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IFERROR(__xludf.DUMMYFUNCTION("GOOGLEFINANCE(""DJUSCR"", ""open"", DATE(2024,1,1), TODAY(), ""DAILY"")"),"Date")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IFERROR(__xludf.DUMMYFUNCTION("GOOGLEFINANCE(""DJUSCR"", ""high"", DATE(2024,1,1), TODAY(), ""DAILY"")"),"Date")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IFERROR(__xludf.DUMMYFUNCTION("GOOGLEFINANCE(""DJUSCR"", ""low"", DATE(2024,1,1), TODAY(), ""DAILY"")"),"Date")</f>
        <v>Date</v>
      </c>
      <c r="H1" s="1" t="str">
        <f>IFERROR(__xludf.DUMMYFUNCTION("""COMPUTED_VALUE"""),"Low")</f>
        <v>Low</v>
      </c>
      <c r="J1" s="1" t="str">
        <f>IFERROR(__xludf.DUMMYFUNCTION("GOOGLEFINANCE(""DJUSCR"", ""close"", DATE(2024,1,1), TODAY(), ""DAILY"")"),"Date")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IFERROR(__xludf.DUMMYFUNCTION("GOOGLEFINANCE(""DJUSCR"", ""volume"", DATE(2024,1,1), TODAY(), ""DAILY"")"),"Date")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IFERROR(__xludf.DUMMYFUNCTION("""COMPUTED_VALUE"""),45293.66666666667)</f>
        <v>45293.66667</v>
      </c>
      <c r="B2" s="1">
        <f>IFERROR(__xludf.DUMMYFUNCTION("""COMPUTED_VALUE"""),9319.61)</f>
        <v>9319.61</v>
      </c>
      <c r="D2" s="2">
        <f>IFERROR(__xludf.DUMMYFUNCTION("""COMPUTED_VALUE"""),45293.66666666667)</f>
        <v>45293.66667</v>
      </c>
      <c r="E2" s="1">
        <f>IFERROR(__xludf.DUMMYFUNCTION("""COMPUTED_VALUE"""),9382.32)</f>
        <v>9382.32</v>
      </c>
      <c r="G2" s="2">
        <f>IFERROR(__xludf.DUMMYFUNCTION("""COMPUTED_VALUE"""),45293.66666666667)</f>
        <v>45293.66667</v>
      </c>
      <c r="H2" s="1">
        <f>IFERROR(__xludf.DUMMYFUNCTION("""COMPUTED_VALUE"""),9165.66)</f>
        <v>9165.66</v>
      </c>
      <c r="J2" s="2">
        <f>IFERROR(__xludf.DUMMYFUNCTION("""COMPUTED_VALUE"""),45293.66666666667)</f>
        <v>45293.66667</v>
      </c>
      <c r="K2" s="1">
        <f>IFERROR(__xludf.DUMMYFUNCTION("""COMPUTED_VALUE"""),9249.06)</f>
        <v>9249.06</v>
      </c>
      <c r="M2" s="2">
        <f>IFERROR(__xludf.DUMMYFUNCTION("""COMPUTED_VALUE"""),45293.66666666667)</f>
        <v>45293.66667</v>
      </c>
      <c r="N2" s="1">
        <f>IFERROR(__xludf.DUMMYFUNCTION("""COMPUTED_VALUE"""),1.2062402E8)</f>
        <v>120624020</v>
      </c>
    </row>
    <row r="3">
      <c r="A3" s="2">
        <f>IFERROR(__xludf.DUMMYFUNCTION("""COMPUTED_VALUE"""),45294.66666666667)</f>
        <v>45294.66667</v>
      </c>
      <c r="B3" s="1">
        <f>IFERROR(__xludf.DUMMYFUNCTION("""COMPUTED_VALUE"""),9181.32)</f>
        <v>9181.32</v>
      </c>
      <c r="D3" s="2">
        <f>IFERROR(__xludf.DUMMYFUNCTION("""COMPUTED_VALUE"""),45294.66666666667)</f>
        <v>45294.66667</v>
      </c>
      <c r="E3" s="1">
        <f>IFERROR(__xludf.DUMMYFUNCTION("""COMPUTED_VALUE"""),9259.87)</f>
        <v>9259.87</v>
      </c>
      <c r="G3" s="2">
        <f>IFERROR(__xludf.DUMMYFUNCTION("""COMPUTED_VALUE"""),45294.66666666667)</f>
        <v>45294.66667</v>
      </c>
      <c r="H3" s="1">
        <f>IFERROR(__xludf.DUMMYFUNCTION("""COMPUTED_VALUE"""),9146.01)</f>
        <v>9146.01</v>
      </c>
      <c r="J3" s="2">
        <f>IFERROR(__xludf.DUMMYFUNCTION("""COMPUTED_VALUE"""),45294.66666666667)</f>
        <v>45294.66667</v>
      </c>
      <c r="K3" s="1">
        <f>IFERROR(__xludf.DUMMYFUNCTION("""COMPUTED_VALUE"""),9183.58)</f>
        <v>9183.58</v>
      </c>
      <c r="M3" s="2">
        <f>IFERROR(__xludf.DUMMYFUNCTION("""COMPUTED_VALUE"""),45294.66666666667)</f>
        <v>45294.66667</v>
      </c>
      <c r="N3" s="1">
        <f>IFERROR(__xludf.DUMMYFUNCTION("""COMPUTED_VALUE"""),1.09042811E8)</f>
        <v>109042811</v>
      </c>
    </row>
    <row r="4">
      <c r="A4" s="2">
        <f>IFERROR(__xludf.DUMMYFUNCTION("""COMPUTED_VALUE"""),45295.66666666667)</f>
        <v>45295.66667</v>
      </c>
      <c r="B4" s="1">
        <f>IFERROR(__xludf.DUMMYFUNCTION("""COMPUTED_VALUE"""),9064.94)</f>
        <v>9064.94</v>
      </c>
      <c r="D4" s="2">
        <f>IFERROR(__xludf.DUMMYFUNCTION("""COMPUTED_VALUE"""),45295.66666666667)</f>
        <v>45295.66667</v>
      </c>
      <c r="E4" s="1">
        <f>IFERROR(__xludf.DUMMYFUNCTION("""COMPUTED_VALUE"""),9130.82)</f>
        <v>9130.82</v>
      </c>
      <c r="G4" s="2">
        <f>IFERROR(__xludf.DUMMYFUNCTION("""COMPUTED_VALUE"""),45295.66666666667)</f>
        <v>45295.66667</v>
      </c>
      <c r="H4" s="1">
        <f>IFERROR(__xludf.DUMMYFUNCTION("""COMPUTED_VALUE"""),9028.3)</f>
        <v>9028.3</v>
      </c>
      <c r="J4" s="2">
        <f>IFERROR(__xludf.DUMMYFUNCTION("""COMPUTED_VALUE"""),45295.66666666667)</f>
        <v>45295.66667</v>
      </c>
      <c r="K4" s="1">
        <f>IFERROR(__xludf.DUMMYFUNCTION("""COMPUTED_VALUE"""),9073.02)</f>
        <v>9073.02</v>
      </c>
      <c r="M4" s="2">
        <f>IFERROR(__xludf.DUMMYFUNCTION("""COMPUTED_VALUE"""),45295.66666666667)</f>
        <v>45295.66667</v>
      </c>
      <c r="N4" s="1">
        <f>IFERROR(__xludf.DUMMYFUNCTION("""COMPUTED_VALUE"""),1.57360601E8)</f>
        <v>157360601</v>
      </c>
    </row>
    <row r="5">
      <c r="A5" s="2">
        <f>IFERROR(__xludf.DUMMYFUNCTION("""COMPUTED_VALUE"""),45296.66666666667)</f>
        <v>45296.66667</v>
      </c>
      <c r="B5" s="1">
        <f>IFERROR(__xludf.DUMMYFUNCTION("""COMPUTED_VALUE"""),9066.47)</f>
        <v>9066.47</v>
      </c>
      <c r="D5" s="2">
        <f>IFERROR(__xludf.DUMMYFUNCTION("""COMPUTED_VALUE"""),45296.66666666667)</f>
        <v>45296.66667</v>
      </c>
      <c r="E5" s="1">
        <f>IFERROR(__xludf.DUMMYFUNCTION("""COMPUTED_VALUE"""),9115.03)</f>
        <v>9115.03</v>
      </c>
      <c r="G5" s="2">
        <f>IFERROR(__xludf.DUMMYFUNCTION("""COMPUTED_VALUE"""),45296.66666666667)</f>
        <v>45296.66667</v>
      </c>
      <c r="H5" s="1">
        <f>IFERROR(__xludf.DUMMYFUNCTION("""COMPUTED_VALUE"""),8991.67)</f>
        <v>8991.67</v>
      </c>
      <c r="J5" s="2">
        <f>IFERROR(__xludf.DUMMYFUNCTION("""COMPUTED_VALUE"""),45296.66666666667)</f>
        <v>45296.66667</v>
      </c>
      <c r="K5" s="1">
        <f>IFERROR(__xludf.DUMMYFUNCTION("""COMPUTED_VALUE"""),9038.33)</f>
        <v>9038.33</v>
      </c>
      <c r="M5" s="2">
        <f>IFERROR(__xludf.DUMMYFUNCTION("""COMPUTED_VALUE"""),45296.66666666667)</f>
        <v>45296.66667</v>
      </c>
      <c r="N5" s="1">
        <f>IFERROR(__xludf.DUMMYFUNCTION("""COMPUTED_VALUE"""),1.0390383E8)</f>
        <v>103903830</v>
      </c>
    </row>
    <row r="6">
      <c r="A6" s="2">
        <f>IFERROR(__xludf.DUMMYFUNCTION("""COMPUTED_VALUE"""),45299.66666666667)</f>
        <v>45299.66667</v>
      </c>
      <c r="B6" s="1">
        <f>IFERROR(__xludf.DUMMYFUNCTION("""COMPUTED_VALUE"""),9082.81)</f>
        <v>9082.81</v>
      </c>
      <c r="D6" s="2">
        <f>IFERROR(__xludf.DUMMYFUNCTION("""COMPUTED_VALUE"""),45299.66666666667)</f>
        <v>45299.66667</v>
      </c>
      <c r="E6" s="1">
        <f>IFERROR(__xludf.DUMMYFUNCTION("""COMPUTED_VALUE"""),9261.23)</f>
        <v>9261.23</v>
      </c>
      <c r="G6" s="2">
        <f>IFERROR(__xludf.DUMMYFUNCTION("""COMPUTED_VALUE"""),45299.66666666667)</f>
        <v>45299.66667</v>
      </c>
      <c r="H6" s="1">
        <f>IFERROR(__xludf.DUMMYFUNCTION("""COMPUTED_VALUE"""),9058.88)</f>
        <v>9058.88</v>
      </c>
      <c r="J6" s="2">
        <f>IFERROR(__xludf.DUMMYFUNCTION("""COMPUTED_VALUE"""),45299.66666666667)</f>
        <v>45299.66667</v>
      </c>
      <c r="K6" s="1">
        <f>IFERROR(__xludf.DUMMYFUNCTION("""COMPUTED_VALUE"""),9260.0)</f>
        <v>9260</v>
      </c>
      <c r="M6" s="2">
        <f>IFERROR(__xludf.DUMMYFUNCTION("""COMPUTED_VALUE"""),45299.66666666667)</f>
        <v>45299.66667</v>
      </c>
      <c r="N6" s="1">
        <f>IFERROR(__xludf.DUMMYFUNCTION("""COMPUTED_VALUE"""),1.091545E8)</f>
        <v>109154500</v>
      </c>
    </row>
    <row r="7">
      <c r="A7" s="2">
        <f>IFERROR(__xludf.DUMMYFUNCTION("""COMPUTED_VALUE"""),45300.66666666667)</f>
        <v>45300.66667</v>
      </c>
      <c r="B7" s="1">
        <f>IFERROR(__xludf.DUMMYFUNCTION("""COMPUTED_VALUE"""),9178.88)</f>
        <v>9178.88</v>
      </c>
      <c r="D7" s="2">
        <f>IFERROR(__xludf.DUMMYFUNCTION("""COMPUTED_VALUE"""),45300.66666666667)</f>
        <v>45300.66667</v>
      </c>
      <c r="E7" s="1">
        <f>IFERROR(__xludf.DUMMYFUNCTION("""COMPUTED_VALUE"""),9232.36)</f>
        <v>9232.36</v>
      </c>
      <c r="G7" s="2">
        <f>IFERROR(__xludf.DUMMYFUNCTION("""COMPUTED_VALUE"""),45300.66666666667)</f>
        <v>45300.66667</v>
      </c>
      <c r="H7" s="1">
        <f>IFERROR(__xludf.DUMMYFUNCTION("""COMPUTED_VALUE"""),9116.63)</f>
        <v>9116.63</v>
      </c>
      <c r="J7" s="2">
        <f>IFERROR(__xludf.DUMMYFUNCTION("""COMPUTED_VALUE"""),45300.66666666667)</f>
        <v>45300.66667</v>
      </c>
      <c r="K7" s="1">
        <f>IFERROR(__xludf.DUMMYFUNCTION("""COMPUTED_VALUE"""),9231.78)</f>
        <v>9231.78</v>
      </c>
      <c r="M7" s="2">
        <f>IFERROR(__xludf.DUMMYFUNCTION("""COMPUTED_VALUE"""),45300.66666666667)</f>
        <v>45300.66667</v>
      </c>
      <c r="N7" s="1">
        <f>IFERROR(__xludf.DUMMYFUNCTION("""COMPUTED_VALUE"""),1.11731125E8)</f>
        <v>111731125</v>
      </c>
    </row>
    <row r="8">
      <c r="A8" s="2">
        <f>IFERROR(__xludf.DUMMYFUNCTION("""COMPUTED_VALUE"""),45301.66666666667)</f>
        <v>45301.66667</v>
      </c>
      <c r="B8" s="1">
        <f>IFERROR(__xludf.DUMMYFUNCTION("""COMPUTED_VALUE"""),9195.93)</f>
        <v>9195.93</v>
      </c>
      <c r="D8" s="2">
        <f>IFERROR(__xludf.DUMMYFUNCTION("""COMPUTED_VALUE"""),45301.66666666667)</f>
        <v>45301.66667</v>
      </c>
      <c r="E8" s="1">
        <f>IFERROR(__xludf.DUMMYFUNCTION("""COMPUTED_VALUE"""),9296.65)</f>
        <v>9296.65</v>
      </c>
      <c r="G8" s="2">
        <f>IFERROR(__xludf.DUMMYFUNCTION("""COMPUTED_VALUE"""),45301.66666666667)</f>
        <v>45301.66667</v>
      </c>
      <c r="H8" s="1">
        <f>IFERROR(__xludf.DUMMYFUNCTION("""COMPUTED_VALUE"""),9177.39)</f>
        <v>9177.39</v>
      </c>
      <c r="J8" s="2">
        <f>IFERROR(__xludf.DUMMYFUNCTION("""COMPUTED_VALUE"""),45301.66666666667)</f>
        <v>45301.66667</v>
      </c>
      <c r="K8" s="1">
        <f>IFERROR(__xludf.DUMMYFUNCTION("""COMPUTED_VALUE"""),9286.79)</f>
        <v>9286.79</v>
      </c>
      <c r="M8" s="2">
        <f>IFERROR(__xludf.DUMMYFUNCTION("""COMPUTED_VALUE"""),45301.66666666667)</f>
        <v>45301.66667</v>
      </c>
      <c r="N8" s="1">
        <f>IFERROR(__xludf.DUMMYFUNCTION("""COMPUTED_VALUE"""),1.02425464E8)</f>
        <v>102425464</v>
      </c>
    </row>
    <row r="9">
      <c r="A9" s="2">
        <f>IFERROR(__xludf.DUMMYFUNCTION("""COMPUTED_VALUE"""),45302.66666666667)</f>
        <v>45302.66667</v>
      </c>
      <c r="B9" s="1">
        <f>IFERROR(__xludf.DUMMYFUNCTION("""COMPUTED_VALUE"""),9310.97)</f>
        <v>9310.97</v>
      </c>
      <c r="D9" s="2">
        <f>IFERROR(__xludf.DUMMYFUNCTION("""COMPUTED_VALUE"""),45302.66666666667)</f>
        <v>45302.66667</v>
      </c>
      <c r="E9" s="1">
        <f>IFERROR(__xludf.DUMMYFUNCTION("""COMPUTED_VALUE"""),9325.93)</f>
        <v>9325.93</v>
      </c>
      <c r="G9" s="2">
        <f>IFERROR(__xludf.DUMMYFUNCTION("""COMPUTED_VALUE"""),45302.66666666667)</f>
        <v>45302.66667</v>
      </c>
      <c r="H9" s="1">
        <f>IFERROR(__xludf.DUMMYFUNCTION("""COMPUTED_VALUE"""),9162.85)</f>
        <v>9162.85</v>
      </c>
      <c r="J9" s="2">
        <f>IFERROR(__xludf.DUMMYFUNCTION("""COMPUTED_VALUE"""),45302.66666666667)</f>
        <v>45302.66667</v>
      </c>
      <c r="K9" s="1">
        <f>IFERROR(__xludf.DUMMYFUNCTION("""COMPUTED_VALUE"""),9259.08)</f>
        <v>9259.08</v>
      </c>
      <c r="M9" s="2">
        <f>IFERROR(__xludf.DUMMYFUNCTION("""COMPUTED_VALUE"""),45302.66666666667)</f>
        <v>45302.66667</v>
      </c>
      <c r="N9" s="1">
        <f>IFERROR(__xludf.DUMMYFUNCTION("""COMPUTED_VALUE"""),9.0726498E7)</f>
        <v>90726498</v>
      </c>
    </row>
    <row r="10">
      <c r="A10" s="2">
        <f>IFERROR(__xludf.DUMMYFUNCTION("""COMPUTED_VALUE"""),45303.66666666667)</f>
        <v>45303.66667</v>
      </c>
      <c r="B10" s="1">
        <f>IFERROR(__xludf.DUMMYFUNCTION("""COMPUTED_VALUE"""),9282.08)</f>
        <v>9282.08</v>
      </c>
      <c r="D10" s="2">
        <f>IFERROR(__xludf.DUMMYFUNCTION("""COMPUTED_VALUE"""),45303.66666666667)</f>
        <v>45303.66667</v>
      </c>
      <c r="E10" s="1">
        <f>IFERROR(__xludf.DUMMYFUNCTION("""COMPUTED_VALUE"""),9314.79)</f>
        <v>9314.79</v>
      </c>
      <c r="G10" s="2">
        <f>IFERROR(__xludf.DUMMYFUNCTION("""COMPUTED_VALUE"""),45303.66666666667)</f>
        <v>45303.66667</v>
      </c>
      <c r="H10" s="1">
        <f>IFERROR(__xludf.DUMMYFUNCTION("""COMPUTED_VALUE"""),9237.47)</f>
        <v>9237.47</v>
      </c>
      <c r="J10" s="2">
        <f>IFERROR(__xludf.DUMMYFUNCTION("""COMPUTED_VALUE"""),45303.66666666667)</f>
        <v>45303.66667</v>
      </c>
      <c r="K10" s="1">
        <f>IFERROR(__xludf.DUMMYFUNCTION("""COMPUTED_VALUE"""),9269.65)</f>
        <v>9269.65</v>
      </c>
      <c r="M10" s="2">
        <f>IFERROR(__xludf.DUMMYFUNCTION("""COMPUTED_VALUE"""),45303.66666666667)</f>
        <v>45303.66667</v>
      </c>
      <c r="N10" s="1">
        <f>IFERROR(__xludf.DUMMYFUNCTION("""COMPUTED_VALUE"""),7.7947407E7)</f>
        <v>77947407</v>
      </c>
    </row>
    <row r="11">
      <c r="A11" s="2">
        <f>IFERROR(__xludf.DUMMYFUNCTION("""COMPUTED_VALUE"""),45307.66666666667)</f>
        <v>45307.66667</v>
      </c>
      <c r="B11" s="1">
        <f>IFERROR(__xludf.DUMMYFUNCTION("""COMPUTED_VALUE"""),9095.12)</f>
        <v>9095.12</v>
      </c>
      <c r="D11" s="2">
        <f>IFERROR(__xludf.DUMMYFUNCTION("""COMPUTED_VALUE"""),45307.66666666667)</f>
        <v>45307.66667</v>
      </c>
      <c r="E11" s="1">
        <f>IFERROR(__xludf.DUMMYFUNCTION("""COMPUTED_VALUE"""),9190.23)</f>
        <v>9190.23</v>
      </c>
      <c r="G11" s="2">
        <f>IFERROR(__xludf.DUMMYFUNCTION("""COMPUTED_VALUE"""),45307.66666666667)</f>
        <v>45307.66667</v>
      </c>
      <c r="H11" s="1">
        <f>IFERROR(__xludf.DUMMYFUNCTION("""COMPUTED_VALUE"""),9030.31)</f>
        <v>9030.31</v>
      </c>
      <c r="J11" s="2">
        <f>IFERROR(__xludf.DUMMYFUNCTION("""COMPUTED_VALUE"""),45307.66666666667)</f>
        <v>45307.66667</v>
      </c>
      <c r="K11" s="1">
        <f>IFERROR(__xludf.DUMMYFUNCTION("""COMPUTED_VALUE"""),9159.62)</f>
        <v>9159.62</v>
      </c>
      <c r="M11" s="2">
        <f>IFERROR(__xludf.DUMMYFUNCTION("""COMPUTED_VALUE"""),45307.66666666667)</f>
        <v>45307.66667</v>
      </c>
      <c r="N11" s="1">
        <f>IFERROR(__xludf.DUMMYFUNCTION("""COMPUTED_VALUE"""),1.18928797E8)</f>
        <v>118928797</v>
      </c>
    </row>
    <row r="12">
      <c r="A12" s="2">
        <f>IFERROR(__xludf.DUMMYFUNCTION("""COMPUTED_VALUE"""),45308.66666666667)</f>
        <v>45308.66667</v>
      </c>
      <c r="B12" s="1">
        <f>IFERROR(__xludf.DUMMYFUNCTION("""COMPUTED_VALUE"""),9042.85)</f>
        <v>9042.85</v>
      </c>
      <c r="D12" s="2">
        <f>IFERROR(__xludf.DUMMYFUNCTION("""COMPUTED_VALUE"""),45308.66666666667)</f>
        <v>45308.66667</v>
      </c>
      <c r="E12" s="1">
        <f>IFERROR(__xludf.DUMMYFUNCTION("""COMPUTED_VALUE"""),9119.09)</f>
        <v>9119.09</v>
      </c>
      <c r="G12" s="2">
        <f>IFERROR(__xludf.DUMMYFUNCTION("""COMPUTED_VALUE"""),45308.66666666667)</f>
        <v>45308.66667</v>
      </c>
      <c r="H12" s="1">
        <f>IFERROR(__xludf.DUMMYFUNCTION("""COMPUTED_VALUE"""),8998.16)</f>
        <v>8998.16</v>
      </c>
      <c r="J12" s="2">
        <f>IFERROR(__xludf.DUMMYFUNCTION("""COMPUTED_VALUE"""),45308.66666666667)</f>
        <v>45308.66667</v>
      </c>
      <c r="K12" s="1">
        <f>IFERROR(__xludf.DUMMYFUNCTION("""COMPUTED_VALUE"""),9109.03)</f>
        <v>9109.03</v>
      </c>
      <c r="M12" s="2">
        <f>IFERROR(__xludf.DUMMYFUNCTION("""COMPUTED_VALUE"""),45308.66666666667)</f>
        <v>45308.66667</v>
      </c>
      <c r="N12" s="1">
        <f>IFERROR(__xludf.DUMMYFUNCTION("""COMPUTED_VALUE"""),9.1614909E7)</f>
        <v>91614909</v>
      </c>
    </row>
    <row r="13">
      <c r="A13" s="2">
        <f>IFERROR(__xludf.DUMMYFUNCTION("""COMPUTED_VALUE"""),45309.66666666667)</f>
        <v>45309.66667</v>
      </c>
      <c r="B13" s="1">
        <f>IFERROR(__xludf.DUMMYFUNCTION("""COMPUTED_VALUE"""),9273.46)</f>
        <v>9273.46</v>
      </c>
      <c r="D13" s="2">
        <f>IFERROR(__xludf.DUMMYFUNCTION("""COMPUTED_VALUE"""),45309.66666666667)</f>
        <v>45309.66667</v>
      </c>
      <c r="E13" s="1">
        <f>IFERROR(__xludf.DUMMYFUNCTION("""COMPUTED_VALUE"""),9415.47)</f>
        <v>9415.47</v>
      </c>
      <c r="G13" s="2">
        <f>IFERROR(__xludf.DUMMYFUNCTION("""COMPUTED_VALUE"""),45309.66666666667)</f>
        <v>45309.66667</v>
      </c>
      <c r="H13" s="1">
        <f>IFERROR(__xludf.DUMMYFUNCTION("""COMPUTED_VALUE"""),9264.64)</f>
        <v>9264.64</v>
      </c>
      <c r="J13" s="2">
        <f>IFERROR(__xludf.DUMMYFUNCTION("""COMPUTED_VALUE"""),45309.66666666667)</f>
        <v>45309.66667</v>
      </c>
      <c r="K13" s="1">
        <f>IFERROR(__xludf.DUMMYFUNCTION("""COMPUTED_VALUE"""),9393.56)</f>
        <v>9393.56</v>
      </c>
      <c r="M13" s="2">
        <f>IFERROR(__xludf.DUMMYFUNCTION("""COMPUTED_VALUE"""),45309.66666666667)</f>
        <v>45309.66667</v>
      </c>
      <c r="N13" s="1">
        <f>IFERROR(__xludf.DUMMYFUNCTION("""COMPUTED_VALUE"""),1.24515492E8)</f>
        <v>124515492</v>
      </c>
    </row>
    <row r="14">
      <c r="A14" s="2">
        <f>IFERROR(__xludf.DUMMYFUNCTION("""COMPUTED_VALUE"""),45310.66666666667)</f>
        <v>45310.66667</v>
      </c>
      <c r="B14" s="1">
        <f>IFERROR(__xludf.DUMMYFUNCTION("""COMPUTED_VALUE"""),9440.0)</f>
        <v>9440</v>
      </c>
      <c r="D14" s="2">
        <f>IFERROR(__xludf.DUMMYFUNCTION("""COMPUTED_VALUE"""),45310.66666666667)</f>
        <v>45310.66667</v>
      </c>
      <c r="E14" s="1">
        <f>IFERROR(__xludf.DUMMYFUNCTION("""COMPUTED_VALUE"""),9578.36)</f>
        <v>9578.36</v>
      </c>
      <c r="G14" s="2">
        <f>IFERROR(__xludf.DUMMYFUNCTION("""COMPUTED_VALUE"""),45310.66666666667)</f>
        <v>45310.66667</v>
      </c>
      <c r="H14" s="1">
        <f>IFERROR(__xludf.DUMMYFUNCTION("""COMPUTED_VALUE"""),9414.13)</f>
        <v>9414.13</v>
      </c>
      <c r="J14" s="2">
        <f>IFERROR(__xludf.DUMMYFUNCTION("""COMPUTED_VALUE"""),45310.66666666667)</f>
        <v>45310.66667</v>
      </c>
      <c r="K14" s="1">
        <f>IFERROR(__xludf.DUMMYFUNCTION("""COMPUTED_VALUE"""),9559.76)</f>
        <v>9559.76</v>
      </c>
      <c r="M14" s="2">
        <f>IFERROR(__xludf.DUMMYFUNCTION("""COMPUTED_VALUE"""),45310.66666666667)</f>
        <v>45310.66667</v>
      </c>
      <c r="N14" s="1">
        <f>IFERROR(__xludf.DUMMYFUNCTION("""COMPUTED_VALUE"""),1.44146443E8)</f>
        <v>144146443</v>
      </c>
    </row>
    <row r="15">
      <c r="A15" s="2">
        <f>IFERROR(__xludf.DUMMYFUNCTION("""COMPUTED_VALUE"""),45313.66666666667)</f>
        <v>45313.66667</v>
      </c>
      <c r="B15" s="1">
        <f>IFERROR(__xludf.DUMMYFUNCTION("""COMPUTED_VALUE"""),9614.38)</f>
        <v>9614.38</v>
      </c>
      <c r="D15" s="2">
        <f>IFERROR(__xludf.DUMMYFUNCTION("""COMPUTED_VALUE"""),45313.66666666667)</f>
        <v>45313.66667</v>
      </c>
      <c r="E15" s="1">
        <f>IFERROR(__xludf.DUMMYFUNCTION("""COMPUTED_VALUE"""),9737.6)</f>
        <v>9737.6</v>
      </c>
      <c r="G15" s="2">
        <f>IFERROR(__xludf.DUMMYFUNCTION("""COMPUTED_VALUE"""),45313.66666666667)</f>
        <v>45313.66667</v>
      </c>
      <c r="H15" s="1">
        <f>IFERROR(__xludf.DUMMYFUNCTION("""COMPUTED_VALUE"""),9607.34)</f>
        <v>9607.34</v>
      </c>
      <c r="J15" s="2">
        <f>IFERROR(__xludf.DUMMYFUNCTION("""COMPUTED_VALUE"""),45313.66666666667)</f>
        <v>45313.66667</v>
      </c>
      <c r="K15" s="1">
        <f>IFERROR(__xludf.DUMMYFUNCTION("""COMPUTED_VALUE"""),9674.32)</f>
        <v>9674.32</v>
      </c>
      <c r="M15" s="2">
        <f>IFERROR(__xludf.DUMMYFUNCTION("""COMPUTED_VALUE"""),45313.66666666667)</f>
        <v>45313.66667</v>
      </c>
      <c r="N15" s="1">
        <f>IFERROR(__xludf.DUMMYFUNCTION("""COMPUTED_VALUE"""),1.30349963E8)</f>
        <v>130349963</v>
      </c>
    </row>
    <row r="16">
      <c r="A16" s="2">
        <f>IFERROR(__xludf.DUMMYFUNCTION("""COMPUTED_VALUE"""),45314.66666666667)</f>
        <v>45314.66667</v>
      </c>
      <c r="B16" s="1">
        <f>IFERROR(__xludf.DUMMYFUNCTION("""COMPUTED_VALUE"""),9727.95)</f>
        <v>9727.95</v>
      </c>
      <c r="D16" s="2">
        <f>IFERROR(__xludf.DUMMYFUNCTION("""COMPUTED_VALUE"""),45314.66666666667)</f>
        <v>45314.66667</v>
      </c>
      <c r="E16" s="1">
        <f>IFERROR(__xludf.DUMMYFUNCTION("""COMPUTED_VALUE"""),9761.37)</f>
        <v>9761.37</v>
      </c>
      <c r="G16" s="2">
        <f>IFERROR(__xludf.DUMMYFUNCTION("""COMPUTED_VALUE"""),45314.66666666667)</f>
        <v>45314.66667</v>
      </c>
      <c r="H16" s="1">
        <f>IFERROR(__xludf.DUMMYFUNCTION("""COMPUTED_VALUE"""),9675.06)</f>
        <v>9675.06</v>
      </c>
      <c r="J16" s="2">
        <f>IFERROR(__xludf.DUMMYFUNCTION("""COMPUTED_VALUE"""),45314.66666666667)</f>
        <v>45314.66667</v>
      </c>
      <c r="K16" s="1">
        <f>IFERROR(__xludf.DUMMYFUNCTION("""COMPUTED_VALUE"""),9740.44)</f>
        <v>9740.44</v>
      </c>
      <c r="M16" s="2">
        <f>IFERROR(__xludf.DUMMYFUNCTION("""COMPUTED_VALUE"""),45314.66666666667)</f>
        <v>45314.66667</v>
      </c>
      <c r="N16" s="1">
        <f>IFERROR(__xludf.DUMMYFUNCTION("""COMPUTED_VALUE"""),9.1928677E7)</f>
        <v>91928677</v>
      </c>
    </row>
    <row r="17">
      <c r="A17" s="2">
        <f>IFERROR(__xludf.DUMMYFUNCTION("""COMPUTED_VALUE"""),45315.66666666667)</f>
        <v>45315.66667</v>
      </c>
      <c r="B17" s="1">
        <f>IFERROR(__xludf.DUMMYFUNCTION("""COMPUTED_VALUE"""),9767.86)</f>
        <v>9767.86</v>
      </c>
      <c r="D17" s="2">
        <f>IFERROR(__xludf.DUMMYFUNCTION("""COMPUTED_VALUE"""),45315.66666666667)</f>
        <v>45315.66667</v>
      </c>
      <c r="E17" s="1">
        <f>IFERROR(__xludf.DUMMYFUNCTION("""COMPUTED_VALUE"""),9805.08)</f>
        <v>9805.08</v>
      </c>
      <c r="G17" s="2">
        <f>IFERROR(__xludf.DUMMYFUNCTION("""COMPUTED_VALUE"""),45315.66666666667)</f>
        <v>45315.66667</v>
      </c>
      <c r="H17" s="1">
        <f>IFERROR(__xludf.DUMMYFUNCTION("""COMPUTED_VALUE"""),9707.2)</f>
        <v>9707.2</v>
      </c>
      <c r="J17" s="2">
        <f>IFERROR(__xludf.DUMMYFUNCTION("""COMPUTED_VALUE"""),45315.66666666667)</f>
        <v>45315.66667</v>
      </c>
      <c r="K17" s="1">
        <f>IFERROR(__xludf.DUMMYFUNCTION("""COMPUTED_VALUE"""),9714.98)</f>
        <v>9714.98</v>
      </c>
      <c r="M17" s="2">
        <f>IFERROR(__xludf.DUMMYFUNCTION("""COMPUTED_VALUE"""),45315.66666666667)</f>
        <v>45315.66667</v>
      </c>
      <c r="N17" s="1">
        <f>IFERROR(__xludf.DUMMYFUNCTION("""COMPUTED_VALUE"""),1.07712132E8)</f>
        <v>107712132</v>
      </c>
    </row>
    <row r="18">
      <c r="A18" s="2">
        <f>IFERROR(__xludf.DUMMYFUNCTION("""COMPUTED_VALUE"""),45316.66666666667)</f>
        <v>45316.66667</v>
      </c>
      <c r="B18" s="1">
        <f>IFERROR(__xludf.DUMMYFUNCTION("""COMPUTED_VALUE"""),9761.27)</f>
        <v>9761.27</v>
      </c>
      <c r="D18" s="2">
        <f>IFERROR(__xludf.DUMMYFUNCTION("""COMPUTED_VALUE"""),45316.66666666667)</f>
        <v>45316.66667</v>
      </c>
      <c r="E18" s="1">
        <f>IFERROR(__xludf.DUMMYFUNCTION("""COMPUTED_VALUE"""),9804.94)</f>
        <v>9804.94</v>
      </c>
      <c r="G18" s="2">
        <f>IFERROR(__xludf.DUMMYFUNCTION("""COMPUTED_VALUE"""),45316.66666666667)</f>
        <v>45316.66667</v>
      </c>
      <c r="H18" s="1">
        <f>IFERROR(__xludf.DUMMYFUNCTION("""COMPUTED_VALUE"""),9655.75)</f>
        <v>9655.75</v>
      </c>
      <c r="J18" s="2">
        <f>IFERROR(__xludf.DUMMYFUNCTION("""COMPUTED_VALUE"""),45316.66666666667)</f>
        <v>45316.66667</v>
      </c>
      <c r="K18" s="1">
        <f>IFERROR(__xludf.DUMMYFUNCTION("""COMPUTED_VALUE"""),9705.28)</f>
        <v>9705.28</v>
      </c>
      <c r="M18" s="2">
        <f>IFERROR(__xludf.DUMMYFUNCTION("""COMPUTED_VALUE"""),45316.66666666667)</f>
        <v>45316.66667</v>
      </c>
      <c r="N18" s="1">
        <f>IFERROR(__xludf.DUMMYFUNCTION("""COMPUTED_VALUE"""),1.17911508E8)</f>
        <v>117911508</v>
      </c>
    </row>
    <row r="19">
      <c r="A19" s="2">
        <f>IFERROR(__xludf.DUMMYFUNCTION("""COMPUTED_VALUE"""),45317.66666666667)</f>
        <v>45317.66667</v>
      </c>
      <c r="B19" s="1">
        <f>IFERROR(__xludf.DUMMYFUNCTION("""COMPUTED_VALUE"""),9701.06)</f>
        <v>9701.06</v>
      </c>
      <c r="D19" s="2">
        <f>IFERROR(__xludf.DUMMYFUNCTION("""COMPUTED_VALUE"""),45317.66666666667)</f>
        <v>45317.66667</v>
      </c>
      <c r="E19" s="1">
        <f>IFERROR(__xludf.DUMMYFUNCTION("""COMPUTED_VALUE"""),9730.52)</f>
        <v>9730.52</v>
      </c>
      <c r="G19" s="2">
        <f>IFERROR(__xludf.DUMMYFUNCTION("""COMPUTED_VALUE"""),45317.66666666667)</f>
        <v>45317.66667</v>
      </c>
      <c r="H19" s="1">
        <f>IFERROR(__xludf.DUMMYFUNCTION("""COMPUTED_VALUE"""),9597.81)</f>
        <v>9597.81</v>
      </c>
      <c r="J19" s="2">
        <f>IFERROR(__xludf.DUMMYFUNCTION("""COMPUTED_VALUE"""),45317.66666666667)</f>
        <v>45317.66667</v>
      </c>
      <c r="K19" s="1">
        <f>IFERROR(__xludf.DUMMYFUNCTION("""COMPUTED_VALUE"""),9620.93)</f>
        <v>9620.93</v>
      </c>
      <c r="M19" s="2">
        <f>IFERROR(__xludf.DUMMYFUNCTION("""COMPUTED_VALUE"""),45317.66666666667)</f>
        <v>45317.66667</v>
      </c>
      <c r="N19" s="1">
        <f>IFERROR(__xludf.DUMMYFUNCTION("""COMPUTED_VALUE"""),9.5690369E7)</f>
        <v>95690369</v>
      </c>
    </row>
    <row r="20">
      <c r="A20" s="2">
        <f>IFERROR(__xludf.DUMMYFUNCTION("""COMPUTED_VALUE"""),45320.66666666667)</f>
        <v>45320.66667</v>
      </c>
      <c r="B20" s="1">
        <f>IFERROR(__xludf.DUMMYFUNCTION("""COMPUTED_VALUE"""),9601.87)</f>
        <v>9601.87</v>
      </c>
      <c r="D20" s="2">
        <f>IFERROR(__xludf.DUMMYFUNCTION("""COMPUTED_VALUE"""),45320.66666666667)</f>
        <v>45320.66667</v>
      </c>
      <c r="E20" s="1">
        <f>IFERROR(__xludf.DUMMYFUNCTION("""COMPUTED_VALUE"""),9611.88)</f>
        <v>9611.88</v>
      </c>
      <c r="G20" s="2">
        <f>IFERROR(__xludf.DUMMYFUNCTION("""COMPUTED_VALUE"""),45320.66666666667)</f>
        <v>45320.66667</v>
      </c>
      <c r="H20" s="1">
        <f>IFERROR(__xludf.DUMMYFUNCTION("""COMPUTED_VALUE"""),9491.02)</f>
        <v>9491.02</v>
      </c>
      <c r="J20" s="2">
        <f>IFERROR(__xludf.DUMMYFUNCTION("""COMPUTED_VALUE"""),45320.66666666667)</f>
        <v>45320.66667</v>
      </c>
      <c r="K20" s="1">
        <f>IFERROR(__xludf.DUMMYFUNCTION("""COMPUTED_VALUE"""),9589.53)</f>
        <v>9589.53</v>
      </c>
      <c r="M20" s="2">
        <f>IFERROR(__xludf.DUMMYFUNCTION("""COMPUTED_VALUE"""),45320.66666666667)</f>
        <v>45320.66667</v>
      </c>
      <c r="N20" s="1">
        <f>IFERROR(__xludf.DUMMYFUNCTION("""COMPUTED_VALUE"""),9.7756138E7)</f>
        <v>97756138</v>
      </c>
    </row>
    <row r="21">
      <c r="A21" s="2">
        <f>IFERROR(__xludf.DUMMYFUNCTION("""COMPUTED_VALUE"""),45321.66666666667)</f>
        <v>45321.66667</v>
      </c>
      <c r="B21" s="1">
        <f>IFERROR(__xludf.DUMMYFUNCTION("""COMPUTED_VALUE"""),9559.06)</f>
        <v>9559.06</v>
      </c>
      <c r="D21" s="2">
        <f>IFERROR(__xludf.DUMMYFUNCTION("""COMPUTED_VALUE"""),45321.66666666667)</f>
        <v>45321.66667</v>
      </c>
      <c r="E21" s="1">
        <f>IFERROR(__xludf.DUMMYFUNCTION("""COMPUTED_VALUE"""),9598.27)</f>
        <v>9598.27</v>
      </c>
      <c r="G21" s="2">
        <f>IFERROR(__xludf.DUMMYFUNCTION("""COMPUTED_VALUE"""),45321.66666666667)</f>
        <v>45321.66667</v>
      </c>
      <c r="H21" s="1">
        <f>IFERROR(__xludf.DUMMYFUNCTION("""COMPUTED_VALUE"""),9391.35)</f>
        <v>9391.35</v>
      </c>
      <c r="J21" s="2">
        <f>IFERROR(__xludf.DUMMYFUNCTION("""COMPUTED_VALUE"""),45321.66666666667)</f>
        <v>45321.66667</v>
      </c>
      <c r="K21" s="1">
        <f>IFERROR(__xludf.DUMMYFUNCTION("""COMPUTED_VALUE"""),9418.84)</f>
        <v>9418.84</v>
      </c>
      <c r="M21" s="2">
        <f>IFERROR(__xludf.DUMMYFUNCTION("""COMPUTED_VALUE"""),45321.66666666667)</f>
        <v>45321.66667</v>
      </c>
      <c r="N21" s="1">
        <f>IFERROR(__xludf.DUMMYFUNCTION("""COMPUTED_VALUE"""),1.10003968E8)</f>
        <v>110003968</v>
      </c>
    </row>
    <row r="22">
      <c r="A22" s="2">
        <f>IFERROR(__xludf.DUMMYFUNCTION("""COMPUTED_VALUE"""),45322.66666666667)</f>
        <v>45322.66667</v>
      </c>
      <c r="B22" s="1">
        <f>IFERROR(__xludf.DUMMYFUNCTION("""COMPUTED_VALUE"""),9358.01)</f>
        <v>9358.01</v>
      </c>
      <c r="D22" s="2">
        <f>IFERROR(__xludf.DUMMYFUNCTION("""COMPUTED_VALUE"""),45322.66666666667)</f>
        <v>45322.66667</v>
      </c>
      <c r="E22" s="1">
        <f>IFERROR(__xludf.DUMMYFUNCTION("""COMPUTED_VALUE"""),9365.71)</f>
        <v>9365.71</v>
      </c>
      <c r="G22" s="2">
        <f>IFERROR(__xludf.DUMMYFUNCTION("""COMPUTED_VALUE"""),45322.66666666667)</f>
        <v>45322.66667</v>
      </c>
      <c r="H22" s="1">
        <f>IFERROR(__xludf.DUMMYFUNCTION("""COMPUTED_VALUE"""),9239.54)</f>
        <v>9239.54</v>
      </c>
      <c r="J22" s="2">
        <f>IFERROR(__xludf.DUMMYFUNCTION("""COMPUTED_VALUE"""),45322.66666666667)</f>
        <v>45322.66667</v>
      </c>
      <c r="K22" s="1">
        <f>IFERROR(__xludf.DUMMYFUNCTION("""COMPUTED_VALUE"""),9239.61)</f>
        <v>9239.61</v>
      </c>
      <c r="M22" s="2">
        <f>IFERROR(__xludf.DUMMYFUNCTION("""COMPUTED_VALUE"""),45322.66666666667)</f>
        <v>45322.66667</v>
      </c>
      <c r="N22" s="1">
        <f>IFERROR(__xludf.DUMMYFUNCTION("""COMPUTED_VALUE"""),1.15152751E8)</f>
        <v>115152751</v>
      </c>
    </row>
    <row r="23">
      <c r="A23" s="2">
        <f>IFERROR(__xludf.DUMMYFUNCTION("""COMPUTED_VALUE"""),45323.66666666667)</f>
        <v>45323.66667</v>
      </c>
      <c r="B23" s="1">
        <f>IFERROR(__xludf.DUMMYFUNCTION("""COMPUTED_VALUE"""),9225.42)</f>
        <v>9225.42</v>
      </c>
      <c r="D23" s="2">
        <f>IFERROR(__xludf.DUMMYFUNCTION("""COMPUTED_VALUE"""),45323.66666666667)</f>
        <v>45323.66667</v>
      </c>
      <c r="E23" s="1">
        <f>IFERROR(__xludf.DUMMYFUNCTION("""COMPUTED_VALUE"""),9371.67)</f>
        <v>9371.67</v>
      </c>
      <c r="G23" s="2">
        <f>IFERROR(__xludf.DUMMYFUNCTION("""COMPUTED_VALUE"""),45323.66666666667)</f>
        <v>45323.66667</v>
      </c>
      <c r="H23" s="1">
        <f>IFERROR(__xludf.DUMMYFUNCTION("""COMPUTED_VALUE"""),9225.42)</f>
        <v>9225.42</v>
      </c>
      <c r="J23" s="2">
        <f>IFERROR(__xludf.DUMMYFUNCTION("""COMPUTED_VALUE"""),45323.66666666667)</f>
        <v>45323.66667</v>
      </c>
      <c r="K23" s="1">
        <f>IFERROR(__xludf.DUMMYFUNCTION("""COMPUTED_VALUE"""),9369.25)</f>
        <v>9369.25</v>
      </c>
      <c r="M23" s="2">
        <f>IFERROR(__xludf.DUMMYFUNCTION("""COMPUTED_VALUE"""),45323.66666666667)</f>
        <v>45323.66667</v>
      </c>
      <c r="N23" s="1">
        <f>IFERROR(__xludf.DUMMYFUNCTION("""COMPUTED_VALUE"""),1.11887836E8)</f>
        <v>111887836</v>
      </c>
    </row>
    <row r="24">
      <c r="A24" s="2">
        <f>IFERROR(__xludf.DUMMYFUNCTION("""COMPUTED_VALUE"""),45324.66666666667)</f>
        <v>45324.66667</v>
      </c>
      <c r="B24" s="1">
        <f>IFERROR(__xludf.DUMMYFUNCTION("""COMPUTED_VALUE"""),9029.67)</f>
        <v>9029.67</v>
      </c>
      <c r="D24" s="2">
        <f>IFERROR(__xludf.DUMMYFUNCTION("""COMPUTED_VALUE"""),45324.66666666667)</f>
        <v>45324.66667</v>
      </c>
      <c r="E24" s="1">
        <f>IFERROR(__xludf.DUMMYFUNCTION("""COMPUTED_VALUE"""),9384.98)</f>
        <v>9384.98</v>
      </c>
      <c r="G24" s="2">
        <f>IFERROR(__xludf.DUMMYFUNCTION("""COMPUTED_VALUE"""),45324.66666666667)</f>
        <v>45324.66667</v>
      </c>
      <c r="H24" s="1">
        <f>IFERROR(__xludf.DUMMYFUNCTION("""COMPUTED_VALUE"""),9019.47)</f>
        <v>9019.47</v>
      </c>
      <c r="J24" s="2">
        <f>IFERROR(__xludf.DUMMYFUNCTION("""COMPUTED_VALUE"""),45324.66666666667)</f>
        <v>45324.66667</v>
      </c>
      <c r="K24" s="1">
        <f>IFERROR(__xludf.DUMMYFUNCTION("""COMPUTED_VALUE"""),9325.58)</f>
        <v>9325.58</v>
      </c>
      <c r="M24" s="2">
        <f>IFERROR(__xludf.DUMMYFUNCTION("""COMPUTED_VALUE"""),45324.66666666667)</f>
        <v>45324.66667</v>
      </c>
      <c r="N24" s="1">
        <f>IFERROR(__xludf.DUMMYFUNCTION("""COMPUTED_VALUE"""),1.46861072E8)</f>
        <v>146861072</v>
      </c>
    </row>
    <row r="25">
      <c r="A25" s="2">
        <f>IFERROR(__xludf.DUMMYFUNCTION("""COMPUTED_VALUE"""),45327.66666666667)</f>
        <v>45327.66667</v>
      </c>
      <c r="B25" s="1">
        <f>IFERROR(__xludf.DUMMYFUNCTION("""COMPUTED_VALUE"""),9431.8)</f>
        <v>9431.8</v>
      </c>
      <c r="D25" s="2">
        <f>IFERROR(__xludf.DUMMYFUNCTION("""COMPUTED_VALUE"""),45327.66666666667)</f>
        <v>45327.66667</v>
      </c>
      <c r="E25" s="1">
        <f>IFERROR(__xludf.DUMMYFUNCTION("""COMPUTED_VALUE"""),9489.8)</f>
        <v>9489.8</v>
      </c>
      <c r="G25" s="2">
        <f>IFERROR(__xludf.DUMMYFUNCTION("""COMPUTED_VALUE"""),45327.66666666667)</f>
        <v>45327.66667</v>
      </c>
      <c r="H25" s="1">
        <f>IFERROR(__xludf.DUMMYFUNCTION("""COMPUTED_VALUE"""),9326.59)</f>
        <v>9326.59</v>
      </c>
      <c r="J25" s="2">
        <f>IFERROR(__xludf.DUMMYFUNCTION("""COMPUTED_VALUE"""),45327.66666666667)</f>
        <v>45327.66667</v>
      </c>
      <c r="K25" s="1">
        <f>IFERROR(__xludf.DUMMYFUNCTION("""COMPUTED_VALUE"""),9418.8)</f>
        <v>9418.8</v>
      </c>
      <c r="M25" s="2">
        <f>IFERROR(__xludf.DUMMYFUNCTION("""COMPUTED_VALUE"""),45327.66666666667)</f>
        <v>45327.66667</v>
      </c>
      <c r="N25" s="1">
        <f>IFERROR(__xludf.DUMMYFUNCTION("""COMPUTED_VALUE"""),1.1996713E8)</f>
        <v>119967130</v>
      </c>
    </row>
    <row r="26">
      <c r="A26" s="2">
        <f>IFERROR(__xludf.DUMMYFUNCTION("""COMPUTED_VALUE"""),45328.66666666667)</f>
        <v>45328.66667</v>
      </c>
      <c r="B26" s="1">
        <f>IFERROR(__xludf.DUMMYFUNCTION("""COMPUTED_VALUE"""),9381.51)</f>
        <v>9381.51</v>
      </c>
      <c r="D26" s="2">
        <f>IFERROR(__xludf.DUMMYFUNCTION("""COMPUTED_VALUE"""),45328.66666666667)</f>
        <v>45328.66667</v>
      </c>
      <c r="E26" s="1">
        <f>IFERROR(__xludf.DUMMYFUNCTION("""COMPUTED_VALUE"""),9495.06)</f>
        <v>9495.06</v>
      </c>
      <c r="G26" s="2">
        <f>IFERROR(__xludf.DUMMYFUNCTION("""COMPUTED_VALUE"""),45328.66666666667)</f>
        <v>45328.66667</v>
      </c>
      <c r="H26" s="1">
        <f>IFERROR(__xludf.DUMMYFUNCTION("""COMPUTED_VALUE"""),9381.51)</f>
        <v>9381.51</v>
      </c>
      <c r="J26" s="2">
        <f>IFERROR(__xludf.DUMMYFUNCTION("""COMPUTED_VALUE"""),45328.66666666667)</f>
        <v>45328.66667</v>
      </c>
      <c r="K26" s="1">
        <f>IFERROR(__xludf.DUMMYFUNCTION("""COMPUTED_VALUE"""),9495.04)</f>
        <v>9495.04</v>
      </c>
      <c r="M26" s="2">
        <f>IFERROR(__xludf.DUMMYFUNCTION("""COMPUTED_VALUE"""),45328.66666666667)</f>
        <v>45328.66667</v>
      </c>
      <c r="N26" s="1">
        <f>IFERROR(__xludf.DUMMYFUNCTION("""COMPUTED_VALUE"""),9.9196204E7)</f>
        <v>99196204</v>
      </c>
    </row>
    <row r="27">
      <c r="A27" s="2">
        <f>IFERROR(__xludf.DUMMYFUNCTION("""COMPUTED_VALUE"""),45329.66666666667)</f>
        <v>45329.66667</v>
      </c>
      <c r="B27" s="1">
        <f>IFERROR(__xludf.DUMMYFUNCTION("""COMPUTED_VALUE"""),9555.06)</f>
        <v>9555.06</v>
      </c>
      <c r="D27" s="2">
        <f>IFERROR(__xludf.DUMMYFUNCTION("""COMPUTED_VALUE"""),45329.66666666667)</f>
        <v>45329.66667</v>
      </c>
      <c r="E27" s="1">
        <f>IFERROR(__xludf.DUMMYFUNCTION("""COMPUTED_VALUE"""),9576.71)</f>
        <v>9576.71</v>
      </c>
      <c r="G27" s="2">
        <f>IFERROR(__xludf.DUMMYFUNCTION("""COMPUTED_VALUE"""),45329.66666666667)</f>
        <v>45329.66667</v>
      </c>
      <c r="H27" s="1">
        <f>IFERROR(__xludf.DUMMYFUNCTION("""COMPUTED_VALUE"""),9466.36)</f>
        <v>9466.36</v>
      </c>
      <c r="J27" s="2">
        <f>IFERROR(__xludf.DUMMYFUNCTION("""COMPUTED_VALUE"""),45329.66666666667)</f>
        <v>45329.66667</v>
      </c>
      <c r="K27" s="1">
        <f>IFERROR(__xludf.DUMMYFUNCTION("""COMPUTED_VALUE"""),9503.64)</f>
        <v>9503.64</v>
      </c>
      <c r="M27" s="2">
        <f>IFERROR(__xludf.DUMMYFUNCTION("""COMPUTED_VALUE"""),45329.66666666667)</f>
        <v>45329.66667</v>
      </c>
      <c r="N27" s="1">
        <f>IFERROR(__xludf.DUMMYFUNCTION("""COMPUTED_VALUE"""),9.8692153E7)</f>
        <v>98692153</v>
      </c>
    </row>
    <row r="28">
      <c r="A28" s="2">
        <f>IFERROR(__xludf.DUMMYFUNCTION("""COMPUTED_VALUE"""),45330.66666666667)</f>
        <v>45330.66667</v>
      </c>
      <c r="B28" s="1">
        <f>IFERROR(__xludf.DUMMYFUNCTION("""COMPUTED_VALUE"""),9503.84)</f>
        <v>9503.84</v>
      </c>
      <c r="D28" s="2">
        <f>IFERROR(__xludf.DUMMYFUNCTION("""COMPUTED_VALUE"""),45330.66666666667)</f>
        <v>45330.66667</v>
      </c>
      <c r="E28" s="1">
        <f>IFERROR(__xludf.DUMMYFUNCTION("""COMPUTED_VALUE"""),9510.48)</f>
        <v>9510.48</v>
      </c>
      <c r="G28" s="2">
        <f>IFERROR(__xludf.DUMMYFUNCTION("""COMPUTED_VALUE"""),45330.66666666667)</f>
        <v>45330.66667</v>
      </c>
      <c r="H28" s="1">
        <f>IFERROR(__xludf.DUMMYFUNCTION("""COMPUTED_VALUE"""),9413.88)</f>
        <v>9413.88</v>
      </c>
      <c r="J28" s="2">
        <f>IFERROR(__xludf.DUMMYFUNCTION("""COMPUTED_VALUE"""),45330.66666666667)</f>
        <v>45330.66667</v>
      </c>
      <c r="K28" s="1">
        <f>IFERROR(__xludf.DUMMYFUNCTION("""COMPUTED_VALUE"""),9462.95)</f>
        <v>9462.95</v>
      </c>
      <c r="M28" s="2">
        <f>IFERROR(__xludf.DUMMYFUNCTION("""COMPUTED_VALUE"""),45330.66666666667)</f>
        <v>45330.66667</v>
      </c>
      <c r="N28" s="1">
        <f>IFERROR(__xludf.DUMMYFUNCTION("""COMPUTED_VALUE"""),8.334874E7)</f>
        <v>83348740</v>
      </c>
    </row>
    <row r="29">
      <c r="A29" s="2">
        <f>IFERROR(__xludf.DUMMYFUNCTION("""COMPUTED_VALUE"""),45331.66666666667)</f>
        <v>45331.66667</v>
      </c>
      <c r="B29" s="1">
        <f>IFERROR(__xludf.DUMMYFUNCTION("""COMPUTED_VALUE"""),9492.84)</f>
        <v>9492.84</v>
      </c>
      <c r="D29" s="2">
        <f>IFERROR(__xludf.DUMMYFUNCTION("""COMPUTED_VALUE"""),45331.66666666667)</f>
        <v>45331.66667</v>
      </c>
      <c r="E29" s="1">
        <f>IFERROR(__xludf.DUMMYFUNCTION("""COMPUTED_VALUE"""),9547.62)</f>
        <v>9547.62</v>
      </c>
      <c r="G29" s="2">
        <f>IFERROR(__xludf.DUMMYFUNCTION("""COMPUTED_VALUE"""),45331.66666666667)</f>
        <v>45331.66667</v>
      </c>
      <c r="H29" s="1">
        <f>IFERROR(__xludf.DUMMYFUNCTION("""COMPUTED_VALUE"""),9451.18)</f>
        <v>9451.18</v>
      </c>
      <c r="J29" s="2">
        <f>IFERROR(__xludf.DUMMYFUNCTION("""COMPUTED_VALUE"""),45331.66666666667)</f>
        <v>45331.66667</v>
      </c>
      <c r="K29" s="1">
        <f>IFERROR(__xludf.DUMMYFUNCTION("""COMPUTED_VALUE"""),9498.0)</f>
        <v>9498</v>
      </c>
      <c r="M29" s="2">
        <f>IFERROR(__xludf.DUMMYFUNCTION("""COMPUTED_VALUE"""),45331.66666666667)</f>
        <v>45331.66667</v>
      </c>
      <c r="N29" s="1">
        <f>IFERROR(__xludf.DUMMYFUNCTION("""COMPUTED_VALUE"""),8.1917509E7)</f>
        <v>81917509</v>
      </c>
    </row>
    <row r="30">
      <c r="A30" s="2">
        <f>IFERROR(__xludf.DUMMYFUNCTION("""COMPUTED_VALUE"""),45334.66666666667)</f>
        <v>45334.66667</v>
      </c>
      <c r="B30" s="1">
        <f>IFERROR(__xludf.DUMMYFUNCTION("""COMPUTED_VALUE"""),9479.81)</f>
        <v>9479.81</v>
      </c>
      <c r="D30" s="2">
        <f>IFERROR(__xludf.DUMMYFUNCTION("""COMPUTED_VALUE"""),45334.66666666667)</f>
        <v>45334.66667</v>
      </c>
      <c r="E30" s="1">
        <f>IFERROR(__xludf.DUMMYFUNCTION("""COMPUTED_VALUE"""),9493.99)</f>
        <v>9493.99</v>
      </c>
      <c r="G30" s="2">
        <f>IFERROR(__xludf.DUMMYFUNCTION("""COMPUTED_VALUE"""),45334.66666666667)</f>
        <v>45334.66667</v>
      </c>
      <c r="H30" s="1">
        <f>IFERROR(__xludf.DUMMYFUNCTION("""COMPUTED_VALUE"""),9405.01)</f>
        <v>9405.01</v>
      </c>
      <c r="J30" s="2">
        <f>IFERROR(__xludf.DUMMYFUNCTION("""COMPUTED_VALUE"""),45334.66666666667)</f>
        <v>45334.66667</v>
      </c>
      <c r="K30" s="1">
        <f>IFERROR(__xludf.DUMMYFUNCTION("""COMPUTED_VALUE"""),9424.35)</f>
        <v>9424.35</v>
      </c>
      <c r="M30" s="2">
        <f>IFERROR(__xludf.DUMMYFUNCTION("""COMPUTED_VALUE"""),45334.66666666667)</f>
        <v>45334.66667</v>
      </c>
      <c r="N30" s="1">
        <f>IFERROR(__xludf.DUMMYFUNCTION("""COMPUTED_VALUE"""),8.4404729E7)</f>
        <v>84404729</v>
      </c>
    </row>
    <row r="31">
      <c r="A31" s="2">
        <f>IFERROR(__xludf.DUMMYFUNCTION("""COMPUTED_VALUE"""),45335.66666666667)</f>
        <v>45335.66667</v>
      </c>
      <c r="B31" s="1">
        <f>IFERROR(__xludf.DUMMYFUNCTION("""COMPUTED_VALUE"""),9349.17)</f>
        <v>9349.17</v>
      </c>
      <c r="D31" s="2">
        <f>IFERROR(__xludf.DUMMYFUNCTION("""COMPUTED_VALUE"""),45335.66666666667)</f>
        <v>45335.66667</v>
      </c>
      <c r="E31" s="1">
        <f>IFERROR(__xludf.DUMMYFUNCTION("""COMPUTED_VALUE"""),9367.26)</f>
        <v>9367.26</v>
      </c>
      <c r="G31" s="2">
        <f>IFERROR(__xludf.DUMMYFUNCTION("""COMPUTED_VALUE"""),45335.66666666667)</f>
        <v>45335.66667</v>
      </c>
      <c r="H31" s="1">
        <f>IFERROR(__xludf.DUMMYFUNCTION("""COMPUTED_VALUE"""),9234.9)</f>
        <v>9234.9</v>
      </c>
      <c r="J31" s="2">
        <f>IFERROR(__xludf.DUMMYFUNCTION("""COMPUTED_VALUE"""),45335.66666666667)</f>
        <v>45335.66667</v>
      </c>
      <c r="K31" s="1">
        <f>IFERROR(__xludf.DUMMYFUNCTION("""COMPUTED_VALUE"""),9313.46)</f>
        <v>9313.46</v>
      </c>
      <c r="M31" s="2">
        <f>IFERROR(__xludf.DUMMYFUNCTION("""COMPUTED_VALUE"""),45335.66666666667)</f>
        <v>45335.66667</v>
      </c>
      <c r="N31" s="1">
        <f>IFERROR(__xludf.DUMMYFUNCTION("""COMPUTED_VALUE"""),1.02747584E8)</f>
        <v>102747584</v>
      </c>
    </row>
    <row r="32">
      <c r="A32" s="2">
        <f>IFERROR(__xludf.DUMMYFUNCTION("""COMPUTED_VALUE"""),45336.66666666667)</f>
        <v>45336.66667</v>
      </c>
      <c r="B32" s="1">
        <f>IFERROR(__xludf.DUMMYFUNCTION("""COMPUTED_VALUE"""),9334.54)</f>
        <v>9334.54</v>
      </c>
      <c r="D32" s="2">
        <f>IFERROR(__xludf.DUMMYFUNCTION("""COMPUTED_VALUE"""),45336.66666666667)</f>
        <v>45336.66667</v>
      </c>
      <c r="E32" s="1">
        <f>IFERROR(__xludf.DUMMYFUNCTION("""COMPUTED_VALUE"""),9342.03)</f>
        <v>9342.03</v>
      </c>
      <c r="G32" s="2">
        <f>IFERROR(__xludf.DUMMYFUNCTION("""COMPUTED_VALUE"""),45336.66666666667)</f>
        <v>45336.66667</v>
      </c>
      <c r="H32" s="1">
        <f>IFERROR(__xludf.DUMMYFUNCTION("""COMPUTED_VALUE"""),9200.89)</f>
        <v>9200.89</v>
      </c>
      <c r="J32" s="2">
        <f>IFERROR(__xludf.DUMMYFUNCTION("""COMPUTED_VALUE"""),45336.66666666667)</f>
        <v>45336.66667</v>
      </c>
      <c r="K32" s="1">
        <f>IFERROR(__xludf.DUMMYFUNCTION("""COMPUTED_VALUE"""),9289.74)</f>
        <v>9289.74</v>
      </c>
      <c r="M32" s="2">
        <f>IFERROR(__xludf.DUMMYFUNCTION("""COMPUTED_VALUE"""),45336.66666666667)</f>
        <v>45336.66667</v>
      </c>
      <c r="N32" s="1">
        <f>IFERROR(__xludf.DUMMYFUNCTION("""COMPUTED_VALUE"""),1.05570822E8)</f>
        <v>105570822</v>
      </c>
    </row>
    <row r="33">
      <c r="A33" s="2">
        <f>IFERROR(__xludf.DUMMYFUNCTION("""COMPUTED_VALUE"""),45337.66666666667)</f>
        <v>45337.66667</v>
      </c>
      <c r="B33" s="1">
        <f>IFERROR(__xludf.DUMMYFUNCTION("""COMPUTED_VALUE"""),9278.76)</f>
        <v>9278.76</v>
      </c>
      <c r="D33" s="2">
        <f>IFERROR(__xludf.DUMMYFUNCTION("""COMPUTED_VALUE"""),45337.66666666667)</f>
        <v>45337.66667</v>
      </c>
      <c r="E33" s="1">
        <f>IFERROR(__xludf.DUMMYFUNCTION("""COMPUTED_VALUE"""),9320.5)</f>
        <v>9320.5</v>
      </c>
      <c r="G33" s="2">
        <f>IFERROR(__xludf.DUMMYFUNCTION("""COMPUTED_VALUE"""),45337.66666666667)</f>
        <v>45337.66667</v>
      </c>
      <c r="H33" s="1">
        <f>IFERROR(__xludf.DUMMYFUNCTION("""COMPUTED_VALUE"""),9177.79)</f>
        <v>9177.79</v>
      </c>
      <c r="J33" s="2">
        <f>IFERROR(__xludf.DUMMYFUNCTION("""COMPUTED_VALUE"""),45337.66666666667)</f>
        <v>45337.66667</v>
      </c>
      <c r="K33" s="1">
        <f>IFERROR(__xludf.DUMMYFUNCTION("""COMPUTED_VALUE"""),9296.09)</f>
        <v>9296.09</v>
      </c>
      <c r="M33" s="2">
        <f>IFERROR(__xludf.DUMMYFUNCTION("""COMPUTED_VALUE"""),45337.66666666667)</f>
        <v>45337.66667</v>
      </c>
      <c r="N33" s="1">
        <f>IFERROR(__xludf.DUMMYFUNCTION("""COMPUTED_VALUE"""),1.22250709E8)</f>
        <v>122250709</v>
      </c>
    </row>
    <row r="34">
      <c r="A34" s="2">
        <f>IFERROR(__xludf.DUMMYFUNCTION("""COMPUTED_VALUE"""),45338.66666666667)</f>
        <v>45338.66667</v>
      </c>
      <c r="B34" s="1">
        <f>IFERROR(__xludf.DUMMYFUNCTION("""COMPUTED_VALUE"""),9286.98)</f>
        <v>9286.98</v>
      </c>
      <c r="D34" s="2">
        <f>IFERROR(__xludf.DUMMYFUNCTION("""COMPUTED_VALUE"""),45338.66666666667)</f>
        <v>45338.66667</v>
      </c>
      <c r="E34" s="1">
        <f>IFERROR(__xludf.DUMMYFUNCTION("""COMPUTED_VALUE"""),9351.55)</f>
        <v>9351.55</v>
      </c>
      <c r="G34" s="2">
        <f>IFERROR(__xludf.DUMMYFUNCTION("""COMPUTED_VALUE"""),45338.66666666667)</f>
        <v>45338.66667</v>
      </c>
      <c r="H34" s="1">
        <f>IFERROR(__xludf.DUMMYFUNCTION("""COMPUTED_VALUE"""),9158.24)</f>
        <v>9158.24</v>
      </c>
      <c r="J34" s="2">
        <f>IFERROR(__xludf.DUMMYFUNCTION("""COMPUTED_VALUE"""),45338.66666666667)</f>
        <v>45338.66667</v>
      </c>
      <c r="K34" s="1">
        <f>IFERROR(__xludf.DUMMYFUNCTION("""COMPUTED_VALUE"""),9187.73)</f>
        <v>9187.73</v>
      </c>
      <c r="M34" s="2">
        <f>IFERROR(__xludf.DUMMYFUNCTION("""COMPUTED_VALUE"""),45338.66666666667)</f>
        <v>45338.66667</v>
      </c>
      <c r="N34" s="1">
        <f>IFERROR(__xludf.DUMMYFUNCTION("""COMPUTED_VALUE"""),1.16231389E8)</f>
        <v>116231389</v>
      </c>
    </row>
    <row r="35">
      <c r="A35" s="2">
        <f>IFERROR(__xludf.DUMMYFUNCTION("""COMPUTED_VALUE"""),45342.66666666667)</f>
        <v>45342.66667</v>
      </c>
      <c r="B35" s="1">
        <f>IFERROR(__xludf.DUMMYFUNCTION("""COMPUTED_VALUE"""),9161.6)</f>
        <v>9161.6</v>
      </c>
      <c r="D35" s="2">
        <f>IFERROR(__xludf.DUMMYFUNCTION("""COMPUTED_VALUE"""),45342.66666666667)</f>
        <v>45342.66667</v>
      </c>
      <c r="E35" s="1">
        <f>IFERROR(__xludf.DUMMYFUNCTION("""COMPUTED_VALUE"""),9186.57)</f>
        <v>9186.57</v>
      </c>
      <c r="G35" s="2">
        <f>IFERROR(__xludf.DUMMYFUNCTION("""COMPUTED_VALUE"""),45342.66666666667)</f>
        <v>45342.66667</v>
      </c>
      <c r="H35" s="1">
        <f>IFERROR(__xludf.DUMMYFUNCTION("""COMPUTED_VALUE"""),9060.18)</f>
        <v>9060.18</v>
      </c>
      <c r="J35" s="2">
        <f>IFERROR(__xludf.DUMMYFUNCTION("""COMPUTED_VALUE"""),45342.66666666667)</f>
        <v>45342.66667</v>
      </c>
      <c r="K35" s="1">
        <f>IFERROR(__xludf.DUMMYFUNCTION("""COMPUTED_VALUE"""),9147.05)</f>
        <v>9147.05</v>
      </c>
      <c r="M35" s="2">
        <f>IFERROR(__xludf.DUMMYFUNCTION("""COMPUTED_VALUE"""),45342.66666666667)</f>
        <v>45342.66667</v>
      </c>
      <c r="N35" s="1">
        <f>IFERROR(__xludf.DUMMYFUNCTION("""COMPUTED_VALUE"""),1.12340094E8)</f>
        <v>112340094</v>
      </c>
    </row>
    <row r="36">
      <c r="A36" s="2">
        <f>IFERROR(__xludf.DUMMYFUNCTION("""COMPUTED_VALUE"""),45343.66666666667)</f>
        <v>45343.66667</v>
      </c>
      <c r="B36" s="1">
        <f>IFERROR(__xludf.DUMMYFUNCTION("""COMPUTED_VALUE"""),9155.9)</f>
        <v>9155.9</v>
      </c>
      <c r="D36" s="2">
        <f>IFERROR(__xludf.DUMMYFUNCTION("""COMPUTED_VALUE"""),45343.66666666667)</f>
        <v>45343.66667</v>
      </c>
      <c r="E36" s="1">
        <f>IFERROR(__xludf.DUMMYFUNCTION("""COMPUTED_VALUE"""),9199.13)</f>
        <v>9199.13</v>
      </c>
      <c r="G36" s="2">
        <f>IFERROR(__xludf.DUMMYFUNCTION("""COMPUTED_VALUE"""),45343.66666666667)</f>
        <v>45343.66667</v>
      </c>
      <c r="H36" s="1">
        <f>IFERROR(__xludf.DUMMYFUNCTION("""COMPUTED_VALUE"""),9086.1)</f>
        <v>9086.1</v>
      </c>
      <c r="J36" s="2">
        <f>IFERROR(__xludf.DUMMYFUNCTION("""COMPUTED_VALUE"""),45343.66666666667)</f>
        <v>45343.66667</v>
      </c>
      <c r="K36" s="1">
        <f>IFERROR(__xludf.DUMMYFUNCTION("""COMPUTED_VALUE"""),9168.69)</f>
        <v>9168.69</v>
      </c>
      <c r="M36" s="2">
        <f>IFERROR(__xludf.DUMMYFUNCTION("""COMPUTED_VALUE"""),45343.66666666667)</f>
        <v>45343.66667</v>
      </c>
      <c r="N36" s="1">
        <f>IFERROR(__xludf.DUMMYFUNCTION("""COMPUTED_VALUE"""),8.8276872E7)</f>
        <v>88276872</v>
      </c>
    </row>
    <row r="37">
      <c r="A37" s="2">
        <f>IFERROR(__xludf.DUMMYFUNCTION("""COMPUTED_VALUE"""),45344.66666666667)</f>
        <v>45344.66667</v>
      </c>
      <c r="B37" s="1">
        <f>IFERROR(__xludf.DUMMYFUNCTION("""COMPUTED_VALUE"""),9259.26)</f>
        <v>9259.26</v>
      </c>
      <c r="D37" s="2">
        <f>IFERROR(__xludf.DUMMYFUNCTION("""COMPUTED_VALUE"""),45344.66666666667)</f>
        <v>45344.66667</v>
      </c>
      <c r="E37" s="1">
        <f>IFERROR(__xludf.DUMMYFUNCTION("""COMPUTED_VALUE"""),9345.62)</f>
        <v>9345.62</v>
      </c>
      <c r="G37" s="2">
        <f>IFERROR(__xludf.DUMMYFUNCTION("""COMPUTED_VALUE"""),45344.66666666667)</f>
        <v>45344.66667</v>
      </c>
      <c r="H37" s="1">
        <f>IFERROR(__xludf.DUMMYFUNCTION("""COMPUTED_VALUE"""),9210.43)</f>
        <v>9210.43</v>
      </c>
      <c r="J37" s="2">
        <f>IFERROR(__xludf.DUMMYFUNCTION("""COMPUTED_VALUE"""),45344.66666666667)</f>
        <v>45344.66667</v>
      </c>
      <c r="K37" s="1">
        <f>IFERROR(__xludf.DUMMYFUNCTION("""COMPUTED_VALUE"""),9317.65)</f>
        <v>9317.65</v>
      </c>
      <c r="M37" s="2">
        <f>IFERROR(__xludf.DUMMYFUNCTION("""COMPUTED_VALUE"""),45344.66666666667)</f>
        <v>45344.66667</v>
      </c>
      <c r="N37" s="1">
        <f>IFERROR(__xludf.DUMMYFUNCTION("""COMPUTED_VALUE"""),1.15658852E8)</f>
        <v>115658852</v>
      </c>
    </row>
    <row r="38">
      <c r="A38" s="2">
        <f>IFERROR(__xludf.DUMMYFUNCTION("""COMPUTED_VALUE"""),45345.66666666667)</f>
        <v>45345.66667</v>
      </c>
      <c r="B38" s="1">
        <f>IFERROR(__xludf.DUMMYFUNCTION("""COMPUTED_VALUE"""),9342.14)</f>
        <v>9342.14</v>
      </c>
      <c r="D38" s="2">
        <f>IFERROR(__xludf.DUMMYFUNCTION("""COMPUTED_VALUE"""),45345.66666666667)</f>
        <v>45345.66667</v>
      </c>
      <c r="E38" s="1">
        <f>IFERROR(__xludf.DUMMYFUNCTION("""COMPUTED_VALUE"""),9343.22)</f>
        <v>9343.22</v>
      </c>
      <c r="G38" s="2">
        <f>IFERROR(__xludf.DUMMYFUNCTION("""COMPUTED_VALUE"""),45345.66666666667)</f>
        <v>45345.66667</v>
      </c>
      <c r="H38" s="1">
        <f>IFERROR(__xludf.DUMMYFUNCTION("""COMPUTED_VALUE"""),9204.58)</f>
        <v>9204.58</v>
      </c>
      <c r="J38" s="2">
        <f>IFERROR(__xludf.DUMMYFUNCTION("""COMPUTED_VALUE"""),45345.66666666667)</f>
        <v>45345.66667</v>
      </c>
      <c r="K38" s="1">
        <f>IFERROR(__xludf.DUMMYFUNCTION("""COMPUTED_VALUE"""),9217.79)</f>
        <v>9217.79</v>
      </c>
      <c r="M38" s="2">
        <f>IFERROR(__xludf.DUMMYFUNCTION("""COMPUTED_VALUE"""),45345.66666666667)</f>
        <v>45345.66667</v>
      </c>
      <c r="N38" s="1">
        <f>IFERROR(__xludf.DUMMYFUNCTION("""COMPUTED_VALUE"""),9.6493215E7)</f>
        <v>96493215</v>
      </c>
    </row>
    <row r="39">
      <c r="A39" s="2">
        <f>IFERROR(__xludf.DUMMYFUNCTION("""COMPUTED_VALUE"""),45348.66666666667)</f>
        <v>45348.66667</v>
      </c>
      <c r="B39" s="1">
        <f>IFERROR(__xludf.DUMMYFUNCTION("""COMPUTED_VALUE"""),9211.96)</f>
        <v>9211.96</v>
      </c>
      <c r="D39" s="2">
        <f>IFERROR(__xludf.DUMMYFUNCTION("""COMPUTED_VALUE"""),45348.66666666667)</f>
        <v>45348.66667</v>
      </c>
      <c r="E39" s="1">
        <f>IFERROR(__xludf.DUMMYFUNCTION("""COMPUTED_VALUE"""),9236.38)</f>
        <v>9236.38</v>
      </c>
      <c r="G39" s="2">
        <f>IFERROR(__xludf.DUMMYFUNCTION("""COMPUTED_VALUE"""),45348.66666666667)</f>
        <v>45348.66667</v>
      </c>
      <c r="H39" s="1">
        <f>IFERROR(__xludf.DUMMYFUNCTION("""COMPUTED_VALUE"""),9137.19)</f>
        <v>9137.19</v>
      </c>
      <c r="J39" s="2">
        <f>IFERROR(__xludf.DUMMYFUNCTION("""COMPUTED_VALUE"""),45348.66666666667)</f>
        <v>45348.66667</v>
      </c>
      <c r="K39" s="1">
        <f>IFERROR(__xludf.DUMMYFUNCTION("""COMPUTED_VALUE"""),9158.36)</f>
        <v>9158.36</v>
      </c>
      <c r="M39" s="2">
        <f>IFERROR(__xludf.DUMMYFUNCTION("""COMPUTED_VALUE"""),45348.66666666667)</f>
        <v>45348.66667</v>
      </c>
      <c r="N39" s="1">
        <f>IFERROR(__xludf.DUMMYFUNCTION("""COMPUTED_VALUE"""),9.6091728E7)</f>
        <v>96091728</v>
      </c>
    </row>
    <row r="40">
      <c r="A40" s="2">
        <f>IFERROR(__xludf.DUMMYFUNCTION("""COMPUTED_VALUE"""),45349.66666666667)</f>
        <v>45349.66667</v>
      </c>
      <c r="B40" s="1">
        <f>IFERROR(__xludf.DUMMYFUNCTION("""COMPUTED_VALUE"""),9159.45)</f>
        <v>9159.45</v>
      </c>
      <c r="D40" s="2">
        <f>IFERROR(__xludf.DUMMYFUNCTION("""COMPUTED_VALUE"""),45349.66666666667)</f>
        <v>45349.66667</v>
      </c>
      <c r="E40" s="1">
        <f>IFERROR(__xludf.DUMMYFUNCTION("""COMPUTED_VALUE"""),9281.46)</f>
        <v>9281.46</v>
      </c>
      <c r="G40" s="2">
        <f>IFERROR(__xludf.DUMMYFUNCTION("""COMPUTED_VALUE"""),45349.66666666667)</f>
        <v>45349.66667</v>
      </c>
      <c r="H40" s="1">
        <f>IFERROR(__xludf.DUMMYFUNCTION("""COMPUTED_VALUE"""),9101.9)</f>
        <v>9101.9</v>
      </c>
      <c r="J40" s="2">
        <f>IFERROR(__xludf.DUMMYFUNCTION("""COMPUTED_VALUE"""),45349.66666666667)</f>
        <v>45349.66667</v>
      </c>
      <c r="K40" s="1">
        <f>IFERROR(__xludf.DUMMYFUNCTION("""COMPUTED_VALUE"""),9222.92)</f>
        <v>9222.92</v>
      </c>
      <c r="M40" s="2">
        <f>IFERROR(__xludf.DUMMYFUNCTION("""COMPUTED_VALUE"""),45349.66666666667)</f>
        <v>45349.66667</v>
      </c>
      <c r="N40" s="1">
        <f>IFERROR(__xludf.DUMMYFUNCTION("""COMPUTED_VALUE"""),9.7610107E7)</f>
        <v>97610107</v>
      </c>
    </row>
    <row r="41">
      <c r="A41" s="2">
        <f>IFERROR(__xludf.DUMMYFUNCTION("""COMPUTED_VALUE"""),45350.66666666667)</f>
        <v>45350.66667</v>
      </c>
      <c r="B41" s="1">
        <f>IFERROR(__xludf.DUMMYFUNCTION("""COMPUTED_VALUE"""),9211.76)</f>
        <v>9211.76</v>
      </c>
      <c r="D41" s="2">
        <f>IFERROR(__xludf.DUMMYFUNCTION("""COMPUTED_VALUE"""),45350.66666666667)</f>
        <v>45350.66667</v>
      </c>
      <c r="E41" s="1">
        <f>IFERROR(__xludf.DUMMYFUNCTION("""COMPUTED_VALUE"""),9237.57)</f>
        <v>9237.57</v>
      </c>
      <c r="G41" s="2">
        <f>IFERROR(__xludf.DUMMYFUNCTION("""COMPUTED_VALUE"""),45350.66666666667)</f>
        <v>45350.66667</v>
      </c>
      <c r="H41" s="1">
        <f>IFERROR(__xludf.DUMMYFUNCTION("""COMPUTED_VALUE"""),9105.85)</f>
        <v>9105.85</v>
      </c>
      <c r="J41" s="2">
        <f>IFERROR(__xludf.DUMMYFUNCTION("""COMPUTED_VALUE"""),45350.66666666667)</f>
        <v>45350.66667</v>
      </c>
      <c r="K41" s="1">
        <f>IFERROR(__xludf.DUMMYFUNCTION("""COMPUTED_VALUE"""),9164.27)</f>
        <v>9164.27</v>
      </c>
      <c r="M41" s="2">
        <f>IFERROR(__xludf.DUMMYFUNCTION("""COMPUTED_VALUE"""),45350.66666666667)</f>
        <v>45350.66667</v>
      </c>
      <c r="N41" s="1">
        <f>IFERROR(__xludf.DUMMYFUNCTION("""COMPUTED_VALUE"""),9.7284775E7)</f>
        <v>97284775</v>
      </c>
    </row>
    <row r="42">
      <c r="A42" s="2">
        <f>IFERROR(__xludf.DUMMYFUNCTION("""COMPUTED_VALUE"""),45351.66666666667)</f>
        <v>45351.66667</v>
      </c>
      <c r="B42" s="1">
        <f>IFERROR(__xludf.DUMMYFUNCTION("""COMPUTED_VALUE"""),9164.52)</f>
        <v>9164.52</v>
      </c>
      <c r="D42" s="2">
        <f>IFERROR(__xludf.DUMMYFUNCTION("""COMPUTED_VALUE"""),45351.66666666667)</f>
        <v>45351.66667</v>
      </c>
      <c r="E42" s="1">
        <f>IFERROR(__xludf.DUMMYFUNCTION("""COMPUTED_VALUE"""),9232.64)</f>
        <v>9232.64</v>
      </c>
      <c r="G42" s="2">
        <f>IFERROR(__xludf.DUMMYFUNCTION("""COMPUTED_VALUE"""),45351.66666666667)</f>
        <v>45351.66667</v>
      </c>
      <c r="H42" s="1">
        <f>IFERROR(__xludf.DUMMYFUNCTION("""COMPUTED_VALUE"""),9090.99)</f>
        <v>9090.99</v>
      </c>
      <c r="J42" s="2">
        <f>IFERROR(__xludf.DUMMYFUNCTION("""COMPUTED_VALUE"""),45351.66666666667)</f>
        <v>45351.66667</v>
      </c>
      <c r="K42" s="1">
        <f>IFERROR(__xludf.DUMMYFUNCTION("""COMPUTED_VALUE"""),9156.22)</f>
        <v>9156.22</v>
      </c>
      <c r="M42" s="2">
        <f>IFERROR(__xludf.DUMMYFUNCTION("""COMPUTED_VALUE"""),45351.66666666667)</f>
        <v>45351.66667</v>
      </c>
      <c r="N42" s="1">
        <f>IFERROR(__xludf.DUMMYFUNCTION("""COMPUTED_VALUE"""),2.38441221E8)</f>
        <v>238441221</v>
      </c>
    </row>
    <row r="43">
      <c r="A43" s="2">
        <f>IFERROR(__xludf.DUMMYFUNCTION("""COMPUTED_VALUE"""),45352.66666666667)</f>
        <v>45352.66667</v>
      </c>
      <c r="B43" s="1">
        <f>IFERROR(__xludf.DUMMYFUNCTION("""COMPUTED_VALUE"""),9147.06)</f>
        <v>9147.06</v>
      </c>
      <c r="D43" s="2">
        <f>IFERROR(__xludf.DUMMYFUNCTION("""COMPUTED_VALUE"""),45352.66666666667)</f>
        <v>45352.66667</v>
      </c>
      <c r="E43" s="1">
        <f>IFERROR(__xludf.DUMMYFUNCTION("""COMPUTED_VALUE"""),9189.13)</f>
        <v>9189.13</v>
      </c>
      <c r="G43" s="2">
        <f>IFERROR(__xludf.DUMMYFUNCTION("""COMPUTED_VALUE"""),45352.66666666667)</f>
        <v>45352.66667</v>
      </c>
      <c r="H43" s="1">
        <f>IFERROR(__xludf.DUMMYFUNCTION("""COMPUTED_VALUE"""),9053.68)</f>
        <v>9053.68</v>
      </c>
      <c r="J43" s="2">
        <f>IFERROR(__xludf.DUMMYFUNCTION("""COMPUTED_VALUE"""),45352.66666666667)</f>
        <v>45352.66667</v>
      </c>
      <c r="K43" s="1">
        <f>IFERROR(__xludf.DUMMYFUNCTION("""COMPUTED_VALUE"""),9161.43)</f>
        <v>9161.43</v>
      </c>
      <c r="M43" s="2">
        <f>IFERROR(__xludf.DUMMYFUNCTION("""COMPUTED_VALUE"""),45352.66666666667)</f>
        <v>45352.66667</v>
      </c>
      <c r="N43" s="1">
        <f>IFERROR(__xludf.DUMMYFUNCTION("""COMPUTED_VALUE"""),2.3922348E8)</f>
        <v>239223480</v>
      </c>
    </row>
    <row r="44">
      <c r="A44" s="2">
        <f>IFERROR(__xludf.DUMMYFUNCTION("""COMPUTED_VALUE"""),45355.66666666667)</f>
        <v>45355.66667</v>
      </c>
      <c r="B44" s="1">
        <f>IFERROR(__xludf.DUMMYFUNCTION("""COMPUTED_VALUE"""),9003.92)</f>
        <v>9003.92</v>
      </c>
      <c r="D44" s="2">
        <f>IFERROR(__xludf.DUMMYFUNCTION("""COMPUTED_VALUE"""),45355.66666666667)</f>
        <v>45355.66667</v>
      </c>
      <c r="E44" s="1">
        <f>IFERROR(__xludf.DUMMYFUNCTION("""COMPUTED_VALUE"""),9048.97)</f>
        <v>9048.97</v>
      </c>
      <c r="G44" s="2">
        <f>IFERROR(__xludf.DUMMYFUNCTION("""COMPUTED_VALUE"""),45355.66666666667)</f>
        <v>45355.66667</v>
      </c>
      <c r="H44" s="1">
        <f>IFERROR(__xludf.DUMMYFUNCTION("""COMPUTED_VALUE"""),8924.12)</f>
        <v>8924.12</v>
      </c>
      <c r="J44" s="2">
        <f>IFERROR(__xludf.DUMMYFUNCTION("""COMPUTED_VALUE"""),45355.66666666667)</f>
        <v>45355.66667</v>
      </c>
      <c r="K44" s="1">
        <f>IFERROR(__xludf.DUMMYFUNCTION("""COMPUTED_VALUE"""),8975.94)</f>
        <v>8975.94</v>
      </c>
      <c r="M44" s="2">
        <f>IFERROR(__xludf.DUMMYFUNCTION("""COMPUTED_VALUE"""),45355.66666666667)</f>
        <v>45355.66667</v>
      </c>
      <c r="N44" s="1">
        <f>IFERROR(__xludf.DUMMYFUNCTION("""COMPUTED_VALUE"""),1.97877149E8)</f>
        <v>197877149</v>
      </c>
    </row>
    <row r="45">
      <c r="A45" s="2">
        <f>IFERROR(__xludf.DUMMYFUNCTION("""COMPUTED_VALUE"""),45356.66666666667)</f>
        <v>45356.66667</v>
      </c>
      <c r="B45" s="1">
        <f>IFERROR(__xludf.DUMMYFUNCTION("""COMPUTED_VALUE"""),8752.03)</f>
        <v>8752.03</v>
      </c>
      <c r="D45" s="2">
        <f>IFERROR(__xludf.DUMMYFUNCTION("""COMPUTED_VALUE"""),45356.66666666667)</f>
        <v>45356.66667</v>
      </c>
      <c r="E45" s="1">
        <f>IFERROR(__xludf.DUMMYFUNCTION("""COMPUTED_VALUE"""),8816.84)</f>
        <v>8816.84</v>
      </c>
      <c r="G45" s="2">
        <f>IFERROR(__xludf.DUMMYFUNCTION("""COMPUTED_VALUE"""),45356.66666666667)</f>
        <v>45356.66667</v>
      </c>
      <c r="H45" s="1">
        <f>IFERROR(__xludf.DUMMYFUNCTION("""COMPUTED_VALUE"""),8701.6)</f>
        <v>8701.6</v>
      </c>
      <c r="J45" s="2">
        <f>IFERROR(__xludf.DUMMYFUNCTION("""COMPUTED_VALUE"""),45356.66666666667)</f>
        <v>45356.66667</v>
      </c>
      <c r="K45" s="1">
        <f>IFERROR(__xludf.DUMMYFUNCTION("""COMPUTED_VALUE"""),8743.45)</f>
        <v>8743.45</v>
      </c>
      <c r="M45" s="2">
        <f>IFERROR(__xludf.DUMMYFUNCTION("""COMPUTED_VALUE"""),45356.66666666667)</f>
        <v>45356.66667</v>
      </c>
      <c r="N45" s="1">
        <f>IFERROR(__xludf.DUMMYFUNCTION("""COMPUTED_VALUE"""),1.97247449E8)</f>
        <v>197247449</v>
      </c>
    </row>
    <row r="46">
      <c r="A46" s="2">
        <f>IFERROR(__xludf.DUMMYFUNCTION("""COMPUTED_VALUE"""),45357.66666666667)</f>
        <v>45357.66667</v>
      </c>
      <c r="B46" s="1">
        <f>IFERROR(__xludf.DUMMYFUNCTION("""COMPUTED_VALUE"""),8813.1)</f>
        <v>8813.1</v>
      </c>
      <c r="D46" s="2">
        <f>IFERROR(__xludf.DUMMYFUNCTION("""COMPUTED_VALUE"""),45357.66666666667)</f>
        <v>45357.66667</v>
      </c>
      <c r="E46" s="1">
        <f>IFERROR(__xludf.DUMMYFUNCTION("""COMPUTED_VALUE"""),8813.1)</f>
        <v>8813.1</v>
      </c>
      <c r="G46" s="2">
        <f>IFERROR(__xludf.DUMMYFUNCTION("""COMPUTED_VALUE"""),45357.66666666667)</f>
        <v>45357.66667</v>
      </c>
      <c r="H46" s="1">
        <f>IFERROR(__xludf.DUMMYFUNCTION("""COMPUTED_VALUE"""),8691.58)</f>
        <v>8691.58</v>
      </c>
      <c r="J46" s="2">
        <f>IFERROR(__xludf.DUMMYFUNCTION("""COMPUTED_VALUE"""),45357.66666666667)</f>
        <v>45357.66667</v>
      </c>
      <c r="K46" s="1">
        <f>IFERROR(__xludf.DUMMYFUNCTION("""COMPUTED_VALUE"""),8711.07)</f>
        <v>8711.07</v>
      </c>
      <c r="M46" s="2">
        <f>IFERROR(__xludf.DUMMYFUNCTION("""COMPUTED_VALUE"""),45357.66666666667)</f>
        <v>45357.66667</v>
      </c>
      <c r="N46" s="1">
        <f>IFERROR(__xludf.DUMMYFUNCTION("""COMPUTED_VALUE"""),1.79180693E8)</f>
        <v>179180693</v>
      </c>
    </row>
    <row r="47">
      <c r="A47" s="2">
        <f>IFERROR(__xludf.DUMMYFUNCTION("""COMPUTED_VALUE"""),45358.66666666667)</f>
        <v>45358.66667</v>
      </c>
      <c r="B47" s="1">
        <f>IFERROR(__xludf.DUMMYFUNCTION("""COMPUTED_VALUE"""),8719.55)</f>
        <v>8719.55</v>
      </c>
      <c r="D47" s="2">
        <f>IFERROR(__xludf.DUMMYFUNCTION("""COMPUTED_VALUE"""),45358.66666666667)</f>
        <v>45358.66667</v>
      </c>
      <c r="E47" s="1">
        <f>IFERROR(__xludf.DUMMYFUNCTION("""COMPUTED_VALUE"""),8788.99)</f>
        <v>8788.99</v>
      </c>
      <c r="G47" s="2">
        <f>IFERROR(__xludf.DUMMYFUNCTION("""COMPUTED_VALUE"""),45358.66666666667)</f>
        <v>45358.66667</v>
      </c>
      <c r="H47" s="1">
        <f>IFERROR(__xludf.DUMMYFUNCTION("""COMPUTED_VALUE"""),8674.19)</f>
        <v>8674.19</v>
      </c>
      <c r="J47" s="2">
        <f>IFERROR(__xludf.DUMMYFUNCTION("""COMPUTED_VALUE"""),45358.66666666667)</f>
        <v>45358.66667</v>
      </c>
      <c r="K47" s="1">
        <f>IFERROR(__xludf.DUMMYFUNCTION("""COMPUTED_VALUE"""),8710.33)</f>
        <v>8710.33</v>
      </c>
      <c r="M47" s="2">
        <f>IFERROR(__xludf.DUMMYFUNCTION("""COMPUTED_VALUE"""),45358.66666666667)</f>
        <v>45358.66667</v>
      </c>
      <c r="N47" s="1">
        <f>IFERROR(__xludf.DUMMYFUNCTION("""COMPUTED_VALUE"""),1.51645929E8)</f>
        <v>151645929</v>
      </c>
    </row>
    <row r="48">
      <c r="A48" s="2">
        <f>IFERROR(__xludf.DUMMYFUNCTION("""COMPUTED_VALUE"""),45359.66666666667)</f>
        <v>45359.66667</v>
      </c>
      <c r="B48" s="1">
        <f>IFERROR(__xludf.DUMMYFUNCTION("""COMPUTED_VALUE"""),8720.38)</f>
        <v>8720.38</v>
      </c>
      <c r="D48" s="2">
        <f>IFERROR(__xludf.DUMMYFUNCTION("""COMPUTED_VALUE"""),45359.66666666667)</f>
        <v>45359.66667</v>
      </c>
      <c r="E48" s="1">
        <f>IFERROR(__xludf.DUMMYFUNCTION("""COMPUTED_VALUE"""),8921.69)</f>
        <v>8921.69</v>
      </c>
      <c r="G48" s="2">
        <f>IFERROR(__xludf.DUMMYFUNCTION("""COMPUTED_VALUE"""),45359.66666666667)</f>
        <v>45359.66667</v>
      </c>
      <c r="H48" s="1">
        <f>IFERROR(__xludf.DUMMYFUNCTION("""COMPUTED_VALUE"""),8717.5)</f>
        <v>8717.5</v>
      </c>
      <c r="J48" s="2">
        <f>IFERROR(__xludf.DUMMYFUNCTION("""COMPUTED_VALUE"""),45359.66666666667)</f>
        <v>45359.66667</v>
      </c>
      <c r="K48" s="1">
        <f>IFERROR(__xludf.DUMMYFUNCTION("""COMPUTED_VALUE"""),8779.94)</f>
        <v>8779.94</v>
      </c>
      <c r="M48" s="2">
        <f>IFERROR(__xludf.DUMMYFUNCTION("""COMPUTED_VALUE"""),45359.66666666667)</f>
        <v>45359.66667</v>
      </c>
      <c r="N48" s="1">
        <f>IFERROR(__xludf.DUMMYFUNCTION("""COMPUTED_VALUE"""),1.47306407E8)</f>
        <v>147306407</v>
      </c>
    </row>
    <row r="49">
      <c r="A49" s="2">
        <f>IFERROR(__xludf.DUMMYFUNCTION("""COMPUTED_VALUE"""),45362.66666666667)</f>
        <v>45362.66667</v>
      </c>
      <c r="B49" s="1">
        <f>IFERROR(__xludf.DUMMYFUNCTION("""COMPUTED_VALUE"""),8870.58)</f>
        <v>8870.58</v>
      </c>
      <c r="D49" s="2">
        <f>IFERROR(__xludf.DUMMYFUNCTION("""COMPUTED_VALUE"""),45362.66666666667)</f>
        <v>45362.66667</v>
      </c>
      <c r="E49" s="1">
        <f>IFERROR(__xludf.DUMMYFUNCTION("""COMPUTED_VALUE"""),8928.17)</f>
        <v>8928.17</v>
      </c>
      <c r="G49" s="2">
        <f>IFERROR(__xludf.DUMMYFUNCTION("""COMPUTED_VALUE"""),45362.66666666667)</f>
        <v>45362.66667</v>
      </c>
      <c r="H49" s="1">
        <f>IFERROR(__xludf.DUMMYFUNCTION("""COMPUTED_VALUE"""),8831.45)</f>
        <v>8831.45</v>
      </c>
      <c r="J49" s="2">
        <f>IFERROR(__xludf.DUMMYFUNCTION("""COMPUTED_VALUE"""),45362.66666666667)</f>
        <v>45362.66667</v>
      </c>
      <c r="K49" s="1">
        <f>IFERROR(__xludf.DUMMYFUNCTION("""COMPUTED_VALUE"""),8862.69)</f>
        <v>8862.69</v>
      </c>
      <c r="M49" s="2">
        <f>IFERROR(__xludf.DUMMYFUNCTION("""COMPUTED_VALUE"""),45362.66666666667)</f>
        <v>45362.66667</v>
      </c>
      <c r="N49" s="1">
        <f>IFERROR(__xludf.DUMMYFUNCTION("""COMPUTED_VALUE"""),1.15700203E8)</f>
        <v>115700203</v>
      </c>
    </row>
    <row r="50">
      <c r="A50" s="2">
        <f>IFERROR(__xludf.DUMMYFUNCTION("""COMPUTED_VALUE"""),45363.66666666667)</f>
        <v>45363.66667</v>
      </c>
      <c r="B50" s="1">
        <f>IFERROR(__xludf.DUMMYFUNCTION("""COMPUTED_VALUE"""),8886.57)</f>
        <v>8886.57</v>
      </c>
      <c r="D50" s="2">
        <f>IFERROR(__xludf.DUMMYFUNCTION("""COMPUTED_VALUE"""),45363.66666666667)</f>
        <v>45363.66667</v>
      </c>
      <c r="E50" s="1">
        <f>IFERROR(__xludf.DUMMYFUNCTION("""COMPUTED_VALUE"""),8930.66)</f>
        <v>8930.66</v>
      </c>
      <c r="G50" s="2">
        <f>IFERROR(__xludf.DUMMYFUNCTION("""COMPUTED_VALUE"""),45363.66666666667)</f>
        <v>45363.66667</v>
      </c>
      <c r="H50" s="1">
        <f>IFERROR(__xludf.DUMMYFUNCTION("""COMPUTED_VALUE"""),8785.78)</f>
        <v>8785.78</v>
      </c>
      <c r="J50" s="2">
        <f>IFERROR(__xludf.DUMMYFUNCTION("""COMPUTED_VALUE"""),45363.66666666667)</f>
        <v>45363.66667</v>
      </c>
      <c r="K50" s="1">
        <f>IFERROR(__xludf.DUMMYFUNCTION("""COMPUTED_VALUE"""),8894.04)</f>
        <v>8894.04</v>
      </c>
      <c r="M50" s="2">
        <f>IFERROR(__xludf.DUMMYFUNCTION("""COMPUTED_VALUE"""),45363.66666666667)</f>
        <v>45363.66667</v>
      </c>
      <c r="N50" s="1">
        <f>IFERROR(__xludf.DUMMYFUNCTION("""COMPUTED_VALUE"""),1.42167336E8)</f>
        <v>142167336</v>
      </c>
    </row>
    <row r="51">
      <c r="A51" s="2">
        <f>IFERROR(__xludf.DUMMYFUNCTION("""COMPUTED_VALUE"""),45364.66666666667)</f>
        <v>45364.66667</v>
      </c>
      <c r="B51" s="1">
        <f>IFERROR(__xludf.DUMMYFUNCTION("""COMPUTED_VALUE"""),8875.57)</f>
        <v>8875.57</v>
      </c>
      <c r="D51" s="2">
        <f>IFERROR(__xludf.DUMMYFUNCTION("""COMPUTED_VALUE"""),45364.66666666667)</f>
        <v>45364.66667</v>
      </c>
      <c r="E51" s="1">
        <f>IFERROR(__xludf.DUMMYFUNCTION("""COMPUTED_VALUE"""),8883.45)</f>
        <v>8883.45</v>
      </c>
      <c r="G51" s="2">
        <f>IFERROR(__xludf.DUMMYFUNCTION("""COMPUTED_VALUE"""),45364.66666666667)</f>
        <v>45364.66667</v>
      </c>
      <c r="H51" s="1">
        <f>IFERROR(__xludf.DUMMYFUNCTION("""COMPUTED_VALUE"""),8773.43)</f>
        <v>8773.43</v>
      </c>
      <c r="J51" s="2">
        <f>IFERROR(__xludf.DUMMYFUNCTION("""COMPUTED_VALUE"""),45364.66666666667)</f>
        <v>45364.66667</v>
      </c>
      <c r="K51" s="1">
        <f>IFERROR(__xludf.DUMMYFUNCTION("""COMPUTED_VALUE"""),8793.06)</f>
        <v>8793.06</v>
      </c>
      <c r="M51" s="2">
        <f>IFERROR(__xludf.DUMMYFUNCTION("""COMPUTED_VALUE"""),45364.66666666667)</f>
        <v>45364.66667</v>
      </c>
      <c r="N51" s="1">
        <f>IFERROR(__xludf.DUMMYFUNCTION("""COMPUTED_VALUE"""),1.05764256E8)</f>
        <v>105764256</v>
      </c>
    </row>
    <row r="52">
      <c r="A52" s="2">
        <f>IFERROR(__xludf.DUMMYFUNCTION("""COMPUTED_VALUE"""),45365.66666666667)</f>
        <v>45365.66667</v>
      </c>
      <c r="B52" s="1">
        <f>IFERROR(__xludf.DUMMYFUNCTION("""COMPUTED_VALUE"""),8875.47)</f>
        <v>8875.47</v>
      </c>
      <c r="D52" s="2">
        <f>IFERROR(__xludf.DUMMYFUNCTION("""COMPUTED_VALUE"""),45365.66666666667)</f>
        <v>45365.66667</v>
      </c>
      <c r="E52" s="1">
        <f>IFERROR(__xludf.DUMMYFUNCTION("""COMPUTED_VALUE"""),8926.04)</f>
        <v>8926.04</v>
      </c>
      <c r="G52" s="2">
        <f>IFERROR(__xludf.DUMMYFUNCTION("""COMPUTED_VALUE"""),45365.66666666667)</f>
        <v>45365.66667</v>
      </c>
      <c r="H52" s="1">
        <f>IFERROR(__xludf.DUMMYFUNCTION("""COMPUTED_VALUE"""),8824.2)</f>
        <v>8824.2</v>
      </c>
      <c r="J52" s="2">
        <f>IFERROR(__xludf.DUMMYFUNCTION("""COMPUTED_VALUE"""),45365.66666666667)</f>
        <v>45365.66667</v>
      </c>
      <c r="K52" s="1">
        <f>IFERROR(__xludf.DUMMYFUNCTION("""COMPUTED_VALUE"""),8861.97)</f>
        <v>8861.97</v>
      </c>
      <c r="M52" s="2">
        <f>IFERROR(__xludf.DUMMYFUNCTION("""COMPUTED_VALUE"""),45365.66666666667)</f>
        <v>45365.66667</v>
      </c>
      <c r="N52" s="1">
        <f>IFERROR(__xludf.DUMMYFUNCTION("""COMPUTED_VALUE"""),1.2502347E8)</f>
        <v>125023470</v>
      </c>
    </row>
    <row r="53">
      <c r="A53" s="2">
        <f>IFERROR(__xludf.DUMMYFUNCTION("""COMPUTED_VALUE"""),45366.66666666667)</f>
        <v>45366.66667</v>
      </c>
      <c r="B53" s="1">
        <f>IFERROR(__xludf.DUMMYFUNCTION("""COMPUTED_VALUE"""),8802.37)</f>
        <v>8802.37</v>
      </c>
      <c r="D53" s="2">
        <f>IFERROR(__xludf.DUMMYFUNCTION("""COMPUTED_VALUE"""),45366.66666666667)</f>
        <v>45366.66667</v>
      </c>
      <c r="E53" s="1">
        <f>IFERROR(__xludf.DUMMYFUNCTION("""COMPUTED_VALUE"""),8830.37)</f>
        <v>8830.37</v>
      </c>
      <c r="G53" s="2">
        <f>IFERROR(__xludf.DUMMYFUNCTION("""COMPUTED_VALUE"""),45366.66666666667)</f>
        <v>45366.66667</v>
      </c>
      <c r="H53" s="1">
        <f>IFERROR(__xludf.DUMMYFUNCTION("""COMPUTED_VALUE"""),8732.32)</f>
        <v>8732.32</v>
      </c>
      <c r="J53" s="2">
        <f>IFERROR(__xludf.DUMMYFUNCTION("""COMPUTED_VALUE"""),45366.66666666667)</f>
        <v>45366.66667</v>
      </c>
      <c r="K53" s="1">
        <f>IFERROR(__xludf.DUMMYFUNCTION("""COMPUTED_VALUE"""),8829.88)</f>
        <v>8829.88</v>
      </c>
      <c r="M53" s="2">
        <f>IFERROR(__xludf.DUMMYFUNCTION("""COMPUTED_VALUE"""),45366.66666666667)</f>
        <v>45366.66667</v>
      </c>
      <c r="N53" s="1">
        <f>IFERROR(__xludf.DUMMYFUNCTION("""COMPUTED_VALUE"""),2.31599513E8)</f>
        <v>231599513</v>
      </c>
    </row>
    <row r="54">
      <c r="A54" s="2">
        <f>IFERROR(__xludf.DUMMYFUNCTION("""COMPUTED_VALUE"""),45369.66666666667)</f>
        <v>45369.66667</v>
      </c>
      <c r="B54" s="1">
        <f>IFERROR(__xludf.DUMMYFUNCTION("""COMPUTED_VALUE"""),8979.87)</f>
        <v>8979.87</v>
      </c>
      <c r="D54" s="2">
        <f>IFERROR(__xludf.DUMMYFUNCTION("""COMPUTED_VALUE"""),45369.66666666667)</f>
        <v>45369.66667</v>
      </c>
      <c r="E54" s="1">
        <f>IFERROR(__xludf.DUMMYFUNCTION("""COMPUTED_VALUE"""),9067.29)</f>
        <v>9067.29</v>
      </c>
      <c r="G54" s="2">
        <f>IFERROR(__xludf.DUMMYFUNCTION("""COMPUTED_VALUE"""),45369.66666666667)</f>
        <v>45369.66667</v>
      </c>
      <c r="H54" s="1">
        <f>IFERROR(__xludf.DUMMYFUNCTION("""COMPUTED_VALUE"""),8859.9)</f>
        <v>8859.9</v>
      </c>
      <c r="J54" s="2">
        <f>IFERROR(__xludf.DUMMYFUNCTION("""COMPUTED_VALUE"""),45369.66666666667)</f>
        <v>45369.66667</v>
      </c>
      <c r="K54" s="1">
        <f>IFERROR(__xludf.DUMMYFUNCTION("""COMPUTED_VALUE"""),8869.27)</f>
        <v>8869.27</v>
      </c>
      <c r="M54" s="2">
        <f>IFERROR(__xludf.DUMMYFUNCTION("""COMPUTED_VALUE"""),45369.66666666667)</f>
        <v>45369.66667</v>
      </c>
      <c r="N54" s="1">
        <f>IFERROR(__xludf.DUMMYFUNCTION("""COMPUTED_VALUE"""),1.36460248E8)</f>
        <v>136460248</v>
      </c>
    </row>
    <row r="55">
      <c r="A55" s="2">
        <f>IFERROR(__xludf.DUMMYFUNCTION("""COMPUTED_VALUE"""),45370.66666666667)</f>
        <v>45370.66667</v>
      </c>
      <c r="B55" s="1">
        <f>IFERROR(__xludf.DUMMYFUNCTION("""COMPUTED_VALUE"""),8866.89)</f>
        <v>8866.89</v>
      </c>
      <c r="D55" s="2">
        <f>IFERROR(__xludf.DUMMYFUNCTION("""COMPUTED_VALUE"""),45370.66666666667)</f>
        <v>45370.66667</v>
      </c>
      <c r="E55" s="1">
        <f>IFERROR(__xludf.DUMMYFUNCTION("""COMPUTED_VALUE"""),8992.03)</f>
        <v>8992.03</v>
      </c>
      <c r="G55" s="2">
        <f>IFERROR(__xludf.DUMMYFUNCTION("""COMPUTED_VALUE"""),45370.66666666667)</f>
        <v>45370.66667</v>
      </c>
      <c r="H55" s="1">
        <f>IFERROR(__xludf.DUMMYFUNCTION("""COMPUTED_VALUE"""),8815.23)</f>
        <v>8815.23</v>
      </c>
      <c r="J55" s="2">
        <f>IFERROR(__xludf.DUMMYFUNCTION("""COMPUTED_VALUE"""),45370.66666666667)</f>
        <v>45370.66667</v>
      </c>
      <c r="K55" s="1">
        <f>IFERROR(__xludf.DUMMYFUNCTION("""COMPUTED_VALUE"""),8967.52)</f>
        <v>8967.52</v>
      </c>
      <c r="M55" s="2">
        <f>IFERROR(__xludf.DUMMYFUNCTION("""COMPUTED_VALUE"""),45370.66666666667)</f>
        <v>45370.66667</v>
      </c>
      <c r="N55" s="1">
        <f>IFERROR(__xludf.DUMMYFUNCTION("""COMPUTED_VALUE"""),1.04094666E8)</f>
        <v>104094666</v>
      </c>
    </row>
    <row r="56">
      <c r="A56" s="2">
        <f>IFERROR(__xludf.DUMMYFUNCTION("""COMPUTED_VALUE"""),45371.66666666667)</f>
        <v>45371.66667</v>
      </c>
      <c r="B56" s="1">
        <f>IFERROR(__xludf.DUMMYFUNCTION("""COMPUTED_VALUE"""),8945.92)</f>
        <v>8945.92</v>
      </c>
      <c r="D56" s="2">
        <f>IFERROR(__xludf.DUMMYFUNCTION("""COMPUTED_VALUE"""),45371.66666666667)</f>
        <v>45371.66667</v>
      </c>
      <c r="E56" s="1">
        <f>IFERROR(__xludf.DUMMYFUNCTION("""COMPUTED_VALUE"""),9095.03)</f>
        <v>9095.03</v>
      </c>
      <c r="G56" s="2">
        <f>IFERROR(__xludf.DUMMYFUNCTION("""COMPUTED_VALUE"""),45371.66666666667)</f>
        <v>45371.66667</v>
      </c>
      <c r="H56" s="1">
        <f>IFERROR(__xludf.DUMMYFUNCTION("""COMPUTED_VALUE"""),8918.99)</f>
        <v>8918.99</v>
      </c>
      <c r="J56" s="2">
        <f>IFERROR(__xludf.DUMMYFUNCTION("""COMPUTED_VALUE"""),45371.66666666667)</f>
        <v>45371.66667</v>
      </c>
      <c r="K56" s="1">
        <f>IFERROR(__xludf.DUMMYFUNCTION("""COMPUTED_VALUE"""),9095.02)</f>
        <v>9095.02</v>
      </c>
      <c r="M56" s="2">
        <f>IFERROR(__xludf.DUMMYFUNCTION("""COMPUTED_VALUE"""),45371.66666666667)</f>
        <v>45371.66667</v>
      </c>
      <c r="N56" s="1">
        <f>IFERROR(__xludf.DUMMYFUNCTION("""COMPUTED_VALUE"""),1.05650471E8)</f>
        <v>105650471</v>
      </c>
    </row>
    <row r="57">
      <c r="A57" s="2">
        <f>IFERROR(__xludf.DUMMYFUNCTION("""COMPUTED_VALUE"""),45372.66666666667)</f>
        <v>45372.66667</v>
      </c>
      <c r="B57" s="1">
        <f>IFERROR(__xludf.DUMMYFUNCTION("""COMPUTED_VALUE"""),9041.77)</f>
        <v>9041.77</v>
      </c>
      <c r="D57" s="2">
        <f>IFERROR(__xludf.DUMMYFUNCTION("""COMPUTED_VALUE"""),45372.66666666667)</f>
        <v>45372.66667</v>
      </c>
      <c r="E57" s="1">
        <f>IFERROR(__xludf.DUMMYFUNCTION("""COMPUTED_VALUE"""),9056.25)</f>
        <v>9056.25</v>
      </c>
      <c r="G57" s="2">
        <f>IFERROR(__xludf.DUMMYFUNCTION("""COMPUTED_VALUE"""),45372.66666666667)</f>
        <v>45372.66667</v>
      </c>
      <c r="H57" s="1">
        <f>IFERROR(__xludf.DUMMYFUNCTION("""COMPUTED_VALUE"""),8752.31)</f>
        <v>8752.31</v>
      </c>
      <c r="J57" s="2">
        <f>IFERROR(__xludf.DUMMYFUNCTION("""COMPUTED_VALUE"""),45372.66666666667)</f>
        <v>45372.66667</v>
      </c>
      <c r="K57" s="1">
        <f>IFERROR(__xludf.DUMMYFUNCTION("""COMPUTED_VALUE"""),8777.87)</f>
        <v>8777.87</v>
      </c>
      <c r="M57" s="2">
        <f>IFERROR(__xludf.DUMMYFUNCTION("""COMPUTED_VALUE"""),45372.66666666667)</f>
        <v>45372.66667</v>
      </c>
      <c r="N57" s="1">
        <f>IFERROR(__xludf.DUMMYFUNCTION("""COMPUTED_VALUE"""),1.66909483E8)</f>
        <v>166909483</v>
      </c>
    </row>
    <row r="58">
      <c r="A58" s="2">
        <f>IFERROR(__xludf.DUMMYFUNCTION("""COMPUTED_VALUE"""),45373.66666666667)</f>
        <v>45373.66667</v>
      </c>
      <c r="B58" s="1">
        <f>IFERROR(__xludf.DUMMYFUNCTION("""COMPUTED_VALUE"""),8788.08)</f>
        <v>8788.08</v>
      </c>
      <c r="D58" s="2">
        <f>IFERROR(__xludf.DUMMYFUNCTION("""COMPUTED_VALUE"""),45373.66666666667)</f>
        <v>45373.66667</v>
      </c>
      <c r="E58" s="1">
        <f>IFERROR(__xludf.DUMMYFUNCTION("""COMPUTED_VALUE"""),8854.21)</f>
        <v>8854.21</v>
      </c>
      <c r="G58" s="2">
        <f>IFERROR(__xludf.DUMMYFUNCTION("""COMPUTED_VALUE"""),45373.66666666667)</f>
        <v>45373.66667</v>
      </c>
      <c r="H58" s="1">
        <f>IFERROR(__xludf.DUMMYFUNCTION("""COMPUTED_VALUE"""),8716.04)</f>
        <v>8716.04</v>
      </c>
      <c r="J58" s="2">
        <f>IFERROR(__xludf.DUMMYFUNCTION("""COMPUTED_VALUE"""),45373.66666666667)</f>
        <v>45373.66667</v>
      </c>
      <c r="K58" s="1">
        <f>IFERROR(__xludf.DUMMYFUNCTION("""COMPUTED_VALUE"""),8819.76)</f>
        <v>8819.76</v>
      </c>
      <c r="M58" s="2">
        <f>IFERROR(__xludf.DUMMYFUNCTION("""COMPUTED_VALUE"""),45373.66666666667)</f>
        <v>45373.66667</v>
      </c>
      <c r="N58" s="1">
        <f>IFERROR(__xludf.DUMMYFUNCTION("""COMPUTED_VALUE"""),1.09247976E8)</f>
        <v>109247976</v>
      </c>
    </row>
    <row r="59">
      <c r="A59" s="2">
        <f>IFERROR(__xludf.DUMMYFUNCTION("""COMPUTED_VALUE"""),45376.66666666667)</f>
        <v>45376.66667</v>
      </c>
      <c r="B59" s="1">
        <f>IFERROR(__xludf.DUMMYFUNCTION("""COMPUTED_VALUE"""),8728.57)</f>
        <v>8728.57</v>
      </c>
      <c r="D59" s="2">
        <f>IFERROR(__xludf.DUMMYFUNCTION("""COMPUTED_VALUE"""),45376.66666666667)</f>
        <v>45376.66667</v>
      </c>
      <c r="E59" s="1">
        <f>IFERROR(__xludf.DUMMYFUNCTION("""COMPUTED_VALUE"""),8819.73)</f>
        <v>8819.73</v>
      </c>
      <c r="G59" s="2">
        <f>IFERROR(__xludf.DUMMYFUNCTION("""COMPUTED_VALUE"""),45376.66666666667)</f>
        <v>45376.66667</v>
      </c>
      <c r="H59" s="1">
        <f>IFERROR(__xludf.DUMMYFUNCTION("""COMPUTED_VALUE"""),8689.62)</f>
        <v>8689.62</v>
      </c>
      <c r="J59" s="2">
        <f>IFERROR(__xludf.DUMMYFUNCTION("""COMPUTED_VALUE"""),45376.66666666667)</f>
        <v>45376.66667</v>
      </c>
      <c r="K59" s="1">
        <f>IFERROR(__xludf.DUMMYFUNCTION("""COMPUTED_VALUE"""),8765.11)</f>
        <v>8765.11</v>
      </c>
      <c r="M59" s="2">
        <f>IFERROR(__xludf.DUMMYFUNCTION("""COMPUTED_VALUE"""),45376.66666666667)</f>
        <v>45376.66667</v>
      </c>
      <c r="N59" s="1">
        <f>IFERROR(__xludf.DUMMYFUNCTION("""COMPUTED_VALUE"""),1.03471983E8)</f>
        <v>103471983</v>
      </c>
    </row>
    <row r="60">
      <c r="A60" s="2">
        <f>IFERROR(__xludf.DUMMYFUNCTION("""COMPUTED_VALUE"""),45377.66666666667)</f>
        <v>45377.66667</v>
      </c>
      <c r="B60" s="1">
        <f>IFERROR(__xludf.DUMMYFUNCTION("""COMPUTED_VALUE"""),8737.76)</f>
        <v>8737.76</v>
      </c>
      <c r="D60" s="2">
        <f>IFERROR(__xludf.DUMMYFUNCTION("""COMPUTED_VALUE"""),45377.66666666667)</f>
        <v>45377.66667</v>
      </c>
      <c r="E60" s="1">
        <f>IFERROR(__xludf.DUMMYFUNCTION("""COMPUTED_VALUE"""),8809.41)</f>
        <v>8809.41</v>
      </c>
      <c r="G60" s="2">
        <f>IFERROR(__xludf.DUMMYFUNCTION("""COMPUTED_VALUE"""),45377.66666666667)</f>
        <v>45377.66667</v>
      </c>
      <c r="H60" s="1">
        <f>IFERROR(__xludf.DUMMYFUNCTION("""COMPUTED_VALUE"""),8717.16)</f>
        <v>8717.16</v>
      </c>
      <c r="J60" s="2">
        <f>IFERROR(__xludf.DUMMYFUNCTION("""COMPUTED_VALUE"""),45377.66666666667)</f>
        <v>45377.66667</v>
      </c>
      <c r="K60" s="1">
        <f>IFERROR(__xludf.DUMMYFUNCTION("""COMPUTED_VALUE"""),8720.04)</f>
        <v>8720.04</v>
      </c>
      <c r="M60" s="2">
        <f>IFERROR(__xludf.DUMMYFUNCTION("""COMPUTED_VALUE"""),45377.66666666667)</f>
        <v>45377.66667</v>
      </c>
      <c r="N60" s="1">
        <f>IFERROR(__xludf.DUMMYFUNCTION("""COMPUTED_VALUE"""),1.15918443E8)</f>
        <v>115918443</v>
      </c>
    </row>
    <row r="61">
      <c r="A61" s="2">
        <f>IFERROR(__xludf.DUMMYFUNCTION("""COMPUTED_VALUE"""),45378.66666666667)</f>
        <v>45378.66667</v>
      </c>
      <c r="B61" s="1">
        <f>IFERROR(__xludf.DUMMYFUNCTION("""COMPUTED_VALUE"""),8761.14)</f>
        <v>8761.14</v>
      </c>
      <c r="D61" s="2">
        <f>IFERROR(__xludf.DUMMYFUNCTION("""COMPUTED_VALUE"""),45378.66666666667)</f>
        <v>45378.66667</v>
      </c>
      <c r="E61" s="1">
        <f>IFERROR(__xludf.DUMMYFUNCTION("""COMPUTED_VALUE"""),8899.21)</f>
        <v>8899.21</v>
      </c>
      <c r="G61" s="2">
        <f>IFERROR(__xludf.DUMMYFUNCTION("""COMPUTED_VALUE"""),45378.66666666667)</f>
        <v>45378.66667</v>
      </c>
      <c r="H61" s="1">
        <f>IFERROR(__xludf.DUMMYFUNCTION("""COMPUTED_VALUE"""),8747.83)</f>
        <v>8747.83</v>
      </c>
      <c r="J61" s="2">
        <f>IFERROR(__xludf.DUMMYFUNCTION("""COMPUTED_VALUE"""),45378.66666666667)</f>
        <v>45378.66667</v>
      </c>
      <c r="K61" s="1">
        <f>IFERROR(__xludf.DUMMYFUNCTION("""COMPUTED_VALUE"""),8887.82)</f>
        <v>8887.82</v>
      </c>
      <c r="M61" s="2">
        <f>IFERROR(__xludf.DUMMYFUNCTION("""COMPUTED_VALUE"""),45378.66666666667)</f>
        <v>45378.66667</v>
      </c>
      <c r="N61" s="1">
        <f>IFERROR(__xludf.DUMMYFUNCTION("""COMPUTED_VALUE"""),9.9979716E7)</f>
        <v>99979716</v>
      </c>
    </row>
    <row r="62">
      <c r="A62" s="2">
        <f>IFERROR(__xludf.DUMMYFUNCTION("""COMPUTED_VALUE"""),45379.66666666667)</f>
        <v>45379.66667</v>
      </c>
      <c r="B62" s="1">
        <f>IFERROR(__xludf.DUMMYFUNCTION("""COMPUTED_VALUE"""),8819.17)</f>
        <v>8819.17</v>
      </c>
      <c r="D62" s="2">
        <f>IFERROR(__xludf.DUMMYFUNCTION("""COMPUTED_VALUE"""),45379.66666666667)</f>
        <v>45379.66667</v>
      </c>
      <c r="E62" s="1">
        <f>IFERROR(__xludf.DUMMYFUNCTION("""COMPUTED_VALUE"""),8836.9)</f>
        <v>8836.9</v>
      </c>
      <c r="G62" s="2">
        <f>IFERROR(__xludf.DUMMYFUNCTION("""COMPUTED_VALUE"""),45379.66666666667)</f>
        <v>45379.66667</v>
      </c>
      <c r="H62" s="1">
        <f>IFERROR(__xludf.DUMMYFUNCTION("""COMPUTED_VALUE"""),8759.86)</f>
        <v>8759.86</v>
      </c>
      <c r="J62" s="2">
        <f>IFERROR(__xludf.DUMMYFUNCTION("""COMPUTED_VALUE"""),45379.66666666667)</f>
        <v>45379.66667</v>
      </c>
      <c r="K62" s="1">
        <f>IFERROR(__xludf.DUMMYFUNCTION("""COMPUTED_VALUE"""),8800.44)</f>
        <v>8800.44</v>
      </c>
      <c r="M62" s="2">
        <f>IFERROR(__xludf.DUMMYFUNCTION("""COMPUTED_VALUE"""),45379.66666666667)</f>
        <v>45379.66667</v>
      </c>
      <c r="N62" s="1">
        <f>IFERROR(__xludf.DUMMYFUNCTION("""COMPUTED_VALUE"""),1.09707489E8)</f>
        <v>109707489</v>
      </c>
    </row>
    <row r="63">
      <c r="A63" s="2">
        <f>IFERROR(__xludf.DUMMYFUNCTION("""COMPUTED_VALUE"""),45383.66666666667)</f>
        <v>45383.66667</v>
      </c>
      <c r="B63" s="1">
        <f>IFERROR(__xludf.DUMMYFUNCTION("""COMPUTED_VALUE"""),8787.28)</f>
        <v>8787.28</v>
      </c>
      <c r="D63" s="2">
        <f>IFERROR(__xludf.DUMMYFUNCTION("""COMPUTED_VALUE"""),45383.66666666667)</f>
        <v>45383.66667</v>
      </c>
      <c r="E63" s="1">
        <f>IFERROR(__xludf.DUMMYFUNCTION("""COMPUTED_VALUE"""),8791.19)</f>
        <v>8791.19</v>
      </c>
      <c r="G63" s="2">
        <f>IFERROR(__xludf.DUMMYFUNCTION("""COMPUTED_VALUE"""),45383.66666666667)</f>
        <v>45383.66667</v>
      </c>
      <c r="H63" s="1">
        <f>IFERROR(__xludf.DUMMYFUNCTION("""COMPUTED_VALUE"""),8719.25)</f>
        <v>8719.25</v>
      </c>
      <c r="J63" s="2">
        <f>IFERROR(__xludf.DUMMYFUNCTION("""COMPUTED_VALUE"""),45383.66666666667)</f>
        <v>45383.66667</v>
      </c>
      <c r="K63" s="1">
        <f>IFERROR(__xludf.DUMMYFUNCTION("""COMPUTED_VALUE"""),8744.05)</f>
        <v>8744.05</v>
      </c>
      <c r="M63" s="2">
        <f>IFERROR(__xludf.DUMMYFUNCTION("""COMPUTED_VALUE"""),45383.66666666667)</f>
        <v>45383.66667</v>
      </c>
      <c r="N63" s="1">
        <f>IFERROR(__xludf.DUMMYFUNCTION("""COMPUTED_VALUE"""),9.6895653E7)</f>
        <v>96895653</v>
      </c>
    </row>
    <row r="64">
      <c r="A64" s="2">
        <f>IFERROR(__xludf.DUMMYFUNCTION("""COMPUTED_VALUE"""),45384.66666666667)</f>
        <v>45384.66667</v>
      </c>
      <c r="B64" s="1">
        <f>IFERROR(__xludf.DUMMYFUNCTION("""COMPUTED_VALUE"""),8685.05)</f>
        <v>8685.05</v>
      </c>
      <c r="D64" s="2">
        <f>IFERROR(__xludf.DUMMYFUNCTION("""COMPUTED_VALUE"""),45384.66666666667)</f>
        <v>45384.66667</v>
      </c>
      <c r="E64" s="1">
        <f>IFERROR(__xludf.DUMMYFUNCTION("""COMPUTED_VALUE"""),8695.46)</f>
        <v>8695.46</v>
      </c>
      <c r="G64" s="2">
        <f>IFERROR(__xludf.DUMMYFUNCTION("""COMPUTED_VALUE"""),45384.66666666667)</f>
        <v>45384.66667</v>
      </c>
      <c r="H64" s="1">
        <f>IFERROR(__xludf.DUMMYFUNCTION("""COMPUTED_VALUE"""),8640.03)</f>
        <v>8640.03</v>
      </c>
      <c r="J64" s="2">
        <f>IFERROR(__xludf.DUMMYFUNCTION("""COMPUTED_VALUE"""),45384.66666666667)</f>
        <v>45384.66667</v>
      </c>
      <c r="K64" s="1">
        <f>IFERROR(__xludf.DUMMYFUNCTION("""COMPUTED_VALUE"""),8676.18)</f>
        <v>8676.18</v>
      </c>
      <c r="M64" s="2">
        <f>IFERROR(__xludf.DUMMYFUNCTION("""COMPUTED_VALUE"""),45384.66666666667)</f>
        <v>45384.66667</v>
      </c>
      <c r="N64" s="1">
        <f>IFERROR(__xludf.DUMMYFUNCTION("""COMPUTED_VALUE"""),9.5184605E7)</f>
        <v>95184605</v>
      </c>
    </row>
    <row r="65">
      <c r="A65" s="2">
        <f>IFERROR(__xludf.DUMMYFUNCTION("""COMPUTED_VALUE"""),45385.66666666667)</f>
        <v>45385.66667</v>
      </c>
      <c r="B65" s="1">
        <f>IFERROR(__xludf.DUMMYFUNCTION("""COMPUTED_VALUE"""),8670.11)</f>
        <v>8670.11</v>
      </c>
      <c r="D65" s="2">
        <f>IFERROR(__xludf.DUMMYFUNCTION("""COMPUTED_VALUE"""),45385.66666666667)</f>
        <v>45385.66667</v>
      </c>
      <c r="E65" s="1">
        <f>IFERROR(__xludf.DUMMYFUNCTION("""COMPUTED_VALUE"""),8778.87)</f>
        <v>8778.87</v>
      </c>
      <c r="G65" s="2">
        <f>IFERROR(__xludf.DUMMYFUNCTION("""COMPUTED_VALUE"""),45385.66666666667)</f>
        <v>45385.66667</v>
      </c>
      <c r="H65" s="1">
        <f>IFERROR(__xludf.DUMMYFUNCTION("""COMPUTED_VALUE"""),8660.0)</f>
        <v>8660</v>
      </c>
      <c r="J65" s="2">
        <f>IFERROR(__xludf.DUMMYFUNCTION("""COMPUTED_VALUE"""),45385.66666666667)</f>
        <v>45385.66667</v>
      </c>
      <c r="K65" s="1">
        <f>IFERROR(__xludf.DUMMYFUNCTION("""COMPUTED_VALUE"""),8734.81)</f>
        <v>8734.81</v>
      </c>
      <c r="M65" s="2">
        <f>IFERROR(__xludf.DUMMYFUNCTION("""COMPUTED_VALUE"""),45385.66666666667)</f>
        <v>45385.66667</v>
      </c>
      <c r="N65" s="1">
        <f>IFERROR(__xludf.DUMMYFUNCTION("""COMPUTED_VALUE"""),1.28305257E8)</f>
        <v>128305257</v>
      </c>
    </row>
    <row r="66">
      <c r="A66" s="2">
        <f>IFERROR(__xludf.DUMMYFUNCTION("""COMPUTED_VALUE"""),45386.66666666667)</f>
        <v>45386.66667</v>
      </c>
      <c r="B66" s="1">
        <f>IFERROR(__xludf.DUMMYFUNCTION("""COMPUTED_VALUE"""),8785.07)</f>
        <v>8785.07</v>
      </c>
      <c r="D66" s="2">
        <f>IFERROR(__xludf.DUMMYFUNCTION("""COMPUTED_VALUE"""),45386.66666666667)</f>
        <v>45386.66667</v>
      </c>
      <c r="E66" s="1">
        <f>IFERROR(__xludf.DUMMYFUNCTION("""COMPUTED_VALUE"""),8853.11)</f>
        <v>8853.11</v>
      </c>
      <c r="G66" s="2">
        <f>IFERROR(__xludf.DUMMYFUNCTION("""COMPUTED_VALUE"""),45386.66666666667)</f>
        <v>45386.66667</v>
      </c>
      <c r="H66" s="1">
        <f>IFERROR(__xludf.DUMMYFUNCTION("""COMPUTED_VALUE"""),8679.16)</f>
        <v>8679.16</v>
      </c>
      <c r="J66" s="2">
        <f>IFERROR(__xludf.DUMMYFUNCTION("""COMPUTED_VALUE"""),45386.66666666667)</f>
        <v>45386.66667</v>
      </c>
      <c r="K66" s="1">
        <f>IFERROR(__xludf.DUMMYFUNCTION("""COMPUTED_VALUE"""),8679.21)</f>
        <v>8679.21</v>
      </c>
      <c r="M66" s="2">
        <f>IFERROR(__xludf.DUMMYFUNCTION("""COMPUTED_VALUE"""),45386.66666666667)</f>
        <v>45386.66667</v>
      </c>
      <c r="N66" s="1">
        <f>IFERROR(__xludf.DUMMYFUNCTION("""COMPUTED_VALUE"""),1.21680445E8)</f>
        <v>121680445</v>
      </c>
    </row>
    <row r="67">
      <c r="A67" s="2">
        <f>IFERROR(__xludf.DUMMYFUNCTION("""COMPUTED_VALUE"""),45387.66666666667)</f>
        <v>45387.66667</v>
      </c>
      <c r="B67" s="1">
        <f>IFERROR(__xludf.DUMMYFUNCTION("""COMPUTED_VALUE"""),8719.37)</f>
        <v>8719.37</v>
      </c>
      <c r="D67" s="2">
        <f>IFERROR(__xludf.DUMMYFUNCTION("""COMPUTED_VALUE"""),45387.66666666667)</f>
        <v>45387.66667</v>
      </c>
      <c r="E67" s="1">
        <f>IFERROR(__xludf.DUMMYFUNCTION("""COMPUTED_VALUE"""),8758.35)</f>
        <v>8758.35</v>
      </c>
      <c r="G67" s="2">
        <f>IFERROR(__xludf.DUMMYFUNCTION("""COMPUTED_VALUE"""),45387.66666666667)</f>
        <v>45387.66667</v>
      </c>
      <c r="H67" s="1">
        <f>IFERROR(__xludf.DUMMYFUNCTION("""COMPUTED_VALUE"""),8683.51)</f>
        <v>8683.51</v>
      </c>
      <c r="J67" s="2">
        <f>IFERROR(__xludf.DUMMYFUNCTION("""COMPUTED_VALUE"""),45387.66666666667)</f>
        <v>45387.66667</v>
      </c>
      <c r="K67" s="1">
        <f>IFERROR(__xludf.DUMMYFUNCTION("""COMPUTED_VALUE"""),8721.3)</f>
        <v>8721.3</v>
      </c>
      <c r="M67" s="2">
        <f>IFERROR(__xludf.DUMMYFUNCTION("""COMPUTED_VALUE"""),45387.66666666667)</f>
        <v>45387.66667</v>
      </c>
      <c r="N67" s="1">
        <f>IFERROR(__xludf.DUMMYFUNCTION("""COMPUTED_VALUE"""),9.528168E7)</f>
        <v>95281680</v>
      </c>
    </row>
    <row r="68">
      <c r="A68" s="2">
        <f>IFERROR(__xludf.DUMMYFUNCTION("""COMPUTED_VALUE"""),45390.66666666667)</f>
        <v>45390.66667</v>
      </c>
      <c r="B68" s="1">
        <f>IFERROR(__xludf.DUMMYFUNCTION("""COMPUTED_VALUE"""),8709.89)</f>
        <v>8709.89</v>
      </c>
      <c r="D68" s="2">
        <f>IFERROR(__xludf.DUMMYFUNCTION("""COMPUTED_VALUE"""),45390.66666666667)</f>
        <v>45390.66667</v>
      </c>
      <c r="E68" s="1">
        <f>IFERROR(__xludf.DUMMYFUNCTION("""COMPUTED_VALUE"""),8709.89)</f>
        <v>8709.89</v>
      </c>
      <c r="G68" s="2">
        <f>IFERROR(__xludf.DUMMYFUNCTION("""COMPUTED_VALUE"""),45390.66666666667)</f>
        <v>45390.66667</v>
      </c>
      <c r="H68" s="1">
        <f>IFERROR(__xludf.DUMMYFUNCTION("""COMPUTED_VALUE"""),8648.07)</f>
        <v>8648.07</v>
      </c>
      <c r="J68" s="2">
        <f>IFERROR(__xludf.DUMMYFUNCTION("""COMPUTED_VALUE"""),45390.66666666667)</f>
        <v>45390.66667</v>
      </c>
      <c r="K68" s="1">
        <f>IFERROR(__xludf.DUMMYFUNCTION("""COMPUTED_VALUE"""),8661.01)</f>
        <v>8661.01</v>
      </c>
      <c r="M68" s="2">
        <f>IFERROR(__xludf.DUMMYFUNCTION("""COMPUTED_VALUE"""),45390.66666666667)</f>
        <v>45390.66667</v>
      </c>
      <c r="N68" s="1">
        <f>IFERROR(__xludf.DUMMYFUNCTION("""COMPUTED_VALUE"""),8.5855986E7)</f>
        <v>85855986</v>
      </c>
    </row>
    <row r="69">
      <c r="A69" s="2">
        <f>IFERROR(__xludf.DUMMYFUNCTION("""COMPUTED_VALUE"""),45391.66666666667)</f>
        <v>45391.66667</v>
      </c>
      <c r="B69" s="1">
        <f>IFERROR(__xludf.DUMMYFUNCTION("""COMPUTED_VALUE"""),8676.77)</f>
        <v>8676.77</v>
      </c>
      <c r="D69" s="2">
        <f>IFERROR(__xludf.DUMMYFUNCTION("""COMPUTED_VALUE"""),45391.66666666667)</f>
        <v>45391.66667</v>
      </c>
      <c r="E69" s="1">
        <f>IFERROR(__xludf.DUMMYFUNCTION("""COMPUTED_VALUE"""),8729.42)</f>
        <v>8729.42</v>
      </c>
      <c r="G69" s="2">
        <f>IFERROR(__xludf.DUMMYFUNCTION("""COMPUTED_VALUE"""),45391.66666666667)</f>
        <v>45391.66667</v>
      </c>
      <c r="H69" s="1">
        <f>IFERROR(__xludf.DUMMYFUNCTION("""COMPUTED_VALUE"""),8643.96)</f>
        <v>8643.96</v>
      </c>
      <c r="J69" s="2">
        <f>IFERROR(__xludf.DUMMYFUNCTION("""COMPUTED_VALUE"""),45391.66666666667)</f>
        <v>45391.66667</v>
      </c>
      <c r="K69" s="1">
        <f>IFERROR(__xludf.DUMMYFUNCTION("""COMPUTED_VALUE"""),8710.06)</f>
        <v>8710.06</v>
      </c>
      <c r="M69" s="2">
        <f>IFERROR(__xludf.DUMMYFUNCTION("""COMPUTED_VALUE"""),45391.66666666667)</f>
        <v>45391.66667</v>
      </c>
      <c r="N69" s="1">
        <f>IFERROR(__xludf.DUMMYFUNCTION("""COMPUTED_VALUE"""),8.9715626E7)</f>
        <v>89715626</v>
      </c>
    </row>
    <row r="70">
      <c r="A70" s="2">
        <f>IFERROR(__xludf.DUMMYFUNCTION("""COMPUTED_VALUE"""),45392.66666666667)</f>
        <v>45392.66667</v>
      </c>
      <c r="B70" s="1">
        <f>IFERROR(__xludf.DUMMYFUNCTION("""COMPUTED_VALUE"""),8659.1)</f>
        <v>8659.1</v>
      </c>
      <c r="D70" s="2">
        <f>IFERROR(__xludf.DUMMYFUNCTION("""COMPUTED_VALUE"""),45392.66666666667)</f>
        <v>45392.66667</v>
      </c>
      <c r="E70" s="1">
        <f>IFERROR(__xludf.DUMMYFUNCTION("""COMPUTED_VALUE"""),8667.38)</f>
        <v>8667.38</v>
      </c>
      <c r="G70" s="2">
        <f>IFERROR(__xludf.DUMMYFUNCTION("""COMPUTED_VALUE"""),45392.66666666667)</f>
        <v>45392.66667</v>
      </c>
      <c r="H70" s="1">
        <f>IFERROR(__xludf.DUMMYFUNCTION("""COMPUTED_VALUE"""),8583.08)</f>
        <v>8583.08</v>
      </c>
      <c r="J70" s="2">
        <f>IFERROR(__xludf.DUMMYFUNCTION("""COMPUTED_VALUE"""),45392.66666666667)</f>
        <v>45392.66667</v>
      </c>
      <c r="K70" s="1">
        <f>IFERROR(__xludf.DUMMYFUNCTION("""COMPUTED_VALUE"""),8614.05)</f>
        <v>8614.05</v>
      </c>
      <c r="M70" s="2">
        <f>IFERROR(__xludf.DUMMYFUNCTION("""COMPUTED_VALUE"""),45392.66666666667)</f>
        <v>45392.66667</v>
      </c>
      <c r="N70" s="1">
        <f>IFERROR(__xludf.DUMMYFUNCTION("""COMPUTED_VALUE"""),9.8919844E7)</f>
        <v>98919844</v>
      </c>
    </row>
    <row r="71">
      <c r="A71" s="2">
        <f>IFERROR(__xludf.DUMMYFUNCTION("""COMPUTED_VALUE"""),45393.66666666667)</f>
        <v>45393.66667</v>
      </c>
      <c r="B71" s="1">
        <f>IFERROR(__xludf.DUMMYFUNCTION("""COMPUTED_VALUE"""),8638.32)</f>
        <v>8638.32</v>
      </c>
      <c r="D71" s="2">
        <f>IFERROR(__xludf.DUMMYFUNCTION("""COMPUTED_VALUE"""),45393.66666666667)</f>
        <v>45393.66667</v>
      </c>
      <c r="E71" s="1">
        <f>IFERROR(__xludf.DUMMYFUNCTION("""COMPUTED_VALUE"""),8982.42)</f>
        <v>8982.42</v>
      </c>
      <c r="G71" s="2">
        <f>IFERROR(__xludf.DUMMYFUNCTION("""COMPUTED_VALUE"""),45393.66666666667)</f>
        <v>45393.66667</v>
      </c>
      <c r="H71" s="1">
        <f>IFERROR(__xludf.DUMMYFUNCTION("""COMPUTED_VALUE"""),8635.96)</f>
        <v>8635.96</v>
      </c>
      <c r="J71" s="2">
        <f>IFERROR(__xludf.DUMMYFUNCTION("""COMPUTED_VALUE"""),45393.66666666667)</f>
        <v>45393.66667</v>
      </c>
      <c r="K71" s="1">
        <f>IFERROR(__xludf.DUMMYFUNCTION("""COMPUTED_VALUE"""),8963.94)</f>
        <v>8963.94</v>
      </c>
      <c r="M71" s="2">
        <f>IFERROR(__xludf.DUMMYFUNCTION("""COMPUTED_VALUE"""),45393.66666666667)</f>
        <v>45393.66667</v>
      </c>
      <c r="N71" s="1">
        <f>IFERROR(__xludf.DUMMYFUNCTION("""COMPUTED_VALUE"""),1.30828598E8)</f>
        <v>130828598</v>
      </c>
    </row>
    <row r="72">
      <c r="A72" s="2">
        <f>IFERROR(__xludf.DUMMYFUNCTION("""COMPUTED_VALUE"""),45394.66666666667)</f>
        <v>45394.66667</v>
      </c>
      <c r="B72" s="1">
        <f>IFERROR(__xludf.DUMMYFUNCTION("""COMPUTED_VALUE"""),8924.53)</f>
        <v>8924.53</v>
      </c>
      <c r="D72" s="2">
        <f>IFERROR(__xludf.DUMMYFUNCTION("""COMPUTED_VALUE"""),45394.66666666667)</f>
        <v>45394.66667</v>
      </c>
      <c r="E72" s="1">
        <f>IFERROR(__xludf.DUMMYFUNCTION("""COMPUTED_VALUE"""),9104.92)</f>
        <v>9104.92</v>
      </c>
      <c r="G72" s="2">
        <f>IFERROR(__xludf.DUMMYFUNCTION("""COMPUTED_VALUE"""),45394.66666666667)</f>
        <v>45394.66667</v>
      </c>
      <c r="H72" s="1">
        <f>IFERROR(__xludf.DUMMYFUNCTION("""COMPUTED_VALUE"""),8918.26)</f>
        <v>8918.26</v>
      </c>
      <c r="J72" s="2">
        <f>IFERROR(__xludf.DUMMYFUNCTION("""COMPUTED_VALUE"""),45394.66666666667)</f>
        <v>45394.66667</v>
      </c>
      <c r="K72" s="1">
        <f>IFERROR(__xludf.DUMMYFUNCTION("""COMPUTED_VALUE"""),9008.32)</f>
        <v>9008.32</v>
      </c>
      <c r="M72" s="2">
        <f>IFERROR(__xludf.DUMMYFUNCTION("""COMPUTED_VALUE"""),45394.66666666667)</f>
        <v>45394.66667</v>
      </c>
      <c r="N72" s="1">
        <f>IFERROR(__xludf.DUMMYFUNCTION("""COMPUTED_VALUE"""),1.47029029E8)</f>
        <v>147029029</v>
      </c>
    </row>
    <row r="73">
      <c r="A73" s="2">
        <f>IFERROR(__xludf.DUMMYFUNCTION("""COMPUTED_VALUE"""),45397.66666666667)</f>
        <v>45397.66667</v>
      </c>
      <c r="B73" s="1">
        <f>IFERROR(__xludf.DUMMYFUNCTION("""COMPUTED_VALUE"""),8964.33)</f>
        <v>8964.33</v>
      </c>
      <c r="D73" s="2">
        <f>IFERROR(__xludf.DUMMYFUNCTION("""COMPUTED_VALUE"""),45397.66666666667)</f>
        <v>45397.66667</v>
      </c>
      <c r="E73" s="1">
        <f>IFERROR(__xludf.DUMMYFUNCTION("""COMPUTED_VALUE"""),9017.06)</f>
        <v>9017.06</v>
      </c>
      <c r="G73" s="2">
        <f>IFERROR(__xludf.DUMMYFUNCTION("""COMPUTED_VALUE"""),45397.66666666667)</f>
        <v>45397.66667</v>
      </c>
      <c r="H73" s="1">
        <f>IFERROR(__xludf.DUMMYFUNCTION("""COMPUTED_VALUE"""),8814.58)</f>
        <v>8814.58</v>
      </c>
      <c r="J73" s="2">
        <f>IFERROR(__xludf.DUMMYFUNCTION("""COMPUTED_VALUE"""),45397.66666666667)</f>
        <v>45397.66667</v>
      </c>
      <c r="K73" s="1">
        <f>IFERROR(__xludf.DUMMYFUNCTION("""COMPUTED_VALUE"""),8819.38)</f>
        <v>8819.38</v>
      </c>
      <c r="M73" s="2">
        <f>IFERROR(__xludf.DUMMYFUNCTION("""COMPUTED_VALUE"""),45397.66666666667)</f>
        <v>45397.66667</v>
      </c>
      <c r="N73" s="1">
        <f>IFERROR(__xludf.DUMMYFUNCTION("""COMPUTED_VALUE"""),1.22992989E8)</f>
        <v>122992989</v>
      </c>
    </row>
    <row r="74">
      <c r="A74" s="2">
        <f>IFERROR(__xludf.DUMMYFUNCTION("""COMPUTED_VALUE"""),45398.66666666667)</f>
        <v>45398.66667</v>
      </c>
      <c r="B74" s="1">
        <f>IFERROR(__xludf.DUMMYFUNCTION("""COMPUTED_VALUE"""),8771.26)</f>
        <v>8771.26</v>
      </c>
      <c r="D74" s="2">
        <f>IFERROR(__xludf.DUMMYFUNCTION("""COMPUTED_VALUE"""),45398.66666666667)</f>
        <v>45398.66667</v>
      </c>
      <c r="E74" s="1">
        <f>IFERROR(__xludf.DUMMYFUNCTION("""COMPUTED_VALUE"""),8874.15)</f>
        <v>8874.15</v>
      </c>
      <c r="G74" s="2">
        <f>IFERROR(__xludf.DUMMYFUNCTION("""COMPUTED_VALUE"""),45398.66666666667)</f>
        <v>45398.66667</v>
      </c>
      <c r="H74" s="1">
        <f>IFERROR(__xludf.DUMMYFUNCTION("""COMPUTED_VALUE"""),8618.22)</f>
        <v>8618.22</v>
      </c>
      <c r="J74" s="2">
        <f>IFERROR(__xludf.DUMMYFUNCTION("""COMPUTED_VALUE"""),45398.66666666667)</f>
        <v>45398.66667</v>
      </c>
      <c r="K74" s="1">
        <f>IFERROR(__xludf.DUMMYFUNCTION("""COMPUTED_VALUE"""),8683.38)</f>
        <v>8683.38</v>
      </c>
      <c r="M74" s="2">
        <f>IFERROR(__xludf.DUMMYFUNCTION("""COMPUTED_VALUE"""),45398.66666666667)</f>
        <v>45398.66667</v>
      </c>
      <c r="N74" s="1">
        <f>IFERROR(__xludf.DUMMYFUNCTION("""COMPUTED_VALUE"""),1.1941049E8)</f>
        <v>119410490</v>
      </c>
    </row>
    <row r="75">
      <c r="A75" s="2">
        <f>IFERROR(__xludf.DUMMYFUNCTION("""COMPUTED_VALUE"""),45399.66666666667)</f>
        <v>45399.66667</v>
      </c>
      <c r="B75" s="1">
        <f>IFERROR(__xludf.DUMMYFUNCTION("""COMPUTED_VALUE"""),8696.66)</f>
        <v>8696.66</v>
      </c>
      <c r="D75" s="2">
        <f>IFERROR(__xludf.DUMMYFUNCTION("""COMPUTED_VALUE"""),45399.66666666667)</f>
        <v>45399.66667</v>
      </c>
      <c r="E75" s="1">
        <f>IFERROR(__xludf.DUMMYFUNCTION("""COMPUTED_VALUE"""),8751.66)</f>
        <v>8751.66</v>
      </c>
      <c r="G75" s="2">
        <f>IFERROR(__xludf.DUMMYFUNCTION("""COMPUTED_VALUE"""),45399.66666666667)</f>
        <v>45399.66667</v>
      </c>
      <c r="H75" s="1">
        <f>IFERROR(__xludf.DUMMYFUNCTION("""COMPUTED_VALUE"""),8610.87)</f>
        <v>8610.87</v>
      </c>
      <c r="J75" s="2">
        <f>IFERROR(__xludf.DUMMYFUNCTION("""COMPUTED_VALUE"""),45399.66666666667)</f>
        <v>45399.66667</v>
      </c>
      <c r="K75" s="1">
        <f>IFERROR(__xludf.DUMMYFUNCTION("""COMPUTED_VALUE"""),8610.9)</f>
        <v>8610.9</v>
      </c>
      <c r="M75" s="2">
        <f>IFERROR(__xludf.DUMMYFUNCTION("""COMPUTED_VALUE"""),45399.66666666667)</f>
        <v>45399.66667</v>
      </c>
      <c r="N75" s="1">
        <f>IFERROR(__xludf.DUMMYFUNCTION("""COMPUTED_VALUE"""),9.7255709E7)</f>
        <v>97255709</v>
      </c>
    </row>
    <row r="76">
      <c r="A76" s="2">
        <f>IFERROR(__xludf.DUMMYFUNCTION("""COMPUTED_VALUE"""),45400.66666666667)</f>
        <v>45400.66667</v>
      </c>
      <c r="B76" s="1">
        <f>IFERROR(__xludf.DUMMYFUNCTION("""COMPUTED_VALUE"""),8626.64)</f>
        <v>8626.64</v>
      </c>
      <c r="D76" s="2">
        <f>IFERROR(__xludf.DUMMYFUNCTION("""COMPUTED_VALUE"""),45400.66666666667)</f>
        <v>45400.66667</v>
      </c>
      <c r="E76" s="1">
        <f>IFERROR(__xludf.DUMMYFUNCTION("""COMPUTED_VALUE"""),8634.94)</f>
        <v>8634.94</v>
      </c>
      <c r="G76" s="2">
        <f>IFERROR(__xludf.DUMMYFUNCTION("""COMPUTED_VALUE"""),45400.66666666667)</f>
        <v>45400.66667</v>
      </c>
      <c r="H76" s="1">
        <f>IFERROR(__xludf.DUMMYFUNCTION("""COMPUTED_VALUE"""),8535.37)</f>
        <v>8535.37</v>
      </c>
      <c r="J76" s="2">
        <f>IFERROR(__xludf.DUMMYFUNCTION("""COMPUTED_VALUE"""),45400.66666666667)</f>
        <v>45400.66667</v>
      </c>
      <c r="K76" s="1">
        <f>IFERROR(__xludf.DUMMYFUNCTION("""COMPUTED_VALUE"""),8555.66)</f>
        <v>8555.66</v>
      </c>
      <c r="M76" s="2">
        <f>IFERROR(__xludf.DUMMYFUNCTION("""COMPUTED_VALUE"""),45400.66666666667)</f>
        <v>45400.66667</v>
      </c>
      <c r="N76" s="1">
        <f>IFERROR(__xludf.DUMMYFUNCTION("""COMPUTED_VALUE"""),7.978488E7)</f>
        <v>79784880</v>
      </c>
    </row>
    <row r="77">
      <c r="A77" s="2">
        <f>IFERROR(__xludf.DUMMYFUNCTION("""COMPUTED_VALUE"""),45401.66666666667)</f>
        <v>45401.66667</v>
      </c>
      <c r="B77" s="1">
        <f>IFERROR(__xludf.DUMMYFUNCTION("""COMPUTED_VALUE"""),8495.28)</f>
        <v>8495.28</v>
      </c>
      <c r="D77" s="2">
        <f>IFERROR(__xludf.DUMMYFUNCTION("""COMPUTED_VALUE"""),45401.66666666667)</f>
        <v>45401.66667</v>
      </c>
      <c r="E77" s="1">
        <f>IFERROR(__xludf.DUMMYFUNCTION("""COMPUTED_VALUE"""),8511.43)</f>
        <v>8511.43</v>
      </c>
      <c r="G77" s="2">
        <f>IFERROR(__xludf.DUMMYFUNCTION("""COMPUTED_VALUE"""),45401.66666666667)</f>
        <v>45401.66667</v>
      </c>
      <c r="H77" s="1">
        <f>IFERROR(__xludf.DUMMYFUNCTION("""COMPUTED_VALUE"""),8380.19)</f>
        <v>8380.19</v>
      </c>
      <c r="J77" s="2">
        <f>IFERROR(__xludf.DUMMYFUNCTION("""COMPUTED_VALUE"""),45401.66666666667)</f>
        <v>45401.66667</v>
      </c>
      <c r="K77" s="1">
        <f>IFERROR(__xludf.DUMMYFUNCTION("""COMPUTED_VALUE"""),8415.57)</f>
        <v>8415.57</v>
      </c>
      <c r="M77" s="2">
        <f>IFERROR(__xludf.DUMMYFUNCTION("""COMPUTED_VALUE"""),45401.66666666667)</f>
        <v>45401.66667</v>
      </c>
      <c r="N77" s="1">
        <f>IFERROR(__xludf.DUMMYFUNCTION("""COMPUTED_VALUE"""),1.2942485E8)</f>
        <v>129424850</v>
      </c>
    </row>
    <row r="78">
      <c r="A78" s="2">
        <f>IFERROR(__xludf.DUMMYFUNCTION("""COMPUTED_VALUE"""),45404.66666666667)</f>
        <v>45404.66667</v>
      </c>
      <c r="B78" s="1">
        <f>IFERROR(__xludf.DUMMYFUNCTION("""COMPUTED_VALUE"""),8451.6)</f>
        <v>8451.6</v>
      </c>
      <c r="D78" s="2">
        <f>IFERROR(__xludf.DUMMYFUNCTION("""COMPUTED_VALUE"""),45404.66666666667)</f>
        <v>45404.66667</v>
      </c>
      <c r="E78" s="1">
        <f>IFERROR(__xludf.DUMMYFUNCTION("""COMPUTED_VALUE"""),8526.52)</f>
        <v>8526.52</v>
      </c>
      <c r="G78" s="2">
        <f>IFERROR(__xludf.DUMMYFUNCTION("""COMPUTED_VALUE"""),45404.66666666667)</f>
        <v>45404.66667</v>
      </c>
      <c r="H78" s="1">
        <f>IFERROR(__xludf.DUMMYFUNCTION("""COMPUTED_VALUE"""),8402.85)</f>
        <v>8402.85</v>
      </c>
      <c r="J78" s="2">
        <f>IFERROR(__xludf.DUMMYFUNCTION("""COMPUTED_VALUE"""),45404.66666666667)</f>
        <v>45404.66667</v>
      </c>
      <c r="K78" s="1">
        <f>IFERROR(__xludf.DUMMYFUNCTION("""COMPUTED_VALUE"""),8460.61)</f>
        <v>8460.61</v>
      </c>
      <c r="M78" s="2">
        <f>IFERROR(__xludf.DUMMYFUNCTION("""COMPUTED_VALUE"""),45404.66666666667)</f>
        <v>45404.66667</v>
      </c>
      <c r="N78" s="1">
        <f>IFERROR(__xludf.DUMMYFUNCTION("""COMPUTED_VALUE"""),9.2574282E7)</f>
        <v>92574282</v>
      </c>
    </row>
    <row r="79">
      <c r="A79" s="2">
        <f>IFERROR(__xludf.DUMMYFUNCTION("""COMPUTED_VALUE"""),45405.66666666667)</f>
        <v>45405.66667</v>
      </c>
      <c r="B79" s="1">
        <f>IFERROR(__xludf.DUMMYFUNCTION("""COMPUTED_VALUE"""),8441.98)</f>
        <v>8441.98</v>
      </c>
      <c r="D79" s="2">
        <f>IFERROR(__xludf.DUMMYFUNCTION("""COMPUTED_VALUE"""),45405.66666666667)</f>
        <v>45405.66667</v>
      </c>
      <c r="E79" s="1">
        <f>IFERROR(__xludf.DUMMYFUNCTION("""COMPUTED_VALUE"""),8537.25)</f>
        <v>8537.25</v>
      </c>
      <c r="G79" s="2">
        <f>IFERROR(__xludf.DUMMYFUNCTION("""COMPUTED_VALUE"""),45405.66666666667)</f>
        <v>45405.66667</v>
      </c>
      <c r="H79" s="1">
        <f>IFERROR(__xludf.DUMMYFUNCTION("""COMPUTED_VALUE"""),8426.54)</f>
        <v>8426.54</v>
      </c>
      <c r="J79" s="2">
        <f>IFERROR(__xludf.DUMMYFUNCTION("""COMPUTED_VALUE"""),45405.66666666667)</f>
        <v>45405.66667</v>
      </c>
      <c r="K79" s="1">
        <f>IFERROR(__xludf.DUMMYFUNCTION("""COMPUTED_VALUE"""),8529.1)</f>
        <v>8529.1</v>
      </c>
      <c r="M79" s="2">
        <f>IFERROR(__xludf.DUMMYFUNCTION("""COMPUTED_VALUE"""),45405.66666666667)</f>
        <v>45405.66667</v>
      </c>
      <c r="N79" s="1">
        <f>IFERROR(__xludf.DUMMYFUNCTION("""COMPUTED_VALUE"""),9.5137154E7)</f>
        <v>95137154</v>
      </c>
    </row>
    <row r="80">
      <c r="A80" s="2">
        <f>IFERROR(__xludf.DUMMYFUNCTION("""COMPUTED_VALUE"""),45406.66666666667)</f>
        <v>45406.66667</v>
      </c>
      <c r="B80" s="1">
        <f>IFERROR(__xludf.DUMMYFUNCTION("""COMPUTED_VALUE"""),8513.26)</f>
        <v>8513.26</v>
      </c>
      <c r="D80" s="2">
        <f>IFERROR(__xludf.DUMMYFUNCTION("""COMPUTED_VALUE"""),45406.66666666667)</f>
        <v>45406.66667</v>
      </c>
      <c r="E80" s="1">
        <f>IFERROR(__xludf.DUMMYFUNCTION("""COMPUTED_VALUE"""),8642.22)</f>
        <v>8642.22</v>
      </c>
      <c r="G80" s="2">
        <f>IFERROR(__xludf.DUMMYFUNCTION("""COMPUTED_VALUE"""),45406.66666666667)</f>
        <v>45406.66667</v>
      </c>
      <c r="H80" s="1">
        <f>IFERROR(__xludf.DUMMYFUNCTION("""COMPUTED_VALUE"""),8513.26)</f>
        <v>8513.26</v>
      </c>
      <c r="J80" s="2">
        <f>IFERROR(__xludf.DUMMYFUNCTION("""COMPUTED_VALUE"""),45406.66666666667)</f>
        <v>45406.66667</v>
      </c>
      <c r="K80" s="1">
        <f>IFERROR(__xludf.DUMMYFUNCTION("""COMPUTED_VALUE"""),8627.75)</f>
        <v>8627.75</v>
      </c>
      <c r="M80" s="2">
        <f>IFERROR(__xludf.DUMMYFUNCTION("""COMPUTED_VALUE"""),45406.66666666667)</f>
        <v>45406.66667</v>
      </c>
      <c r="N80" s="1">
        <f>IFERROR(__xludf.DUMMYFUNCTION("""COMPUTED_VALUE"""),1.0584234E8)</f>
        <v>105842340</v>
      </c>
    </row>
    <row r="81">
      <c r="A81" s="2">
        <f>IFERROR(__xludf.DUMMYFUNCTION("""COMPUTED_VALUE"""),45407.66666666667)</f>
        <v>45407.66667</v>
      </c>
      <c r="B81" s="1">
        <f>IFERROR(__xludf.DUMMYFUNCTION("""COMPUTED_VALUE"""),8639.01)</f>
        <v>8639.01</v>
      </c>
      <c r="D81" s="2">
        <f>IFERROR(__xludf.DUMMYFUNCTION("""COMPUTED_VALUE"""),45407.66666666667)</f>
        <v>45407.66667</v>
      </c>
      <c r="E81" s="1">
        <f>IFERROR(__xludf.DUMMYFUNCTION("""COMPUTED_VALUE"""),8691.13)</f>
        <v>8691.13</v>
      </c>
      <c r="G81" s="2">
        <f>IFERROR(__xludf.DUMMYFUNCTION("""COMPUTED_VALUE"""),45407.66666666667)</f>
        <v>45407.66667</v>
      </c>
      <c r="H81" s="1">
        <f>IFERROR(__xludf.DUMMYFUNCTION("""COMPUTED_VALUE"""),8588.37)</f>
        <v>8588.37</v>
      </c>
      <c r="J81" s="2">
        <f>IFERROR(__xludf.DUMMYFUNCTION("""COMPUTED_VALUE"""),45407.66666666667)</f>
        <v>45407.66667</v>
      </c>
      <c r="K81" s="1">
        <f>IFERROR(__xludf.DUMMYFUNCTION("""COMPUTED_VALUE"""),8681.14)</f>
        <v>8681.14</v>
      </c>
      <c r="M81" s="2">
        <f>IFERROR(__xludf.DUMMYFUNCTION("""COMPUTED_VALUE"""),45407.66666666667)</f>
        <v>45407.66667</v>
      </c>
      <c r="N81" s="1">
        <f>IFERROR(__xludf.DUMMYFUNCTION("""COMPUTED_VALUE"""),9.2888971E7)</f>
        <v>92888971</v>
      </c>
    </row>
    <row r="82">
      <c r="A82" s="2">
        <f>IFERROR(__xludf.DUMMYFUNCTION("""COMPUTED_VALUE"""),45408.66666666667)</f>
        <v>45408.66667</v>
      </c>
      <c r="B82" s="1">
        <f>IFERROR(__xludf.DUMMYFUNCTION("""COMPUTED_VALUE"""),8687.41)</f>
        <v>8687.41</v>
      </c>
      <c r="D82" s="2">
        <f>IFERROR(__xludf.DUMMYFUNCTION("""COMPUTED_VALUE"""),45408.66666666667)</f>
        <v>45408.66667</v>
      </c>
      <c r="E82" s="1">
        <f>IFERROR(__xludf.DUMMYFUNCTION("""COMPUTED_VALUE"""),8758.99)</f>
        <v>8758.99</v>
      </c>
      <c r="G82" s="2">
        <f>IFERROR(__xludf.DUMMYFUNCTION("""COMPUTED_VALUE"""),45408.66666666667)</f>
        <v>45408.66667</v>
      </c>
      <c r="H82" s="1">
        <f>IFERROR(__xludf.DUMMYFUNCTION("""COMPUTED_VALUE"""),8662.98)</f>
        <v>8662.98</v>
      </c>
      <c r="J82" s="2">
        <f>IFERROR(__xludf.DUMMYFUNCTION("""COMPUTED_VALUE"""),45408.66666666667)</f>
        <v>45408.66667</v>
      </c>
      <c r="K82" s="1">
        <f>IFERROR(__xludf.DUMMYFUNCTION("""COMPUTED_VALUE"""),8667.27)</f>
        <v>8667.27</v>
      </c>
      <c r="M82" s="2">
        <f>IFERROR(__xludf.DUMMYFUNCTION("""COMPUTED_VALUE"""),45408.66666666667)</f>
        <v>45408.66667</v>
      </c>
      <c r="N82" s="1">
        <f>IFERROR(__xludf.DUMMYFUNCTION("""COMPUTED_VALUE"""),9.4553783E7)</f>
        <v>94553783</v>
      </c>
    </row>
    <row r="83">
      <c r="A83" s="2">
        <f>IFERROR(__xludf.DUMMYFUNCTION("""COMPUTED_VALUE"""),45411.66666666667)</f>
        <v>45411.66667</v>
      </c>
      <c r="B83" s="1">
        <f>IFERROR(__xludf.DUMMYFUNCTION("""COMPUTED_VALUE"""),8855.04)</f>
        <v>8855.04</v>
      </c>
      <c r="D83" s="2">
        <f>IFERROR(__xludf.DUMMYFUNCTION("""COMPUTED_VALUE"""),45411.66666666667)</f>
        <v>45411.66667</v>
      </c>
      <c r="E83" s="1">
        <f>IFERROR(__xludf.DUMMYFUNCTION("""COMPUTED_VALUE"""),8981.74)</f>
        <v>8981.74</v>
      </c>
      <c r="G83" s="2">
        <f>IFERROR(__xludf.DUMMYFUNCTION("""COMPUTED_VALUE"""),45411.66666666667)</f>
        <v>45411.66667</v>
      </c>
      <c r="H83" s="1">
        <f>IFERROR(__xludf.DUMMYFUNCTION("""COMPUTED_VALUE"""),8848.4)</f>
        <v>8848.4</v>
      </c>
      <c r="J83" s="2">
        <f>IFERROR(__xludf.DUMMYFUNCTION("""COMPUTED_VALUE"""),45411.66666666667)</f>
        <v>45411.66667</v>
      </c>
      <c r="K83" s="1">
        <f>IFERROR(__xludf.DUMMYFUNCTION("""COMPUTED_VALUE"""),8872.13)</f>
        <v>8872.13</v>
      </c>
      <c r="M83" s="2">
        <f>IFERROR(__xludf.DUMMYFUNCTION("""COMPUTED_VALUE"""),45411.66666666667)</f>
        <v>45411.66667</v>
      </c>
      <c r="N83" s="1">
        <f>IFERROR(__xludf.DUMMYFUNCTION("""COMPUTED_VALUE"""),1.07649231E8)</f>
        <v>107649231</v>
      </c>
    </row>
    <row r="84">
      <c r="A84" s="2">
        <f>IFERROR(__xludf.DUMMYFUNCTION("""COMPUTED_VALUE"""),45412.66666666667)</f>
        <v>45412.66667</v>
      </c>
      <c r="B84" s="1">
        <f>IFERROR(__xludf.DUMMYFUNCTION("""COMPUTED_VALUE"""),8865.98)</f>
        <v>8865.98</v>
      </c>
      <c r="D84" s="2">
        <f>IFERROR(__xludf.DUMMYFUNCTION("""COMPUTED_VALUE"""),45412.66666666667)</f>
        <v>45412.66667</v>
      </c>
      <c r="E84" s="1">
        <f>IFERROR(__xludf.DUMMYFUNCTION("""COMPUTED_VALUE"""),8947.07)</f>
        <v>8947.07</v>
      </c>
      <c r="G84" s="2">
        <f>IFERROR(__xludf.DUMMYFUNCTION("""COMPUTED_VALUE"""),45412.66666666667)</f>
        <v>45412.66667</v>
      </c>
      <c r="H84" s="1">
        <f>IFERROR(__xludf.DUMMYFUNCTION("""COMPUTED_VALUE"""),8700.63)</f>
        <v>8700.63</v>
      </c>
      <c r="J84" s="2">
        <f>IFERROR(__xludf.DUMMYFUNCTION("""COMPUTED_VALUE"""),45412.66666666667)</f>
        <v>45412.66667</v>
      </c>
      <c r="K84" s="1">
        <f>IFERROR(__xludf.DUMMYFUNCTION("""COMPUTED_VALUE"""),8712.13)</f>
        <v>8712.13</v>
      </c>
      <c r="M84" s="2">
        <f>IFERROR(__xludf.DUMMYFUNCTION("""COMPUTED_VALUE"""),45412.66666666667)</f>
        <v>45412.66667</v>
      </c>
      <c r="N84" s="1">
        <f>IFERROR(__xludf.DUMMYFUNCTION("""COMPUTED_VALUE"""),1.09605235E8)</f>
        <v>109605235</v>
      </c>
    </row>
    <row r="85">
      <c r="A85" s="2">
        <f>IFERROR(__xludf.DUMMYFUNCTION("""COMPUTED_VALUE"""),45413.66666666667)</f>
        <v>45413.66667</v>
      </c>
      <c r="B85" s="1">
        <f>IFERROR(__xludf.DUMMYFUNCTION("""COMPUTED_VALUE"""),8664.58)</f>
        <v>8664.58</v>
      </c>
      <c r="D85" s="2">
        <f>IFERROR(__xludf.DUMMYFUNCTION("""COMPUTED_VALUE"""),45413.66666666667)</f>
        <v>45413.66667</v>
      </c>
      <c r="E85" s="1">
        <f>IFERROR(__xludf.DUMMYFUNCTION("""COMPUTED_VALUE"""),8796.09)</f>
        <v>8796.09</v>
      </c>
      <c r="G85" s="2">
        <f>IFERROR(__xludf.DUMMYFUNCTION("""COMPUTED_VALUE"""),45413.66666666667)</f>
        <v>45413.66667</v>
      </c>
      <c r="H85" s="1">
        <f>IFERROR(__xludf.DUMMYFUNCTION("""COMPUTED_VALUE"""),8622.4)</f>
        <v>8622.4</v>
      </c>
      <c r="J85" s="2">
        <f>IFERROR(__xludf.DUMMYFUNCTION("""COMPUTED_VALUE"""),45413.66666666667)</f>
        <v>45413.66667</v>
      </c>
      <c r="K85" s="1">
        <f>IFERROR(__xludf.DUMMYFUNCTION("""COMPUTED_VALUE"""),8622.48)</f>
        <v>8622.48</v>
      </c>
      <c r="M85" s="2">
        <f>IFERROR(__xludf.DUMMYFUNCTION("""COMPUTED_VALUE"""),45413.66666666667)</f>
        <v>45413.66667</v>
      </c>
      <c r="N85" s="1">
        <f>IFERROR(__xludf.DUMMYFUNCTION("""COMPUTED_VALUE"""),1.04532075E8)</f>
        <v>104532075</v>
      </c>
    </row>
    <row r="86">
      <c r="A86" s="2">
        <f>IFERROR(__xludf.DUMMYFUNCTION("""COMPUTED_VALUE"""),45414.66666666667)</f>
        <v>45414.66667</v>
      </c>
      <c r="B86" s="1">
        <f>IFERROR(__xludf.DUMMYFUNCTION("""COMPUTED_VALUE"""),8768.45)</f>
        <v>8768.45</v>
      </c>
      <c r="D86" s="2">
        <f>IFERROR(__xludf.DUMMYFUNCTION("""COMPUTED_VALUE"""),45414.66666666667)</f>
        <v>45414.66667</v>
      </c>
      <c r="E86" s="1">
        <f>IFERROR(__xludf.DUMMYFUNCTION("""COMPUTED_VALUE"""),8823.87)</f>
        <v>8823.87</v>
      </c>
      <c r="G86" s="2">
        <f>IFERROR(__xludf.DUMMYFUNCTION("""COMPUTED_VALUE"""),45414.66666666667)</f>
        <v>45414.66667</v>
      </c>
      <c r="H86" s="1">
        <f>IFERROR(__xludf.DUMMYFUNCTION("""COMPUTED_VALUE"""),8690.31)</f>
        <v>8690.31</v>
      </c>
      <c r="J86" s="2">
        <f>IFERROR(__xludf.DUMMYFUNCTION("""COMPUTED_VALUE"""),45414.66666666667)</f>
        <v>45414.66667</v>
      </c>
      <c r="K86" s="1">
        <f>IFERROR(__xludf.DUMMYFUNCTION("""COMPUTED_VALUE"""),8808.53)</f>
        <v>8808.53</v>
      </c>
      <c r="M86" s="2">
        <f>IFERROR(__xludf.DUMMYFUNCTION("""COMPUTED_VALUE"""),45414.66666666667)</f>
        <v>45414.66667</v>
      </c>
      <c r="N86" s="1">
        <f>IFERROR(__xludf.DUMMYFUNCTION("""COMPUTED_VALUE"""),1.32668889E8)</f>
        <v>132668889</v>
      </c>
    </row>
    <row r="87">
      <c r="A87" s="2">
        <f>IFERROR(__xludf.DUMMYFUNCTION("""COMPUTED_VALUE"""),45415.66666666667)</f>
        <v>45415.66667</v>
      </c>
      <c r="B87" s="1">
        <f>IFERROR(__xludf.DUMMYFUNCTION("""COMPUTED_VALUE"""),9453.88)</f>
        <v>9453.88</v>
      </c>
      <c r="D87" s="2">
        <f>IFERROR(__xludf.DUMMYFUNCTION("""COMPUTED_VALUE"""),45415.66666666667)</f>
        <v>45415.66667</v>
      </c>
      <c r="E87" s="1">
        <f>IFERROR(__xludf.DUMMYFUNCTION("""COMPUTED_VALUE"""),9462.63)</f>
        <v>9462.63</v>
      </c>
      <c r="G87" s="2">
        <f>IFERROR(__xludf.DUMMYFUNCTION("""COMPUTED_VALUE"""),45415.66666666667)</f>
        <v>45415.66667</v>
      </c>
      <c r="H87" s="1">
        <f>IFERROR(__xludf.DUMMYFUNCTION("""COMPUTED_VALUE"""),9273.79)</f>
        <v>9273.79</v>
      </c>
      <c r="J87" s="2">
        <f>IFERROR(__xludf.DUMMYFUNCTION("""COMPUTED_VALUE"""),45415.66666666667)</f>
        <v>45415.66667</v>
      </c>
      <c r="K87" s="1">
        <f>IFERROR(__xludf.DUMMYFUNCTION("""COMPUTED_VALUE"""),9303.06)</f>
        <v>9303.06</v>
      </c>
      <c r="M87" s="2">
        <f>IFERROR(__xludf.DUMMYFUNCTION("""COMPUTED_VALUE"""),45415.66666666667)</f>
        <v>45415.66667</v>
      </c>
      <c r="N87" s="1">
        <f>IFERROR(__xludf.DUMMYFUNCTION("""COMPUTED_VALUE"""),1.99825605E8)</f>
        <v>199825605</v>
      </c>
    </row>
    <row r="88">
      <c r="A88" s="2">
        <f>IFERROR(__xludf.DUMMYFUNCTION("""COMPUTED_VALUE"""),45418.66666666667)</f>
        <v>45418.66667</v>
      </c>
      <c r="B88" s="1">
        <f>IFERROR(__xludf.DUMMYFUNCTION("""COMPUTED_VALUE"""),9259.25)</f>
        <v>9259.25</v>
      </c>
      <c r="D88" s="2">
        <f>IFERROR(__xludf.DUMMYFUNCTION("""COMPUTED_VALUE"""),45418.66666666667)</f>
        <v>45418.66667</v>
      </c>
      <c r="E88" s="1">
        <f>IFERROR(__xludf.DUMMYFUNCTION("""COMPUTED_VALUE"""),9345.55)</f>
        <v>9345.55</v>
      </c>
      <c r="G88" s="2">
        <f>IFERROR(__xludf.DUMMYFUNCTION("""COMPUTED_VALUE"""),45418.66666666667)</f>
        <v>45418.66667</v>
      </c>
      <c r="H88" s="1">
        <f>IFERROR(__xludf.DUMMYFUNCTION("""COMPUTED_VALUE"""),9184.48)</f>
        <v>9184.48</v>
      </c>
      <c r="J88" s="2">
        <f>IFERROR(__xludf.DUMMYFUNCTION("""COMPUTED_VALUE"""),45418.66666666667)</f>
        <v>45418.66667</v>
      </c>
      <c r="K88" s="1">
        <f>IFERROR(__xludf.DUMMYFUNCTION("""COMPUTED_VALUE"""),9246.95)</f>
        <v>9246.95</v>
      </c>
      <c r="M88" s="2">
        <f>IFERROR(__xludf.DUMMYFUNCTION("""COMPUTED_VALUE"""),45418.66666666667)</f>
        <v>45418.66667</v>
      </c>
      <c r="N88" s="1">
        <f>IFERROR(__xludf.DUMMYFUNCTION("""COMPUTED_VALUE"""),1.1765317E8)</f>
        <v>117653170</v>
      </c>
    </row>
    <row r="89">
      <c r="A89" s="2">
        <f>IFERROR(__xludf.DUMMYFUNCTION("""COMPUTED_VALUE"""),45419.66666666667)</f>
        <v>45419.66667</v>
      </c>
      <c r="B89" s="1">
        <f>IFERROR(__xludf.DUMMYFUNCTION("""COMPUTED_VALUE"""),9334.87)</f>
        <v>9334.87</v>
      </c>
      <c r="D89" s="2">
        <f>IFERROR(__xludf.DUMMYFUNCTION("""COMPUTED_VALUE"""),45419.66666666667)</f>
        <v>45419.66667</v>
      </c>
      <c r="E89" s="1">
        <f>IFERROR(__xludf.DUMMYFUNCTION("""COMPUTED_VALUE"""),9394.84)</f>
        <v>9394.84</v>
      </c>
      <c r="G89" s="2">
        <f>IFERROR(__xludf.DUMMYFUNCTION("""COMPUTED_VALUE"""),45419.66666666667)</f>
        <v>45419.66667</v>
      </c>
      <c r="H89" s="1">
        <f>IFERROR(__xludf.DUMMYFUNCTION("""COMPUTED_VALUE"""),9226.91)</f>
        <v>9226.91</v>
      </c>
      <c r="J89" s="2">
        <f>IFERROR(__xludf.DUMMYFUNCTION("""COMPUTED_VALUE"""),45419.66666666667)</f>
        <v>45419.66667</v>
      </c>
      <c r="K89" s="1">
        <f>IFERROR(__xludf.DUMMYFUNCTION("""COMPUTED_VALUE"""),9271.67)</f>
        <v>9271.67</v>
      </c>
      <c r="M89" s="2">
        <f>IFERROR(__xludf.DUMMYFUNCTION("""COMPUTED_VALUE"""),45419.66666666667)</f>
        <v>45419.66667</v>
      </c>
      <c r="N89" s="1">
        <f>IFERROR(__xludf.DUMMYFUNCTION("""COMPUTED_VALUE"""),1.07235191E8)</f>
        <v>107235191</v>
      </c>
    </row>
    <row r="90">
      <c r="A90" s="2">
        <f>IFERROR(__xludf.DUMMYFUNCTION("""COMPUTED_VALUE"""),45420.66666666667)</f>
        <v>45420.66667</v>
      </c>
      <c r="B90" s="1">
        <f>IFERROR(__xludf.DUMMYFUNCTION("""COMPUTED_VALUE"""),9288.92)</f>
        <v>9288.92</v>
      </c>
      <c r="D90" s="2">
        <f>IFERROR(__xludf.DUMMYFUNCTION("""COMPUTED_VALUE"""),45420.66666666667)</f>
        <v>45420.66667</v>
      </c>
      <c r="E90" s="1">
        <f>IFERROR(__xludf.DUMMYFUNCTION("""COMPUTED_VALUE"""),9310.34)</f>
        <v>9310.34</v>
      </c>
      <c r="G90" s="2">
        <f>IFERROR(__xludf.DUMMYFUNCTION("""COMPUTED_VALUE"""),45420.66666666667)</f>
        <v>45420.66667</v>
      </c>
      <c r="H90" s="1">
        <f>IFERROR(__xludf.DUMMYFUNCTION("""COMPUTED_VALUE"""),9233.61)</f>
        <v>9233.61</v>
      </c>
      <c r="J90" s="2">
        <f>IFERROR(__xludf.DUMMYFUNCTION("""COMPUTED_VALUE"""),45420.66666666667)</f>
        <v>45420.66667</v>
      </c>
      <c r="K90" s="1">
        <f>IFERROR(__xludf.DUMMYFUNCTION("""COMPUTED_VALUE"""),9298.38)</f>
        <v>9298.38</v>
      </c>
      <c r="M90" s="2">
        <f>IFERROR(__xludf.DUMMYFUNCTION("""COMPUTED_VALUE"""),45420.66666666667)</f>
        <v>45420.66667</v>
      </c>
      <c r="N90" s="1">
        <f>IFERROR(__xludf.DUMMYFUNCTION("""COMPUTED_VALUE"""),7.9247419E7)</f>
        <v>79247419</v>
      </c>
    </row>
    <row r="91">
      <c r="A91" s="2">
        <f>IFERROR(__xludf.DUMMYFUNCTION("""COMPUTED_VALUE"""),45421.66666666667)</f>
        <v>45421.66667</v>
      </c>
      <c r="B91" s="1">
        <f>IFERROR(__xludf.DUMMYFUNCTION("""COMPUTED_VALUE"""),9291.59)</f>
        <v>9291.59</v>
      </c>
      <c r="D91" s="2">
        <f>IFERROR(__xludf.DUMMYFUNCTION("""COMPUTED_VALUE"""),45421.66666666667)</f>
        <v>45421.66667</v>
      </c>
      <c r="E91" s="1">
        <f>IFERROR(__xludf.DUMMYFUNCTION("""COMPUTED_VALUE"""),9385.86)</f>
        <v>9385.86</v>
      </c>
      <c r="G91" s="2">
        <f>IFERROR(__xludf.DUMMYFUNCTION("""COMPUTED_VALUE"""),45421.66666666667)</f>
        <v>45421.66667</v>
      </c>
      <c r="H91" s="1">
        <f>IFERROR(__xludf.DUMMYFUNCTION("""COMPUTED_VALUE"""),9269.8)</f>
        <v>9269.8</v>
      </c>
      <c r="J91" s="2">
        <f>IFERROR(__xludf.DUMMYFUNCTION("""COMPUTED_VALUE"""),45421.66666666667)</f>
        <v>45421.66667</v>
      </c>
      <c r="K91" s="1">
        <f>IFERROR(__xludf.DUMMYFUNCTION("""COMPUTED_VALUE"""),9382.26)</f>
        <v>9382.26</v>
      </c>
      <c r="M91" s="2">
        <f>IFERROR(__xludf.DUMMYFUNCTION("""COMPUTED_VALUE"""),45421.66666666667)</f>
        <v>45421.66667</v>
      </c>
      <c r="N91" s="1">
        <f>IFERROR(__xludf.DUMMYFUNCTION("""COMPUTED_VALUE"""),8.6822396E7)</f>
        <v>86822396</v>
      </c>
    </row>
    <row r="92">
      <c r="A92" s="2">
        <f>IFERROR(__xludf.DUMMYFUNCTION("""COMPUTED_VALUE"""),45422.66666666667)</f>
        <v>45422.66667</v>
      </c>
      <c r="B92" s="1">
        <f>IFERROR(__xludf.DUMMYFUNCTION("""COMPUTED_VALUE"""),9408.42)</f>
        <v>9408.42</v>
      </c>
      <c r="D92" s="2">
        <f>IFERROR(__xludf.DUMMYFUNCTION("""COMPUTED_VALUE"""),45422.66666666667)</f>
        <v>45422.66667</v>
      </c>
      <c r="E92" s="1">
        <f>IFERROR(__xludf.DUMMYFUNCTION("""COMPUTED_VALUE"""),9408.42)</f>
        <v>9408.42</v>
      </c>
      <c r="G92" s="2">
        <f>IFERROR(__xludf.DUMMYFUNCTION("""COMPUTED_VALUE"""),45422.66666666667)</f>
        <v>45422.66667</v>
      </c>
      <c r="H92" s="1">
        <f>IFERROR(__xludf.DUMMYFUNCTION("""COMPUTED_VALUE"""),9269.77)</f>
        <v>9269.77</v>
      </c>
      <c r="J92" s="2">
        <f>IFERROR(__xludf.DUMMYFUNCTION("""COMPUTED_VALUE"""),45422.66666666667)</f>
        <v>45422.66667</v>
      </c>
      <c r="K92" s="1">
        <f>IFERROR(__xludf.DUMMYFUNCTION("""COMPUTED_VALUE"""),9313.55)</f>
        <v>9313.55</v>
      </c>
      <c r="M92" s="2">
        <f>IFERROR(__xludf.DUMMYFUNCTION("""COMPUTED_VALUE"""),45422.66666666667)</f>
        <v>45422.66667</v>
      </c>
      <c r="N92" s="1">
        <f>IFERROR(__xludf.DUMMYFUNCTION("""COMPUTED_VALUE"""),8.1188208E7)</f>
        <v>81188208</v>
      </c>
    </row>
    <row r="93">
      <c r="A93" s="2">
        <f>IFERROR(__xludf.DUMMYFUNCTION("""COMPUTED_VALUE"""),45425.66666666667)</f>
        <v>45425.66667</v>
      </c>
      <c r="B93" s="1">
        <f>IFERROR(__xludf.DUMMYFUNCTION("""COMPUTED_VALUE"""),9421.83)</f>
        <v>9421.83</v>
      </c>
      <c r="D93" s="2">
        <f>IFERROR(__xludf.DUMMYFUNCTION("""COMPUTED_VALUE"""),45425.66666666667)</f>
        <v>45425.66667</v>
      </c>
      <c r="E93" s="1">
        <f>IFERROR(__xludf.DUMMYFUNCTION("""COMPUTED_VALUE"""),9498.71)</f>
        <v>9498.71</v>
      </c>
      <c r="G93" s="2">
        <f>IFERROR(__xludf.DUMMYFUNCTION("""COMPUTED_VALUE"""),45425.66666666667)</f>
        <v>45425.66667</v>
      </c>
      <c r="H93" s="1">
        <f>IFERROR(__xludf.DUMMYFUNCTION("""COMPUTED_VALUE"""),9390.7)</f>
        <v>9390.7</v>
      </c>
      <c r="J93" s="2">
        <f>IFERROR(__xludf.DUMMYFUNCTION("""COMPUTED_VALUE"""),45425.66666666667)</f>
        <v>45425.66667</v>
      </c>
      <c r="K93" s="1">
        <f>IFERROR(__xludf.DUMMYFUNCTION("""COMPUTED_VALUE"""),9460.46)</f>
        <v>9460.46</v>
      </c>
      <c r="M93" s="2">
        <f>IFERROR(__xludf.DUMMYFUNCTION("""COMPUTED_VALUE"""),45425.66666666667)</f>
        <v>45425.66667</v>
      </c>
      <c r="N93" s="1">
        <f>IFERROR(__xludf.DUMMYFUNCTION("""COMPUTED_VALUE"""),1.07143915E8)</f>
        <v>107143915</v>
      </c>
    </row>
    <row r="94">
      <c r="A94" s="2">
        <f>IFERROR(__xludf.DUMMYFUNCTION("""COMPUTED_VALUE"""),45426.66666666667)</f>
        <v>45426.66667</v>
      </c>
      <c r="B94" s="1">
        <f>IFERROR(__xludf.DUMMYFUNCTION("""COMPUTED_VALUE"""),9521.08)</f>
        <v>9521.08</v>
      </c>
      <c r="D94" s="2">
        <f>IFERROR(__xludf.DUMMYFUNCTION("""COMPUTED_VALUE"""),45426.66666666667)</f>
        <v>45426.66667</v>
      </c>
      <c r="E94" s="1">
        <f>IFERROR(__xludf.DUMMYFUNCTION("""COMPUTED_VALUE"""),9555.05)</f>
        <v>9555.05</v>
      </c>
      <c r="G94" s="2">
        <f>IFERROR(__xludf.DUMMYFUNCTION("""COMPUTED_VALUE"""),45426.66666666667)</f>
        <v>45426.66667</v>
      </c>
      <c r="H94" s="1">
        <f>IFERROR(__xludf.DUMMYFUNCTION("""COMPUTED_VALUE"""),9473.61)</f>
        <v>9473.61</v>
      </c>
      <c r="J94" s="2">
        <f>IFERROR(__xludf.DUMMYFUNCTION("""COMPUTED_VALUE"""),45426.66666666667)</f>
        <v>45426.66667</v>
      </c>
      <c r="K94" s="1">
        <f>IFERROR(__xludf.DUMMYFUNCTION("""COMPUTED_VALUE"""),9533.86)</f>
        <v>9533.86</v>
      </c>
      <c r="M94" s="2">
        <f>IFERROR(__xludf.DUMMYFUNCTION("""COMPUTED_VALUE"""),45426.66666666667)</f>
        <v>45426.66667</v>
      </c>
      <c r="N94" s="1">
        <f>IFERROR(__xludf.DUMMYFUNCTION("""COMPUTED_VALUE"""),9.8714224E7)</f>
        <v>98714224</v>
      </c>
    </row>
    <row r="95">
      <c r="A95" s="2">
        <f>IFERROR(__xludf.DUMMYFUNCTION("""COMPUTED_VALUE"""),45427.66666666667)</f>
        <v>45427.66667</v>
      </c>
      <c r="B95" s="1">
        <f>IFERROR(__xludf.DUMMYFUNCTION("""COMPUTED_VALUE"""),9572.94)</f>
        <v>9572.94</v>
      </c>
      <c r="D95" s="2">
        <f>IFERROR(__xludf.DUMMYFUNCTION("""COMPUTED_VALUE"""),45427.66666666667)</f>
        <v>45427.66667</v>
      </c>
      <c r="E95" s="1">
        <f>IFERROR(__xludf.DUMMYFUNCTION("""COMPUTED_VALUE"""),9719.79)</f>
        <v>9719.79</v>
      </c>
      <c r="G95" s="2">
        <f>IFERROR(__xludf.DUMMYFUNCTION("""COMPUTED_VALUE"""),45427.66666666667)</f>
        <v>45427.66667</v>
      </c>
      <c r="H95" s="1">
        <f>IFERROR(__xludf.DUMMYFUNCTION("""COMPUTED_VALUE"""),9546.51)</f>
        <v>9546.51</v>
      </c>
      <c r="J95" s="2">
        <f>IFERROR(__xludf.DUMMYFUNCTION("""COMPUTED_VALUE"""),45427.66666666667)</f>
        <v>45427.66667</v>
      </c>
      <c r="K95" s="1">
        <f>IFERROR(__xludf.DUMMYFUNCTION("""COMPUTED_VALUE"""),9686.47)</f>
        <v>9686.47</v>
      </c>
      <c r="M95" s="2">
        <f>IFERROR(__xludf.DUMMYFUNCTION("""COMPUTED_VALUE"""),45427.66666666667)</f>
        <v>45427.66667</v>
      </c>
      <c r="N95" s="1">
        <f>IFERROR(__xludf.DUMMYFUNCTION("""COMPUTED_VALUE"""),1.34532224E8)</f>
        <v>134532224</v>
      </c>
    </row>
    <row r="96">
      <c r="A96" s="2">
        <f>IFERROR(__xludf.DUMMYFUNCTION("""COMPUTED_VALUE"""),45428.66666666667)</f>
        <v>45428.66667</v>
      </c>
      <c r="B96" s="1">
        <f>IFERROR(__xludf.DUMMYFUNCTION("""COMPUTED_VALUE"""),9713.64)</f>
        <v>9713.64</v>
      </c>
      <c r="D96" s="2">
        <f>IFERROR(__xludf.DUMMYFUNCTION("""COMPUTED_VALUE"""),45428.66666666667)</f>
        <v>45428.66667</v>
      </c>
      <c r="E96" s="1">
        <f>IFERROR(__xludf.DUMMYFUNCTION("""COMPUTED_VALUE"""),9745.49)</f>
        <v>9745.49</v>
      </c>
      <c r="G96" s="2">
        <f>IFERROR(__xludf.DUMMYFUNCTION("""COMPUTED_VALUE"""),45428.66666666667)</f>
        <v>45428.66667</v>
      </c>
      <c r="H96" s="1">
        <f>IFERROR(__xludf.DUMMYFUNCTION("""COMPUTED_VALUE"""),9670.33)</f>
        <v>9670.33</v>
      </c>
      <c r="J96" s="2">
        <f>IFERROR(__xludf.DUMMYFUNCTION("""COMPUTED_VALUE"""),45428.66666666667)</f>
        <v>45428.66667</v>
      </c>
      <c r="K96" s="1">
        <f>IFERROR(__xludf.DUMMYFUNCTION("""COMPUTED_VALUE"""),9678.15)</f>
        <v>9678.15</v>
      </c>
      <c r="M96" s="2">
        <f>IFERROR(__xludf.DUMMYFUNCTION("""COMPUTED_VALUE"""),45428.66666666667)</f>
        <v>45428.66667</v>
      </c>
      <c r="N96" s="1">
        <f>IFERROR(__xludf.DUMMYFUNCTION("""COMPUTED_VALUE"""),9.7209802E7)</f>
        <v>97209802</v>
      </c>
    </row>
    <row r="97">
      <c r="A97" s="2">
        <f>IFERROR(__xludf.DUMMYFUNCTION("""COMPUTED_VALUE"""),45429.66666666667)</f>
        <v>45429.66667</v>
      </c>
      <c r="B97" s="1">
        <f>IFERROR(__xludf.DUMMYFUNCTION("""COMPUTED_VALUE"""),9672.84)</f>
        <v>9672.84</v>
      </c>
      <c r="D97" s="2">
        <f>IFERROR(__xludf.DUMMYFUNCTION("""COMPUTED_VALUE"""),45429.66666666667)</f>
        <v>45429.66667</v>
      </c>
      <c r="E97" s="1">
        <f>IFERROR(__xludf.DUMMYFUNCTION("""COMPUTED_VALUE"""),9726.81)</f>
        <v>9726.81</v>
      </c>
      <c r="G97" s="2">
        <f>IFERROR(__xludf.DUMMYFUNCTION("""COMPUTED_VALUE"""),45429.66666666667)</f>
        <v>45429.66667</v>
      </c>
      <c r="H97" s="1">
        <f>IFERROR(__xludf.DUMMYFUNCTION("""COMPUTED_VALUE"""),9649.06)</f>
        <v>9649.06</v>
      </c>
      <c r="J97" s="2">
        <f>IFERROR(__xludf.DUMMYFUNCTION("""COMPUTED_VALUE"""),45429.66666666667)</f>
        <v>45429.66667</v>
      </c>
      <c r="K97" s="1">
        <f>IFERROR(__xludf.DUMMYFUNCTION("""COMPUTED_VALUE"""),9676.57)</f>
        <v>9676.57</v>
      </c>
      <c r="M97" s="2">
        <f>IFERROR(__xludf.DUMMYFUNCTION("""COMPUTED_VALUE"""),45429.66666666667)</f>
        <v>45429.66667</v>
      </c>
      <c r="N97" s="1">
        <f>IFERROR(__xludf.DUMMYFUNCTION("""COMPUTED_VALUE"""),8.6426992E7)</f>
        <v>86426992</v>
      </c>
    </row>
    <row r="98">
      <c r="A98" s="2">
        <f>IFERROR(__xludf.DUMMYFUNCTION("""COMPUTED_VALUE"""),45432.66666666667)</f>
        <v>45432.66667</v>
      </c>
      <c r="B98" s="1">
        <f>IFERROR(__xludf.DUMMYFUNCTION("""COMPUTED_VALUE"""),9654.59)</f>
        <v>9654.59</v>
      </c>
      <c r="D98" s="2">
        <f>IFERROR(__xludf.DUMMYFUNCTION("""COMPUTED_VALUE"""),45432.66666666667)</f>
        <v>45432.66667</v>
      </c>
      <c r="E98" s="1">
        <f>IFERROR(__xludf.DUMMYFUNCTION("""COMPUTED_VALUE"""),9777.57)</f>
        <v>9777.57</v>
      </c>
      <c r="G98" s="2">
        <f>IFERROR(__xludf.DUMMYFUNCTION("""COMPUTED_VALUE"""),45432.66666666667)</f>
        <v>45432.66667</v>
      </c>
      <c r="H98" s="1">
        <f>IFERROR(__xludf.DUMMYFUNCTION("""COMPUTED_VALUE"""),9647.11)</f>
        <v>9647.11</v>
      </c>
      <c r="J98" s="2">
        <f>IFERROR(__xludf.DUMMYFUNCTION("""COMPUTED_VALUE"""),45432.66666666667)</f>
        <v>45432.66667</v>
      </c>
      <c r="K98" s="1">
        <f>IFERROR(__xludf.DUMMYFUNCTION("""COMPUTED_VALUE"""),9738.07)</f>
        <v>9738.07</v>
      </c>
      <c r="M98" s="2">
        <f>IFERROR(__xludf.DUMMYFUNCTION("""COMPUTED_VALUE"""),45432.66666666667)</f>
        <v>45432.66667</v>
      </c>
      <c r="N98" s="1">
        <f>IFERROR(__xludf.DUMMYFUNCTION("""COMPUTED_VALUE"""),8.9570473E7)</f>
        <v>89570473</v>
      </c>
    </row>
    <row r="99">
      <c r="A99" s="2">
        <f>IFERROR(__xludf.DUMMYFUNCTION("""COMPUTED_VALUE"""),45433.66666666667)</f>
        <v>45433.66667</v>
      </c>
      <c r="B99" s="1">
        <f>IFERROR(__xludf.DUMMYFUNCTION("""COMPUTED_VALUE"""),9729.83)</f>
        <v>9729.83</v>
      </c>
      <c r="D99" s="2">
        <f>IFERROR(__xludf.DUMMYFUNCTION("""COMPUTED_VALUE"""),45433.66666666667)</f>
        <v>45433.66667</v>
      </c>
      <c r="E99" s="1">
        <f>IFERROR(__xludf.DUMMYFUNCTION("""COMPUTED_VALUE"""),9822.45)</f>
        <v>9822.45</v>
      </c>
      <c r="G99" s="2">
        <f>IFERROR(__xludf.DUMMYFUNCTION("""COMPUTED_VALUE"""),45433.66666666667)</f>
        <v>45433.66667</v>
      </c>
      <c r="H99" s="1">
        <f>IFERROR(__xludf.DUMMYFUNCTION("""COMPUTED_VALUE"""),9728.71)</f>
        <v>9728.71</v>
      </c>
      <c r="J99" s="2">
        <f>IFERROR(__xludf.DUMMYFUNCTION("""COMPUTED_VALUE"""),45433.66666666667)</f>
        <v>45433.66667</v>
      </c>
      <c r="K99" s="1">
        <f>IFERROR(__xludf.DUMMYFUNCTION("""COMPUTED_VALUE"""),9802.49)</f>
        <v>9802.49</v>
      </c>
      <c r="M99" s="2">
        <f>IFERROR(__xludf.DUMMYFUNCTION("""COMPUTED_VALUE"""),45433.66666666667)</f>
        <v>45433.66667</v>
      </c>
      <c r="N99" s="1">
        <f>IFERROR(__xludf.DUMMYFUNCTION("""COMPUTED_VALUE"""),8.6278601E7)</f>
        <v>86278601</v>
      </c>
    </row>
    <row r="100">
      <c r="A100" s="2">
        <f>IFERROR(__xludf.DUMMYFUNCTION("""COMPUTED_VALUE"""),45434.66666666667)</f>
        <v>45434.66667</v>
      </c>
      <c r="B100" s="1">
        <f>IFERROR(__xludf.DUMMYFUNCTION("""COMPUTED_VALUE"""),9808.53)</f>
        <v>9808.53</v>
      </c>
      <c r="D100" s="2">
        <f>IFERROR(__xludf.DUMMYFUNCTION("""COMPUTED_VALUE"""),45434.66666666667)</f>
        <v>45434.66667</v>
      </c>
      <c r="E100" s="1">
        <f>IFERROR(__xludf.DUMMYFUNCTION("""COMPUTED_VALUE"""),9827.58)</f>
        <v>9827.58</v>
      </c>
      <c r="G100" s="2">
        <f>IFERROR(__xludf.DUMMYFUNCTION("""COMPUTED_VALUE"""),45434.66666666667)</f>
        <v>45434.66667</v>
      </c>
      <c r="H100" s="1">
        <f>IFERROR(__xludf.DUMMYFUNCTION("""COMPUTED_VALUE"""),9704.31)</f>
        <v>9704.31</v>
      </c>
      <c r="J100" s="2">
        <f>IFERROR(__xludf.DUMMYFUNCTION("""COMPUTED_VALUE"""),45434.66666666667)</f>
        <v>45434.66667</v>
      </c>
      <c r="K100" s="1">
        <f>IFERROR(__xludf.DUMMYFUNCTION("""COMPUTED_VALUE"""),9737.86)</f>
        <v>9737.86</v>
      </c>
      <c r="M100" s="2">
        <f>IFERROR(__xludf.DUMMYFUNCTION("""COMPUTED_VALUE"""),45434.66666666667)</f>
        <v>45434.66667</v>
      </c>
      <c r="N100" s="1">
        <f>IFERROR(__xludf.DUMMYFUNCTION("""COMPUTED_VALUE"""),7.4546684E7)</f>
        <v>74546684</v>
      </c>
    </row>
    <row r="101">
      <c r="A101" s="2">
        <f>IFERROR(__xludf.DUMMYFUNCTION("""COMPUTED_VALUE"""),45435.66666666667)</f>
        <v>45435.66667</v>
      </c>
      <c r="B101" s="1">
        <f>IFERROR(__xludf.DUMMYFUNCTION("""COMPUTED_VALUE"""),9770.55)</f>
        <v>9770.55</v>
      </c>
      <c r="D101" s="2">
        <f>IFERROR(__xludf.DUMMYFUNCTION("""COMPUTED_VALUE"""),45435.66666666667)</f>
        <v>45435.66667</v>
      </c>
      <c r="E101" s="1">
        <f>IFERROR(__xludf.DUMMYFUNCTION("""COMPUTED_VALUE"""),9770.55)</f>
        <v>9770.55</v>
      </c>
      <c r="G101" s="2">
        <f>IFERROR(__xludf.DUMMYFUNCTION("""COMPUTED_VALUE"""),45435.66666666667)</f>
        <v>45435.66667</v>
      </c>
      <c r="H101" s="1">
        <f>IFERROR(__xludf.DUMMYFUNCTION("""COMPUTED_VALUE"""),9537.07)</f>
        <v>9537.07</v>
      </c>
      <c r="J101" s="2">
        <f>IFERROR(__xludf.DUMMYFUNCTION("""COMPUTED_VALUE"""),45435.66666666667)</f>
        <v>45435.66667</v>
      </c>
      <c r="K101" s="1">
        <f>IFERROR(__xludf.DUMMYFUNCTION("""COMPUTED_VALUE"""),9547.96)</f>
        <v>9547.96</v>
      </c>
      <c r="M101" s="2">
        <f>IFERROR(__xludf.DUMMYFUNCTION("""COMPUTED_VALUE"""),45435.66666666667)</f>
        <v>45435.66667</v>
      </c>
      <c r="N101" s="1">
        <f>IFERROR(__xludf.DUMMYFUNCTION("""COMPUTED_VALUE"""),1.1469251E8)</f>
        <v>114692510</v>
      </c>
    </row>
    <row r="102">
      <c r="A102" s="2">
        <f>IFERROR(__xludf.DUMMYFUNCTION("""COMPUTED_VALUE"""),45436.66666666667)</f>
        <v>45436.66667</v>
      </c>
      <c r="B102" s="1">
        <f>IFERROR(__xludf.DUMMYFUNCTION("""COMPUTED_VALUE"""),9642.92)</f>
        <v>9642.92</v>
      </c>
      <c r="D102" s="2">
        <f>IFERROR(__xludf.DUMMYFUNCTION("""COMPUTED_VALUE"""),45436.66666666667)</f>
        <v>45436.66667</v>
      </c>
      <c r="E102" s="1">
        <f>IFERROR(__xludf.DUMMYFUNCTION("""COMPUTED_VALUE"""),9741.6)</f>
        <v>9741.6</v>
      </c>
      <c r="G102" s="2">
        <f>IFERROR(__xludf.DUMMYFUNCTION("""COMPUTED_VALUE"""),45436.66666666667)</f>
        <v>45436.66667</v>
      </c>
      <c r="H102" s="1">
        <f>IFERROR(__xludf.DUMMYFUNCTION("""COMPUTED_VALUE"""),9609.43)</f>
        <v>9609.43</v>
      </c>
      <c r="J102" s="2">
        <f>IFERROR(__xludf.DUMMYFUNCTION("""COMPUTED_VALUE"""),45436.66666666667)</f>
        <v>45436.66667</v>
      </c>
      <c r="K102" s="1">
        <f>IFERROR(__xludf.DUMMYFUNCTION("""COMPUTED_VALUE"""),9708.42)</f>
        <v>9708.42</v>
      </c>
      <c r="M102" s="2">
        <f>IFERROR(__xludf.DUMMYFUNCTION("""COMPUTED_VALUE"""),45436.66666666667)</f>
        <v>45436.66667</v>
      </c>
      <c r="N102" s="1">
        <f>IFERROR(__xludf.DUMMYFUNCTION("""COMPUTED_VALUE"""),9.0618544E7)</f>
        <v>90618544</v>
      </c>
    </row>
    <row r="103">
      <c r="A103" s="2">
        <f>IFERROR(__xludf.DUMMYFUNCTION("""COMPUTED_VALUE"""),45440.66666666667)</f>
        <v>45440.66667</v>
      </c>
      <c r="B103" s="1">
        <f>IFERROR(__xludf.DUMMYFUNCTION("""COMPUTED_VALUE"""),9794.69)</f>
        <v>9794.69</v>
      </c>
      <c r="D103" s="2">
        <f>IFERROR(__xludf.DUMMYFUNCTION("""COMPUTED_VALUE"""),45440.66666666667)</f>
        <v>45440.66667</v>
      </c>
      <c r="E103" s="1">
        <f>IFERROR(__xludf.DUMMYFUNCTION("""COMPUTED_VALUE"""),9856.66)</f>
        <v>9856.66</v>
      </c>
      <c r="G103" s="2">
        <f>IFERROR(__xludf.DUMMYFUNCTION("""COMPUTED_VALUE"""),45440.66666666667)</f>
        <v>45440.66667</v>
      </c>
      <c r="H103" s="1">
        <f>IFERROR(__xludf.DUMMYFUNCTION("""COMPUTED_VALUE"""),9671.98)</f>
        <v>9671.98</v>
      </c>
      <c r="J103" s="2">
        <f>IFERROR(__xludf.DUMMYFUNCTION("""COMPUTED_VALUE"""),45440.66666666667)</f>
        <v>45440.66667</v>
      </c>
      <c r="K103" s="1">
        <f>IFERROR(__xludf.DUMMYFUNCTION("""COMPUTED_VALUE"""),9716.93)</f>
        <v>9716.93</v>
      </c>
      <c r="M103" s="2">
        <f>IFERROR(__xludf.DUMMYFUNCTION("""COMPUTED_VALUE"""),45440.66666666667)</f>
        <v>45440.66667</v>
      </c>
      <c r="N103" s="1">
        <f>IFERROR(__xludf.DUMMYFUNCTION("""COMPUTED_VALUE"""),1.20289576E8)</f>
        <v>120289576</v>
      </c>
    </row>
    <row r="104">
      <c r="A104" s="2">
        <f>IFERROR(__xludf.DUMMYFUNCTION("""COMPUTED_VALUE"""),45441.66666666667)</f>
        <v>45441.66667</v>
      </c>
      <c r="B104" s="1">
        <f>IFERROR(__xludf.DUMMYFUNCTION("""COMPUTED_VALUE"""),9690.48)</f>
        <v>9690.48</v>
      </c>
      <c r="D104" s="2">
        <f>IFERROR(__xludf.DUMMYFUNCTION("""COMPUTED_VALUE"""),45441.66666666667)</f>
        <v>45441.66667</v>
      </c>
      <c r="E104" s="1">
        <f>IFERROR(__xludf.DUMMYFUNCTION("""COMPUTED_VALUE"""),9817.24)</f>
        <v>9817.24</v>
      </c>
      <c r="G104" s="2">
        <f>IFERROR(__xludf.DUMMYFUNCTION("""COMPUTED_VALUE"""),45441.66666666667)</f>
        <v>45441.66667</v>
      </c>
      <c r="H104" s="1">
        <f>IFERROR(__xludf.DUMMYFUNCTION("""COMPUTED_VALUE"""),9690.48)</f>
        <v>9690.48</v>
      </c>
      <c r="J104" s="2">
        <f>IFERROR(__xludf.DUMMYFUNCTION("""COMPUTED_VALUE"""),45441.66666666667)</f>
        <v>45441.66667</v>
      </c>
      <c r="K104" s="1">
        <f>IFERROR(__xludf.DUMMYFUNCTION("""COMPUTED_VALUE"""),9732.27)</f>
        <v>9732.27</v>
      </c>
      <c r="M104" s="2">
        <f>IFERROR(__xludf.DUMMYFUNCTION("""COMPUTED_VALUE"""),45441.66666666667)</f>
        <v>45441.66667</v>
      </c>
      <c r="N104" s="1">
        <f>IFERROR(__xludf.DUMMYFUNCTION("""COMPUTED_VALUE"""),1.29655792E8)</f>
        <v>129655792</v>
      </c>
    </row>
    <row r="105">
      <c r="A105" s="2">
        <f>IFERROR(__xludf.DUMMYFUNCTION("""COMPUTED_VALUE"""),45442.66666666667)</f>
        <v>45442.66667</v>
      </c>
      <c r="B105" s="1">
        <f>IFERROR(__xludf.DUMMYFUNCTION("""COMPUTED_VALUE"""),9759.62)</f>
        <v>9759.62</v>
      </c>
      <c r="D105" s="2">
        <f>IFERROR(__xludf.DUMMYFUNCTION("""COMPUTED_VALUE"""),45442.66666666667)</f>
        <v>45442.66667</v>
      </c>
      <c r="E105" s="1">
        <f>IFERROR(__xludf.DUMMYFUNCTION("""COMPUTED_VALUE"""),9834.01)</f>
        <v>9834.01</v>
      </c>
      <c r="G105" s="2">
        <f>IFERROR(__xludf.DUMMYFUNCTION("""COMPUTED_VALUE"""),45442.66666666667)</f>
        <v>45442.66667</v>
      </c>
      <c r="H105" s="1">
        <f>IFERROR(__xludf.DUMMYFUNCTION("""COMPUTED_VALUE"""),9750.99)</f>
        <v>9750.99</v>
      </c>
      <c r="J105" s="2">
        <f>IFERROR(__xludf.DUMMYFUNCTION("""COMPUTED_VALUE"""),45442.66666666667)</f>
        <v>45442.66667</v>
      </c>
      <c r="K105" s="1">
        <f>IFERROR(__xludf.DUMMYFUNCTION("""COMPUTED_VALUE"""),9784.46)</f>
        <v>9784.46</v>
      </c>
      <c r="M105" s="2">
        <f>IFERROR(__xludf.DUMMYFUNCTION("""COMPUTED_VALUE"""),45442.66666666667)</f>
        <v>45442.66667</v>
      </c>
      <c r="N105" s="1">
        <f>IFERROR(__xludf.DUMMYFUNCTION("""COMPUTED_VALUE"""),1.8931622E8)</f>
        <v>189316220</v>
      </c>
    </row>
    <row r="106">
      <c r="A106" s="2">
        <f>IFERROR(__xludf.DUMMYFUNCTION("""COMPUTED_VALUE"""),45443.66666666667)</f>
        <v>45443.66667</v>
      </c>
      <c r="B106" s="1">
        <f>IFERROR(__xludf.DUMMYFUNCTION("""COMPUTED_VALUE"""),9759.38)</f>
        <v>9759.38</v>
      </c>
      <c r="D106" s="2">
        <f>IFERROR(__xludf.DUMMYFUNCTION("""COMPUTED_VALUE"""),45443.66666666667)</f>
        <v>45443.66667</v>
      </c>
      <c r="E106" s="1">
        <f>IFERROR(__xludf.DUMMYFUNCTION("""COMPUTED_VALUE"""),9807.82)</f>
        <v>9807.82</v>
      </c>
      <c r="G106" s="2">
        <f>IFERROR(__xludf.DUMMYFUNCTION("""COMPUTED_VALUE"""),45443.66666666667)</f>
        <v>45443.66667</v>
      </c>
      <c r="H106" s="1">
        <f>IFERROR(__xludf.DUMMYFUNCTION("""COMPUTED_VALUE"""),9656.19)</f>
        <v>9656.19</v>
      </c>
      <c r="J106" s="2">
        <f>IFERROR(__xludf.DUMMYFUNCTION("""COMPUTED_VALUE"""),45443.66666666667)</f>
        <v>45443.66667</v>
      </c>
      <c r="K106" s="1">
        <f>IFERROR(__xludf.DUMMYFUNCTION("""COMPUTED_VALUE"""),9787.11)</f>
        <v>9787.11</v>
      </c>
      <c r="M106" s="2">
        <f>IFERROR(__xludf.DUMMYFUNCTION("""COMPUTED_VALUE"""),45443.66666666667)</f>
        <v>45443.66667</v>
      </c>
      <c r="N106" s="1">
        <f>IFERROR(__xludf.DUMMYFUNCTION("""COMPUTED_VALUE"""),2.54825349E8)</f>
        <v>254825349</v>
      </c>
    </row>
    <row r="107">
      <c r="A107" s="2">
        <f>IFERROR(__xludf.DUMMYFUNCTION("""COMPUTED_VALUE"""),45446.66666666667)</f>
        <v>45446.66667</v>
      </c>
      <c r="B107" s="1">
        <f>IFERROR(__xludf.DUMMYFUNCTION("""COMPUTED_VALUE"""),9826.25)</f>
        <v>9826.25</v>
      </c>
      <c r="D107" s="2">
        <f>IFERROR(__xludf.DUMMYFUNCTION("""COMPUTED_VALUE"""),45446.66666666667)</f>
        <v>45446.66667</v>
      </c>
      <c r="E107" s="1">
        <f>IFERROR(__xludf.DUMMYFUNCTION("""COMPUTED_VALUE"""),9898.0)</f>
        <v>9898</v>
      </c>
      <c r="G107" s="2">
        <f>IFERROR(__xludf.DUMMYFUNCTION("""COMPUTED_VALUE"""),45446.66666666667)</f>
        <v>45446.66667</v>
      </c>
      <c r="H107" s="1">
        <f>IFERROR(__xludf.DUMMYFUNCTION("""COMPUTED_VALUE"""),9791.86)</f>
        <v>9791.86</v>
      </c>
      <c r="J107" s="2">
        <f>IFERROR(__xludf.DUMMYFUNCTION("""COMPUTED_VALUE"""),45446.66666666667)</f>
        <v>45446.66667</v>
      </c>
      <c r="K107" s="1">
        <f>IFERROR(__xludf.DUMMYFUNCTION("""COMPUTED_VALUE"""),9856.02)</f>
        <v>9856.02</v>
      </c>
      <c r="M107" s="2">
        <f>IFERROR(__xludf.DUMMYFUNCTION("""COMPUTED_VALUE"""),45446.66666666667)</f>
        <v>45446.66667</v>
      </c>
      <c r="N107" s="1">
        <f>IFERROR(__xludf.DUMMYFUNCTION("""COMPUTED_VALUE"""),1.48548757E8)</f>
        <v>148548757</v>
      </c>
    </row>
    <row r="108">
      <c r="A108" s="2">
        <f>IFERROR(__xludf.DUMMYFUNCTION("""COMPUTED_VALUE"""),45447.66666666667)</f>
        <v>45447.66667</v>
      </c>
      <c r="B108" s="1">
        <f>IFERROR(__xludf.DUMMYFUNCTION("""COMPUTED_VALUE"""),9887.08)</f>
        <v>9887.08</v>
      </c>
      <c r="D108" s="2">
        <f>IFERROR(__xludf.DUMMYFUNCTION("""COMPUTED_VALUE"""),45447.66666666667)</f>
        <v>45447.66667</v>
      </c>
      <c r="E108" s="1">
        <f>IFERROR(__xludf.DUMMYFUNCTION("""COMPUTED_VALUE"""),9919.26)</f>
        <v>9919.26</v>
      </c>
      <c r="G108" s="2">
        <f>IFERROR(__xludf.DUMMYFUNCTION("""COMPUTED_VALUE"""),45447.66666666667)</f>
        <v>45447.66667</v>
      </c>
      <c r="H108" s="1">
        <f>IFERROR(__xludf.DUMMYFUNCTION("""COMPUTED_VALUE"""),9808.58)</f>
        <v>9808.58</v>
      </c>
      <c r="J108" s="2">
        <f>IFERROR(__xludf.DUMMYFUNCTION("""COMPUTED_VALUE"""),45447.66666666667)</f>
        <v>45447.66667</v>
      </c>
      <c r="K108" s="1">
        <f>IFERROR(__xludf.DUMMYFUNCTION("""COMPUTED_VALUE"""),9871.68)</f>
        <v>9871.68</v>
      </c>
      <c r="M108" s="2">
        <f>IFERROR(__xludf.DUMMYFUNCTION("""COMPUTED_VALUE"""),45447.66666666667)</f>
        <v>45447.66667</v>
      </c>
      <c r="N108" s="1">
        <f>IFERROR(__xludf.DUMMYFUNCTION("""COMPUTED_VALUE"""),1.25806801E8)</f>
        <v>125806801</v>
      </c>
    </row>
    <row r="109">
      <c r="A109" s="2">
        <f>IFERROR(__xludf.DUMMYFUNCTION("""COMPUTED_VALUE"""),45448.66666666667)</f>
        <v>45448.66667</v>
      </c>
      <c r="B109" s="1">
        <f>IFERROR(__xludf.DUMMYFUNCTION("""COMPUTED_VALUE"""),9941.68)</f>
        <v>9941.68</v>
      </c>
      <c r="D109" s="2">
        <f>IFERROR(__xludf.DUMMYFUNCTION("""COMPUTED_VALUE"""),45448.66666666667)</f>
        <v>45448.66667</v>
      </c>
      <c r="E109" s="1">
        <f>IFERROR(__xludf.DUMMYFUNCTION("""COMPUTED_VALUE"""),10012.91)</f>
        <v>10012.91</v>
      </c>
      <c r="G109" s="2">
        <f>IFERROR(__xludf.DUMMYFUNCTION("""COMPUTED_VALUE"""),45448.66666666667)</f>
        <v>45448.66667</v>
      </c>
      <c r="H109" s="1">
        <f>IFERROR(__xludf.DUMMYFUNCTION("""COMPUTED_VALUE"""),9915.0)</f>
        <v>9915</v>
      </c>
      <c r="J109" s="2">
        <f>IFERROR(__xludf.DUMMYFUNCTION("""COMPUTED_VALUE"""),45448.66666666667)</f>
        <v>45448.66667</v>
      </c>
      <c r="K109" s="1">
        <f>IFERROR(__xludf.DUMMYFUNCTION("""COMPUTED_VALUE"""),9970.02)</f>
        <v>9970.02</v>
      </c>
      <c r="M109" s="2">
        <f>IFERROR(__xludf.DUMMYFUNCTION("""COMPUTED_VALUE"""),45448.66666666667)</f>
        <v>45448.66667</v>
      </c>
      <c r="N109" s="1">
        <f>IFERROR(__xludf.DUMMYFUNCTION("""COMPUTED_VALUE"""),1.92179834E8)</f>
        <v>192179834</v>
      </c>
    </row>
    <row r="110">
      <c r="A110" s="2">
        <f>IFERROR(__xludf.DUMMYFUNCTION("""COMPUTED_VALUE"""),45449.66666666667)</f>
        <v>45449.66667</v>
      </c>
      <c r="B110" s="1">
        <f>IFERROR(__xludf.DUMMYFUNCTION("""COMPUTED_VALUE"""),9963.6)</f>
        <v>9963.6</v>
      </c>
      <c r="D110" s="2">
        <f>IFERROR(__xludf.DUMMYFUNCTION("""COMPUTED_VALUE"""),45449.66666666667)</f>
        <v>45449.66667</v>
      </c>
      <c r="E110" s="1">
        <f>IFERROR(__xludf.DUMMYFUNCTION("""COMPUTED_VALUE"""),9988.92)</f>
        <v>9988.92</v>
      </c>
      <c r="G110" s="2">
        <f>IFERROR(__xludf.DUMMYFUNCTION("""COMPUTED_VALUE"""),45449.66666666667)</f>
        <v>45449.66667</v>
      </c>
      <c r="H110" s="1">
        <f>IFERROR(__xludf.DUMMYFUNCTION("""COMPUTED_VALUE"""),9883.41)</f>
        <v>9883.41</v>
      </c>
      <c r="J110" s="2">
        <f>IFERROR(__xludf.DUMMYFUNCTION("""COMPUTED_VALUE"""),45449.66666666667)</f>
        <v>45449.66667</v>
      </c>
      <c r="K110" s="1">
        <f>IFERROR(__xludf.DUMMYFUNCTION("""COMPUTED_VALUE"""),9897.32)</f>
        <v>9897.32</v>
      </c>
      <c r="M110" s="2">
        <f>IFERROR(__xludf.DUMMYFUNCTION("""COMPUTED_VALUE"""),45449.66666666667)</f>
        <v>45449.66667</v>
      </c>
      <c r="N110" s="1">
        <f>IFERROR(__xludf.DUMMYFUNCTION("""COMPUTED_VALUE"""),1.11738188E8)</f>
        <v>111738188</v>
      </c>
    </row>
    <row r="111">
      <c r="A111" s="2">
        <f>IFERROR(__xludf.DUMMYFUNCTION("""COMPUTED_VALUE"""),45450.66666666667)</f>
        <v>45450.66667</v>
      </c>
      <c r="B111" s="1">
        <f>IFERROR(__xludf.DUMMYFUNCTION("""COMPUTED_VALUE"""),9903.51)</f>
        <v>9903.51</v>
      </c>
      <c r="D111" s="2">
        <f>IFERROR(__xludf.DUMMYFUNCTION("""COMPUTED_VALUE"""),45450.66666666667)</f>
        <v>45450.66667</v>
      </c>
      <c r="E111" s="1">
        <f>IFERROR(__xludf.DUMMYFUNCTION("""COMPUTED_VALUE"""),10010.65)</f>
        <v>10010.65</v>
      </c>
      <c r="G111" s="2">
        <f>IFERROR(__xludf.DUMMYFUNCTION("""COMPUTED_VALUE"""),45450.66666666667)</f>
        <v>45450.66667</v>
      </c>
      <c r="H111" s="1">
        <f>IFERROR(__xludf.DUMMYFUNCTION("""COMPUTED_VALUE"""),9881.03)</f>
        <v>9881.03</v>
      </c>
      <c r="J111" s="2">
        <f>IFERROR(__xludf.DUMMYFUNCTION("""COMPUTED_VALUE"""),45450.66666666667)</f>
        <v>45450.66667</v>
      </c>
      <c r="K111" s="1">
        <f>IFERROR(__xludf.DUMMYFUNCTION("""COMPUTED_VALUE"""),10008.54)</f>
        <v>10008.54</v>
      </c>
      <c r="M111" s="2">
        <f>IFERROR(__xludf.DUMMYFUNCTION("""COMPUTED_VALUE"""),45450.66666666667)</f>
        <v>45450.66667</v>
      </c>
      <c r="N111" s="1">
        <f>IFERROR(__xludf.DUMMYFUNCTION("""COMPUTED_VALUE"""),1.19244732E8)</f>
        <v>119244732</v>
      </c>
    </row>
    <row r="112">
      <c r="A112" s="2">
        <f>IFERROR(__xludf.DUMMYFUNCTION("""COMPUTED_VALUE"""),45453.66666666667)</f>
        <v>45453.66667</v>
      </c>
      <c r="B112" s="1">
        <f>IFERROR(__xludf.DUMMYFUNCTION("""COMPUTED_VALUE"""),10006.58)</f>
        <v>10006.58</v>
      </c>
      <c r="D112" s="2">
        <f>IFERROR(__xludf.DUMMYFUNCTION("""COMPUTED_VALUE"""),45453.66666666667)</f>
        <v>45453.66667</v>
      </c>
      <c r="E112" s="1">
        <f>IFERROR(__xludf.DUMMYFUNCTION("""COMPUTED_VALUE"""),10009.49)</f>
        <v>10009.49</v>
      </c>
      <c r="G112" s="2">
        <f>IFERROR(__xludf.DUMMYFUNCTION("""COMPUTED_VALUE"""),45453.66666666667)</f>
        <v>45453.66667</v>
      </c>
      <c r="H112" s="1">
        <f>IFERROR(__xludf.DUMMYFUNCTION("""COMPUTED_VALUE"""),9801.54)</f>
        <v>9801.54</v>
      </c>
      <c r="J112" s="2">
        <f>IFERROR(__xludf.DUMMYFUNCTION("""COMPUTED_VALUE"""),45453.66666666667)</f>
        <v>45453.66667</v>
      </c>
      <c r="K112" s="1">
        <f>IFERROR(__xludf.DUMMYFUNCTION("""COMPUTED_VALUE"""),9846.39)</f>
        <v>9846.39</v>
      </c>
      <c r="M112" s="2">
        <f>IFERROR(__xludf.DUMMYFUNCTION("""COMPUTED_VALUE"""),45453.66666666667)</f>
        <v>45453.66667</v>
      </c>
      <c r="N112" s="1">
        <f>IFERROR(__xludf.DUMMYFUNCTION("""COMPUTED_VALUE"""),1.62200573E8)</f>
        <v>162200573</v>
      </c>
    </row>
    <row r="113">
      <c r="A113" s="2">
        <f>IFERROR(__xludf.DUMMYFUNCTION("""COMPUTED_VALUE"""),45454.66666666667)</f>
        <v>45454.66667</v>
      </c>
      <c r="B113" s="1">
        <f>IFERROR(__xludf.DUMMYFUNCTION("""COMPUTED_VALUE"""),9876.05)</f>
        <v>9876.05</v>
      </c>
      <c r="D113" s="2">
        <f>IFERROR(__xludf.DUMMYFUNCTION("""COMPUTED_VALUE"""),45454.66666666667)</f>
        <v>45454.66667</v>
      </c>
      <c r="E113" s="1">
        <f>IFERROR(__xludf.DUMMYFUNCTION("""COMPUTED_VALUE"""),10499.69)</f>
        <v>10499.69</v>
      </c>
      <c r="G113" s="2">
        <f>IFERROR(__xludf.DUMMYFUNCTION("""COMPUTED_VALUE"""),45454.66666666667)</f>
        <v>45454.66667</v>
      </c>
      <c r="H113" s="1">
        <f>IFERROR(__xludf.DUMMYFUNCTION("""COMPUTED_VALUE"""),9876.05)</f>
        <v>9876.05</v>
      </c>
      <c r="J113" s="2">
        <f>IFERROR(__xludf.DUMMYFUNCTION("""COMPUTED_VALUE"""),45454.66666666667)</f>
        <v>45454.66667</v>
      </c>
      <c r="K113" s="1">
        <f>IFERROR(__xludf.DUMMYFUNCTION("""COMPUTED_VALUE"""),10499.66)</f>
        <v>10499.66</v>
      </c>
      <c r="M113" s="2">
        <f>IFERROR(__xludf.DUMMYFUNCTION("""COMPUTED_VALUE"""),45454.66666666667)</f>
        <v>45454.66667</v>
      </c>
      <c r="N113" s="1">
        <f>IFERROR(__xludf.DUMMYFUNCTION("""COMPUTED_VALUE"""),2.20803412E8)</f>
        <v>220803412</v>
      </c>
    </row>
    <row r="114">
      <c r="A114" s="2">
        <f>IFERROR(__xludf.DUMMYFUNCTION("""COMPUTED_VALUE"""),45455.66666666667)</f>
        <v>45455.66667</v>
      </c>
      <c r="B114" s="1">
        <f>IFERROR(__xludf.DUMMYFUNCTION("""COMPUTED_VALUE"""),10528.83)</f>
        <v>10528.83</v>
      </c>
      <c r="D114" s="2">
        <f>IFERROR(__xludf.DUMMYFUNCTION("""COMPUTED_VALUE"""),45455.66666666667)</f>
        <v>45455.66667</v>
      </c>
      <c r="E114" s="1">
        <f>IFERROR(__xludf.DUMMYFUNCTION("""COMPUTED_VALUE"""),11119.14)</f>
        <v>11119.14</v>
      </c>
      <c r="G114" s="2">
        <f>IFERROR(__xludf.DUMMYFUNCTION("""COMPUTED_VALUE"""),45455.66666666667)</f>
        <v>45455.66667</v>
      </c>
      <c r="H114" s="1">
        <f>IFERROR(__xludf.DUMMYFUNCTION("""COMPUTED_VALUE"""),10501.03)</f>
        <v>10501.03</v>
      </c>
      <c r="J114" s="2">
        <f>IFERROR(__xludf.DUMMYFUNCTION("""COMPUTED_VALUE"""),45455.66666666667)</f>
        <v>45455.66667</v>
      </c>
      <c r="K114" s="1">
        <f>IFERROR(__xludf.DUMMYFUNCTION("""COMPUTED_VALUE"""),10783.27)</f>
        <v>10783.27</v>
      </c>
      <c r="M114" s="2">
        <f>IFERROR(__xludf.DUMMYFUNCTION("""COMPUTED_VALUE"""),45455.66666666667)</f>
        <v>45455.66667</v>
      </c>
      <c r="N114" s="1">
        <f>IFERROR(__xludf.DUMMYFUNCTION("""COMPUTED_VALUE"""),2.56525106E8)</f>
        <v>256525106</v>
      </c>
    </row>
    <row r="115">
      <c r="A115" s="2">
        <f>IFERROR(__xludf.DUMMYFUNCTION("""COMPUTED_VALUE"""),45456.66666666667)</f>
        <v>45456.66667</v>
      </c>
      <c r="B115" s="1">
        <f>IFERROR(__xludf.DUMMYFUNCTION("""COMPUTED_VALUE"""),10860.87)</f>
        <v>10860.87</v>
      </c>
      <c r="D115" s="2">
        <f>IFERROR(__xludf.DUMMYFUNCTION("""COMPUTED_VALUE"""),45456.66666666667)</f>
        <v>45456.66667</v>
      </c>
      <c r="E115" s="1">
        <f>IFERROR(__xludf.DUMMYFUNCTION("""COMPUTED_VALUE"""),10958.8)</f>
        <v>10958.8</v>
      </c>
      <c r="G115" s="2">
        <f>IFERROR(__xludf.DUMMYFUNCTION("""COMPUTED_VALUE"""),45456.66666666667)</f>
        <v>45456.66667</v>
      </c>
      <c r="H115" s="1">
        <f>IFERROR(__xludf.DUMMYFUNCTION("""COMPUTED_VALUE"""),10730.37)</f>
        <v>10730.37</v>
      </c>
      <c r="J115" s="2">
        <f>IFERROR(__xludf.DUMMYFUNCTION("""COMPUTED_VALUE"""),45456.66666666667)</f>
        <v>45456.66667</v>
      </c>
      <c r="K115" s="1">
        <f>IFERROR(__xludf.DUMMYFUNCTION("""COMPUTED_VALUE"""),10863.61)</f>
        <v>10863.61</v>
      </c>
      <c r="M115" s="2">
        <f>IFERROR(__xludf.DUMMYFUNCTION("""COMPUTED_VALUE"""),45456.66666666667)</f>
        <v>45456.66667</v>
      </c>
      <c r="N115" s="1">
        <f>IFERROR(__xludf.DUMMYFUNCTION("""COMPUTED_VALUE"""),1.6956362E8)</f>
        <v>169563620</v>
      </c>
    </row>
    <row r="116">
      <c r="A116" s="2">
        <f>IFERROR(__xludf.DUMMYFUNCTION("""COMPUTED_VALUE"""),45457.66666666667)</f>
        <v>45457.66667</v>
      </c>
      <c r="B116" s="1">
        <f>IFERROR(__xludf.DUMMYFUNCTION("""COMPUTED_VALUE"""),10834.52)</f>
        <v>10834.52</v>
      </c>
      <c r="D116" s="2">
        <f>IFERROR(__xludf.DUMMYFUNCTION("""COMPUTED_VALUE"""),45457.66666666667)</f>
        <v>45457.66667</v>
      </c>
      <c r="E116" s="1">
        <f>IFERROR(__xludf.DUMMYFUNCTION("""COMPUTED_VALUE"""),10891.9)</f>
        <v>10891.9</v>
      </c>
      <c r="G116" s="2">
        <f>IFERROR(__xludf.DUMMYFUNCTION("""COMPUTED_VALUE"""),45457.66666666667)</f>
        <v>45457.66667</v>
      </c>
      <c r="H116" s="1">
        <f>IFERROR(__xludf.DUMMYFUNCTION("""COMPUTED_VALUE"""),10711.05)</f>
        <v>10711.05</v>
      </c>
      <c r="J116" s="2">
        <f>IFERROR(__xludf.DUMMYFUNCTION("""COMPUTED_VALUE"""),45457.66666666667)</f>
        <v>45457.66667</v>
      </c>
      <c r="K116" s="1">
        <f>IFERROR(__xludf.DUMMYFUNCTION("""COMPUTED_VALUE"""),10770.16)</f>
        <v>10770.16</v>
      </c>
      <c r="M116" s="2">
        <f>IFERROR(__xludf.DUMMYFUNCTION("""COMPUTED_VALUE"""),45457.66666666667)</f>
        <v>45457.66667</v>
      </c>
      <c r="N116" s="1">
        <f>IFERROR(__xludf.DUMMYFUNCTION("""COMPUTED_VALUE"""),1.26041866E8)</f>
        <v>126041866</v>
      </c>
    </row>
    <row r="117">
      <c r="A117" s="2">
        <f>IFERROR(__xludf.DUMMYFUNCTION("""COMPUTED_VALUE"""),45460.66666666667)</f>
        <v>45460.66667</v>
      </c>
      <c r="B117" s="1">
        <f>IFERROR(__xludf.DUMMYFUNCTION("""COMPUTED_VALUE"""),10822.57)</f>
        <v>10822.57</v>
      </c>
      <c r="D117" s="2">
        <f>IFERROR(__xludf.DUMMYFUNCTION("""COMPUTED_VALUE"""),45460.66666666667)</f>
        <v>45460.66667</v>
      </c>
      <c r="E117" s="1">
        <f>IFERROR(__xludf.DUMMYFUNCTION("""COMPUTED_VALUE"""),11097.51)</f>
        <v>11097.51</v>
      </c>
      <c r="G117" s="2">
        <f>IFERROR(__xludf.DUMMYFUNCTION("""COMPUTED_VALUE"""),45460.66666666667)</f>
        <v>45460.66667</v>
      </c>
      <c r="H117" s="1">
        <f>IFERROR(__xludf.DUMMYFUNCTION("""COMPUTED_VALUE"""),10789.64)</f>
        <v>10789.64</v>
      </c>
      <c r="J117" s="2">
        <f>IFERROR(__xludf.DUMMYFUNCTION("""COMPUTED_VALUE"""),45460.66666666667)</f>
        <v>45460.66667</v>
      </c>
      <c r="K117" s="1">
        <f>IFERROR(__xludf.DUMMYFUNCTION("""COMPUTED_VALUE"""),10984.29)</f>
        <v>10984.29</v>
      </c>
      <c r="M117" s="2">
        <f>IFERROR(__xludf.DUMMYFUNCTION("""COMPUTED_VALUE"""),45460.66666666667)</f>
        <v>45460.66667</v>
      </c>
      <c r="N117" s="1">
        <f>IFERROR(__xludf.DUMMYFUNCTION("""COMPUTED_VALUE"""),1.70437008E8)</f>
        <v>170437008</v>
      </c>
    </row>
    <row r="118">
      <c r="A118" s="2">
        <f>IFERROR(__xludf.DUMMYFUNCTION("""COMPUTED_VALUE"""),45461.66666666667)</f>
        <v>45461.66667</v>
      </c>
      <c r="B118" s="1">
        <f>IFERROR(__xludf.DUMMYFUNCTION("""COMPUTED_VALUE"""),11036.37)</f>
        <v>11036.37</v>
      </c>
      <c r="D118" s="2">
        <f>IFERROR(__xludf.DUMMYFUNCTION("""COMPUTED_VALUE"""),45461.66666666667)</f>
        <v>45461.66667</v>
      </c>
      <c r="E118" s="1">
        <f>IFERROR(__xludf.DUMMYFUNCTION("""COMPUTED_VALUE"""),11085.23)</f>
        <v>11085.23</v>
      </c>
      <c r="G118" s="2">
        <f>IFERROR(__xludf.DUMMYFUNCTION("""COMPUTED_VALUE"""),45461.66666666667)</f>
        <v>45461.66667</v>
      </c>
      <c r="H118" s="1">
        <f>IFERROR(__xludf.DUMMYFUNCTION("""COMPUTED_VALUE"""),10837.25)</f>
        <v>10837.25</v>
      </c>
      <c r="J118" s="2">
        <f>IFERROR(__xludf.DUMMYFUNCTION("""COMPUTED_VALUE"""),45461.66666666667)</f>
        <v>45461.66667</v>
      </c>
      <c r="K118" s="1">
        <f>IFERROR(__xludf.DUMMYFUNCTION("""COMPUTED_VALUE"""),10892.63)</f>
        <v>10892.63</v>
      </c>
      <c r="M118" s="2">
        <f>IFERROR(__xludf.DUMMYFUNCTION("""COMPUTED_VALUE"""),45461.66666666667)</f>
        <v>45461.66667</v>
      </c>
      <c r="N118" s="1">
        <f>IFERROR(__xludf.DUMMYFUNCTION("""COMPUTED_VALUE"""),1.93613969E8)</f>
        <v>193613969</v>
      </c>
    </row>
    <row r="119">
      <c r="A119" s="2">
        <f>IFERROR(__xludf.DUMMYFUNCTION("""COMPUTED_VALUE"""),45463.66666666667)</f>
        <v>45463.66667</v>
      </c>
      <c r="B119" s="1">
        <f>IFERROR(__xludf.DUMMYFUNCTION("""COMPUTED_VALUE"""),10891.72)</f>
        <v>10891.72</v>
      </c>
      <c r="D119" s="2">
        <f>IFERROR(__xludf.DUMMYFUNCTION("""COMPUTED_VALUE"""),45463.66666666667)</f>
        <v>45463.66667</v>
      </c>
      <c r="E119" s="1">
        <f>IFERROR(__xludf.DUMMYFUNCTION("""COMPUTED_VALUE"""),10896.89)</f>
        <v>10896.89</v>
      </c>
      <c r="G119" s="2">
        <f>IFERROR(__xludf.DUMMYFUNCTION("""COMPUTED_VALUE"""),45463.66666666667)</f>
        <v>45463.66667</v>
      </c>
      <c r="H119" s="1">
        <f>IFERROR(__xludf.DUMMYFUNCTION("""COMPUTED_VALUE"""),10629.5)</f>
        <v>10629.5</v>
      </c>
      <c r="J119" s="2">
        <f>IFERROR(__xludf.DUMMYFUNCTION("""COMPUTED_VALUE"""),45463.66666666667)</f>
        <v>45463.66667</v>
      </c>
      <c r="K119" s="1">
        <f>IFERROR(__xludf.DUMMYFUNCTION("""COMPUTED_VALUE"""),10664.72)</f>
        <v>10664.72</v>
      </c>
      <c r="M119" s="2">
        <f>IFERROR(__xludf.DUMMYFUNCTION("""COMPUTED_VALUE"""),45463.66666666667)</f>
        <v>45463.66667</v>
      </c>
      <c r="N119" s="1">
        <f>IFERROR(__xludf.DUMMYFUNCTION("""COMPUTED_VALUE"""),1.92090592E8)</f>
        <v>192090592</v>
      </c>
    </row>
    <row r="120">
      <c r="A120" s="2">
        <f>IFERROR(__xludf.DUMMYFUNCTION("""COMPUTED_VALUE"""),45464.66666666667)</f>
        <v>45464.66667</v>
      </c>
      <c r="B120" s="1">
        <f>IFERROR(__xludf.DUMMYFUNCTION("""COMPUTED_VALUE"""),10700.28)</f>
        <v>10700.28</v>
      </c>
      <c r="D120" s="2">
        <f>IFERROR(__xludf.DUMMYFUNCTION("""COMPUTED_VALUE"""),45464.66666666667)</f>
        <v>45464.66667</v>
      </c>
      <c r="E120" s="1">
        <f>IFERROR(__xludf.DUMMYFUNCTION("""COMPUTED_VALUE"""),10754.4)</f>
        <v>10754.4</v>
      </c>
      <c r="G120" s="2">
        <f>IFERROR(__xludf.DUMMYFUNCTION("""COMPUTED_VALUE"""),45464.66666666667)</f>
        <v>45464.66667</v>
      </c>
      <c r="H120" s="1">
        <f>IFERROR(__xludf.DUMMYFUNCTION("""COMPUTED_VALUE"""),10555.17)</f>
        <v>10555.17</v>
      </c>
      <c r="J120" s="2">
        <f>IFERROR(__xludf.DUMMYFUNCTION("""COMPUTED_VALUE"""),45464.66666666667)</f>
        <v>45464.66667</v>
      </c>
      <c r="K120" s="1">
        <f>IFERROR(__xludf.DUMMYFUNCTION("""COMPUTED_VALUE"""),10555.38)</f>
        <v>10555.38</v>
      </c>
      <c r="M120" s="2">
        <f>IFERROR(__xludf.DUMMYFUNCTION("""COMPUTED_VALUE"""),45464.66666666667)</f>
        <v>45464.66667</v>
      </c>
      <c r="N120" s="1">
        <f>IFERROR(__xludf.DUMMYFUNCTION("""COMPUTED_VALUE"""),3.77422127E8)</f>
        <v>377422127</v>
      </c>
    </row>
    <row r="121">
      <c r="A121" s="2">
        <f>IFERROR(__xludf.DUMMYFUNCTION("""COMPUTED_VALUE"""),45467.66666666667)</f>
        <v>45467.66667</v>
      </c>
      <c r="B121" s="1">
        <f>IFERROR(__xludf.DUMMYFUNCTION("""COMPUTED_VALUE"""),10556.32)</f>
        <v>10556.32</v>
      </c>
      <c r="D121" s="2">
        <f>IFERROR(__xludf.DUMMYFUNCTION("""COMPUTED_VALUE"""),45467.66666666667)</f>
        <v>45467.66667</v>
      </c>
      <c r="E121" s="1">
        <f>IFERROR(__xludf.DUMMYFUNCTION("""COMPUTED_VALUE"""),10779.04)</f>
        <v>10779.04</v>
      </c>
      <c r="G121" s="2">
        <f>IFERROR(__xludf.DUMMYFUNCTION("""COMPUTED_VALUE"""),45467.66666666667)</f>
        <v>45467.66667</v>
      </c>
      <c r="H121" s="1">
        <f>IFERROR(__xludf.DUMMYFUNCTION("""COMPUTED_VALUE"""),10505.8)</f>
        <v>10505.8</v>
      </c>
      <c r="J121" s="2">
        <f>IFERROR(__xludf.DUMMYFUNCTION("""COMPUTED_VALUE"""),45467.66666666667)</f>
        <v>45467.66667</v>
      </c>
      <c r="K121" s="1">
        <f>IFERROR(__xludf.DUMMYFUNCTION("""COMPUTED_VALUE"""),10559.82)</f>
        <v>10559.82</v>
      </c>
      <c r="M121" s="2">
        <f>IFERROR(__xludf.DUMMYFUNCTION("""COMPUTED_VALUE"""),45467.66666666667)</f>
        <v>45467.66667</v>
      </c>
      <c r="N121" s="1">
        <f>IFERROR(__xludf.DUMMYFUNCTION("""COMPUTED_VALUE"""),1.40755093E8)</f>
        <v>140755093</v>
      </c>
    </row>
    <row r="122">
      <c r="A122" s="2">
        <f>IFERROR(__xludf.DUMMYFUNCTION("""COMPUTED_VALUE"""),45468.66666666667)</f>
        <v>45468.66667</v>
      </c>
      <c r="B122" s="1">
        <f>IFERROR(__xludf.DUMMYFUNCTION("""COMPUTED_VALUE"""),10608.3)</f>
        <v>10608.3</v>
      </c>
      <c r="D122" s="2">
        <f>IFERROR(__xludf.DUMMYFUNCTION("""COMPUTED_VALUE"""),45468.66666666667)</f>
        <v>45468.66667</v>
      </c>
      <c r="E122" s="1">
        <f>IFERROR(__xludf.DUMMYFUNCTION("""COMPUTED_VALUE"""),10710.23)</f>
        <v>10710.23</v>
      </c>
      <c r="G122" s="2">
        <f>IFERROR(__xludf.DUMMYFUNCTION("""COMPUTED_VALUE"""),45468.66666666667)</f>
        <v>45468.66667</v>
      </c>
      <c r="H122" s="1">
        <f>IFERROR(__xludf.DUMMYFUNCTION("""COMPUTED_VALUE"""),10586.16)</f>
        <v>10586.16</v>
      </c>
      <c r="J122" s="2">
        <f>IFERROR(__xludf.DUMMYFUNCTION("""COMPUTED_VALUE"""),45468.66666666667)</f>
        <v>45468.66667</v>
      </c>
      <c r="K122" s="1">
        <f>IFERROR(__xludf.DUMMYFUNCTION("""COMPUTED_VALUE"""),10607.47)</f>
        <v>10607.47</v>
      </c>
      <c r="M122" s="2">
        <f>IFERROR(__xludf.DUMMYFUNCTION("""COMPUTED_VALUE"""),45468.66666666667)</f>
        <v>45468.66667</v>
      </c>
      <c r="N122" s="1">
        <f>IFERROR(__xludf.DUMMYFUNCTION("""COMPUTED_VALUE"""),1.0642694E8)</f>
        <v>106426940</v>
      </c>
    </row>
    <row r="123">
      <c r="A123" s="2">
        <f>IFERROR(__xludf.DUMMYFUNCTION("""COMPUTED_VALUE"""),45469.66666666667)</f>
        <v>45469.66667</v>
      </c>
      <c r="B123" s="1">
        <f>IFERROR(__xludf.DUMMYFUNCTION("""COMPUTED_VALUE"""),10713.64)</f>
        <v>10713.64</v>
      </c>
      <c r="D123" s="2">
        <f>IFERROR(__xludf.DUMMYFUNCTION("""COMPUTED_VALUE"""),45469.66666666667)</f>
        <v>45469.66667</v>
      </c>
      <c r="E123" s="1">
        <f>IFERROR(__xludf.DUMMYFUNCTION("""COMPUTED_VALUE"""),10860.89)</f>
        <v>10860.89</v>
      </c>
      <c r="G123" s="2">
        <f>IFERROR(__xludf.DUMMYFUNCTION("""COMPUTED_VALUE"""),45469.66666666667)</f>
        <v>45469.66667</v>
      </c>
      <c r="H123" s="1">
        <f>IFERROR(__xludf.DUMMYFUNCTION("""COMPUTED_VALUE"""),10674.78)</f>
        <v>10674.78</v>
      </c>
      <c r="J123" s="2">
        <f>IFERROR(__xludf.DUMMYFUNCTION("""COMPUTED_VALUE"""),45469.66666666667)</f>
        <v>45469.66667</v>
      </c>
      <c r="K123" s="1">
        <f>IFERROR(__xludf.DUMMYFUNCTION("""COMPUTED_VALUE"""),10791.59)</f>
        <v>10791.59</v>
      </c>
      <c r="M123" s="2">
        <f>IFERROR(__xludf.DUMMYFUNCTION("""COMPUTED_VALUE"""),45469.66666666667)</f>
        <v>45469.66667</v>
      </c>
      <c r="N123" s="1">
        <f>IFERROR(__xludf.DUMMYFUNCTION("""COMPUTED_VALUE"""),1.22949118E8)</f>
        <v>122949118</v>
      </c>
    </row>
    <row r="124">
      <c r="A124" s="2">
        <f>IFERROR(__xludf.DUMMYFUNCTION("""COMPUTED_VALUE"""),45470.66666666667)</f>
        <v>45470.66667</v>
      </c>
      <c r="B124" s="1">
        <f>IFERROR(__xludf.DUMMYFUNCTION("""COMPUTED_VALUE"""),10861.41)</f>
        <v>10861.41</v>
      </c>
      <c r="D124" s="2">
        <f>IFERROR(__xludf.DUMMYFUNCTION("""COMPUTED_VALUE"""),45470.66666666667)</f>
        <v>45470.66667</v>
      </c>
      <c r="E124" s="1">
        <f>IFERROR(__xludf.DUMMYFUNCTION("""COMPUTED_VALUE"""),10908.34)</f>
        <v>10908.34</v>
      </c>
      <c r="G124" s="2">
        <f>IFERROR(__xludf.DUMMYFUNCTION("""COMPUTED_VALUE"""),45470.66666666667)</f>
        <v>45470.66667</v>
      </c>
      <c r="H124" s="1">
        <f>IFERROR(__xludf.DUMMYFUNCTION("""COMPUTED_VALUE"""),10757.33)</f>
        <v>10757.33</v>
      </c>
      <c r="J124" s="2">
        <f>IFERROR(__xludf.DUMMYFUNCTION("""COMPUTED_VALUE"""),45470.66666666667)</f>
        <v>45470.66667</v>
      </c>
      <c r="K124" s="1">
        <f>IFERROR(__xludf.DUMMYFUNCTION("""COMPUTED_VALUE"""),10846.45)</f>
        <v>10846.45</v>
      </c>
      <c r="M124" s="2">
        <f>IFERROR(__xludf.DUMMYFUNCTION("""COMPUTED_VALUE"""),45470.66666666667)</f>
        <v>45470.66667</v>
      </c>
      <c r="N124" s="1">
        <f>IFERROR(__xludf.DUMMYFUNCTION("""COMPUTED_VALUE"""),9.7367808E7)</f>
        <v>97367808</v>
      </c>
    </row>
    <row r="125">
      <c r="A125" s="2">
        <f>IFERROR(__xludf.DUMMYFUNCTION("""COMPUTED_VALUE"""),45471.66666666667)</f>
        <v>45471.66667</v>
      </c>
      <c r="B125" s="1">
        <f>IFERROR(__xludf.DUMMYFUNCTION("""COMPUTED_VALUE"""),10938.99)</f>
        <v>10938.99</v>
      </c>
      <c r="D125" s="2">
        <f>IFERROR(__xludf.DUMMYFUNCTION("""COMPUTED_VALUE"""),45471.66666666667)</f>
        <v>45471.66667</v>
      </c>
      <c r="E125" s="1">
        <f>IFERROR(__xludf.DUMMYFUNCTION("""COMPUTED_VALUE"""),10938.99)</f>
        <v>10938.99</v>
      </c>
      <c r="G125" s="2">
        <f>IFERROR(__xludf.DUMMYFUNCTION("""COMPUTED_VALUE"""),45471.66666666667)</f>
        <v>45471.66667</v>
      </c>
      <c r="H125" s="1">
        <f>IFERROR(__xludf.DUMMYFUNCTION("""COMPUTED_VALUE"""),10664.59)</f>
        <v>10664.59</v>
      </c>
      <c r="J125" s="2">
        <f>IFERROR(__xludf.DUMMYFUNCTION("""COMPUTED_VALUE"""),45471.66666666667)</f>
        <v>45471.66667</v>
      </c>
      <c r="K125" s="1">
        <f>IFERROR(__xludf.DUMMYFUNCTION("""COMPUTED_VALUE"""),10670.23)</f>
        <v>10670.23</v>
      </c>
      <c r="M125" s="2">
        <f>IFERROR(__xludf.DUMMYFUNCTION("""COMPUTED_VALUE"""),45471.66666666667)</f>
        <v>45471.66667</v>
      </c>
      <c r="N125" s="1">
        <f>IFERROR(__xludf.DUMMYFUNCTION("""COMPUTED_VALUE"""),1.721164E8)</f>
        <v>172116400</v>
      </c>
    </row>
    <row r="126">
      <c r="A126" s="2">
        <f>IFERROR(__xludf.DUMMYFUNCTION("""COMPUTED_VALUE"""),45474.66666666667)</f>
        <v>45474.66667</v>
      </c>
      <c r="B126" s="1">
        <f>IFERROR(__xludf.DUMMYFUNCTION("""COMPUTED_VALUE"""),10738.21)</f>
        <v>10738.21</v>
      </c>
      <c r="D126" s="2">
        <f>IFERROR(__xludf.DUMMYFUNCTION("""COMPUTED_VALUE"""),45474.66666666667)</f>
        <v>45474.66667</v>
      </c>
      <c r="E126" s="1">
        <f>IFERROR(__xludf.DUMMYFUNCTION("""COMPUTED_VALUE"""),10991.37)</f>
        <v>10991.37</v>
      </c>
      <c r="G126" s="2">
        <f>IFERROR(__xludf.DUMMYFUNCTION("""COMPUTED_VALUE"""),45474.66666666667)</f>
        <v>45474.66667</v>
      </c>
      <c r="H126" s="1">
        <f>IFERROR(__xludf.DUMMYFUNCTION("""COMPUTED_VALUE"""),10731.74)</f>
        <v>10731.74</v>
      </c>
      <c r="J126" s="2">
        <f>IFERROR(__xludf.DUMMYFUNCTION("""COMPUTED_VALUE"""),45474.66666666667)</f>
        <v>45474.66667</v>
      </c>
      <c r="K126" s="1">
        <f>IFERROR(__xludf.DUMMYFUNCTION("""COMPUTED_VALUE"""),10958.67)</f>
        <v>10958.67</v>
      </c>
      <c r="M126" s="2">
        <f>IFERROR(__xludf.DUMMYFUNCTION("""COMPUTED_VALUE"""),45474.66666666667)</f>
        <v>45474.66667</v>
      </c>
      <c r="N126" s="1">
        <f>IFERROR(__xludf.DUMMYFUNCTION("""COMPUTED_VALUE"""),1.09340385E8)</f>
        <v>109340385</v>
      </c>
    </row>
    <row r="127">
      <c r="A127" s="2">
        <f>IFERROR(__xludf.DUMMYFUNCTION("""COMPUTED_VALUE"""),45475.66666666667)</f>
        <v>45475.66667</v>
      </c>
      <c r="B127" s="1">
        <f>IFERROR(__xludf.DUMMYFUNCTION("""COMPUTED_VALUE"""),10921.07)</f>
        <v>10921.07</v>
      </c>
      <c r="D127" s="2">
        <f>IFERROR(__xludf.DUMMYFUNCTION("""COMPUTED_VALUE"""),45475.66666666667)</f>
        <v>45475.66667</v>
      </c>
      <c r="E127" s="1">
        <f>IFERROR(__xludf.DUMMYFUNCTION("""COMPUTED_VALUE"""),11127.81)</f>
        <v>11127.81</v>
      </c>
      <c r="G127" s="2">
        <f>IFERROR(__xludf.DUMMYFUNCTION("""COMPUTED_VALUE"""),45475.66666666667)</f>
        <v>45475.66667</v>
      </c>
      <c r="H127" s="1">
        <f>IFERROR(__xludf.DUMMYFUNCTION("""COMPUTED_VALUE"""),10876.61)</f>
        <v>10876.61</v>
      </c>
      <c r="J127" s="2">
        <f>IFERROR(__xludf.DUMMYFUNCTION("""COMPUTED_VALUE"""),45475.66666666667)</f>
        <v>45475.66667</v>
      </c>
      <c r="K127" s="1">
        <f>IFERROR(__xludf.DUMMYFUNCTION("""COMPUTED_VALUE"""),11125.42)</f>
        <v>11125.42</v>
      </c>
      <c r="M127" s="2">
        <f>IFERROR(__xludf.DUMMYFUNCTION("""COMPUTED_VALUE"""),45475.66666666667)</f>
        <v>45475.66667</v>
      </c>
      <c r="N127" s="1">
        <f>IFERROR(__xludf.DUMMYFUNCTION("""COMPUTED_VALUE"""),9.9658888E7)</f>
        <v>99658888</v>
      </c>
    </row>
    <row r="128">
      <c r="A128" s="2">
        <f>IFERROR(__xludf.DUMMYFUNCTION("""COMPUTED_VALUE"""),45476.54166666667)</f>
        <v>45476.54167</v>
      </c>
      <c r="B128" s="1">
        <f>IFERROR(__xludf.DUMMYFUNCTION("""COMPUTED_VALUE"""),11122.29)</f>
        <v>11122.29</v>
      </c>
      <c r="D128" s="2">
        <f>IFERROR(__xludf.DUMMYFUNCTION("""COMPUTED_VALUE"""),45476.54166666667)</f>
        <v>45476.54167</v>
      </c>
      <c r="E128" s="1">
        <f>IFERROR(__xludf.DUMMYFUNCTION("""COMPUTED_VALUE"""),11183.81)</f>
        <v>11183.81</v>
      </c>
      <c r="G128" s="2">
        <f>IFERROR(__xludf.DUMMYFUNCTION("""COMPUTED_VALUE"""),45476.54166666667)</f>
        <v>45476.54167</v>
      </c>
      <c r="H128" s="1">
        <f>IFERROR(__xludf.DUMMYFUNCTION("""COMPUTED_VALUE"""),11063.11)</f>
        <v>11063.11</v>
      </c>
      <c r="J128" s="2">
        <f>IFERROR(__xludf.DUMMYFUNCTION("""COMPUTED_VALUE"""),45476.54166666667)</f>
        <v>45476.54167</v>
      </c>
      <c r="K128" s="1">
        <f>IFERROR(__xludf.DUMMYFUNCTION("""COMPUTED_VALUE"""),11183.81)</f>
        <v>11183.81</v>
      </c>
      <c r="M128" s="2">
        <f>IFERROR(__xludf.DUMMYFUNCTION("""COMPUTED_VALUE"""),45476.54166666667)</f>
        <v>45476.54167</v>
      </c>
      <c r="N128" s="1">
        <f>IFERROR(__xludf.DUMMYFUNCTION("""COMPUTED_VALUE"""),7.5988539E7)</f>
        <v>75988539</v>
      </c>
    </row>
    <row r="129">
      <c r="A129" s="2">
        <f>IFERROR(__xludf.DUMMYFUNCTION("""COMPUTED_VALUE"""),45478.66666666667)</f>
        <v>45478.66667</v>
      </c>
      <c r="B129" s="1">
        <f>IFERROR(__xludf.DUMMYFUNCTION("""COMPUTED_VALUE"""),11192.97)</f>
        <v>11192.97</v>
      </c>
      <c r="D129" s="2">
        <f>IFERROR(__xludf.DUMMYFUNCTION("""COMPUTED_VALUE"""),45478.66666666667)</f>
        <v>45478.66667</v>
      </c>
      <c r="E129" s="1">
        <f>IFERROR(__xludf.DUMMYFUNCTION("""COMPUTED_VALUE"""),11406.14)</f>
        <v>11406.14</v>
      </c>
      <c r="G129" s="2">
        <f>IFERROR(__xludf.DUMMYFUNCTION("""COMPUTED_VALUE"""),45478.66666666667)</f>
        <v>45478.66667</v>
      </c>
      <c r="H129" s="1">
        <f>IFERROR(__xludf.DUMMYFUNCTION("""COMPUTED_VALUE"""),11191.56)</f>
        <v>11191.56</v>
      </c>
      <c r="J129" s="2">
        <f>IFERROR(__xludf.DUMMYFUNCTION("""COMPUTED_VALUE"""),45478.66666666667)</f>
        <v>45478.66667</v>
      </c>
      <c r="K129" s="1">
        <f>IFERROR(__xludf.DUMMYFUNCTION("""COMPUTED_VALUE"""),11400.78)</f>
        <v>11400.78</v>
      </c>
      <c r="M129" s="2">
        <f>IFERROR(__xludf.DUMMYFUNCTION("""COMPUTED_VALUE"""),45478.66666666667)</f>
        <v>45478.66667</v>
      </c>
      <c r="N129" s="1">
        <f>IFERROR(__xludf.DUMMYFUNCTION("""COMPUTED_VALUE"""),1.03799783E8)</f>
        <v>103799783</v>
      </c>
    </row>
    <row r="130">
      <c r="A130" s="2">
        <f>IFERROR(__xludf.DUMMYFUNCTION("""COMPUTED_VALUE"""),45481.66666666667)</f>
        <v>45481.66667</v>
      </c>
      <c r="B130" s="1">
        <f>IFERROR(__xludf.DUMMYFUNCTION("""COMPUTED_VALUE"""),11455.01)</f>
        <v>11455.01</v>
      </c>
      <c r="D130" s="2">
        <f>IFERROR(__xludf.DUMMYFUNCTION("""COMPUTED_VALUE"""),45481.66666666667)</f>
        <v>45481.66667</v>
      </c>
      <c r="E130" s="1">
        <f>IFERROR(__xludf.DUMMYFUNCTION("""COMPUTED_VALUE"""),11493.29)</f>
        <v>11493.29</v>
      </c>
      <c r="G130" s="2">
        <f>IFERROR(__xludf.DUMMYFUNCTION("""COMPUTED_VALUE"""),45481.66666666667)</f>
        <v>45481.66667</v>
      </c>
      <c r="H130" s="1">
        <f>IFERROR(__xludf.DUMMYFUNCTION("""COMPUTED_VALUE"""),11281.5)</f>
        <v>11281.5</v>
      </c>
      <c r="J130" s="2">
        <f>IFERROR(__xludf.DUMMYFUNCTION("""COMPUTED_VALUE"""),45481.66666666667)</f>
        <v>45481.66667</v>
      </c>
      <c r="K130" s="1">
        <f>IFERROR(__xludf.DUMMYFUNCTION("""COMPUTED_VALUE"""),11491.97)</f>
        <v>11491.97</v>
      </c>
      <c r="M130" s="2">
        <f>IFERROR(__xludf.DUMMYFUNCTION("""COMPUTED_VALUE"""),45481.66666666667)</f>
        <v>45481.66667</v>
      </c>
      <c r="N130" s="1">
        <f>IFERROR(__xludf.DUMMYFUNCTION("""COMPUTED_VALUE"""),1.1085336E8)</f>
        <v>110853360</v>
      </c>
    </row>
    <row r="131">
      <c r="A131" s="2">
        <f>IFERROR(__xludf.DUMMYFUNCTION("""COMPUTED_VALUE"""),45482.66666666667)</f>
        <v>45482.66667</v>
      </c>
      <c r="B131" s="1">
        <f>IFERROR(__xludf.DUMMYFUNCTION("""COMPUTED_VALUE"""),11502.3)</f>
        <v>11502.3</v>
      </c>
      <c r="D131" s="2">
        <f>IFERROR(__xludf.DUMMYFUNCTION("""COMPUTED_VALUE"""),45482.66666666667)</f>
        <v>45482.66667</v>
      </c>
      <c r="E131" s="1">
        <f>IFERROR(__xludf.DUMMYFUNCTION("""COMPUTED_VALUE"""),11573.16)</f>
        <v>11573.16</v>
      </c>
      <c r="G131" s="2">
        <f>IFERROR(__xludf.DUMMYFUNCTION("""COMPUTED_VALUE"""),45482.66666666667)</f>
        <v>45482.66667</v>
      </c>
      <c r="H131" s="1">
        <f>IFERROR(__xludf.DUMMYFUNCTION("""COMPUTED_VALUE"""),11432.6)</f>
        <v>11432.6</v>
      </c>
      <c r="J131" s="2">
        <f>IFERROR(__xludf.DUMMYFUNCTION("""COMPUTED_VALUE"""),45482.66666666667)</f>
        <v>45482.66667</v>
      </c>
      <c r="K131" s="1">
        <f>IFERROR(__xludf.DUMMYFUNCTION("""COMPUTED_VALUE"""),11534.34)</f>
        <v>11534.34</v>
      </c>
      <c r="M131" s="2">
        <f>IFERROR(__xludf.DUMMYFUNCTION("""COMPUTED_VALUE"""),45482.66666666667)</f>
        <v>45482.66667</v>
      </c>
      <c r="N131" s="1">
        <f>IFERROR(__xludf.DUMMYFUNCTION("""COMPUTED_VALUE"""),9.814815E7)</f>
        <v>98148150</v>
      </c>
    </row>
    <row r="132">
      <c r="A132" s="2">
        <f>IFERROR(__xludf.DUMMYFUNCTION("""COMPUTED_VALUE"""),45483.66666666667)</f>
        <v>45483.66667</v>
      </c>
      <c r="B132" s="1">
        <f>IFERROR(__xludf.DUMMYFUNCTION("""COMPUTED_VALUE"""),11570.19)</f>
        <v>11570.19</v>
      </c>
      <c r="D132" s="2">
        <f>IFERROR(__xludf.DUMMYFUNCTION("""COMPUTED_VALUE"""),45483.66666666667)</f>
        <v>45483.66667</v>
      </c>
      <c r="E132" s="1">
        <f>IFERROR(__xludf.DUMMYFUNCTION("""COMPUTED_VALUE"""),11748.08)</f>
        <v>11748.08</v>
      </c>
      <c r="G132" s="2">
        <f>IFERROR(__xludf.DUMMYFUNCTION("""COMPUTED_VALUE"""),45483.66666666667)</f>
        <v>45483.66667</v>
      </c>
      <c r="H132" s="1">
        <f>IFERROR(__xludf.DUMMYFUNCTION("""COMPUTED_VALUE"""),11565.48)</f>
        <v>11565.48</v>
      </c>
      <c r="J132" s="2">
        <f>IFERROR(__xludf.DUMMYFUNCTION("""COMPUTED_VALUE"""),45483.66666666667)</f>
        <v>45483.66667</v>
      </c>
      <c r="K132" s="1">
        <f>IFERROR(__xludf.DUMMYFUNCTION("""COMPUTED_VALUE"""),11746.17)</f>
        <v>11746.17</v>
      </c>
      <c r="M132" s="2">
        <f>IFERROR(__xludf.DUMMYFUNCTION("""COMPUTED_VALUE"""),45483.66666666667)</f>
        <v>45483.66667</v>
      </c>
      <c r="N132" s="1">
        <f>IFERROR(__xludf.DUMMYFUNCTION("""COMPUTED_VALUE"""),1.03262031E8)</f>
        <v>103262031</v>
      </c>
    </row>
    <row r="133">
      <c r="A133" s="2">
        <f>IFERROR(__xludf.DUMMYFUNCTION("""COMPUTED_VALUE"""),45484.66666666667)</f>
        <v>45484.66667</v>
      </c>
      <c r="B133" s="1">
        <f>IFERROR(__xludf.DUMMYFUNCTION("""COMPUTED_VALUE"""),11684.87)</f>
        <v>11684.87</v>
      </c>
      <c r="D133" s="2">
        <f>IFERROR(__xludf.DUMMYFUNCTION("""COMPUTED_VALUE"""),45484.66666666667)</f>
        <v>45484.66667</v>
      </c>
      <c r="E133" s="1">
        <f>IFERROR(__xludf.DUMMYFUNCTION("""COMPUTED_VALUE"""),11717.91)</f>
        <v>11717.91</v>
      </c>
      <c r="G133" s="2">
        <f>IFERROR(__xludf.DUMMYFUNCTION("""COMPUTED_VALUE"""),45484.66666666667)</f>
        <v>45484.66667</v>
      </c>
      <c r="H133" s="1">
        <f>IFERROR(__xludf.DUMMYFUNCTION("""COMPUTED_VALUE"""),11399.31)</f>
        <v>11399.31</v>
      </c>
      <c r="J133" s="2">
        <f>IFERROR(__xludf.DUMMYFUNCTION("""COMPUTED_VALUE"""),45484.66666666667)</f>
        <v>45484.66667</v>
      </c>
      <c r="K133" s="1">
        <f>IFERROR(__xludf.DUMMYFUNCTION("""COMPUTED_VALUE"""),11482.94)</f>
        <v>11482.94</v>
      </c>
      <c r="M133" s="2">
        <f>IFERROR(__xludf.DUMMYFUNCTION("""COMPUTED_VALUE"""),45484.66666666667)</f>
        <v>45484.66667</v>
      </c>
      <c r="N133" s="1">
        <f>IFERROR(__xludf.DUMMYFUNCTION("""COMPUTED_VALUE"""),1.07194811E8)</f>
        <v>107194811</v>
      </c>
    </row>
    <row r="134">
      <c r="A134" s="2">
        <f>IFERROR(__xludf.DUMMYFUNCTION("""COMPUTED_VALUE"""),45485.66666666667)</f>
        <v>45485.66667</v>
      </c>
      <c r="B134" s="1">
        <f>IFERROR(__xludf.DUMMYFUNCTION("""COMPUTED_VALUE"""),11550.61)</f>
        <v>11550.61</v>
      </c>
      <c r="D134" s="2">
        <f>IFERROR(__xludf.DUMMYFUNCTION("""COMPUTED_VALUE"""),45485.66666666667)</f>
        <v>45485.66667</v>
      </c>
      <c r="E134" s="1">
        <f>IFERROR(__xludf.DUMMYFUNCTION("""COMPUTED_VALUE"""),11730.54)</f>
        <v>11730.54</v>
      </c>
      <c r="G134" s="2">
        <f>IFERROR(__xludf.DUMMYFUNCTION("""COMPUTED_VALUE"""),45485.66666666667)</f>
        <v>45485.66667</v>
      </c>
      <c r="H134" s="1">
        <f>IFERROR(__xludf.DUMMYFUNCTION("""COMPUTED_VALUE"""),11534.09)</f>
        <v>11534.09</v>
      </c>
      <c r="J134" s="2">
        <f>IFERROR(__xludf.DUMMYFUNCTION("""COMPUTED_VALUE"""),45485.66666666667)</f>
        <v>45485.66667</v>
      </c>
      <c r="K134" s="1">
        <f>IFERROR(__xludf.DUMMYFUNCTION("""COMPUTED_VALUE"""),11627.84)</f>
        <v>11627.84</v>
      </c>
      <c r="M134" s="2">
        <f>IFERROR(__xludf.DUMMYFUNCTION("""COMPUTED_VALUE"""),45485.66666666667)</f>
        <v>45485.66667</v>
      </c>
      <c r="N134" s="1">
        <f>IFERROR(__xludf.DUMMYFUNCTION("""COMPUTED_VALUE"""),9.3431978E7)</f>
        <v>93431978</v>
      </c>
    </row>
    <row r="135">
      <c r="A135" s="2">
        <f>IFERROR(__xludf.DUMMYFUNCTION("""COMPUTED_VALUE"""),45488.66666666667)</f>
        <v>45488.66667</v>
      </c>
      <c r="B135" s="1">
        <f>IFERROR(__xludf.DUMMYFUNCTION("""COMPUTED_VALUE"""),11913.31)</f>
        <v>11913.31</v>
      </c>
      <c r="D135" s="2">
        <f>IFERROR(__xludf.DUMMYFUNCTION("""COMPUTED_VALUE"""),45488.66666666667)</f>
        <v>45488.66667</v>
      </c>
      <c r="E135" s="1">
        <f>IFERROR(__xludf.DUMMYFUNCTION("""COMPUTED_VALUE"""),11937.75)</f>
        <v>11937.75</v>
      </c>
      <c r="G135" s="2">
        <f>IFERROR(__xludf.DUMMYFUNCTION("""COMPUTED_VALUE"""),45488.66666666667)</f>
        <v>45488.66667</v>
      </c>
      <c r="H135" s="1">
        <f>IFERROR(__xludf.DUMMYFUNCTION("""COMPUTED_VALUE"""),11745.77)</f>
        <v>11745.77</v>
      </c>
      <c r="J135" s="2">
        <f>IFERROR(__xludf.DUMMYFUNCTION("""COMPUTED_VALUE"""),45488.66666666667)</f>
        <v>45488.66667</v>
      </c>
      <c r="K135" s="1">
        <f>IFERROR(__xludf.DUMMYFUNCTION("""COMPUTED_VALUE"""),11810.91)</f>
        <v>11810.91</v>
      </c>
      <c r="M135" s="2">
        <f>IFERROR(__xludf.DUMMYFUNCTION("""COMPUTED_VALUE"""),45488.66666666667)</f>
        <v>45488.66667</v>
      </c>
      <c r="N135" s="1">
        <f>IFERROR(__xludf.DUMMYFUNCTION("""COMPUTED_VALUE"""),1.07303205E8)</f>
        <v>107303205</v>
      </c>
    </row>
    <row r="136">
      <c r="A136" s="2">
        <f>IFERROR(__xludf.DUMMYFUNCTION("""COMPUTED_VALUE"""),45489.66666666667)</f>
        <v>45489.66667</v>
      </c>
      <c r="B136" s="1">
        <f>IFERROR(__xludf.DUMMYFUNCTION("""COMPUTED_VALUE"""),11850.86)</f>
        <v>11850.86</v>
      </c>
      <c r="D136" s="2">
        <f>IFERROR(__xludf.DUMMYFUNCTION("""COMPUTED_VALUE"""),45489.66666666667)</f>
        <v>45489.66667</v>
      </c>
      <c r="E136" s="1">
        <f>IFERROR(__xludf.DUMMYFUNCTION("""COMPUTED_VALUE"""),11897.8)</f>
        <v>11897.8</v>
      </c>
      <c r="G136" s="2">
        <f>IFERROR(__xludf.DUMMYFUNCTION("""COMPUTED_VALUE"""),45489.66666666667)</f>
        <v>45489.66667</v>
      </c>
      <c r="H136" s="1">
        <f>IFERROR(__xludf.DUMMYFUNCTION("""COMPUTED_VALUE"""),11711.3)</f>
        <v>11711.3</v>
      </c>
      <c r="J136" s="2">
        <f>IFERROR(__xludf.DUMMYFUNCTION("""COMPUTED_VALUE"""),45489.66666666667)</f>
        <v>45489.66667</v>
      </c>
      <c r="K136" s="1">
        <f>IFERROR(__xludf.DUMMYFUNCTION("""COMPUTED_VALUE"""),11827.24)</f>
        <v>11827.24</v>
      </c>
      <c r="M136" s="2">
        <f>IFERROR(__xludf.DUMMYFUNCTION("""COMPUTED_VALUE"""),45489.66666666667)</f>
        <v>45489.66667</v>
      </c>
      <c r="N136" s="1">
        <f>IFERROR(__xludf.DUMMYFUNCTION("""COMPUTED_VALUE"""),8.6667462E7)</f>
        <v>86667462</v>
      </c>
    </row>
    <row r="137">
      <c r="A137" s="2">
        <f>IFERROR(__xludf.DUMMYFUNCTION("""COMPUTED_VALUE"""),45490.66666666667)</f>
        <v>45490.66667</v>
      </c>
      <c r="B137" s="1">
        <f>IFERROR(__xludf.DUMMYFUNCTION("""COMPUTED_VALUE"""),11559.33)</f>
        <v>11559.33</v>
      </c>
      <c r="D137" s="2">
        <f>IFERROR(__xludf.DUMMYFUNCTION("""COMPUTED_VALUE"""),45490.66666666667)</f>
        <v>45490.66667</v>
      </c>
      <c r="E137" s="1">
        <f>IFERROR(__xludf.DUMMYFUNCTION("""COMPUTED_VALUE"""),11645.44)</f>
        <v>11645.44</v>
      </c>
      <c r="G137" s="2">
        <f>IFERROR(__xludf.DUMMYFUNCTION("""COMPUTED_VALUE"""),45490.66666666667)</f>
        <v>45490.66667</v>
      </c>
      <c r="H137" s="1">
        <f>IFERROR(__xludf.DUMMYFUNCTION("""COMPUTED_VALUE"""),11419.4)</f>
        <v>11419.4</v>
      </c>
      <c r="J137" s="2">
        <f>IFERROR(__xludf.DUMMYFUNCTION("""COMPUTED_VALUE"""),45490.66666666667)</f>
        <v>45490.66667</v>
      </c>
      <c r="K137" s="1">
        <f>IFERROR(__xludf.DUMMYFUNCTION("""COMPUTED_VALUE"""),11515.1)</f>
        <v>11515.1</v>
      </c>
      <c r="M137" s="2">
        <f>IFERROR(__xludf.DUMMYFUNCTION("""COMPUTED_VALUE"""),45490.66666666667)</f>
        <v>45490.66667</v>
      </c>
      <c r="N137" s="1">
        <f>IFERROR(__xludf.DUMMYFUNCTION("""COMPUTED_VALUE"""),1.22213916E8)</f>
        <v>122213916</v>
      </c>
    </row>
    <row r="138">
      <c r="A138" s="2">
        <f>IFERROR(__xludf.DUMMYFUNCTION("""COMPUTED_VALUE"""),45491.66666666667)</f>
        <v>45491.66667</v>
      </c>
      <c r="B138" s="1">
        <f>IFERROR(__xludf.DUMMYFUNCTION("""COMPUTED_VALUE"""),11584.57)</f>
        <v>11584.57</v>
      </c>
      <c r="D138" s="2">
        <f>IFERROR(__xludf.DUMMYFUNCTION("""COMPUTED_VALUE"""),45491.66666666667)</f>
        <v>45491.66667</v>
      </c>
      <c r="E138" s="1">
        <f>IFERROR(__xludf.DUMMYFUNCTION("""COMPUTED_VALUE"""),11584.57)</f>
        <v>11584.57</v>
      </c>
      <c r="G138" s="2">
        <f>IFERROR(__xludf.DUMMYFUNCTION("""COMPUTED_VALUE"""),45491.66666666667)</f>
        <v>45491.66667</v>
      </c>
      <c r="H138" s="1">
        <f>IFERROR(__xludf.DUMMYFUNCTION("""COMPUTED_VALUE"""),11200.62)</f>
        <v>11200.62</v>
      </c>
      <c r="J138" s="2">
        <f>IFERROR(__xludf.DUMMYFUNCTION("""COMPUTED_VALUE"""),45491.66666666667)</f>
        <v>45491.66667</v>
      </c>
      <c r="K138" s="1">
        <f>IFERROR(__xludf.DUMMYFUNCTION("""COMPUTED_VALUE"""),11285.47)</f>
        <v>11285.47</v>
      </c>
      <c r="M138" s="2">
        <f>IFERROR(__xludf.DUMMYFUNCTION("""COMPUTED_VALUE"""),45491.66666666667)</f>
        <v>45491.66667</v>
      </c>
      <c r="N138" s="1">
        <f>IFERROR(__xludf.DUMMYFUNCTION("""COMPUTED_VALUE"""),1.15618916E8)</f>
        <v>115618916</v>
      </c>
    </row>
    <row r="139">
      <c r="A139" s="2">
        <f>IFERROR(__xludf.DUMMYFUNCTION("""COMPUTED_VALUE"""),45492.66666666667)</f>
        <v>45492.66667</v>
      </c>
      <c r="B139" s="1">
        <f>IFERROR(__xludf.DUMMYFUNCTION("""COMPUTED_VALUE"""),11319.37)</f>
        <v>11319.37</v>
      </c>
      <c r="D139" s="2">
        <f>IFERROR(__xludf.DUMMYFUNCTION("""COMPUTED_VALUE"""),45492.66666666667)</f>
        <v>45492.66667</v>
      </c>
      <c r="E139" s="1">
        <f>IFERROR(__xludf.DUMMYFUNCTION("""COMPUTED_VALUE"""),11411.22)</f>
        <v>11411.22</v>
      </c>
      <c r="G139" s="2">
        <f>IFERROR(__xludf.DUMMYFUNCTION("""COMPUTED_VALUE"""),45492.66666666667)</f>
        <v>45492.66667</v>
      </c>
      <c r="H139" s="1">
        <f>IFERROR(__xludf.DUMMYFUNCTION("""COMPUTED_VALUE"""),11241.0)</f>
        <v>11241</v>
      </c>
      <c r="J139" s="2">
        <f>IFERROR(__xludf.DUMMYFUNCTION("""COMPUTED_VALUE"""),45492.66666666667)</f>
        <v>45492.66667</v>
      </c>
      <c r="K139" s="1">
        <f>IFERROR(__xludf.DUMMYFUNCTION("""COMPUTED_VALUE"""),11285.56)</f>
        <v>11285.56</v>
      </c>
      <c r="M139" s="2">
        <f>IFERROR(__xludf.DUMMYFUNCTION("""COMPUTED_VALUE"""),45492.66666666667)</f>
        <v>45492.66667</v>
      </c>
      <c r="N139" s="1">
        <f>IFERROR(__xludf.DUMMYFUNCTION("""COMPUTED_VALUE"""),9.1062901E7)</f>
        <v>91062901</v>
      </c>
    </row>
    <row r="140">
      <c r="A140" s="2">
        <f>IFERROR(__xludf.DUMMYFUNCTION("""COMPUTED_VALUE"""),45495.66666666667)</f>
        <v>45495.66667</v>
      </c>
      <c r="B140" s="1">
        <f>IFERROR(__xludf.DUMMYFUNCTION("""COMPUTED_VALUE"""),11438.62)</f>
        <v>11438.62</v>
      </c>
      <c r="D140" s="2">
        <f>IFERROR(__xludf.DUMMYFUNCTION("""COMPUTED_VALUE"""),45495.66666666667)</f>
        <v>45495.66667</v>
      </c>
      <c r="E140" s="1">
        <f>IFERROR(__xludf.DUMMYFUNCTION("""COMPUTED_VALUE"""),11453.4)</f>
        <v>11453.4</v>
      </c>
      <c r="G140" s="2">
        <f>IFERROR(__xludf.DUMMYFUNCTION("""COMPUTED_VALUE"""),45495.66666666667)</f>
        <v>45495.66667</v>
      </c>
      <c r="H140" s="1">
        <f>IFERROR(__xludf.DUMMYFUNCTION("""COMPUTED_VALUE"""),11238.71)</f>
        <v>11238.71</v>
      </c>
      <c r="J140" s="2">
        <f>IFERROR(__xludf.DUMMYFUNCTION("""COMPUTED_VALUE"""),45495.66666666667)</f>
        <v>45495.66667</v>
      </c>
      <c r="K140" s="1">
        <f>IFERROR(__xludf.DUMMYFUNCTION("""COMPUTED_VALUE"""),11284.23)</f>
        <v>11284.23</v>
      </c>
      <c r="M140" s="2">
        <f>IFERROR(__xludf.DUMMYFUNCTION("""COMPUTED_VALUE"""),45495.66666666667)</f>
        <v>45495.66667</v>
      </c>
      <c r="N140" s="1">
        <f>IFERROR(__xludf.DUMMYFUNCTION("""COMPUTED_VALUE"""),8.6063242E7)</f>
        <v>86063242</v>
      </c>
    </row>
    <row r="141">
      <c r="A141" s="2">
        <f>IFERROR(__xludf.DUMMYFUNCTION("""COMPUTED_VALUE"""),45496.66666666667)</f>
        <v>45496.66667</v>
      </c>
      <c r="B141" s="1">
        <f>IFERROR(__xludf.DUMMYFUNCTION("""COMPUTED_VALUE"""),11284.38)</f>
        <v>11284.38</v>
      </c>
      <c r="D141" s="2">
        <f>IFERROR(__xludf.DUMMYFUNCTION("""COMPUTED_VALUE"""),45496.66666666667)</f>
        <v>45496.66667</v>
      </c>
      <c r="E141" s="1">
        <f>IFERROR(__xludf.DUMMYFUNCTION("""COMPUTED_VALUE"""),11424.3)</f>
        <v>11424.3</v>
      </c>
      <c r="G141" s="2">
        <f>IFERROR(__xludf.DUMMYFUNCTION("""COMPUTED_VALUE"""),45496.66666666667)</f>
        <v>45496.66667</v>
      </c>
      <c r="H141" s="1">
        <f>IFERROR(__xludf.DUMMYFUNCTION("""COMPUTED_VALUE"""),11220.48)</f>
        <v>11220.48</v>
      </c>
      <c r="J141" s="2">
        <f>IFERROR(__xludf.DUMMYFUNCTION("""COMPUTED_VALUE"""),45496.66666666667)</f>
        <v>45496.66667</v>
      </c>
      <c r="K141" s="1">
        <f>IFERROR(__xludf.DUMMYFUNCTION("""COMPUTED_VALUE"""),11328.08)</f>
        <v>11328.08</v>
      </c>
      <c r="M141" s="2">
        <f>IFERROR(__xludf.DUMMYFUNCTION("""COMPUTED_VALUE"""),45496.66666666667)</f>
        <v>45496.66667</v>
      </c>
      <c r="N141" s="1">
        <f>IFERROR(__xludf.DUMMYFUNCTION("""COMPUTED_VALUE"""),7.2060967E7)</f>
        <v>72060967</v>
      </c>
    </row>
    <row r="142">
      <c r="A142" s="2">
        <f>IFERROR(__xludf.DUMMYFUNCTION("""COMPUTED_VALUE"""),45497.66666666667)</f>
        <v>45497.66667</v>
      </c>
      <c r="B142" s="1">
        <f>IFERROR(__xludf.DUMMYFUNCTION("""COMPUTED_VALUE"""),11286.75)</f>
        <v>11286.75</v>
      </c>
      <c r="D142" s="2">
        <f>IFERROR(__xludf.DUMMYFUNCTION("""COMPUTED_VALUE"""),45497.66666666667)</f>
        <v>45497.66667</v>
      </c>
      <c r="E142" s="1">
        <f>IFERROR(__xludf.DUMMYFUNCTION("""COMPUTED_VALUE"""),11312.76)</f>
        <v>11312.76</v>
      </c>
      <c r="G142" s="2">
        <f>IFERROR(__xludf.DUMMYFUNCTION("""COMPUTED_VALUE"""),45497.66666666667)</f>
        <v>45497.66667</v>
      </c>
      <c r="H142" s="1">
        <f>IFERROR(__xludf.DUMMYFUNCTION("""COMPUTED_VALUE"""),10943.19)</f>
        <v>10943.19</v>
      </c>
      <c r="J142" s="2">
        <f>IFERROR(__xludf.DUMMYFUNCTION("""COMPUTED_VALUE"""),45497.66666666667)</f>
        <v>45497.66667</v>
      </c>
      <c r="K142" s="1">
        <f>IFERROR(__xludf.DUMMYFUNCTION("""COMPUTED_VALUE"""),11000.6)</f>
        <v>11000.6</v>
      </c>
      <c r="M142" s="2">
        <f>IFERROR(__xludf.DUMMYFUNCTION("""COMPUTED_VALUE"""),45497.66666666667)</f>
        <v>45497.66667</v>
      </c>
      <c r="N142" s="1">
        <f>IFERROR(__xludf.DUMMYFUNCTION("""COMPUTED_VALUE"""),1.21982651E8)</f>
        <v>121982651</v>
      </c>
    </row>
    <row r="143">
      <c r="A143" s="2">
        <f>IFERROR(__xludf.DUMMYFUNCTION("""COMPUTED_VALUE"""),45498.66666666667)</f>
        <v>45498.66667</v>
      </c>
      <c r="B143" s="1">
        <f>IFERROR(__xludf.DUMMYFUNCTION("""COMPUTED_VALUE"""),11020.82)</f>
        <v>11020.82</v>
      </c>
      <c r="D143" s="2">
        <f>IFERROR(__xludf.DUMMYFUNCTION("""COMPUTED_VALUE"""),45498.66666666667)</f>
        <v>45498.66667</v>
      </c>
      <c r="E143" s="1">
        <f>IFERROR(__xludf.DUMMYFUNCTION("""COMPUTED_VALUE"""),11100.03)</f>
        <v>11100.03</v>
      </c>
      <c r="G143" s="2">
        <f>IFERROR(__xludf.DUMMYFUNCTION("""COMPUTED_VALUE"""),45498.66666666667)</f>
        <v>45498.66667</v>
      </c>
      <c r="H143" s="1">
        <f>IFERROR(__xludf.DUMMYFUNCTION("""COMPUTED_VALUE"""),10792.92)</f>
        <v>10792.92</v>
      </c>
      <c r="J143" s="2">
        <f>IFERROR(__xludf.DUMMYFUNCTION("""COMPUTED_VALUE"""),45498.66666666667)</f>
        <v>45498.66667</v>
      </c>
      <c r="K143" s="1">
        <f>IFERROR(__xludf.DUMMYFUNCTION("""COMPUTED_VALUE"""),10927.53)</f>
        <v>10927.53</v>
      </c>
      <c r="M143" s="2">
        <f>IFERROR(__xludf.DUMMYFUNCTION("""COMPUTED_VALUE"""),45498.66666666667)</f>
        <v>45498.66667</v>
      </c>
      <c r="N143" s="1">
        <f>IFERROR(__xludf.DUMMYFUNCTION("""COMPUTED_VALUE"""),1.19374181E8)</f>
        <v>119374181</v>
      </c>
    </row>
    <row r="144">
      <c r="A144" s="2">
        <f>IFERROR(__xludf.DUMMYFUNCTION("""COMPUTED_VALUE"""),45499.66666666667)</f>
        <v>45499.66667</v>
      </c>
      <c r="B144" s="1">
        <f>IFERROR(__xludf.DUMMYFUNCTION("""COMPUTED_VALUE"""),11010.64)</f>
        <v>11010.64</v>
      </c>
      <c r="D144" s="2">
        <f>IFERROR(__xludf.DUMMYFUNCTION("""COMPUTED_VALUE"""),45499.66666666667)</f>
        <v>45499.66667</v>
      </c>
      <c r="E144" s="1">
        <f>IFERROR(__xludf.DUMMYFUNCTION("""COMPUTED_VALUE"""),11033.98)</f>
        <v>11033.98</v>
      </c>
      <c r="G144" s="2">
        <f>IFERROR(__xludf.DUMMYFUNCTION("""COMPUTED_VALUE"""),45499.66666666667)</f>
        <v>45499.66667</v>
      </c>
      <c r="H144" s="1">
        <f>IFERROR(__xludf.DUMMYFUNCTION("""COMPUTED_VALUE"""),10866.69)</f>
        <v>10866.69</v>
      </c>
      <c r="J144" s="2">
        <f>IFERROR(__xludf.DUMMYFUNCTION("""COMPUTED_VALUE"""),45499.66666666667)</f>
        <v>45499.66667</v>
      </c>
      <c r="K144" s="1">
        <f>IFERROR(__xludf.DUMMYFUNCTION("""COMPUTED_VALUE"""),10959.46)</f>
        <v>10959.46</v>
      </c>
      <c r="M144" s="2">
        <f>IFERROR(__xludf.DUMMYFUNCTION("""COMPUTED_VALUE"""),45499.66666666667)</f>
        <v>45499.66667</v>
      </c>
      <c r="N144" s="1">
        <f>IFERROR(__xludf.DUMMYFUNCTION("""COMPUTED_VALUE"""),8.1928895E7)</f>
        <v>81928895</v>
      </c>
    </row>
    <row r="145">
      <c r="A145" s="2">
        <f>IFERROR(__xludf.DUMMYFUNCTION("""COMPUTED_VALUE"""),45502.66666666667)</f>
        <v>45502.66667</v>
      </c>
      <c r="B145" s="1">
        <f>IFERROR(__xludf.DUMMYFUNCTION("""COMPUTED_VALUE"""),10937.17)</f>
        <v>10937.17</v>
      </c>
      <c r="D145" s="2">
        <f>IFERROR(__xludf.DUMMYFUNCTION("""COMPUTED_VALUE"""),45502.66666666667)</f>
        <v>45502.66667</v>
      </c>
      <c r="E145" s="1">
        <f>IFERROR(__xludf.DUMMYFUNCTION("""COMPUTED_VALUE"""),11023.81)</f>
        <v>11023.81</v>
      </c>
      <c r="G145" s="2">
        <f>IFERROR(__xludf.DUMMYFUNCTION("""COMPUTED_VALUE"""),45502.66666666667)</f>
        <v>45502.66667</v>
      </c>
      <c r="H145" s="1">
        <f>IFERROR(__xludf.DUMMYFUNCTION("""COMPUTED_VALUE"""),10863.58)</f>
        <v>10863.58</v>
      </c>
      <c r="J145" s="2">
        <f>IFERROR(__xludf.DUMMYFUNCTION("""COMPUTED_VALUE"""),45502.66666666667)</f>
        <v>45502.66667</v>
      </c>
      <c r="K145" s="1">
        <f>IFERROR(__xludf.DUMMYFUNCTION("""COMPUTED_VALUE"""),10963.79)</f>
        <v>10963.79</v>
      </c>
      <c r="M145" s="2">
        <f>IFERROR(__xludf.DUMMYFUNCTION("""COMPUTED_VALUE"""),45502.66666666667)</f>
        <v>45502.66667</v>
      </c>
      <c r="N145" s="1">
        <f>IFERROR(__xludf.DUMMYFUNCTION("""COMPUTED_VALUE"""),7.3600201E7)</f>
        <v>73600201</v>
      </c>
    </row>
    <row r="146">
      <c r="A146" s="2">
        <f>IFERROR(__xludf.DUMMYFUNCTION("""COMPUTED_VALUE"""),45503.66666666667)</f>
        <v>45503.66667</v>
      </c>
      <c r="B146" s="1">
        <f>IFERROR(__xludf.DUMMYFUNCTION("""COMPUTED_VALUE"""),11004.54)</f>
        <v>11004.54</v>
      </c>
      <c r="D146" s="2">
        <f>IFERROR(__xludf.DUMMYFUNCTION("""COMPUTED_VALUE"""),45503.66666666667)</f>
        <v>45503.66667</v>
      </c>
      <c r="E146" s="1">
        <f>IFERROR(__xludf.DUMMYFUNCTION("""COMPUTED_VALUE"""),11063.87)</f>
        <v>11063.87</v>
      </c>
      <c r="G146" s="2">
        <f>IFERROR(__xludf.DUMMYFUNCTION("""COMPUTED_VALUE"""),45503.66666666667)</f>
        <v>45503.66667</v>
      </c>
      <c r="H146" s="1">
        <f>IFERROR(__xludf.DUMMYFUNCTION("""COMPUTED_VALUE"""),10840.69)</f>
        <v>10840.69</v>
      </c>
      <c r="J146" s="2">
        <f>IFERROR(__xludf.DUMMYFUNCTION("""COMPUTED_VALUE"""),45503.66666666667)</f>
        <v>45503.66667</v>
      </c>
      <c r="K146" s="1">
        <f>IFERROR(__xludf.DUMMYFUNCTION("""COMPUTED_VALUE"""),10970.19)</f>
        <v>10970.19</v>
      </c>
      <c r="M146" s="2">
        <f>IFERROR(__xludf.DUMMYFUNCTION("""COMPUTED_VALUE"""),45503.66666666667)</f>
        <v>45503.66667</v>
      </c>
      <c r="N146" s="1">
        <f>IFERROR(__xludf.DUMMYFUNCTION("""COMPUTED_VALUE"""),9.5246115E7)</f>
        <v>95246115</v>
      </c>
    </row>
    <row r="147">
      <c r="A147" s="2">
        <f>IFERROR(__xludf.DUMMYFUNCTION("""COMPUTED_VALUE"""),45504.66666666667)</f>
        <v>45504.66667</v>
      </c>
      <c r="B147" s="1">
        <f>IFERROR(__xludf.DUMMYFUNCTION("""COMPUTED_VALUE"""),11130.23)</f>
        <v>11130.23</v>
      </c>
      <c r="D147" s="2">
        <f>IFERROR(__xludf.DUMMYFUNCTION("""COMPUTED_VALUE"""),45504.66666666667)</f>
        <v>45504.66667</v>
      </c>
      <c r="E147" s="1">
        <f>IFERROR(__xludf.DUMMYFUNCTION("""COMPUTED_VALUE"""),11223.06)</f>
        <v>11223.06</v>
      </c>
      <c r="G147" s="2">
        <f>IFERROR(__xludf.DUMMYFUNCTION("""COMPUTED_VALUE"""),45504.66666666667)</f>
        <v>45504.66667</v>
      </c>
      <c r="H147" s="1">
        <f>IFERROR(__xludf.DUMMYFUNCTION("""COMPUTED_VALUE"""),11079.55)</f>
        <v>11079.55</v>
      </c>
      <c r="J147" s="2">
        <f>IFERROR(__xludf.DUMMYFUNCTION("""COMPUTED_VALUE"""),45504.66666666667)</f>
        <v>45504.66667</v>
      </c>
      <c r="K147" s="1">
        <f>IFERROR(__xludf.DUMMYFUNCTION("""COMPUTED_VALUE"""),11144.83)</f>
        <v>11144.83</v>
      </c>
      <c r="M147" s="2">
        <f>IFERROR(__xludf.DUMMYFUNCTION("""COMPUTED_VALUE"""),45504.66666666667)</f>
        <v>45504.66667</v>
      </c>
      <c r="N147" s="1">
        <f>IFERROR(__xludf.DUMMYFUNCTION("""COMPUTED_VALUE"""),1.11098762E8)</f>
        <v>111098762</v>
      </c>
    </row>
    <row r="148">
      <c r="A148" s="2">
        <f>IFERROR(__xludf.DUMMYFUNCTION("""COMPUTED_VALUE"""),45505.66666666667)</f>
        <v>45505.66667</v>
      </c>
      <c r="B148" s="1">
        <f>IFERROR(__xludf.DUMMYFUNCTION("""COMPUTED_VALUE"""),11233.64)</f>
        <v>11233.64</v>
      </c>
      <c r="D148" s="2">
        <f>IFERROR(__xludf.DUMMYFUNCTION("""COMPUTED_VALUE"""),45505.66666666667)</f>
        <v>45505.66667</v>
      </c>
      <c r="E148" s="1">
        <f>IFERROR(__xludf.DUMMYFUNCTION("""COMPUTED_VALUE"""),11246.92)</f>
        <v>11246.92</v>
      </c>
      <c r="G148" s="2">
        <f>IFERROR(__xludf.DUMMYFUNCTION("""COMPUTED_VALUE"""),45505.66666666667)</f>
        <v>45505.66667</v>
      </c>
      <c r="H148" s="1">
        <f>IFERROR(__xludf.DUMMYFUNCTION("""COMPUTED_VALUE"""),10868.15)</f>
        <v>10868.15</v>
      </c>
      <c r="J148" s="2">
        <f>IFERROR(__xludf.DUMMYFUNCTION("""COMPUTED_VALUE"""),45505.66666666667)</f>
        <v>45505.66667</v>
      </c>
      <c r="K148" s="1">
        <f>IFERROR(__xludf.DUMMYFUNCTION("""COMPUTED_VALUE"""),10938.8)</f>
        <v>10938.8</v>
      </c>
      <c r="M148" s="2">
        <f>IFERROR(__xludf.DUMMYFUNCTION("""COMPUTED_VALUE"""),45505.66666666667)</f>
        <v>45505.66667</v>
      </c>
      <c r="N148" s="1">
        <f>IFERROR(__xludf.DUMMYFUNCTION("""COMPUTED_VALUE"""),1.27465434E8)</f>
        <v>127465434</v>
      </c>
    </row>
    <row r="149">
      <c r="A149" s="2">
        <f>IFERROR(__xludf.DUMMYFUNCTION("""COMPUTED_VALUE"""),45506.66666666667)</f>
        <v>45506.66667</v>
      </c>
      <c r="B149" s="1">
        <f>IFERROR(__xludf.DUMMYFUNCTION("""COMPUTED_VALUE"""),10984.74)</f>
        <v>10984.74</v>
      </c>
      <c r="D149" s="2">
        <f>IFERROR(__xludf.DUMMYFUNCTION("""COMPUTED_VALUE"""),45506.66666666667)</f>
        <v>45506.66667</v>
      </c>
      <c r="E149" s="1">
        <f>IFERROR(__xludf.DUMMYFUNCTION("""COMPUTED_VALUE"""),11240.88)</f>
        <v>11240.88</v>
      </c>
      <c r="G149" s="2">
        <f>IFERROR(__xludf.DUMMYFUNCTION("""COMPUTED_VALUE"""),45506.66666666667)</f>
        <v>45506.66667</v>
      </c>
      <c r="H149" s="1">
        <f>IFERROR(__xludf.DUMMYFUNCTION("""COMPUTED_VALUE"""),10883.57)</f>
        <v>10883.57</v>
      </c>
      <c r="J149" s="2">
        <f>IFERROR(__xludf.DUMMYFUNCTION("""COMPUTED_VALUE"""),45506.66666666667)</f>
        <v>45506.66667</v>
      </c>
      <c r="K149" s="1">
        <f>IFERROR(__xludf.DUMMYFUNCTION("""COMPUTED_VALUE"""),10973.54)</f>
        <v>10973.54</v>
      </c>
      <c r="M149" s="2">
        <f>IFERROR(__xludf.DUMMYFUNCTION("""COMPUTED_VALUE"""),45506.66666666667)</f>
        <v>45506.66667</v>
      </c>
      <c r="N149" s="1">
        <f>IFERROR(__xludf.DUMMYFUNCTION("""COMPUTED_VALUE"""),1.62117435E8)</f>
        <v>162117435</v>
      </c>
    </row>
    <row r="150">
      <c r="A150" s="2">
        <f>IFERROR(__xludf.DUMMYFUNCTION("""COMPUTED_VALUE"""),45509.66666666667)</f>
        <v>45509.66667</v>
      </c>
      <c r="B150" s="1">
        <f>IFERROR(__xludf.DUMMYFUNCTION("""COMPUTED_VALUE"""),9954.95)</f>
        <v>9954.95</v>
      </c>
      <c r="D150" s="2">
        <f>IFERROR(__xludf.DUMMYFUNCTION("""COMPUTED_VALUE"""),45509.66666666667)</f>
        <v>45509.66667</v>
      </c>
      <c r="E150" s="1">
        <f>IFERROR(__xludf.DUMMYFUNCTION("""COMPUTED_VALUE"""),10656.21)</f>
        <v>10656.21</v>
      </c>
      <c r="G150" s="2">
        <f>IFERROR(__xludf.DUMMYFUNCTION("""COMPUTED_VALUE"""),45509.66666666667)</f>
        <v>45509.66667</v>
      </c>
      <c r="H150" s="1">
        <f>IFERROR(__xludf.DUMMYFUNCTION("""COMPUTED_VALUE"""),9869.46)</f>
        <v>9869.46</v>
      </c>
      <c r="J150" s="2">
        <f>IFERROR(__xludf.DUMMYFUNCTION("""COMPUTED_VALUE"""),45509.66666666667)</f>
        <v>45509.66667</v>
      </c>
      <c r="K150" s="1">
        <f>IFERROR(__xludf.DUMMYFUNCTION("""COMPUTED_VALUE"""),10461.1)</f>
        <v>10461.1</v>
      </c>
      <c r="M150" s="2">
        <f>IFERROR(__xludf.DUMMYFUNCTION("""COMPUTED_VALUE"""),45509.66666666667)</f>
        <v>45509.66667</v>
      </c>
      <c r="N150" s="1">
        <f>IFERROR(__xludf.DUMMYFUNCTION("""COMPUTED_VALUE"""),1.8154729E8)</f>
        <v>181547290</v>
      </c>
    </row>
    <row r="151">
      <c r="A151" s="2">
        <f>IFERROR(__xludf.DUMMYFUNCTION("""COMPUTED_VALUE"""),45510.66666666667)</f>
        <v>45510.66667</v>
      </c>
      <c r="B151" s="1">
        <f>IFERROR(__xludf.DUMMYFUNCTION("""COMPUTED_VALUE"""),10285.1)</f>
        <v>10285.1</v>
      </c>
      <c r="D151" s="2">
        <f>IFERROR(__xludf.DUMMYFUNCTION("""COMPUTED_VALUE"""),45510.66666666667)</f>
        <v>45510.66667</v>
      </c>
      <c r="E151" s="1">
        <f>IFERROR(__xludf.DUMMYFUNCTION("""COMPUTED_VALUE"""),10504.34)</f>
        <v>10504.34</v>
      </c>
      <c r="G151" s="2">
        <f>IFERROR(__xludf.DUMMYFUNCTION("""COMPUTED_VALUE"""),45510.66666666667)</f>
        <v>45510.66667</v>
      </c>
      <c r="H151" s="1">
        <f>IFERROR(__xludf.DUMMYFUNCTION("""COMPUTED_VALUE"""),10082.35)</f>
        <v>10082.35</v>
      </c>
      <c r="J151" s="2">
        <f>IFERROR(__xludf.DUMMYFUNCTION("""COMPUTED_VALUE"""),45510.66666666667)</f>
        <v>45510.66667</v>
      </c>
      <c r="K151" s="1">
        <f>IFERROR(__xludf.DUMMYFUNCTION("""COMPUTED_VALUE"""),10367.66)</f>
        <v>10367.66</v>
      </c>
      <c r="M151" s="2">
        <f>IFERROR(__xludf.DUMMYFUNCTION("""COMPUTED_VALUE"""),45510.66666666667)</f>
        <v>45510.66667</v>
      </c>
      <c r="N151" s="1">
        <f>IFERROR(__xludf.DUMMYFUNCTION("""COMPUTED_VALUE"""),1.3285888E8)</f>
        <v>132858880</v>
      </c>
    </row>
    <row r="152">
      <c r="A152" s="2">
        <f>IFERROR(__xludf.DUMMYFUNCTION("""COMPUTED_VALUE"""),45511.66666666667)</f>
        <v>45511.66667</v>
      </c>
      <c r="B152" s="1">
        <f>IFERROR(__xludf.DUMMYFUNCTION("""COMPUTED_VALUE"""),10321.78)</f>
        <v>10321.78</v>
      </c>
      <c r="D152" s="2">
        <f>IFERROR(__xludf.DUMMYFUNCTION("""COMPUTED_VALUE"""),45511.66666666667)</f>
        <v>45511.66667</v>
      </c>
      <c r="E152" s="1">
        <f>IFERROR(__xludf.DUMMYFUNCTION("""COMPUTED_VALUE"""),10650.66)</f>
        <v>10650.66</v>
      </c>
      <c r="G152" s="2">
        <f>IFERROR(__xludf.DUMMYFUNCTION("""COMPUTED_VALUE"""),45511.66666666667)</f>
        <v>45511.66667</v>
      </c>
      <c r="H152" s="1">
        <f>IFERROR(__xludf.DUMMYFUNCTION("""COMPUTED_VALUE"""),10321.78)</f>
        <v>10321.78</v>
      </c>
      <c r="J152" s="2">
        <f>IFERROR(__xludf.DUMMYFUNCTION("""COMPUTED_VALUE"""),45511.66666666667)</f>
        <v>45511.66667</v>
      </c>
      <c r="K152" s="1">
        <f>IFERROR(__xludf.DUMMYFUNCTION("""COMPUTED_VALUE"""),10454.34)</f>
        <v>10454.34</v>
      </c>
      <c r="M152" s="2">
        <f>IFERROR(__xludf.DUMMYFUNCTION("""COMPUTED_VALUE"""),45511.66666666667)</f>
        <v>45511.66667</v>
      </c>
      <c r="N152" s="1">
        <f>IFERROR(__xludf.DUMMYFUNCTION("""COMPUTED_VALUE"""),1.45322266E8)</f>
        <v>145322266</v>
      </c>
    </row>
    <row r="153">
      <c r="A153" s="2">
        <f>IFERROR(__xludf.DUMMYFUNCTION("""COMPUTED_VALUE"""),45512.66666666667)</f>
        <v>45512.66667</v>
      </c>
      <c r="B153" s="1">
        <f>IFERROR(__xludf.DUMMYFUNCTION("""COMPUTED_VALUE"""),10598.31)</f>
        <v>10598.31</v>
      </c>
      <c r="D153" s="2">
        <f>IFERROR(__xludf.DUMMYFUNCTION("""COMPUTED_VALUE"""),45512.66666666667)</f>
        <v>45512.66667</v>
      </c>
      <c r="E153" s="1">
        <f>IFERROR(__xludf.DUMMYFUNCTION("""COMPUTED_VALUE"""),10678.24)</f>
        <v>10678.24</v>
      </c>
      <c r="G153" s="2">
        <f>IFERROR(__xludf.DUMMYFUNCTION("""COMPUTED_VALUE"""),45512.66666666667)</f>
        <v>45512.66667</v>
      </c>
      <c r="H153" s="1">
        <f>IFERROR(__xludf.DUMMYFUNCTION("""COMPUTED_VALUE"""),10412.69)</f>
        <v>10412.69</v>
      </c>
      <c r="J153" s="2">
        <f>IFERROR(__xludf.DUMMYFUNCTION("""COMPUTED_VALUE"""),45512.66666666667)</f>
        <v>45512.66667</v>
      </c>
      <c r="K153" s="1">
        <f>IFERROR(__xludf.DUMMYFUNCTION("""COMPUTED_VALUE"""),10639.4)</f>
        <v>10639.4</v>
      </c>
      <c r="M153" s="2">
        <f>IFERROR(__xludf.DUMMYFUNCTION("""COMPUTED_VALUE"""),45512.66666666667)</f>
        <v>45512.66667</v>
      </c>
      <c r="N153" s="1">
        <f>IFERROR(__xludf.DUMMYFUNCTION("""COMPUTED_VALUE"""),9.8049235E7)</f>
        <v>98049235</v>
      </c>
    </row>
    <row r="154">
      <c r="A154" s="2">
        <f>IFERROR(__xludf.DUMMYFUNCTION("""COMPUTED_VALUE"""),45513.66666666667)</f>
        <v>45513.66667</v>
      </c>
      <c r="B154" s="1">
        <f>IFERROR(__xludf.DUMMYFUNCTION("""COMPUTED_VALUE"""),10588.19)</f>
        <v>10588.19</v>
      </c>
      <c r="D154" s="2">
        <f>IFERROR(__xludf.DUMMYFUNCTION("""COMPUTED_VALUE"""),45513.66666666667)</f>
        <v>45513.66667</v>
      </c>
      <c r="E154" s="1">
        <f>IFERROR(__xludf.DUMMYFUNCTION("""COMPUTED_VALUE"""),10808.91)</f>
        <v>10808.91</v>
      </c>
      <c r="G154" s="2">
        <f>IFERROR(__xludf.DUMMYFUNCTION("""COMPUTED_VALUE"""),45513.66666666667)</f>
        <v>45513.66667</v>
      </c>
      <c r="H154" s="1">
        <f>IFERROR(__xludf.DUMMYFUNCTION("""COMPUTED_VALUE"""),10579.96)</f>
        <v>10579.96</v>
      </c>
      <c r="J154" s="2">
        <f>IFERROR(__xludf.DUMMYFUNCTION("""COMPUTED_VALUE"""),45513.66666666667)</f>
        <v>45513.66667</v>
      </c>
      <c r="K154" s="1">
        <f>IFERROR(__xludf.DUMMYFUNCTION("""COMPUTED_VALUE"""),10783.89)</f>
        <v>10783.89</v>
      </c>
      <c r="M154" s="2">
        <f>IFERROR(__xludf.DUMMYFUNCTION("""COMPUTED_VALUE"""),45513.66666666667)</f>
        <v>45513.66667</v>
      </c>
      <c r="N154" s="1">
        <f>IFERROR(__xludf.DUMMYFUNCTION("""COMPUTED_VALUE"""),8.184737E7)</f>
        <v>81847370</v>
      </c>
    </row>
    <row r="155">
      <c r="A155" s="2">
        <f>IFERROR(__xludf.DUMMYFUNCTION("""COMPUTED_VALUE"""),45516.66666666667)</f>
        <v>45516.66667</v>
      </c>
      <c r="B155" s="1">
        <f>IFERROR(__xludf.DUMMYFUNCTION("""COMPUTED_VALUE"""),10757.21)</f>
        <v>10757.21</v>
      </c>
      <c r="D155" s="2">
        <f>IFERROR(__xludf.DUMMYFUNCTION("""COMPUTED_VALUE"""),45516.66666666667)</f>
        <v>45516.66667</v>
      </c>
      <c r="E155" s="1">
        <f>IFERROR(__xludf.DUMMYFUNCTION("""COMPUTED_VALUE"""),10953.71)</f>
        <v>10953.71</v>
      </c>
      <c r="G155" s="2">
        <f>IFERROR(__xludf.DUMMYFUNCTION("""COMPUTED_VALUE"""),45516.66666666667)</f>
        <v>45516.66667</v>
      </c>
      <c r="H155" s="1">
        <f>IFERROR(__xludf.DUMMYFUNCTION("""COMPUTED_VALUE"""),10757.21)</f>
        <v>10757.21</v>
      </c>
      <c r="J155" s="2">
        <f>IFERROR(__xludf.DUMMYFUNCTION("""COMPUTED_VALUE"""),45516.66666666667)</f>
        <v>45516.66667</v>
      </c>
      <c r="K155" s="1">
        <f>IFERROR(__xludf.DUMMYFUNCTION("""COMPUTED_VALUE"""),10852.12)</f>
        <v>10852.12</v>
      </c>
      <c r="M155" s="2">
        <f>IFERROR(__xludf.DUMMYFUNCTION("""COMPUTED_VALUE"""),45516.66666666667)</f>
        <v>45516.66667</v>
      </c>
      <c r="N155" s="1">
        <f>IFERROR(__xludf.DUMMYFUNCTION("""COMPUTED_VALUE"""),8.8597223E7)</f>
        <v>88597223</v>
      </c>
    </row>
    <row r="156">
      <c r="A156" s="2">
        <f>IFERROR(__xludf.DUMMYFUNCTION("""COMPUTED_VALUE"""),45517.66666666667)</f>
        <v>45517.66667</v>
      </c>
      <c r="B156" s="1">
        <f>IFERROR(__xludf.DUMMYFUNCTION("""COMPUTED_VALUE"""),10945.96)</f>
        <v>10945.96</v>
      </c>
      <c r="D156" s="2">
        <f>IFERROR(__xludf.DUMMYFUNCTION("""COMPUTED_VALUE"""),45517.66666666667)</f>
        <v>45517.66667</v>
      </c>
      <c r="E156" s="1">
        <f>IFERROR(__xludf.DUMMYFUNCTION("""COMPUTED_VALUE"""),11076.7)</f>
        <v>11076.7</v>
      </c>
      <c r="G156" s="2">
        <f>IFERROR(__xludf.DUMMYFUNCTION("""COMPUTED_VALUE"""),45517.66666666667)</f>
        <v>45517.66667</v>
      </c>
      <c r="H156" s="1">
        <f>IFERROR(__xludf.DUMMYFUNCTION("""COMPUTED_VALUE"""),10945.96)</f>
        <v>10945.96</v>
      </c>
      <c r="J156" s="2">
        <f>IFERROR(__xludf.DUMMYFUNCTION("""COMPUTED_VALUE"""),45517.66666666667)</f>
        <v>45517.66667</v>
      </c>
      <c r="K156" s="1">
        <f>IFERROR(__xludf.DUMMYFUNCTION("""COMPUTED_VALUE"""),11049.24)</f>
        <v>11049.24</v>
      </c>
      <c r="M156" s="2">
        <f>IFERROR(__xludf.DUMMYFUNCTION("""COMPUTED_VALUE"""),45517.66666666667)</f>
        <v>45517.66667</v>
      </c>
      <c r="N156" s="1">
        <f>IFERROR(__xludf.DUMMYFUNCTION("""COMPUTED_VALUE"""),1.01751754E8)</f>
        <v>101751754</v>
      </c>
    </row>
    <row r="157">
      <c r="A157" s="2">
        <f>IFERROR(__xludf.DUMMYFUNCTION("""COMPUTED_VALUE"""),45518.66666666667)</f>
        <v>45518.66667</v>
      </c>
      <c r="B157" s="1">
        <f>IFERROR(__xludf.DUMMYFUNCTION("""COMPUTED_VALUE"""),11019.52)</f>
        <v>11019.52</v>
      </c>
      <c r="D157" s="2">
        <f>IFERROR(__xludf.DUMMYFUNCTION("""COMPUTED_VALUE"""),45518.66666666667)</f>
        <v>45518.66667</v>
      </c>
      <c r="E157" s="1">
        <f>IFERROR(__xludf.DUMMYFUNCTION("""COMPUTED_VALUE"""),11137.07)</f>
        <v>11137.07</v>
      </c>
      <c r="G157" s="2">
        <f>IFERROR(__xludf.DUMMYFUNCTION("""COMPUTED_VALUE"""),45518.66666666667)</f>
        <v>45518.66667</v>
      </c>
      <c r="H157" s="1">
        <f>IFERROR(__xludf.DUMMYFUNCTION("""COMPUTED_VALUE"""),10985.73)</f>
        <v>10985.73</v>
      </c>
      <c r="J157" s="2">
        <f>IFERROR(__xludf.DUMMYFUNCTION("""COMPUTED_VALUE"""),45518.66666666667)</f>
        <v>45518.66667</v>
      </c>
      <c r="K157" s="1">
        <f>IFERROR(__xludf.DUMMYFUNCTION("""COMPUTED_VALUE"""),11075.28)</f>
        <v>11075.28</v>
      </c>
      <c r="M157" s="2">
        <f>IFERROR(__xludf.DUMMYFUNCTION("""COMPUTED_VALUE"""),45518.66666666667)</f>
        <v>45518.66667</v>
      </c>
      <c r="N157" s="1">
        <f>IFERROR(__xludf.DUMMYFUNCTION("""COMPUTED_VALUE"""),8.7737239E7)</f>
        <v>87737239</v>
      </c>
    </row>
    <row r="158">
      <c r="A158" s="2">
        <f>IFERROR(__xludf.DUMMYFUNCTION("""COMPUTED_VALUE"""),45519.66666666667)</f>
        <v>45519.66667</v>
      </c>
      <c r="B158" s="1">
        <f>IFERROR(__xludf.DUMMYFUNCTION("""COMPUTED_VALUE"""),11223.78)</f>
        <v>11223.78</v>
      </c>
      <c r="D158" s="2">
        <f>IFERROR(__xludf.DUMMYFUNCTION("""COMPUTED_VALUE"""),45519.66666666667)</f>
        <v>45519.66667</v>
      </c>
      <c r="E158" s="1">
        <f>IFERROR(__xludf.DUMMYFUNCTION("""COMPUTED_VALUE"""),11275.79)</f>
        <v>11275.79</v>
      </c>
      <c r="G158" s="2">
        <f>IFERROR(__xludf.DUMMYFUNCTION("""COMPUTED_VALUE"""),45519.66666666667)</f>
        <v>45519.66667</v>
      </c>
      <c r="H158" s="1">
        <f>IFERROR(__xludf.DUMMYFUNCTION("""COMPUTED_VALUE"""),11140.32)</f>
        <v>11140.32</v>
      </c>
      <c r="J158" s="2">
        <f>IFERROR(__xludf.DUMMYFUNCTION("""COMPUTED_VALUE"""),45519.66666666667)</f>
        <v>45519.66667</v>
      </c>
      <c r="K158" s="1">
        <f>IFERROR(__xludf.DUMMYFUNCTION("""COMPUTED_VALUE"""),11247.4)</f>
        <v>11247.4</v>
      </c>
      <c r="M158" s="2">
        <f>IFERROR(__xludf.DUMMYFUNCTION("""COMPUTED_VALUE"""),45519.66666666667)</f>
        <v>45519.66667</v>
      </c>
      <c r="N158" s="1">
        <f>IFERROR(__xludf.DUMMYFUNCTION("""COMPUTED_VALUE"""),1.05359631E8)</f>
        <v>105359631</v>
      </c>
    </row>
    <row r="159">
      <c r="A159" s="2">
        <f>IFERROR(__xludf.DUMMYFUNCTION("""COMPUTED_VALUE"""),45520.66666666667)</f>
        <v>45520.66667</v>
      </c>
      <c r="B159" s="1">
        <f>IFERROR(__xludf.DUMMYFUNCTION("""COMPUTED_VALUE"""),11220.55)</f>
        <v>11220.55</v>
      </c>
      <c r="D159" s="2">
        <f>IFERROR(__xludf.DUMMYFUNCTION("""COMPUTED_VALUE"""),45520.66666666667)</f>
        <v>45520.66667</v>
      </c>
      <c r="E159" s="1">
        <f>IFERROR(__xludf.DUMMYFUNCTION("""COMPUTED_VALUE"""),11347.37)</f>
        <v>11347.37</v>
      </c>
      <c r="G159" s="2">
        <f>IFERROR(__xludf.DUMMYFUNCTION("""COMPUTED_VALUE"""),45520.66666666667)</f>
        <v>45520.66667</v>
      </c>
      <c r="H159" s="1">
        <f>IFERROR(__xludf.DUMMYFUNCTION("""COMPUTED_VALUE"""),11192.53)</f>
        <v>11192.53</v>
      </c>
      <c r="J159" s="2">
        <f>IFERROR(__xludf.DUMMYFUNCTION("""COMPUTED_VALUE"""),45520.66666666667)</f>
        <v>45520.66667</v>
      </c>
      <c r="K159" s="1">
        <f>IFERROR(__xludf.DUMMYFUNCTION("""COMPUTED_VALUE"""),11313.13)</f>
        <v>11313.13</v>
      </c>
      <c r="M159" s="2">
        <f>IFERROR(__xludf.DUMMYFUNCTION("""COMPUTED_VALUE"""),45520.66666666667)</f>
        <v>45520.66667</v>
      </c>
      <c r="N159" s="1">
        <f>IFERROR(__xludf.DUMMYFUNCTION("""COMPUTED_VALUE"""),9.0382073E7)</f>
        <v>90382073</v>
      </c>
    </row>
    <row r="160">
      <c r="A160" s="2">
        <f>IFERROR(__xludf.DUMMYFUNCTION("""COMPUTED_VALUE"""),45523.66666666667)</f>
        <v>45523.66667</v>
      </c>
      <c r="B160" s="1">
        <f>IFERROR(__xludf.DUMMYFUNCTION("""COMPUTED_VALUE"""),11271.46)</f>
        <v>11271.46</v>
      </c>
      <c r="D160" s="2">
        <f>IFERROR(__xludf.DUMMYFUNCTION("""COMPUTED_VALUE"""),45523.66666666667)</f>
        <v>45523.66667</v>
      </c>
      <c r="E160" s="1">
        <f>IFERROR(__xludf.DUMMYFUNCTION("""COMPUTED_VALUE"""),11304.74)</f>
        <v>11304.74</v>
      </c>
      <c r="G160" s="2">
        <f>IFERROR(__xludf.DUMMYFUNCTION("""COMPUTED_VALUE"""),45523.66666666667)</f>
        <v>45523.66667</v>
      </c>
      <c r="H160" s="1">
        <f>IFERROR(__xludf.DUMMYFUNCTION("""COMPUTED_VALUE"""),11157.36)</f>
        <v>11157.36</v>
      </c>
      <c r="J160" s="2">
        <f>IFERROR(__xludf.DUMMYFUNCTION("""COMPUTED_VALUE"""),45523.66666666667)</f>
        <v>45523.66667</v>
      </c>
      <c r="K160" s="1">
        <f>IFERROR(__xludf.DUMMYFUNCTION("""COMPUTED_VALUE"""),11303.85)</f>
        <v>11303.85</v>
      </c>
      <c r="M160" s="2">
        <f>IFERROR(__xludf.DUMMYFUNCTION("""COMPUTED_VALUE"""),45523.66666666667)</f>
        <v>45523.66667</v>
      </c>
      <c r="N160" s="1">
        <f>IFERROR(__xludf.DUMMYFUNCTION("""COMPUTED_VALUE"""),8.7086772E7)</f>
        <v>87086772</v>
      </c>
    </row>
    <row r="161">
      <c r="A161" s="2">
        <f>IFERROR(__xludf.DUMMYFUNCTION("""COMPUTED_VALUE"""),45524.66666666667)</f>
        <v>45524.66667</v>
      </c>
      <c r="B161" s="1">
        <f>IFERROR(__xludf.DUMMYFUNCTION("""COMPUTED_VALUE"""),11299.77)</f>
        <v>11299.77</v>
      </c>
      <c r="D161" s="2">
        <f>IFERROR(__xludf.DUMMYFUNCTION("""COMPUTED_VALUE"""),45524.66666666667)</f>
        <v>45524.66667</v>
      </c>
      <c r="E161" s="1">
        <f>IFERROR(__xludf.DUMMYFUNCTION("""COMPUTED_VALUE"""),11364.23)</f>
        <v>11364.23</v>
      </c>
      <c r="G161" s="2">
        <f>IFERROR(__xludf.DUMMYFUNCTION("""COMPUTED_VALUE"""),45524.66666666667)</f>
        <v>45524.66667</v>
      </c>
      <c r="H161" s="1">
        <f>IFERROR(__xludf.DUMMYFUNCTION("""COMPUTED_VALUE"""),11286.37)</f>
        <v>11286.37</v>
      </c>
      <c r="J161" s="2">
        <f>IFERROR(__xludf.DUMMYFUNCTION("""COMPUTED_VALUE"""),45524.66666666667)</f>
        <v>45524.66667</v>
      </c>
      <c r="K161" s="1">
        <f>IFERROR(__xludf.DUMMYFUNCTION("""COMPUTED_VALUE"""),11329.02)</f>
        <v>11329.02</v>
      </c>
      <c r="M161" s="2">
        <f>IFERROR(__xludf.DUMMYFUNCTION("""COMPUTED_VALUE"""),45524.66666666667)</f>
        <v>45524.66667</v>
      </c>
      <c r="N161" s="1">
        <f>IFERROR(__xludf.DUMMYFUNCTION("""COMPUTED_VALUE"""),6.8858099E7)</f>
        <v>68858099</v>
      </c>
    </row>
    <row r="162">
      <c r="A162" s="2">
        <f>IFERROR(__xludf.DUMMYFUNCTION("""COMPUTED_VALUE"""),45525.66666666667)</f>
        <v>45525.66667</v>
      </c>
      <c r="B162" s="1">
        <f>IFERROR(__xludf.DUMMYFUNCTION("""COMPUTED_VALUE"""),11329.87)</f>
        <v>11329.87</v>
      </c>
      <c r="D162" s="2">
        <f>IFERROR(__xludf.DUMMYFUNCTION("""COMPUTED_VALUE"""),45525.66666666667)</f>
        <v>45525.66667</v>
      </c>
      <c r="E162" s="1">
        <f>IFERROR(__xludf.DUMMYFUNCTION("""COMPUTED_VALUE"""),11403.93)</f>
        <v>11403.93</v>
      </c>
      <c r="G162" s="2">
        <f>IFERROR(__xludf.DUMMYFUNCTION("""COMPUTED_VALUE"""),45525.66666666667)</f>
        <v>45525.66667</v>
      </c>
      <c r="H162" s="1">
        <f>IFERROR(__xludf.DUMMYFUNCTION("""COMPUTED_VALUE"""),11275.77)</f>
        <v>11275.77</v>
      </c>
      <c r="J162" s="2">
        <f>IFERROR(__xludf.DUMMYFUNCTION("""COMPUTED_VALUE"""),45525.66666666667)</f>
        <v>45525.66667</v>
      </c>
      <c r="K162" s="1">
        <f>IFERROR(__xludf.DUMMYFUNCTION("""COMPUTED_VALUE"""),11334.01)</f>
        <v>11334.01</v>
      </c>
      <c r="M162" s="2">
        <f>IFERROR(__xludf.DUMMYFUNCTION("""COMPUTED_VALUE"""),45525.66666666667)</f>
        <v>45525.66667</v>
      </c>
      <c r="N162" s="1">
        <f>IFERROR(__xludf.DUMMYFUNCTION("""COMPUTED_VALUE"""),6.8968649E7)</f>
        <v>68968649</v>
      </c>
    </row>
    <row r="163">
      <c r="A163" s="2">
        <f>IFERROR(__xludf.DUMMYFUNCTION("""COMPUTED_VALUE"""),45526.66666666667)</f>
        <v>45526.66667</v>
      </c>
      <c r="B163" s="1">
        <f>IFERROR(__xludf.DUMMYFUNCTION("""COMPUTED_VALUE"""),11392.17)</f>
        <v>11392.17</v>
      </c>
      <c r="D163" s="2">
        <f>IFERROR(__xludf.DUMMYFUNCTION("""COMPUTED_VALUE"""),45526.66666666667)</f>
        <v>45526.66667</v>
      </c>
      <c r="E163" s="1">
        <f>IFERROR(__xludf.DUMMYFUNCTION("""COMPUTED_VALUE"""),11426.91)</f>
        <v>11426.91</v>
      </c>
      <c r="G163" s="2">
        <f>IFERROR(__xludf.DUMMYFUNCTION("""COMPUTED_VALUE"""),45526.66666666667)</f>
        <v>45526.66667</v>
      </c>
      <c r="H163" s="1">
        <f>IFERROR(__xludf.DUMMYFUNCTION("""COMPUTED_VALUE"""),11210.77)</f>
        <v>11210.77</v>
      </c>
      <c r="J163" s="2">
        <f>IFERROR(__xludf.DUMMYFUNCTION("""COMPUTED_VALUE"""),45526.66666666667)</f>
        <v>45526.66667</v>
      </c>
      <c r="K163" s="1">
        <f>IFERROR(__xludf.DUMMYFUNCTION("""COMPUTED_VALUE"""),11236.28)</f>
        <v>11236.28</v>
      </c>
      <c r="M163" s="2">
        <f>IFERROR(__xludf.DUMMYFUNCTION("""COMPUTED_VALUE"""),45526.66666666667)</f>
        <v>45526.66667</v>
      </c>
      <c r="N163" s="1">
        <f>IFERROR(__xludf.DUMMYFUNCTION("""COMPUTED_VALUE"""),7.7704458E7)</f>
        <v>77704458</v>
      </c>
    </row>
    <row r="164">
      <c r="A164" s="2">
        <f>IFERROR(__xludf.DUMMYFUNCTION("""COMPUTED_VALUE"""),45527.66666666667)</f>
        <v>45527.66667</v>
      </c>
      <c r="B164" s="1">
        <f>IFERROR(__xludf.DUMMYFUNCTION("""COMPUTED_VALUE"""),11296.5)</f>
        <v>11296.5</v>
      </c>
      <c r="D164" s="2">
        <f>IFERROR(__xludf.DUMMYFUNCTION("""COMPUTED_VALUE"""),45527.66666666667)</f>
        <v>45527.66667</v>
      </c>
      <c r="E164" s="1">
        <f>IFERROR(__xludf.DUMMYFUNCTION("""COMPUTED_VALUE"""),11422.99)</f>
        <v>11422.99</v>
      </c>
      <c r="G164" s="2">
        <f>IFERROR(__xludf.DUMMYFUNCTION("""COMPUTED_VALUE"""),45527.66666666667)</f>
        <v>45527.66667</v>
      </c>
      <c r="H164" s="1">
        <f>IFERROR(__xludf.DUMMYFUNCTION("""COMPUTED_VALUE"""),11237.28)</f>
        <v>11237.28</v>
      </c>
      <c r="J164" s="2">
        <f>IFERROR(__xludf.DUMMYFUNCTION("""COMPUTED_VALUE"""),45527.66666666667)</f>
        <v>45527.66667</v>
      </c>
      <c r="K164" s="1">
        <f>IFERROR(__xludf.DUMMYFUNCTION("""COMPUTED_VALUE"""),11356.55)</f>
        <v>11356.55</v>
      </c>
      <c r="M164" s="2">
        <f>IFERROR(__xludf.DUMMYFUNCTION("""COMPUTED_VALUE"""),45527.66666666667)</f>
        <v>45527.66667</v>
      </c>
      <c r="N164" s="1">
        <f>IFERROR(__xludf.DUMMYFUNCTION("""COMPUTED_VALUE"""),7.2884613E7)</f>
        <v>72884613</v>
      </c>
    </row>
    <row r="165">
      <c r="A165" s="2">
        <f>IFERROR(__xludf.DUMMYFUNCTION("""COMPUTED_VALUE"""),45530.66666666667)</f>
        <v>45530.66667</v>
      </c>
      <c r="B165" s="1">
        <f>IFERROR(__xludf.DUMMYFUNCTION("""COMPUTED_VALUE"""),11356.84)</f>
        <v>11356.84</v>
      </c>
      <c r="D165" s="2">
        <f>IFERROR(__xludf.DUMMYFUNCTION("""COMPUTED_VALUE"""),45530.66666666667)</f>
        <v>45530.66667</v>
      </c>
      <c r="E165" s="1">
        <f>IFERROR(__xludf.DUMMYFUNCTION("""COMPUTED_VALUE"""),11363.31)</f>
        <v>11363.31</v>
      </c>
      <c r="G165" s="2">
        <f>IFERROR(__xludf.DUMMYFUNCTION("""COMPUTED_VALUE"""),45530.66666666667)</f>
        <v>45530.66667</v>
      </c>
      <c r="H165" s="1">
        <f>IFERROR(__xludf.DUMMYFUNCTION("""COMPUTED_VALUE"""),11207.13)</f>
        <v>11207.13</v>
      </c>
      <c r="J165" s="2">
        <f>IFERROR(__xludf.DUMMYFUNCTION("""COMPUTED_VALUE"""),45530.66666666667)</f>
        <v>45530.66667</v>
      </c>
      <c r="K165" s="1">
        <f>IFERROR(__xludf.DUMMYFUNCTION("""COMPUTED_VALUE"""),11360.36)</f>
        <v>11360.36</v>
      </c>
      <c r="M165" s="2">
        <f>IFERROR(__xludf.DUMMYFUNCTION("""COMPUTED_VALUE"""),45530.66666666667)</f>
        <v>45530.66667</v>
      </c>
      <c r="N165" s="1">
        <f>IFERROR(__xludf.DUMMYFUNCTION("""COMPUTED_VALUE"""),6.9532686E7)</f>
        <v>69532686</v>
      </c>
    </row>
    <row r="166">
      <c r="A166" s="2">
        <f>IFERROR(__xludf.DUMMYFUNCTION("""COMPUTED_VALUE"""),45531.66666666667)</f>
        <v>45531.66667</v>
      </c>
      <c r="B166" s="1">
        <f>IFERROR(__xludf.DUMMYFUNCTION("""COMPUTED_VALUE"""),11301.51)</f>
        <v>11301.51</v>
      </c>
      <c r="D166" s="2">
        <f>IFERROR(__xludf.DUMMYFUNCTION("""COMPUTED_VALUE"""),45531.66666666667)</f>
        <v>45531.66667</v>
      </c>
      <c r="E166" s="1">
        <f>IFERROR(__xludf.DUMMYFUNCTION("""COMPUTED_VALUE"""),11435.33)</f>
        <v>11435.33</v>
      </c>
      <c r="G166" s="2">
        <f>IFERROR(__xludf.DUMMYFUNCTION("""COMPUTED_VALUE"""),45531.66666666667)</f>
        <v>45531.66667</v>
      </c>
      <c r="H166" s="1">
        <f>IFERROR(__xludf.DUMMYFUNCTION("""COMPUTED_VALUE"""),11243.19)</f>
        <v>11243.19</v>
      </c>
      <c r="J166" s="2">
        <f>IFERROR(__xludf.DUMMYFUNCTION("""COMPUTED_VALUE"""),45531.66666666667)</f>
        <v>45531.66667</v>
      </c>
      <c r="K166" s="1">
        <f>IFERROR(__xludf.DUMMYFUNCTION("""COMPUTED_VALUE"""),11395.16)</f>
        <v>11395.16</v>
      </c>
      <c r="M166" s="2">
        <f>IFERROR(__xludf.DUMMYFUNCTION("""COMPUTED_VALUE"""),45531.66666666667)</f>
        <v>45531.66667</v>
      </c>
      <c r="N166" s="1">
        <f>IFERROR(__xludf.DUMMYFUNCTION("""COMPUTED_VALUE"""),8.1862596E7)</f>
        <v>81862596</v>
      </c>
    </row>
    <row r="167">
      <c r="A167" s="2">
        <f>IFERROR(__xludf.DUMMYFUNCTION("""COMPUTED_VALUE"""),45532.66666666667)</f>
        <v>45532.66667</v>
      </c>
      <c r="B167" s="1">
        <f>IFERROR(__xludf.DUMMYFUNCTION("""COMPUTED_VALUE"""),11379.27)</f>
        <v>11379.27</v>
      </c>
      <c r="D167" s="2">
        <f>IFERROR(__xludf.DUMMYFUNCTION("""COMPUTED_VALUE"""),45532.66666666667)</f>
        <v>45532.66667</v>
      </c>
      <c r="E167" s="1">
        <f>IFERROR(__xludf.DUMMYFUNCTION("""COMPUTED_VALUE"""),11457.94)</f>
        <v>11457.94</v>
      </c>
      <c r="G167" s="2">
        <f>IFERROR(__xludf.DUMMYFUNCTION("""COMPUTED_VALUE"""),45532.66666666667)</f>
        <v>45532.66667</v>
      </c>
      <c r="H167" s="1">
        <f>IFERROR(__xludf.DUMMYFUNCTION("""COMPUTED_VALUE"""),11252.27)</f>
        <v>11252.27</v>
      </c>
      <c r="J167" s="2">
        <f>IFERROR(__xludf.DUMMYFUNCTION("""COMPUTED_VALUE"""),45532.66666666667)</f>
        <v>45532.66667</v>
      </c>
      <c r="K167" s="1">
        <f>IFERROR(__xludf.DUMMYFUNCTION("""COMPUTED_VALUE"""),11298.84)</f>
        <v>11298.84</v>
      </c>
      <c r="M167" s="2">
        <f>IFERROR(__xludf.DUMMYFUNCTION("""COMPUTED_VALUE"""),45532.66666666667)</f>
        <v>45532.66667</v>
      </c>
      <c r="N167" s="1">
        <f>IFERROR(__xludf.DUMMYFUNCTION("""COMPUTED_VALUE"""),1.18374324E8)</f>
        <v>118374324</v>
      </c>
    </row>
    <row r="168">
      <c r="A168" s="2">
        <f>IFERROR(__xludf.DUMMYFUNCTION("""COMPUTED_VALUE"""),45533.66666666667)</f>
        <v>45533.66667</v>
      </c>
      <c r="B168" s="1">
        <f>IFERROR(__xludf.DUMMYFUNCTION("""COMPUTED_VALUE"""),11425.36)</f>
        <v>11425.36</v>
      </c>
      <c r="D168" s="2">
        <f>IFERROR(__xludf.DUMMYFUNCTION("""COMPUTED_VALUE"""),45533.66666666667)</f>
        <v>45533.66667</v>
      </c>
      <c r="E168" s="1">
        <f>IFERROR(__xludf.DUMMYFUNCTION("""COMPUTED_VALUE"""),11592.41)</f>
        <v>11592.41</v>
      </c>
      <c r="G168" s="2">
        <f>IFERROR(__xludf.DUMMYFUNCTION("""COMPUTED_VALUE"""),45533.66666666667)</f>
        <v>45533.66667</v>
      </c>
      <c r="H168" s="1">
        <f>IFERROR(__xludf.DUMMYFUNCTION("""COMPUTED_VALUE"""),11396.29)</f>
        <v>11396.29</v>
      </c>
      <c r="J168" s="2">
        <f>IFERROR(__xludf.DUMMYFUNCTION("""COMPUTED_VALUE"""),45533.66666666667)</f>
        <v>45533.66667</v>
      </c>
      <c r="K168" s="1">
        <f>IFERROR(__xludf.DUMMYFUNCTION("""COMPUTED_VALUE"""),11434.08)</f>
        <v>11434.08</v>
      </c>
      <c r="M168" s="2">
        <f>IFERROR(__xludf.DUMMYFUNCTION("""COMPUTED_VALUE"""),45533.66666666667)</f>
        <v>45533.66667</v>
      </c>
      <c r="N168" s="1">
        <f>IFERROR(__xludf.DUMMYFUNCTION("""COMPUTED_VALUE"""),1.4077492E8)</f>
        <v>140774920</v>
      </c>
    </row>
    <row r="169">
      <c r="A169" s="2">
        <f>IFERROR(__xludf.DUMMYFUNCTION("""COMPUTED_VALUE"""),45534.66666666667)</f>
        <v>45534.66667</v>
      </c>
      <c r="B169" s="1">
        <f>IFERROR(__xludf.DUMMYFUNCTION("""COMPUTED_VALUE"""),11469.19)</f>
        <v>11469.19</v>
      </c>
      <c r="D169" s="2">
        <f>IFERROR(__xludf.DUMMYFUNCTION("""COMPUTED_VALUE"""),45534.66666666667)</f>
        <v>45534.66667</v>
      </c>
      <c r="E169" s="1">
        <f>IFERROR(__xludf.DUMMYFUNCTION("""COMPUTED_VALUE"""),11471.63)</f>
        <v>11471.63</v>
      </c>
      <c r="G169" s="2">
        <f>IFERROR(__xludf.DUMMYFUNCTION("""COMPUTED_VALUE"""),45534.66666666667)</f>
        <v>45534.66667</v>
      </c>
      <c r="H169" s="1">
        <f>IFERROR(__xludf.DUMMYFUNCTION("""COMPUTED_VALUE"""),11332.36)</f>
        <v>11332.36</v>
      </c>
      <c r="J169" s="2">
        <f>IFERROR(__xludf.DUMMYFUNCTION("""COMPUTED_VALUE"""),45534.66666666667)</f>
        <v>45534.66667</v>
      </c>
      <c r="K169" s="1">
        <f>IFERROR(__xludf.DUMMYFUNCTION("""COMPUTED_VALUE"""),11411.73)</f>
        <v>11411.73</v>
      </c>
      <c r="M169" s="2">
        <f>IFERROR(__xludf.DUMMYFUNCTION("""COMPUTED_VALUE"""),45534.66666666667)</f>
        <v>45534.66667</v>
      </c>
      <c r="N169" s="1">
        <f>IFERROR(__xludf.DUMMYFUNCTION("""COMPUTED_VALUE"""),1.46485588E8)</f>
        <v>146485588</v>
      </c>
    </row>
    <row r="170">
      <c r="A170" s="2">
        <f>IFERROR(__xludf.DUMMYFUNCTION("""COMPUTED_VALUE"""),45538.66666666667)</f>
        <v>45538.66667</v>
      </c>
      <c r="B170" s="1">
        <f>IFERROR(__xludf.DUMMYFUNCTION("""COMPUTED_VALUE"""),11389.36)</f>
        <v>11389.36</v>
      </c>
      <c r="D170" s="2">
        <f>IFERROR(__xludf.DUMMYFUNCTION("""COMPUTED_VALUE"""),45538.66666666667)</f>
        <v>45538.66667</v>
      </c>
      <c r="E170" s="1">
        <f>IFERROR(__xludf.DUMMYFUNCTION("""COMPUTED_VALUE"""),11408.91)</f>
        <v>11408.91</v>
      </c>
      <c r="G170" s="2">
        <f>IFERROR(__xludf.DUMMYFUNCTION("""COMPUTED_VALUE"""),45538.66666666667)</f>
        <v>45538.66667</v>
      </c>
      <c r="H170" s="1">
        <f>IFERROR(__xludf.DUMMYFUNCTION("""COMPUTED_VALUE"""),11025.15)</f>
        <v>11025.15</v>
      </c>
      <c r="J170" s="2">
        <f>IFERROR(__xludf.DUMMYFUNCTION("""COMPUTED_VALUE"""),45538.66666666667)</f>
        <v>45538.66667</v>
      </c>
      <c r="K170" s="1">
        <f>IFERROR(__xludf.DUMMYFUNCTION("""COMPUTED_VALUE"""),11100.87)</f>
        <v>11100.87</v>
      </c>
      <c r="M170" s="2">
        <f>IFERROR(__xludf.DUMMYFUNCTION("""COMPUTED_VALUE"""),45538.66666666667)</f>
        <v>45538.66667</v>
      </c>
      <c r="N170" s="1">
        <f>IFERROR(__xludf.DUMMYFUNCTION("""COMPUTED_VALUE"""),1.16733848E8)</f>
        <v>116733848</v>
      </c>
    </row>
    <row r="171">
      <c r="A171" s="2">
        <f>IFERROR(__xludf.DUMMYFUNCTION("""COMPUTED_VALUE"""),45539.66666666667)</f>
        <v>45539.66667</v>
      </c>
      <c r="B171" s="1">
        <f>IFERROR(__xludf.DUMMYFUNCTION("""COMPUTED_VALUE"""),11029.52)</f>
        <v>11029.52</v>
      </c>
      <c r="D171" s="2">
        <f>IFERROR(__xludf.DUMMYFUNCTION("""COMPUTED_VALUE"""),45539.66666666667)</f>
        <v>45539.66667</v>
      </c>
      <c r="E171" s="1">
        <f>IFERROR(__xludf.DUMMYFUNCTION("""COMPUTED_VALUE"""),11035.79)</f>
        <v>11035.79</v>
      </c>
      <c r="G171" s="2">
        <f>IFERROR(__xludf.DUMMYFUNCTION("""COMPUTED_VALUE"""),45539.66666666667)</f>
        <v>45539.66667</v>
      </c>
      <c r="H171" s="1">
        <f>IFERROR(__xludf.DUMMYFUNCTION("""COMPUTED_VALUE"""),10847.19)</f>
        <v>10847.19</v>
      </c>
      <c r="J171" s="2">
        <f>IFERROR(__xludf.DUMMYFUNCTION("""COMPUTED_VALUE"""),45539.66666666667)</f>
        <v>45539.66667</v>
      </c>
      <c r="K171" s="1">
        <f>IFERROR(__xludf.DUMMYFUNCTION("""COMPUTED_VALUE"""),11005.98)</f>
        <v>11005.98</v>
      </c>
      <c r="M171" s="2">
        <f>IFERROR(__xludf.DUMMYFUNCTION("""COMPUTED_VALUE"""),45539.66666666667)</f>
        <v>45539.66667</v>
      </c>
      <c r="N171" s="1">
        <f>IFERROR(__xludf.DUMMYFUNCTION("""COMPUTED_VALUE"""),1.02878508E8)</f>
        <v>102878508</v>
      </c>
    </row>
    <row r="172">
      <c r="A172" s="2">
        <f>IFERROR(__xludf.DUMMYFUNCTION("""COMPUTED_VALUE"""),45540.66666666667)</f>
        <v>45540.66667</v>
      </c>
      <c r="B172" s="1">
        <f>IFERROR(__xludf.DUMMYFUNCTION("""COMPUTED_VALUE"""),11050.86)</f>
        <v>11050.86</v>
      </c>
      <c r="D172" s="2">
        <f>IFERROR(__xludf.DUMMYFUNCTION("""COMPUTED_VALUE"""),45540.66666666667)</f>
        <v>45540.66667</v>
      </c>
      <c r="E172" s="1">
        <f>IFERROR(__xludf.DUMMYFUNCTION("""COMPUTED_VALUE"""),11212.2)</f>
        <v>11212.2</v>
      </c>
      <c r="G172" s="2">
        <f>IFERROR(__xludf.DUMMYFUNCTION("""COMPUTED_VALUE"""),45540.66666666667)</f>
        <v>45540.66667</v>
      </c>
      <c r="H172" s="1">
        <f>IFERROR(__xludf.DUMMYFUNCTION("""COMPUTED_VALUE"""),11037.36)</f>
        <v>11037.36</v>
      </c>
      <c r="J172" s="2">
        <f>IFERROR(__xludf.DUMMYFUNCTION("""COMPUTED_VALUE"""),45540.66666666667)</f>
        <v>45540.66667</v>
      </c>
      <c r="K172" s="1">
        <f>IFERROR(__xludf.DUMMYFUNCTION("""COMPUTED_VALUE"""),11064.18)</f>
        <v>11064.18</v>
      </c>
      <c r="M172" s="2">
        <f>IFERROR(__xludf.DUMMYFUNCTION("""COMPUTED_VALUE"""),45540.66666666667)</f>
        <v>45540.66667</v>
      </c>
      <c r="N172" s="1">
        <f>IFERROR(__xludf.DUMMYFUNCTION("""COMPUTED_VALUE"""),1.00027758E8)</f>
        <v>100027758</v>
      </c>
    </row>
    <row r="173">
      <c r="A173" s="2">
        <f>IFERROR(__xludf.DUMMYFUNCTION("""COMPUTED_VALUE"""),45541.66666666667)</f>
        <v>45541.66667</v>
      </c>
      <c r="B173" s="1">
        <f>IFERROR(__xludf.DUMMYFUNCTION("""COMPUTED_VALUE"""),11124.79)</f>
        <v>11124.79</v>
      </c>
      <c r="D173" s="2">
        <f>IFERROR(__xludf.DUMMYFUNCTION("""COMPUTED_VALUE"""),45541.66666666667)</f>
        <v>45541.66667</v>
      </c>
      <c r="E173" s="1">
        <f>IFERROR(__xludf.DUMMYFUNCTION("""COMPUTED_VALUE"""),11190.69)</f>
        <v>11190.69</v>
      </c>
      <c r="G173" s="2">
        <f>IFERROR(__xludf.DUMMYFUNCTION("""COMPUTED_VALUE"""),45541.66666666667)</f>
        <v>45541.66667</v>
      </c>
      <c r="H173" s="1">
        <f>IFERROR(__xludf.DUMMYFUNCTION("""COMPUTED_VALUE"""),10922.49)</f>
        <v>10922.49</v>
      </c>
      <c r="J173" s="2">
        <f>IFERROR(__xludf.DUMMYFUNCTION("""COMPUTED_VALUE"""),45541.66666666667)</f>
        <v>45541.66667</v>
      </c>
      <c r="K173" s="1">
        <f>IFERROR(__xludf.DUMMYFUNCTION("""COMPUTED_VALUE"""),10972.0)</f>
        <v>10972</v>
      </c>
      <c r="M173" s="2">
        <f>IFERROR(__xludf.DUMMYFUNCTION("""COMPUTED_VALUE"""),45541.66666666667)</f>
        <v>45541.66667</v>
      </c>
      <c r="N173" s="1">
        <f>IFERROR(__xludf.DUMMYFUNCTION("""COMPUTED_VALUE"""),1.06179495E8)</f>
        <v>106179495</v>
      </c>
    </row>
    <row r="174">
      <c r="A174" s="2">
        <f>IFERROR(__xludf.DUMMYFUNCTION("""COMPUTED_VALUE"""),45544.66666666667)</f>
        <v>45544.66667</v>
      </c>
      <c r="B174" s="1">
        <f>IFERROR(__xludf.DUMMYFUNCTION("""COMPUTED_VALUE"""),10984.18)</f>
        <v>10984.18</v>
      </c>
      <c r="D174" s="2">
        <f>IFERROR(__xludf.DUMMYFUNCTION("""COMPUTED_VALUE"""),45544.66666666667)</f>
        <v>45544.66667</v>
      </c>
      <c r="E174" s="1">
        <f>IFERROR(__xludf.DUMMYFUNCTION("""COMPUTED_VALUE"""),11001.69)</f>
        <v>11001.69</v>
      </c>
      <c r="G174" s="2">
        <f>IFERROR(__xludf.DUMMYFUNCTION("""COMPUTED_VALUE"""),45544.66666666667)</f>
        <v>45544.66667</v>
      </c>
      <c r="H174" s="1">
        <f>IFERROR(__xludf.DUMMYFUNCTION("""COMPUTED_VALUE"""),10795.44)</f>
        <v>10795.44</v>
      </c>
      <c r="J174" s="2">
        <f>IFERROR(__xludf.DUMMYFUNCTION("""COMPUTED_VALUE"""),45544.66666666667)</f>
        <v>45544.66667</v>
      </c>
      <c r="K174" s="1">
        <f>IFERROR(__xludf.DUMMYFUNCTION("""COMPUTED_VALUE"""),10990.44)</f>
        <v>10990.44</v>
      </c>
      <c r="M174" s="2">
        <f>IFERROR(__xludf.DUMMYFUNCTION("""COMPUTED_VALUE"""),45544.66666666667)</f>
        <v>45544.66667</v>
      </c>
      <c r="N174" s="1">
        <f>IFERROR(__xludf.DUMMYFUNCTION("""COMPUTED_VALUE"""),1.29397278E8)</f>
        <v>129397278</v>
      </c>
    </row>
    <row r="175">
      <c r="A175" s="2">
        <f>IFERROR(__xludf.DUMMYFUNCTION("""COMPUTED_VALUE"""),45545.66666666667)</f>
        <v>45545.66667</v>
      </c>
      <c r="B175" s="1">
        <f>IFERROR(__xludf.DUMMYFUNCTION("""COMPUTED_VALUE"""),10915.26)</f>
        <v>10915.26</v>
      </c>
      <c r="D175" s="2">
        <f>IFERROR(__xludf.DUMMYFUNCTION("""COMPUTED_VALUE"""),45545.66666666667)</f>
        <v>45545.66667</v>
      </c>
      <c r="E175" s="1">
        <f>IFERROR(__xludf.DUMMYFUNCTION("""COMPUTED_VALUE"""),11011.39)</f>
        <v>11011.39</v>
      </c>
      <c r="G175" s="2">
        <f>IFERROR(__xludf.DUMMYFUNCTION("""COMPUTED_VALUE"""),45545.66666666667)</f>
        <v>45545.66667</v>
      </c>
      <c r="H175" s="1">
        <f>IFERROR(__xludf.DUMMYFUNCTION("""COMPUTED_VALUE"""),10790.01)</f>
        <v>10790.01</v>
      </c>
      <c r="J175" s="2">
        <f>IFERROR(__xludf.DUMMYFUNCTION("""COMPUTED_VALUE"""),45545.66666666667)</f>
        <v>45545.66667</v>
      </c>
      <c r="K175" s="1">
        <f>IFERROR(__xludf.DUMMYFUNCTION("""COMPUTED_VALUE"""),10947.93)</f>
        <v>10947.93</v>
      </c>
      <c r="M175" s="2">
        <f>IFERROR(__xludf.DUMMYFUNCTION("""COMPUTED_VALUE"""),45545.66666666667)</f>
        <v>45545.66667</v>
      </c>
      <c r="N175" s="1">
        <f>IFERROR(__xludf.DUMMYFUNCTION("""COMPUTED_VALUE"""),1.54668626E8)</f>
        <v>154668626</v>
      </c>
    </row>
    <row r="176">
      <c r="A176" s="2">
        <f>IFERROR(__xludf.DUMMYFUNCTION("""COMPUTED_VALUE"""),45546.66666666667)</f>
        <v>45546.66667</v>
      </c>
      <c r="B176" s="1">
        <f>IFERROR(__xludf.DUMMYFUNCTION("""COMPUTED_VALUE"""),11019.35)</f>
        <v>11019.35</v>
      </c>
      <c r="D176" s="2">
        <f>IFERROR(__xludf.DUMMYFUNCTION("""COMPUTED_VALUE"""),45546.66666666667)</f>
        <v>45546.66667</v>
      </c>
      <c r="E176" s="1">
        <f>IFERROR(__xludf.DUMMYFUNCTION("""COMPUTED_VALUE"""),11092.22)</f>
        <v>11092.22</v>
      </c>
      <c r="G176" s="2">
        <f>IFERROR(__xludf.DUMMYFUNCTION("""COMPUTED_VALUE"""),45546.66666666667)</f>
        <v>45546.66667</v>
      </c>
      <c r="H176" s="1">
        <f>IFERROR(__xludf.DUMMYFUNCTION("""COMPUTED_VALUE"""),10833.33)</f>
        <v>10833.33</v>
      </c>
      <c r="J176" s="2">
        <f>IFERROR(__xludf.DUMMYFUNCTION("""COMPUTED_VALUE"""),45546.66666666667)</f>
        <v>45546.66667</v>
      </c>
      <c r="K176" s="1">
        <f>IFERROR(__xludf.DUMMYFUNCTION("""COMPUTED_VALUE"""),11077.1)</f>
        <v>11077.1</v>
      </c>
      <c r="M176" s="2">
        <f>IFERROR(__xludf.DUMMYFUNCTION("""COMPUTED_VALUE"""),45546.66666666667)</f>
        <v>45546.66667</v>
      </c>
      <c r="N176" s="1">
        <f>IFERROR(__xludf.DUMMYFUNCTION("""COMPUTED_VALUE"""),1.51209321E8)</f>
        <v>151209321</v>
      </c>
    </row>
    <row r="177">
      <c r="A177" s="2">
        <f>IFERROR(__xludf.DUMMYFUNCTION("""COMPUTED_VALUE"""),45547.66666666667)</f>
        <v>45547.66667</v>
      </c>
      <c r="B177" s="1">
        <f>IFERROR(__xludf.DUMMYFUNCTION("""COMPUTED_VALUE"""),11068.27)</f>
        <v>11068.27</v>
      </c>
      <c r="D177" s="2">
        <f>IFERROR(__xludf.DUMMYFUNCTION("""COMPUTED_VALUE"""),45547.66666666667)</f>
        <v>45547.66667</v>
      </c>
      <c r="E177" s="1">
        <f>IFERROR(__xludf.DUMMYFUNCTION("""COMPUTED_VALUE"""),11124.56)</f>
        <v>11124.56</v>
      </c>
      <c r="G177" s="2">
        <f>IFERROR(__xludf.DUMMYFUNCTION("""COMPUTED_VALUE"""),45547.66666666667)</f>
        <v>45547.66667</v>
      </c>
      <c r="H177" s="1">
        <f>IFERROR(__xludf.DUMMYFUNCTION("""COMPUTED_VALUE"""),10941.28)</f>
        <v>10941.28</v>
      </c>
      <c r="J177" s="2">
        <f>IFERROR(__xludf.DUMMYFUNCTION("""COMPUTED_VALUE"""),45547.66666666667)</f>
        <v>45547.66667</v>
      </c>
      <c r="K177" s="1">
        <f>IFERROR(__xludf.DUMMYFUNCTION("""COMPUTED_VALUE"""),11086.91)</f>
        <v>11086.91</v>
      </c>
      <c r="M177" s="2">
        <f>IFERROR(__xludf.DUMMYFUNCTION("""COMPUTED_VALUE"""),45547.66666666667)</f>
        <v>45547.66667</v>
      </c>
      <c r="N177" s="1">
        <f>IFERROR(__xludf.DUMMYFUNCTION("""COMPUTED_VALUE"""),1.11508703E8)</f>
        <v>111508703</v>
      </c>
    </row>
    <row r="178">
      <c r="A178" s="2">
        <f>IFERROR(__xludf.DUMMYFUNCTION("""COMPUTED_VALUE"""),45548.66666666667)</f>
        <v>45548.66667</v>
      </c>
      <c r="B178" s="1">
        <f>IFERROR(__xludf.DUMMYFUNCTION("""COMPUTED_VALUE"""),11127.14)</f>
        <v>11127.14</v>
      </c>
      <c r="D178" s="2">
        <f>IFERROR(__xludf.DUMMYFUNCTION("""COMPUTED_VALUE"""),45548.66666666667)</f>
        <v>45548.66667</v>
      </c>
      <c r="E178" s="1">
        <f>IFERROR(__xludf.DUMMYFUNCTION("""COMPUTED_VALUE"""),11157.17)</f>
        <v>11157.17</v>
      </c>
      <c r="G178" s="2">
        <f>IFERROR(__xludf.DUMMYFUNCTION("""COMPUTED_VALUE"""),45548.66666666667)</f>
        <v>45548.66667</v>
      </c>
      <c r="H178" s="1">
        <f>IFERROR(__xludf.DUMMYFUNCTION("""COMPUTED_VALUE"""),11057.04)</f>
        <v>11057.04</v>
      </c>
      <c r="J178" s="2">
        <f>IFERROR(__xludf.DUMMYFUNCTION("""COMPUTED_VALUE"""),45548.66666666667)</f>
        <v>45548.66667</v>
      </c>
      <c r="K178" s="1">
        <f>IFERROR(__xludf.DUMMYFUNCTION("""COMPUTED_VALUE"""),11085.63)</f>
        <v>11085.63</v>
      </c>
      <c r="M178" s="2">
        <f>IFERROR(__xludf.DUMMYFUNCTION("""COMPUTED_VALUE"""),45548.66666666667)</f>
        <v>45548.66667</v>
      </c>
      <c r="N178" s="1">
        <f>IFERROR(__xludf.DUMMYFUNCTION("""COMPUTED_VALUE"""),8.6775614E7)</f>
        <v>86775614</v>
      </c>
    </row>
    <row r="179">
      <c r="A179" s="2">
        <f>IFERROR(__xludf.DUMMYFUNCTION("""COMPUTED_VALUE"""),45551.66666666667)</f>
        <v>45551.66667</v>
      </c>
      <c r="B179" s="1">
        <f>IFERROR(__xludf.DUMMYFUNCTION("""COMPUTED_VALUE"""),10793.51)</f>
        <v>10793.51</v>
      </c>
      <c r="D179" s="2">
        <f>IFERROR(__xludf.DUMMYFUNCTION("""COMPUTED_VALUE"""),45551.66666666667)</f>
        <v>45551.66667</v>
      </c>
      <c r="E179" s="1">
        <f>IFERROR(__xludf.DUMMYFUNCTION("""COMPUTED_VALUE"""),10838.18)</f>
        <v>10838.18</v>
      </c>
      <c r="G179" s="2">
        <f>IFERROR(__xludf.DUMMYFUNCTION("""COMPUTED_VALUE"""),45551.66666666667)</f>
        <v>45551.66667</v>
      </c>
      <c r="H179" s="1">
        <f>IFERROR(__xludf.DUMMYFUNCTION("""COMPUTED_VALUE"""),10686.21)</f>
        <v>10686.21</v>
      </c>
      <c r="J179" s="2">
        <f>IFERROR(__xludf.DUMMYFUNCTION("""COMPUTED_VALUE"""),45551.66666666667)</f>
        <v>45551.66667</v>
      </c>
      <c r="K179" s="1">
        <f>IFERROR(__xludf.DUMMYFUNCTION("""COMPUTED_VALUE"""),10799.44)</f>
        <v>10799.44</v>
      </c>
      <c r="M179" s="2">
        <f>IFERROR(__xludf.DUMMYFUNCTION("""COMPUTED_VALUE"""),45551.66666666667)</f>
        <v>45551.66667</v>
      </c>
      <c r="N179" s="1">
        <f>IFERROR(__xludf.DUMMYFUNCTION("""COMPUTED_VALUE"""),1.0646443E8)</f>
        <v>106464430</v>
      </c>
    </row>
    <row r="180">
      <c r="A180" s="2">
        <f>IFERROR(__xludf.DUMMYFUNCTION("""COMPUTED_VALUE"""),45552.66666666667)</f>
        <v>45552.66667</v>
      </c>
      <c r="B180" s="1">
        <f>IFERROR(__xludf.DUMMYFUNCTION("""COMPUTED_VALUE"""),10774.38)</f>
        <v>10774.38</v>
      </c>
      <c r="D180" s="2">
        <f>IFERROR(__xludf.DUMMYFUNCTION("""COMPUTED_VALUE"""),45552.66666666667)</f>
        <v>45552.66667</v>
      </c>
      <c r="E180" s="1">
        <f>IFERROR(__xludf.DUMMYFUNCTION("""COMPUTED_VALUE"""),10838.65)</f>
        <v>10838.65</v>
      </c>
      <c r="G180" s="2">
        <f>IFERROR(__xludf.DUMMYFUNCTION("""COMPUTED_VALUE"""),45552.66666666667)</f>
        <v>45552.66667</v>
      </c>
      <c r="H180" s="1">
        <f>IFERROR(__xludf.DUMMYFUNCTION("""COMPUTED_VALUE"""),10728.6)</f>
        <v>10728.6</v>
      </c>
      <c r="J180" s="2">
        <f>IFERROR(__xludf.DUMMYFUNCTION("""COMPUTED_VALUE"""),45552.66666666667)</f>
        <v>45552.66667</v>
      </c>
      <c r="K180" s="1">
        <f>IFERROR(__xludf.DUMMYFUNCTION("""COMPUTED_VALUE"""),10831.55)</f>
        <v>10831.55</v>
      </c>
      <c r="M180" s="2">
        <f>IFERROR(__xludf.DUMMYFUNCTION("""COMPUTED_VALUE"""),45552.66666666667)</f>
        <v>45552.66667</v>
      </c>
      <c r="N180" s="1">
        <f>IFERROR(__xludf.DUMMYFUNCTION("""COMPUTED_VALUE"""),1.07215007E8)</f>
        <v>107215007</v>
      </c>
    </row>
    <row r="181">
      <c r="A181" s="2">
        <f>IFERROR(__xludf.DUMMYFUNCTION("""COMPUTED_VALUE"""),45553.66666666667)</f>
        <v>45553.66667</v>
      </c>
      <c r="B181" s="1">
        <f>IFERROR(__xludf.DUMMYFUNCTION("""COMPUTED_VALUE"""),10878.74)</f>
        <v>10878.74</v>
      </c>
      <c r="D181" s="2">
        <f>IFERROR(__xludf.DUMMYFUNCTION("""COMPUTED_VALUE"""),45553.66666666667)</f>
        <v>45553.66667</v>
      </c>
      <c r="E181" s="1">
        <f>IFERROR(__xludf.DUMMYFUNCTION("""COMPUTED_VALUE"""),11114.92)</f>
        <v>11114.92</v>
      </c>
      <c r="G181" s="2">
        <f>IFERROR(__xludf.DUMMYFUNCTION("""COMPUTED_VALUE"""),45553.66666666667)</f>
        <v>45553.66667</v>
      </c>
      <c r="H181" s="1">
        <f>IFERROR(__xludf.DUMMYFUNCTION("""COMPUTED_VALUE"""),10878.74)</f>
        <v>10878.74</v>
      </c>
      <c r="J181" s="2">
        <f>IFERROR(__xludf.DUMMYFUNCTION("""COMPUTED_VALUE"""),45553.66666666667)</f>
        <v>45553.66667</v>
      </c>
      <c r="K181" s="1">
        <f>IFERROR(__xludf.DUMMYFUNCTION("""COMPUTED_VALUE"""),11009.33)</f>
        <v>11009.33</v>
      </c>
      <c r="M181" s="2">
        <f>IFERROR(__xludf.DUMMYFUNCTION("""COMPUTED_VALUE"""),45553.66666666667)</f>
        <v>45553.66667</v>
      </c>
      <c r="N181" s="1">
        <f>IFERROR(__xludf.DUMMYFUNCTION("""COMPUTED_VALUE"""),1.11865221E8)</f>
        <v>111865221</v>
      </c>
    </row>
    <row r="182">
      <c r="A182" s="2">
        <f>IFERROR(__xludf.DUMMYFUNCTION("""COMPUTED_VALUE"""),45554.66666666667)</f>
        <v>45554.66667</v>
      </c>
      <c r="B182" s="1">
        <f>IFERROR(__xludf.DUMMYFUNCTION("""COMPUTED_VALUE"""),11232.54)</f>
        <v>11232.54</v>
      </c>
      <c r="D182" s="2">
        <f>IFERROR(__xludf.DUMMYFUNCTION("""COMPUTED_VALUE"""),45554.66666666667)</f>
        <v>45554.66667</v>
      </c>
      <c r="E182" s="1">
        <f>IFERROR(__xludf.DUMMYFUNCTION("""COMPUTED_VALUE"""),11450.06)</f>
        <v>11450.06</v>
      </c>
      <c r="G182" s="2">
        <f>IFERROR(__xludf.DUMMYFUNCTION("""COMPUTED_VALUE"""),45554.66666666667)</f>
        <v>45554.66667</v>
      </c>
      <c r="H182" s="1">
        <f>IFERROR(__xludf.DUMMYFUNCTION("""COMPUTED_VALUE"""),11213.98)</f>
        <v>11213.98</v>
      </c>
      <c r="J182" s="2">
        <f>IFERROR(__xludf.DUMMYFUNCTION("""COMPUTED_VALUE"""),45554.66666666667)</f>
        <v>45554.66667</v>
      </c>
      <c r="K182" s="1">
        <f>IFERROR(__xludf.DUMMYFUNCTION("""COMPUTED_VALUE"""),11403.2)</f>
        <v>11403.2</v>
      </c>
      <c r="M182" s="2">
        <f>IFERROR(__xludf.DUMMYFUNCTION("""COMPUTED_VALUE"""),45554.66666666667)</f>
        <v>45554.66667</v>
      </c>
      <c r="N182" s="1">
        <f>IFERROR(__xludf.DUMMYFUNCTION("""COMPUTED_VALUE"""),1.18838191E8)</f>
        <v>118838191</v>
      </c>
    </row>
    <row r="183">
      <c r="A183" s="2">
        <f>IFERROR(__xludf.DUMMYFUNCTION("""COMPUTED_VALUE"""),45555.66666666667)</f>
        <v>45555.66667</v>
      </c>
      <c r="B183" s="1">
        <f>IFERROR(__xludf.DUMMYFUNCTION("""COMPUTED_VALUE"""),11458.71)</f>
        <v>11458.71</v>
      </c>
      <c r="D183" s="2">
        <f>IFERROR(__xludf.DUMMYFUNCTION("""COMPUTED_VALUE"""),45555.66666666667)</f>
        <v>45555.66667</v>
      </c>
      <c r="E183" s="1">
        <f>IFERROR(__xludf.DUMMYFUNCTION("""COMPUTED_VALUE"""),11603.28)</f>
        <v>11603.28</v>
      </c>
      <c r="G183" s="2">
        <f>IFERROR(__xludf.DUMMYFUNCTION("""COMPUTED_VALUE"""),45555.66666666667)</f>
        <v>45555.66667</v>
      </c>
      <c r="H183" s="1">
        <f>IFERROR(__xludf.DUMMYFUNCTION("""COMPUTED_VALUE"""),11357.14)</f>
        <v>11357.14</v>
      </c>
      <c r="J183" s="2">
        <f>IFERROR(__xludf.DUMMYFUNCTION("""COMPUTED_VALUE"""),45555.66666666667)</f>
        <v>45555.66667</v>
      </c>
      <c r="K183" s="1">
        <f>IFERROR(__xludf.DUMMYFUNCTION("""COMPUTED_VALUE"""),11376.97)</f>
        <v>11376.97</v>
      </c>
      <c r="M183" s="2">
        <f>IFERROR(__xludf.DUMMYFUNCTION("""COMPUTED_VALUE"""),45555.66666666667)</f>
        <v>45555.66667</v>
      </c>
      <c r="N183" s="1">
        <f>IFERROR(__xludf.DUMMYFUNCTION("""COMPUTED_VALUE"""),4.97881381E8)</f>
        <v>497881381</v>
      </c>
    </row>
    <row r="184">
      <c r="A184" s="2">
        <f>IFERROR(__xludf.DUMMYFUNCTION("""COMPUTED_VALUE"""),45558.66666666667)</f>
        <v>45558.66667</v>
      </c>
      <c r="B184" s="1">
        <f>IFERROR(__xludf.DUMMYFUNCTION("""COMPUTED_VALUE"""),11336.34)</f>
        <v>11336.34</v>
      </c>
      <c r="D184" s="2">
        <f>IFERROR(__xludf.DUMMYFUNCTION("""COMPUTED_VALUE"""),45558.66666666667)</f>
        <v>45558.66667</v>
      </c>
      <c r="E184" s="1">
        <f>IFERROR(__xludf.DUMMYFUNCTION("""COMPUTED_VALUE"""),11435.85)</f>
        <v>11435.85</v>
      </c>
      <c r="G184" s="2">
        <f>IFERROR(__xludf.DUMMYFUNCTION("""COMPUTED_VALUE"""),45558.66666666667)</f>
        <v>45558.66667</v>
      </c>
      <c r="H184" s="1">
        <f>IFERROR(__xludf.DUMMYFUNCTION("""COMPUTED_VALUE"""),11268.2)</f>
        <v>11268.2</v>
      </c>
      <c r="J184" s="2">
        <f>IFERROR(__xludf.DUMMYFUNCTION("""COMPUTED_VALUE"""),45558.66666666667)</f>
        <v>45558.66667</v>
      </c>
      <c r="K184" s="1">
        <f>IFERROR(__xludf.DUMMYFUNCTION("""COMPUTED_VALUE"""),11298.66)</f>
        <v>11298.66</v>
      </c>
      <c r="M184" s="2">
        <f>IFERROR(__xludf.DUMMYFUNCTION("""COMPUTED_VALUE"""),45558.66666666667)</f>
        <v>45558.66667</v>
      </c>
      <c r="N184" s="1">
        <f>IFERROR(__xludf.DUMMYFUNCTION("""COMPUTED_VALUE"""),9.7549019E7)</f>
        <v>97549019</v>
      </c>
    </row>
    <row r="185">
      <c r="A185" s="2">
        <f>IFERROR(__xludf.DUMMYFUNCTION("""COMPUTED_VALUE"""),45559.66666666667)</f>
        <v>45559.66667</v>
      </c>
      <c r="B185" s="1">
        <f>IFERROR(__xludf.DUMMYFUNCTION("""COMPUTED_VALUE"""),11399.24)</f>
        <v>11399.24</v>
      </c>
      <c r="D185" s="2">
        <f>IFERROR(__xludf.DUMMYFUNCTION("""COMPUTED_VALUE"""),45559.66666666667)</f>
        <v>45559.66667</v>
      </c>
      <c r="E185" s="1">
        <f>IFERROR(__xludf.DUMMYFUNCTION("""COMPUTED_VALUE"""),11432.44)</f>
        <v>11432.44</v>
      </c>
      <c r="G185" s="2">
        <f>IFERROR(__xludf.DUMMYFUNCTION("""COMPUTED_VALUE"""),45559.66666666667)</f>
        <v>45559.66667</v>
      </c>
      <c r="H185" s="1">
        <f>IFERROR(__xludf.DUMMYFUNCTION("""COMPUTED_VALUE"""),11259.85)</f>
        <v>11259.85</v>
      </c>
      <c r="J185" s="2">
        <f>IFERROR(__xludf.DUMMYFUNCTION("""COMPUTED_VALUE"""),45559.66666666667)</f>
        <v>45559.66667</v>
      </c>
      <c r="K185" s="1">
        <f>IFERROR(__xludf.DUMMYFUNCTION("""COMPUTED_VALUE"""),11342.89)</f>
        <v>11342.89</v>
      </c>
      <c r="M185" s="2">
        <f>IFERROR(__xludf.DUMMYFUNCTION("""COMPUTED_VALUE"""),45559.66666666667)</f>
        <v>45559.66667</v>
      </c>
      <c r="N185" s="1">
        <f>IFERROR(__xludf.DUMMYFUNCTION("""COMPUTED_VALUE"""),8.5727217E7)</f>
        <v>85727217</v>
      </c>
    </row>
    <row r="186">
      <c r="A186" s="2">
        <f>IFERROR(__xludf.DUMMYFUNCTION("""COMPUTED_VALUE"""),45560.66666666667)</f>
        <v>45560.66667</v>
      </c>
      <c r="B186" s="1">
        <f>IFERROR(__xludf.DUMMYFUNCTION("""COMPUTED_VALUE"""),11236.72)</f>
        <v>11236.72</v>
      </c>
      <c r="D186" s="2">
        <f>IFERROR(__xludf.DUMMYFUNCTION("""COMPUTED_VALUE"""),45560.66666666667)</f>
        <v>45560.66667</v>
      </c>
      <c r="E186" s="1">
        <f>IFERROR(__xludf.DUMMYFUNCTION("""COMPUTED_VALUE"""),11345.08)</f>
        <v>11345.08</v>
      </c>
      <c r="G186" s="2">
        <f>IFERROR(__xludf.DUMMYFUNCTION("""COMPUTED_VALUE"""),45560.66666666667)</f>
        <v>45560.66667</v>
      </c>
      <c r="H186" s="1">
        <f>IFERROR(__xludf.DUMMYFUNCTION("""COMPUTED_VALUE"""),11189.82)</f>
        <v>11189.82</v>
      </c>
      <c r="J186" s="2">
        <f>IFERROR(__xludf.DUMMYFUNCTION("""COMPUTED_VALUE"""),45560.66666666667)</f>
        <v>45560.66667</v>
      </c>
      <c r="K186" s="1">
        <f>IFERROR(__xludf.DUMMYFUNCTION("""COMPUTED_VALUE"""),11300.87)</f>
        <v>11300.87</v>
      </c>
      <c r="M186" s="2">
        <f>IFERROR(__xludf.DUMMYFUNCTION("""COMPUTED_VALUE"""),45560.66666666667)</f>
        <v>45560.66667</v>
      </c>
      <c r="N186" s="1">
        <f>IFERROR(__xludf.DUMMYFUNCTION("""COMPUTED_VALUE"""),9.7299933E7)</f>
        <v>97299933</v>
      </c>
    </row>
    <row r="187">
      <c r="A187" s="2">
        <f>IFERROR(__xludf.DUMMYFUNCTION("""COMPUTED_VALUE"""),45561.66666666667)</f>
        <v>45561.66667</v>
      </c>
      <c r="B187" s="1">
        <f>IFERROR(__xludf.DUMMYFUNCTION("""COMPUTED_VALUE"""),11364.68)</f>
        <v>11364.68</v>
      </c>
      <c r="D187" s="2">
        <f>IFERROR(__xludf.DUMMYFUNCTION("""COMPUTED_VALUE"""),45561.66666666667)</f>
        <v>45561.66667</v>
      </c>
      <c r="E187" s="1">
        <f>IFERROR(__xludf.DUMMYFUNCTION("""COMPUTED_VALUE"""),11416.45)</f>
        <v>11416.45</v>
      </c>
      <c r="G187" s="2">
        <f>IFERROR(__xludf.DUMMYFUNCTION("""COMPUTED_VALUE"""),45561.66666666667)</f>
        <v>45561.66667</v>
      </c>
      <c r="H187" s="1">
        <f>IFERROR(__xludf.DUMMYFUNCTION("""COMPUTED_VALUE"""),11274.82)</f>
        <v>11274.82</v>
      </c>
      <c r="J187" s="2">
        <f>IFERROR(__xludf.DUMMYFUNCTION("""COMPUTED_VALUE"""),45561.66666666667)</f>
        <v>45561.66667</v>
      </c>
      <c r="K187" s="1">
        <f>IFERROR(__xludf.DUMMYFUNCTION("""COMPUTED_VALUE"""),11367.39)</f>
        <v>11367.39</v>
      </c>
      <c r="M187" s="2">
        <f>IFERROR(__xludf.DUMMYFUNCTION("""COMPUTED_VALUE"""),45561.66666666667)</f>
        <v>45561.66667</v>
      </c>
      <c r="N187" s="1">
        <f>IFERROR(__xludf.DUMMYFUNCTION("""COMPUTED_VALUE"""),1.16957066E8)</f>
        <v>116957066</v>
      </c>
    </row>
    <row r="188">
      <c r="A188" s="2">
        <f>IFERROR(__xludf.DUMMYFUNCTION("""COMPUTED_VALUE"""),45562.66666666667)</f>
        <v>45562.66667</v>
      </c>
      <c r="B188" s="1">
        <f>IFERROR(__xludf.DUMMYFUNCTION("""COMPUTED_VALUE"""),11423.23)</f>
        <v>11423.23</v>
      </c>
      <c r="D188" s="2">
        <f>IFERROR(__xludf.DUMMYFUNCTION("""COMPUTED_VALUE"""),45562.66666666667)</f>
        <v>45562.66667</v>
      </c>
      <c r="E188" s="1">
        <f>IFERROR(__xludf.DUMMYFUNCTION("""COMPUTED_VALUE"""),11452.6)</f>
        <v>11452.6</v>
      </c>
      <c r="G188" s="2">
        <f>IFERROR(__xludf.DUMMYFUNCTION("""COMPUTED_VALUE"""),45562.66666666667)</f>
        <v>45562.66667</v>
      </c>
      <c r="H188" s="1">
        <f>IFERROR(__xludf.DUMMYFUNCTION("""COMPUTED_VALUE"""),11346.9)</f>
        <v>11346.9</v>
      </c>
      <c r="J188" s="2">
        <f>IFERROR(__xludf.DUMMYFUNCTION("""COMPUTED_VALUE"""),45562.66666666667)</f>
        <v>45562.66667</v>
      </c>
      <c r="K188" s="1">
        <f>IFERROR(__xludf.DUMMYFUNCTION("""COMPUTED_VALUE"""),11366.02)</f>
        <v>11366.02</v>
      </c>
      <c r="M188" s="2">
        <f>IFERROR(__xludf.DUMMYFUNCTION("""COMPUTED_VALUE"""),45562.66666666667)</f>
        <v>45562.66667</v>
      </c>
      <c r="N188" s="1">
        <f>IFERROR(__xludf.DUMMYFUNCTION("""COMPUTED_VALUE"""),8.9177996E7)</f>
        <v>89177996</v>
      </c>
    </row>
    <row r="189">
      <c r="A189" s="2">
        <f>IFERROR(__xludf.DUMMYFUNCTION("""COMPUTED_VALUE"""),45565.66666666667)</f>
        <v>45565.66667</v>
      </c>
      <c r="B189" s="1">
        <f>IFERROR(__xludf.DUMMYFUNCTION("""COMPUTED_VALUE"""),11464.27)</f>
        <v>11464.27</v>
      </c>
      <c r="D189" s="2">
        <f>IFERROR(__xludf.DUMMYFUNCTION("""COMPUTED_VALUE"""),45565.66666666667)</f>
        <v>45565.66667</v>
      </c>
      <c r="E189" s="1">
        <f>IFERROR(__xludf.DUMMYFUNCTION("""COMPUTED_VALUE"""),11611.73)</f>
        <v>11611.73</v>
      </c>
      <c r="G189" s="2">
        <f>IFERROR(__xludf.DUMMYFUNCTION("""COMPUTED_VALUE"""),45565.66666666667)</f>
        <v>45565.66667</v>
      </c>
      <c r="H189" s="1">
        <f>IFERROR(__xludf.DUMMYFUNCTION("""COMPUTED_VALUE"""),11457.11)</f>
        <v>11457.11</v>
      </c>
      <c r="J189" s="2">
        <f>IFERROR(__xludf.DUMMYFUNCTION("""COMPUTED_VALUE"""),45565.66666666667)</f>
        <v>45565.66667</v>
      </c>
      <c r="K189" s="1">
        <f>IFERROR(__xludf.DUMMYFUNCTION("""COMPUTED_VALUE"""),11611.24)</f>
        <v>11611.24</v>
      </c>
      <c r="M189" s="2">
        <f>IFERROR(__xludf.DUMMYFUNCTION("""COMPUTED_VALUE"""),45565.66666666667)</f>
        <v>45565.66667</v>
      </c>
      <c r="N189" s="1">
        <f>IFERROR(__xludf.DUMMYFUNCTION("""COMPUTED_VALUE"""),1.07688105E8)</f>
        <v>107688105</v>
      </c>
    </row>
    <row r="190">
      <c r="A190" s="2">
        <f>IFERROR(__xludf.DUMMYFUNCTION("""COMPUTED_VALUE"""),45566.66666666667)</f>
        <v>45566.66667</v>
      </c>
      <c r="B190" s="1">
        <f>IFERROR(__xludf.DUMMYFUNCTION("""COMPUTED_VALUE"""),11420.19)</f>
        <v>11420.19</v>
      </c>
      <c r="D190" s="2">
        <f>IFERROR(__xludf.DUMMYFUNCTION("""COMPUTED_VALUE"""),45566.66666666667)</f>
        <v>45566.66667</v>
      </c>
      <c r="E190" s="1">
        <f>IFERROR(__xludf.DUMMYFUNCTION("""COMPUTED_VALUE"""),11425.96)</f>
        <v>11425.96</v>
      </c>
      <c r="G190" s="2">
        <f>IFERROR(__xludf.DUMMYFUNCTION("""COMPUTED_VALUE"""),45566.66666666667)</f>
        <v>45566.66667</v>
      </c>
      <c r="H190" s="1">
        <f>IFERROR(__xludf.DUMMYFUNCTION("""COMPUTED_VALUE"""),11154.9)</f>
        <v>11154.9</v>
      </c>
      <c r="J190" s="2">
        <f>IFERROR(__xludf.DUMMYFUNCTION("""COMPUTED_VALUE"""),45566.66666666667)</f>
        <v>45566.66667</v>
      </c>
      <c r="K190" s="1">
        <f>IFERROR(__xludf.DUMMYFUNCTION("""COMPUTED_VALUE"""),11273.02)</f>
        <v>11273.02</v>
      </c>
      <c r="M190" s="2">
        <f>IFERROR(__xludf.DUMMYFUNCTION("""COMPUTED_VALUE"""),45566.66666666667)</f>
        <v>45566.66667</v>
      </c>
      <c r="N190" s="1">
        <f>IFERROR(__xludf.DUMMYFUNCTION("""COMPUTED_VALUE"""),1.38949178E8)</f>
        <v>138949178</v>
      </c>
    </row>
    <row r="191">
      <c r="A191" s="2">
        <f>IFERROR(__xludf.DUMMYFUNCTION("""COMPUTED_VALUE"""),45567.66666666667)</f>
        <v>45567.66667</v>
      </c>
      <c r="B191" s="1">
        <f>IFERROR(__xludf.DUMMYFUNCTION("""COMPUTED_VALUE"""),11252.05)</f>
        <v>11252.05</v>
      </c>
      <c r="D191" s="2">
        <f>IFERROR(__xludf.DUMMYFUNCTION("""COMPUTED_VALUE"""),45567.66666666667)</f>
        <v>45567.66667</v>
      </c>
      <c r="E191" s="1">
        <f>IFERROR(__xludf.DUMMYFUNCTION("""COMPUTED_VALUE"""),11336.96)</f>
        <v>11336.96</v>
      </c>
      <c r="G191" s="2">
        <f>IFERROR(__xludf.DUMMYFUNCTION("""COMPUTED_VALUE"""),45567.66666666667)</f>
        <v>45567.66667</v>
      </c>
      <c r="H191" s="1">
        <f>IFERROR(__xludf.DUMMYFUNCTION("""COMPUTED_VALUE"""),11134.28)</f>
        <v>11134.28</v>
      </c>
      <c r="J191" s="2">
        <f>IFERROR(__xludf.DUMMYFUNCTION("""COMPUTED_VALUE"""),45567.66666666667)</f>
        <v>45567.66667</v>
      </c>
      <c r="K191" s="1">
        <f>IFERROR(__xludf.DUMMYFUNCTION("""COMPUTED_VALUE"""),11308.62)</f>
        <v>11308.62</v>
      </c>
      <c r="M191" s="2">
        <f>IFERROR(__xludf.DUMMYFUNCTION("""COMPUTED_VALUE"""),45567.66666666667)</f>
        <v>45567.66667</v>
      </c>
      <c r="N191" s="1">
        <f>IFERROR(__xludf.DUMMYFUNCTION("""COMPUTED_VALUE"""),9.2097122E7)</f>
        <v>92097122</v>
      </c>
    </row>
    <row r="192">
      <c r="A192" s="2">
        <f>IFERROR(__xludf.DUMMYFUNCTION("""COMPUTED_VALUE"""),45568.66666666667)</f>
        <v>45568.66667</v>
      </c>
      <c r="B192" s="1">
        <f>IFERROR(__xludf.DUMMYFUNCTION("""COMPUTED_VALUE"""),11226.77)</f>
        <v>11226.77</v>
      </c>
      <c r="D192" s="2">
        <f>IFERROR(__xludf.DUMMYFUNCTION("""COMPUTED_VALUE"""),45568.66666666667)</f>
        <v>45568.66667</v>
      </c>
      <c r="E192" s="1">
        <f>IFERROR(__xludf.DUMMYFUNCTION("""COMPUTED_VALUE"""),11317.86)</f>
        <v>11317.86</v>
      </c>
      <c r="G192" s="2">
        <f>IFERROR(__xludf.DUMMYFUNCTION("""COMPUTED_VALUE"""),45568.66666666667)</f>
        <v>45568.66667</v>
      </c>
      <c r="H192" s="1">
        <f>IFERROR(__xludf.DUMMYFUNCTION("""COMPUTED_VALUE"""),11144.24)</f>
        <v>11144.24</v>
      </c>
      <c r="J192" s="2">
        <f>IFERROR(__xludf.DUMMYFUNCTION("""COMPUTED_VALUE"""),45568.66666666667)</f>
        <v>45568.66667</v>
      </c>
      <c r="K192" s="1">
        <f>IFERROR(__xludf.DUMMYFUNCTION("""COMPUTED_VALUE"""),11257.89)</f>
        <v>11257.89</v>
      </c>
      <c r="M192" s="2">
        <f>IFERROR(__xludf.DUMMYFUNCTION("""COMPUTED_VALUE"""),45568.66666666667)</f>
        <v>45568.66667</v>
      </c>
      <c r="N192" s="1">
        <f>IFERROR(__xludf.DUMMYFUNCTION("""COMPUTED_VALUE"""),9.7809393E7)</f>
        <v>97809393</v>
      </c>
    </row>
    <row r="193">
      <c r="A193" s="2">
        <f>IFERROR(__xludf.DUMMYFUNCTION("""COMPUTED_VALUE"""),45569.66666666667)</f>
        <v>45569.66667</v>
      </c>
      <c r="B193" s="1">
        <f>IFERROR(__xludf.DUMMYFUNCTION("""COMPUTED_VALUE"""),11364.05)</f>
        <v>11364.05</v>
      </c>
      <c r="D193" s="2">
        <f>IFERROR(__xludf.DUMMYFUNCTION("""COMPUTED_VALUE"""),45569.66666666667)</f>
        <v>45569.66667</v>
      </c>
      <c r="E193" s="1">
        <f>IFERROR(__xludf.DUMMYFUNCTION("""COMPUTED_VALUE"""),11367.04)</f>
        <v>11367.04</v>
      </c>
      <c r="G193" s="2">
        <f>IFERROR(__xludf.DUMMYFUNCTION("""COMPUTED_VALUE"""),45569.66666666667)</f>
        <v>45569.66667</v>
      </c>
      <c r="H193" s="1">
        <f>IFERROR(__xludf.DUMMYFUNCTION("""COMPUTED_VALUE"""),11192.56)</f>
        <v>11192.56</v>
      </c>
      <c r="J193" s="2">
        <f>IFERROR(__xludf.DUMMYFUNCTION("""COMPUTED_VALUE"""),45569.66666666667)</f>
        <v>45569.66667</v>
      </c>
      <c r="K193" s="1">
        <f>IFERROR(__xludf.DUMMYFUNCTION("""COMPUTED_VALUE"""),11319.0)</f>
        <v>11319</v>
      </c>
      <c r="M193" s="2">
        <f>IFERROR(__xludf.DUMMYFUNCTION("""COMPUTED_VALUE"""),45569.66666666667)</f>
        <v>45569.66667</v>
      </c>
      <c r="N193" s="1">
        <f>IFERROR(__xludf.DUMMYFUNCTION("""COMPUTED_VALUE"""),1.00262817E8)</f>
        <v>100262817</v>
      </c>
    </row>
    <row r="194">
      <c r="A194" s="2">
        <f>IFERROR(__xludf.DUMMYFUNCTION("""COMPUTED_VALUE"""),45572.66666666667)</f>
        <v>45572.66667</v>
      </c>
      <c r="B194" s="1">
        <f>IFERROR(__xludf.DUMMYFUNCTION("""COMPUTED_VALUE"""),11205.17)</f>
        <v>11205.17</v>
      </c>
      <c r="D194" s="2">
        <f>IFERROR(__xludf.DUMMYFUNCTION("""COMPUTED_VALUE"""),45572.66666666667)</f>
        <v>45572.66667</v>
      </c>
      <c r="E194" s="1">
        <f>IFERROR(__xludf.DUMMYFUNCTION("""COMPUTED_VALUE"""),11273.46)</f>
        <v>11273.46</v>
      </c>
      <c r="G194" s="2">
        <f>IFERROR(__xludf.DUMMYFUNCTION("""COMPUTED_VALUE"""),45572.66666666667)</f>
        <v>45572.66667</v>
      </c>
      <c r="H194" s="1">
        <f>IFERROR(__xludf.DUMMYFUNCTION("""COMPUTED_VALUE"""),11073.61)</f>
        <v>11073.61</v>
      </c>
      <c r="J194" s="2">
        <f>IFERROR(__xludf.DUMMYFUNCTION("""COMPUTED_VALUE"""),45572.66666666667)</f>
        <v>45572.66667</v>
      </c>
      <c r="K194" s="1">
        <f>IFERROR(__xludf.DUMMYFUNCTION("""COMPUTED_VALUE"""),11089.9)</f>
        <v>11089.9</v>
      </c>
      <c r="M194" s="2">
        <f>IFERROR(__xludf.DUMMYFUNCTION("""COMPUTED_VALUE"""),45572.66666666667)</f>
        <v>45572.66667</v>
      </c>
      <c r="N194" s="1">
        <f>IFERROR(__xludf.DUMMYFUNCTION("""COMPUTED_VALUE"""),1.73380785E8)</f>
        <v>173380785</v>
      </c>
    </row>
    <row r="195">
      <c r="A195" s="2">
        <f>IFERROR(__xludf.DUMMYFUNCTION("""COMPUTED_VALUE"""),45573.66666666667)</f>
        <v>45573.66667</v>
      </c>
      <c r="B195" s="1">
        <f>IFERROR(__xludf.DUMMYFUNCTION("""COMPUTED_VALUE"""),11205.54)</f>
        <v>11205.54</v>
      </c>
      <c r="D195" s="2">
        <f>IFERROR(__xludf.DUMMYFUNCTION("""COMPUTED_VALUE"""),45573.66666666667)</f>
        <v>45573.66667</v>
      </c>
      <c r="E195" s="1">
        <f>IFERROR(__xludf.DUMMYFUNCTION("""COMPUTED_VALUE"""),11295.19)</f>
        <v>11295.19</v>
      </c>
      <c r="G195" s="2">
        <f>IFERROR(__xludf.DUMMYFUNCTION("""COMPUTED_VALUE"""),45573.66666666667)</f>
        <v>45573.66667</v>
      </c>
      <c r="H195" s="1">
        <f>IFERROR(__xludf.DUMMYFUNCTION("""COMPUTED_VALUE"""),11169.54)</f>
        <v>11169.54</v>
      </c>
      <c r="J195" s="2">
        <f>IFERROR(__xludf.DUMMYFUNCTION("""COMPUTED_VALUE"""),45573.66666666667)</f>
        <v>45573.66667</v>
      </c>
      <c r="K195" s="1">
        <f>IFERROR(__xludf.DUMMYFUNCTION("""COMPUTED_VALUE"""),11285.5)</f>
        <v>11285.5</v>
      </c>
      <c r="M195" s="2">
        <f>IFERROR(__xludf.DUMMYFUNCTION("""COMPUTED_VALUE"""),45573.66666666667)</f>
        <v>45573.66667</v>
      </c>
      <c r="N195" s="1">
        <f>IFERROR(__xludf.DUMMYFUNCTION("""COMPUTED_VALUE"""),1.71666426E8)</f>
        <v>171666426</v>
      </c>
    </row>
    <row r="196">
      <c r="A196" s="2">
        <f>IFERROR(__xludf.DUMMYFUNCTION("""COMPUTED_VALUE"""),45574.66666666667)</f>
        <v>45574.66667</v>
      </c>
      <c r="B196" s="1">
        <f>IFERROR(__xludf.DUMMYFUNCTION("""COMPUTED_VALUE"""),11264.15)</f>
        <v>11264.15</v>
      </c>
      <c r="D196" s="2">
        <f>IFERROR(__xludf.DUMMYFUNCTION("""COMPUTED_VALUE"""),45574.66666666667)</f>
        <v>45574.66667</v>
      </c>
      <c r="E196" s="1">
        <f>IFERROR(__xludf.DUMMYFUNCTION("""COMPUTED_VALUE"""),11476.08)</f>
        <v>11476.08</v>
      </c>
      <c r="G196" s="2">
        <f>IFERROR(__xludf.DUMMYFUNCTION("""COMPUTED_VALUE"""),45574.66666666667)</f>
        <v>45574.66667</v>
      </c>
      <c r="H196" s="1">
        <f>IFERROR(__xludf.DUMMYFUNCTION("""COMPUTED_VALUE"""),11239.76)</f>
        <v>11239.76</v>
      </c>
      <c r="J196" s="2">
        <f>IFERROR(__xludf.DUMMYFUNCTION("""COMPUTED_VALUE"""),45574.66666666667)</f>
        <v>45574.66667</v>
      </c>
      <c r="K196" s="1">
        <f>IFERROR(__xludf.DUMMYFUNCTION("""COMPUTED_VALUE"""),11466.79)</f>
        <v>11466.79</v>
      </c>
      <c r="M196" s="2">
        <f>IFERROR(__xludf.DUMMYFUNCTION("""COMPUTED_VALUE"""),45574.66666666667)</f>
        <v>45574.66667</v>
      </c>
      <c r="N196" s="1">
        <f>IFERROR(__xludf.DUMMYFUNCTION("""COMPUTED_VALUE"""),1.31760905E8)</f>
        <v>131760905</v>
      </c>
    </row>
    <row r="197">
      <c r="A197" s="2">
        <f>IFERROR(__xludf.DUMMYFUNCTION("""COMPUTED_VALUE"""),45575.66666666667)</f>
        <v>45575.66667</v>
      </c>
      <c r="B197" s="1">
        <f>IFERROR(__xludf.DUMMYFUNCTION("""COMPUTED_VALUE"""),11374.33)</f>
        <v>11374.33</v>
      </c>
      <c r="D197" s="2">
        <f>IFERROR(__xludf.DUMMYFUNCTION("""COMPUTED_VALUE"""),45575.66666666667)</f>
        <v>45575.66667</v>
      </c>
      <c r="E197" s="1">
        <f>IFERROR(__xludf.DUMMYFUNCTION("""COMPUTED_VALUE"""),11459.45)</f>
        <v>11459.45</v>
      </c>
      <c r="G197" s="2">
        <f>IFERROR(__xludf.DUMMYFUNCTION("""COMPUTED_VALUE"""),45575.66666666667)</f>
        <v>45575.66667</v>
      </c>
      <c r="H197" s="1">
        <f>IFERROR(__xludf.DUMMYFUNCTION("""COMPUTED_VALUE"""),11346.07)</f>
        <v>11346.07</v>
      </c>
      <c r="J197" s="2">
        <f>IFERROR(__xludf.DUMMYFUNCTION("""COMPUTED_VALUE"""),45575.66666666667)</f>
        <v>45575.66667</v>
      </c>
      <c r="K197" s="1">
        <f>IFERROR(__xludf.DUMMYFUNCTION("""COMPUTED_VALUE"""),11438.98)</f>
        <v>11438.98</v>
      </c>
      <c r="M197" s="2">
        <f>IFERROR(__xludf.DUMMYFUNCTION("""COMPUTED_VALUE"""),45575.66666666667)</f>
        <v>45575.66667</v>
      </c>
      <c r="N197" s="1">
        <f>IFERROR(__xludf.DUMMYFUNCTION("""COMPUTED_VALUE"""),1.0673231E8)</f>
        <v>106732310</v>
      </c>
    </row>
    <row r="198">
      <c r="A198" s="2">
        <f>IFERROR(__xludf.DUMMYFUNCTION("""COMPUTED_VALUE"""),45576.66666666667)</f>
        <v>45576.66667</v>
      </c>
      <c r="B198" s="1">
        <f>IFERROR(__xludf.DUMMYFUNCTION("""COMPUTED_VALUE"""),11443.8)</f>
        <v>11443.8</v>
      </c>
      <c r="D198" s="2">
        <f>IFERROR(__xludf.DUMMYFUNCTION("""COMPUTED_VALUE"""),45576.66666666667)</f>
        <v>45576.66667</v>
      </c>
      <c r="E198" s="1">
        <f>IFERROR(__xludf.DUMMYFUNCTION("""COMPUTED_VALUE"""),11454.94)</f>
        <v>11454.94</v>
      </c>
      <c r="G198" s="2">
        <f>IFERROR(__xludf.DUMMYFUNCTION("""COMPUTED_VALUE"""),45576.66666666667)</f>
        <v>45576.66667</v>
      </c>
      <c r="H198" s="1">
        <f>IFERROR(__xludf.DUMMYFUNCTION("""COMPUTED_VALUE"""),11365.27)</f>
        <v>11365.27</v>
      </c>
      <c r="J198" s="2">
        <f>IFERROR(__xludf.DUMMYFUNCTION("""COMPUTED_VALUE"""),45576.66666666667)</f>
        <v>45576.66667</v>
      </c>
      <c r="K198" s="1">
        <f>IFERROR(__xludf.DUMMYFUNCTION("""COMPUTED_VALUE"""),11378.57)</f>
        <v>11378.57</v>
      </c>
      <c r="M198" s="2">
        <f>IFERROR(__xludf.DUMMYFUNCTION("""COMPUTED_VALUE"""),45576.66666666667)</f>
        <v>45576.66667</v>
      </c>
      <c r="N198" s="1">
        <f>IFERROR(__xludf.DUMMYFUNCTION("""COMPUTED_VALUE"""),1.03607102E8)</f>
        <v>103607102</v>
      </c>
    </row>
    <row r="199">
      <c r="A199" s="2">
        <f>IFERROR(__xludf.DUMMYFUNCTION("""COMPUTED_VALUE"""),45579.66666666667)</f>
        <v>45579.66667</v>
      </c>
      <c r="B199" s="1">
        <f>IFERROR(__xludf.DUMMYFUNCTION("""COMPUTED_VALUE"""),11445.79)</f>
        <v>11445.79</v>
      </c>
      <c r="D199" s="2">
        <f>IFERROR(__xludf.DUMMYFUNCTION("""COMPUTED_VALUE"""),45579.66666666667)</f>
        <v>45579.66667</v>
      </c>
      <c r="E199" s="1">
        <f>IFERROR(__xludf.DUMMYFUNCTION("""COMPUTED_VALUE"""),11578.22)</f>
        <v>11578.22</v>
      </c>
      <c r="G199" s="2">
        <f>IFERROR(__xludf.DUMMYFUNCTION("""COMPUTED_VALUE"""),45579.66666666667)</f>
        <v>45579.66667</v>
      </c>
      <c r="H199" s="1">
        <f>IFERROR(__xludf.DUMMYFUNCTION("""COMPUTED_VALUE"""),11440.35)</f>
        <v>11440.35</v>
      </c>
      <c r="J199" s="2">
        <f>IFERROR(__xludf.DUMMYFUNCTION("""COMPUTED_VALUE"""),45579.66666666667)</f>
        <v>45579.66667</v>
      </c>
      <c r="K199" s="1">
        <f>IFERROR(__xludf.DUMMYFUNCTION("""COMPUTED_VALUE"""),11559.12)</f>
        <v>11559.12</v>
      </c>
      <c r="M199" s="2">
        <f>IFERROR(__xludf.DUMMYFUNCTION("""COMPUTED_VALUE"""),45579.66666666667)</f>
        <v>45579.66667</v>
      </c>
      <c r="N199" s="1">
        <f>IFERROR(__xludf.DUMMYFUNCTION("""COMPUTED_VALUE"""),1.13305121E8)</f>
        <v>113305121</v>
      </c>
    </row>
    <row r="200">
      <c r="A200" s="2">
        <f>IFERROR(__xludf.DUMMYFUNCTION("""COMPUTED_VALUE"""),45580.66666666667)</f>
        <v>45580.66667</v>
      </c>
      <c r="B200" s="1">
        <f>IFERROR(__xludf.DUMMYFUNCTION("""COMPUTED_VALUE"""),11666.67)</f>
        <v>11666.67</v>
      </c>
      <c r="D200" s="2">
        <f>IFERROR(__xludf.DUMMYFUNCTION("""COMPUTED_VALUE"""),45580.66666666667)</f>
        <v>45580.66667</v>
      </c>
      <c r="E200" s="1">
        <f>IFERROR(__xludf.DUMMYFUNCTION("""COMPUTED_VALUE"""),11853.55)</f>
        <v>11853.55</v>
      </c>
      <c r="G200" s="2">
        <f>IFERROR(__xludf.DUMMYFUNCTION("""COMPUTED_VALUE"""),45580.66666666667)</f>
        <v>45580.66667</v>
      </c>
      <c r="H200" s="1">
        <f>IFERROR(__xludf.DUMMYFUNCTION("""COMPUTED_VALUE"""),11618.44)</f>
        <v>11618.44</v>
      </c>
      <c r="J200" s="2">
        <f>IFERROR(__xludf.DUMMYFUNCTION("""COMPUTED_VALUE"""),45580.66666666667)</f>
        <v>45580.66667</v>
      </c>
      <c r="K200" s="1">
        <f>IFERROR(__xludf.DUMMYFUNCTION("""COMPUTED_VALUE"""),11671.94)</f>
        <v>11671.94</v>
      </c>
      <c r="M200" s="2">
        <f>IFERROR(__xludf.DUMMYFUNCTION("""COMPUTED_VALUE"""),45580.66666666667)</f>
        <v>45580.66667</v>
      </c>
      <c r="N200" s="1">
        <f>IFERROR(__xludf.DUMMYFUNCTION("""COMPUTED_VALUE"""),1.39053026E8)</f>
        <v>139053026</v>
      </c>
    </row>
    <row r="201">
      <c r="A201" s="2">
        <f>IFERROR(__xludf.DUMMYFUNCTION("""COMPUTED_VALUE"""),45581.66666666667)</f>
        <v>45581.66667</v>
      </c>
      <c r="B201" s="1">
        <f>IFERROR(__xludf.DUMMYFUNCTION("""COMPUTED_VALUE"""),11571.33)</f>
        <v>11571.33</v>
      </c>
      <c r="D201" s="2">
        <f>IFERROR(__xludf.DUMMYFUNCTION("""COMPUTED_VALUE"""),45581.66666666667)</f>
        <v>45581.66667</v>
      </c>
      <c r="E201" s="1">
        <f>IFERROR(__xludf.DUMMYFUNCTION("""COMPUTED_VALUE"""),11590.82)</f>
        <v>11590.82</v>
      </c>
      <c r="G201" s="2">
        <f>IFERROR(__xludf.DUMMYFUNCTION("""COMPUTED_VALUE"""),45581.66666666667)</f>
        <v>45581.66667</v>
      </c>
      <c r="H201" s="1">
        <f>IFERROR(__xludf.DUMMYFUNCTION("""COMPUTED_VALUE"""),11487.51)</f>
        <v>11487.51</v>
      </c>
      <c r="J201" s="2">
        <f>IFERROR(__xludf.DUMMYFUNCTION("""COMPUTED_VALUE"""),45581.66666666667)</f>
        <v>45581.66667</v>
      </c>
      <c r="K201" s="1">
        <f>IFERROR(__xludf.DUMMYFUNCTION("""COMPUTED_VALUE"""),11581.41)</f>
        <v>11581.41</v>
      </c>
      <c r="M201" s="2">
        <f>IFERROR(__xludf.DUMMYFUNCTION("""COMPUTED_VALUE"""),45581.66666666667)</f>
        <v>45581.66667</v>
      </c>
      <c r="N201" s="1">
        <f>IFERROR(__xludf.DUMMYFUNCTION("""COMPUTED_VALUE"""),1.15306123E8)</f>
        <v>115306123</v>
      </c>
    </row>
    <row r="202">
      <c r="A202" s="2">
        <f>IFERROR(__xludf.DUMMYFUNCTION("""COMPUTED_VALUE"""),45582.66666666667)</f>
        <v>45582.66667</v>
      </c>
      <c r="B202" s="1">
        <f>IFERROR(__xludf.DUMMYFUNCTION("""COMPUTED_VALUE"""),11680.01)</f>
        <v>11680.01</v>
      </c>
      <c r="D202" s="2">
        <f>IFERROR(__xludf.DUMMYFUNCTION("""COMPUTED_VALUE"""),45582.66666666667)</f>
        <v>45582.66667</v>
      </c>
      <c r="E202" s="1">
        <f>IFERROR(__xludf.DUMMYFUNCTION("""COMPUTED_VALUE"""),11680.01)</f>
        <v>11680.01</v>
      </c>
      <c r="G202" s="2">
        <f>IFERROR(__xludf.DUMMYFUNCTION("""COMPUTED_VALUE"""),45582.66666666667)</f>
        <v>45582.66667</v>
      </c>
      <c r="H202" s="1">
        <f>IFERROR(__xludf.DUMMYFUNCTION("""COMPUTED_VALUE"""),11530.08)</f>
        <v>11530.08</v>
      </c>
      <c r="J202" s="2">
        <f>IFERROR(__xludf.DUMMYFUNCTION("""COMPUTED_VALUE"""),45582.66666666667)</f>
        <v>45582.66667</v>
      </c>
      <c r="K202" s="1">
        <f>IFERROR(__xludf.DUMMYFUNCTION("""COMPUTED_VALUE"""),11604.79)</f>
        <v>11604.79</v>
      </c>
      <c r="M202" s="2">
        <f>IFERROR(__xludf.DUMMYFUNCTION("""COMPUTED_VALUE"""),45582.66666666667)</f>
        <v>45582.66667</v>
      </c>
      <c r="N202" s="1">
        <f>IFERROR(__xludf.DUMMYFUNCTION("""COMPUTED_VALUE"""),1.14145738E8)</f>
        <v>114145738</v>
      </c>
    </row>
    <row r="203">
      <c r="A203" s="2">
        <f>IFERROR(__xludf.DUMMYFUNCTION("""COMPUTED_VALUE"""),45583.66666666667)</f>
        <v>45583.66667</v>
      </c>
      <c r="B203" s="1">
        <f>IFERROR(__xludf.DUMMYFUNCTION("""COMPUTED_VALUE"""),11785.67)</f>
        <v>11785.67</v>
      </c>
      <c r="D203" s="2">
        <f>IFERROR(__xludf.DUMMYFUNCTION("""COMPUTED_VALUE"""),45583.66666666667)</f>
        <v>45583.66667</v>
      </c>
      <c r="E203" s="1">
        <f>IFERROR(__xludf.DUMMYFUNCTION("""COMPUTED_VALUE"""),11785.67)</f>
        <v>11785.67</v>
      </c>
      <c r="G203" s="2">
        <f>IFERROR(__xludf.DUMMYFUNCTION("""COMPUTED_VALUE"""),45583.66666666667)</f>
        <v>45583.66667</v>
      </c>
      <c r="H203" s="1">
        <f>IFERROR(__xludf.DUMMYFUNCTION("""COMPUTED_VALUE"""),11695.95)</f>
        <v>11695.95</v>
      </c>
      <c r="J203" s="2">
        <f>IFERROR(__xludf.DUMMYFUNCTION("""COMPUTED_VALUE"""),45583.66666666667)</f>
        <v>45583.66667</v>
      </c>
      <c r="K203" s="1">
        <f>IFERROR(__xludf.DUMMYFUNCTION("""COMPUTED_VALUE"""),11731.36)</f>
        <v>11731.36</v>
      </c>
      <c r="M203" s="2">
        <f>IFERROR(__xludf.DUMMYFUNCTION("""COMPUTED_VALUE"""),45583.66666666667)</f>
        <v>45583.66667</v>
      </c>
      <c r="N203" s="1">
        <f>IFERROR(__xludf.DUMMYFUNCTION("""COMPUTED_VALUE"""),1.09460572E8)</f>
        <v>109460572</v>
      </c>
    </row>
    <row r="204">
      <c r="A204" s="2">
        <f>IFERROR(__xludf.DUMMYFUNCTION("""COMPUTED_VALUE"""),45586.66666666667)</f>
        <v>45586.66667</v>
      </c>
      <c r="B204" s="1">
        <f>IFERROR(__xludf.DUMMYFUNCTION("""COMPUTED_VALUE"""),11715.81)</f>
        <v>11715.81</v>
      </c>
      <c r="D204" s="2">
        <f>IFERROR(__xludf.DUMMYFUNCTION("""COMPUTED_VALUE"""),45586.66666666667)</f>
        <v>45586.66667</v>
      </c>
      <c r="E204" s="1">
        <f>IFERROR(__xludf.DUMMYFUNCTION("""COMPUTED_VALUE"""),11814.02)</f>
        <v>11814.02</v>
      </c>
      <c r="G204" s="2">
        <f>IFERROR(__xludf.DUMMYFUNCTION("""COMPUTED_VALUE"""),45586.66666666667)</f>
        <v>45586.66667</v>
      </c>
      <c r="H204" s="1">
        <f>IFERROR(__xludf.DUMMYFUNCTION("""COMPUTED_VALUE"""),11712.08)</f>
        <v>11712.08</v>
      </c>
      <c r="J204" s="2">
        <f>IFERROR(__xludf.DUMMYFUNCTION("""COMPUTED_VALUE"""),45586.66666666667)</f>
        <v>45586.66667</v>
      </c>
      <c r="K204" s="1">
        <f>IFERROR(__xludf.DUMMYFUNCTION("""COMPUTED_VALUE"""),11795.8)</f>
        <v>11795.8</v>
      </c>
      <c r="M204" s="2">
        <f>IFERROR(__xludf.DUMMYFUNCTION("""COMPUTED_VALUE"""),45586.66666666667)</f>
        <v>45586.66667</v>
      </c>
      <c r="N204" s="1">
        <f>IFERROR(__xludf.DUMMYFUNCTION("""COMPUTED_VALUE"""),1.09366526E8)</f>
        <v>109366526</v>
      </c>
    </row>
    <row r="205">
      <c r="A205" s="2">
        <f>IFERROR(__xludf.DUMMYFUNCTION("""COMPUTED_VALUE"""),45587.66666666667)</f>
        <v>45587.66667</v>
      </c>
      <c r="B205" s="1">
        <f>IFERROR(__xludf.DUMMYFUNCTION("""COMPUTED_VALUE"""),11657.82)</f>
        <v>11657.82</v>
      </c>
      <c r="D205" s="2">
        <f>IFERROR(__xludf.DUMMYFUNCTION("""COMPUTED_VALUE"""),45587.66666666667)</f>
        <v>45587.66667</v>
      </c>
      <c r="E205" s="1">
        <f>IFERROR(__xludf.DUMMYFUNCTION("""COMPUTED_VALUE"""),11766.26)</f>
        <v>11766.26</v>
      </c>
      <c r="G205" s="2">
        <f>IFERROR(__xludf.DUMMYFUNCTION("""COMPUTED_VALUE"""),45587.66666666667)</f>
        <v>45587.66667</v>
      </c>
      <c r="H205" s="1">
        <f>IFERROR(__xludf.DUMMYFUNCTION("""COMPUTED_VALUE"""),11608.99)</f>
        <v>11608.99</v>
      </c>
      <c r="J205" s="2">
        <f>IFERROR(__xludf.DUMMYFUNCTION("""COMPUTED_VALUE"""),45587.66666666667)</f>
        <v>45587.66667</v>
      </c>
      <c r="K205" s="1">
        <f>IFERROR(__xludf.DUMMYFUNCTION("""COMPUTED_VALUE"""),11749.88)</f>
        <v>11749.88</v>
      </c>
      <c r="M205" s="2">
        <f>IFERROR(__xludf.DUMMYFUNCTION("""COMPUTED_VALUE"""),45587.66666666667)</f>
        <v>45587.66667</v>
      </c>
      <c r="N205" s="1">
        <f>IFERROR(__xludf.DUMMYFUNCTION("""COMPUTED_VALUE"""),1.20397098E8)</f>
        <v>120397098</v>
      </c>
    </row>
    <row r="206">
      <c r="A206" s="2">
        <f>IFERROR(__xludf.DUMMYFUNCTION("""COMPUTED_VALUE"""),45588.66666666667)</f>
        <v>45588.66667</v>
      </c>
      <c r="B206" s="1">
        <f>IFERROR(__xludf.DUMMYFUNCTION("""COMPUTED_VALUE"""),11668.0)</f>
        <v>11668</v>
      </c>
      <c r="D206" s="2">
        <f>IFERROR(__xludf.DUMMYFUNCTION("""COMPUTED_VALUE"""),45588.66666666667)</f>
        <v>45588.66667</v>
      </c>
      <c r="E206" s="1">
        <f>IFERROR(__xludf.DUMMYFUNCTION("""COMPUTED_VALUE"""),11709.54)</f>
        <v>11709.54</v>
      </c>
      <c r="G206" s="2">
        <f>IFERROR(__xludf.DUMMYFUNCTION("""COMPUTED_VALUE"""),45588.66666666667)</f>
        <v>45588.66667</v>
      </c>
      <c r="H206" s="1">
        <f>IFERROR(__xludf.DUMMYFUNCTION("""COMPUTED_VALUE"""),11356.38)</f>
        <v>11356.38</v>
      </c>
      <c r="J206" s="2">
        <f>IFERROR(__xludf.DUMMYFUNCTION("""COMPUTED_VALUE"""),45588.66666666667)</f>
        <v>45588.66667</v>
      </c>
      <c r="K206" s="1">
        <f>IFERROR(__xludf.DUMMYFUNCTION("""COMPUTED_VALUE"""),11498.64)</f>
        <v>11498.64</v>
      </c>
      <c r="M206" s="2">
        <f>IFERROR(__xludf.DUMMYFUNCTION("""COMPUTED_VALUE"""),45588.66666666667)</f>
        <v>45588.66667</v>
      </c>
      <c r="N206" s="1">
        <f>IFERROR(__xludf.DUMMYFUNCTION("""COMPUTED_VALUE"""),1.14406268E8)</f>
        <v>114406268</v>
      </c>
    </row>
    <row r="207">
      <c r="A207" s="2">
        <f>IFERROR(__xludf.DUMMYFUNCTION("""COMPUTED_VALUE"""),45589.66666666667)</f>
        <v>45589.66667</v>
      </c>
      <c r="B207" s="1">
        <f>IFERROR(__xludf.DUMMYFUNCTION("""COMPUTED_VALUE"""),11470.11)</f>
        <v>11470.11</v>
      </c>
      <c r="D207" s="2">
        <f>IFERROR(__xludf.DUMMYFUNCTION("""COMPUTED_VALUE"""),45589.66666666667)</f>
        <v>45589.66667</v>
      </c>
      <c r="E207" s="1">
        <f>IFERROR(__xludf.DUMMYFUNCTION("""COMPUTED_VALUE"""),11508.16)</f>
        <v>11508.16</v>
      </c>
      <c r="G207" s="2">
        <f>IFERROR(__xludf.DUMMYFUNCTION("""COMPUTED_VALUE"""),45589.66666666667)</f>
        <v>45589.66667</v>
      </c>
      <c r="H207" s="1">
        <f>IFERROR(__xludf.DUMMYFUNCTION("""COMPUTED_VALUE"""),11391.39)</f>
        <v>11391.39</v>
      </c>
      <c r="J207" s="2">
        <f>IFERROR(__xludf.DUMMYFUNCTION("""COMPUTED_VALUE"""),45589.66666666667)</f>
        <v>45589.66667</v>
      </c>
      <c r="K207" s="1">
        <f>IFERROR(__xludf.DUMMYFUNCTION("""COMPUTED_VALUE"""),11496.76)</f>
        <v>11496.76</v>
      </c>
      <c r="M207" s="2">
        <f>IFERROR(__xludf.DUMMYFUNCTION("""COMPUTED_VALUE"""),45589.66666666667)</f>
        <v>45589.66667</v>
      </c>
      <c r="N207" s="1">
        <f>IFERROR(__xludf.DUMMYFUNCTION("""COMPUTED_VALUE"""),8.8953213E7)</f>
        <v>88953213</v>
      </c>
    </row>
    <row r="208">
      <c r="A208" s="2">
        <f>IFERROR(__xludf.DUMMYFUNCTION("""COMPUTED_VALUE"""),45590.66666666667)</f>
        <v>45590.66667</v>
      </c>
      <c r="B208" s="1">
        <f>IFERROR(__xludf.DUMMYFUNCTION("""COMPUTED_VALUE"""),11466.96)</f>
        <v>11466.96</v>
      </c>
      <c r="D208" s="2">
        <f>IFERROR(__xludf.DUMMYFUNCTION("""COMPUTED_VALUE"""),45590.66666666667)</f>
        <v>45590.66667</v>
      </c>
      <c r="E208" s="1">
        <f>IFERROR(__xludf.DUMMYFUNCTION("""COMPUTED_VALUE"""),11634.75)</f>
        <v>11634.75</v>
      </c>
      <c r="G208" s="2">
        <f>IFERROR(__xludf.DUMMYFUNCTION("""COMPUTED_VALUE"""),45590.66666666667)</f>
        <v>45590.66667</v>
      </c>
      <c r="H208" s="1">
        <f>IFERROR(__xludf.DUMMYFUNCTION("""COMPUTED_VALUE"""),11466.96)</f>
        <v>11466.96</v>
      </c>
      <c r="J208" s="2">
        <f>IFERROR(__xludf.DUMMYFUNCTION("""COMPUTED_VALUE"""),45590.66666666667)</f>
        <v>45590.66667</v>
      </c>
      <c r="K208" s="1">
        <f>IFERROR(__xludf.DUMMYFUNCTION("""COMPUTED_VALUE"""),11542.66)</f>
        <v>11542.66</v>
      </c>
      <c r="M208" s="2">
        <f>IFERROR(__xludf.DUMMYFUNCTION("""COMPUTED_VALUE"""),45590.66666666667)</f>
        <v>45590.66667</v>
      </c>
      <c r="N208" s="1">
        <f>IFERROR(__xludf.DUMMYFUNCTION("""COMPUTED_VALUE"""),1.12092059E8)</f>
        <v>112092059</v>
      </c>
    </row>
    <row r="209">
      <c r="A209" s="2">
        <f>IFERROR(__xludf.DUMMYFUNCTION("""COMPUTED_VALUE"""),45593.66666666667)</f>
        <v>45593.66667</v>
      </c>
      <c r="B209" s="1">
        <f>IFERROR(__xludf.DUMMYFUNCTION("""COMPUTED_VALUE"""),11638.45)</f>
        <v>11638.45</v>
      </c>
      <c r="D209" s="2">
        <f>IFERROR(__xludf.DUMMYFUNCTION("""COMPUTED_VALUE"""),45593.66666666667)</f>
        <v>45593.66667</v>
      </c>
      <c r="E209" s="1">
        <f>IFERROR(__xludf.DUMMYFUNCTION("""COMPUTED_VALUE"""),11701.03)</f>
        <v>11701.03</v>
      </c>
      <c r="G209" s="2">
        <f>IFERROR(__xludf.DUMMYFUNCTION("""COMPUTED_VALUE"""),45593.66666666667)</f>
        <v>45593.66667</v>
      </c>
      <c r="H209" s="1">
        <f>IFERROR(__xludf.DUMMYFUNCTION("""COMPUTED_VALUE"""),11602.36)</f>
        <v>11602.36</v>
      </c>
      <c r="J209" s="2">
        <f>IFERROR(__xludf.DUMMYFUNCTION("""COMPUTED_VALUE"""),45593.66666666667)</f>
        <v>45593.66667</v>
      </c>
      <c r="K209" s="1">
        <f>IFERROR(__xludf.DUMMYFUNCTION("""COMPUTED_VALUE"""),11637.97)</f>
        <v>11637.97</v>
      </c>
      <c r="M209" s="2">
        <f>IFERROR(__xludf.DUMMYFUNCTION("""COMPUTED_VALUE"""),45593.66666666667)</f>
        <v>45593.66667</v>
      </c>
      <c r="N209" s="1">
        <f>IFERROR(__xludf.DUMMYFUNCTION("""COMPUTED_VALUE"""),9.4773876E7)</f>
        <v>94773876</v>
      </c>
    </row>
    <row r="210">
      <c r="A210" s="2">
        <f>IFERROR(__xludf.DUMMYFUNCTION("""COMPUTED_VALUE"""),45594.66666666667)</f>
        <v>45594.66667</v>
      </c>
      <c r="B210" s="1">
        <f>IFERROR(__xludf.DUMMYFUNCTION("""COMPUTED_VALUE"""),11653.19)</f>
        <v>11653.19</v>
      </c>
      <c r="D210" s="2">
        <f>IFERROR(__xludf.DUMMYFUNCTION("""COMPUTED_VALUE"""),45594.66666666667)</f>
        <v>45594.66667</v>
      </c>
      <c r="E210" s="1">
        <f>IFERROR(__xludf.DUMMYFUNCTION("""COMPUTED_VALUE"""),11686.18)</f>
        <v>11686.18</v>
      </c>
      <c r="G210" s="2">
        <f>IFERROR(__xludf.DUMMYFUNCTION("""COMPUTED_VALUE"""),45594.66666666667)</f>
        <v>45594.66667</v>
      </c>
      <c r="H210" s="1">
        <f>IFERROR(__xludf.DUMMYFUNCTION("""COMPUTED_VALUE"""),11596.0)</f>
        <v>11596</v>
      </c>
      <c r="J210" s="2">
        <f>IFERROR(__xludf.DUMMYFUNCTION("""COMPUTED_VALUE"""),45594.66666666667)</f>
        <v>45594.66667</v>
      </c>
      <c r="K210" s="1">
        <f>IFERROR(__xludf.DUMMYFUNCTION("""COMPUTED_VALUE"""),11653.72)</f>
        <v>11653.72</v>
      </c>
      <c r="M210" s="2">
        <f>IFERROR(__xludf.DUMMYFUNCTION("""COMPUTED_VALUE"""),45594.66666666667)</f>
        <v>45594.66667</v>
      </c>
      <c r="N210" s="1">
        <f>IFERROR(__xludf.DUMMYFUNCTION("""COMPUTED_VALUE"""),1.01982096E8)</f>
        <v>101982096</v>
      </c>
    </row>
    <row r="211">
      <c r="A211" s="2">
        <f>IFERROR(__xludf.DUMMYFUNCTION("""COMPUTED_VALUE"""),45595.66666666667)</f>
        <v>45595.66667</v>
      </c>
      <c r="B211" s="1">
        <f>IFERROR(__xludf.DUMMYFUNCTION("""COMPUTED_VALUE"""),11574.2)</f>
        <v>11574.2</v>
      </c>
      <c r="D211" s="2">
        <f>IFERROR(__xludf.DUMMYFUNCTION("""COMPUTED_VALUE"""),45595.66666666667)</f>
        <v>45595.66667</v>
      </c>
      <c r="E211" s="1">
        <f>IFERROR(__xludf.DUMMYFUNCTION("""COMPUTED_VALUE"""),11603.78)</f>
        <v>11603.78</v>
      </c>
      <c r="G211" s="2">
        <f>IFERROR(__xludf.DUMMYFUNCTION("""COMPUTED_VALUE"""),45595.66666666667)</f>
        <v>45595.66667</v>
      </c>
      <c r="H211" s="1">
        <f>IFERROR(__xludf.DUMMYFUNCTION("""COMPUTED_VALUE"""),11430.45)</f>
        <v>11430.45</v>
      </c>
      <c r="J211" s="2">
        <f>IFERROR(__xludf.DUMMYFUNCTION("""COMPUTED_VALUE"""),45595.66666666667)</f>
        <v>45595.66667</v>
      </c>
      <c r="K211" s="1">
        <f>IFERROR(__xludf.DUMMYFUNCTION("""COMPUTED_VALUE"""),11453.3)</f>
        <v>11453.3</v>
      </c>
      <c r="M211" s="2">
        <f>IFERROR(__xludf.DUMMYFUNCTION("""COMPUTED_VALUE"""),45595.66666666667)</f>
        <v>45595.66667</v>
      </c>
      <c r="N211" s="1">
        <f>IFERROR(__xludf.DUMMYFUNCTION("""COMPUTED_VALUE"""),3.33566299E8)</f>
        <v>333566299</v>
      </c>
    </row>
    <row r="212">
      <c r="A212" s="2">
        <f>IFERROR(__xludf.DUMMYFUNCTION("""COMPUTED_VALUE"""),45596.66666666667)</f>
        <v>45596.66667</v>
      </c>
      <c r="B212" s="1">
        <f>IFERROR(__xludf.DUMMYFUNCTION("""COMPUTED_VALUE"""),11404.71)</f>
        <v>11404.71</v>
      </c>
      <c r="D212" s="2">
        <f>IFERROR(__xludf.DUMMYFUNCTION("""COMPUTED_VALUE"""),45596.66666666667)</f>
        <v>45596.66667</v>
      </c>
      <c r="E212" s="1">
        <f>IFERROR(__xludf.DUMMYFUNCTION("""COMPUTED_VALUE"""),11422.61)</f>
        <v>11422.61</v>
      </c>
      <c r="G212" s="2">
        <f>IFERROR(__xludf.DUMMYFUNCTION("""COMPUTED_VALUE"""),45596.66666666667)</f>
        <v>45596.66667</v>
      </c>
      <c r="H212" s="1">
        <f>IFERROR(__xludf.DUMMYFUNCTION("""COMPUTED_VALUE"""),11215.09)</f>
        <v>11215.09</v>
      </c>
      <c r="J212" s="2">
        <f>IFERROR(__xludf.DUMMYFUNCTION("""COMPUTED_VALUE"""),45596.66666666667)</f>
        <v>45596.66667</v>
      </c>
      <c r="K212" s="1">
        <f>IFERROR(__xludf.DUMMYFUNCTION("""COMPUTED_VALUE"""),11229.82)</f>
        <v>11229.82</v>
      </c>
      <c r="M212" s="2">
        <f>IFERROR(__xludf.DUMMYFUNCTION("""COMPUTED_VALUE"""),45596.66666666667)</f>
        <v>45596.66667</v>
      </c>
      <c r="N212" s="1">
        <f>IFERROR(__xludf.DUMMYFUNCTION("""COMPUTED_VALUE"""),2.305809E8)</f>
        <v>230580900</v>
      </c>
    </row>
    <row r="213">
      <c r="A213" s="2">
        <f>IFERROR(__xludf.DUMMYFUNCTION("""COMPUTED_VALUE"""),45597.66666666667)</f>
        <v>45597.66667</v>
      </c>
      <c r="B213" s="1">
        <f>IFERROR(__xludf.DUMMYFUNCTION("""COMPUTED_VALUE"""),10973.05)</f>
        <v>10973.05</v>
      </c>
      <c r="D213" s="2">
        <f>IFERROR(__xludf.DUMMYFUNCTION("""COMPUTED_VALUE"""),45597.66666666667)</f>
        <v>45597.66667</v>
      </c>
      <c r="E213" s="1">
        <f>IFERROR(__xludf.DUMMYFUNCTION("""COMPUTED_VALUE"""),11214.39)</f>
        <v>11214.39</v>
      </c>
      <c r="G213" s="2">
        <f>IFERROR(__xludf.DUMMYFUNCTION("""COMPUTED_VALUE"""),45597.66666666667)</f>
        <v>45597.66667</v>
      </c>
      <c r="H213" s="1">
        <f>IFERROR(__xludf.DUMMYFUNCTION("""COMPUTED_VALUE"""),10973.05)</f>
        <v>10973.05</v>
      </c>
      <c r="J213" s="2">
        <f>IFERROR(__xludf.DUMMYFUNCTION("""COMPUTED_VALUE"""),45597.66666666667)</f>
        <v>45597.66667</v>
      </c>
      <c r="K213" s="1">
        <f>IFERROR(__xludf.DUMMYFUNCTION("""COMPUTED_VALUE"""),11097.31)</f>
        <v>11097.31</v>
      </c>
      <c r="M213" s="2">
        <f>IFERROR(__xludf.DUMMYFUNCTION("""COMPUTED_VALUE"""),45597.66666666667)</f>
        <v>45597.66667</v>
      </c>
      <c r="N213" s="1">
        <f>IFERROR(__xludf.DUMMYFUNCTION("""COMPUTED_VALUE"""),2.09192097E8)</f>
        <v>209192097</v>
      </c>
    </row>
    <row r="214">
      <c r="A214" s="2">
        <f>IFERROR(__xludf.DUMMYFUNCTION("""COMPUTED_VALUE"""),45600.66666666667)</f>
        <v>45600.66667</v>
      </c>
      <c r="B214" s="1">
        <f>IFERROR(__xludf.DUMMYFUNCTION("""COMPUTED_VALUE"""),11025.09)</f>
        <v>11025.09</v>
      </c>
      <c r="D214" s="2">
        <f>IFERROR(__xludf.DUMMYFUNCTION("""COMPUTED_VALUE"""),45600.66666666667)</f>
        <v>45600.66667</v>
      </c>
      <c r="E214" s="1">
        <f>IFERROR(__xludf.DUMMYFUNCTION("""COMPUTED_VALUE"""),11091.28)</f>
        <v>11091.28</v>
      </c>
      <c r="G214" s="2">
        <f>IFERROR(__xludf.DUMMYFUNCTION("""COMPUTED_VALUE"""),45600.66666666667)</f>
        <v>45600.66667</v>
      </c>
      <c r="H214" s="1">
        <f>IFERROR(__xludf.DUMMYFUNCTION("""COMPUTED_VALUE"""),10956.75)</f>
        <v>10956.75</v>
      </c>
      <c r="J214" s="2">
        <f>IFERROR(__xludf.DUMMYFUNCTION("""COMPUTED_VALUE"""),45600.66666666667)</f>
        <v>45600.66667</v>
      </c>
      <c r="K214" s="1">
        <f>IFERROR(__xludf.DUMMYFUNCTION("""COMPUTED_VALUE"""),11052.82)</f>
        <v>11052.82</v>
      </c>
      <c r="M214" s="2">
        <f>IFERROR(__xludf.DUMMYFUNCTION("""COMPUTED_VALUE"""),45600.66666666667)</f>
        <v>45600.66667</v>
      </c>
      <c r="N214" s="1">
        <f>IFERROR(__xludf.DUMMYFUNCTION("""COMPUTED_VALUE"""),1.74100052E8)</f>
        <v>174100052</v>
      </c>
    </row>
    <row r="215">
      <c r="A215" s="2">
        <f>IFERROR(__xludf.DUMMYFUNCTION("""COMPUTED_VALUE"""),45601.66666666667)</f>
        <v>45601.66667</v>
      </c>
      <c r="B215" s="1">
        <f>IFERROR(__xludf.DUMMYFUNCTION("""COMPUTED_VALUE"""),11051.23)</f>
        <v>11051.23</v>
      </c>
      <c r="D215" s="2">
        <f>IFERROR(__xludf.DUMMYFUNCTION("""COMPUTED_VALUE"""),45601.66666666667)</f>
        <v>45601.66667</v>
      </c>
      <c r="E215" s="1">
        <f>IFERROR(__xludf.DUMMYFUNCTION("""COMPUTED_VALUE"""),11148.06)</f>
        <v>11148.06</v>
      </c>
      <c r="G215" s="2">
        <f>IFERROR(__xludf.DUMMYFUNCTION("""COMPUTED_VALUE"""),45601.66666666667)</f>
        <v>45601.66667</v>
      </c>
      <c r="H215" s="1">
        <f>IFERROR(__xludf.DUMMYFUNCTION("""COMPUTED_VALUE"""),11051.23)</f>
        <v>11051.23</v>
      </c>
      <c r="J215" s="2">
        <f>IFERROR(__xludf.DUMMYFUNCTION("""COMPUTED_VALUE"""),45601.66666666667)</f>
        <v>45601.66667</v>
      </c>
      <c r="K215" s="1">
        <f>IFERROR(__xludf.DUMMYFUNCTION("""COMPUTED_VALUE"""),11133.72)</f>
        <v>11133.72</v>
      </c>
      <c r="M215" s="2">
        <f>IFERROR(__xludf.DUMMYFUNCTION("""COMPUTED_VALUE"""),45601.66666666667)</f>
        <v>45601.66667</v>
      </c>
      <c r="N215" s="1">
        <f>IFERROR(__xludf.DUMMYFUNCTION("""COMPUTED_VALUE"""),1.56543361E8)</f>
        <v>156543361</v>
      </c>
    </row>
    <row r="216">
      <c r="A216" s="2">
        <f>IFERROR(__xludf.DUMMYFUNCTION("""COMPUTED_VALUE"""),45602.66666666667)</f>
        <v>45602.66667</v>
      </c>
      <c r="B216" s="1">
        <f>IFERROR(__xludf.DUMMYFUNCTION("""COMPUTED_VALUE"""),11109.87)</f>
        <v>11109.87</v>
      </c>
      <c r="D216" s="2">
        <f>IFERROR(__xludf.DUMMYFUNCTION("""COMPUTED_VALUE"""),45602.66666666667)</f>
        <v>45602.66667</v>
      </c>
      <c r="E216" s="1">
        <f>IFERROR(__xludf.DUMMYFUNCTION("""COMPUTED_VALUE"""),11262.58)</f>
        <v>11262.58</v>
      </c>
      <c r="G216" s="2">
        <f>IFERROR(__xludf.DUMMYFUNCTION("""COMPUTED_VALUE"""),45602.66666666667)</f>
        <v>45602.66667</v>
      </c>
      <c r="H216" s="1">
        <f>IFERROR(__xludf.DUMMYFUNCTION("""COMPUTED_VALUE"""),11044.27)</f>
        <v>11044.27</v>
      </c>
      <c r="J216" s="2">
        <f>IFERROR(__xludf.DUMMYFUNCTION("""COMPUTED_VALUE"""),45602.66666666667)</f>
        <v>45602.66667</v>
      </c>
      <c r="K216" s="1">
        <f>IFERROR(__xludf.DUMMYFUNCTION("""COMPUTED_VALUE"""),11117.35)</f>
        <v>11117.35</v>
      </c>
      <c r="M216" s="2">
        <f>IFERROR(__xludf.DUMMYFUNCTION("""COMPUTED_VALUE"""),45602.66666666667)</f>
        <v>45602.66667</v>
      </c>
      <c r="N216" s="1">
        <f>IFERROR(__xludf.DUMMYFUNCTION("""COMPUTED_VALUE"""),2.27234842E8)</f>
        <v>227234842</v>
      </c>
    </row>
    <row r="217">
      <c r="A217" s="2">
        <f>IFERROR(__xludf.DUMMYFUNCTION("""COMPUTED_VALUE"""),45603.66666666667)</f>
        <v>45603.66667</v>
      </c>
      <c r="B217" s="1">
        <f>IFERROR(__xludf.DUMMYFUNCTION("""COMPUTED_VALUE"""),11208.3)</f>
        <v>11208.3</v>
      </c>
      <c r="D217" s="2">
        <f>IFERROR(__xludf.DUMMYFUNCTION("""COMPUTED_VALUE"""),45603.66666666667)</f>
        <v>45603.66667</v>
      </c>
      <c r="E217" s="1">
        <f>IFERROR(__xludf.DUMMYFUNCTION("""COMPUTED_VALUE"""),11367.45)</f>
        <v>11367.45</v>
      </c>
      <c r="G217" s="2">
        <f>IFERROR(__xludf.DUMMYFUNCTION("""COMPUTED_VALUE"""),45603.66666666667)</f>
        <v>45603.66667</v>
      </c>
      <c r="H217" s="1">
        <f>IFERROR(__xludf.DUMMYFUNCTION("""COMPUTED_VALUE"""),11208.3)</f>
        <v>11208.3</v>
      </c>
      <c r="J217" s="2">
        <f>IFERROR(__xludf.DUMMYFUNCTION("""COMPUTED_VALUE"""),45603.66666666667)</f>
        <v>45603.66667</v>
      </c>
      <c r="K217" s="1">
        <f>IFERROR(__xludf.DUMMYFUNCTION("""COMPUTED_VALUE"""),11348.08)</f>
        <v>11348.08</v>
      </c>
      <c r="M217" s="2">
        <f>IFERROR(__xludf.DUMMYFUNCTION("""COMPUTED_VALUE"""),45603.66666666667)</f>
        <v>45603.66667</v>
      </c>
      <c r="N217" s="1">
        <f>IFERROR(__xludf.DUMMYFUNCTION("""COMPUTED_VALUE"""),1.64987387E8)</f>
        <v>164987387</v>
      </c>
    </row>
    <row r="218">
      <c r="A218" s="2">
        <f>IFERROR(__xludf.DUMMYFUNCTION("""COMPUTED_VALUE"""),45604.66666666667)</f>
        <v>45604.66667</v>
      </c>
      <c r="B218" s="1">
        <f>IFERROR(__xludf.DUMMYFUNCTION("""COMPUTED_VALUE"""),11345.6)</f>
        <v>11345.6</v>
      </c>
      <c r="D218" s="2">
        <f>IFERROR(__xludf.DUMMYFUNCTION("""COMPUTED_VALUE"""),45604.66666666667)</f>
        <v>45604.66667</v>
      </c>
      <c r="E218" s="1">
        <f>IFERROR(__xludf.DUMMYFUNCTION("""COMPUTED_VALUE"""),11401.31)</f>
        <v>11401.31</v>
      </c>
      <c r="G218" s="2">
        <f>IFERROR(__xludf.DUMMYFUNCTION("""COMPUTED_VALUE"""),45604.66666666667)</f>
        <v>45604.66667</v>
      </c>
      <c r="H218" s="1">
        <f>IFERROR(__xludf.DUMMYFUNCTION("""COMPUTED_VALUE"""),11294.79)</f>
        <v>11294.79</v>
      </c>
      <c r="J218" s="2">
        <f>IFERROR(__xludf.DUMMYFUNCTION("""COMPUTED_VALUE"""),45604.66666666667)</f>
        <v>45604.66667</v>
      </c>
      <c r="K218" s="1">
        <f>IFERROR(__xludf.DUMMYFUNCTION("""COMPUTED_VALUE"""),11317.68)</f>
        <v>11317.68</v>
      </c>
      <c r="M218" s="2">
        <f>IFERROR(__xludf.DUMMYFUNCTION("""COMPUTED_VALUE"""),45604.66666666667)</f>
        <v>45604.66667</v>
      </c>
      <c r="N218" s="1">
        <f>IFERROR(__xludf.DUMMYFUNCTION("""COMPUTED_VALUE"""),1.34888452E8)</f>
        <v>134888452</v>
      </c>
    </row>
    <row r="219">
      <c r="A219" s="2">
        <f>IFERROR(__xludf.DUMMYFUNCTION("""COMPUTED_VALUE"""),45607.66666666667)</f>
        <v>45607.66667</v>
      </c>
      <c r="B219" s="1">
        <f>IFERROR(__xludf.DUMMYFUNCTION("""COMPUTED_VALUE"""),11228.84)</f>
        <v>11228.84</v>
      </c>
      <c r="D219" s="2">
        <f>IFERROR(__xludf.DUMMYFUNCTION("""COMPUTED_VALUE"""),45607.66666666667)</f>
        <v>45607.66667</v>
      </c>
      <c r="E219" s="1">
        <f>IFERROR(__xludf.DUMMYFUNCTION("""COMPUTED_VALUE"""),11256.42)</f>
        <v>11256.42</v>
      </c>
      <c r="G219" s="2">
        <f>IFERROR(__xludf.DUMMYFUNCTION("""COMPUTED_VALUE"""),45607.66666666667)</f>
        <v>45607.66667</v>
      </c>
      <c r="H219" s="1">
        <f>IFERROR(__xludf.DUMMYFUNCTION("""COMPUTED_VALUE"""),11058.16)</f>
        <v>11058.16</v>
      </c>
      <c r="J219" s="2">
        <f>IFERROR(__xludf.DUMMYFUNCTION("""COMPUTED_VALUE"""),45607.66666666667)</f>
        <v>45607.66667</v>
      </c>
      <c r="K219" s="1">
        <f>IFERROR(__xludf.DUMMYFUNCTION("""COMPUTED_VALUE"""),11187.4)</f>
        <v>11187.4</v>
      </c>
      <c r="M219" s="2">
        <f>IFERROR(__xludf.DUMMYFUNCTION("""COMPUTED_VALUE"""),45607.66666666667)</f>
        <v>45607.66667</v>
      </c>
      <c r="N219" s="1">
        <f>IFERROR(__xludf.DUMMYFUNCTION("""COMPUTED_VALUE"""),1.52123102E8)</f>
        <v>152123102</v>
      </c>
    </row>
    <row r="220">
      <c r="A220" s="2">
        <f>IFERROR(__xludf.DUMMYFUNCTION("""COMPUTED_VALUE"""),45608.66666666667)</f>
        <v>45608.66667</v>
      </c>
      <c r="B220" s="1">
        <f>IFERROR(__xludf.DUMMYFUNCTION("""COMPUTED_VALUE"""),11211.41)</f>
        <v>11211.41</v>
      </c>
      <c r="D220" s="2">
        <f>IFERROR(__xludf.DUMMYFUNCTION("""COMPUTED_VALUE"""),45608.66666666667)</f>
        <v>45608.66667</v>
      </c>
      <c r="E220" s="1">
        <f>IFERROR(__xludf.DUMMYFUNCTION("""COMPUTED_VALUE"""),11237.13)</f>
        <v>11237.13</v>
      </c>
      <c r="G220" s="2">
        <f>IFERROR(__xludf.DUMMYFUNCTION("""COMPUTED_VALUE"""),45608.66666666667)</f>
        <v>45608.66667</v>
      </c>
      <c r="H220" s="1">
        <f>IFERROR(__xludf.DUMMYFUNCTION("""COMPUTED_VALUE"""),11128.24)</f>
        <v>11128.24</v>
      </c>
      <c r="J220" s="2">
        <f>IFERROR(__xludf.DUMMYFUNCTION("""COMPUTED_VALUE"""),45608.66666666667)</f>
        <v>45608.66667</v>
      </c>
      <c r="K220" s="1">
        <f>IFERROR(__xludf.DUMMYFUNCTION("""COMPUTED_VALUE"""),11169.22)</f>
        <v>11169.22</v>
      </c>
      <c r="M220" s="2">
        <f>IFERROR(__xludf.DUMMYFUNCTION("""COMPUTED_VALUE"""),45608.66666666667)</f>
        <v>45608.66667</v>
      </c>
      <c r="N220" s="1">
        <f>IFERROR(__xludf.DUMMYFUNCTION("""COMPUTED_VALUE"""),1.25369771E8)</f>
        <v>125369771</v>
      </c>
    </row>
    <row r="221">
      <c r="A221" s="2">
        <f>IFERROR(__xludf.DUMMYFUNCTION("""COMPUTED_VALUE"""),45609.66666666667)</f>
        <v>45609.66667</v>
      </c>
      <c r="B221" s="1">
        <f>IFERROR(__xludf.DUMMYFUNCTION("""COMPUTED_VALUE"""),11158.9)</f>
        <v>11158.9</v>
      </c>
      <c r="D221" s="2">
        <f>IFERROR(__xludf.DUMMYFUNCTION("""COMPUTED_VALUE"""),45609.66666666667)</f>
        <v>45609.66667</v>
      </c>
      <c r="E221" s="1">
        <f>IFERROR(__xludf.DUMMYFUNCTION("""COMPUTED_VALUE"""),11276.05)</f>
        <v>11276.05</v>
      </c>
      <c r="G221" s="2">
        <f>IFERROR(__xludf.DUMMYFUNCTION("""COMPUTED_VALUE"""),45609.66666666667)</f>
        <v>45609.66667</v>
      </c>
      <c r="H221" s="1">
        <f>IFERROR(__xludf.DUMMYFUNCTION("""COMPUTED_VALUE"""),11101.41)</f>
        <v>11101.41</v>
      </c>
      <c r="J221" s="2">
        <f>IFERROR(__xludf.DUMMYFUNCTION("""COMPUTED_VALUE"""),45609.66666666667)</f>
        <v>45609.66667</v>
      </c>
      <c r="K221" s="1">
        <f>IFERROR(__xludf.DUMMYFUNCTION("""COMPUTED_VALUE"""),11200.69)</f>
        <v>11200.69</v>
      </c>
      <c r="M221" s="2">
        <f>IFERROR(__xludf.DUMMYFUNCTION("""COMPUTED_VALUE"""),45609.66666666667)</f>
        <v>45609.66667</v>
      </c>
      <c r="N221" s="1">
        <f>IFERROR(__xludf.DUMMYFUNCTION("""COMPUTED_VALUE"""),1.43982242E8)</f>
        <v>143982242</v>
      </c>
    </row>
    <row r="222">
      <c r="A222" s="2">
        <f>IFERROR(__xludf.DUMMYFUNCTION("""COMPUTED_VALUE"""),45610.66666666667)</f>
        <v>45610.66667</v>
      </c>
      <c r="B222" s="1">
        <f>IFERROR(__xludf.DUMMYFUNCTION("""COMPUTED_VALUE"""),11206.8)</f>
        <v>11206.8</v>
      </c>
      <c r="D222" s="2">
        <f>IFERROR(__xludf.DUMMYFUNCTION("""COMPUTED_VALUE"""),45610.66666666667)</f>
        <v>45610.66667</v>
      </c>
      <c r="E222" s="1">
        <f>IFERROR(__xludf.DUMMYFUNCTION("""COMPUTED_VALUE"""),11368.78)</f>
        <v>11368.78</v>
      </c>
      <c r="G222" s="2">
        <f>IFERROR(__xludf.DUMMYFUNCTION("""COMPUTED_VALUE"""),45610.66666666667)</f>
        <v>45610.66667</v>
      </c>
      <c r="H222" s="1">
        <f>IFERROR(__xludf.DUMMYFUNCTION("""COMPUTED_VALUE"""),11193.95)</f>
        <v>11193.95</v>
      </c>
      <c r="J222" s="2">
        <f>IFERROR(__xludf.DUMMYFUNCTION("""COMPUTED_VALUE"""),45610.66666666667)</f>
        <v>45610.66667</v>
      </c>
      <c r="K222" s="1">
        <f>IFERROR(__xludf.DUMMYFUNCTION("""COMPUTED_VALUE"""),11334.82)</f>
        <v>11334.82</v>
      </c>
      <c r="M222" s="2">
        <f>IFERROR(__xludf.DUMMYFUNCTION("""COMPUTED_VALUE"""),45610.66666666667)</f>
        <v>45610.66667</v>
      </c>
      <c r="N222" s="1">
        <f>IFERROR(__xludf.DUMMYFUNCTION("""COMPUTED_VALUE"""),1.69814625E8)</f>
        <v>169814625</v>
      </c>
    </row>
    <row r="223">
      <c r="A223" s="2">
        <f>IFERROR(__xludf.DUMMYFUNCTION("""COMPUTED_VALUE"""),45611.66666666667)</f>
        <v>45611.66667</v>
      </c>
      <c r="B223" s="1">
        <f>IFERROR(__xludf.DUMMYFUNCTION("""COMPUTED_VALUE"""),11239.4)</f>
        <v>11239.4</v>
      </c>
      <c r="D223" s="2">
        <f>IFERROR(__xludf.DUMMYFUNCTION("""COMPUTED_VALUE"""),45611.66666666667)</f>
        <v>45611.66667</v>
      </c>
      <c r="E223" s="1">
        <f>IFERROR(__xludf.DUMMYFUNCTION("""COMPUTED_VALUE"""),11266.08)</f>
        <v>11266.08</v>
      </c>
      <c r="G223" s="2">
        <f>IFERROR(__xludf.DUMMYFUNCTION("""COMPUTED_VALUE"""),45611.66666666667)</f>
        <v>45611.66667</v>
      </c>
      <c r="H223" s="1">
        <f>IFERROR(__xludf.DUMMYFUNCTION("""COMPUTED_VALUE"""),11140.72)</f>
        <v>11140.72</v>
      </c>
      <c r="J223" s="2">
        <f>IFERROR(__xludf.DUMMYFUNCTION("""COMPUTED_VALUE"""),45611.66666666667)</f>
        <v>45611.66667</v>
      </c>
      <c r="K223" s="1">
        <f>IFERROR(__xludf.DUMMYFUNCTION("""COMPUTED_VALUE"""),11178.34)</f>
        <v>11178.34</v>
      </c>
      <c r="M223" s="2">
        <f>IFERROR(__xludf.DUMMYFUNCTION("""COMPUTED_VALUE"""),45611.66666666667)</f>
        <v>45611.66667</v>
      </c>
      <c r="N223" s="1">
        <f>IFERROR(__xludf.DUMMYFUNCTION("""COMPUTED_VALUE"""),1.49174169E8)</f>
        <v>149174169</v>
      </c>
    </row>
    <row r="224">
      <c r="A224" s="2">
        <f>IFERROR(__xludf.DUMMYFUNCTION("""COMPUTED_VALUE"""),45614.66666666667)</f>
        <v>45614.66667</v>
      </c>
      <c r="B224" s="1">
        <f>IFERROR(__xludf.DUMMYFUNCTION("""COMPUTED_VALUE"""),11200.23)</f>
        <v>11200.23</v>
      </c>
      <c r="D224" s="2">
        <f>IFERROR(__xludf.DUMMYFUNCTION("""COMPUTED_VALUE"""),45614.66666666667)</f>
        <v>45614.66667</v>
      </c>
      <c r="E224" s="1">
        <f>IFERROR(__xludf.DUMMYFUNCTION("""COMPUTED_VALUE"""),11418.08)</f>
        <v>11418.08</v>
      </c>
      <c r="G224" s="2">
        <f>IFERROR(__xludf.DUMMYFUNCTION("""COMPUTED_VALUE"""),45614.66666666667)</f>
        <v>45614.66667</v>
      </c>
      <c r="H224" s="1">
        <f>IFERROR(__xludf.DUMMYFUNCTION("""COMPUTED_VALUE"""),11200.23)</f>
        <v>11200.23</v>
      </c>
      <c r="J224" s="2">
        <f>IFERROR(__xludf.DUMMYFUNCTION("""COMPUTED_VALUE"""),45614.66666666667)</f>
        <v>45614.66667</v>
      </c>
      <c r="K224" s="1">
        <f>IFERROR(__xludf.DUMMYFUNCTION("""COMPUTED_VALUE"""),11335.94)</f>
        <v>11335.94</v>
      </c>
      <c r="M224" s="2">
        <f>IFERROR(__xludf.DUMMYFUNCTION("""COMPUTED_VALUE"""),45614.66666666667)</f>
        <v>45614.66667</v>
      </c>
      <c r="N224" s="1">
        <f>IFERROR(__xludf.DUMMYFUNCTION("""COMPUTED_VALUE"""),2.5517123E8)</f>
        <v>255171230</v>
      </c>
    </row>
    <row r="225">
      <c r="A225" s="2">
        <f>IFERROR(__xludf.DUMMYFUNCTION("""COMPUTED_VALUE"""),45615.66666666667)</f>
        <v>45615.66667</v>
      </c>
      <c r="B225" s="1">
        <f>IFERROR(__xludf.DUMMYFUNCTION("""COMPUTED_VALUE"""),11289.86)</f>
        <v>11289.86</v>
      </c>
      <c r="D225" s="2">
        <f>IFERROR(__xludf.DUMMYFUNCTION("""COMPUTED_VALUE"""),45615.66666666667)</f>
        <v>45615.66667</v>
      </c>
      <c r="E225" s="1">
        <f>IFERROR(__xludf.DUMMYFUNCTION("""COMPUTED_VALUE"""),11444.03)</f>
        <v>11444.03</v>
      </c>
      <c r="G225" s="2">
        <f>IFERROR(__xludf.DUMMYFUNCTION("""COMPUTED_VALUE"""),45615.66666666667)</f>
        <v>45615.66667</v>
      </c>
      <c r="H225" s="1">
        <f>IFERROR(__xludf.DUMMYFUNCTION("""COMPUTED_VALUE"""),11289.86)</f>
        <v>11289.86</v>
      </c>
      <c r="J225" s="2">
        <f>IFERROR(__xludf.DUMMYFUNCTION("""COMPUTED_VALUE"""),45615.66666666667)</f>
        <v>45615.66667</v>
      </c>
      <c r="K225" s="1">
        <f>IFERROR(__xludf.DUMMYFUNCTION("""COMPUTED_VALUE"""),11358.65)</f>
        <v>11358.65</v>
      </c>
      <c r="M225" s="2">
        <f>IFERROR(__xludf.DUMMYFUNCTION("""COMPUTED_VALUE"""),45615.66666666667)</f>
        <v>45615.66667</v>
      </c>
      <c r="N225" s="1">
        <f>IFERROR(__xludf.DUMMYFUNCTION("""COMPUTED_VALUE"""),3.00112669E8)</f>
        <v>300112669</v>
      </c>
    </row>
    <row r="226">
      <c r="A226" s="2">
        <f>IFERROR(__xludf.DUMMYFUNCTION("""COMPUTED_VALUE"""),45616.66666666667)</f>
        <v>45616.66667</v>
      </c>
      <c r="B226" s="1">
        <f>IFERROR(__xludf.DUMMYFUNCTION("""COMPUTED_VALUE"""),11348.2)</f>
        <v>11348.2</v>
      </c>
      <c r="D226" s="2">
        <f>IFERROR(__xludf.DUMMYFUNCTION("""COMPUTED_VALUE"""),45616.66666666667)</f>
        <v>45616.66667</v>
      </c>
      <c r="E226" s="1">
        <f>IFERROR(__xludf.DUMMYFUNCTION("""COMPUTED_VALUE"""),11431.37)</f>
        <v>11431.37</v>
      </c>
      <c r="G226" s="2">
        <f>IFERROR(__xludf.DUMMYFUNCTION("""COMPUTED_VALUE"""),45616.66666666667)</f>
        <v>45616.66667</v>
      </c>
      <c r="H226" s="1">
        <f>IFERROR(__xludf.DUMMYFUNCTION("""COMPUTED_VALUE"""),11237.64)</f>
        <v>11237.64</v>
      </c>
      <c r="J226" s="2">
        <f>IFERROR(__xludf.DUMMYFUNCTION("""COMPUTED_VALUE"""),45616.66666666667)</f>
        <v>45616.66667</v>
      </c>
      <c r="K226" s="1">
        <f>IFERROR(__xludf.DUMMYFUNCTION("""COMPUTED_VALUE"""),11385.2)</f>
        <v>11385.2</v>
      </c>
      <c r="M226" s="2">
        <f>IFERROR(__xludf.DUMMYFUNCTION("""COMPUTED_VALUE"""),45616.66666666667)</f>
        <v>45616.66667</v>
      </c>
      <c r="N226" s="1">
        <f>IFERROR(__xludf.DUMMYFUNCTION("""COMPUTED_VALUE"""),1.66964361E8)</f>
        <v>166964361</v>
      </c>
    </row>
    <row r="227">
      <c r="A227" s="2">
        <f>IFERROR(__xludf.DUMMYFUNCTION("""COMPUTED_VALUE"""),45617.66666666667)</f>
        <v>45617.66667</v>
      </c>
      <c r="B227" s="1">
        <f>IFERROR(__xludf.DUMMYFUNCTION("""COMPUTED_VALUE"""),11392.03)</f>
        <v>11392.03</v>
      </c>
      <c r="D227" s="2">
        <f>IFERROR(__xludf.DUMMYFUNCTION("""COMPUTED_VALUE"""),45617.66666666667)</f>
        <v>45617.66667</v>
      </c>
      <c r="E227" s="1">
        <f>IFERROR(__xludf.DUMMYFUNCTION("""COMPUTED_VALUE"""),11464.69)</f>
        <v>11464.69</v>
      </c>
      <c r="G227" s="2">
        <f>IFERROR(__xludf.DUMMYFUNCTION("""COMPUTED_VALUE"""),45617.66666666667)</f>
        <v>45617.66667</v>
      </c>
      <c r="H227" s="1">
        <f>IFERROR(__xludf.DUMMYFUNCTION("""COMPUTED_VALUE"""),11240.51)</f>
        <v>11240.51</v>
      </c>
      <c r="J227" s="2">
        <f>IFERROR(__xludf.DUMMYFUNCTION("""COMPUTED_VALUE"""),45617.66666666667)</f>
        <v>45617.66667</v>
      </c>
      <c r="K227" s="1">
        <f>IFERROR(__xludf.DUMMYFUNCTION("""COMPUTED_VALUE"""),11387.15)</f>
        <v>11387.15</v>
      </c>
      <c r="M227" s="2">
        <f>IFERROR(__xludf.DUMMYFUNCTION("""COMPUTED_VALUE"""),45617.66666666667)</f>
        <v>45617.66667</v>
      </c>
      <c r="N227" s="1">
        <f>IFERROR(__xludf.DUMMYFUNCTION("""COMPUTED_VALUE"""),1.98170121E8)</f>
        <v>198170121</v>
      </c>
    </row>
    <row r="228">
      <c r="A228" s="2">
        <f>IFERROR(__xludf.DUMMYFUNCTION("""COMPUTED_VALUE"""),45618.66666666667)</f>
        <v>45618.66667</v>
      </c>
      <c r="B228" s="1">
        <f>IFERROR(__xludf.DUMMYFUNCTION("""COMPUTED_VALUE"""),11383.41)</f>
        <v>11383.41</v>
      </c>
      <c r="D228" s="2">
        <f>IFERROR(__xludf.DUMMYFUNCTION("""COMPUTED_VALUE"""),45618.66666666667)</f>
        <v>45618.66667</v>
      </c>
      <c r="E228" s="1">
        <f>IFERROR(__xludf.DUMMYFUNCTION("""COMPUTED_VALUE"""),11502.93)</f>
        <v>11502.93</v>
      </c>
      <c r="G228" s="2">
        <f>IFERROR(__xludf.DUMMYFUNCTION("""COMPUTED_VALUE"""),45618.66666666667)</f>
        <v>45618.66667</v>
      </c>
      <c r="H228" s="1">
        <f>IFERROR(__xludf.DUMMYFUNCTION("""COMPUTED_VALUE"""),11383.41)</f>
        <v>11383.41</v>
      </c>
      <c r="J228" s="2">
        <f>IFERROR(__xludf.DUMMYFUNCTION("""COMPUTED_VALUE"""),45618.66666666667)</f>
        <v>45618.66667</v>
      </c>
      <c r="K228" s="1">
        <f>IFERROR(__xludf.DUMMYFUNCTION("""COMPUTED_VALUE"""),11460.78)</f>
        <v>11460.78</v>
      </c>
      <c r="M228" s="2">
        <f>IFERROR(__xludf.DUMMYFUNCTION("""COMPUTED_VALUE"""),45618.66666666667)</f>
        <v>45618.66667</v>
      </c>
      <c r="N228" s="1">
        <f>IFERROR(__xludf.DUMMYFUNCTION("""COMPUTED_VALUE"""),2.38564386E8)</f>
        <v>238564386</v>
      </c>
    </row>
    <row r="229">
      <c r="A229" s="2">
        <f>IFERROR(__xludf.DUMMYFUNCTION("""COMPUTED_VALUE"""),45621.66666666667)</f>
        <v>45621.66667</v>
      </c>
      <c r="B229" s="1">
        <f>IFERROR(__xludf.DUMMYFUNCTION("""COMPUTED_VALUE"""),11556.5)</f>
        <v>11556.5</v>
      </c>
      <c r="D229" s="2">
        <f>IFERROR(__xludf.DUMMYFUNCTION("""COMPUTED_VALUE"""),45621.66666666667)</f>
        <v>45621.66667</v>
      </c>
      <c r="E229" s="1">
        <f>IFERROR(__xludf.DUMMYFUNCTION("""COMPUTED_VALUE"""),11637.93)</f>
        <v>11637.93</v>
      </c>
      <c r="G229" s="2">
        <f>IFERROR(__xludf.DUMMYFUNCTION("""COMPUTED_VALUE"""),45621.66666666667)</f>
        <v>45621.66667</v>
      </c>
      <c r="H229" s="1">
        <f>IFERROR(__xludf.DUMMYFUNCTION("""COMPUTED_VALUE"""),11470.51)</f>
        <v>11470.51</v>
      </c>
      <c r="J229" s="2">
        <f>IFERROR(__xludf.DUMMYFUNCTION("""COMPUTED_VALUE"""),45621.66666666667)</f>
        <v>45621.66667</v>
      </c>
      <c r="K229" s="1">
        <f>IFERROR(__xludf.DUMMYFUNCTION("""COMPUTED_VALUE"""),11622.73)</f>
        <v>11622.73</v>
      </c>
      <c r="M229" s="2">
        <f>IFERROR(__xludf.DUMMYFUNCTION("""COMPUTED_VALUE"""),45621.66666666667)</f>
        <v>45621.66667</v>
      </c>
      <c r="N229" s="1">
        <f>IFERROR(__xludf.DUMMYFUNCTION("""COMPUTED_VALUE"""),3.31991961E8)</f>
        <v>331991961</v>
      </c>
    </row>
    <row r="230">
      <c r="A230" s="2">
        <f>IFERROR(__xludf.DUMMYFUNCTION("""COMPUTED_VALUE"""),45622.66666666667)</f>
        <v>45622.66667</v>
      </c>
      <c r="B230" s="1">
        <f>IFERROR(__xludf.DUMMYFUNCTION("""COMPUTED_VALUE"""),11660.81)</f>
        <v>11660.81</v>
      </c>
      <c r="D230" s="2">
        <f>IFERROR(__xludf.DUMMYFUNCTION("""COMPUTED_VALUE"""),45622.66666666667)</f>
        <v>45622.66667</v>
      </c>
      <c r="E230" s="1">
        <f>IFERROR(__xludf.DUMMYFUNCTION("""COMPUTED_VALUE"""),11745.62)</f>
        <v>11745.62</v>
      </c>
      <c r="G230" s="2">
        <f>IFERROR(__xludf.DUMMYFUNCTION("""COMPUTED_VALUE"""),45622.66666666667)</f>
        <v>45622.66667</v>
      </c>
      <c r="H230" s="1">
        <f>IFERROR(__xludf.DUMMYFUNCTION("""COMPUTED_VALUE"""),11656.59)</f>
        <v>11656.59</v>
      </c>
      <c r="J230" s="2">
        <f>IFERROR(__xludf.DUMMYFUNCTION("""COMPUTED_VALUE"""),45622.66666666667)</f>
        <v>45622.66667</v>
      </c>
      <c r="K230" s="1">
        <f>IFERROR(__xludf.DUMMYFUNCTION("""COMPUTED_VALUE"""),11720.92)</f>
        <v>11720.92</v>
      </c>
      <c r="M230" s="2">
        <f>IFERROR(__xludf.DUMMYFUNCTION("""COMPUTED_VALUE"""),45622.66666666667)</f>
        <v>45622.66667</v>
      </c>
      <c r="N230" s="1">
        <f>IFERROR(__xludf.DUMMYFUNCTION("""COMPUTED_VALUE"""),1.92965711E8)</f>
        <v>192965711</v>
      </c>
    </row>
    <row r="231">
      <c r="A231" s="2">
        <f>IFERROR(__xludf.DUMMYFUNCTION("""COMPUTED_VALUE"""),45623.66666666667)</f>
        <v>45623.66667</v>
      </c>
      <c r="B231" s="1">
        <f>IFERROR(__xludf.DUMMYFUNCTION("""COMPUTED_VALUE"""),11687.75)</f>
        <v>11687.75</v>
      </c>
      <c r="D231" s="2">
        <f>IFERROR(__xludf.DUMMYFUNCTION("""COMPUTED_VALUE"""),45623.66666666667)</f>
        <v>45623.66667</v>
      </c>
      <c r="E231" s="1">
        <f>IFERROR(__xludf.DUMMYFUNCTION("""COMPUTED_VALUE"""),11720.65)</f>
        <v>11720.65</v>
      </c>
      <c r="G231" s="2">
        <f>IFERROR(__xludf.DUMMYFUNCTION("""COMPUTED_VALUE"""),45623.66666666667)</f>
        <v>45623.66667</v>
      </c>
      <c r="H231" s="1">
        <f>IFERROR(__xludf.DUMMYFUNCTION("""COMPUTED_VALUE"""),11621.58)</f>
        <v>11621.58</v>
      </c>
      <c r="J231" s="2">
        <f>IFERROR(__xludf.DUMMYFUNCTION("""COMPUTED_VALUE"""),45623.66666666667)</f>
        <v>45623.66667</v>
      </c>
      <c r="K231" s="1">
        <f>IFERROR(__xludf.DUMMYFUNCTION("""COMPUTED_VALUE"""),11672.52)</f>
        <v>11672.52</v>
      </c>
      <c r="M231" s="2">
        <f>IFERROR(__xludf.DUMMYFUNCTION("""COMPUTED_VALUE"""),45623.66666666667)</f>
        <v>45623.66667</v>
      </c>
      <c r="N231" s="1">
        <f>IFERROR(__xludf.DUMMYFUNCTION("""COMPUTED_VALUE"""),1.96316846E8)</f>
        <v>196316846</v>
      </c>
    </row>
    <row r="232">
      <c r="A232" s="2">
        <f>IFERROR(__xludf.DUMMYFUNCTION("""COMPUTED_VALUE"""),45625.54166666667)</f>
        <v>45625.54167</v>
      </c>
      <c r="B232" s="1">
        <f>IFERROR(__xludf.DUMMYFUNCTION("""COMPUTED_VALUE"""),11673.23)</f>
        <v>11673.23</v>
      </c>
      <c r="D232" s="2">
        <f>IFERROR(__xludf.DUMMYFUNCTION("""COMPUTED_VALUE"""),45625.54166666667)</f>
        <v>45625.54167</v>
      </c>
      <c r="E232" s="1">
        <f>IFERROR(__xludf.DUMMYFUNCTION("""COMPUTED_VALUE"""),11811.93)</f>
        <v>11811.93</v>
      </c>
      <c r="G232" s="2">
        <f>IFERROR(__xludf.DUMMYFUNCTION("""COMPUTED_VALUE"""),45625.54166666667)</f>
        <v>45625.54167</v>
      </c>
      <c r="H232" s="1">
        <f>IFERROR(__xludf.DUMMYFUNCTION("""COMPUTED_VALUE"""),11634.85)</f>
        <v>11634.85</v>
      </c>
      <c r="J232" s="2">
        <f>IFERROR(__xludf.DUMMYFUNCTION("""COMPUTED_VALUE"""),45625.54166666667)</f>
        <v>45625.54167</v>
      </c>
      <c r="K232" s="1">
        <f>IFERROR(__xludf.DUMMYFUNCTION("""COMPUTED_VALUE"""),11789.59)</f>
        <v>11789.59</v>
      </c>
      <c r="M232" s="2">
        <f>IFERROR(__xludf.DUMMYFUNCTION("""COMPUTED_VALUE"""),45625.54166666667)</f>
        <v>45625.54167</v>
      </c>
      <c r="N232" s="1">
        <f>IFERROR(__xludf.DUMMYFUNCTION("""COMPUTED_VALUE"""),1.20942786E8)</f>
        <v>120942786</v>
      </c>
    </row>
    <row r="233">
      <c r="A233" s="2">
        <f>IFERROR(__xludf.DUMMYFUNCTION("""COMPUTED_VALUE"""),45628.66666666667)</f>
        <v>45628.66667</v>
      </c>
      <c r="B233" s="1">
        <f>IFERROR(__xludf.DUMMYFUNCTION("""COMPUTED_VALUE"""),11798.07)</f>
        <v>11798.07</v>
      </c>
      <c r="D233" s="2">
        <f>IFERROR(__xludf.DUMMYFUNCTION("""COMPUTED_VALUE"""),45628.66666666667)</f>
        <v>45628.66667</v>
      </c>
      <c r="E233" s="1">
        <f>IFERROR(__xludf.DUMMYFUNCTION("""COMPUTED_VALUE"""),11966.22)</f>
        <v>11966.22</v>
      </c>
      <c r="G233" s="2">
        <f>IFERROR(__xludf.DUMMYFUNCTION("""COMPUTED_VALUE"""),45628.66666666667)</f>
        <v>45628.66667</v>
      </c>
      <c r="H233" s="1">
        <f>IFERROR(__xludf.DUMMYFUNCTION("""COMPUTED_VALUE"""),11791.34)</f>
        <v>11791.34</v>
      </c>
      <c r="J233" s="2">
        <f>IFERROR(__xludf.DUMMYFUNCTION("""COMPUTED_VALUE"""),45628.66666666667)</f>
        <v>45628.66667</v>
      </c>
      <c r="K233" s="1">
        <f>IFERROR(__xludf.DUMMYFUNCTION("""COMPUTED_VALUE"""),11915.83)</f>
        <v>11915.83</v>
      </c>
      <c r="M233" s="2">
        <f>IFERROR(__xludf.DUMMYFUNCTION("""COMPUTED_VALUE"""),45628.66666666667)</f>
        <v>45628.66667</v>
      </c>
      <c r="N233" s="1">
        <f>IFERROR(__xludf.DUMMYFUNCTION("""COMPUTED_VALUE"""),3.5474503E8)</f>
        <v>354745030</v>
      </c>
    </row>
    <row r="234">
      <c r="A234" s="2">
        <f>IFERROR(__xludf.DUMMYFUNCTION("""COMPUTED_VALUE"""),45629.66666666667)</f>
        <v>45629.66667</v>
      </c>
      <c r="B234" s="1">
        <f>IFERROR(__xludf.DUMMYFUNCTION("""COMPUTED_VALUE"""),11929.01)</f>
        <v>11929.01</v>
      </c>
      <c r="D234" s="2">
        <f>IFERROR(__xludf.DUMMYFUNCTION("""COMPUTED_VALUE"""),45629.66666666667)</f>
        <v>45629.66667</v>
      </c>
      <c r="E234" s="1">
        <f>IFERROR(__xludf.DUMMYFUNCTION("""COMPUTED_VALUE"""),12057.87)</f>
        <v>12057.87</v>
      </c>
      <c r="G234" s="2">
        <f>IFERROR(__xludf.DUMMYFUNCTION("""COMPUTED_VALUE"""),45629.66666666667)</f>
        <v>45629.66667</v>
      </c>
      <c r="H234" s="1">
        <f>IFERROR(__xludf.DUMMYFUNCTION("""COMPUTED_VALUE"""),11882.75)</f>
        <v>11882.75</v>
      </c>
      <c r="J234" s="2">
        <f>IFERROR(__xludf.DUMMYFUNCTION("""COMPUTED_VALUE"""),45629.66666666667)</f>
        <v>45629.66667</v>
      </c>
      <c r="K234" s="1">
        <f>IFERROR(__xludf.DUMMYFUNCTION("""COMPUTED_VALUE"""),12053.21)</f>
        <v>12053.21</v>
      </c>
      <c r="M234" s="2">
        <f>IFERROR(__xludf.DUMMYFUNCTION("""COMPUTED_VALUE"""),45629.66666666667)</f>
        <v>45629.66667</v>
      </c>
      <c r="N234" s="1">
        <f>IFERROR(__xludf.DUMMYFUNCTION("""COMPUTED_VALUE"""),2.82375129E8)</f>
        <v>282375129</v>
      </c>
    </row>
    <row r="235">
      <c r="A235" s="2">
        <f>IFERROR(__xludf.DUMMYFUNCTION("""COMPUTED_VALUE"""),45630.66666666667)</f>
        <v>45630.66667</v>
      </c>
      <c r="B235" s="1">
        <f>IFERROR(__xludf.DUMMYFUNCTION("""COMPUTED_VALUE"""),12080.53)</f>
        <v>12080.53</v>
      </c>
      <c r="D235" s="2">
        <f>IFERROR(__xludf.DUMMYFUNCTION("""COMPUTED_VALUE"""),45630.66666666667)</f>
        <v>45630.66667</v>
      </c>
      <c r="E235" s="1">
        <f>IFERROR(__xludf.DUMMYFUNCTION("""COMPUTED_VALUE"""),12137.38)</f>
        <v>12137.38</v>
      </c>
      <c r="G235" s="2">
        <f>IFERROR(__xludf.DUMMYFUNCTION("""COMPUTED_VALUE"""),45630.66666666667)</f>
        <v>45630.66667</v>
      </c>
      <c r="H235" s="1">
        <f>IFERROR(__xludf.DUMMYFUNCTION("""COMPUTED_VALUE"""),12010.96)</f>
        <v>12010.96</v>
      </c>
      <c r="J235" s="2">
        <f>IFERROR(__xludf.DUMMYFUNCTION("""COMPUTED_VALUE"""),45630.66666666667)</f>
        <v>45630.66667</v>
      </c>
      <c r="K235" s="1">
        <f>IFERROR(__xludf.DUMMYFUNCTION("""COMPUTED_VALUE"""),12087.09)</f>
        <v>12087.09</v>
      </c>
      <c r="M235" s="2">
        <f>IFERROR(__xludf.DUMMYFUNCTION("""COMPUTED_VALUE"""),45630.66666666667)</f>
        <v>45630.66667</v>
      </c>
      <c r="N235" s="1">
        <f>IFERROR(__xludf.DUMMYFUNCTION("""COMPUTED_VALUE"""),1.90763701E8)</f>
        <v>190763701</v>
      </c>
    </row>
    <row r="236">
      <c r="A236" s="2">
        <f>IFERROR(__xludf.DUMMYFUNCTION("""COMPUTED_VALUE"""),45631.66666666667)</f>
        <v>45631.66667</v>
      </c>
      <c r="B236" s="1">
        <f>IFERROR(__xludf.DUMMYFUNCTION("""COMPUTED_VALUE"""),12132.22)</f>
        <v>12132.22</v>
      </c>
      <c r="D236" s="2">
        <f>IFERROR(__xludf.DUMMYFUNCTION("""COMPUTED_VALUE"""),45631.66666666667)</f>
        <v>45631.66667</v>
      </c>
      <c r="E236" s="1">
        <f>IFERROR(__xludf.DUMMYFUNCTION("""COMPUTED_VALUE"""),12164.11)</f>
        <v>12164.11</v>
      </c>
      <c r="G236" s="2">
        <f>IFERROR(__xludf.DUMMYFUNCTION("""COMPUTED_VALUE"""),45631.66666666667)</f>
        <v>45631.66667</v>
      </c>
      <c r="H236" s="1">
        <f>IFERROR(__xludf.DUMMYFUNCTION("""COMPUTED_VALUE"""),12045.47)</f>
        <v>12045.47</v>
      </c>
      <c r="J236" s="2">
        <f>IFERROR(__xludf.DUMMYFUNCTION("""COMPUTED_VALUE"""),45631.66666666667)</f>
        <v>45631.66667</v>
      </c>
      <c r="K236" s="1">
        <f>IFERROR(__xludf.DUMMYFUNCTION("""COMPUTED_VALUE"""),12082.48)</f>
        <v>12082.48</v>
      </c>
      <c r="M236" s="2">
        <f>IFERROR(__xludf.DUMMYFUNCTION("""COMPUTED_VALUE"""),45631.66666666667)</f>
        <v>45631.66667</v>
      </c>
      <c r="N236" s="1">
        <f>IFERROR(__xludf.DUMMYFUNCTION("""COMPUTED_VALUE"""),1.65500882E8)</f>
        <v>165500882</v>
      </c>
    </row>
    <row r="237">
      <c r="A237" s="2">
        <f>IFERROR(__xludf.DUMMYFUNCTION("""COMPUTED_VALUE"""),45632.66666666667)</f>
        <v>45632.66667</v>
      </c>
      <c r="B237" s="1">
        <f>IFERROR(__xludf.DUMMYFUNCTION("""COMPUTED_VALUE"""),12088.26)</f>
        <v>12088.26</v>
      </c>
      <c r="D237" s="2">
        <f>IFERROR(__xludf.DUMMYFUNCTION("""COMPUTED_VALUE"""),45632.66666666667)</f>
        <v>45632.66667</v>
      </c>
      <c r="E237" s="1">
        <f>IFERROR(__xludf.DUMMYFUNCTION("""COMPUTED_VALUE"""),12171.04)</f>
        <v>12171.04</v>
      </c>
      <c r="G237" s="2">
        <f>IFERROR(__xludf.DUMMYFUNCTION("""COMPUTED_VALUE"""),45632.66666666667)</f>
        <v>45632.66667</v>
      </c>
      <c r="H237" s="1">
        <f>IFERROR(__xludf.DUMMYFUNCTION("""COMPUTED_VALUE"""),12051.64)</f>
        <v>12051.64</v>
      </c>
      <c r="J237" s="2">
        <f>IFERROR(__xludf.DUMMYFUNCTION("""COMPUTED_VALUE"""),45632.66666666667)</f>
        <v>45632.66667</v>
      </c>
      <c r="K237" s="1">
        <f>IFERROR(__xludf.DUMMYFUNCTION("""COMPUTED_VALUE"""),12089.12)</f>
        <v>12089.12</v>
      </c>
      <c r="M237" s="2">
        <f>IFERROR(__xludf.DUMMYFUNCTION("""COMPUTED_VALUE"""),45632.66666666667)</f>
        <v>45632.66667</v>
      </c>
      <c r="N237" s="1">
        <f>IFERROR(__xludf.DUMMYFUNCTION("""COMPUTED_VALUE"""),2.03680902E8)</f>
        <v>203680902</v>
      </c>
    </row>
    <row r="238">
      <c r="A238" s="2">
        <f>IFERROR(__xludf.DUMMYFUNCTION("""COMPUTED_VALUE"""),45635.66666666667)</f>
        <v>45635.66667</v>
      </c>
      <c r="B238" s="1">
        <f>IFERROR(__xludf.DUMMYFUNCTION("""COMPUTED_VALUE"""),12058.21)</f>
        <v>12058.21</v>
      </c>
      <c r="D238" s="2">
        <f>IFERROR(__xludf.DUMMYFUNCTION("""COMPUTED_VALUE"""),45635.66666666667)</f>
        <v>45635.66667</v>
      </c>
      <c r="E238" s="1">
        <f>IFERROR(__xludf.DUMMYFUNCTION("""COMPUTED_VALUE"""),12293.47)</f>
        <v>12293.47</v>
      </c>
      <c r="G238" s="2">
        <f>IFERROR(__xludf.DUMMYFUNCTION("""COMPUTED_VALUE"""),45635.66666666667)</f>
        <v>45635.66667</v>
      </c>
      <c r="H238" s="1">
        <f>IFERROR(__xludf.DUMMYFUNCTION("""COMPUTED_VALUE"""),12046.58)</f>
        <v>12046.58</v>
      </c>
      <c r="J238" s="2">
        <f>IFERROR(__xludf.DUMMYFUNCTION("""COMPUTED_VALUE"""),45635.66666666667)</f>
        <v>45635.66667</v>
      </c>
      <c r="K238" s="1">
        <f>IFERROR(__xludf.DUMMYFUNCTION("""COMPUTED_VALUE"""),12267.26)</f>
        <v>12267.26</v>
      </c>
      <c r="M238" s="2">
        <f>IFERROR(__xludf.DUMMYFUNCTION("""COMPUTED_VALUE"""),45635.66666666667)</f>
        <v>45635.66667</v>
      </c>
      <c r="N238" s="1">
        <f>IFERROR(__xludf.DUMMYFUNCTION("""COMPUTED_VALUE"""),1.91536483E8)</f>
        <v>191536483</v>
      </c>
    </row>
    <row r="239">
      <c r="A239" s="2">
        <f>IFERROR(__xludf.DUMMYFUNCTION("""COMPUTED_VALUE"""),45636.66666666667)</f>
        <v>45636.66667</v>
      </c>
      <c r="B239" s="1">
        <f>IFERROR(__xludf.DUMMYFUNCTION("""COMPUTED_VALUE"""),12271.36)</f>
        <v>12271.36</v>
      </c>
      <c r="D239" s="2">
        <f>IFERROR(__xludf.DUMMYFUNCTION("""COMPUTED_VALUE"""),45636.66666666667)</f>
        <v>45636.66667</v>
      </c>
      <c r="E239" s="1">
        <f>IFERROR(__xludf.DUMMYFUNCTION("""COMPUTED_VALUE"""),12304.08)</f>
        <v>12304.08</v>
      </c>
      <c r="G239" s="2">
        <f>IFERROR(__xludf.DUMMYFUNCTION("""COMPUTED_VALUE"""),45636.66666666667)</f>
        <v>45636.66667</v>
      </c>
      <c r="H239" s="1">
        <f>IFERROR(__xludf.DUMMYFUNCTION("""COMPUTED_VALUE"""),12175.97)</f>
        <v>12175.97</v>
      </c>
      <c r="J239" s="2">
        <f>IFERROR(__xludf.DUMMYFUNCTION("""COMPUTED_VALUE"""),45636.66666666667)</f>
        <v>45636.66667</v>
      </c>
      <c r="K239" s="1">
        <f>IFERROR(__xludf.DUMMYFUNCTION("""COMPUTED_VALUE"""),12282.02)</f>
        <v>12282.02</v>
      </c>
      <c r="M239" s="2">
        <f>IFERROR(__xludf.DUMMYFUNCTION("""COMPUTED_VALUE"""),45636.66666666667)</f>
        <v>45636.66667</v>
      </c>
      <c r="N239" s="1">
        <f>IFERROR(__xludf.DUMMYFUNCTION("""COMPUTED_VALUE"""),1.75154461E8)</f>
        <v>175154461</v>
      </c>
    </row>
    <row r="240">
      <c r="A240" s="2">
        <f>IFERROR(__xludf.DUMMYFUNCTION("""COMPUTED_VALUE"""),45637.66666666667)</f>
        <v>45637.66667</v>
      </c>
      <c r="B240" s="1">
        <f>IFERROR(__xludf.DUMMYFUNCTION("""COMPUTED_VALUE"""),12279.93)</f>
        <v>12279.93</v>
      </c>
      <c r="D240" s="2">
        <f>IFERROR(__xludf.DUMMYFUNCTION("""COMPUTED_VALUE"""),45637.66666666667)</f>
        <v>45637.66667</v>
      </c>
      <c r="E240" s="1">
        <f>IFERROR(__xludf.DUMMYFUNCTION("""COMPUTED_VALUE"""),12418.59)</f>
        <v>12418.59</v>
      </c>
      <c r="G240" s="2">
        <f>IFERROR(__xludf.DUMMYFUNCTION("""COMPUTED_VALUE"""),45637.66666666667)</f>
        <v>45637.66667</v>
      </c>
      <c r="H240" s="1">
        <f>IFERROR(__xludf.DUMMYFUNCTION("""COMPUTED_VALUE"""),12215.15)</f>
        <v>12215.15</v>
      </c>
      <c r="J240" s="2">
        <f>IFERROR(__xludf.DUMMYFUNCTION("""COMPUTED_VALUE"""),45637.66666666667)</f>
        <v>45637.66667</v>
      </c>
      <c r="K240" s="1">
        <f>IFERROR(__xludf.DUMMYFUNCTION("""COMPUTED_VALUE"""),12223.3)</f>
        <v>12223.3</v>
      </c>
      <c r="M240" s="2">
        <f>IFERROR(__xludf.DUMMYFUNCTION("""COMPUTED_VALUE"""),45637.66666666667)</f>
        <v>45637.66667</v>
      </c>
      <c r="N240" s="1">
        <f>IFERROR(__xludf.DUMMYFUNCTION("""COMPUTED_VALUE"""),1.67649605E8)</f>
        <v>167649605</v>
      </c>
    </row>
    <row r="241">
      <c r="A241" s="2">
        <f>IFERROR(__xludf.DUMMYFUNCTION("""COMPUTED_VALUE"""),45638.66666666667)</f>
        <v>45638.66667</v>
      </c>
      <c r="B241" s="1">
        <f>IFERROR(__xludf.DUMMYFUNCTION("""COMPUTED_VALUE"""),12235.02)</f>
        <v>12235.02</v>
      </c>
      <c r="D241" s="2">
        <f>IFERROR(__xludf.DUMMYFUNCTION("""COMPUTED_VALUE"""),45638.66666666667)</f>
        <v>45638.66667</v>
      </c>
      <c r="E241" s="1">
        <f>IFERROR(__xludf.DUMMYFUNCTION("""COMPUTED_VALUE"""),12328.31)</f>
        <v>12328.31</v>
      </c>
      <c r="G241" s="2">
        <f>IFERROR(__xludf.DUMMYFUNCTION("""COMPUTED_VALUE"""),45638.66666666667)</f>
        <v>45638.66667</v>
      </c>
      <c r="H241" s="1">
        <f>IFERROR(__xludf.DUMMYFUNCTION("""COMPUTED_VALUE"""),12188.06)</f>
        <v>12188.06</v>
      </c>
      <c r="J241" s="2">
        <f>IFERROR(__xludf.DUMMYFUNCTION("""COMPUTED_VALUE"""),45638.66666666667)</f>
        <v>45638.66667</v>
      </c>
      <c r="K241" s="1">
        <f>IFERROR(__xludf.DUMMYFUNCTION("""COMPUTED_VALUE"""),12289.58)</f>
        <v>12289.58</v>
      </c>
      <c r="M241" s="2">
        <f>IFERROR(__xludf.DUMMYFUNCTION("""COMPUTED_VALUE"""),45638.66666666667)</f>
        <v>45638.66667</v>
      </c>
      <c r="N241" s="1">
        <f>IFERROR(__xludf.DUMMYFUNCTION("""COMPUTED_VALUE"""),1.11800072E8)</f>
        <v>111800072</v>
      </c>
    </row>
    <row r="242">
      <c r="A242" s="2">
        <f>IFERROR(__xludf.DUMMYFUNCTION("""COMPUTED_VALUE"""),45639.66666666667)</f>
        <v>45639.66667</v>
      </c>
      <c r="B242" s="1">
        <f>IFERROR(__xludf.DUMMYFUNCTION("""COMPUTED_VALUE"""),12290.72)</f>
        <v>12290.72</v>
      </c>
      <c r="D242" s="2">
        <f>IFERROR(__xludf.DUMMYFUNCTION("""COMPUTED_VALUE"""),45639.66666666667)</f>
        <v>45639.66667</v>
      </c>
      <c r="E242" s="1">
        <f>IFERROR(__xludf.DUMMYFUNCTION("""COMPUTED_VALUE"""),12347.83)</f>
        <v>12347.83</v>
      </c>
      <c r="G242" s="2">
        <f>IFERROR(__xludf.DUMMYFUNCTION("""COMPUTED_VALUE"""),45639.66666666667)</f>
        <v>45639.66667</v>
      </c>
      <c r="H242" s="1">
        <f>IFERROR(__xludf.DUMMYFUNCTION("""COMPUTED_VALUE"""),12203.41)</f>
        <v>12203.41</v>
      </c>
      <c r="J242" s="2">
        <f>IFERROR(__xludf.DUMMYFUNCTION("""COMPUTED_VALUE"""),45639.66666666667)</f>
        <v>45639.66667</v>
      </c>
      <c r="K242" s="1">
        <f>IFERROR(__xludf.DUMMYFUNCTION("""COMPUTED_VALUE"""),12290.23)</f>
        <v>12290.23</v>
      </c>
      <c r="M242" s="2">
        <f>IFERROR(__xludf.DUMMYFUNCTION("""COMPUTED_VALUE"""),45639.66666666667)</f>
        <v>45639.66667</v>
      </c>
      <c r="N242" s="1">
        <f>IFERROR(__xludf.DUMMYFUNCTION("""COMPUTED_VALUE"""),1.33921052E8)</f>
        <v>133921052</v>
      </c>
    </row>
    <row r="243">
      <c r="A243" s="2">
        <f>IFERROR(__xludf.DUMMYFUNCTION("""COMPUTED_VALUE"""),45642.66666666667)</f>
        <v>45642.66667</v>
      </c>
      <c r="B243" s="1">
        <f>IFERROR(__xludf.DUMMYFUNCTION("""COMPUTED_VALUE"""),12268.08)</f>
        <v>12268.08</v>
      </c>
      <c r="D243" s="2">
        <f>IFERROR(__xludf.DUMMYFUNCTION("""COMPUTED_VALUE"""),45642.66666666667)</f>
        <v>45642.66667</v>
      </c>
      <c r="E243" s="1">
        <f>IFERROR(__xludf.DUMMYFUNCTION("""COMPUTED_VALUE"""),12446.91)</f>
        <v>12446.91</v>
      </c>
      <c r="G243" s="2">
        <f>IFERROR(__xludf.DUMMYFUNCTION("""COMPUTED_VALUE"""),45642.66666666667)</f>
        <v>45642.66667</v>
      </c>
      <c r="H243" s="1">
        <f>IFERROR(__xludf.DUMMYFUNCTION("""COMPUTED_VALUE"""),12268.08)</f>
        <v>12268.08</v>
      </c>
      <c r="J243" s="2">
        <f>IFERROR(__xludf.DUMMYFUNCTION("""COMPUTED_VALUE"""),45642.66666666667)</f>
        <v>45642.66667</v>
      </c>
      <c r="K243" s="1">
        <f>IFERROR(__xludf.DUMMYFUNCTION("""COMPUTED_VALUE"""),12427.52)</f>
        <v>12427.52</v>
      </c>
      <c r="M243" s="2">
        <f>IFERROR(__xludf.DUMMYFUNCTION("""COMPUTED_VALUE"""),45642.66666666667)</f>
        <v>45642.66667</v>
      </c>
      <c r="N243" s="1">
        <f>IFERROR(__xludf.DUMMYFUNCTION("""COMPUTED_VALUE"""),1.86982064E8)</f>
        <v>186982064</v>
      </c>
    </row>
    <row r="244">
      <c r="A244" s="2">
        <f>IFERROR(__xludf.DUMMYFUNCTION("""COMPUTED_VALUE"""),45643.66666666667)</f>
        <v>45643.66667</v>
      </c>
      <c r="B244" s="1">
        <f>IFERROR(__xludf.DUMMYFUNCTION("""COMPUTED_VALUE"""),12386.85)</f>
        <v>12386.85</v>
      </c>
      <c r="D244" s="2">
        <f>IFERROR(__xludf.DUMMYFUNCTION("""COMPUTED_VALUE"""),45643.66666666667)</f>
        <v>45643.66667</v>
      </c>
      <c r="E244" s="1">
        <f>IFERROR(__xludf.DUMMYFUNCTION("""COMPUTED_VALUE"""),12547.07)</f>
        <v>12547.07</v>
      </c>
      <c r="G244" s="2">
        <f>IFERROR(__xludf.DUMMYFUNCTION("""COMPUTED_VALUE"""),45643.66666666667)</f>
        <v>45643.66667</v>
      </c>
      <c r="H244" s="1">
        <f>IFERROR(__xludf.DUMMYFUNCTION("""COMPUTED_VALUE"""),12368.75)</f>
        <v>12368.75</v>
      </c>
      <c r="J244" s="2">
        <f>IFERROR(__xludf.DUMMYFUNCTION("""COMPUTED_VALUE"""),45643.66666666667)</f>
        <v>45643.66667</v>
      </c>
      <c r="K244" s="1">
        <f>IFERROR(__xludf.DUMMYFUNCTION("""COMPUTED_VALUE"""),12532.74)</f>
        <v>12532.74</v>
      </c>
      <c r="M244" s="2">
        <f>IFERROR(__xludf.DUMMYFUNCTION("""COMPUTED_VALUE"""),45643.66666666667)</f>
        <v>45643.66667</v>
      </c>
      <c r="N244" s="1">
        <f>IFERROR(__xludf.DUMMYFUNCTION("""COMPUTED_VALUE"""),1.32689893E8)</f>
        <v>132689893</v>
      </c>
    </row>
    <row r="245">
      <c r="A245" s="2">
        <f>IFERROR(__xludf.DUMMYFUNCTION("""COMPUTED_VALUE"""),45644.66666666667)</f>
        <v>45644.66667</v>
      </c>
      <c r="B245" s="1">
        <f>IFERROR(__xludf.DUMMYFUNCTION("""COMPUTED_VALUE"""),12487.74)</f>
        <v>12487.74</v>
      </c>
      <c r="D245" s="2">
        <f>IFERROR(__xludf.DUMMYFUNCTION("""COMPUTED_VALUE"""),45644.66666666667)</f>
        <v>45644.66667</v>
      </c>
      <c r="E245" s="1">
        <f>IFERROR(__xludf.DUMMYFUNCTION("""COMPUTED_VALUE"""),12570.79)</f>
        <v>12570.79</v>
      </c>
      <c r="G245" s="2">
        <f>IFERROR(__xludf.DUMMYFUNCTION("""COMPUTED_VALUE"""),45644.66666666667)</f>
        <v>45644.66667</v>
      </c>
      <c r="H245" s="1">
        <f>IFERROR(__xludf.DUMMYFUNCTION("""COMPUTED_VALUE"""),12241.44)</f>
        <v>12241.44</v>
      </c>
      <c r="J245" s="2">
        <f>IFERROR(__xludf.DUMMYFUNCTION("""COMPUTED_VALUE"""),45644.66666666667)</f>
        <v>45644.66667</v>
      </c>
      <c r="K245" s="1">
        <f>IFERROR(__xludf.DUMMYFUNCTION("""COMPUTED_VALUE"""),12252.71)</f>
        <v>12252.71</v>
      </c>
      <c r="M245" s="2">
        <f>IFERROR(__xludf.DUMMYFUNCTION("""COMPUTED_VALUE"""),45644.66666666667)</f>
        <v>45644.66667</v>
      </c>
      <c r="N245" s="1">
        <f>IFERROR(__xludf.DUMMYFUNCTION("""COMPUTED_VALUE"""),1.51533323E8)</f>
        <v>151533323</v>
      </c>
    </row>
    <row r="246">
      <c r="A246" s="2">
        <f>IFERROR(__xludf.DUMMYFUNCTION("""COMPUTED_VALUE"""),45645.66666666667)</f>
        <v>45645.66667</v>
      </c>
      <c r="B246" s="1">
        <f>IFERROR(__xludf.DUMMYFUNCTION("""COMPUTED_VALUE"""),12233.41)</f>
        <v>12233.41</v>
      </c>
      <c r="D246" s="2">
        <f>IFERROR(__xludf.DUMMYFUNCTION("""COMPUTED_VALUE"""),45645.66666666667)</f>
        <v>45645.66667</v>
      </c>
      <c r="E246" s="1">
        <f>IFERROR(__xludf.DUMMYFUNCTION("""COMPUTED_VALUE"""),12427.57)</f>
        <v>12427.57</v>
      </c>
      <c r="G246" s="2">
        <f>IFERROR(__xludf.DUMMYFUNCTION("""COMPUTED_VALUE"""),45645.66666666667)</f>
        <v>45645.66667</v>
      </c>
      <c r="H246" s="1">
        <f>IFERROR(__xludf.DUMMYFUNCTION("""COMPUTED_VALUE"""),12218.41)</f>
        <v>12218.41</v>
      </c>
      <c r="J246" s="2">
        <f>IFERROR(__xludf.DUMMYFUNCTION("""COMPUTED_VALUE"""),45645.66666666667)</f>
        <v>45645.66667</v>
      </c>
      <c r="K246" s="1">
        <f>IFERROR(__xludf.DUMMYFUNCTION("""COMPUTED_VALUE"""),12325.9)</f>
        <v>12325.9</v>
      </c>
      <c r="M246" s="2">
        <f>IFERROR(__xludf.DUMMYFUNCTION("""COMPUTED_VALUE"""),45645.66666666667)</f>
        <v>45645.66667</v>
      </c>
      <c r="N246" s="1">
        <f>IFERROR(__xludf.DUMMYFUNCTION("""COMPUTED_VALUE"""),1.5972912E8)</f>
        <v>159729120</v>
      </c>
    </row>
    <row r="247">
      <c r="A247" s="2">
        <f>IFERROR(__xludf.DUMMYFUNCTION("""COMPUTED_VALUE"""),45646.66666666667)</f>
        <v>45646.66667</v>
      </c>
      <c r="B247" s="1">
        <f>IFERROR(__xludf.DUMMYFUNCTION("""COMPUTED_VALUE"""),12246.16)</f>
        <v>12246.16</v>
      </c>
      <c r="D247" s="2">
        <f>IFERROR(__xludf.DUMMYFUNCTION("""COMPUTED_VALUE"""),45646.66666666667)</f>
        <v>45646.66667</v>
      </c>
      <c r="E247" s="1">
        <f>IFERROR(__xludf.DUMMYFUNCTION("""COMPUTED_VALUE"""),12581.18)</f>
        <v>12581.18</v>
      </c>
      <c r="G247" s="2">
        <f>IFERROR(__xludf.DUMMYFUNCTION("""COMPUTED_VALUE"""),45646.66666666667)</f>
        <v>45646.66667</v>
      </c>
      <c r="H247" s="1">
        <f>IFERROR(__xludf.DUMMYFUNCTION("""COMPUTED_VALUE"""),12163.63)</f>
        <v>12163.63</v>
      </c>
      <c r="J247" s="2">
        <f>IFERROR(__xludf.DUMMYFUNCTION("""COMPUTED_VALUE"""),45646.66666666667)</f>
        <v>45646.66667</v>
      </c>
      <c r="K247" s="1">
        <f>IFERROR(__xludf.DUMMYFUNCTION("""COMPUTED_VALUE"""),12557.32)</f>
        <v>12557.32</v>
      </c>
      <c r="M247" s="2">
        <f>IFERROR(__xludf.DUMMYFUNCTION("""COMPUTED_VALUE"""),45646.66666666667)</f>
        <v>45646.66667</v>
      </c>
      <c r="N247" s="1">
        <f>IFERROR(__xludf.DUMMYFUNCTION("""COMPUTED_VALUE"""),3.19667255E8)</f>
        <v>319667255</v>
      </c>
    </row>
    <row r="248">
      <c r="A248" s="2">
        <f>IFERROR(__xludf.DUMMYFUNCTION("""COMPUTED_VALUE"""),45649.66666666667)</f>
        <v>45649.66667</v>
      </c>
      <c r="B248" s="1">
        <f>IFERROR(__xludf.DUMMYFUNCTION("""COMPUTED_VALUE"""),12578.82)</f>
        <v>12578.82</v>
      </c>
      <c r="D248" s="2">
        <f>IFERROR(__xludf.DUMMYFUNCTION("""COMPUTED_VALUE"""),45649.66666666667)</f>
        <v>45649.66667</v>
      </c>
      <c r="E248" s="1">
        <f>IFERROR(__xludf.DUMMYFUNCTION("""COMPUTED_VALUE"""),12618.93)</f>
        <v>12618.93</v>
      </c>
      <c r="G248" s="2">
        <f>IFERROR(__xludf.DUMMYFUNCTION("""COMPUTED_VALUE"""),45649.66666666667)</f>
        <v>45649.66667</v>
      </c>
      <c r="H248" s="1">
        <f>IFERROR(__xludf.DUMMYFUNCTION("""COMPUTED_VALUE"""),12509.74)</f>
        <v>12509.74</v>
      </c>
      <c r="J248" s="2">
        <f>IFERROR(__xludf.DUMMYFUNCTION("""COMPUTED_VALUE"""),45649.66666666667)</f>
        <v>45649.66667</v>
      </c>
      <c r="K248" s="1">
        <f>IFERROR(__xludf.DUMMYFUNCTION("""COMPUTED_VALUE"""),12601.56)</f>
        <v>12601.56</v>
      </c>
      <c r="M248" s="2">
        <f>IFERROR(__xludf.DUMMYFUNCTION("""COMPUTED_VALUE"""),45649.66666666667)</f>
        <v>45649.66667</v>
      </c>
      <c r="N248" s="1">
        <f>IFERROR(__xludf.DUMMYFUNCTION("""COMPUTED_VALUE"""),1.03104394E8)</f>
        <v>103104394</v>
      </c>
    </row>
    <row r="249">
      <c r="A249" s="2">
        <f>IFERROR(__xludf.DUMMYFUNCTION("""COMPUTED_VALUE"""),45650.54166666667)</f>
        <v>45650.54167</v>
      </c>
      <c r="B249" s="1">
        <f>IFERROR(__xludf.DUMMYFUNCTION("""COMPUTED_VALUE"""),12621.68)</f>
        <v>12621.68</v>
      </c>
      <c r="D249" s="2">
        <f>IFERROR(__xludf.DUMMYFUNCTION("""COMPUTED_VALUE"""),45650.54166666667)</f>
        <v>45650.54167</v>
      </c>
      <c r="E249" s="1">
        <f>IFERROR(__xludf.DUMMYFUNCTION("""COMPUTED_VALUE"""),12744.33)</f>
        <v>12744.33</v>
      </c>
      <c r="G249" s="2">
        <f>IFERROR(__xludf.DUMMYFUNCTION("""COMPUTED_VALUE"""),45650.54166666667)</f>
        <v>45650.54167</v>
      </c>
      <c r="H249" s="1">
        <f>IFERROR(__xludf.DUMMYFUNCTION("""COMPUTED_VALUE"""),12603.95)</f>
        <v>12603.95</v>
      </c>
      <c r="J249" s="2">
        <f>IFERROR(__xludf.DUMMYFUNCTION("""COMPUTED_VALUE"""),45650.54166666667)</f>
        <v>45650.54167</v>
      </c>
      <c r="K249" s="1">
        <f>IFERROR(__xludf.DUMMYFUNCTION("""COMPUTED_VALUE"""),12744.23)</f>
        <v>12744.23</v>
      </c>
      <c r="M249" s="2">
        <f>IFERROR(__xludf.DUMMYFUNCTION("""COMPUTED_VALUE"""),45650.54166666667)</f>
        <v>45650.54167</v>
      </c>
      <c r="N249" s="1">
        <f>IFERROR(__xludf.DUMMYFUNCTION("""COMPUTED_VALUE"""),7.9530529E7)</f>
        <v>79530529</v>
      </c>
    </row>
    <row r="250">
      <c r="A250" s="2">
        <f>IFERROR(__xludf.DUMMYFUNCTION("""COMPUTED_VALUE"""),45652.66666666667)</f>
        <v>45652.66667</v>
      </c>
      <c r="B250" s="1">
        <f>IFERROR(__xludf.DUMMYFUNCTION("""COMPUTED_VALUE"""),12746.62)</f>
        <v>12746.62</v>
      </c>
      <c r="D250" s="2">
        <f>IFERROR(__xludf.DUMMYFUNCTION("""COMPUTED_VALUE"""),45652.66666666667)</f>
        <v>45652.66667</v>
      </c>
      <c r="E250" s="1">
        <f>IFERROR(__xludf.DUMMYFUNCTION("""COMPUTED_VALUE"""),12829.47)</f>
        <v>12829.47</v>
      </c>
      <c r="G250" s="2">
        <f>IFERROR(__xludf.DUMMYFUNCTION("""COMPUTED_VALUE"""),45652.66666666667)</f>
        <v>45652.66667</v>
      </c>
      <c r="H250" s="1">
        <f>IFERROR(__xludf.DUMMYFUNCTION("""COMPUTED_VALUE"""),12719.17)</f>
        <v>12719.17</v>
      </c>
      <c r="J250" s="2">
        <f>IFERROR(__xludf.DUMMYFUNCTION("""COMPUTED_VALUE"""),45652.66666666667)</f>
        <v>45652.66667</v>
      </c>
      <c r="K250" s="1">
        <f>IFERROR(__xludf.DUMMYFUNCTION("""COMPUTED_VALUE"""),12783.14)</f>
        <v>12783.14</v>
      </c>
      <c r="M250" s="2">
        <f>IFERROR(__xludf.DUMMYFUNCTION("""COMPUTED_VALUE"""),45652.66666666667)</f>
        <v>45652.66667</v>
      </c>
      <c r="N250" s="1">
        <f>IFERROR(__xludf.DUMMYFUNCTION("""COMPUTED_VALUE"""),7.3027278E7)</f>
        <v>73027278</v>
      </c>
    </row>
    <row r="251">
      <c r="A251" s="2">
        <f>IFERROR(__xludf.DUMMYFUNCTION("""COMPUTED_VALUE"""),45653.66666666667)</f>
        <v>45653.66667</v>
      </c>
      <c r="B251" s="1">
        <f>IFERROR(__xludf.DUMMYFUNCTION("""COMPUTED_VALUE"""),12724.44)</f>
        <v>12724.44</v>
      </c>
      <c r="D251" s="2">
        <f>IFERROR(__xludf.DUMMYFUNCTION("""COMPUTED_VALUE"""),45653.66666666667)</f>
        <v>45653.66667</v>
      </c>
      <c r="E251" s="1">
        <f>IFERROR(__xludf.DUMMYFUNCTION("""COMPUTED_VALUE"""),12758.99)</f>
        <v>12758.99</v>
      </c>
      <c r="G251" s="2">
        <f>IFERROR(__xludf.DUMMYFUNCTION("""COMPUTED_VALUE"""),45653.66666666667)</f>
        <v>45653.66667</v>
      </c>
      <c r="H251" s="1">
        <f>IFERROR(__xludf.DUMMYFUNCTION("""COMPUTED_VALUE"""),12491.09)</f>
        <v>12491.09</v>
      </c>
      <c r="J251" s="2">
        <f>IFERROR(__xludf.DUMMYFUNCTION("""COMPUTED_VALUE"""),45653.66666666667)</f>
        <v>45653.66667</v>
      </c>
      <c r="K251" s="1">
        <f>IFERROR(__xludf.DUMMYFUNCTION("""COMPUTED_VALUE"""),12611.56)</f>
        <v>12611.56</v>
      </c>
      <c r="M251" s="2">
        <f>IFERROR(__xludf.DUMMYFUNCTION("""COMPUTED_VALUE"""),45653.66666666667)</f>
        <v>45653.66667</v>
      </c>
      <c r="N251" s="1">
        <f>IFERROR(__xludf.DUMMYFUNCTION("""COMPUTED_VALUE"""),9.9239844E7)</f>
        <v>99239844</v>
      </c>
    </row>
    <row r="252">
      <c r="A252" s="2">
        <f>IFERROR(__xludf.DUMMYFUNCTION("""COMPUTED_VALUE"""),45656.66666666667)</f>
        <v>45656.66667</v>
      </c>
      <c r="B252" s="1">
        <f>IFERROR(__xludf.DUMMYFUNCTION("""COMPUTED_VALUE"""),12465.81)</f>
        <v>12465.81</v>
      </c>
      <c r="D252" s="2">
        <f>IFERROR(__xludf.DUMMYFUNCTION("""COMPUTED_VALUE"""),45656.66666666667)</f>
        <v>45656.66667</v>
      </c>
      <c r="E252" s="1">
        <f>IFERROR(__xludf.DUMMYFUNCTION("""COMPUTED_VALUE"""),12504.97)</f>
        <v>12504.97</v>
      </c>
      <c r="G252" s="2">
        <f>IFERROR(__xludf.DUMMYFUNCTION("""COMPUTED_VALUE"""),45656.66666666667)</f>
        <v>45656.66667</v>
      </c>
      <c r="H252" s="1">
        <f>IFERROR(__xludf.DUMMYFUNCTION("""COMPUTED_VALUE"""),12365.35)</f>
        <v>12365.35</v>
      </c>
      <c r="J252" s="2">
        <f>IFERROR(__xludf.DUMMYFUNCTION("""COMPUTED_VALUE"""),45656.66666666667)</f>
        <v>45656.66667</v>
      </c>
      <c r="K252" s="1">
        <f>IFERROR(__xludf.DUMMYFUNCTION("""COMPUTED_VALUE"""),12441.7)</f>
        <v>12441.7</v>
      </c>
      <c r="M252" s="2">
        <f>IFERROR(__xludf.DUMMYFUNCTION("""COMPUTED_VALUE"""),45656.66666666667)</f>
        <v>45656.66667</v>
      </c>
      <c r="N252" s="1">
        <f>IFERROR(__xludf.DUMMYFUNCTION("""COMPUTED_VALUE"""),9.5299234E7)</f>
        <v>95299234</v>
      </c>
    </row>
    <row r="253">
      <c r="A253" s="2">
        <f>IFERROR(__xludf.DUMMYFUNCTION("""COMPUTED_VALUE"""),45657.66666666667)</f>
        <v>45657.66667</v>
      </c>
      <c r="B253" s="1">
        <f>IFERROR(__xludf.DUMMYFUNCTION("""COMPUTED_VALUE"""),12453.82)</f>
        <v>12453.82</v>
      </c>
      <c r="D253" s="2">
        <f>IFERROR(__xludf.DUMMYFUNCTION("""COMPUTED_VALUE"""),45657.66666666667)</f>
        <v>45657.66667</v>
      </c>
      <c r="E253" s="1">
        <f>IFERROR(__xludf.DUMMYFUNCTION("""COMPUTED_VALUE"""),12493.25)</f>
        <v>12493.25</v>
      </c>
      <c r="G253" s="2">
        <f>IFERROR(__xludf.DUMMYFUNCTION("""COMPUTED_VALUE"""),45657.66666666667)</f>
        <v>45657.66667</v>
      </c>
      <c r="H253" s="1">
        <f>IFERROR(__xludf.DUMMYFUNCTION("""COMPUTED_VALUE"""),12309.35)</f>
        <v>12309.35</v>
      </c>
      <c r="J253" s="2">
        <f>IFERROR(__xludf.DUMMYFUNCTION("""COMPUTED_VALUE"""),45657.66666666667)</f>
        <v>45657.66667</v>
      </c>
      <c r="K253" s="1">
        <f>IFERROR(__xludf.DUMMYFUNCTION("""COMPUTED_VALUE"""),12357.73)</f>
        <v>12357.73</v>
      </c>
      <c r="M253" s="2">
        <f>IFERROR(__xludf.DUMMYFUNCTION("""COMPUTED_VALUE"""),45657.66666666667)</f>
        <v>45657.66667</v>
      </c>
      <c r="N253" s="1">
        <f>IFERROR(__xludf.DUMMYFUNCTION("""COMPUTED_VALUE"""),9.0987E7)</f>
        <v>90987000</v>
      </c>
    </row>
    <row r="254">
      <c r="A254" s="2">
        <f>IFERROR(__xludf.DUMMYFUNCTION("""COMPUTED_VALUE"""),45659.66666666667)</f>
        <v>45659.66667</v>
      </c>
      <c r="B254" s="1">
        <f>IFERROR(__xludf.DUMMYFUNCTION("""COMPUTED_VALUE"""),12287.51)</f>
        <v>12287.51</v>
      </c>
      <c r="D254" s="2">
        <f>IFERROR(__xludf.DUMMYFUNCTION("""COMPUTED_VALUE"""),45659.66666666667)</f>
        <v>45659.66667</v>
      </c>
      <c r="E254" s="1">
        <f>IFERROR(__xludf.DUMMYFUNCTION("""COMPUTED_VALUE"""),12298.67)</f>
        <v>12298.67</v>
      </c>
      <c r="G254" s="2">
        <f>IFERROR(__xludf.DUMMYFUNCTION("""COMPUTED_VALUE"""),45659.66666666667)</f>
        <v>45659.66667</v>
      </c>
      <c r="H254" s="1">
        <f>IFERROR(__xludf.DUMMYFUNCTION("""COMPUTED_VALUE"""),11956.16)</f>
        <v>11956.16</v>
      </c>
      <c r="J254" s="2">
        <f>IFERROR(__xludf.DUMMYFUNCTION("""COMPUTED_VALUE"""),45659.66666666667)</f>
        <v>45659.66667</v>
      </c>
      <c r="K254" s="1">
        <f>IFERROR(__xludf.DUMMYFUNCTION("""COMPUTED_VALUE"""),12053.69)</f>
        <v>12053.69</v>
      </c>
      <c r="M254" s="2">
        <f>IFERROR(__xludf.DUMMYFUNCTION("""COMPUTED_VALUE"""),45659.66666666667)</f>
        <v>45659.66667</v>
      </c>
      <c r="N254" s="1">
        <f>IFERROR(__xludf.DUMMYFUNCTION("""COMPUTED_VALUE"""),1.12707192E8)</f>
        <v>112707192</v>
      </c>
    </row>
    <row r="255">
      <c r="A255" s="2">
        <f>IFERROR(__xludf.DUMMYFUNCTION("""COMPUTED_VALUE"""),45660.66666666667)</f>
        <v>45660.66667</v>
      </c>
      <c r="B255" s="1">
        <f>IFERROR(__xludf.DUMMYFUNCTION("""COMPUTED_VALUE"""),12013.23)</f>
        <v>12013.23</v>
      </c>
      <c r="D255" s="2">
        <f>IFERROR(__xludf.DUMMYFUNCTION("""COMPUTED_VALUE"""),45660.66666666667)</f>
        <v>45660.66667</v>
      </c>
      <c r="E255" s="1">
        <f>IFERROR(__xludf.DUMMYFUNCTION("""COMPUTED_VALUE"""),12078.52)</f>
        <v>12078.52</v>
      </c>
      <c r="G255" s="2">
        <f>IFERROR(__xludf.DUMMYFUNCTION("""COMPUTED_VALUE"""),45660.66666666667)</f>
        <v>45660.66667</v>
      </c>
      <c r="H255" s="1">
        <f>IFERROR(__xludf.DUMMYFUNCTION("""COMPUTED_VALUE"""),11972.39)</f>
        <v>11972.39</v>
      </c>
      <c r="J255" s="2">
        <f>IFERROR(__xludf.DUMMYFUNCTION("""COMPUTED_VALUE"""),45660.66666666667)</f>
        <v>45660.66667</v>
      </c>
      <c r="K255" s="1">
        <f>IFERROR(__xludf.DUMMYFUNCTION("""COMPUTED_VALUE"""),12051.07)</f>
        <v>12051.07</v>
      </c>
      <c r="M255" s="2">
        <f>IFERROR(__xludf.DUMMYFUNCTION("""COMPUTED_VALUE"""),45660.66666666667)</f>
        <v>45660.66667</v>
      </c>
      <c r="N255" s="1">
        <f>IFERROR(__xludf.DUMMYFUNCTION("""COMPUTED_VALUE"""),1.04754309E8)</f>
        <v>104754309</v>
      </c>
    </row>
    <row r="256">
      <c r="A256" s="2">
        <f>IFERROR(__xludf.DUMMYFUNCTION("""COMPUTED_VALUE"""),45663.66666666667)</f>
        <v>45663.66667</v>
      </c>
      <c r="B256" s="1">
        <f>IFERROR(__xludf.DUMMYFUNCTION("""COMPUTED_VALUE"""),12087.41)</f>
        <v>12087.41</v>
      </c>
      <c r="D256" s="2">
        <f>IFERROR(__xludf.DUMMYFUNCTION("""COMPUTED_VALUE"""),45663.66666666667)</f>
        <v>45663.66667</v>
      </c>
      <c r="E256" s="1">
        <f>IFERROR(__xludf.DUMMYFUNCTION("""COMPUTED_VALUE"""),12259.0)</f>
        <v>12259</v>
      </c>
      <c r="G256" s="2">
        <f>IFERROR(__xludf.DUMMYFUNCTION("""COMPUTED_VALUE"""),45663.66666666667)</f>
        <v>45663.66667</v>
      </c>
      <c r="H256" s="1">
        <f>IFERROR(__xludf.DUMMYFUNCTION("""COMPUTED_VALUE"""),12087.41)</f>
        <v>12087.41</v>
      </c>
      <c r="J256" s="2">
        <f>IFERROR(__xludf.DUMMYFUNCTION("""COMPUTED_VALUE"""),45663.66666666667)</f>
        <v>45663.66667</v>
      </c>
      <c r="K256" s="1">
        <f>IFERROR(__xludf.DUMMYFUNCTION("""COMPUTED_VALUE"""),12147.91)</f>
        <v>12147.91</v>
      </c>
      <c r="M256" s="2">
        <f>IFERROR(__xludf.DUMMYFUNCTION("""COMPUTED_VALUE"""),45663.66666666667)</f>
        <v>45663.66667</v>
      </c>
      <c r="N256" s="1">
        <f>IFERROR(__xludf.DUMMYFUNCTION("""COMPUTED_VALUE"""),1.53129233E8)</f>
        <v>153129233</v>
      </c>
    </row>
    <row r="257">
      <c r="A257" s="2">
        <f>IFERROR(__xludf.DUMMYFUNCTION("""COMPUTED_VALUE"""),45664.66666666667)</f>
        <v>45664.66667</v>
      </c>
      <c r="B257" s="1">
        <f>IFERROR(__xludf.DUMMYFUNCTION("""COMPUTED_VALUE"""),12071.16)</f>
        <v>12071.16</v>
      </c>
      <c r="D257" s="2">
        <f>IFERROR(__xludf.DUMMYFUNCTION("""COMPUTED_VALUE"""),45664.66666666667)</f>
        <v>45664.66667</v>
      </c>
      <c r="E257" s="1">
        <f>IFERROR(__xludf.DUMMYFUNCTION("""COMPUTED_VALUE"""),12174.35)</f>
        <v>12174.35</v>
      </c>
      <c r="G257" s="2">
        <f>IFERROR(__xludf.DUMMYFUNCTION("""COMPUTED_VALUE"""),45664.66666666667)</f>
        <v>45664.66667</v>
      </c>
      <c r="H257" s="1">
        <f>IFERROR(__xludf.DUMMYFUNCTION("""COMPUTED_VALUE"""),11974.75)</f>
        <v>11974.75</v>
      </c>
      <c r="J257" s="2">
        <f>IFERROR(__xludf.DUMMYFUNCTION("""COMPUTED_VALUE"""),45664.66666666667)</f>
        <v>45664.66667</v>
      </c>
      <c r="K257" s="1">
        <f>IFERROR(__xludf.DUMMYFUNCTION("""COMPUTED_VALUE"""),12007.88)</f>
        <v>12007.88</v>
      </c>
      <c r="M257" s="2">
        <f>IFERROR(__xludf.DUMMYFUNCTION("""COMPUTED_VALUE"""),45664.66666666667)</f>
        <v>45664.66667</v>
      </c>
      <c r="N257" s="1">
        <f>IFERROR(__xludf.DUMMYFUNCTION("""COMPUTED_VALUE"""),1.09887265E8)</f>
        <v>109887265</v>
      </c>
    </row>
    <row r="258">
      <c r="A258" s="2">
        <f>IFERROR(__xludf.DUMMYFUNCTION("""COMPUTED_VALUE"""),45665.66666666667)</f>
        <v>45665.66667</v>
      </c>
      <c r="B258" s="1">
        <f>IFERROR(__xludf.DUMMYFUNCTION("""COMPUTED_VALUE"""),11991.43)</f>
        <v>11991.43</v>
      </c>
      <c r="D258" s="2">
        <f>IFERROR(__xludf.DUMMYFUNCTION("""COMPUTED_VALUE"""),45665.66666666667)</f>
        <v>45665.66667</v>
      </c>
      <c r="E258" s="1">
        <f>IFERROR(__xludf.DUMMYFUNCTION("""COMPUTED_VALUE"""),12068.0)</f>
        <v>12068</v>
      </c>
      <c r="G258" s="2">
        <f>IFERROR(__xludf.DUMMYFUNCTION("""COMPUTED_VALUE"""),45665.66666666667)</f>
        <v>45665.66667</v>
      </c>
      <c r="H258" s="1">
        <f>IFERROR(__xludf.DUMMYFUNCTION("""COMPUTED_VALUE"""),11899.73)</f>
        <v>11899.73</v>
      </c>
      <c r="J258" s="2">
        <f>IFERROR(__xludf.DUMMYFUNCTION("""COMPUTED_VALUE"""),45665.66666666667)</f>
        <v>45665.66667</v>
      </c>
      <c r="K258" s="1">
        <f>IFERROR(__xludf.DUMMYFUNCTION("""COMPUTED_VALUE"""),12024.73)</f>
        <v>12024.73</v>
      </c>
      <c r="M258" s="2">
        <f>IFERROR(__xludf.DUMMYFUNCTION("""COMPUTED_VALUE"""),45665.66666666667)</f>
        <v>45665.66667</v>
      </c>
      <c r="N258" s="1">
        <f>IFERROR(__xludf.DUMMYFUNCTION("""COMPUTED_VALUE"""),1.01417455E8)</f>
        <v>101417455</v>
      </c>
    </row>
    <row r="259">
      <c r="A259" s="2">
        <f>IFERROR(__xludf.DUMMYFUNCTION("""COMPUTED_VALUE"""),45667.66666666667)</f>
        <v>45667.66667</v>
      </c>
      <c r="B259" s="1">
        <f>IFERROR(__xludf.DUMMYFUNCTION("""COMPUTED_VALUE"""),11884.92)</f>
        <v>11884.92</v>
      </c>
      <c r="D259" s="2">
        <f>IFERROR(__xludf.DUMMYFUNCTION("""COMPUTED_VALUE"""),45667.66666666667)</f>
        <v>45667.66667</v>
      </c>
      <c r="E259" s="1">
        <f>IFERROR(__xludf.DUMMYFUNCTION("""COMPUTED_VALUE"""),11896.2)</f>
        <v>11896.2</v>
      </c>
      <c r="G259" s="2">
        <f>IFERROR(__xludf.DUMMYFUNCTION("""COMPUTED_VALUE"""),45667.66666666667)</f>
        <v>45667.66667</v>
      </c>
      <c r="H259" s="1">
        <f>IFERROR(__xludf.DUMMYFUNCTION("""COMPUTED_VALUE"""),11566.45)</f>
        <v>11566.45</v>
      </c>
      <c r="J259" s="2">
        <f>IFERROR(__xludf.DUMMYFUNCTION("""COMPUTED_VALUE"""),45667.66666666667)</f>
        <v>45667.66667</v>
      </c>
      <c r="K259" s="1">
        <f>IFERROR(__xludf.DUMMYFUNCTION("""COMPUTED_VALUE"""),11748.92)</f>
        <v>11748.92</v>
      </c>
      <c r="M259" s="2">
        <f>IFERROR(__xludf.DUMMYFUNCTION("""COMPUTED_VALUE"""),45667.66666666667)</f>
        <v>45667.66667</v>
      </c>
      <c r="N259" s="1">
        <f>IFERROR(__xludf.DUMMYFUNCTION("""COMPUTED_VALUE"""),1.46848025E8)</f>
        <v>146848025</v>
      </c>
    </row>
    <row r="260">
      <c r="A260" s="2">
        <f>IFERROR(__xludf.DUMMYFUNCTION("""COMPUTED_VALUE"""),45670.66666666667)</f>
        <v>45670.66667</v>
      </c>
      <c r="B260" s="1">
        <f>IFERROR(__xludf.DUMMYFUNCTION("""COMPUTED_VALUE"""),11560.26)</f>
        <v>11560.26</v>
      </c>
      <c r="D260" s="2">
        <f>IFERROR(__xludf.DUMMYFUNCTION("""COMPUTED_VALUE"""),45670.66666666667)</f>
        <v>45670.66667</v>
      </c>
      <c r="E260" s="1">
        <f>IFERROR(__xludf.DUMMYFUNCTION("""COMPUTED_VALUE"""),11633.43)</f>
        <v>11633.43</v>
      </c>
      <c r="G260" s="2">
        <f>IFERROR(__xludf.DUMMYFUNCTION("""COMPUTED_VALUE"""),45670.66666666667)</f>
        <v>45670.66667</v>
      </c>
      <c r="H260" s="1">
        <f>IFERROR(__xludf.DUMMYFUNCTION("""COMPUTED_VALUE"""),11403.47)</f>
        <v>11403.47</v>
      </c>
      <c r="J260" s="2">
        <f>IFERROR(__xludf.DUMMYFUNCTION("""COMPUTED_VALUE"""),45670.66666666667)</f>
        <v>45670.66667</v>
      </c>
      <c r="K260" s="1">
        <f>IFERROR(__xludf.DUMMYFUNCTION("""COMPUTED_VALUE"""),11621.02)</f>
        <v>11621.02</v>
      </c>
      <c r="M260" s="2">
        <f>IFERROR(__xludf.DUMMYFUNCTION("""COMPUTED_VALUE"""),45670.66666666667)</f>
        <v>45670.66667</v>
      </c>
      <c r="N260" s="1">
        <f>IFERROR(__xludf.DUMMYFUNCTION("""COMPUTED_VALUE"""),1.29999078E8)</f>
        <v>129999078</v>
      </c>
    </row>
    <row r="261">
      <c r="A261" s="2">
        <f>IFERROR(__xludf.DUMMYFUNCTION("""COMPUTED_VALUE"""),45671.66666666667)</f>
        <v>45671.66667</v>
      </c>
      <c r="B261" s="1">
        <f>IFERROR(__xludf.DUMMYFUNCTION("""COMPUTED_VALUE"""),11638.96)</f>
        <v>11638.96</v>
      </c>
      <c r="D261" s="2">
        <f>IFERROR(__xludf.DUMMYFUNCTION("""COMPUTED_VALUE"""),45671.66666666667)</f>
        <v>45671.66667</v>
      </c>
      <c r="E261" s="1">
        <f>IFERROR(__xludf.DUMMYFUNCTION("""COMPUTED_VALUE"""),11711.75)</f>
        <v>11711.75</v>
      </c>
      <c r="G261" s="2">
        <f>IFERROR(__xludf.DUMMYFUNCTION("""COMPUTED_VALUE"""),45671.66666666667)</f>
        <v>45671.66667</v>
      </c>
      <c r="H261" s="1">
        <f>IFERROR(__xludf.DUMMYFUNCTION("""COMPUTED_VALUE"""),11538.88)</f>
        <v>11538.88</v>
      </c>
      <c r="J261" s="2">
        <f>IFERROR(__xludf.DUMMYFUNCTION("""COMPUTED_VALUE"""),45671.66666666667)</f>
        <v>45671.66667</v>
      </c>
      <c r="K261" s="1">
        <f>IFERROR(__xludf.DUMMYFUNCTION("""COMPUTED_VALUE"""),11576.4)</f>
        <v>11576.4</v>
      </c>
      <c r="M261" s="2">
        <f>IFERROR(__xludf.DUMMYFUNCTION("""COMPUTED_VALUE"""),45671.66666666667)</f>
        <v>45671.66667</v>
      </c>
      <c r="N261" s="1">
        <f>IFERROR(__xludf.DUMMYFUNCTION("""COMPUTED_VALUE"""),1.06690343E8)</f>
        <v>106690343</v>
      </c>
    </row>
    <row r="262">
      <c r="A262" s="2">
        <f>IFERROR(__xludf.DUMMYFUNCTION("""COMPUTED_VALUE"""),45672.66666666667)</f>
        <v>45672.66667</v>
      </c>
      <c r="B262" s="1">
        <f>IFERROR(__xludf.DUMMYFUNCTION("""COMPUTED_VALUE"""),11664.88)</f>
        <v>11664.88</v>
      </c>
      <c r="D262" s="2">
        <f>IFERROR(__xludf.DUMMYFUNCTION("""COMPUTED_VALUE"""),45672.66666666667)</f>
        <v>45672.66667</v>
      </c>
      <c r="E262" s="1">
        <f>IFERROR(__xludf.DUMMYFUNCTION("""COMPUTED_VALUE"""),11833.56)</f>
        <v>11833.56</v>
      </c>
      <c r="G262" s="2">
        <f>IFERROR(__xludf.DUMMYFUNCTION("""COMPUTED_VALUE"""),45672.66666666667)</f>
        <v>45672.66667</v>
      </c>
      <c r="H262" s="1">
        <f>IFERROR(__xludf.DUMMYFUNCTION("""COMPUTED_VALUE"""),11648.74)</f>
        <v>11648.74</v>
      </c>
      <c r="J262" s="2">
        <f>IFERROR(__xludf.DUMMYFUNCTION("""COMPUTED_VALUE"""),45672.66666666667)</f>
        <v>45672.66667</v>
      </c>
      <c r="K262" s="1">
        <f>IFERROR(__xludf.DUMMYFUNCTION("""COMPUTED_VALUE"""),11802.1)</f>
        <v>11802.1</v>
      </c>
      <c r="M262" s="2">
        <f>IFERROR(__xludf.DUMMYFUNCTION("""COMPUTED_VALUE"""),45672.66666666667)</f>
        <v>45672.66667</v>
      </c>
      <c r="N262" s="1">
        <f>IFERROR(__xludf.DUMMYFUNCTION("""COMPUTED_VALUE"""),1.16665056E8)</f>
        <v>116665056</v>
      </c>
    </row>
    <row r="263">
      <c r="A263" s="2">
        <f>IFERROR(__xludf.DUMMYFUNCTION("""COMPUTED_VALUE"""),45673.66666666667)</f>
        <v>45673.66667</v>
      </c>
      <c r="B263" s="1">
        <f>IFERROR(__xludf.DUMMYFUNCTION("""COMPUTED_VALUE"""),11791.62)</f>
        <v>11791.62</v>
      </c>
      <c r="D263" s="2">
        <f>IFERROR(__xludf.DUMMYFUNCTION("""COMPUTED_VALUE"""),45673.66666666667)</f>
        <v>45673.66667</v>
      </c>
      <c r="E263" s="1">
        <f>IFERROR(__xludf.DUMMYFUNCTION("""COMPUTED_VALUE"""),11809.28)</f>
        <v>11809.28</v>
      </c>
      <c r="G263" s="2">
        <f>IFERROR(__xludf.DUMMYFUNCTION("""COMPUTED_VALUE"""),45673.66666666667)</f>
        <v>45673.66667</v>
      </c>
      <c r="H263" s="1">
        <f>IFERROR(__xludf.DUMMYFUNCTION("""COMPUTED_VALUE"""),11347.82)</f>
        <v>11347.82</v>
      </c>
      <c r="J263" s="2">
        <f>IFERROR(__xludf.DUMMYFUNCTION("""COMPUTED_VALUE"""),45673.66666666667)</f>
        <v>45673.66667</v>
      </c>
      <c r="K263" s="1">
        <f>IFERROR(__xludf.DUMMYFUNCTION("""COMPUTED_VALUE"""),11355.98)</f>
        <v>11355.98</v>
      </c>
      <c r="M263" s="2">
        <f>IFERROR(__xludf.DUMMYFUNCTION("""COMPUTED_VALUE"""),45673.66666666667)</f>
        <v>45673.66667</v>
      </c>
      <c r="N263" s="1">
        <f>IFERROR(__xludf.DUMMYFUNCTION("""COMPUTED_VALUE"""),1.37825146E8)</f>
        <v>137825146</v>
      </c>
    </row>
    <row r="264">
      <c r="A264" s="2">
        <f>IFERROR(__xludf.DUMMYFUNCTION("""COMPUTED_VALUE"""),45674.66666666667)</f>
        <v>45674.66667</v>
      </c>
      <c r="B264" s="1">
        <f>IFERROR(__xludf.DUMMYFUNCTION("""COMPUTED_VALUE"""),11525.8)</f>
        <v>11525.8</v>
      </c>
      <c r="D264" s="2">
        <f>IFERROR(__xludf.DUMMYFUNCTION("""COMPUTED_VALUE"""),45674.66666666667)</f>
        <v>45674.66667</v>
      </c>
      <c r="E264" s="1">
        <f>IFERROR(__xludf.DUMMYFUNCTION("""COMPUTED_VALUE"""),11535.11)</f>
        <v>11535.11</v>
      </c>
      <c r="G264" s="2">
        <f>IFERROR(__xludf.DUMMYFUNCTION("""COMPUTED_VALUE"""),45674.66666666667)</f>
        <v>45674.66667</v>
      </c>
      <c r="H264" s="1">
        <f>IFERROR(__xludf.DUMMYFUNCTION("""COMPUTED_VALUE"""),11373.14)</f>
        <v>11373.14</v>
      </c>
      <c r="J264" s="2">
        <f>IFERROR(__xludf.DUMMYFUNCTION("""COMPUTED_VALUE"""),45674.66666666667)</f>
        <v>45674.66667</v>
      </c>
      <c r="K264" s="1">
        <f>IFERROR(__xludf.DUMMYFUNCTION("""COMPUTED_VALUE"""),11439.69)</f>
        <v>11439.69</v>
      </c>
      <c r="M264" s="2">
        <f>IFERROR(__xludf.DUMMYFUNCTION("""COMPUTED_VALUE"""),45674.66666666667)</f>
        <v>45674.66667</v>
      </c>
      <c r="N264" s="1">
        <f>IFERROR(__xludf.DUMMYFUNCTION("""COMPUTED_VALUE"""),1.44957533E8)</f>
        <v>144957533</v>
      </c>
    </row>
    <row r="265">
      <c r="A265" s="2">
        <f>IFERROR(__xludf.DUMMYFUNCTION("""COMPUTED_VALUE"""),45678.66666666667)</f>
        <v>45678.66667</v>
      </c>
      <c r="B265" s="1">
        <f>IFERROR(__xludf.DUMMYFUNCTION("""COMPUTED_VALUE"""),11158.86)</f>
        <v>11158.86</v>
      </c>
      <c r="D265" s="2">
        <f>IFERROR(__xludf.DUMMYFUNCTION("""COMPUTED_VALUE"""),45678.66666666667)</f>
        <v>45678.66667</v>
      </c>
      <c r="E265" s="1">
        <f>IFERROR(__xludf.DUMMYFUNCTION("""COMPUTED_VALUE"""),11179.9)</f>
        <v>11179.9</v>
      </c>
      <c r="G265" s="2">
        <f>IFERROR(__xludf.DUMMYFUNCTION("""COMPUTED_VALUE"""),45678.66666666667)</f>
        <v>45678.66667</v>
      </c>
      <c r="H265" s="1">
        <f>IFERROR(__xludf.DUMMYFUNCTION("""COMPUTED_VALUE"""),10961.03)</f>
        <v>10961.03</v>
      </c>
      <c r="J265" s="2">
        <f>IFERROR(__xludf.DUMMYFUNCTION("""COMPUTED_VALUE"""),45678.66666666667)</f>
        <v>45678.66667</v>
      </c>
      <c r="K265" s="1">
        <f>IFERROR(__xludf.DUMMYFUNCTION("""COMPUTED_VALUE"""),11117.12)</f>
        <v>11117.12</v>
      </c>
      <c r="M265" s="2">
        <f>IFERROR(__xludf.DUMMYFUNCTION("""COMPUTED_VALUE"""),45678.66666666667)</f>
        <v>45678.66667</v>
      </c>
      <c r="N265" s="1">
        <f>IFERROR(__xludf.DUMMYFUNCTION("""COMPUTED_VALUE"""),1.85596449E8)</f>
        <v>185596449</v>
      </c>
    </row>
    <row r="266">
      <c r="A266" s="2">
        <f>IFERROR(__xludf.DUMMYFUNCTION("""COMPUTED_VALUE"""),45679.66666666667)</f>
        <v>45679.66667</v>
      </c>
      <c r="B266" s="1">
        <f>IFERROR(__xludf.DUMMYFUNCTION("""COMPUTED_VALUE"""),11030.88)</f>
        <v>11030.88</v>
      </c>
      <c r="D266" s="2">
        <f>IFERROR(__xludf.DUMMYFUNCTION("""COMPUTED_VALUE"""),45679.66666666667)</f>
        <v>45679.66667</v>
      </c>
      <c r="E266" s="1">
        <f>IFERROR(__xludf.DUMMYFUNCTION("""COMPUTED_VALUE"""),11198.94)</f>
        <v>11198.94</v>
      </c>
      <c r="G266" s="2">
        <f>IFERROR(__xludf.DUMMYFUNCTION("""COMPUTED_VALUE"""),45679.66666666667)</f>
        <v>45679.66667</v>
      </c>
      <c r="H266" s="1">
        <f>IFERROR(__xludf.DUMMYFUNCTION("""COMPUTED_VALUE"""),11030.88)</f>
        <v>11030.88</v>
      </c>
      <c r="J266" s="2">
        <f>IFERROR(__xludf.DUMMYFUNCTION("""COMPUTED_VALUE"""),45679.66666666667)</f>
        <v>45679.66667</v>
      </c>
      <c r="K266" s="1">
        <f>IFERROR(__xludf.DUMMYFUNCTION("""COMPUTED_VALUE"""),11192.27)</f>
        <v>11192.27</v>
      </c>
      <c r="M266" s="2">
        <f>IFERROR(__xludf.DUMMYFUNCTION("""COMPUTED_VALUE"""),45679.66666666667)</f>
        <v>45679.66667</v>
      </c>
      <c r="N266" s="1">
        <f>IFERROR(__xludf.DUMMYFUNCTION("""COMPUTED_VALUE"""),1.66312994E8)</f>
        <v>166312994</v>
      </c>
    </row>
    <row r="267">
      <c r="A267" s="2">
        <f>IFERROR(__xludf.DUMMYFUNCTION("""COMPUTED_VALUE"""),45680.66666666667)</f>
        <v>45680.66667</v>
      </c>
      <c r="B267" s="1">
        <f>IFERROR(__xludf.DUMMYFUNCTION("""COMPUTED_VALUE"""),11219.11)</f>
        <v>11219.11</v>
      </c>
      <c r="D267" s="2">
        <f>IFERROR(__xludf.DUMMYFUNCTION("""COMPUTED_VALUE"""),45680.66666666667)</f>
        <v>45680.66667</v>
      </c>
      <c r="E267" s="1">
        <f>IFERROR(__xludf.DUMMYFUNCTION("""COMPUTED_VALUE"""),11332.4)</f>
        <v>11332.4</v>
      </c>
      <c r="G267" s="2">
        <f>IFERROR(__xludf.DUMMYFUNCTION("""COMPUTED_VALUE"""),45680.66666666667)</f>
        <v>45680.66667</v>
      </c>
      <c r="H267" s="1">
        <f>IFERROR(__xludf.DUMMYFUNCTION("""COMPUTED_VALUE"""),11119.87)</f>
        <v>11119.87</v>
      </c>
      <c r="J267" s="2">
        <f>IFERROR(__xludf.DUMMYFUNCTION("""COMPUTED_VALUE"""),45680.66666666667)</f>
        <v>45680.66667</v>
      </c>
      <c r="K267" s="1">
        <f>IFERROR(__xludf.DUMMYFUNCTION("""COMPUTED_VALUE"""),11185.43)</f>
        <v>11185.43</v>
      </c>
      <c r="M267" s="2">
        <f>IFERROR(__xludf.DUMMYFUNCTION("""COMPUTED_VALUE"""),45680.66666666667)</f>
        <v>45680.66667</v>
      </c>
      <c r="N267" s="1">
        <f>IFERROR(__xludf.DUMMYFUNCTION("""COMPUTED_VALUE"""),1.1612444E8)</f>
        <v>116124440</v>
      </c>
    </row>
    <row r="268">
      <c r="A268" s="2">
        <f>IFERROR(__xludf.DUMMYFUNCTION("""COMPUTED_VALUE"""),45681.66666666667)</f>
        <v>45681.66667</v>
      </c>
      <c r="B268" s="1">
        <f>IFERROR(__xludf.DUMMYFUNCTION("""COMPUTED_VALUE"""),11273.92)</f>
        <v>11273.92</v>
      </c>
      <c r="D268" s="2">
        <f>IFERROR(__xludf.DUMMYFUNCTION("""COMPUTED_VALUE"""),45681.66666666667)</f>
        <v>45681.66667</v>
      </c>
      <c r="E268" s="1">
        <f>IFERROR(__xludf.DUMMYFUNCTION("""COMPUTED_VALUE"""),11279.13)</f>
        <v>11279.13</v>
      </c>
      <c r="G268" s="2">
        <f>IFERROR(__xludf.DUMMYFUNCTION("""COMPUTED_VALUE"""),45681.66666666667)</f>
        <v>45681.66667</v>
      </c>
      <c r="H268" s="1">
        <f>IFERROR(__xludf.DUMMYFUNCTION("""COMPUTED_VALUE"""),11081.54)</f>
        <v>11081.54</v>
      </c>
      <c r="J268" s="2">
        <f>IFERROR(__xludf.DUMMYFUNCTION("""COMPUTED_VALUE"""),45681.66666666667)</f>
        <v>45681.66667</v>
      </c>
      <c r="K268" s="1">
        <f>IFERROR(__xludf.DUMMYFUNCTION("""COMPUTED_VALUE"""),11138.83)</f>
        <v>11138.83</v>
      </c>
      <c r="M268" s="2">
        <f>IFERROR(__xludf.DUMMYFUNCTION("""COMPUTED_VALUE"""),45681.66666666667)</f>
        <v>45681.66667</v>
      </c>
      <c r="N268" s="1">
        <f>IFERROR(__xludf.DUMMYFUNCTION("""COMPUTED_VALUE"""),1.18994836E8)</f>
        <v>118994836</v>
      </c>
    </row>
    <row r="269">
      <c r="A269" s="2">
        <f>IFERROR(__xludf.DUMMYFUNCTION("""COMPUTED_VALUE"""),45684.66666666667)</f>
        <v>45684.66667</v>
      </c>
      <c r="B269" s="1">
        <f>IFERROR(__xludf.DUMMYFUNCTION("""COMPUTED_VALUE"""),11193.45)</f>
        <v>11193.45</v>
      </c>
      <c r="D269" s="2">
        <f>IFERROR(__xludf.DUMMYFUNCTION("""COMPUTED_VALUE"""),45684.66666666667)</f>
        <v>45684.66667</v>
      </c>
      <c r="E269" s="1">
        <f>IFERROR(__xludf.DUMMYFUNCTION("""COMPUTED_VALUE"""),11530.82)</f>
        <v>11530.82</v>
      </c>
      <c r="G269" s="2">
        <f>IFERROR(__xludf.DUMMYFUNCTION("""COMPUTED_VALUE"""),45684.66666666667)</f>
        <v>45684.66667</v>
      </c>
      <c r="H269" s="1">
        <f>IFERROR(__xludf.DUMMYFUNCTION("""COMPUTED_VALUE"""),11193.45)</f>
        <v>11193.45</v>
      </c>
      <c r="J269" s="2">
        <f>IFERROR(__xludf.DUMMYFUNCTION("""COMPUTED_VALUE"""),45684.66666666667)</f>
        <v>45684.66667</v>
      </c>
      <c r="K269" s="1">
        <f>IFERROR(__xludf.DUMMYFUNCTION("""COMPUTED_VALUE"""),11431.48)</f>
        <v>11431.48</v>
      </c>
      <c r="M269" s="2">
        <f>IFERROR(__xludf.DUMMYFUNCTION("""COMPUTED_VALUE"""),45684.66666666667)</f>
        <v>45684.66667</v>
      </c>
      <c r="N269" s="1">
        <f>IFERROR(__xludf.DUMMYFUNCTION("""COMPUTED_VALUE"""),2.21175973E8)</f>
        <v>221175973</v>
      </c>
    </row>
    <row r="270">
      <c r="A270" s="2">
        <f>IFERROR(__xludf.DUMMYFUNCTION("""COMPUTED_VALUE"""),45685.66666666667)</f>
        <v>45685.66667</v>
      </c>
      <c r="B270" s="1">
        <f>IFERROR(__xludf.DUMMYFUNCTION("""COMPUTED_VALUE"""),11497.35)</f>
        <v>11497.35</v>
      </c>
      <c r="D270" s="2">
        <f>IFERROR(__xludf.DUMMYFUNCTION("""COMPUTED_VALUE"""),45685.66666666667)</f>
        <v>45685.66667</v>
      </c>
      <c r="E270" s="1">
        <f>IFERROR(__xludf.DUMMYFUNCTION("""COMPUTED_VALUE"""),11894.34)</f>
        <v>11894.34</v>
      </c>
      <c r="G270" s="2">
        <f>IFERROR(__xludf.DUMMYFUNCTION("""COMPUTED_VALUE"""),45685.66666666667)</f>
        <v>45685.66667</v>
      </c>
      <c r="H270" s="1">
        <f>IFERROR(__xludf.DUMMYFUNCTION("""COMPUTED_VALUE"""),11497.35)</f>
        <v>11497.35</v>
      </c>
      <c r="J270" s="2">
        <f>IFERROR(__xludf.DUMMYFUNCTION("""COMPUTED_VALUE"""),45685.66666666667)</f>
        <v>45685.66667</v>
      </c>
      <c r="K270" s="1">
        <f>IFERROR(__xludf.DUMMYFUNCTION("""COMPUTED_VALUE"""),11809.27)</f>
        <v>11809.27</v>
      </c>
      <c r="M270" s="2">
        <f>IFERROR(__xludf.DUMMYFUNCTION("""COMPUTED_VALUE"""),45685.66666666667)</f>
        <v>45685.66667</v>
      </c>
      <c r="N270" s="1">
        <f>IFERROR(__xludf.DUMMYFUNCTION("""COMPUTED_VALUE"""),1.78332364E8)</f>
        <v>178332364</v>
      </c>
    </row>
    <row r="271">
      <c r="A271" s="2">
        <f>IFERROR(__xludf.DUMMYFUNCTION("""COMPUTED_VALUE"""),45686.66666666667)</f>
        <v>45686.66667</v>
      </c>
      <c r="B271" s="1">
        <f>IFERROR(__xludf.DUMMYFUNCTION("""COMPUTED_VALUE"""),11620.48)</f>
        <v>11620.48</v>
      </c>
      <c r="D271" s="2">
        <f>IFERROR(__xludf.DUMMYFUNCTION("""COMPUTED_VALUE"""),45686.66666666667)</f>
        <v>45686.66667</v>
      </c>
      <c r="E271" s="1">
        <f>IFERROR(__xludf.DUMMYFUNCTION("""COMPUTED_VALUE"""),11885.72)</f>
        <v>11885.72</v>
      </c>
      <c r="G271" s="2">
        <f>IFERROR(__xludf.DUMMYFUNCTION("""COMPUTED_VALUE"""),45686.66666666667)</f>
        <v>45686.66667</v>
      </c>
      <c r="H271" s="1">
        <f>IFERROR(__xludf.DUMMYFUNCTION("""COMPUTED_VALUE"""),11620.48)</f>
        <v>11620.48</v>
      </c>
      <c r="J271" s="2">
        <f>IFERROR(__xludf.DUMMYFUNCTION("""COMPUTED_VALUE"""),45686.66666666667)</f>
        <v>45686.66667</v>
      </c>
      <c r="K271" s="1">
        <f>IFERROR(__xludf.DUMMYFUNCTION("""COMPUTED_VALUE"""),11862.88)</f>
        <v>11862.88</v>
      </c>
      <c r="M271" s="2">
        <f>IFERROR(__xludf.DUMMYFUNCTION("""COMPUTED_VALUE"""),45686.66666666667)</f>
        <v>45686.66667</v>
      </c>
      <c r="N271" s="1">
        <f>IFERROR(__xludf.DUMMYFUNCTION("""COMPUTED_VALUE"""),1.15718362E8)</f>
        <v>115718362</v>
      </c>
    </row>
    <row r="272">
      <c r="A272" s="2">
        <f>IFERROR(__xludf.DUMMYFUNCTION("""COMPUTED_VALUE"""),45687.66666666667)</f>
        <v>45687.66667</v>
      </c>
      <c r="B272" s="1">
        <f>IFERROR(__xludf.DUMMYFUNCTION("""COMPUTED_VALUE"""),11842.98)</f>
        <v>11842.98</v>
      </c>
      <c r="D272" s="2">
        <f>IFERROR(__xludf.DUMMYFUNCTION("""COMPUTED_VALUE"""),45687.66666666667)</f>
        <v>45687.66667</v>
      </c>
      <c r="E272" s="1">
        <f>IFERROR(__xludf.DUMMYFUNCTION("""COMPUTED_VALUE"""),11941.96)</f>
        <v>11941.96</v>
      </c>
      <c r="G272" s="2">
        <f>IFERROR(__xludf.DUMMYFUNCTION("""COMPUTED_VALUE"""),45687.66666666667)</f>
        <v>45687.66667</v>
      </c>
      <c r="H272" s="1">
        <f>IFERROR(__xludf.DUMMYFUNCTION("""COMPUTED_VALUE"""),11771.81)</f>
        <v>11771.81</v>
      </c>
      <c r="J272" s="2">
        <f>IFERROR(__xludf.DUMMYFUNCTION("""COMPUTED_VALUE"""),45687.66666666667)</f>
        <v>45687.66667</v>
      </c>
      <c r="K272" s="1">
        <f>IFERROR(__xludf.DUMMYFUNCTION("""COMPUTED_VALUE"""),11788.11)</f>
        <v>11788.11</v>
      </c>
      <c r="M272" s="2">
        <f>IFERROR(__xludf.DUMMYFUNCTION("""COMPUTED_VALUE"""),45687.66666666667)</f>
        <v>45687.66667</v>
      </c>
      <c r="N272" s="1">
        <f>IFERROR(__xludf.DUMMYFUNCTION("""COMPUTED_VALUE"""),1.3849538E8)</f>
        <v>138495380</v>
      </c>
    </row>
    <row r="273">
      <c r="A273" s="2">
        <f>IFERROR(__xludf.DUMMYFUNCTION("""COMPUTED_VALUE"""),45688.66666666667)</f>
        <v>45688.66667</v>
      </c>
      <c r="B273" s="1">
        <f>IFERROR(__xludf.DUMMYFUNCTION("""COMPUTED_VALUE"""),12230.96)</f>
        <v>12230.96</v>
      </c>
      <c r="D273" s="2">
        <f>IFERROR(__xludf.DUMMYFUNCTION("""COMPUTED_VALUE"""),45688.66666666667)</f>
        <v>45688.66667</v>
      </c>
      <c r="E273" s="1">
        <f>IFERROR(__xludf.DUMMYFUNCTION("""COMPUTED_VALUE"""),12230.96)</f>
        <v>12230.96</v>
      </c>
      <c r="G273" s="2">
        <f>IFERROR(__xludf.DUMMYFUNCTION("""COMPUTED_VALUE"""),45688.66666666667)</f>
        <v>45688.66667</v>
      </c>
      <c r="H273" s="1">
        <f>IFERROR(__xludf.DUMMYFUNCTION("""COMPUTED_VALUE"""),11592.14)</f>
        <v>11592.14</v>
      </c>
      <c r="J273" s="2">
        <f>IFERROR(__xludf.DUMMYFUNCTION("""COMPUTED_VALUE"""),45688.66666666667)</f>
        <v>45688.66667</v>
      </c>
      <c r="K273" s="1">
        <f>IFERROR(__xludf.DUMMYFUNCTION("""COMPUTED_VALUE"""),11709.28)</f>
        <v>11709.28</v>
      </c>
      <c r="M273" s="2">
        <f>IFERROR(__xludf.DUMMYFUNCTION("""COMPUTED_VALUE"""),45688.66666666667)</f>
        <v>45688.66667</v>
      </c>
      <c r="N273" s="1">
        <f>IFERROR(__xludf.DUMMYFUNCTION("""COMPUTED_VALUE"""),1.83242854E8)</f>
        <v>183242854</v>
      </c>
    </row>
    <row r="274">
      <c r="A274" s="2">
        <f>IFERROR(__xludf.DUMMYFUNCTION("""COMPUTED_VALUE"""),45691.66666666667)</f>
        <v>45691.66667</v>
      </c>
      <c r="B274" s="1">
        <f>IFERROR(__xludf.DUMMYFUNCTION("""COMPUTED_VALUE"""),11428.41)</f>
        <v>11428.41</v>
      </c>
      <c r="D274" s="2">
        <f>IFERROR(__xludf.DUMMYFUNCTION("""COMPUTED_VALUE"""),45691.66666666667)</f>
        <v>45691.66667</v>
      </c>
      <c r="E274" s="1">
        <f>IFERROR(__xludf.DUMMYFUNCTION("""COMPUTED_VALUE"""),11491.83)</f>
        <v>11491.83</v>
      </c>
      <c r="G274" s="2">
        <f>IFERROR(__xludf.DUMMYFUNCTION("""COMPUTED_VALUE"""),45691.66666666667)</f>
        <v>45691.66667</v>
      </c>
      <c r="H274" s="1">
        <f>IFERROR(__xludf.DUMMYFUNCTION("""COMPUTED_VALUE"""),11220.12)</f>
        <v>11220.12</v>
      </c>
      <c r="J274" s="2">
        <f>IFERROR(__xludf.DUMMYFUNCTION("""COMPUTED_VALUE"""),45691.66666666667)</f>
        <v>45691.66667</v>
      </c>
      <c r="K274" s="1">
        <f>IFERROR(__xludf.DUMMYFUNCTION("""COMPUTED_VALUE"""),11320.51)</f>
        <v>11320.51</v>
      </c>
      <c r="M274" s="2">
        <f>IFERROR(__xludf.DUMMYFUNCTION("""COMPUTED_VALUE"""),45691.66666666667)</f>
        <v>45691.66667</v>
      </c>
      <c r="N274" s="1">
        <f>IFERROR(__xludf.DUMMYFUNCTION("""COMPUTED_VALUE"""),1.67478368E8)</f>
        <v>167478368</v>
      </c>
    </row>
    <row r="275">
      <c r="A275" s="2">
        <f>IFERROR(__xludf.DUMMYFUNCTION("""COMPUTED_VALUE"""),45692.66666666667)</f>
        <v>45692.66667</v>
      </c>
      <c r="B275" s="1">
        <f>IFERROR(__xludf.DUMMYFUNCTION("""COMPUTED_VALUE"""),11273.46)</f>
        <v>11273.46</v>
      </c>
      <c r="D275" s="2">
        <f>IFERROR(__xludf.DUMMYFUNCTION("""COMPUTED_VALUE"""),45692.66666666667)</f>
        <v>45692.66667</v>
      </c>
      <c r="E275" s="1">
        <f>IFERROR(__xludf.DUMMYFUNCTION("""COMPUTED_VALUE"""),11568.68)</f>
        <v>11568.68</v>
      </c>
      <c r="G275" s="2">
        <f>IFERROR(__xludf.DUMMYFUNCTION("""COMPUTED_VALUE"""),45692.66666666667)</f>
        <v>45692.66667</v>
      </c>
      <c r="H275" s="1">
        <f>IFERROR(__xludf.DUMMYFUNCTION("""COMPUTED_VALUE"""),11259.53)</f>
        <v>11259.53</v>
      </c>
      <c r="J275" s="2">
        <f>IFERROR(__xludf.DUMMYFUNCTION("""COMPUTED_VALUE"""),45692.66666666667)</f>
        <v>45692.66667</v>
      </c>
      <c r="K275" s="1">
        <f>IFERROR(__xludf.DUMMYFUNCTION("""COMPUTED_VALUE"""),11553.44)</f>
        <v>11553.44</v>
      </c>
      <c r="M275" s="2">
        <f>IFERROR(__xludf.DUMMYFUNCTION("""COMPUTED_VALUE"""),45692.66666666667)</f>
        <v>45692.66667</v>
      </c>
      <c r="N275" s="1">
        <f>IFERROR(__xludf.DUMMYFUNCTION("""COMPUTED_VALUE"""),1.2209116E8)</f>
        <v>122091160</v>
      </c>
    </row>
    <row r="276">
      <c r="A276" s="2">
        <f>IFERROR(__xludf.DUMMYFUNCTION("""COMPUTED_VALUE"""),45693.66666666667)</f>
        <v>45693.66667</v>
      </c>
      <c r="B276" s="1">
        <f>IFERROR(__xludf.DUMMYFUNCTION("""COMPUTED_VALUE"""),11360.73)</f>
        <v>11360.73</v>
      </c>
      <c r="D276" s="2">
        <f>IFERROR(__xludf.DUMMYFUNCTION("""COMPUTED_VALUE"""),45693.66666666667)</f>
        <v>45693.66667</v>
      </c>
      <c r="E276" s="1">
        <f>IFERROR(__xludf.DUMMYFUNCTION("""COMPUTED_VALUE"""),11563.66)</f>
        <v>11563.66</v>
      </c>
      <c r="G276" s="2">
        <f>IFERROR(__xludf.DUMMYFUNCTION("""COMPUTED_VALUE"""),45693.66666666667)</f>
        <v>45693.66667</v>
      </c>
      <c r="H276" s="1">
        <f>IFERROR(__xludf.DUMMYFUNCTION("""COMPUTED_VALUE"""),11360.73)</f>
        <v>11360.73</v>
      </c>
      <c r="J276" s="2">
        <f>IFERROR(__xludf.DUMMYFUNCTION("""COMPUTED_VALUE"""),45693.66666666667)</f>
        <v>45693.66667</v>
      </c>
      <c r="K276" s="1">
        <f>IFERROR(__xludf.DUMMYFUNCTION("""COMPUTED_VALUE"""),11556.11)</f>
        <v>11556.11</v>
      </c>
      <c r="M276" s="2">
        <f>IFERROR(__xludf.DUMMYFUNCTION("""COMPUTED_VALUE"""),45693.66666666667)</f>
        <v>45693.66667</v>
      </c>
      <c r="N276" s="1">
        <f>IFERROR(__xludf.DUMMYFUNCTION("""COMPUTED_VALUE"""),1.60947561E8)</f>
        <v>160947561</v>
      </c>
    </row>
    <row r="277">
      <c r="A277" s="2">
        <f>IFERROR(__xludf.DUMMYFUNCTION("""COMPUTED_VALUE"""),45694.66666666667)</f>
        <v>45694.66667</v>
      </c>
      <c r="B277" s="1">
        <f>IFERROR(__xludf.DUMMYFUNCTION("""COMPUTED_VALUE"""),11503.23)</f>
        <v>11503.23</v>
      </c>
      <c r="D277" s="2">
        <f>IFERROR(__xludf.DUMMYFUNCTION("""COMPUTED_VALUE"""),45694.66666666667)</f>
        <v>45694.66667</v>
      </c>
      <c r="E277" s="1">
        <f>IFERROR(__xludf.DUMMYFUNCTION("""COMPUTED_VALUE"""),11620.22)</f>
        <v>11620.22</v>
      </c>
      <c r="G277" s="2">
        <f>IFERROR(__xludf.DUMMYFUNCTION("""COMPUTED_VALUE"""),45694.66666666667)</f>
        <v>45694.66667</v>
      </c>
      <c r="H277" s="1">
        <f>IFERROR(__xludf.DUMMYFUNCTION("""COMPUTED_VALUE"""),11465.71)</f>
        <v>11465.71</v>
      </c>
      <c r="J277" s="2">
        <f>IFERROR(__xludf.DUMMYFUNCTION("""COMPUTED_VALUE"""),45694.66666666667)</f>
        <v>45694.66667</v>
      </c>
      <c r="K277" s="1">
        <f>IFERROR(__xludf.DUMMYFUNCTION("""COMPUTED_VALUE"""),11594.19)</f>
        <v>11594.19</v>
      </c>
      <c r="M277" s="2">
        <f>IFERROR(__xludf.DUMMYFUNCTION("""COMPUTED_VALUE"""),45694.66666666667)</f>
        <v>45694.66667</v>
      </c>
      <c r="N277" s="1">
        <f>IFERROR(__xludf.DUMMYFUNCTION("""COMPUTED_VALUE"""),1.27424402E8)</f>
        <v>127424402</v>
      </c>
    </row>
    <row r="278">
      <c r="A278" s="2">
        <f>IFERROR(__xludf.DUMMYFUNCTION("""COMPUTED_VALUE"""),45695.66666666667)</f>
        <v>45695.66667</v>
      </c>
      <c r="B278" s="1">
        <f>IFERROR(__xludf.DUMMYFUNCTION("""COMPUTED_VALUE"""),11580.59)</f>
        <v>11580.59</v>
      </c>
      <c r="D278" s="2">
        <f>IFERROR(__xludf.DUMMYFUNCTION("""COMPUTED_VALUE"""),45695.66666666667)</f>
        <v>45695.66667</v>
      </c>
      <c r="E278" s="1">
        <f>IFERROR(__xludf.DUMMYFUNCTION("""COMPUTED_VALUE"""),11639.17)</f>
        <v>11639.17</v>
      </c>
      <c r="G278" s="2">
        <f>IFERROR(__xludf.DUMMYFUNCTION("""COMPUTED_VALUE"""),45695.66666666667)</f>
        <v>45695.66667</v>
      </c>
      <c r="H278" s="1">
        <f>IFERROR(__xludf.DUMMYFUNCTION("""COMPUTED_VALUE"""),11314.55)</f>
        <v>11314.55</v>
      </c>
      <c r="J278" s="2">
        <f>IFERROR(__xludf.DUMMYFUNCTION("""COMPUTED_VALUE"""),45695.66666666667)</f>
        <v>45695.66667</v>
      </c>
      <c r="K278" s="1">
        <f>IFERROR(__xludf.DUMMYFUNCTION("""COMPUTED_VALUE"""),11331.61)</f>
        <v>11331.61</v>
      </c>
      <c r="M278" s="2">
        <f>IFERROR(__xludf.DUMMYFUNCTION("""COMPUTED_VALUE"""),45695.66666666667)</f>
        <v>45695.66667</v>
      </c>
      <c r="N278" s="1">
        <f>IFERROR(__xludf.DUMMYFUNCTION("""COMPUTED_VALUE"""),1.4496786E8)</f>
        <v>144967860</v>
      </c>
    </row>
    <row r="279">
      <c r="A279" s="2">
        <f>IFERROR(__xludf.DUMMYFUNCTION("""COMPUTED_VALUE"""),45698.66666666667)</f>
        <v>45698.66667</v>
      </c>
      <c r="B279" s="1">
        <f>IFERROR(__xludf.DUMMYFUNCTION("""COMPUTED_VALUE"""),11444.33)</f>
        <v>11444.33</v>
      </c>
      <c r="D279" s="2">
        <f>IFERROR(__xludf.DUMMYFUNCTION("""COMPUTED_VALUE"""),45698.66666666667)</f>
        <v>45698.66667</v>
      </c>
      <c r="E279" s="1">
        <f>IFERROR(__xludf.DUMMYFUNCTION("""COMPUTED_VALUE"""),11480.73)</f>
        <v>11480.73</v>
      </c>
      <c r="G279" s="2">
        <f>IFERROR(__xludf.DUMMYFUNCTION("""COMPUTED_VALUE"""),45698.66666666667)</f>
        <v>45698.66667</v>
      </c>
      <c r="H279" s="1">
        <f>IFERROR(__xludf.DUMMYFUNCTION("""COMPUTED_VALUE"""),11335.05)</f>
        <v>11335.05</v>
      </c>
      <c r="J279" s="2">
        <f>IFERROR(__xludf.DUMMYFUNCTION("""COMPUTED_VALUE"""),45698.66666666667)</f>
        <v>45698.66667</v>
      </c>
      <c r="K279" s="1">
        <f>IFERROR(__xludf.DUMMYFUNCTION("""COMPUTED_VALUE"""),11358.08)</f>
        <v>11358.08</v>
      </c>
      <c r="M279" s="2">
        <f>IFERROR(__xludf.DUMMYFUNCTION("""COMPUTED_VALUE"""),45698.66666666667)</f>
        <v>45698.66667</v>
      </c>
      <c r="N279" s="1">
        <f>IFERROR(__xludf.DUMMYFUNCTION("""COMPUTED_VALUE"""),2.08443785E8)</f>
        <v>208443785</v>
      </c>
    </row>
    <row r="280">
      <c r="A280" s="2">
        <f>IFERROR(__xludf.DUMMYFUNCTION("""COMPUTED_VALUE"""),45699.66666666667)</f>
        <v>45699.66667</v>
      </c>
      <c r="B280" s="1">
        <f>IFERROR(__xludf.DUMMYFUNCTION("""COMPUTED_VALUE"""),11381.26)</f>
        <v>11381.26</v>
      </c>
      <c r="D280" s="2">
        <f>IFERROR(__xludf.DUMMYFUNCTION("""COMPUTED_VALUE"""),45699.66666666667)</f>
        <v>45699.66667</v>
      </c>
      <c r="E280" s="1">
        <f>IFERROR(__xludf.DUMMYFUNCTION("""COMPUTED_VALUE"""),11706.55)</f>
        <v>11706.55</v>
      </c>
      <c r="G280" s="2">
        <f>IFERROR(__xludf.DUMMYFUNCTION("""COMPUTED_VALUE"""),45699.66666666667)</f>
        <v>45699.66667</v>
      </c>
      <c r="H280" s="1">
        <f>IFERROR(__xludf.DUMMYFUNCTION("""COMPUTED_VALUE"""),11381.26)</f>
        <v>11381.26</v>
      </c>
      <c r="J280" s="2">
        <f>IFERROR(__xludf.DUMMYFUNCTION("""COMPUTED_VALUE"""),45699.66666666667)</f>
        <v>45699.66667</v>
      </c>
      <c r="K280" s="1">
        <f>IFERROR(__xludf.DUMMYFUNCTION("""COMPUTED_VALUE"""),11576.79)</f>
        <v>11576.79</v>
      </c>
      <c r="M280" s="2">
        <f>IFERROR(__xludf.DUMMYFUNCTION("""COMPUTED_VALUE"""),45699.66666666667)</f>
        <v>45699.66667</v>
      </c>
      <c r="N280" s="1">
        <f>IFERROR(__xludf.DUMMYFUNCTION("""COMPUTED_VALUE"""),2.28319623E8)</f>
        <v>228319623</v>
      </c>
    </row>
    <row r="281">
      <c r="A281" s="2">
        <f>IFERROR(__xludf.DUMMYFUNCTION("""COMPUTED_VALUE"""),45700.66666666667)</f>
        <v>45700.66667</v>
      </c>
      <c r="B281" s="1">
        <f>IFERROR(__xludf.DUMMYFUNCTION("""COMPUTED_VALUE"""),11535.71)</f>
        <v>11535.71</v>
      </c>
      <c r="D281" s="2">
        <f>IFERROR(__xludf.DUMMYFUNCTION("""COMPUTED_VALUE"""),45700.66666666667)</f>
        <v>45700.66667</v>
      </c>
      <c r="E281" s="1">
        <f>IFERROR(__xludf.DUMMYFUNCTION("""COMPUTED_VALUE"""),11775.19)</f>
        <v>11775.19</v>
      </c>
      <c r="G281" s="2">
        <f>IFERROR(__xludf.DUMMYFUNCTION("""COMPUTED_VALUE"""),45700.66666666667)</f>
        <v>45700.66667</v>
      </c>
      <c r="H281" s="1">
        <f>IFERROR(__xludf.DUMMYFUNCTION("""COMPUTED_VALUE"""),11488.62)</f>
        <v>11488.62</v>
      </c>
      <c r="J281" s="2">
        <f>IFERROR(__xludf.DUMMYFUNCTION("""COMPUTED_VALUE"""),45700.66666666667)</f>
        <v>45700.66667</v>
      </c>
      <c r="K281" s="1">
        <f>IFERROR(__xludf.DUMMYFUNCTION("""COMPUTED_VALUE"""),11773.83)</f>
        <v>11773.83</v>
      </c>
      <c r="M281" s="2">
        <f>IFERROR(__xludf.DUMMYFUNCTION("""COMPUTED_VALUE"""),45700.66666666667)</f>
        <v>45700.66667</v>
      </c>
      <c r="N281" s="1">
        <f>IFERROR(__xludf.DUMMYFUNCTION("""COMPUTED_VALUE"""),2.40180246E8)</f>
        <v>240180246</v>
      </c>
    </row>
    <row r="282">
      <c r="A282" s="2">
        <f>IFERROR(__xludf.DUMMYFUNCTION("""COMPUTED_VALUE"""),45701.66666666667)</f>
        <v>45701.66667</v>
      </c>
      <c r="B282" s="1">
        <f>IFERROR(__xludf.DUMMYFUNCTION("""COMPUTED_VALUE"""),11778.6)</f>
        <v>11778.6</v>
      </c>
      <c r="D282" s="2">
        <f>IFERROR(__xludf.DUMMYFUNCTION("""COMPUTED_VALUE"""),45701.66666666667)</f>
        <v>45701.66667</v>
      </c>
      <c r="E282" s="1">
        <f>IFERROR(__xludf.DUMMYFUNCTION("""COMPUTED_VALUE"""),12034.96)</f>
        <v>12034.96</v>
      </c>
      <c r="G282" s="2">
        <f>IFERROR(__xludf.DUMMYFUNCTION("""COMPUTED_VALUE"""),45701.66666666667)</f>
        <v>45701.66667</v>
      </c>
      <c r="H282" s="1">
        <f>IFERROR(__xludf.DUMMYFUNCTION("""COMPUTED_VALUE"""),11709.55)</f>
        <v>11709.55</v>
      </c>
      <c r="J282" s="2">
        <f>IFERROR(__xludf.DUMMYFUNCTION("""COMPUTED_VALUE"""),45701.66666666667)</f>
        <v>45701.66667</v>
      </c>
      <c r="K282" s="1">
        <f>IFERROR(__xludf.DUMMYFUNCTION("""COMPUTED_VALUE"""),11995.32)</f>
        <v>11995.32</v>
      </c>
      <c r="M282" s="2">
        <f>IFERROR(__xludf.DUMMYFUNCTION("""COMPUTED_VALUE"""),45701.66666666667)</f>
        <v>45701.66667</v>
      </c>
      <c r="N282" s="1">
        <f>IFERROR(__xludf.DUMMYFUNCTION("""COMPUTED_VALUE"""),1.97722223E8)</f>
        <v>197722223</v>
      </c>
    </row>
    <row r="283">
      <c r="A283" s="2">
        <f>IFERROR(__xludf.DUMMYFUNCTION("""COMPUTED_VALUE"""),45702.66666666667)</f>
        <v>45702.66667</v>
      </c>
      <c r="B283" s="1">
        <f>IFERROR(__xludf.DUMMYFUNCTION("""COMPUTED_VALUE"""),11979.68)</f>
        <v>11979.68</v>
      </c>
      <c r="D283" s="2">
        <f>IFERROR(__xludf.DUMMYFUNCTION("""COMPUTED_VALUE"""),45702.66666666667)</f>
        <v>45702.66667</v>
      </c>
      <c r="E283" s="1">
        <f>IFERROR(__xludf.DUMMYFUNCTION("""COMPUTED_VALUE"""),12187.94)</f>
        <v>12187.94</v>
      </c>
      <c r="G283" s="2">
        <f>IFERROR(__xludf.DUMMYFUNCTION("""COMPUTED_VALUE"""),45702.66666666667)</f>
        <v>45702.66667</v>
      </c>
      <c r="H283" s="1">
        <f>IFERROR(__xludf.DUMMYFUNCTION("""COMPUTED_VALUE"""),11979.68)</f>
        <v>11979.68</v>
      </c>
      <c r="J283" s="2">
        <f>IFERROR(__xludf.DUMMYFUNCTION("""COMPUTED_VALUE"""),45702.66666666667)</f>
        <v>45702.66667</v>
      </c>
      <c r="K283" s="1">
        <f>IFERROR(__xludf.DUMMYFUNCTION("""COMPUTED_VALUE"""),12157.09)</f>
        <v>12157.09</v>
      </c>
      <c r="M283" s="2">
        <f>IFERROR(__xludf.DUMMYFUNCTION("""COMPUTED_VALUE"""),45702.66666666667)</f>
        <v>45702.66667</v>
      </c>
      <c r="N283" s="1">
        <f>IFERROR(__xludf.DUMMYFUNCTION("""COMPUTED_VALUE"""),2.18042561E8)</f>
        <v>218042561</v>
      </c>
    </row>
    <row r="284">
      <c r="A284" s="2">
        <f>IFERROR(__xludf.DUMMYFUNCTION("""COMPUTED_VALUE"""),45706.66666666667)</f>
        <v>45706.66667</v>
      </c>
      <c r="B284" s="1">
        <f>IFERROR(__xludf.DUMMYFUNCTION("""COMPUTED_VALUE"""),12151.82)</f>
        <v>12151.82</v>
      </c>
      <c r="D284" s="2">
        <f>IFERROR(__xludf.DUMMYFUNCTION("""COMPUTED_VALUE"""),45706.66666666667)</f>
        <v>45706.66667</v>
      </c>
      <c r="E284" s="1">
        <f>IFERROR(__xludf.DUMMYFUNCTION("""COMPUTED_VALUE"""),12198.41)</f>
        <v>12198.41</v>
      </c>
      <c r="G284" s="2">
        <f>IFERROR(__xludf.DUMMYFUNCTION("""COMPUTED_VALUE"""),45706.66666666667)</f>
        <v>45706.66667</v>
      </c>
      <c r="H284" s="1">
        <f>IFERROR(__xludf.DUMMYFUNCTION("""COMPUTED_VALUE"""),12047.65)</f>
        <v>12047.65</v>
      </c>
      <c r="J284" s="2">
        <f>IFERROR(__xludf.DUMMYFUNCTION("""COMPUTED_VALUE"""),45706.66666666667)</f>
        <v>45706.66667</v>
      </c>
      <c r="K284" s="1">
        <f>IFERROR(__xludf.DUMMYFUNCTION("""COMPUTED_VALUE"""),12179.12)</f>
        <v>12179.12</v>
      </c>
      <c r="M284" s="2">
        <f>IFERROR(__xludf.DUMMYFUNCTION("""COMPUTED_VALUE"""),45706.66666666667)</f>
        <v>45706.66667</v>
      </c>
      <c r="N284" s="1">
        <f>IFERROR(__xludf.DUMMYFUNCTION("""COMPUTED_VALUE"""),2.55497993E8)</f>
        <v>255497993</v>
      </c>
    </row>
    <row r="285">
      <c r="A285" s="2">
        <f>IFERROR(__xludf.DUMMYFUNCTION("""COMPUTED_VALUE"""),45707.66666666667)</f>
        <v>45707.66667</v>
      </c>
      <c r="B285" s="1">
        <f>IFERROR(__xludf.DUMMYFUNCTION("""COMPUTED_VALUE"""),12203.02)</f>
        <v>12203.02</v>
      </c>
      <c r="D285" s="2">
        <f>IFERROR(__xludf.DUMMYFUNCTION("""COMPUTED_VALUE"""),45707.66666666667)</f>
        <v>45707.66667</v>
      </c>
      <c r="E285" s="1">
        <f>IFERROR(__xludf.DUMMYFUNCTION("""COMPUTED_VALUE"""),12251.06)</f>
        <v>12251.06</v>
      </c>
      <c r="G285" s="2">
        <f>IFERROR(__xludf.DUMMYFUNCTION("""COMPUTED_VALUE"""),45707.66666666667)</f>
        <v>45707.66667</v>
      </c>
      <c r="H285" s="1">
        <f>IFERROR(__xludf.DUMMYFUNCTION("""COMPUTED_VALUE"""),12125.4)</f>
        <v>12125.4</v>
      </c>
      <c r="J285" s="2">
        <f>IFERROR(__xludf.DUMMYFUNCTION("""COMPUTED_VALUE"""),45707.66666666667)</f>
        <v>45707.66667</v>
      </c>
      <c r="K285" s="1">
        <f>IFERROR(__xludf.DUMMYFUNCTION("""COMPUTED_VALUE"""),12208.57)</f>
        <v>12208.57</v>
      </c>
      <c r="M285" s="2">
        <f>IFERROR(__xludf.DUMMYFUNCTION("""COMPUTED_VALUE"""),45707.66666666667)</f>
        <v>45707.66667</v>
      </c>
      <c r="N285" s="1">
        <f>IFERROR(__xludf.DUMMYFUNCTION("""COMPUTED_VALUE"""),4.00840601E8)</f>
        <v>400840601</v>
      </c>
    </row>
    <row r="286">
      <c r="A286" s="2">
        <f>IFERROR(__xludf.DUMMYFUNCTION("""COMPUTED_VALUE"""),45708.66666666667)</f>
        <v>45708.66667</v>
      </c>
      <c r="B286" s="1">
        <f>IFERROR(__xludf.DUMMYFUNCTION("""COMPUTED_VALUE"""),12204.66)</f>
        <v>12204.66</v>
      </c>
      <c r="D286" s="2">
        <f>IFERROR(__xludf.DUMMYFUNCTION("""COMPUTED_VALUE"""),45708.66666666667)</f>
        <v>45708.66667</v>
      </c>
      <c r="E286" s="1">
        <f>IFERROR(__xludf.DUMMYFUNCTION("""COMPUTED_VALUE"""),12291.83)</f>
        <v>12291.83</v>
      </c>
      <c r="G286" s="2">
        <f>IFERROR(__xludf.DUMMYFUNCTION("""COMPUTED_VALUE"""),45708.66666666667)</f>
        <v>45708.66667</v>
      </c>
      <c r="H286" s="1">
        <f>IFERROR(__xludf.DUMMYFUNCTION("""COMPUTED_VALUE"""),12166.36)</f>
        <v>12166.36</v>
      </c>
      <c r="J286" s="2">
        <f>IFERROR(__xludf.DUMMYFUNCTION("""COMPUTED_VALUE"""),45708.66666666667)</f>
        <v>45708.66667</v>
      </c>
      <c r="K286" s="1">
        <f>IFERROR(__xludf.DUMMYFUNCTION("""COMPUTED_VALUE"""),12249.04)</f>
        <v>12249.04</v>
      </c>
      <c r="M286" s="2">
        <f>IFERROR(__xludf.DUMMYFUNCTION("""COMPUTED_VALUE"""),45708.66666666667)</f>
        <v>45708.66667</v>
      </c>
      <c r="N286" s="1">
        <f>IFERROR(__xludf.DUMMYFUNCTION("""COMPUTED_VALUE"""),2.42932106E8)</f>
        <v>242932106</v>
      </c>
    </row>
    <row r="287">
      <c r="A287" s="2">
        <f>IFERROR(__xludf.DUMMYFUNCTION("""COMPUTED_VALUE"""),45709.66666666667)</f>
        <v>45709.66667</v>
      </c>
      <c r="B287" s="1">
        <f>IFERROR(__xludf.DUMMYFUNCTION("""COMPUTED_VALUE"""),12267.27)</f>
        <v>12267.27</v>
      </c>
      <c r="D287" s="2">
        <f>IFERROR(__xludf.DUMMYFUNCTION("""COMPUTED_VALUE"""),45709.66666666667)</f>
        <v>45709.66667</v>
      </c>
      <c r="E287" s="1">
        <f>IFERROR(__xludf.DUMMYFUNCTION("""COMPUTED_VALUE"""),12375.18)</f>
        <v>12375.18</v>
      </c>
      <c r="G287" s="2">
        <f>IFERROR(__xludf.DUMMYFUNCTION("""COMPUTED_VALUE"""),45709.66666666667)</f>
        <v>45709.66667</v>
      </c>
      <c r="H287" s="1">
        <f>IFERROR(__xludf.DUMMYFUNCTION("""COMPUTED_VALUE"""),12209.76)</f>
        <v>12209.76</v>
      </c>
      <c r="J287" s="2">
        <f>IFERROR(__xludf.DUMMYFUNCTION("""COMPUTED_VALUE"""),45709.66666666667)</f>
        <v>45709.66667</v>
      </c>
      <c r="K287" s="1">
        <f>IFERROR(__xludf.DUMMYFUNCTION("""COMPUTED_VALUE"""),12216.63)</f>
        <v>12216.63</v>
      </c>
      <c r="M287" s="2">
        <f>IFERROR(__xludf.DUMMYFUNCTION("""COMPUTED_VALUE"""),45709.66666666667)</f>
        <v>45709.66667</v>
      </c>
      <c r="N287" s="1">
        <f>IFERROR(__xludf.DUMMYFUNCTION("""COMPUTED_VALUE"""),1.96641681E8)</f>
        <v>196641681</v>
      </c>
    </row>
    <row r="288">
      <c r="A288" s="2">
        <f>IFERROR(__xludf.DUMMYFUNCTION("""COMPUTED_VALUE"""),45712.66666666667)</f>
        <v>45712.66667</v>
      </c>
      <c r="B288" s="1">
        <f>IFERROR(__xludf.DUMMYFUNCTION("""COMPUTED_VALUE"""),12175.18)</f>
        <v>12175.18</v>
      </c>
      <c r="D288" s="2">
        <f>IFERROR(__xludf.DUMMYFUNCTION("""COMPUTED_VALUE"""),45712.66666666667)</f>
        <v>45712.66667</v>
      </c>
      <c r="E288" s="1">
        <f>IFERROR(__xludf.DUMMYFUNCTION("""COMPUTED_VALUE"""),12357.4)</f>
        <v>12357.4</v>
      </c>
      <c r="G288" s="2">
        <f>IFERROR(__xludf.DUMMYFUNCTION("""COMPUTED_VALUE"""),45712.66666666667)</f>
        <v>45712.66667</v>
      </c>
      <c r="H288" s="1">
        <f>IFERROR(__xludf.DUMMYFUNCTION("""COMPUTED_VALUE"""),12175.18)</f>
        <v>12175.18</v>
      </c>
      <c r="J288" s="2">
        <f>IFERROR(__xludf.DUMMYFUNCTION("""COMPUTED_VALUE"""),45712.66666666667)</f>
        <v>45712.66667</v>
      </c>
      <c r="K288" s="1">
        <f>IFERROR(__xludf.DUMMYFUNCTION("""COMPUTED_VALUE"""),12271.23)</f>
        <v>12271.23</v>
      </c>
      <c r="M288" s="2">
        <f>IFERROR(__xludf.DUMMYFUNCTION("""COMPUTED_VALUE"""),45712.66666666667)</f>
        <v>45712.66667</v>
      </c>
      <c r="N288" s="1">
        <f>IFERROR(__xludf.DUMMYFUNCTION("""COMPUTED_VALUE"""),2.25388491E8)</f>
        <v>225388491</v>
      </c>
    </row>
    <row r="289">
      <c r="A289" s="2">
        <f>IFERROR(__xludf.DUMMYFUNCTION("""COMPUTED_VALUE"""),45713.66666666667)</f>
        <v>45713.66667</v>
      </c>
      <c r="B289" s="1">
        <f>IFERROR(__xludf.DUMMYFUNCTION("""COMPUTED_VALUE"""),12302.67)</f>
        <v>12302.67</v>
      </c>
      <c r="D289" s="2">
        <f>IFERROR(__xludf.DUMMYFUNCTION("""COMPUTED_VALUE"""),45713.66666666667)</f>
        <v>45713.66667</v>
      </c>
      <c r="E289" s="1">
        <f>IFERROR(__xludf.DUMMYFUNCTION("""COMPUTED_VALUE"""),12390.65)</f>
        <v>12390.65</v>
      </c>
      <c r="G289" s="2">
        <f>IFERROR(__xludf.DUMMYFUNCTION("""COMPUTED_VALUE"""),45713.66666666667)</f>
        <v>45713.66667</v>
      </c>
      <c r="H289" s="1">
        <f>IFERROR(__xludf.DUMMYFUNCTION("""COMPUTED_VALUE"""),12153.81)</f>
        <v>12153.81</v>
      </c>
      <c r="J289" s="2">
        <f>IFERROR(__xludf.DUMMYFUNCTION("""COMPUTED_VALUE"""),45713.66666666667)</f>
        <v>45713.66667</v>
      </c>
      <c r="K289" s="1">
        <f>IFERROR(__xludf.DUMMYFUNCTION("""COMPUTED_VALUE"""),12246.66)</f>
        <v>12246.66</v>
      </c>
      <c r="M289" s="2">
        <f>IFERROR(__xludf.DUMMYFUNCTION("""COMPUTED_VALUE"""),45713.66666666667)</f>
        <v>45713.66667</v>
      </c>
      <c r="N289" s="1">
        <f>IFERROR(__xludf.DUMMYFUNCTION("""COMPUTED_VALUE"""),2.45327365E8)</f>
        <v>245327365</v>
      </c>
    </row>
    <row r="290">
      <c r="A290" s="2">
        <f>IFERROR(__xludf.DUMMYFUNCTION("""COMPUTED_VALUE"""),45714.66666666667)</f>
        <v>45714.66667</v>
      </c>
      <c r="B290" s="1">
        <f>IFERROR(__xludf.DUMMYFUNCTION("""COMPUTED_VALUE"""),12163.44)</f>
        <v>12163.44</v>
      </c>
      <c r="D290" s="2">
        <f>IFERROR(__xludf.DUMMYFUNCTION("""COMPUTED_VALUE"""),45714.66666666667)</f>
        <v>45714.66667</v>
      </c>
      <c r="E290" s="1">
        <f>IFERROR(__xludf.DUMMYFUNCTION("""COMPUTED_VALUE"""),12163.44)</f>
        <v>12163.44</v>
      </c>
      <c r="G290" s="2">
        <f>IFERROR(__xludf.DUMMYFUNCTION("""COMPUTED_VALUE"""),45714.66666666667)</f>
        <v>45714.66667</v>
      </c>
      <c r="H290" s="1">
        <f>IFERROR(__xludf.DUMMYFUNCTION("""COMPUTED_VALUE"""),11895.03)</f>
        <v>11895.03</v>
      </c>
      <c r="J290" s="2">
        <f>IFERROR(__xludf.DUMMYFUNCTION("""COMPUTED_VALUE"""),45714.66666666667)</f>
        <v>45714.66667</v>
      </c>
      <c r="K290" s="1">
        <f>IFERROR(__xludf.DUMMYFUNCTION("""COMPUTED_VALUE"""),11950.66)</f>
        <v>11950.66</v>
      </c>
      <c r="M290" s="2">
        <f>IFERROR(__xludf.DUMMYFUNCTION("""COMPUTED_VALUE"""),45714.66666666667)</f>
        <v>45714.66667</v>
      </c>
      <c r="N290" s="1">
        <f>IFERROR(__xludf.DUMMYFUNCTION("""COMPUTED_VALUE"""),2.36593144E8)</f>
        <v>236593144</v>
      </c>
    </row>
    <row r="291">
      <c r="A291" s="2">
        <f>IFERROR(__xludf.DUMMYFUNCTION("""COMPUTED_VALUE"""),45715.66666666667)</f>
        <v>45715.66667</v>
      </c>
      <c r="B291" s="1">
        <f>IFERROR(__xludf.DUMMYFUNCTION("""COMPUTED_VALUE"""),11915.94)</f>
        <v>11915.94</v>
      </c>
      <c r="D291" s="2">
        <f>IFERROR(__xludf.DUMMYFUNCTION("""COMPUTED_VALUE"""),45715.66666666667)</f>
        <v>45715.66667</v>
      </c>
      <c r="E291" s="1">
        <f>IFERROR(__xludf.DUMMYFUNCTION("""COMPUTED_VALUE"""),12032.01)</f>
        <v>12032.01</v>
      </c>
      <c r="G291" s="2">
        <f>IFERROR(__xludf.DUMMYFUNCTION("""COMPUTED_VALUE"""),45715.66666666667)</f>
        <v>45715.66667</v>
      </c>
      <c r="H291" s="1">
        <f>IFERROR(__xludf.DUMMYFUNCTION("""COMPUTED_VALUE"""),11761.01)</f>
        <v>11761.01</v>
      </c>
      <c r="J291" s="2">
        <f>IFERROR(__xludf.DUMMYFUNCTION("""COMPUTED_VALUE"""),45715.66666666667)</f>
        <v>45715.66667</v>
      </c>
      <c r="K291" s="1">
        <f>IFERROR(__xludf.DUMMYFUNCTION("""COMPUTED_VALUE"""),11767.75)</f>
        <v>11767.75</v>
      </c>
      <c r="M291" s="2">
        <f>IFERROR(__xludf.DUMMYFUNCTION("""COMPUTED_VALUE"""),45715.66666666667)</f>
        <v>45715.66667</v>
      </c>
      <c r="N291" s="1">
        <f>IFERROR(__xludf.DUMMYFUNCTION("""COMPUTED_VALUE"""),2.3287176E8)</f>
        <v>232871760</v>
      </c>
    </row>
    <row r="292">
      <c r="A292" s="2">
        <f>IFERROR(__xludf.DUMMYFUNCTION("""COMPUTED_VALUE"""),45716.66666666667)</f>
        <v>45716.66667</v>
      </c>
      <c r="B292" s="1">
        <f>IFERROR(__xludf.DUMMYFUNCTION("""COMPUTED_VALUE"""),11721.82)</f>
        <v>11721.82</v>
      </c>
      <c r="D292" s="2">
        <f>IFERROR(__xludf.DUMMYFUNCTION("""COMPUTED_VALUE"""),45716.66666666667)</f>
        <v>45716.66667</v>
      </c>
      <c r="E292" s="1">
        <f>IFERROR(__xludf.DUMMYFUNCTION("""COMPUTED_VALUE"""),11961.59)</f>
        <v>11961.59</v>
      </c>
      <c r="G292" s="2">
        <f>IFERROR(__xludf.DUMMYFUNCTION("""COMPUTED_VALUE"""),45716.66666666667)</f>
        <v>45716.66667</v>
      </c>
      <c r="H292" s="1">
        <f>IFERROR(__xludf.DUMMYFUNCTION("""COMPUTED_VALUE"""),11612.23)</f>
        <v>11612.23</v>
      </c>
      <c r="J292" s="2">
        <f>IFERROR(__xludf.DUMMYFUNCTION("""COMPUTED_VALUE"""),45716.66666666667)</f>
        <v>45716.66667</v>
      </c>
      <c r="K292" s="1">
        <f>IFERROR(__xludf.DUMMYFUNCTION("""COMPUTED_VALUE"""),11954.76)</f>
        <v>11954.76</v>
      </c>
      <c r="M292" s="2">
        <f>IFERROR(__xludf.DUMMYFUNCTION("""COMPUTED_VALUE"""),45716.66666666667)</f>
        <v>45716.66667</v>
      </c>
      <c r="N292" s="1">
        <f>IFERROR(__xludf.DUMMYFUNCTION("""COMPUTED_VALUE"""),2.5310137E8)</f>
        <v>253101370</v>
      </c>
    </row>
    <row r="293">
      <c r="A293" s="2">
        <f>IFERROR(__xludf.DUMMYFUNCTION("""COMPUTED_VALUE"""),45719.66666666667)</f>
        <v>45719.66667</v>
      </c>
      <c r="B293" s="1">
        <f>IFERROR(__xludf.DUMMYFUNCTION("""COMPUTED_VALUE"""),11962.72)</f>
        <v>11962.72</v>
      </c>
      <c r="D293" s="2">
        <f>IFERROR(__xludf.DUMMYFUNCTION("""COMPUTED_VALUE"""),45719.66666666667)</f>
        <v>45719.66667</v>
      </c>
      <c r="E293" s="1">
        <f>IFERROR(__xludf.DUMMYFUNCTION("""COMPUTED_VALUE"""),12053.0)</f>
        <v>12053</v>
      </c>
      <c r="G293" s="2">
        <f>IFERROR(__xludf.DUMMYFUNCTION("""COMPUTED_VALUE"""),45719.66666666667)</f>
        <v>45719.66667</v>
      </c>
      <c r="H293" s="1">
        <f>IFERROR(__xludf.DUMMYFUNCTION("""COMPUTED_VALUE"""),11653.38)</f>
        <v>11653.38</v>
      </c>
      <c r="J293" s="2">
        <f>IFERROR(__xludf.DUMMYFUNCTION("""COMPUTED_VALUE"""),45719.66666666667)</f>
        <v>45719.66667</v>
      </c>
      <c r="K293" s="1">
        <f>IFERROR(__xludf.DUMMYFUNCTION("""COMPUTED_VALUE"""),11746.03)</f>
        <v>11746.03</v>
      </c>
      <c r="M293" s="2">
        <f>IFERROR(__xludf.DUMMYFUNCTION("""COMPUTED_VALUE"""),45719.66666666667)</f>
        <v>45719.66667</v>
      </c>
      <c r="N293" s="1">
        <f>IFERROR(__xludf.DUMMYFUNCTION("""COMPUTED_VALUE"""),2.06286358E8)</f>
        <v>206286358</v>
      </c>
    </row>
    <row r="294">
      <c r="A294" s="2">
        <f>IFERROR(__xludf.DUMMYFUNCTION("""COMPUTED_VALUE"""),45720.66666666667)</f>
        <v>45720.66667</v>
      </c>
      <c r="B294" s="1">
        <f>IFERROR(__xludf.DUMMYFUNCTION("""COMPUTED_VALUE"""),11734.6)</f>
        <v>11734.6</v>
      </c>
      <c r="D294" s="2">
        <f>IFERROR(__xludf.DUMMYFUNCTION("""COMPUTED_VALUE"""),45720.66666666667)</f>
        <v>45720.66667</v>
      </c>
      <c r="E294" s="1">
        <f>IFERROR(__xludf.DUMMYFUNCTION("""COMPUTED_VALUE"""),11833.14)</f>
        <v>11833.14</v>
      </c>
      <c r="G294" s="2">
        <f>IFERROR(__xludf.DUMMYFUNCTION("""COMPUTED_VALUE"""),45720.66666666667)</f>
        <v>45720.66667</v>
      </c>
      <c r="H294" s="1">
        <f>IFERROR(__xludf.DUMMYFUNCTION("""COMPUTED_VALUE"""),11582.49)</f>
        <v>11582.49</v>
      </c>
      <c r="J294" s="2">
        <f>IFERROR(__xludf.DUMMYFUNCTION("""COMPUTED_VALUE"""),45720.66666666667)</f>
        <v>45720.66667</v>
      </c>
      <c r="K294" s="1">
        <f>IFERROR(__xludf.DUMMYFUNCTION("""COMPUTED_VALUE"""),11639.68)</f>
        <v>11639.68</v>
      </c>
      <c r="M294" s="2">
        <f>IFERROR(__xludf.DUMMYFUNCTION("""COMPUTED_VALUE"""),45720.66666666667)</f>
        <v>45720.66667</v>
      </c>
      <c r="N294" s="1">
        <f>IFERROR(__xludf.DUMMYFUNCTION("""COMPUTED_VALUE"""),2.33599582E8)</f>
        <v>233599582</v>
      </c>
    </row>
    <row r="295">
      <c r="A295" s="2">
        <f>IFERROR(__xludf.DUMMYFUNCTION("""COMPUTED_VALUE"""),45721.66666666667)</f>
        <v>45721.66667</v>
      </c>
      <c r="B295" s="1">
        <f>IFERROR(__xludf.DUMMYFUNCTION("""COMPUTED_VALUE"""),11617.29)</f>
        <v>11617.29</v>
      </c>
      <c r="D295" s="2">
        <f>IFERROR(__xludf.DUMMYFUNCTION("""COMPUTED_VALUE"""),45721.66666666667)</f>
        <v>45721.66667</v>
      </c>
      <c r="E295" s="1">
        <f>IFERROR(__xludf.DUMMYFUNCTION("""COMPUTED_VALUE"""),11676.26)</f>
        <v>11676.26</v>
      </c>
      <c r="G295" s="2">
        <f>IFERROR(__xludf.DUMMYFUNCTION("""COMPUTED_VALUE"""),45721.66666666667)</f>
        <v>45721.66667</v>
      </c>
      <c r="H295" s="1">
        <f>IFERROR(__xludf.DUMMYFUNCTION("""COMPUTED_VALUE"""),11324.69)</f>
        <v>11324.69</v>
      </c>
      <c r="J295" s="2">
        <f>IFERROR(__xludf.DUMMYFUNCTION("""COMPUTED_VALUE"""),45721.66666666667)</f>
        <v>45721.66667</v>
      </c>
      <c r="K295" s="1">
        <f>IFERROR(__xludf.DUMMYFUNCTION("""COMPUTED_VALUE"""),11636.27)</f>
        <v>11636.27</v>
      </c>
      <c r="M295" s="2">
        <f>IFERROR(__xludf.DUMMYFUNCTION("""COMPUTED_VALUE"""),45721.66666666667)</f>
        <v>45721.66667</v>
      </c>
      <c r="N295" s="1">
        <f>IFERROR(__xludf.DUMMYFUNCTION("""COMPUTED_VALUE"""),1.73650823E8)</f>
        <v>173650823</v>
      </c>
    </row>
    <row r="296">
      <c r="A296" s="2">
        <f>IFERROR(__xludf.DUMMYFUNCTION("""COMPUTED_VALUE"""),45722.66666666667)</f>
        <v>45722.66667</v>
      </c>
      <c r="B296" s="1">
        <f>IFERROR(__xludf.DUMMYFUNCTION("""COMPUTED_VALUE"""),11556.33)</f>
        <v>11556.33</v>
      </c>
      <c r="D296" s="2">
        <f>IFERROR(__xludf.DUMMYFUNCTION("""COMPUTED_VALUE"""),45722.66666666667)</f>
        <v>45722.66667</v>
      </c>
      <c r="E296" s="1">
        <f>IFERROR(__xludf.DUMMYFUNCTION("""COMPUTED_VALUE"""),11724.37)</f>
        <v>11724.37</v>
      </c>
      <c r="G296" s="2">
        <f>IFERROR(__xludf.DUMMYFUNCTION("""COMPUTED_VALUE"""),45722.66666666667)</f>
        <v>45722.66667</v>
      </c>
      <c r="H296" s="1">
        <f>IFERROR(__xludf.DUMMYFUNCTION("""COMPUTED_VALUE"""),11499.37)</f>
        <v>11499.37</v>
      </c>
      <c r="J296" s="2">
        <f>IFERROR(__xludf.DUMMYFUNCTION("""COMPUTED_VALUE"""),45722.66666666667)</f>
        <v>45722.66667</v>
      </c>
      <c r="K296" s="1">
        <f>IFERROR(__xludf.DUMMYFUNCTION("""COMPUTED_VALUE"""),11592.41)</f>
        <v>11592.41</v>
      </c>
      <c r="M296" s="2">
        <f>IFERROR(__xludf.DUMMYFUNCTION("""COMPUTED_VALUE"""),45722.66666666667)</f>
        <v>45722.66667</v>
      </c>
      <c r="N296" s="1">
        <f>IFERROR(__xludf.DUMMYFUNCTION("""COMPUTED_VALUE"""),1.88962623E8)</f>
        <v>188962623</v>
      </c>
    </row>
    <row r="297">
      <c r="A297" s="2">
        <f>IFERROR(__xludf.DUMMYFUNCTION("""COMPUTED_VALUE"""),45723.66666666667)</f>
        <v>45723.66667</v>
      </c>
      <c r="B297" s="1">
        <f>IFERROR(__xludf.DUMMYFUNCTION("""COMPUTED_VALUE"""),11577.83)</f>
        <v>11577.83</v>
      </c>
      <c r="D297" s="2">
        <f>IFERROR(__xludf.DUMMYFUNCTION("""COMPUTED_VALUE"""),45723.66666666667)</f>
        <v>45723.66667</v>
      </c>
      <c r="E297" s="1">
        <f>IFERROR(__xludf.DUMMYFUNCTION("""COMPUTED_VALUE"""),11859.46)</f>
        <v>11859.46</v>
      </c>
      <c r="G297" s="2">
        <f>IFERROR(__xludf.DUMMYFUNCTION("""COMPUTED_VALUE"""),45723.66666666667)</f>
        <v>45723.66667</v>
      </c>
      <c r="H297" s="1">
        <f>IFERROR(__xludf.DUMMYFUNCTION("""COMPUTED_VALUE"""),11557.54)</f>
        <v>11557.54</v>
      </c>
      <c r="J297" s="2">
        <f>IFERROR(__xludf.DUMMYFUNCTION("""COMPUTED_VALUE"""),45723.66666666667)</f>
        <v>45723.66667</v>
      </c>
      <c r="K297" s="1">
        <f>IFERROR(__xludf.DUMMYFUNCTION("""COMPUTED_VALUE"""),11764.83)</f>
        <v>11764.83</v>
      </c>
      <c r="M297" s="2">
        <f>IFERROR(__xludf.DUMMYFUNCTION("""COMPUTED_VALUE"""),45723.66666666667)</f>
        <v>45723.66667</v>
      </c>
      <c r="N297" s="1">
        <f>IFERROR(__xludf.DUMMYFUNCTION("""COMPUTED_VALUE"""),2.41657095E8)</f>
        <v>241657095</v>
      </c>
    </row>
    <row r="298">
      <c r="A298" s="2">
        <f>IFERROR(__xludf.DUMMYFUNCTION("""COMPUTED_VALUE"""),45726.66666666667)</f>
        <v>45726.66667</v>
      </c>
      <c r="B298" s="1">
        <f>IFERROR(__xludf.DUMMYFUNCTION("""COMPUTED_VALUE"""),11602.76)</f>
        <v>11602.76</v>
      </c>
      <c r="D298" s="2">
        <f>IFERROR(__xludf.DUMMYFUNCTION("""COMPUTED_VALUE"""),45726.66666666667)</f>
        <v>45726.66667</v>
      </c>
      <c r="E298" s="1">
        <f>IFERROR(__xludf.DUMMYFUNCTION("""COMPUTED_VALUE"""),11610.3)</f>
        <v>11610.3</v>
      </c>
      <c r="G298" s="2">
        <f>IFERROR(__xludf.DUMMYFUNCTION("""COMPUTED_VALUE"""),45726.66666666667)</f>
        <v>45726.66667</v>
      </c>
      <c r="H298" s="1">
        <f>IFERROR(__xludf.DUMMYFUNCTION("""COMPUTED_VALUE"""),11061.9)</f>
        <v>11061.9</v>
      </c>
      <c r="J298" s="2">
        <f>IFERROR(__xludf.DUMMYFUNCTION("""COMPUTED_VALUE"""),45726.66666666667)</f>
        <v>45726.66667</v>
      </c>
      <c r="K298" s="1">
        <f>IFERROR(__xludf.DUMMYFUNCTION("""COMPUTED_VALUE"""),11212.92)</f>
        <v>11212.92</v>
      </c>
      <c r="M298" s="2">
        <f>IFERROR(__xludf.DUMMYFUNCTION("""COMPUTED_VALUE"""),45726.66666666667)</f>
        <v>45726.66667</v>
      </c>
      <c r="N298" s="1">
        <f>IFERROR(__xludf.DUMMYFUNCTION("""COMPUTED_VALUE"""),2.23553025E8)</f>
        <v>223553025</v>
      </c>
    </row>
    <row r="299">
      <c r="A299" s="2">
        <f>IFERROR(__xludf.DUMMYFUNCTION("""COMPUTED_VALUE"""),45727.66666666667)</f>
        <v>45727.66667</v>
      </c>
      <c r="B299" s="1">
        <f>IFERROR(__xludf.DUMMYFUNCTION("""COMPUTED_VALUE"""),11039.94)</f>
        <v>11039.94</v>
      </c>
      <c r="D299" s="2">
        <f>IFERROR(__xludf.DUMMYFUNCTION("""COMPUTED_VALUE"""),45727.66666666667)</f>
        <v>45727.66667</v>
      </c>
      <c r="E299" s="1">
        <f>IFERROR(__xludf.DUMMYFUNCTION("""COMPUTED_VALUE"""),11137.68)</f>
        <v>11137.68</v>
      </c>
      <c r="G299" s="2">
        <f>IFERROR(__xludf.DUMMYFUNCTION("""COMPUTED_VALUE"""),45727.66666666667)</f>
        <v>45727.66667</v>
      </c>
      <c r="H299" s="1">
        <f>IFERROR(__xludf.DUMMYFUNCTION("""COMPUTED_VALUE"""),10741.2)</f>
        <v>10741.2</v>
      </c>
      <c r="J299" s="2">
        <f>IFERROR(__xludf.DUMMYFUNCTION("""COMPUTED_VALUE"""),45727.66666666667)</f>
        <v>45727.66667</v>
      </c>
      <c r="K299" s="1">
        <f>IFERROR(__xludf.DUMMYFUNCTION("""COMPUTED_VALUE"""),10908.13)</f>
        <v>10908.13</v>
      </c>
      <c r="M299" s="2">
        <f>IFERROR(__xludf.DUMMYFUNCTION("""COMPUTED_VALUE"""),45727.66666666667)</f>
        <v>45727.66667</v>
      </c>
      <c r="N299" s="1">
        <f>IFERROR(__xludf.DUMMYFUNCTION("""COMPUTED_VALUE"""),2.42815743E8)</f>
        <v>242815743</v>
      </c>
    </row>
    <row r="300">
      <c r="A300" s="2">
        <f>IFERROR(__xludf.DUMMYFUNCTION("""COMPUTED_VALUE"""),45728.66666666667)</f>
        <v>45728.66667</v>
      </c>
      <c r="B300" s="1">
        <f>IFERROR(__xludf.DUMMYFUNCTION("""COMPUTED_VALUE"""),10867.04)</f>
        <v>10867.04</v>
      </c>
      <c r="D300" s="2">
        <f>IFERROR(__xludf.DUMMYFUNCTION("""COMPUTED_VALUE"""),45728.66666666667)</f>
        <v>45728.66667</v>
      </c>
      <c r="E300" s="1">
        <f>IFERROR(__xludf.DUMMYFUNCTION("""COMPUTED_VALUE"""),10959.41)</f>
        <v>10959.41</v>
      </c>
      <c r="G300" s="2">
        <f>IFERROR(__xludf.DUMMYFUNCTION("""COMPUTED_VALUE"""),45728.66666666667)</f>
        <v>45728.66667</v>
      </c>
      <c r="H300" s="1">
        <f>IFERROR(__xludf.DUMMYFUNCTION("""COMPUTED_VALUE"""),10633.23)</f>
        <v>10633.23</v>
      </c>
      <c r="J300" s="2">
        <f>IFERROR(__xludf.DUMMYFUNCTION("""COMPUTED_VALUE"""),45728.66666666667)</f>
        <v>45728.66667</v>
      </c>
      <c r="K300" s="1">
        <f>IFERROR(__xludf.DUMMYFUNCTION("""COMPUTED_VALUE"""),10732.92)</f>
        <v>10732.92</v>
      </c>
      <c r="M300" s="2">
        <f>IFERROR(__xludf.DUMMYFUNCTION("""COMPUTED_VALUE"""),45728.66666666667)</f>
        <v>45728.66667</v>
      </c>
      <c r="N300" s="1">
        <f>IFERROR(__xludf.DUMMYFUNCTION("""COMPUTED_VALUE"""),2.17139533E8)</f>
        <v>217139533</v>
      </c>
    </row>
    <row r="301">
      <c r="A301" s="2">
        <f>IFERROR(__xludf.DUMMYFUNCTION("""COMPUTED_VALUE"""),45729.66666666667)</f>
        <v>45729.66667</v>
      </c>
      <c r="B301" s="1">
        <f>IFERROR(__xludf.DUMMYFUNCTION("""COMPUTED_VALUE"""),10659.3)</f>
        <v>10659.3</v>
      </c>
      <c r="D301" s="2">
        <f>IFERROR(__xludf.DUMMYFUNCTION("""COMPUTED_VALUE"""),45729.66666666667)</f>
        <v>45729.66667</v>
      </c>
      <c r="E301" s="1">
        <f>IFERROR(__xludf.DUMMYFUNCTION("""COMPUTED_VALUE"""),10724.51)</f>
        <v>10724.51</v>
      </c>
      <c r="G301" s="2">
        <f>IFERROR(__xludf.DUMMYFUNCTION("""COMPUTED_VALUE"""),45729.66666666667)</f>
        <v>45729.66667</v>
      </c>
      <c r="H301" s="1">
        <f>IFERROR(__xludf.DUMMYFUNCTION("""COMPUTED_VALUE"""),10323.15)</f>
        <v>10323.15</v>
      </c>
      <c r="J301" s="2">
        <f>IFERROR(__xludf.DUMMYFUNCTION("""COMPUTED_VALUE"""),45729.66666666667)</f>
        <v>45729.66667</v>
      </c>
      <c r="K301" s="1">
        <f>IFERROR(__xludf.DUMMYFUNCTION("""COMPUTED_VALUE"""),10377.65)</f>
        <v>10377.65</v>
      </c>
      <c r="M301" s="2">
        <f>IFERROR(__xludf.DUMMYFUNCTION("""COMPUTED_VALUE"""),45729.66666666667)</f>
        <v>45729.66667</v>
      </c>
      <c r="N301" s="1">
        <f>IFERROR(__xludf.DUMMYFUNCTION("""COMPUTED_VALUE"""),1.76636581E8)</f>
        <v>176636581</v>
      </c>
    </row>
    <row r="302">
      <c r="A302" s="2">
        <f>IFERROR(__xludf.DUMMYFUNCTION("""COMPUTED_VALUE"""),45730.66666666667)</f>
        <v>45730.66667</v>
      </c>
      <c r="B302" s="1">
        <f>IFERROR(__xludf.DUMMYFUNCTION("""COMPUTED_VALUE"""),10458.59)</f>
        <v>10458.59</v>
      </c>
      <c r="D302" s="2">
        <f>IFERROR(__xludf.DUMMYFUNCTION("""COMPUTED_VALUE"""),45730.66666666667)</f>
        <v>45730.66667</v>
      </c>
      <c r="E302" s="1">
        <f>IFERROR(__xludf.DUMMYFUNCTION("""COMPUTED_VALUE"""),10599.96)</f>
        <v>10599.96</v>
      </c>
      <c r="G302" s="2">
        <f>IFERROR(__xludf.DUMMYFUNCTION("""COMPUTED_VALUE"""),45730.66666666667)</f>
        <v>45730.66667</v>
      </c>
      <c r="H302" s="1">
        <f>IFERROR(__xludf.DUMMYFUNCTION("""COMPUTED_VALUE"""),10388.76)</f>
        <v>10388.76</v>
      </c>
      <c r="J302" s="2">
        <f>IFERROR(__xludf.DUMMYFUNCTION("""COMPUTED_VALUE"""),45730.66666666667)</f>
        <v>45730.66667</v>
      </c>
      <c r="K302" s="1">
        <f>IFERROR(__xludf.DUMMYFUNCTION("""COMPUTED_VALUE"""),10579.71)</f>
        <v>10579.71</v>
      </c>
      <c r="M302" s="2">
        <f>IFERROR(__xludf.DUMMYFUNCTION("""COMPUTED_VALUE"""),45730.66666666667)</f>
        <v>45730.66667</v>
      </c>
      <c r="N302" s="1">
        <f>IFERROR(__xludf.DUMMYFUNCTION("""COMPUTED_VALUE"""),1.77909707E8)</f>
        <v>177909707</v>
      </c>
    </row>
    <row r="303">
      <c r="A303" s="2">
        <f>IFERROR(__xludf.DUMMYFUNCTION("""COMPUTED_VALUE"""),45733.66666666667)</f>
        <v>45733.66667</v>
      </c>
      <c r="B303" s="1">
        <f>IFERROR(__xludf.DUMMYFUNCTION("""COMPUTED_VALUE"""),10573.2)</f>
        <v>10573.2</v>
      </c>
      <c r="D303" s="2">
        <f>IFERROR(__xludf.DUMMYFUNCTION("""COMPUTED_VALUE"""),45733.66666666667)</f>
        <v>45733.66667</v>
      </c>
      <c r="E303" s="1">
        <f>IFERROR(__xludf.DUMMYFUNCTION("""COMPUTED_VALUE"""),10670.04)</f>
        <v>10670.04</v>
      </c>
      <c r="G303" s="2">
        <f>IFERROR(__xludf.DUMMYFUNCTION("""COMPUTED_VALUE"""),45733.66666666667)</f>
        <v>45733.66667</v>
      </c>
      <c r="H303" s="1">
        <f>IFERROR(__xludf.DUMMYFUNCTION("""COMPUTED_VALUE"""),10426.46)</f>
        <v>10426.46</v>
      </c>
      <c r="J303" s="2">
        <f>IFERROR(__xludf.DUMMYFUNCTION("""COMPUTED_VALUE"""),45733.66666666667)</f>
        <v>45733.66667</v>
      </c>
      <c r="K303" s="1">
        <f>IFERROR(__xludf.DUMMYFUNCTION("""COMPUTED_VALUE"""),10611.99)</f>
        <v>10611.99</v>
      </c>
      <c r="M303" s="2">
        <f>IFERROR(__xludf.DUMMYFUNCTION("""COMPUTED_VALUE"""),45733.66666666667)</f>
        <v>45733.66667</v>
      </c>
      <c r="N303" s="1">
        <f>IFERROR(__xludf.DUMMYFUNCTION("""COMPUTED_VALUE"""),1.37509876E8)</f>
        <v>137509876</v>
      </c>
    </row>
    <row r="304">
      <c r="A304" s="2">
        <f>IFERROR(__xludf.DUMMYFUNCTION("""COMPUTED_VALUE"""),45734.66666666667)</f>
        <v>45734.66667</v>
      </c>
      <c r="B304" s="1">
        <f>IFERROR(__xludf.DUMMYFUNCTION("""COMPUTED_VALUE"""),10624.12)</f>
        <v>10624.12</v>
      </c>
      <c r="D304" s="2">
        <f>IFERROR(__xludf.DUMMYFUNCTION("""COMPUTED_VALUE"""),45734.66666666667)</f>
        <v>45734.66667</v>
      </c>
      <c r="E304" s="1">
        <f>IFERROR(__xludf.DUMMYFUNCTION("""COMPUTED_VALUE"""),10654.21)</f>
        <v>10654.21</v>
      </c>
      <c r="G304" s="2">
        <f>IFERROR(__xludf.DUMMYFUNCTION("""COMPUTED_VALUE"""),45734.66666666667)</f>
        <v>45734.66667</v>
      </c>
      <c r="H304" s="1">
        <f>IFERROR(__xludf.DUMMYFUNCTION("""COMPUTED_VALUE"""),10493.45)</f>
        <v>10493.45</v>
      </c>
      <c r="J304" s="2">
        <f>IFERROR(__xludf.DUMMYFUNCTION("""COMPUTED_VALUE"""),45734.66666666667)</f>
        <v>45734.66667</v>
      </c>
      <c r="K304" s="1">
        <f>IFERROR(__xludf.DUMMYFUNCTION("""COMPUTED_VALUE"""),10540.59)</f>
        <v>10540.59</v>
      </c>
      <c r="M304" s="2">
        <f>IFERROR(__xludf.DUMMYFUNCTION("""COMPUTED_VALUE"""),45734.66666666667)</f>
        <v>45734.66667</v>
      </c>
      <c r="N304" s="1">
        <f>IFERROR(__xludf.DUMMYFUNCTION("""COMPUTED_VALUE"""),1.4686822E8)</f>
        <v>146868220</v>
      </c>
    </row>
    <row r="305">
      <c r="A305" s="2">
        <f>IFERROR(__xludf.DUMMYFUNCTION("""COMPUTED_VALUE"""),45735.66666666667)</f>
        <v>45735.66667</v>
      </c>
      <c r="B305" s="1">
        <f>IFERROR(__xludf.DUMMYFUNCTION("""COMPUTED_VALUE"""),10621.07)</f>
        <v>10621.07</v>
      </c>
      <c r="D305" s="2">
        <f>IFERROR(__xludf.DUMMYFUNCTION("""COMPUTED_VALUE"""),45735.66666666667)</f>
        <v>45735.66667</v>
      </c>
      <c r="E305" s="1">
        <f>IFERROR(__xludf.DUMMYFUNCTION("""COMPUTED_VALUE"""),10833.79)</f>
        <v>10833.79</v>
      </c>
      <c r="G305" s="2">
        <f>IFERROR(__xludf.DUMMYFUNCTION("""COMPUTED_VALUE"""),45735.66666666667)</f>
        <v>45735.66667</v>
      </c>
      <c r="H305" s="1">
        <f>IFERROR(__xludf.DUMMYFUNCTION("""COMPUTED_VALUE"""),10599.56)</f>
        <v>10599.56</v>
      </c>
      <c r="J305" s="2">
        <f>IFERROR(__xludf.DUMMYFUNCTION("""COMPUTED_VALUE"""),45735.66666666667)</f>
        <v>45735.66667</v>
      </c>
      <c r="K305" s="1">
        <f>IFERROR(__xludf.DUMMYFUNCTION("""COMPUTED_VALUE"""),10671.51)</f>
        <v>10671.51</v>
      </c>
      <c r="M305" s="2">
        <f>IFERROR(__xludf.DUMMYFUNCTION("""COMPUTED_VALUE"""),45735.66666666667)</f>
        <v>45735.66667</v>
      </c>
      <c r="N305" s="1">
        <f>IFERROR(__xludf.DUMMYFUNCTION("""COMPUTED_VALUE"""),1.64906174E8)</f>
        <v>164906174</v>
      </c>
    </row>
    <row r="306">
      <c r="A306" s="2">
        <f>IFERROR(__xludf.DUMMYFUNCTION("""COMPUTED_VALUE"""),45736.66666666667)</f>
        <v>45736.66667</v>
      </c>
      <c r="B306" s="1">
        <f>IFERROR(__xludf.DUMMYFUNCTION("""COMPUTED_VALUE"""),10596.7)</f>
        <v>10596.7</v>
      </c>
      <c r="D306" s="2">
        <f>IFERROR(__xludf.DUMMYFUNCTION("""COMPUTED_VALUE"""),45736.66666666667)</f>
        <v>45736.66667</v>
      </c>
      <c r="E306" s="1">
        <f>IFERROR(__xludf.DUMMYFUNCTION("""COMPUTED_VALUE"""),10776.81)</f>
        <v>10776.81</v>
      </c>
      <c r="G306" s="2">
        <f>IFERROR(__xludf.DUMMYFUNCTION("""COMPUTED_VALUE"""),45736.66666666667)</f>
        <v>45736.66667</v>
      </c>
      <c r="H306" s="1">
        <f>IFERROR(__xludf.DUMMYFUNCTION("""COMPUTED_VALUE"""),10526.06)</f>
        <v>10526.06</v>
      </c>
      <c r="J306" s="2">
        <f>IFERROR(__xludf.DUMMYFUNCTION("""COMPUTED_VALUE"""),45736.66666666667)</f>
        <v>45736.66667</v>
      </c>
      <c r="K306" s="1">
        <f>IFERROR(__xludf.DUMMYFUNCTION("""COMPUTED_VALUE"""),10610.93)</f>
        <v>10610.93</v>
      </c>
      <c r="M306" s="2">
        <f>IFERROR(__xludf.DUMMYFUNCTION("""COMPUTED_VALUE"""),45736.66666666667)</f>
        <v>45736.66667</v>
      </c>
      <c r="N306" s="1">
        <f>IFERROR(__xludf.DUMMYFUNCTION("""COMPUTED_VALUE"""),1.39125228E8)</f>
        <v>139125228</v>
      </c>
    </row>
    <row r="307">
      <c r="A307" s="2">
        <f>IFERROR(__xludf.DUMMYFUNCTION("""COMPUTED_VALUE"""),45737.66666666667)</f>
        <v>45737.66667</v>
      </c>
      <c r="B307" s="1">
        <f>IFERROR(__xludf.DUMMYFUNCTION("""COMPUTED_VALUE"""),10505.17)</f>
        <v>10505.17</v>
      </c>
      <c r="D307" s="2">
        <f>IFERROR(__xludf.DUMMYFUNCTION("""COMPUTED_VALUE"""),45737.66666666667)</f>
        <v>45737.66667</v>
      </c>
      <c r="E307" s="1">
        <f>IFERROR(__xludf.DUMMYFUNCTION("""COMPUTED_VALUE"""),10829.12)</f>
        <v>10829.12</v>
      </c>
      <c r="G307" s="2">
        <f>IFERROR(__xludf.DUMMYFUNCTION("""COMPUTED_VALUE"""),45737.66666666667)</f>
        <v>45737.66667</v>
      </c>
      <c r="H307" s="1">
        <f>IFERROR(__xludf.DUMMYFUNCTION("""COMPUTED_VALUE"""),10490.61)</f>
        <v>10490.61</v>
      </c>
      <c r="J307" s="2">
        <f>IFERROR(__xludf.DUMMYFUNCTION("""COMPUTED_VALUE"""),45737.66666666667)</f>
        <v>45737.66667</v>
      </c>
      <c r="K307" s="1">
        <f>IFERROR(__xludf.DUMMYFUNCTION("""COMPUTED_VALUE"""),10805.66)</f>
        <v>10805.66</v>
      </c>
      <c r="M307" s="2">
        <f>IFERROR(__xludf.DUMMYFUNCTION("""COMPUTED_VALUE"""),45737.66666666667)</f>
        <v>45737.66667</v>
      </c>
      <c r="N307" s="1">
        <f>IFERROR(__xludf.DUMMYFUNCTION("""COMPUTED_VALUE"""),2.68299654E8)</f>
        <v>268299654</v>
      </c>
    </row>
    <row r="308">
      <c r="A308" s="2">
        <f>IFERROR(__xludf.DUMMYFUNCTION("""COMPUTED_VALUE"""),45740.66666666667)</f>
        <v>45740.66667</v>
      </c>
      <c r="B308" s="1">
        <f>IFERROR(__xludf.DUMMYFUNCTION("""COMPUTED_VALUE"""),10933.32)</f>
        <v>10933.32</v>
      </c>
      <c r="D308" s="2">
        <f>IFERROR(__xludf.DUMMYFUNCTION("""COMPUTED_VALUE"""),45740.66666666667)</f>
        <v>45740.66667</v>
      </c>
      <c r="E308" s="1">
        <f>IFERROR(__xludf.DUMMYFUNCTION("""COMPUTED_VALUE"""),10940.88)</f>
        <v>10940.88</v>
      </c>
      <c r="G308" s="2">
        <f>IFERROR(__xludf.DUMMYFUNCTION("""COMPUTED_VALUE"""),45740.66666666667)</f>
        <v>45740.66667</v>
      </c>
      <c r="H308" s="1">
        <f>IFERROR(__xludf.DUMMYFUNCTION("""COMPUTED_VALUE"""),10832.95)</f>
        <v>10832.95</v>
      </c>
      <c r="J308" s="2">
        <f>IFERROR(__xludf.DUMMYFUNCTION("""COMPUTED_VALUE"""),45740.66666666667)</f>
        <v>45740.66667</v>
      </c>
      <c r="K308" s="1">
        <f>IFERROR(__xludf.DUMMYFUNCTION("""COMPUTED_VALUE"""),10931.11)</f>
        <v>10931.11</v>
      </c>
      <c r="M308" s="2">
        <f>IFERROR(__xludf.DUMMYFUNCTION("""COMPUTED_VALUE"""),45740.66666666667)</f>
        <v>45740.66667</v>
      </c>
      <c r="N308" s="1">
        <f>IFERROR(__xludf.DUMMYFUNCTION("""COMPUTED_VALUE"""),1.82366031E8)</f>
        <v>182366031</v>
      </c>
    </row>
    <row r="309">
      <c r="A309" s="2">
        <f>IFERROR(__xludf.DUMMYFUNCTION("""COMPUTED_VALUE"""),45741.66666666667)</f>
        <v>45741.66667</v>
      </c>
      <c r="B309" s="1">
        <f>IFERROR(__xludf.DUMMYFUNCTION("""COMPUTED_VALUE"""),10921.26)</f>
        <v>10921.26</v>
      </c>
      <c r="D309" s="2">
        <f>IFERROR(__xludf.DUMMYFUNCTION("""COMPUTED_VALUE"""),45741.66666666667)</f>
        <v>45741.66667</v>
      </c>
      <c r="E309" s="1">
        <f>IFERROR(__xludf.DUMMYFUNCTION("""COMPUTED_VALUE"""),11080.92)</f>
        <v>11080.92</v>
      </c>
      <c r="G309" s="2">
        <f>IFERROR(__xludf.DUMMYFUNCTION("""COMPUTED_VALUE"""),45741.66666666667)</f>
        <v>45741.66667</v>
      </c>
      <c r="H309" s="1">
        <f>IFERROR(__xludf.DUMMYFUNCTION("""COMPUTED_VALUE"""),10905.31)</f>
        <v>10905.31</v>
      </c>
      <c r="J309" s="2">
        <f>IFERROR(__xludf.DUMMYFUNCTION("""COMPUTED_VALUE"""),45741.66666666667)</f>
        <v>45741.66667</v>
      </c>
      <c r="K309" s="1">
        <f>IFERROR(__xludf.DUMMYFUNCTION("""COMPUTED_VALUE"""),11065.02)</f>
        <v>11065.02</v>
      </c>
      <c r="M309" s="2">
        <f>IFERROR(__xludf.DUMMYFUNCTION("""COMPUTED_VALUE"""),45741.66666666667)</f>
        <v>45741.66667</v>
      </c>
      <c r="N309" s="1">
        <f>IFERROR(__xludf.DUMMYFUNCTION("""COMPUTED_VALUE"""),1.4472876E8)</f>
        <v>144728760</v>
      </c>
    </row>
    <row r="310">
      <c r="A310" s="2">
        <f>IFERROR(__xludf.DUMMYFUNCTION("""COMPUTED_VALUE"""),45742.66666666667)</f>
        <v>45742.66667</v>
      </c>
      <c r="B310" s="1">
        <f>IFERROR(__xludf.DUMMYFUNCTION("""COMPUTED_VALUE"""),11061.58)</f>
        <v>11061.58</v>
      </c>
      <c r="D310" s="2">
        <f>IFERROR(__xludf.DUMMYFUNCTION("""COMPUTED_VALUE"""),45742.66666666667)</f>
        <v>45742.66667</v>
      </c>
      <c r="E310" s="1">
        <f>IFERROR(__xludf.DUMMYFUNCTION("""COMPUTED_VALUE"""),11119.66)</f>
        <v>11119.66</v>
      </c>
      <c r="G310" s="2">
        <f>IFERROR(__xludf.DUMMYFUNCTION("""COMPUTED_VALUE"""),45742.66666666667)</f>
        <v>45742.66667</v>
      </c>
      <c r="H310" s="1">
        <f>IFERROR(__xludf.DUMMYFUNCTION("""COMPUTED_VALUE"""),10898.22)</f>
        <v>10898.22</v>
      </c>
      <c r="J310" s="2">
        <f>IFERROR(__xludf.DUMMYFUNCTION("""COMPUTED_VALUE"""),45742.66666666667)</f>
        <v>45742.66667</v>
      </c>
      <c r="K310" s="1">
        <f>IFERROR(__xludf.DUMMYFUNCTION("""COMPUTED_VALUE"""),10946.43)</f>
        <v>10946.43</v>
      </c>
      <c r="M310" s="2">
        <f>IFERROR(__xludf.DUMMYFUNCTION("""COMPUTED_VALUE"""),45742.66666666667)</f>
        <v>45742.66667</v>
      </c>
      <c r="N310" s="1">
        <f>IFERROR(__xludf.DUMMYFUNCTION("""COMPUTED_VALUE"""),1.46632042E8)</f>
        <v>146632042</v>
      </c>
    </row>
    <row r="311">
      <c r="A311" s="2">
        <f>IFERROR(__xludf.DUMMYFUNCTION("""COMPUTED_VALUE"""),45743.66666666667)</f>
        <v>45743.66667</v>
      </c>
      <c r="B311" s="1">
        <f>IFERROR(__xludf.DUMMYFUNCTION("""COMPUTED_VALUE"""),10928.75)</f>
        <v>10928.75</v>
      </c>
      <c r="D311" s="2">
        <f>IFERROR(__xludf.DUMMYFUNCTION("""COMPUTED_VALUE"""),45743.66666666667)</f>
        <v>45743.66667</v>
      </c>
      <c r="E311" s="1">
        <f>IFERROR(__xludf.DUMMYFUNCTION("""COMPUTED_VALUE"""),11099.26)</f>
        <v>11099.26</v>
      </c>
      <c r="G311" s="2">
        <f>IFERROR(__xludf.DUMMYFUNCTION("""COMPUTED_VALUE"""),45743.66666666667)</f>
        <v>45743.66667</v>
      </c>
      <c r="H311" s="1">
        <f>IFERROR(__xludf.DUMMYFUNCTION("""COMPUTED_VALUE"""),10886.71)</f>
        <v>10886.71</v>
      </c>
      <c r="J311" s="2">
        <f>IFERROR(__xludf.DUMMYFUNCTION("""COMPUTED_VALUE"""),45743.66666666667)</f>
        <v>45743.66667</v>
      </c>
      <c r="K311" s="1">
        <f>IFERROR(__xludf.DUMMYFUNCTION("""COMPUTED_VALUE"""),11041.43)</f>
        <v>11041.43</v>
      </c>
      <c r="M311" s="2">
        <f>IFERROR(__xludf.DUMMYFUNCTION("""COMPUTED_VALUE"""),45743.66666666667)</f>
        <v>45743.66667</v>
      </c>
      <c r="N311" s="1">
        <f>IFERROR(__xludf.DUMMYFUNCTION("""COMPUTED_VALUE"""),1.39547966E8)</f>
        <v>139547966</v>
      </c>
    </row>
    <row r="312">
      <c r="A312" s="2">
        <f>IFERROR(__xludf.DUMMYFUNCTION("""COMPUTED_VALUE"""),45744.66666666667)</f>
        <v>45744.66667</v>
      </c>
      <c r="B312" s="1">
        <f>IFERROR(__xludf.DUMMYFUNCTION("""COMPUTED_VALUE"""),10952.64)</f>
        <v>10952.64</v>
      </c>
      <c r="D312" s="2">
        <f>IFERROR(__xludf.DUMMYFUNCTION("""COMPUTED_VALUE"""),45744.66666666667)</f>
        <v>45744.66667</v>
      </c>
      <c r="E312" s="1">
        <f>IFERROR(__xludf.DUMMYFUNCTION("""COMPUTED_VALUE"""),11036.3)</f>
        <v>11036.3</v>
      </c>
      <c r="G312" s="2">
        <f>IFERROR(__xludf.DUMMYFUNCTION("""COMPUTED_VALUE"""),45744.66666666667)</f>
        <v>45744.66667</v>
      </c>
      <c r="H312" s="1">
        <f>IFERROR(__xludf.DUMMYFUNCTION("""COMPUTED_VALUE"""),10738.07)</f>
        <v>10738.07</v>
      </c>
      <c r="J312" s="2">
        <f>IFERROR(__xludf.DUMMYFUNCTION("""COMPUTED_VALUE"""),45744.66666666667)</f>
        <v>45744.66667</v>
      </c>
      <c r="K312" s="1">
        <f>IFERROR(__xludf.DUMMYFUNCTION("""COMPUTED_VALUE"""),10745.96)</f>
        <v>10745.96</v>
      </c>
      <c r="M312" s="2">
        <f>IFERROR(__xludf.DUMMYFUNCTION("""COMPUTED_VALUE"""),45744.66666666667)</f>
        <v>45744.66667</v>
      </c>
      <c r="N312" s="1">
        <f>IFERROR(__xludf.DUMMYFUNCTION("""COMPUTED_VALUE"""),1.36171458E8)</f>
        <v>136171458</v>
      </c>
    </row>
    <row r="313">
      <c r="A313" s="2">
        <f>IFERROR(__xludf.DUMMYFUNCTION("""COMPUTED_VALUE"""),45747.66666666667)</f>
        <v>45747.66667</v>
      </c>
      <c r="B313" s="1">
        <f>IFERROR(__xludf.DUMMYFUNCTION("""COMPUTED_VALUE"""),10716.74)</f>
        <v>10716.74</v>
      </c>
      <c r="D313" s="2">
        <f>IFERROR(__xludf.DUMMYFUNCTION("""COMPUTED_VALUE"""),45747.66666666667)</f>
        <v>45747.66667</v>
      </c>
      <c r="E313" s="1">
        <f>IFERROR(__xludf.DUMMYFUNCTION("""COMPUTED_VALUE"""),11028.99)</f>
        <v>11028.99</v>
      </c>
      <c r="G313" s="2">
        <f>IFERROR(__xludf.DUMMYFUNCTION("""COMPUTED_VALUE"""),45747.66666666667)</f>
        <v>45747.66667</v>
      </c>
      <c r="H313" s="1">
        <f>IFERROR(__xludf.DUMMYFUNCTION("""COMPUTED_VALUE"""),10658.81)</f>
        <v>10658.81</v>
      </c>
      <c r="J313" s="2">
        <f>IFERROR(__xludf.DUMMYFUNCTION("""COMPUTED_VALUE"""),45747.66666666667)</f>
        <v>45747.66667</v>
      </c>
      <c r="K313" s="1">
        <f>IFERROR(__xludf.DUMMYFUNCTION("""COMPUTED_VALUE"""),10936.42)</f>
        <v>10936.42</v>
      </c>
      <c r="M313" s="2">
        <f>IFERROR(__xludf.DUMMYFUNCTION("""COMPUTED_VALUE"""),45747.66666666667)</f>
        <v>45747.66667</v>
      </c>
      <c r="N313" s="1">
        <f>IFERROR(__xludf.DUMMYFUNCTION("""COMPUTED_VALUE"""),1.80043604E8)</f>
        <v>180043604</v>
      </c>
    </row>
    <row r="314">
      <c r="A314" s="2">
        <f>IFERROR(__xludf.DUMMYFUNCTION("""COMPUTED_VALUE"""),45748.66666666667)</f>
        <v>45748.66667</v>
      </c>
      <c r="B314" s="1">
        <f>IFERROR(__xludf.DUMMYFUNCTION("""COMPUTED_VALUE"""),10838.47)</f>
        <v>10838.47</v>
      </c>
      <c r="D314" s="2">
        <f>IFERROR(__xludf.DUMMYFUNCTION("""COMPUTED_VALUE"""),45748.66666666667)</f>
        <v>45748.66667</v>
      </c>
      <c r="E314" s="1">
        <f>IFERROR(__xludf.DUMMYFUNCTION("""COMPUTED_VALUE"""),11004.52)</f>
        <v>11004.52</v>
      </c>
      <c r="G314" s="2">
        <f>IFERROR(__xludf.DUMMYFUNCTION("""COMPUTED_VALUE"""),45748.66666666667)</f>
        <v>45748.66667</v>
      </c>
      <c r="H314" s="1">
        <f>IFERROR(__xludf.DUMMYFUNCTION("""COMPUTED_VALUE"""),10790.83)</f>
        <v>10790.83</v>
      </c>
      <c r="J314" s="2">
        <f>IFERROR(__xludf.DUMMYFUNCTION("""COMPUTED_VALUE"""),45748.66666666667)</f>
        <v>45748.66667</v>
      </c>
      <c r="K314" s="1">
        <f>IFERROR(__xludf.DUMMYFUNCTION("""COMPUTED_VALUE"""),10992.24)</f>
        <v>10992.24</v>
      </c>
      <c r="M314" s="2">
        <f>IFERROR(__xludf.DUMMYFUNCTION("""COMPUTED_VALUE"""),45748.66666666667)</f>
        <v>45748.66667</v>
      </c>
      <c r="N314" s="1">
        <f>IFERROR(__xludf.DUMMYFUNCTION("""COMPUTED_VALUE"""),1.31828363E8)</f>
        <v>131828363</v>
      </c>
    </row>
    <row r="315">
      <c r="A315" s="2">
        <f>IFERROR(__xludf.DUMMYFUNCTION("""COMPUTED_VALUE"""),45749.66666666667)</f>
        <v>45749.66667</v>
      </c>
      <c r="B315" s="1">
        <f>IFERROR(__xludf.DUMMYFUNCTION("""COMPUTED_VALUE"""),10896.58)</f>
        <v>10896.58</v>
      </c>
      <c r="D315" s="2">
        <f>IFERROR(__xludf.DUMMYFUNCTION("""COMPUTED_VALUE"""),45749.66666666667)</f>
        <v>45749.66667</v>
      </c>
      <c r="E315" s="1">
        <f>IFERROR(__xludf.DUMMYFUNCTION("""COMPUTED_VALUE"""),11098.6)</f>
        <v>11098.6</v>
      </c>
      <c r="G315" s="2">
        <f>IFERROR(__xludf.DUMMYFUNCTION("""COMPUTED_VALUE"""),45749.66666666667)</f>
        <v>45749.66667</v>
      </c>
      <c r="H315" s="1">
        <f>IFERROR(__xludf.DUMMYFUNCTION("""COMPUTED_VALUE"""),10894.1)</f>
        <v>10894.1</v>
      </c>
      <c r="J315" s="2">
        <f>IFERROR(__xludf.DUMMYFUNCTION("""COMPUTED_VALUE"""),45749.66666666667)</f>
        <v>45749.66667</v>
      </c>
      <c r="K315" s="1">
        <f>IFERROR(__xludf.DUMMYFUNCTION("""COMPUTED_VALUE"""),11034.72)</f>
        <v>11034.72</v>
      </c>
      <c r="M315" s="2">
        <f>IFERROR(__xludf.DUMMYFUNCTION("""COMPUTED_VALUE"""),45749.66666666667)</f>
        <v>45749.66667</v>
      </c>
      <c r="N315" s="1">
        <f>IFERROR(__xludf.DUMMYFUNCTION("""COMPUTED_VALUE"""),1.24155666E8)</f>
        <v>124155666</v>
      </c>
    </row>
    <row r="316">
      <c r="A316" s="2">
        <f>IFERROR(__xludf.DUMMYFUNCTION("""COMPUTED_VALUE"""),45750.66666666667)</f>
        <v>45750.66667</v>
      </c>
      <c r="B316" s="1">
        <f>IFERROR(__xludf.DUMMYFUNCTION("""COMPUTED_VALUE"""),10143.44)</f>
        <v>10143.44</v>
      </c>
      <c r="D316" s="2">
        <f>IFERROR(__xludf.DUMMYFUNCTION("""COMPUTED_VALUE"""),45750.66666666667)</f>
        <v>45750.66667</v>
      </c>
      <c r="E316" s="1">
        <f>IFERROR(__xludf.DUMMYFUNCTION("""COMPUTED_VALUE"""),10220.05)</f>
        <v>10220.05</v>
      </c>
      <c r="G316" s="2">
        <f>IFERROR(__xludf.DUMMYFUNCTION("""COMPUTED_VALUE"""),45750.66666666667)</f>
        <v>45750.66667</v>
      </c>
      <c r="H316" s="1">
        <f>IFERROR(__xludf.DUMMYFUNCTION("""COMPUTED_VALUE"""),9900.13)</f>
        <v>9900.13</v>
      </c>
      <c r="J316" s="2">
        <f>IFERROR(__xludf.DUMMYFUNCTION("""COMPUTED_VALUE"""),45750.66666666667)</f>
        <v>45750.66667</v>
      </c>
      <c r="K316" s="1">
        <f>IFERROR(__xludf.DUMMYFUNCTION("""COMPUTED_VALUE"""),9988.48)</f>
        <v>9988.48</v>
      </c>
      <c r="M316" s="2">
        <f>IFERROR(__xludf.DUMMYFUNCTION("""COMPUTED_VALUE"""),45750.66666666667)</f>
        <v>45750.66667</v>
      </c>
      <c r="N316" s="1">
        <f>IFERROR(__xludf.DUMMYFUNCTION("""COMPUTED_VALUE"""),2.91401084E8)</f>
        <v>291401084</v>
      </c>
    </row>
    <row r="317">
      <c r="A317" s="2">
        <f>IFERROR(__xludf.DUMMYFUNCTION("""COMPUTED_VALUE"""),45751.66666666667)</f>
        <v>45751.66667</v>
      </c>
      <c r="B317" s="1">
        <f>IFERROR(__xludf.DUMMYFUNCTION("""COMPUTED_VALUE"""),9540.71)</f>
        <v>9540.71</v>
      </c>
      <c r="D317" s="2">
        <f>IFERROR(__xludf.DUMMYFUNCTION("""COMPUTED_VALUE"""),45751.66666666667)</f>
        <v>45751.66667</v>
      </c>
      <c r="E317" s="1">
        <f>IFERROR(__xludf.DUMMYFUNCTION("""COMPUTED_VALUE"""),9803.98)</f>
        <v>9803.98</v>
      </c>
      <c r="G317" s="2">
        <f>IFERROR(__xludf.DUMMYFUNCTION("""COMPUTED_VALUE"""),45751.66666666667)</f>
        <v>45751.66667</v>
      </c>
      <c r="H317" s="1">
        <f>IFERROR(__xludf.DUMMYFUNCTION("""COMPUTED_VALUE"""),9208.27)</f>
        <v>9208.27</v>
      </c>
      <c r="J317" s="2">
        <f>IFERROR(__xludf.DUMMYFUNCTION("""COMPUTED_VALUE"""),45751.66666666667)</f>
        <v>45751.66667</v>
      </c>
      <c r="K317" s="1">
        <f>IFERROR(__xludf.DUMMYFUNCTION("""COMPUTED_VALUE"""),9261.55)</f>
        <v>9261.55</v>
      </c>
      <c r="M317" s="2">
        <f>IFERROR(__xludf.DUMMYFUNCTION("""COMPUTED_VALUE"""),45751.66666666667)</f>
        <v>45751.66667</v>
      </c>
      <c r="N317" s="1">
        <f>IFERROR(__xludf.DUMMYFUNCTION("""COMPUTED_VALUE"""),3.11565426E8)</f>
        <v>311565426</v>
      </c>
    </row>
    <row r="318">
      <c r="A318" s="2">
        <f>IFERROR(__xludf.DUMMYFUNCTION("""COMPUTED_VALUE"""),45754.66666666667)</f>
        <v>45754.66667</v>
      </c>
      <c r="B318" s="1">
        <f>IFERROR(__xludf.DUMMYFUNCTION("""COMPUTED_VALUE"""),8679.6)</f>
        <v>8679.6</v>
      </c>
      <c r="D318" s="2">
        <f>IFERROR(__xludf.DUMMYFUNCTION("""COMPUTED_VALUE"""),45754.66666666667)</f>
        <v>45754.66667</v>
      </c>
      <c r="E318" s="1">
        <f>IFERROR(__xludf.DUMMYFUNCTION("""COMPUTED_VALUE"""),9560.07)</f>
        <v>9560.07</v>
      </c>
      <c r="G318" s="2">
        <f>IFERROR(__xludf.DUMMYFUNCTION("""COMPUTED_VALUE"""),45754.66666666667)</f>
        <v>45754.66667</v>
      </c>
      <c r="H318" s="1">
        <f>IFERROR(__xludf.DUMMYFUNCTION("""COMPUTED_VALUE"""),8601.57)</f>
        <v>8601.57</v>
      </c>
      <c r="J318" s="2">
        <f>IFERROR(__xludf.DUMMYFUNCTION("""COMPUTED_VALUE"""),45754.66666666667)</f>
        <v>45754.66667</v>
      </c>
      <c r="K318" s="1">
        <f>IFERROR(__xludf.DUMMYFUNCTION("""COMPUTED_VALUE"""),8957.92)</f>
        <v>8957.92</v>
      </c>
      <c r="M318" s="2">
        <f>IFERROR(__xludf.DUMMYFUNCTION("""COMPUTED_VALUE"""),45754.66666666667)</f>
        <v>45754.66667</v>
      </c>
      <c r="N318" s="1">
        <f>IFERROR(__xludf.DUMMYFUNCTION("""COMPUTED_VALUE"""),3.49867526E8)</f>
        <v>349867526</v>
      </c>
    </row>
    <row r="319">
      <c r="A319" s="2">
        <f>IFERROR(__xludf.DUMMYFUNCTION("""COMPUTED_VALUE"""),45755.66666666667)</f>
        <v>45755.66667</v>
      </c>
      <c r="B319" s="1">
        <f>IFERROR(__xludf.DUMMYFUNCTION("""COMPUTED_VALUE"""),9208.63)</f>
        <v>9208.63</v>
      </c>
      <c r="D319" s="2">
        <f>IFERROR(__xludf.DUMMYFUNCTION("""COMPUTED_VALUE"""),45755.66666666667)</f>
        <v>45755.66667</v>
      </c>
      <c r="E319" s="1">
        <f>IFERROR(__xludf.DUMMYFUNCTION("""COMPUTED_VALUE"""),9391.2)</f>
        <v>9391.2</v>
      </c>
      <c r="G319" s="2">
        <f>IFERROR(__xludf.DUMMYFUNCTION("""COMPUTED_VALUE"""),45755.66666666667)</f>
        <v>45755.66667</v>
      </c>
      <c r="H319" s="1">
        <f>IFERROR(__xludf.DUMMYFUNCTION("""COMPUTED_VALUE"""),8364.8)</f>
        <v>8364.8</v>
      </c>
      <c r="J319" s="2">
        <f>IFERROR(__xludf.DUMMYFUNCTION("""COMPUTED_VALUE"""),45755.66666666667)</f>
        <v>45755.66667</v>
      </c>
      <c r="K319" s="1">
        <f>IFERROR(__xludf.DUMMYFUNCTION("""COMPUTED_VALUE"""),8522.99)</f>
        <v>8522.99</v>
      </c>
      <c r="M319" s="2">
        <f>IFERROR(__xludf.DUMMYFUNCTION("""COMPUTED_VALUE"""),45755.66666666667)</f>
        <v>45755.66667</v>
      </c>
      <c r="N319" s="1">
        <f>IFERROR(__xludf.DUMMYFUNCTION("""COMPUTED_VALUE"""),2.83577549E8)</f>
        <v>283577549</v>
      </c>
    </row>
    <row r="320">
      <c r="A320" s="2">
        <f>IFERROR(__xludf.DUMMYFUNCTION("""COMPUTED_VALUE"""),45756.66666666667)</f>
        <v>45756.66667</v>
      </c>
      <c r="B320" s="1">
        <f>IFERROR(__xludf.DUMMYFUNCTION("""COMPUTED_VALUE"""),8506.41)</f>
        <v>8506.41</v>
      </c>
      <c r="D320" s="2">
        <f>IFERROR(__xludf.DUMMYFUNCTION("""COMPUTED_VALUE"""),45756.66666666667)</f>
        <v>45756.66667</v>
      </c>
      <c r="E320" s="1">
        <f>IFERROR(__xludf.DUMMYFUNCTION("""COMPUTED_VALUE"""),9900.78)</f>
        <v>9900.78</v>
      </c>
      <c r="G320" s="2">
        <f>IFERROR(__xludf.DUMMYFUNCTION("""COMPUTED_VALUE"""),45756.66666666667)</f>
        <v>45756.66667</v>
      </c>
      <c r="H320" s="1">
        <f>IFERROR(__xludf.DUMMYFUNCTION("""COMPUTED_VALUE"""),8503.73)</f>
        <v>8503.73</v>
      </c>
      <c r="J320" s="2">
        <f>IFERROR(__xludf.DUMMYFUNCTION("""COMPUTED_VALUE"""),45756.66666666667)</f>
        <v>45756.66667</v>
      </c>
      <c r="K320" s="1">
        <f>IFERROR(__xludf.DUMMYFUNCTION("""COMPUTED_VALUE"""),9819.7)</f>
        <v>9819.7</v>
      </c>
      <c r="M320" s="2">
        <f>IFERROR(__xludf.DUMMYFUNCTION("""COMPUTED_VALUE"""),45756.66666666667)</f>
        <v>45756.66667</v>
      </c>
      <c r="N320" s="1">
        <f>IFERROR(__xludf.DUMMYFUNCTION("""COMPUTED_VALUE"""),3.81404204E8)</f>
        <v>381404204</v>
      </c>
    </row>
    <row r="321">
      <c r="A321" s="2">
        <f>IFERROR(__xludf.DUMMYFUNCTION("""COMPUTED_VALUE"""),45757.66666666667)</f>
        <v>45757.66667</v>
      </c>
      <c r="B321" s="1">
        <f>IFERROR(__xludf.DUMMYFUNCTION("""COMPUTED_VALUE"""),9356.94)</f>
        <v>9356.94</v>
      </c>
      <c r="D321" s="2">
        <f>IFERROR(__xludf.DUMMYFUNCTION("""COMPUTED_VALUE"""),45757.66666666667)</f>
        <v>45757.66667</v>
      </c>
      <c r="E321" s="1">
        <f>IFERROR(__xludf.DUMMYFUNCTION("""COMPUTED_VALUE"""),9603.4)</f>
        <v>9603.4</v>
      </c>
      <c r="G321" s="2">
        <f>IFERROR(__xludf.DUMMYFUNCTION("""COMPUTED_VALUE"""),45757.66666666667)</f>
        <v>45757.66667</v>
      </c>
      <c r="H321" s="1">
        <f>IFERROR(__xludf.DUMMYFUNCTION("""COMPUTED_VALUE"""),9037.31)</f>
        <v>9037.31</v>
      </c>
      <c r="J321" s="2">
        <f>IFERROR(__xludf.DUMMYFUNCTION("""COMPUTED_VALUE"""),45757.66666666667)</f>
        <v>45757.66667</v>
      </c>
      <c r="K321" s="1">
        <f>IFERROR(__xludf.DUMMYFUNCTION("""COMPUTED_VALUE"""),9392.06)</f>
        <v>9392.06</v>
      </c>
      <c r="M321" s="2">
        <f>IFERROR(__xludf.DUMMYFUNCTION("""COMPUTED_VALUE"""),45757.66666666667)</f>
        <v>45757.66667</v>
      </c>
      <c r="N321" s="1">
        <f>IFERROR(__xludf.DUMMYFUNCTION("""COMPUTED_VALUE"""),2.40104447E8)</f>
        <v>240104447</v>
      </c>
    </row>
    <row r="322">
      <c r="A322" s="2">
        <f>IFERROR(__xludf.DUMMYFUNCTION("""COMPUTED_VALUE"""),45758.66666666667)</f>
        <v>45758.66667</v>
      </c>
      <c r="B322" s="1">
        <f>IFERROR(__xludf.DUMMYFUNCTION("""COMPUTED_VALUE"""),9215.62)</f>
        <v>9215.62</v>
      </c>
      <c r="D322" s="2">
        <f>IFERROR(__xludf.DUMMYFUNCTION("""COMPUTED_VALUE"""),45758.66666666667)</f>
        <v>45758.66667</v>
      </c>
      <c r="E322" s="1">
        <f>IFERROR(__xludf.DUMMYFUNCTION("""COMPUTED_VALUE"""),9821.97)</f>
        <v>9821.97</v>
      </c>
      <c r="G322" s="2">
        <f>IFERROR(__xludf.DUMMYFUNCTION("""COMPUTED_VALUE"""),45758.66666666667)</f>
        <v>45758.66667</v>
      </c>
      <c r="H322" s="1">
        <f>IFERROR(__xludf.DUMMYFUNCTION("""COMPUTED_VALUE"""),9215.62)</f>
        <v>9215.62</v>
      </c>
      <c r="J322" s="2">
        <f>IFERROR(__xludf.DUMMYFUNCTION("""COMPUTED_VALUE"""),45758.66666666667)</f>
        <v>45758.66667</v>
      </c>
      <c r="K322" s="1">
        <f>IFERROR(__xludf.DUMMYFUNCTION("""COMPUTED_VALUE"""),9757.87)</f>
        <v>9757.87</v>
      </c>
      <c r="M322" s="2">
        <f>IFERROR(__xludf.DUMMYFUNCTION("""COMPUTED_VALUE"""),45758.66666666667)</f>
        <v>45758.66667</v>
      </c>
      <c r="N322" s="1">
        <f>IFERROR(__xludf.DUMMYFUNCTION("""COMPUTED_VALUE"""),1.84613732E8)</f>
        <v>184613732</v>
      </c>
    </row>
    <row r="323">
      <c r="A323" s="2">
        <f>IFERROR(__xludf.DUMMYFUNCTION("""COMPUTED_VALUE"""),45761.66666666667)</f>
        <v>45761.66667</v>
      </c>
      <c r="B323" s="1">
        <f>IFERROR(__xludf.DUMMYFUNCTION("""COMPUTED_VALUE"""),10412.3)</f>
        <v>10412.3</v>
      </c>
      <c r="D323" s="2">
        <f>IFERROR(__xludf.DUMMYFUNCTION("""COMPUTED_VALUE"""),45761.66666666667)</f>
        <v>45761.66667</v>
      </c>
      <c r="E323" s="1">
        <f>IFERROR(__xludf.DUMMYFUNCTION("""COMPUTED_VALUE"""),10470.44)</f>
        <v>10470.44</v>
      </c>
      <c r="G323" s="2">
        <f>IFERROR(__xludf.DUMMYFUNCTION("""COMPUTED_VALUE"""),45761.66666666667)</f>
        <v>45761.66667</v>
      </c>
      <c r="H323" s="1">
        <f>IFERROR(__xludf.DUMMYFUNCTION("""COMPUTED_VALUE"""),9908.01)</f>
        <v>9908.01</v>
      </c>
      <c r="J323" s="2">
        <f>IFERROR(__xludf.DUMMYFUNCTION("""COMPUTED_VALUE"""),45761.66666666667)</f>
        <v>45761.66667</v>
      </c>
      <c r="K323" s="1">
        <f>IFERROR(__xludf.DUMMYFUNCTION("""COMPUTED_VALUE"""),9972.63)</f>
        <v>9972.63</v>
      </c>
      <c r="M323" s="2">
        <f>IFERROR(__xludf.DUMMYFUNCTION("""COMPUTED_VALUE"""),45761.66666666667)</f>
        <v>45761.66667</v>
      </c>
      <c r="N323" s="1">
        <f>IFERROR(__xludf.DUMMYFUNCTION("""COMPUTED_VALUE"""),2.0698702E8)</f>
        <v>206987020</v>
      </c>
    </row>
    <row r="324">
      <c r="A324" s="2">
        <f>IFERROR(__xludf.DUMMYFUNCTION("""COMPUTED_VALUE"""),45762.66666666667)</f>
        <v>45762.66667</v>
      </c>
      <c r="B324" s="1">
        <f>IFERROR(__xludf.DUMMYFUNCTION("""COMPUTED_VALUE"""),9946.81)</f>
        <v>9946.81</v>
      </c>
      <c r="D324" s="2">
        <f>IFERROR(__xludf.DUMMYFUNCTION("""COMPUTED_VALUE"""),45762.66666666667)</f>
        <v>45762.66667</v>
      </c>
      <c r="E324" s="1">
        <f>IFERROR(__xludf.DUMMYFUNCTION("""COMPUTED_VALUE"""),10027.2)</f>
        <v>10027.2</v>
      </c>
      <c r="G324" s="2">
        <f>IFERROR(__xludf.DUMMYFUNCTION("""COMPUTED_VALUE"""),45762.66666666667)</f>
        <v>45762.66667</v>
      </c>
      <c r="H324" s="1">
        <f>IFERROR(__xludf.DUMMYFUNCTION("""COMPUTED_VALUE"""),9854.11)</f>
        <v>9854.11</v>
      </c>
      <c r="J324" s="2">
        <f>IFERROR(__xludf.DUMMYFUNCTION("""COMPUTED_VALUE"""),45762.66666666667)</f>
        <v>45762.66667</v>
      </c>
      <c r="K324" s="1">
        <f>IFERROR(__xludf.DUMMYFUNCTION("""COMPUTED_VALUE"""),9957.07)</f>
        <v>9957.07</v>
      </c>
      <c r="M324" s="2">
        <f>IFERROR(__xludf.DUMMYFUNCTION("""COMPUTED_VALUE"""),45762.66666666667)</f>
        <v>45762.66667</v>
      </c>
      <c r="N324" s="1">
        <f>IFERROR(__xludf.DUMMYFUNCTION("""COMPUTED_VALUE"""),1.59223155E8)</f>
        <v>159223155</v>
      </c>
    </row>
    <row r="325">
      <c r="A325" s="2">
        <f>IFERROR(__xludf.DUMMYFUNCTION("""COMPUTED_VALUE"""),45763.66666666667)</f>
        <v>45763.66667</v>
      </c>
      <c r="B325" s="1">
        <f>IFERROR(__xludf.DUMMYFUNCTION("""COMPUTED_VALUE"""),9777.01)</f>
        <v>9777.01</v>
      </c>
      <c r="D325" s="2">
        <f>IFERROR(__xludf.DUMMYFUNCTION("""COMPUTED_VALUE"""),45763.66666666667)</f>
        <v>45763.66667</v>
      </c>
      <c r="E325" s="1">
        <f>IFERROR(__xludf.DUMMYFUNCTION("""COMPUTED_VALUE"""),9881.19)</f>
        <v>9881.19</v>
      </c>
      <c r="G325" s="2">
        <f>IFERROR(__xludf.DUMMYFUNCTION("""COMPUTED_VALUE"""),45763.66666666667)</f>
        <v>45763.66667</v>
      </c>
      <c r="H325" s="1">
        <f>IFERROR(__xludf.DUMMYFUNCTION("""COMPUTED_VALUE"""),9486.92)</f>
        <v>9486.92</v>
      </c>
      <c r="J325" s="2">
        <f>IFERROR(__xludf.DUMMYFUNCTION("""COMPUTED_VALUE"""),45763.66666666667)</f>
        <v>45763.66667</v>
      </c>
      <c r="K325" s="1">
        <f>IFERROR(__xludf.DUMMYFUNCTION("""COMPUTED_VALUE"""),9582.62)</f>
        <v>9582.62</v>
      </c>
      <c r="M325" s="2">
        <f>IFERROR(__xludf.DUMMYFUNCTION("""COMPUTED_VALUE"""),45763.66666666667)</f>
        <v>45763.66667</v>
      </c>
      <c r="N325" s="1">
        <f>IFERROR(__xludf.DUMMYFUNCTION("""COMPUTED_VALUE"""),1.58528616E8)</f>
        <v>158528616</v>
      </c>
    </row>
    <row r="326">
      <c r="A326" s="2">
        <f>IFERROR(__xludf.DUMMYFUNCTION("""COMPUTED_VALUE"""),45764.66666666667)</f>
        <v>45764.66667</v>
      </c>
      <c r="B326" s="1">
        <f>IFERROR(__xludf.DUMMYFUNCTION("""COMPUTED_VALUE"""),9717.7)</f>
        <v>9717.7</v>
      </c>
      <c r="D326" s="2">
        <f>IFERROR(__xludf.DUMMYFUNCTION("""COMPUTED_VALUE"""),45764.66666666667)</f>
        <v>45764.66667</v>
      </c>
      <c r="E326" s="1">
        <f>IFERROR(__xludf.DUMMYFUNCTION("""COMPUTED_VALUE"""),9805.43)</f>
        <v>9805.43</v>
      </c>
      <c r="G326" s="2">
        <f>IFERROR(__xludf.DUMMYFUNCTION("""COMPUTED_VALUE"""),45764.66666666667)</f>
        <v>45764.66667</v>
      </c>
      <c r="H326" s="1">
        <f>IFERROR(__xludf.DUMMYFUNCTION("""COMPUTED_VALUE"""),9594.23)</f>
        <v>9594.23</v>
      </c>
      <c r="J326" s="2">
        <f>IFERROR(__xludf.DUMMYFUNCTION("""COMPUTED_VALUE"""),45764.66666666667)</f>
        <v>45764.66667</v>
      </c>
      <c r="K326" s="1">
        <f>IFERROR(__xludf.DUMMYFUNCTION("""COMPUTED_VALUE"""),9717.11)</f>
        <v>9717.11</v>
      </c>
      <c r="M326" s="2">
        <f>IFERROR(__xludf.DUMMYFUNCTION("""COMPUTED_VALUE"""),45764.66666666667)</f>
        <v>45764.66667</v>
      </c>
      <c r="N326" s="1">
        <f>IFERROR(__xludf.DUMMYFUNCTION("""COMPUTED_VALUE"""),1.34094068E8)</f>
        <v>134094068</v>
      </c>
    </row>
    <row r="327">
      <c r="A327" s="2">
        <f>IFERROR(__xludf.DUMMYFUNCTION("""COMPUTED_VALUE"""),45768.66666666667)</f>
        <v>45768.66667</v>
      </c>
      <c r="B327" s="1">
        <f>IFERROR(__xludf.DUMMYFUNCTION("""COMPUTED_VALUE"""),9551.81)</f>
        <v>9551.81</v>
      </c>
      <c r="D327" s="2">
        <f>IFERROR(__xludf.DUMMYFUNCTION("""COMPUTED_VALUE"""),45768.66666666667)</f>
        <v>45768.66667</v>
      </c>
      <c r="E327" s="1">
        <f>IFERROR(__xludf.DUMMYFUNCTION("""COMPUTED_VALUE"""),9559.8)</f>
        <v>9559.8</v>
      </c>
      <c r="G327" s="2">
        <f>IFERROR(__xludf.DUMMYFUNCTION("""COMPUTED_VALUE"""),45768.66666666667)</f>
        <v>45768.66667</v>
      </c>
      <c r="H327" s="1">
        <f>IFERROR(__xludf.DUMMYFUNCTION("""COMPUTED_VALUE"""),9362.77)</f>
        <v>9362.77</v>
      </c>
      <c r="J327" s="2">
        <f>IFERROR(__xludf.DUMMYFUNCTION("""COMPUTED_VALUE"""),45768.66666666667)</f>
        <v>45768.66667</v>
      </c>
      <c r="K327" s="1">
        <f>IFERROR(__xludf.DUMMYFUNCTION("""COMPUTED_VALUE"""),9525.92)</f>
        <v>9525.92</v>
      </c>
      <c r="M327" s="2">
        <f>IFERROR(__xludf.DUMMYFUNCTION("""COMPUTED_VALUE"""),45768.66666666667)</f>
        <v>45768.66667</v>
      </c>
      <c r="N327" s="1">
        <f>IFERROR(__xludf.DUMMYFUNCTION("""COMPUTED_VALUE"""),1.32883969E8)</f>
        <v>132883969</v>
      </c>
    </row>
    <row r="328">
      <c r="A328" s="2">
        <f>IFERROR(__xludf.DUMMYFUNCTION("""COMPUTED_VALUE"""),45769.66666666667)</f>
        <v>45769.66667</v>
      </c>
      <c r="B328" s="1">
        <f>IFERROR(__xludf.DUMMYFUNCTION("""COMPUTED_VALUE"""),9676.52)</f>
        <v>9676.52</v>
      </c>
      <c r="D328" s="2">
        <f>IFERROR(__xludf.DUMMYFUNCTION("""COMPUTED_VALUE"""),45769.66666666667)</f>
        <v>45769.66667</v>
      </c>
      <c r="E328" s="1">
        <f>IFERROR(__xludf.DUMMYFUNCTION("""COMPUTED_VALUE"""),9928.99)</f>
        <v>9928.99</v>
      </c>
      <c r="G328" s="2">
        <f>IFERROR(__xludf.DUMMYFUNCTION("""COMPUTED_VALUE"""),45769.66666666667)</f>
        <v>45769.66667</v>
      </c>
      <c r="H328" s="1">
        <f>IFERROR(__xludf.DUMMYFUNCTION("""COMPUTED_VALUE"""),9672.65)</f>
        <v>9672.65</v>
      </c>
      <c r="J328" s="2">
        <f>IFERROR(__xludf.DUMMYFUNCTION("""COMPUTED_VALUE"""),45769.66666666667)</f>
        <v>45769.66667</v>
      </c>
      <c r="K328" s="1">
        <f>IFERROR(__xludf.DUMMYFUNCTION("""COMPUTED_VALUE"""),9842.71)</f>
        <v>9842.71</v>
      </c>
      <c r="M328" s="2">
        <f>IFERROR(__xludf.DUMMYFUNCTION("""COMPUTED_VALUE"""),45769.66666666667)</f>
        <v>45769.66667</v>
      </c>
      <c r="N328" s="1">
        <f>IFERROR(__xludf.DUMMYFUNCTION("""COMPUTED_VALUE"""),1.26149909E8)</f>
        <v>126149909</v>
      </c>
    </row>
    <row r="329">
      <c r="A329" s="2">
        <f>IFERROR(__xludf.DUMMYFUNCTION("""COMPUTED_VALUE"""),45770.66666666667)</f>
        <v>45770.66667</v>
      </c>
      <c r="B329" s="1">
        <f>IFERROR(__xludf.DUMMYFUNCTION("""COMPUTED_VALUE"""),10159.12)</f>
        <v>10159.12</v>
      </c>
      <c r="D329" s="2">
        <f>IFERROR(__xludf.DUMMYFUNCTION("""COMPUTED_VALUE"""),45770.66666666667)</f>
        <v>45770.66667</v>
      </c>
      <c r="E329" s="1">
        <f>IFERROR(__xludf.DUMMYFUNCTION("""COMPUTED_VALUE"""),10258.8)</f>
        <v>10258.8</v>
      </c>
      <c r="G329" s="2">
        <f>IFERROR(__xludf.DUMMYFUNCTION("""COMPUTED_VALUE"""),45770.66666666667)</f>
        <v>45770.66667</v>
      </c>
      <c r="H329" s="1">
        <f>IFERROR(__xludf.DUMMYFUNCTION("""COMPUTED_VALUE"""),10004.35)</f>
        <v>10004.35</v>
      </c>
      <c r="J329" s="2">
        <f>IFERROR(__xludf.DUMMYFUNCTION("""COMPUTED_VALUE"""),45770.66666666667)</f>
        <v>45770.66667</v>
      </c>
      <c r="K329" s="1">
        <f>IFERROR(__xludf.DUMMYFUNCTION("""COMPUTED_VALUE"""),10088.26)</f>
        <v>10088.26</v>
      </c>
      <c r="M329" s="2">
        <f>IFERROR(__xludf.DUMMYFUNCTION("""COMPUTED_VALUE"""),45770.66666666667)</f>
        <v>45770.66667</v>
      </c>
      <c r="N329" s="1">
        <f>IFERROR(__xludf.DUMMYFUNCTION("""COMPUTED_VALUE"""),1.63165238E8)</f>
        <v>163165238</v>
      </c>
    </row>
    <row r="330">
      <c r="A330" s="2">
        <f>IFERROR(__xludf.DUMMYFUNCTION("""COMPUTED_VALUE"""),45771.66666666667)</f>
        <v>45771.66667</v>
      </c>
      <c r="B330" s="1">
        <f>IFERROR(__xludf.DUMMYFUNCTION("""COMPUTED_VALUE"""),10119.64)</f>
        <v>10119.64</v>
      </c>
      <c r="D330" s="2">
        <f>IFERROR(__xludf.DUMMYFUNCTION("""COMPUTED_VALUE"""),45771.66666666667)</f>
        <v>45771.66667</v>
      </c>
      <c r="E330" s="1">
        <f>IFERROR(__xludf.DUMMYFUNCTION("""COMPUTED_VALUE"""),10311.3)</f>
        <v>10311.3</v>
      </c>
      <c r="G330" s="2">
        <f>IFERROR(__xludf.DUMMYFUNCTION("""COMPUTED_VALUE"""),45771.66666666667)</f>
        <v>45771.66667</v>
      </c>
      <c r="H330" s="1">
        <f>IFERROR(__xludf.DUMMYFUNCTION("""COMPUTED_VALUE"""),10020.37)</f>
        <v>10020.37</v>
      </c>
      <c r="J330" s="2">
        <f>IFERROR(__xludf.DUMMYFUNCTION("""COMPUTED_VALUE"""),45771.66666666667)</f>
        <v>45771.66667</v>
      </c>
      <c r="K330" s="1">
        <f>IFERROR(__xludf.DUMMYFUNCTION("""COMPUTED_VALUE"""),10292.25)</f>
        <v>10292.25</v>
      </c>
      <c r="M330" s="2">
        <f>IFERROR(__xludf.DUMMYFUNCTION("""COMPUTED_VALUE"""),45771.66666666667)</f>
        <v>45771.66667</v>
      </c>
      <c r="N330" s="1">
        <f>IFERROR(__xludf.DUMMYFUNCTION("""COMPUTED_VALUE"""),1.46838786E8)</f>
        <v>146838786</v>
      </c>
    </row>
    <row r="331">
      <c r="A331" s="2">
        <f>IFERROR(__xludf.DUMMYFUNCTION("""COMPUTED_VALUE"""),45772.66666666667)</f>
        <v>45772.66667</v>
      </c>
      <c r="B331" s="1">
        <f>IFERROR(__xludf.DUMMYFUNCTION("""COMPUTED_VALUE"""),10226.03)</f>
        <v>10226.03</v>
      </c>
      <c r="D331" s="2">
        <f>IFERROR(__xludf.DUMMYFUNCTION("""COMPUTED_VALUE"""),45772.66666666667)</f>
        <v>45772.66667</v>
      </c>
      <c r="E331" s="1">
        <f>IFERROR(__xludf.DUMMYFUNCTION("""COMPUTED_VALUE"""),10344.72)</f>
        <v>10344.72</v>
      </c>
      <c r="G331" s="2">
        <f>IFERROR(__xludf.DUMMYFUNCTION("""COMPUTED_VALUE"""),45772.66666666667)</f>
        <v>45772.66667</v>
      </c>
      <c r="H331" s="1">
        <f>IFERROR(__xludf.DUMMYFUNCTION("""COMPUTED_VALUE"""),10203.08)</f>
        <v>10203.08</v>
      </c>
      <c r="J331" s="2">
        <f>IFERROR(__xludf.DUMMYFUNCTION("""COMPUTED_VALUE"""),45772.66666666667)</f>
        <v>45772.66667</v>
      </c>
      <c r="K331" s="1">
        <f>IFERROR(__xludf.DUMMYFUNCTION("""COMPUTED_VALUE"""),10337.36)</f>
        <v>10337.36</v>
      </c>
      <c r="M331" s="2">
        <f>IFERROR(__xludf.DUMMYFUNCTION("""COMPUTED_VALUE"""),45772.66666666667)</f>
        <v>45772.66667</v>
      </c>
      <c r="N331" s="1">
        <f>IFERROR(__xludf.DUMMYFUNCTION("""COMPUTED_VALUE"""),1.10580639E8)</f>
        <v>110580639</v>
      </c>
    </row>
    <row r="332">
      <c r="A332" s="2">
        <f>IFERROR(__xludf.DUMMYFUNCTION("""COMPUTED_VALUE"""),45775.66666666667)</f>
        <v>45775.66667</v>
      </c>
      <c r="B332" s="1">
        <f>IFERROR(__xludf.DUMMYFUNCTION("""COMPUTED_VALUE"""),10355.99)</f>
        <v>10355.99</v>
      </c>
      <c r="D332" s="2">
        <f>IFERROR(__xludf.DUMMYFUNCTION("""COMPUTED_VALUE"""),45775.66666666667)</f>
        <v>45775.66667</v>
      </c>
      <c r="E332" s="1">
        <f>IFERROR(__xludf.DUMMYFUNCTION("""COMPUTED_VALUE"""),10443.15)</f>
        <v>10443.15</v>
      </c>
      <c r="G332" s="2">
        <f>IFERROR(__xludf.DUMMYFUNCTION("""COMPUTED_VALUE"""),45775.66666666667)</f>
        <v>45775.66667</v>
      </c>
      <c r="H332" s="1">
        <f>IFERROR(__xludf.DUMMYFUNCTION("""COMPUTED_VALUE"""),10245.97)</f>
        <v>10245.97</v>
      </c>
      <c r="J332" s="2">
        <f>IFERROR(__xludf.DUMMYFUNCTION("""COMPUTED_VALUE"""),45775.66666666667)</f>
        <v>45775.66667</v>
      </c>
      <c r="K332" s="1">
        <f>IFERROR(__xludf.DUMMYFUNCTION("""COMPUTED_VALUE"""),10378.77)</f>
        <v>10378.77</v>
      </c>
      <c r="M332" s="2">
        <f>IFERROR(__xludf.DUMMYFUNCTION("""COMPUTED_VALUE"""),45775.66666666667)</f>
        <v>45775.66667</v>
      </c>
      <c r="N332" s="1">
        <f>IFERROR(__xludf.DUMMYFUNCTION("""COMPUTED_VALUE"""),1.20490016E8)</f>
        <v>120490016</v>
      </c>
    </row>
    <row r="333">
      <c r="A333" s="2">
        <f>IFERROR(__xludf.DUMMYFUNCTION("""COMPUTED_VALUE"""),45776.66666666667)</f>
        <v>45776.66667</v>
      </c>
      <c r="B333" s="1">
        <f>IFERROR(__xludf.DUMMYFUNCTION("""COMPUTED_VALUE"""),10318.22)</f>
        <v>10318.22</v>
      </c>
      <c r="D333" s="2">
        <f>IFERROR(__xludf.DUMMYFUNCTION("""COMPUTED_VALUE"""),45776.66666666667)</f>
        <v>45776.66667</v>
      </c>
      <c r="E333" s="1">
        <f>IFERROR(__xludf.DUMMYFUNCTION("""COMPUTED_VALUE"""),10467.22)</f>
        <v>10467.22</v>
      </c>
      <c r="G333" s="2">
        <f>IFERROR(__xludf.DUMMYFUNCTION("""COMPUTED_VALUE"""),45776.66666666667)</f>
        <v>45776.66667</v>
      </c>
      <c r="H333" s="1">
        <f>IFERROR(__xludf.DUMMYFUNCTION("""COMPUTED_VALUE"""),10294.61)</f>
        <v>10294.61</v>
      </c>
      <c r="J333" s="2">
        <f>IFERROR(__xludf.DUMMYFUNCTION("""COMPUTED_VALUE"""),45776.66666666667)</f>
        <v>45776.66667</v>
      </c>
      <c r="K333" s="1">
        <f>IFERROR(__xludf.DUMMYFUNCTION("""COMPUTED_VALUE"""),10425.91)</f>
        <v>10425.91</v>
      </c>
      <c r="M333" s="2">
        <f>IFERROR(__xludf.DUMMYFUNCTION("""COMPUTED_VALUE"""),45776.66666666667)</f>
        <v>45776.66667</v>
      </c>
      <c r="N333" s="1">
        <f>IFERROR(__xludf.DUMMYFUNCTION("""COMPUTED_VALUE"""),1.12044182E8)</f>
        <v>112044182</v>
      </c>
    </row>
    <row r="334">
      <c r="A334" s="2">
        <f>IFERROR(__xludf.DUMMYFUNCTION("""COMPUTED_VALUE"""),45777.66666666667)</f>
        <v>45777.66667</v>
      </c>
      <c r="B334" s="1">
        <f>IFERROR(__xludf.DUMMYFUNCTION("""COMPUTED_VALUE"""),10329.52)</f>
        <v>10329.52</v>
      </c>
      <c r="D334" s="2">
        <f>IFERROR(__xludf.DUMMYFUNCTION("""COMPUTED_VALUE"""),45777.66666666667)</f>
        <v>45777.66667</v>
      </c>
      <c r="E334" s="1">
        <f>IFERROR(__xludf.DUMMYFUNCTION("""COMPUTED_VALUE"""),10535.78)</f>
        <v>10535.78</v>
      </c>
      <c r="G334" s="2">
        <f>IFERROR(__xludf.DUMMYFUNCTION("""COMPUTED_VALUE"""),45777.66666666667)</f>
        <v>45777.66667</v>
      </c>
      <c r="H334" s="1">
        <f>IFERROR(__xludf.DUMMYFUNCTION("""COMPUTED_VALUE"""),10199.97)</f>
        <v>10199.97</v>
      </c>
      <c r="J334" s="2">
        <f>IFERROR(__xludf.DUMMYFUNCTION("""COMPUTED_VALUE"""),45777.66666666667)</f>
        <v>45777.66667</v>
      </c>
      <c r="K334" s="1">
        <f>IFERROR(__xludf.DUMMYFUNCTION("""COMPUTED_VALUE"""),10487.91)</f>
        <v>10487.91</v>
      </c>
      <c r="M334" s="2">
        <f>IFERROR(__xludf.DUMMYFUNCTION("""COMPUTED_VALUE"""),45777.66666666667)</f>
        <v>45777.66667</v>
      </c>
      <c r="N334" s="1">
        <f>IFERROR(__xludf.DUMMYFUNCTION("""COMPUTED_VALUE"""),2.19139531E8)</f>
        <v>219139531</v>
      </c>
    </row>
    <row r="335">
      <c r="A335" s="2">
        <f>IFERROR(__xludf.DUMMYFUNCTION("""COMPUTED_VALUE"""),45778.66666666667)</f>
        <v>45778.66667</v>
      </c>
      <c r="B335" s="1">
        <f>IFERROR(__xludf.DUMMYFUNCTION("""COMPUTED_VALUE"""),10332.79)</f>
        <v>10332.79</v>
      </c>
      <c r="D335" s="2">
        <f>IFERROR(__xludf.DUMMYFUNCTION("""COMPUTED_VALUE"""),45778.66666666667)</f>
        <v>45778.66667</v>
      </c>
      <c r="E335" s="1">
        <f>IFERROR(__xludf.DUMMYFUNCTION("""COMPUTED_VALUE"""),10585.26)</f>
        <v>10585.26</v>
      </c>
      <c r="G335" s="2">
        <f>IFERROR(__xludf.DUMMYFUNCTION("""COMPUTED_VALUE"""),45778.66666666667)</f>
        <v>45778.66667</v>
      </c>
      <c r="H335" s="1">
        <f>IFERROR(__xludf.DUMMYFUNCTION("""COMPUTED_VALUE"""),10332.79)</f>
        <v>10332.79</v>
      </c>
      <c r="J335" s="2">
        <f>IFERROR(__xludf.DUMMYFUNCTION("""COMPUTED_VALUE"""),45778.66666666667)</f>
        <v>45778.66667</v>
      </c>
      <c r="K335" s="1">
        <f>IFERROR(__xludf.DUMMYFUNCTION("""COMPUTED_VALUE"""),10529.55)</f>
        <v>10529.55</v>
      </c>
      <c r="M335" s="2">
        <f>IFERROR(__xludf.DUMMYFUNCTION("""COMPUTED_VALUE"""),45778.66666666667)</f>
        <v>45778.66667</v>
      </c>
      <c r="N335" s="1">
        <f>IFERROR(__xludf.DUMMYFUNCTION("""COMPUTED_VALUE"""),1.59785219E8)</f>
        <v>159785219</v>
      </c>
    </row>
    <row r="336">
      <c r="A336" s="2">
        <f>IFERROR(__xludf.DUMMYFUNCTION("""COMPUTED_VALUE"""),45779.66666666667)</f>
        <v>45779.66667</v>
      </c>
      <c r="B336" s="1">
        <f>IFERROR(__xludf.DUMMYFUNCTION("""COMPUTED_VALUE"""),10213.53)</f>
        <v>10213.53</v>
      </c>
      <c r="D336" s="2">
        <f>IFERROR(__xludf.DUMMYFUNCTION("""COMPUTED_VALUE"""),45779.66666666667)</f>
        <v>45779.66667</v>
      </c>
      <c r="E336" s="1">
        <f>IFERROR(__xludf.DUMMYFUNCTION("""COMPUTED_VALUE"""),10249.66)</f>
        <v>10249.66</v>
      </c>
      <c r="G336" s="2">
        <f>IFERROR(__xludf.DUMMYFUNCTION("""COMPUTED_VALUE"""),45779.66666666667)</f>
        <v>45779.66667</v>
      </c>
      <c r="H336" s="1">
        <f>IFERROR(__xludf.DUMMYFUNCTION("""COMPUTED_VALUE"""),10027.17)</f>
        <v>10027.17</v>
      </c>
      <c r="J336" s="2">
        <f>IFERROR(__xludf.DUMMYFUNCTION("""COMPUTED_VALUE"""),45779.66666666667)</f>
        <v>45779.66667</v>
      </c>
      <c r="K336" s="1">
        <f>IFERROR(__xludf.DUMMYFUNCTION("""COMPUTED_VALUE"""),10174.71)</f>
        <v>10174.71</v>
      </c>
      <c r="M336" s="2">
        <f>IFERROR(__xludf.DUMMYFUNCTION("""COMPUTED_VALUE"""),45779.66666666667)</f>
        <v>45779.66667</v>
      </c>
      <c r="N336" s="1">
        <f>IFERROR(__xludf.DUMMYFUNCTION("""COMPUTED_VALUE"""),1.92588722E8)</f>
        <v>192588722</v>
      </c>
    </row>
    <row r="337">
      <c r="A337" s="2">
        <f>IFERROR(__xludf.DUMMYFUNCTION("""COMPUTED_VALUE"""),45782.66666666667)</f>
        <v>45782.66667</v>
      </c>
      <c r="B337" s="1">
        <f>IFERROR(__xludf.DUMMYFUNCTION("""COMPUTED_VALUE"""),10060.3)</f>
        <v>10060.3</v>
      </c>
      <c r="D337" s="2">
        <f>IFERROR(__xludf.DUMMYFUNCTION("""COMPUTED_VALUE"""),45782.66666666667)</f>
        <v>45782.66667</v>
      </c>
      <c r="E337" s="1">
        <f>IFERROR(__xludf.DUMMYFUNCTION("""COMPUTED_VALUE"""),10107.03)</f>
        <v>10107.03</v>
      </c>
      <c r="G337" s="2">
        <f>IFERROR(__xludf.DUMMYFUNCTION("""COMPUTED_VALUE"""),45782.66666666667)</f>
        <v>45782.66667</v>
      </c>
      <c r="H337" s="1">
        <f>IFERROR(__xludf.DUMMYFUNCTION("""COMPUTED_VALUE"""),9843.79)</f>
        <v>9843.79</v>
      </c>
      <c r="J337" s="2">
        <f>IFERROR(__xludf.DUMMYFUNCTION("""COMPUTED_VALUE"""),45782.66666666667)</f>
        <v>45782.66667</v>
      </c>
      <c r="K337" s="1">
        <f>IFERROR(__xludf.DUMMYFUNCTION("""COMPUTED_VALUE"""),9870.89)</f>
        <v>9870.89</v>
      </c>
      <c r="M337" s="2">
        <f>IFERROR(__xludf.DUMMYFUNCTION("""COMPUTED_VALUE"""),45782.66666666667)</f>
        <v>45782.66667</v>
      </c>
      <c r="N337" s="1">
        <f>IFERROR(__xludf.DUMMYFUNCTION("""COMPUTED_VALUE"""),1.42870957E8)</f>
        <v>142870957</v>
      </c>
    </row>
    <row r="338">
      <c r="A338" s="2">
        <f>IFERROR(__xludf.DUMMYFUNCTION("""COMPUTED_VALUE"""),45783.66666666667)</f>
        <v>45783.66667</v>
      </c>
      <c r="B338" s="1">
        <f>IFERROR(__xludf.DUMMYFUNCTION("""COMPUTED_VALUE"""),9829.7)</f>
        <v>9829.7</v>
      </c>
      <c r="D338" s="2">
        <f>IFERROR(__xludf.DUMMYFUNCTION("""COMPUTED_VALUE"""),45783.66666666667)</f>
        <v>45783.66667</v>
      </c>
      <c r="E338" s="1">
        <f>IFERROR(__xludf.DUMMYFUNCTION("""COMPUTED_VALUE"""),9950.78)</f>
        <v>9950.78</v>
      </c>
      <c r="G338" s="2">
        <f>IFERROR(__xludf.DUMMYFUNCTION("""COMPUTED_VALUE"""),45783.66666666667)</f>
        <v>45783.66667</v>
      </c>
      <c r="H338" s="1">
        <f>IFERROR(__xludf.DUMMYFUNCTION("""COMPUTED_VALUE"""),9793.47)</f>
        <v>9793.47</v>
      </c>
      <c r="J338" s="2">
        <f>IFERROR(__xludf.DUMMYFUNCTION("""COMPUTED_VALUE"""),45783.66666666667)</f>
        <v>45783.66667</v>
      </c>
      <c r="K338" s="1">
        <f>IFERROR(__xludf.DUMMYFUNCTION("""COMPUTED_VALUE"""),9850.21)</f>
        <v>9850.21</v>
      </c>
      <c r="M338" s="2">
        <f>IFERROR(__xludf.DUMMYFUNCTION("""COMPUTED_VALUE"""),45783.66666666667)</f>
        <v>45783.66667</v>
      </c>
      <c r="N338" s="1">
        <f>IFERROR(__xludf.DUMMYFUNCTION("""COMPUTED_VALUE"""),1.29933141E8)</f>
        <v>129933141</v>
      </c>
    </row>
    <row r="339">
      <c r="A339" s="2">
        <f>IFERROR(__xludf.DUMMYFUNCTION("""COMPUTED_VALUE"""),45784.66666666667)</f>
        <v>45784.66667</v>
      </c>
      <c r="B339" s="1">
        <f>IFERROR(__xludf.DUMMYFUNCTION("""COMPUTED_VALUE"""),9882.26)</f>
        <v>9882.26</v>
      </c>
      <c r="D339" s="2">
        <f>IFERROR(__xludf.DUMMYFUNCTION("""COMPUTED_VALUE"""),45784.66666666667)</f>
        <v>45784.66667</v>
      </c>
      <c r="E339" s="1">
        <f>IFERROR(__xludf.DUMMYFUNCTION("""COMPUTED_VALUE"""),9892.02)</f>
        <v>9892.02</v>
      </c>
      <c r="G339" s="2">
        <f>IFERROR(__xludf.DUMMYFUNCTION("""COMPUTED_VALUE"""),45784.66666666667)</f>
        <v>45784.66667</v>
      </c>
      <c r="H339" s="1">
        <f>IFERROR(__xludf.DUMMYFUNCTION("""COMPUTED_VALUE"""),9607.11)</f>
        <v>9607.11</v>
      </c>
      <c r="J339" s="2">
        <f>IFERROR(__xludf.DUMMYFUNCTION("""COMPUTED_VALUE"""),45784.66666666667)</f>
        <v>45784.66667</v>
      </c>
      <c r="K339" s="1">
        <f>IFERROR(__xludf.DUMMYFUNCTION("""COMPUTED_VALUE"""),9753.96)</f>
        <v>9753.96</v>
      </c>
      <c r="M339" s="2">
        <f>IFERROR(__xludf.DUMMYFUNCTION("""COMPUTED_VALUE"""),45784.66666666667)</f>
        <v>45784.66667</v>
      </c>
      <c r="N339" s="1">
        <f>IFERROR(__xludf.DUMMYFUNCTION("""COMPUTED_VALUE"""),1.72082401E8)</f>
        <v>172082401</v>
      </c>
    </row>
    <row r="340">
      <c r="A340" s="2">
        <f>IFERROR(__xludf.DUMMYFUNCTION("""COMPUTED_VALUE"""),45785.66666666667)</f>
        <v>45785.66667</v>
      </c>
      <c r="B340" s="1">
        <f>IFERROR(__xludf.DUMMYFUNCTION("""COMPUTED_VALUE"""),9821.81)</f>
        <v>9821.81</v>
      </c>
      <c r="D340" s="2">
        <f>IFERROR(__xludf.DUMMYFUNCTION("""COMPUTED_VALUE"""),45785.66666666667)</f>
        <v>45785.66667</v>
      </c>
      <c r="E340" s="1">
        <f>IFERROR(__xludf.DUMMYFUNCTION("""COMPUTED_VALUE"""),9943.73)</f>
        <v>9943.73</v>
      </c>
      <c r="G340" s="2">
        <f>IFERROR(__xludf.DUMMYFUNCTION("""COMPUTED_VALUE"""),45785.66666666667)</f>
        <v>45785.66667</v>
      </c>
      <c r="H340" s="1">
        <f>IFERROR(__xludf.DUMMYFUNCTION("""COMPUTED_VALUE"""),9686.66)</f>
        <v>9686.66</v>
      </c>
      <c r="J340" s="2">
        <f>IFERROR(__xludf.DUMMYFUNCTION("""COMPUTED_VALUE"""),45785.66666666667)</f>
        <v>45785.66667</v>
      </c>
      <c r="K340" s="1">
        <f>IFERROR(__xludf.DUMMYFUNCTION("""COMPUTED_VALUE"""),9820.17)</f>
        <v>9820.17</v>
      </c>
      <c r="M340" s="2">
        <f>IFERROR(__xludf.DUMMYFUNCTION("""COMPUTED_VALUE"""),45785.66666666667)</f>
        <v>45785.66667</v>
      </c>
      <c r="N340" s="1">
        <f>IFERROR(__xludf.DUMMYFUNCTION("""COMPUTED_VALUE"""),1.3503378E8)</f>
        <v>135033780</v>
      </c>
    </row>
    <row r="341">
      <c r="A341" s="2">
        <f>IFERROR(__xludf.DUMMYFUNCTION("""COMPUTED_VALUE"""),45786.66666666667)</f>
        <v>45786.66667</v>
      </c>
      <c r="B341" s="1">
        <f>IFERROR(__xludf.DUMMYFUNCTION("""COMPUTED_VALUE"""),9881.2)</f>
        <v>9881.2</v>
      </c>
      <c r="D341" s="2">
        <f>IFERROR(__xludf.DUMMYFUNCTION("""COMPUTED_VALUE"""),45786.66666666667)</f>
        <v>45786.66667</v>
      </c>
      <c r="E341" s="1">
        <f>IFERROR(__xludf.DUMMYFUNCTION("""COMPUTED_VALUE"""),9966.2)</f>
        <v>9966.2</v>
      </c>
      <c r="G341" s="2">
        <f>IFERROR(__xludf.DUMMYFUNCTION("""COMPUTED_VALUE"""),45786.66666666667)</f>
        <v>45786.66667</v>
      </c>
      <c r="H341" s="1">
        <f>IFERROR(__xludf.DUMMYFUNCTION("""COMPUTED_VALUE"""),9824.7)</f>
        <v>9824.7</v>
      </c>
      <c r="J341" s="2">
        <f>IFERROR(__xludf.DUMMYFUNCTION("""COMPUTED_VALUE"""),45786.66666666667)</f>
        <v>45786.66667</v>
      </c>
      <c r="K341" s="1">
        <f>IFERROR(__xludf.DUMMYFUNCTION("""COMPUTED_VALUE"""),9866.88)</f>
        <v>9866.88</v>
      </c>
      <c r="M341" s="2">
        <f>IFERROR(__xludf.DUMMYFUNCTION("""COMPUTED_VALUE"""),45786.66666666667)</f>
        <v>45786.66667</v>
      </c>
      <c r="N341" s="1">
        <f>IFERROR(__xludf.DUMMYFUNCTION("""COMPUTED_VALUE"""),1.09138398E8)</f>
        <v>109138398</v>
      </c>
    </row>
    <row r="342">
      <c r="A342" s="2">
        <f>IFERROR(__xludf.DUMMYFUNCTION("""COMPUTED_VALUE"""),45789.66666666667)</f>
        <v>45789.66667</v>
      </c>
      <c r="B342" s="1">
        <f>IFERROR(__xludf.DUMMYFUNCTION("""COMPUTED_VALUE"""),10479.68)</f>
        <v>10479.68</v>
      </c>
      <c r="D342" s="2">
        <f>IFERROR(__xludf.DUMMYFUNCTION("""COMPUTED_VALUE"""),45789.66666666667)</f>
        <v>45789.66667</v>
      </c>
      <c r="E342" s="1">
        <f>IFERROR(__xludf.DUMMYFUNCTION("""COMPUTED_VALUE"""),10494.41)</f>
        <v>10494.41</v>
      </c>
      <c r="G342" s="2">
        <f>IFERROR(__xludf.DUMMYFUNCTION("""COMPUTED_VALUE"""),45789.66666666667)</f>
        <v>45789.66667</v>
      </c>
      <c r="H342" s="1">
        <f>IFERROR(__xludf.DUMMYFUNCTION("""COMPUTED_VALUE"""),10295.6)</f>
        <v>10295.6</v>
      </c>
      <c r="J342" s="2">
        <f>IFERROR(__xludf.DUMMYFUNCTION("""COMPUTED_VALUE"""),45789.66666666667)</f>
        <v>45789.66667</v>
      </c>
      <c r="K342" s="1">
        <f>IFERROR(__xludf.DUMMYFUNCTION("""COMPUTED_VALUE"""),10477.22)</f>
        <v>10477.22</v>
      </c>
      <c r="M342" s="2">
        <f>IFERROR(__xludf.DUMMYFUNCTION("""COMPUTED_VALUE"""),45789.66666666667)</f>
        <v>45789.66667</v>
      </c>
      <c r="N342" s="1">
        <f>IFERROR(__xludf.DUMMYFUNCTION("""COMPUTED_VALUE"""),1.77581701E8)</f>
        <v>177581701</v>
      </c>
    </row>
    <row r="343">
      <c r="A343" s="2">
        <f>IFERROR(__xludf.DUMMYFUNCTION("""COMPUTED_VALUE"""),45790.66666666667)</f>
        <v>45790.66667</v>
      </c>
      <c r="B343" s="1">
        <f>IFERROR(__xludf.DUMMYFUNCTION("""COMPUTED_VALUE"""),10462.57)</f>
        <v>10462.57</v>
      </c>
      <c r="D343" s="2">
        <f>IFERROR(__xludf.DUMMYFUNCTION("""COMPUTED_VALUE"""),45790.66666666667)</f>
        <v>45790.66667</v>
      </c>
      <c r="E343" s="1">
        <f>IFERROR(__xludf.DUMMYFUNCTION("""COMPUTED_VALUE"""),10623.15)</f>
        <v>10623.15</v>
      </c>
      <c r="G343" s="2">
        <f>IFERROR(__xludf.DUMMYFUNCTION("""COMPUTED_VALUE"""),45790.66666666667)</f>
        <v>45790.66667</v>
      </c>
      <c r="H343" s="1">
        <f>IFERROR(__xludf.DUMMYFUNCTION("""COMPUTED_VALUE"""),10415.34)</f>
        <v>10415.34</v>
      </c>
      <c r="J343" s="2">
        <f>IFERROR(__xludf.DUMMYFUNCTION("""COMPUTED_VALUE"""),45790.66666666667)</f>
        <v>45790.66667</v>
      </c>
      <c r="K343" s="1">
        <f>IFERROR(__xludf.DUMMYFUNCTION("""COMPUTED_VALUE"""),10600.6)</f>
        <v>10600.6</v>
      </c>
      <c r="M343" s="2">
        <f>IFERROR(__xludf.DUMMYFUNCTION("""COMPUTED_VALUE"""),45790.66666666667)</f>
        <v>45790.66667</v>
      </c>
      <c r="N343" s="1">
        <f>IFERROR(__xludf.DUMMYFUNCTION("""COMPUTED_VALUE"""),1.93271241E8)</f>
        <v>193271241</v>
      </c>
    </row>
    <row r="344">
      <c r="A344" s="2">
        <f>IFERROR(__xludf.DUMMYFUNCTION("""COMPUTED_VALUE"""),45791.66666666667)</f>
        <v>45791.66667</v>
      </c>
      <c r="B344" s="1">
        <f>IFERROR(__xludf.DUMMYFUNCTION("""COMPUTED_VALUE"""),10577.71)</f>
        <v>10577.71</v>
      </c>
      <c r="D344" s="2">
        <f>IFERROR(__xludf.DUMMYFUNCTION("""COMPUTED_VALUE"""),45791.66666666667)</f>
        <v>45791.66667</v>
      </c>
      <c r="E344" s="1">
        <f>IFERROR(__xludf.DUMMYFUNCTION("""COMPUTED_VALUE"""),10659.07)</f>
        <v>10659.07</v>
      </c>
      <c r="G344" s="2">
        <f>IFERROR(__xludf.DUMMYFUNCTION("""COMPUTED_VALUE"""),45791.66666666667)</f>
        <v>45791.66667</v>
      </c>
      <c r="H344" s="1">
        <f>IFERROR(__xludf.DUMMYFUNCTION("""COMPUTED_VALUE"""),10501.46)</f>
        <v>10501.46</v>
      </c>
      <c r="J344" s="2">
        <f>IFERROR(__xludf.DUMMYFUNCTION("""COMPUTED_VALUE"""),45791.66666666667)</f>
        <v>45791.66667</v>
      </c>
      <c r="K344" s="1">
        <f>IFERROR(__xludf.DUMMYFUNCTION("""COMPUTED_VALUE"""),10585.3)</f>
        <v>10585.3</v>
      </c>
      <c r="M344" s="2">
        <f>IFERROR(__xludf.DUMMYFUNCTION("""COMPUTED_VALUE"""),45791.66666666667)</f>
        <v>45791.66667</v>
      </c>
      <c r="N344" s="1">
        <f>IFERROR(__xludf.DUMMYFUNCTION("""COMPUTED_VALUE"""),2.7105115E8)</f>
        <v>271051150</v>
      </c>
    </row>
    <row r="345">
      <c r="A345" s="2">
        <f>IFERROR(__xludf.DUMMYFUNCTION("""COMPUTED_VALUE"""),45792.66666666667)</f>
        <v>45792.66667</v>
      </c>
      <c r="B345" s="1">
        <f>IFERROR(__xludf.DUMMYFUNCTION("""COMPUTED_VALUE"""),10534.91)</f>
        <v>10534.91</v>
      </c>
      <c r="D345" s="2">
        <f>IFERROR(__xludf.DUMMYFUNCTION("""COMPUTED_VALUE"""),45792.66666666667)</f>
        <v>45792.66667</v>
      </c>
      <c r="E345" s="1">
        <f>IFERROR(__xludf.DUMMYFUNCTION("""COMPUTED_VALUE"""),10611.8)</f>
        <v>10611.8</v>
      </c>
      <c r="G345" s="2">
        <f>IFERROR(__xludf.DUMMYFUNCTION("""COMPUTED_VALUE"""),45792.66666666667)</f>
        <v>45792.66667</v>
      </c>
      <c r="H345" s="1">
        <f>IFERROR(__xludf.DUMMYFUNCTION("""COMPUTED_VALUE"""),10448.98)</f>
        <v>10448.98</v>
      </c>
      <c r="J345" s="2">
        <f>IFERROR(__xludf.DUMMYFUNCTION("""COMPUTED_VALUE"""),45792.66666666667)</f>
        <v>45792.66667</v>
      </c>
      <c r="K345" s="1">
        <f>IFERROR(__xludf.DUMMYFUNCTION("""COMPUTED_VALUE"""),10542.21)</f>
        <v>10542.21</v>
      </c>
      <c r="M345" s="2">
        <f>IFERROR(__xludf.DUMMYFUNCTION("""COMPUTED_VALUE"""),45792.66666666667)</f>
        <v>45792.66667</v>
      </c>
      <c r="N345" s="1">
        <f>IFERROR(__xludf.DUMMYFUNCTION("""COMPUTED_VALUE"""),1.82504272E8)</f>
        <v>182504272</v>
      </c>
    </row>
    <row r="346">
      <c r="A346" s="2">
        <f>IFERROR(__xludf.DUMMYFUNCTION("""COMPUTED_VALUE"""),45793.66666666667)</f>
        <v>45793.66667</v>
      </c>
      <c r="B346" s="1">
        <f>IFERROR(__xludf.DUMMYFUNCTION("""COMPUTED_VALUE"""),10554.53)</f>
        <v>10554.53</v>
      </c>
      <c r="D346" s="2">
        <f>IFERROR(__xludf.DUMMYFUNCTION("""COMPUTED_VALUE"""),45793.66666666667)</f>
        <v>45793.66667</v>
      </c>
      <c r="E346" s="1">
        <f>IFERROR(__xludf.DUMMYFUNCTION("""COMPUTED_VALUE"""),10589.41)</f>
        <v>10589.41</v>
      </c>
      <c r="G346" s="2">
        <f>IFERROR(__xludf.DUMMYFUNCTION("""COMPUTED_VALUE"""),45793.66666666667)</f>
        <v>45793.66667</v>
      </c>
      <c r="H346" s="1">
        <f>IFERROR(__xludf.DUMMYFUNCTION("""COMPUTED_VALUE"""),10474.32)</f>
        <v>10474.32</v>
      </c>
      <c r="J346" s="2">
        <f>IFERROR(__xludf.DUMMYFUNCTION("""COMPUTED_VALUE"""),45793.66666666667)</f>
        <v>45793.66667</v>
      </c>
      <c r="K346" s="1">
        <f>IFERROR(__xludf.DUMMYFUNCTION("""COMPUTED_VALUE"""),10544.54)</f>
        <v>10544.54</v>
      </c>
      <c r="M346" s="2">
        <f>IFERROR(__xludf.DUMMYFUNCTION("""COMPUTED_VALUE"""),45793.66666666667)</f>
        <v>45793.66667</v>
      </c>
      <c r="N346" s="1">
        <f>IFERROR(__xludf.DUMMYFUNCTION("""COMPUTED_VALUE"""),1.92801566E8)</f>
        <v>192801566</v>
      </c>
    </row>
    <row r="347">
      <c r="A347" s="2">
        <f>IFERROR(__xludf.DUMMYFUNCTION("""COMPUTED_VALUE"""),45796.66666666667)</f>
        <v>45796.66667</v>
      </c>
      <c r="B347" s="1">
        <f>IFERROR(__xludf.DUMMYFUNCTION("""COMPUTED_VALUE"""),10386.75)</f>
        <v>10386.75</v>
      </c>
      <c r="D347" s="2">
        <f>IFERROR(__xludf.DUMMYFUNCTION("""COMPUTED_VALUE"""),45796.66666666667)</f>
        <v>45796.66667</v>
      </c>
      <c r="E347" s="1">
        <f>IFERROR(__xludf.DUMMYFUNCTION("""COMPUTED_VALUE"""),10461.36)</f>
        <v>10461.36</v>
      </c>
      <c r="G347" s="2">
        <f>IFERROR(__xludf.DUMMYFUNCTION("""COMPUTED_VALUE"""),45796.66666666667)</f>
        <v>45796.66667</v>
      </c>
      <c r="H347" s="1">
        <f>IFERROR(__xludf.DUMMYFUNCTION("""COMPUTED_VALUE"""),10213.49)</f>
        <v>10213.49</v>
      </c>
      <c r="J347" s="2">
        <f>IFERROR(__xludf.DUMMYFUNCTION("""COMPUTED_VALUE"""),45796.66666666667)</f>
        <v>45796.66667</v>
      </c>
      <c r="K347" s="1">
        <f>IFERROR(__xludf.DUMMYFUNCTION("""COMPUTED_VALUE"""),10425.96)</f>
        <v>10425.96</v>
      </c>
      <c r="M347" s="2">
        <f>IFERROR(__xludf.DUMMYFUNCTION("""COMPUTED_VALUE"""),45796.66666666667)</f>
        <v>45796.66667</v>
      </c>
      <c r="N347" s="1">
        <f>IFERROR(__xludf.DUMMYFUNCTION("""COMPUTED_VALUE"""),1.3497974E8)</f>
        <v>134979740</v>
      </c>
    </row>
    <row r="348">
      <c r="A348" s="2">
        <f>IFERROR(__xludf.DUMMYFUNCTION("""COMPUTED_VALUE"""),45797.66666666667)</f>
        <v>45797.66667</v>
      </c>
      <c r="B348" s="1">
        <f>IFERROR(__xludf.DUMMYFUNCTION("""COMPUTED_VALUE"""),10387.82)</f>
        <v>10387.82</v>
      </c>
      <c r="D348" s="2">
        <f>IFERROR(__xludf.DUMMYFUNCTION("""COMPUTED_VALUE"""),45797.66666666667)</f>
        <v>45797.66667</v>
      </c>
      <c r="E348" s="1">
        <f>IFERROR(__xludf.DUMMYFUNCTION("""COMPUTED_VALUE"""),10415.64)</f>
        <v>10415.64</v>
      </c>
      <c r="G348" s="2">
        <f>IFERROR(__xludf.DUMMYFUNCTION("""COMPUTED_VALUE"""),45797.66666666667)</f>
        <v>45797.66667</v>
      </c>
      <c r="H348" s="1">
        <f>IFERROR(__xludf.DUMMYFUNCTION("""COMPUTED_VALUE"""),10244.69)</f>
        <v>10244.69</v>
      </c>
      <c r="J348" s="2">
        <f>IFERROR(__xludf.DUMMYFUNCTION("""COMPUTED_VALUE"""),45797.66666666667)</f>
        <v>45797.66667</v>
      </c>
      <c r="K348" s="1">
        <f>IFERROR(__xludf.DUMMYFUNCTION("""COMPUTED_VALUE"""),10333.02)</f>
        <v>10333.02</v>
      </c>
      <c r="M348" s="2">
        <f>IFERROR(__xludf.DUMMYFUNCTION("""COMPUTED_VALUE"""),45797.66666666667)</f>
        <v>45797.66667</v>
      </c>
      <c r="N348" s="1">
        <f>IFERROR(__xludf.DUMMYFUNCTION("""COMPUTED_VALUE"""),1.27764104E8)</f>
        <v>127764104</v>
      </c>
    </row>
    <row r="349">
      <c r="A349" s="2">
        <f>IFERROR(__xludf.DUMMYFUNCTION("""COMPUTED_VALUE"""),45798.66666666667)</f>
        <v>45798.66667</v>
      </c>
      <c r="B349" s="1">
        <f>IFERROR(__xludf.DUMMYFUNCTION("""COMPUTED_VALUE"""),10248.44)</f>
        <v>10248.44</v>
      </c>
      <c r="D349" s="2">
        <f>IFERROR(__xludf.DUMMYFUNCTION("""COMPUTED_VALUE"""),45798.66666666667)</f>
        <v>45798.66667</v>
      </c>
      <c r="E349" s="1">
        <f>IFERROR(__xludf.DUMMYFUNCTION("""COMPUTED_VALUE"""),10343.93)</f>
        <v>10343.93</v>
      </c>
      <c r="G349" s="2">
        <f>IFERROR(__xludf.DUMMYFUNCTION("""COMPUTED_VALUE"""),45798.66666666667)</f>
        <v>45798.66667</v>
      </c>
      <c r="H349" s="1">
        <f>IFERROR(__xludf.DUMMYFUNCTION("""COMPUTED_VALUE"""),10034.35)</f>
        <v>10034.35</v>
      </c>
      <c r="J349" s="2">
        <f>IFERROR(__xludf.DUMMYFUNCTION("""COMPUTED_VALUE"""),45798.66666666667)</f>
        <v>45798.66667</v>
      </c>
      <c r="K349" s="1">
        <f>IFERROR(__xludf.DUMMYFUNCTION("""COMPUTED_VALUE"""),10096.31)</f>
        <v>10096.31</v>
      </c>
      <c r="M349" s="2">
        <f>IFERROR(__xludf.DUMMYFUNCTION("""COMPUTED_VALUE"""),45798.66666666667)</f>
        <v>45798.66667</v>
      </c>
      <c r="N349" s="1">
        <f>IFERROR(__xludf.DUMMYFUNCTION("""COMPUTED_VALUE"""),1.66432013E8)</f>
        <v>166432013</v>
      </c>
    </row>
    <row r="350">
      <c r="A350" s="2">
        <f>IFERROR(__xludf.DUMMYFUNCTION("""COMPUTED_VALUE"""),45799.66666666667)</f>
        <v>45799.66667</v>
      </c>
      <c r="B350" s="1">
        <f>IFERROR(__xludf.DUMMYFUNCTION("""COMPUTED_VALUE"""),10043.21)</f>
        <v>10043.21</v>
      </c>
      <c r="D350" s="2">
        <f>IFERROR(__xludf.DUMMYFUNCTION("""COMPUTED_VALUE"""),45799.66666666667)</f>
        <v>45799.66667</v>
      </c>
      <c r="E350" s="1">
        <f>IFERROR(__xludf.DUMMYFUNCTION("""COMPUTED_VALUE"""),10130.12)</f>
        <v>10130.12</v>
      </c>
      <c r="G350" s="2">
        <f>IFERROR(__xludf.DUMMYFUNCTION("""COMPUTED_VALUE"""),45799.66666666667)</f>
        <v>45799.66667</v>
      </c>
      <c r="H350" s="1">
        <f>IFERROR(__xludf.DUMMYFUNCTION("""COMPUTED_VALUE"""),9989.93)</f>
        <v>9989.93</v>
      </c>
      <c r="J350" s="2">
        <f>IFERROR(__xludf.DUMMYFUNCTION("""COMPUTED_VALUE"""),45799.66666666667)</f>
        <v>45799.66667</v>
      </c>
      <c r="K350" s="1">
        <f>IFERROR(__xludf.DUMMYFUNCTION("""COMPUTED_VALUE"""),10066.17)</f>
        <v>10066.17</v>
      </c>
      <c r="M350" s="2">
        <f>IFERROR(__xludf.DUMMYFUNCTION("""COMPUTED_VALUE"""),45799.66666666667)</f>
        <v>45799.66667</v>
      </c>
      <c r="N350" s="1">
        <f>IFERROR(__xludf.DUMMYFUNCTION("""COMPUTED_VALUE"""),1.21838582E8)</f>
        <v>121838582</v>
      </c>
    </row>
    <row r="351">
      <c r="A351" s="2">
        <f>IFERROR(__xludf.DUMMYFUNCTION("""COMPUTED_VALUE"""),45800.66666666667)</f>
        <v>45800.66667</v>
      </c>
      <c r="B351" s="1">
        <f>IFERROR(__xludf.DUMMYFUNCTION("""COMPUTED_VALUE"""),9705.67)</f>
        <v>9705.67</v>
      </c>
      <c r="D351" s="2">
        <f>IFERROR(__xludf.DUMMYFUNCTION("""COMPUTED_VALUE"""),45800.66666666667)</f>
        <v>45800.66667</v>
      </c>
      <c r="E351" s="1">
        <f>IFERROR(__xludf.DUMMYFUNCTION("""COMPUTED_VALUE"""),9887.7)</f>
        <v>9887.7</v>
      </c>
      <c r="G351" s="2">
        <f>IFERROR(__xludf.DUMMYFUNCTION("""COMPUTED_VALUE"""),45800.66666666667)</f>
        <v>45800.66667</v>
      </c>
      <c r="H351" s="1">
        <f>IFERROR(__xludf.DUMMYFUNCTION("""COMPUTED_VALUE"""),9705.67)</f>
        <v>9705.67</v>
      </c>
      <c r="J351" s="2">
        <f>IFERROR(__xludf.DUMMYFUNCTION("""COMPUTED_VALUE"""),45800.66666666667)</f>
        <v>45800.66667</v>
      </c>
      <c r="K351" s="1">
        <f>IFERROR(__xludf.DUMMYFUNCTION("""COMPUTED_VALUE"""),9779.0)</f>
        <v>9779</v>
      </c>
      <c r="M351" s="2">
        <f>IFERROR(__xludf.DUMMYFUNCTION("""COMPUTED_VALUE"""),45800.66666666667)</f>
        <v>45800.66667</v>
      </c>
      <c r="N351" s="1">
        <f>IFERROR(__xludf.DUMMYFUNCTION("""COMPUTED_VALUE"""),1.56676948E8)</f>
        <v>156676948</v>
      </c>
    </row>
    <row r="352">
      <c r="A352" s="2">
        <f>IFERROR(__xludf.DUMMYFUNCTION("""COMPUTED_VALUE"""),45804.66666666667)</f>
        <v>45804.66667</v>
      </c>
      <c r="B352" s="1">
        <f>IFERROR(__xludf.DUMMYFUNCTION("""COMPUTED_VALUE"""),9939.95)</f>
        <v>9939.95</v>
      </c>
      <c r="D352" s="2">
        <f>IFERROR(__xludf.DUMMYFUNCTION("""COMPUTED_VALUE"""),45804.66666666667)</f>
        <v>45804.66667</v>
      </c>
      <c r="E352" s="1">
        <f>IFERROR(__xludf.DUMMYFUNCTION("""COMPUTED_VALUE"""),10050.24)</f>
        <v>10050.24</v>
      </c>
      <c r="G352" s="2">
        <f>IFERROR(__xludf.DUMMYFUNCTION("""COMPUTED_VALUE"""),45804.66666666667)</f>
        <v>45804.66667</v>
      </c>
      <c r="H352" s="1">
        <f>IFERROR(__xludf.DUMMYFUNCTION("""COMPUTED_VALUE"""),9890.73)</f>
        <v>9890.73</v>
      </c>
      <c r="J352" s="2">
        <f>IFERROR(__xludf.DUMMYFUNCTION("""COMPUTED_VALUE"""),45804.66666666667)</f>
        <v>45804.66667</v>
      </c>
      <c r="K352" s="1">
        <f>IFERROR(__xludf.DUMMYFUNCTION("""COMPUTED_VALUE"""),10025.23)</f>
        <v>10025.23</v>
      </c>
      <c r="M352" s="2">
        <f>IFERROR(__xludf.DUMMYFUNCTION("""COMPUTED_VALUE"""),45804.66666666667)</f>
        <v>45804.66667</v>
      </c>
      <c r="N352" s="1">
        <f>IFERROR(__xludf.DUMMYFUNCTION("""COMPUTED_VALUE"""),1.48261657E8)</f>
        <v>148261657</v>
      </c>
    </row>
    <row r="353">
      <c r="A353" s="2">
        <f>IFERROR(__xludf.DUMMYFUNCTION("""COMPUTED_VALUE"""),45805.66666666667)</f>
        <v>45805.66667</v>
      </c>
      <c r="B353" s="1">
        <f>IFERROR(__xludf.DUMMYFUNCTION("""COMPUTED_VALUE"""),10054.75)</f>
        <v>10054.75</v>
      </c>
      <c r="D353" s="2">
        <f>IFERROR(__xludf.DUMMYFUNCTION("""COMPUTED_VALUE"""),45805.66666666667)</f>
        <v>45805.66667</v>
      </c>
      <c r="E353" s="1">
        <f>IFERROR(__xludf.DUMMYFUNCTION("""COMPUTED_VALUE"""),10142.75)</f>
        <v>10142.75</v>
      </c>
      <c r="G353" s="2">
        <f>IFERROR(__xludf.DUMMYFUNCTION("""COMPUTED_VALUE"""),45805.66666666667)</f>
        <v>45805.66667</v>
      </c>
      <c r="H353" s="1">
        <f>IFERROR(__xludf.DUMMYFUNCTION("""COMPUTED_VALUE"""),10011.34)</f>
        <v>10011.34</v>
      </c>
      <c r="J353" s="2">
        <f>IFERROR(__xludf.DUMMYFUNCTION("""COMPUTED_VALUE"""),45805.66666666667)</f>
        <v>45805.66667</v>
      </c>
      <c r="K353" s="1">
        <f>IFERROR(__xludf.DUMMYFUNCTION("""COMPUTED_VALUE"""),10029.71)</f>
        <v>10029.71</v>
      </c>
      <c r="M353" s="2">
        <f>IFERROR(__xludf.DUMMYFUNCTION("""COMPUTED_VALUE"""),45805.66666666667)</f>
        <v>45805.66667</v>
      </c>
      <c r="N353" s="1">
        <f>IFERROR(__xludf.DUMMYFUNCTION("""COMPUTED_VALUE"""),1.32177145E8)</f>
        <v>132177145</v>
      </c>
    </row>
    <row r="354">
      <c r="A354" s="2">
        <f>IFERROR(__xludf.DUMMYFUNCTION("""COMPUTED_VALUE"""),45806.66666666667)</f>
        <v>45806.66667</v>
      </c>
      <c r="B354" s="1">
        <f>IFERROR(__xludf.DUMMYFUNCTION("""COMPUTED_VALUE"""),10176.77)</f>
        <v>10176.77</v>
      </c>
      <c r="D354" s="2">
        <f>IFERROR(__xludf.DUMMYFUNCTION("""COMPUTED_VALUE"""),45806.66666666667)</f>
        <v>45806.66667</v>
      </c>
      <c r="E354" s="1">
        <f>IFERROR(__xludf.DUMMYFUNCTION("""COMPUTED_VALUE"""),10176.77)</f>
        <v>10176.77</v>
      </c>
      <c r="G354" s="2">
        <f>IFERROR(__xludf.DUMMYFUNCTION("""COMPUTED_VALUE"""),45806.66666666667)</f>
        <v>45806.66667</v>
      </c>
      <c r="H354" s="1">
        <f>IFERROR(__xludf.DUMMYFUNCTION("""COMPUTED_VALUE"""),9928.14)</f>
        <v>9928.14</v>
      </c>
      <c r="J354" s="2">
        <f>IFERROR(__xludf.DUMMYFUNCTION("""COMPUTED_VALUE"""),45806.66666666667)</f>
        <v>45806.66667</v>
      </c>
      <c r="K354" s="1">
        <f>IFERROR(__xludf.DUMMYFUNCTION("""COMPUTED_VALUE"""),9998.07)</f>
        <v>9998.07</v>
      </c>
      <c r="M354" s="2">
        <f>IFERROR(__xludf.DUMMYFUNCTION("""COMPUTED_VALUE"""),45806.66666666667)</f>
        <v>45806.66667</v>
      </c>
      <c r="N354" s="1">
        <f>IFERROR(__xludf.DUMMYFUNCTION("""COMPUTED_VALUE"""),1.6416046E8)</f>
        <v>164160460</v>
      </c>
    </row>
    <row r="355">
      <c r="A355" s="2">
        <f>IFERROR(__xludf.DUMMYFUNCTION("""COMPUTED_VALUE"""),45807.66666666667)</f>
        <v>45807.66667</v>
      </c>
      <c r="B355" s="1">
        <f>IFERROR(__xludf.DUMMYFUNCTION("""COMPUTED_VALUE"""),9966.33)</f>
        <v>9966.33</v>
      </c>
      <c r="D355" s="2">
        <f>IFERROR(__xludf.DUMMYFUNCTION("""COMPUTED_VALUE"""),45807.66666666667)</f>
        <v>45807.66667</v>
      </c>
      <c r="E355" s="1">
        <f>IFERROR(__xludf.DUMMYFUNCTION("""COMPUTED_VALUE"""),10083.75)</f>
        <v>10083.75</v>
      </c>
      <c r="G355" s="2">
        <f>IFERROR(__xludf.DUMMYFUNCTION("""COMPUTED_VALUE"""),45807.66666666667)</f>
        <v>45807.66667</v>
      </c>
      <c r="H355" s="1">
        <f>IFERROR(__xludf.DUMMYFUNCTION("""COMPUTED_VALUE"""),9836.08)</f>
        <v>9836.08</v>
      </c>
      <c r="J355" s="2">
        <f>IFERROR(__xludf.DUMMYFUNCTION("""COMPUTED_VALUE"""),45807.66666666667)</f>
        <v>45807.66667</v>
      </c>
      <c r="K355" s="1">
        <f>IFERROR(__xludf.DUMMYFUNCTION("""COMPUTED_VALUE"""),10031.69)</f>
        <v>10031.69</v>
      </c>
      <c r="M355" s="2">
        <f>IFERROR(__xludf.DUMMYFUNCTION("""COMPUTED_VALUE"""),45807.66666666667)</f>
        <v>45807.66667</v>
      </c>
      <c r="N355" s="1">
        <f>IFERROR(__xludf.DUMMYFUNCTION("""COMPUTED_VALUE"""),1.98934028E8)</f>
        <v>198934028</v>
      </c>
    </row>
    <row r="356">
      <c r="A356" s="2">
        <f>IFERROR(__xludf.DUMMYFUNCTION("""COMPUTED_VALUE"""),45810.66666666667)</f>
        <v>45810.66667</v>
      </c>
      <c r="B356" s="1">
        <f>IFERROR(__xludf.DUMMYFUNCTION("""COMPUTED_VALUE"""),10020.28)</f>
        <v>10020.28</v>
      </c>
      <c r="D356" s="2">
        <f>IFERROR(__xludf.DUMMYFUNCTION("""COMPUTED_VALUE"""),45810.66666666667)</f>
        <v>45810.66667</v>
      </c>
      <c r="E356" s="1">
        <f>IFERROR(__xludf.DUMMYFUNCTION("""COMPUTED_VALUE"""),10086.3)</f>
        <v>10086.3</v>
      </c>
      <c r="G356" s="2">
        <f>IFERROR(__xludf.DUMMYFUNCTION("""COMPUTED_VALUE"""),45810.66666666667)</f>
        <v>45810.66667</v>
      </c>
      <c r="H356" s="1">
        <f>IFERROR(__xludf.DUMMYFUNCTION("""COMPUTED_VALUE"""),9984.67)</f>
        <v>9984.67</v>
      </c>
      <c r="J356" s="2">
        <f>IFERROR(__xludf.DUMMYFUNCTION("""COMPUTED_VALUE"""),45810.66666666667)</f>
        <v>45810.66667</v>
      </c>
      <c r="K356" s="1">
        <f>IFERROR(__xludf.DUMMYFUNCTION("""COMPUTED_VALUE"""),10068.7)</f>
        <v>10068.7</v>
      </c>
      <c r="M356" s="2">
        <f>IFERROR(__xludf.DUMMYFUNCTION("""COMPUTED_VALUE"""),45810.66666666667)</f>
        <v>45810.66667</v>
      </c>
      <c r="N356" s="1">
        <f>IFERROR(__xludf.DUMMYFUNCTION("""COMPUTED_VALUE"""),1.12957293E8)</f>
        <v>112957293</v>
      </c>
    </row>
    <row r="357">
      <c r="A357" s="2">
        <f>IFERROR(__xludf.DUMMYFUNCTION("""COMPUTED_VALUE"""),45811.66666666667)</f>
        <v>45811.66667</v>
      </c>
      <c r="B357" s="1">
        <f>IFERROR(__xludf.DUMMYFUNCTION("""COMPUTED_VALUE"""),10056.12)</f>
        <v>10056.12</v>
      </c>
      <c r="D357" s="2">
        <f>IFERROR(__xludf.DUMMYFUNCTION("""COMPUTED_VALUE"""),45811.66666666667)</f>
        <v>45811.66667</v>
      </c>
      <c r="E357" s="1">
        <f>IFERROR(__xludf.DUMMYFUNCTION("""COMPUTED_VALUE"""),10185.42)</f>
        <v>10185.42</v>
      </c>
      <c r="G357" s="2">
        <f>IFERROR(__xludf.DUMMYFUNCTION("""COMPUTED_VALUE"""),45811.66666666667)</f>
        <v>45811.66667</v>
      </c>
      <c r="H357" s="1">
        <f>IFERROR(__xludf.DUMMYFUNCTION("""COMPUTED_VALUE"""),10033.54)</f>
        <v>10033.54</v>
      </c>
      <c r="J357" s="2">
        <f>IFERROR(__xludf.DUMMYFUNCTION("""COMPUTED_VALUE"""),45811.66666666667)</f>
        <v>45811.66667</v>
      </c>
      <c r="K357" s="1">
        <f>IFERROR(__xludf.DUMMYFUNCTION("""COMPUTED_VALUE"""),10163.27)</f>
        <v>10163.27</v>
      </c>
      <c r="M357" s="2">
        <f>IFERROR(__xludf.DUMMYFUNCTION("""COMPUTED_VALUE"""),45811.66666666667)</f>
        <v>45811.66667</v>
      </c>
      <c r="N357" s="1">
        <f>IFERROR(__xludf.DUMMYFUNCTION("""COMPUTED_VALUE"""),1.48140262E8)</f>
        <v>148140262</v>
      </c>
    </row>
    <row r="358">
      <c r="A358" s="2">
        <f>IFERROR(__xludf.DUMMYFUNCTION("""COMPUTED_VALUE"""),45812.66666666667)</f>
        <v>45812.66667</v>
      </c>
      <c r="B358" s="1">
        <f>IFERROR(__xludf.DUMMYFUNCTION("""COMPUTED_VALUE"""),10162.05)</f>
        <v>10162.05</v>
      </c>
      <c r="D358" s="2">
        <f>IFERROR(__xludf.DUMMYFUNCTION("""COMPUTED_VALUE"""),45812.66666666667)</f>
        <v>45812.66667</v>
      </c>
      <c r="E358" s="1">
        <f>IFERROR(__xludf.DUMMYFUNCTION("""COMPUTED_VALUE"""),10304.03)</f>
        <v>10304.03</v>
      </c>
      <c r="G358" s="2">
        <f>IFERROR(__xludf.DUMMYFUNCTION("""COMPUTED_VALUE"""),45812.66666666667)</f>
        <v>45812.66667</v>
      </c>
      <c r="H358" s="1">
        <f>IFERROR(__xludf.DUMMYFUNCTION("""COMPUTED_VALUE"""),10134.85)</f>
        <v>10134.85</v>
      </c>
      <c r="J358" s="2">
        <f>IFERROR(__xludf.DUMMYFUNCTION("""COMPUTED_VALUE"""),45812.66666666667)</f>
        <v>45812.66667</v>
      </c>
      <c r="K358" s="1">
        <f>IFERROR(__xludf.DUMMYFUNCTION("""COMPUTED_VALUE"""),10147.36)</f>
        <v>10147.36</v>
      </c>
      <c r="M358" s="2">
        <f>IFERROR(__xludf.DUMMYFUNCTION("""COMPUTED_VALUE"""),45812.66666666667)</f>
        <v>45812.66667</v>
      </c>
      <c r="N358" s="1">
        <f>IFERROR(__xludf.DUMMYFUNCTION("""COMPUTED_VALUE"""),1.55696182E8)</f>
        <v>155696182</v>
      </c>
    </row>
    <row r="359">
      <c r="A359" s="2">
        <f>IFERROR(__xludf.DUMMYFUNCTION("""COMPUTED_VALUE"""),45813.66666666667)</f>
        <v>45813.66667</v>
      </c>
      <c r="B359" s="1">
        <f>IFERROR(__xludf.DUMMYFUNCTION("""COMPUTED_VALUE"""),10178.32)</f>
        <v>10178.32</v>
      </c>
      <c r="D359" s="2">
        <f>IFERROR(__xludf.DUMMYFUNCTION("""COMPUTED_VALUE"""),45813.66666666667)</f>
        <v>45813.66667</v>
      </c>
      <c r="E359" s="1">
        <f>IFERROR(__xludf.DUMMYFUNCTION("""COMPUTED_VALUE"""),10239.82)</f>
        <v>10239.82</v>
      </c>
      <c r="G359" s="2">
        <f>IFERROR(__xludf.DUMMYFUNCTION("""COMPUTED_VALUE"""),45813.66666666667)</f>
        <v>45813.66667</v>
      </c>
      <c r="H359" s="1">
        <f>IFERROR(__xludf.DUMMYFUNCTION("""COMPUTED_VALUE"""),10015.61)</f>
        <v>10015.61</v>
      </c>
      <c r="J359" s="2">
        <f>IFERROR(__xludf.DUMMYFUNCTION("""COMPUTED_VALUE"""),45813.66666666667)</f>
        <v>45813.66667</v>
      </c>
      <c r="K359" s="1">
        <f>IFERROR(__xludf.DUMMYFUNCTION("""COMPUTED_VALUE"""),10037.73)</f>
        <v>10037.73</v>
      </c>
      <c r="M359" s="2">
        <f>IFERROR(__xludf.DUMMYFUNCTION("""COMPUTED_VALUE"""),45813.66666666667)</f>
        <v>45813.66667</v>
      </c>
      <c r="N359" s="1">
        <f>IFERROR(__xludf.DUMMYFUNCTION("""COMPUTED_VALUE"""),1.6403822E8)</f>
        <v>164038220</v>
      </c>
    </row>
    <row r="360">
      <c r="A360" s="2">
        <f>IFERROR(__xludf.DUMMYFUNCTION("""COMPUTED_VALUE"""),45814.66666666667)</f>
        <v>45814.66667</v>
      </c>
      <c r="B360" s="1">
        <f>IFERROR(__xludf.DUMMYFUNCTION("""COMPUTED_VALUE"""),10175.84)</f>
        <v>10175.84</v>
      </c>
      <c r="D360" s="2">
        <f>IFERROR(__xludf.DUMMYFUNCTION("""COMPUTED_VALUE"""),45814.66666666667)</f>
        <v>45814.66667</v>
      </c>
      <c r="E360" s="1">
        <f>IFERROR(__xludf.DUMMYFUNCTION("""COMPUTED_VALUE"""),10277.87)</f>
        <v>10277.87</v>
      </c>
      <c r="G360" s="2">
        <f>IFERROR(__xludf.DUMMYFUNCTION("""COMPUTED_VALUE"""),45814.66666666667)</f>
        <v>45814.66667</v>
      </c>
      <c r="H360" s="1">
        <f>IFERROR(__xludf.DUMMYFUNCTION("""COMPUTED_VALUE"""),10117.4)</f>
        <v>10117.4</v>
      </c>
      <c r="J360" s="2">
        <f>IFERROR(__xludf.DUMMYFUNCTION("""COMPUTED_VALUE"""),45814.66666666667)</f>
        <v>45814.66667</v>
      </c>
      <c r="K360" s="1">
        <f>IFERROR(__xludf.DUMMYFUNCTION("""COMPUTED_VALUE"""),10200.06)</f>
        <v>10200.06</v>
      </c>
      <c r="M360" s="2">
        <f>IFERROR(__xludf.DUMMYFUNCTION("""COMPUTED_VALUE"""),45814.66666666667)</f>
        <v>45814.66667</v>
      </c>
      <c r="N360" s="1">
        <f>IFERROR(__xludf.DUMMYFUNCTION("""COMPUTED_VALUE"""),1.29696055E8)</f>
        <v>129696055</v>
      </c>
    </row>
    <row r="361">
      <c r="A361" s="2">
        <f>IFERROR(__xludf.DUMMYFUNCTION("""COMPUTED_VALUE"""),45817.66666666667)</f>
        <v>45817.66667</v>
      </c>
      <c r="B361" s="1">
        <f>IFERROR(__xludf.DUMMYFUNCTION("""COMPUTED_VALUE"""),10223.63)</f>
        <v>10223.63</v>
      </c>
      <c r="D361" s="2">
        <f>IFERROR(__xludf.DUMMYFUNCTION("""COMPUTED_VALUE"""),45817.66666666667)</f>
        <v>45817.66667</v>
      </c>
      <c r="E361" s="1">
        <f>IFERROR(__xludf.DUMMYFUNCTION("""COMPUTED_VALUE"""),10308.16)</f>
        <v>10308.16</v>
      </c>
      <c r="G361" s="2">
        <f>IFERROR(__xludf.DUMMYFUNCTION("""COMPUTED_VALUE"""),45817.66666666667)</f>
        <v>45817.66667</v>
      </c>
      <c r="H361" s="1">
        <f>IFERROR(__xludf.DUMMYFUNCTION("""COMPUTED_VALUE"""),10031.45)</f>
        <v>10031.45</v>
      </c>
      <c r="J361" s="2">
        <f>IFERROR(__xludf.DUMMYFUNCTION("""COMPUTED_VALUE"""),45817.66666666667)</f>
        <v>45817.66667</v>
      </c>
      <c r="K361" s="1">
        <f>IFERROR(__xludf.DUMMYFUNCTION("""COMPUTED_VALUE"""),10091.75)</f>
        <v>10091.75</v>
      </c>
      <c r="M361" s="2">
        <f>IFERROR(__xludf.DUMMYFUNCTION("""COMPUTED_VALUE"""),45817.66666666667)</f>
        <v>45817.66667</v>
      </c>
      <c r="N361" s="1">
        <f>IFERROR(__xludf.DUMMYFUNCTION("""COMPUTED_VALUE"""),1.58970011E8)</f>
        <v>158970011</v>
      </c>
    </row>
    <row r="362">
      <c r="A362" s="2">
        <f>IFERROR(__xludf.DUMMYFUNCTION("""COMPUTED_VALUE"""),45818.66666666667)</f>
        <v>45818.66667</v>
      </c>
      <c r="B362" s="1">
        <f>IFERROR(__xludf.DUMMYFUNCTION("""COMPUTED_VALUE"""),10068.62)</f>
        <v>10068.62</v>
      </c>
      <c r="D362" s="2">
        <f>IFERROR(__xludf.DUMMYFUNCTION("""COMPUTED_VALUE"""),45818.66666666667)</f>
        <v>45818.66667</v>
      </c>
      <c r="E362" s="1">
        <f>IFERROR(__xludf.DUMMYFUNCTION("""COMPUTED_VALUE"""),10222.79)</f>
        <v>10222.79</v>
      </c>
      <c r="G362" s="2">
        <f>IFERROR(__xludf.DUMMYFUNCTION("""COMPUTED_VALUE"""),45818.66666666667)</f>
        <v>45818.66667</v>
      </c>
      <c r="H362" s="1">
        <f>IFERROR(__xludf.DUMMYFUNCTION("""COMPUTED_VALUE"""),10068.62)</f>
        <v>10068.62</v>
      </c>
      <c r="J362" s="2">
        <f>IFERROR(__xludf.DUMMYFUNCTION("""COMPUTED_VALUE"""),45818.66666666667)</f>
        <v>45818.66667</v>
      </c>
      <c r="K362" s="1">
        <f>IFERROR(__xludf.DUMMYFUNCTION("""COMPUTED_VALUE"""),10145.88)</f>
        <v>10145.88</v>
      </c>
      <c r="M362" s="2">
        <f>IFERROR(__xludf.DUMMYFUNCTION("""COMPUTED_VALUE"""),45818.66666666667)</f>
        <v>45818.66667</v>
      </c>
      <c r="N362" s="1">
        <f>IFERROR(__xludf.DUMMYFUNCTION("""COMPUTED_VALUE"""),1.29972463E8)</f>
        <v>129972463</v>
      </c>
    </row>
    <row r="363">
      <c r="A363" s="2">
        <f>IFERROR(__xludf.DUMMYFUNCTION("""COMPUTED_VALUE"""),45819.66666666667)</f>
        <v>45819.66667</v>
      </c>
      <c r="B363" s="1">
        <f>IFERROR(__xludf.DUMMYFUNCTION("""COMPUTED_VALUE"""),10173.57)</f>
        <v>10173.57</v>
      </c>
      <c r="D363" s="2">
        <f>IFERROR(__xludf.DUMMYFUNCTION("""COMPUTED_VALUE"""),45819.66666666667)</f>
        <v>45819.66667</v>
      </c>
      <c r="E363" s="1">
        <f>IFERROR(__xludf.DUMMYFUNCTION("""COMPUTED_VALUE"""),10231.3)</f>
        <v>10231.3</v>
      </c>
      <c r="G363" s="2">
        <f>IFERROR(__xludf.DUMMYFUNCTION("""COMPUTED_VALUE"""),45819.66666666667)</f>
        <v>45819.66667</v>
      </c>
      <c r="H363" s="1">
        <f>IFERROR(__xludf.DUMMYFUNCTION("""COMPUTED_VALUE"""),9941.0)</f>
        <v>9941</v>
      </c>
      <c r="J363" s="2">
        <f>IFERROR(__xludf.DUMMYFUNCTION("""COMPUTED_VALUE"""),45819.66666666667)</f>
        <v>45819.66667</v>
      </c>
      <c r="K363" s="1">
        <f>IFERROR(__xludf.DUMMYFUNCTION("""COMPUTED_VALUE"""),9957.5)</f>
        <v>9957.5</v>
      </c>
      <c r="M363" s="2">
        <f>IFERROR(__xludf.DUMMYFUNCTION("""COMPUTED_VALUE"""),45819.66666666667)</f>
        <v>45819.66667</v>
      </c>
      <c r="N363" s="1">
        <f>IFERROR(__xludf.DUMMYFUNCTION("""COMPUTED_VALUE"""),1.37634114E8)</f>
        <v>137634114</v>
      </c>
    </row>
    <row r="364">
      <c r="A364" s="2">
        <f>IFERROR(__xludf.DUMMYFUNCTION("""COMPUTED_VALUE"""),45820.66666666667)</f>
        <v>45820.66667</v>
      </c>
      <c r="B364" s="1">
        <f>IFERROR(__xludf.DUMMYFUNCTION("""COMPUTED_VALUE"""),9964.8)</f>
        <v>9964.8</v>
      </c>
      <c r="D364" s="2">
        <f>IFERROR(__xludf.DUMMYFUNCTION("""COMPUTED_VALUE"""),45820.66666666667)</f>
        <v>45820.66667</v>
      </c>
      <c r="E364" s="1">
        <f>IFERROR(__xludf.DUMMYFUNCTION("""COMPUTED_VALUE"""),9999.49)</f>
        <v>9999.49</v>
      </c>
      <c r="G364" s="2">
        <f>IFERROR(__xludf.DUMMYFUNCTION("""COMPUTED_VALUE"""),45820.66666666667)</f>
        <v>45820.66667</v>
      </c>
      <c r="H364" s="1">
        <f>IFERROR(__xludf.DUMMYFUNCTION("""COMPUTED_VALUE"""),9890.47)</f>
        <v>9890.47</v>
      </c>
      <c r="J364" s="2">
        <f>IFERROR(__xludf.DUMMYFUNCTION("""COMPUTED_VALUE"""),45820.66666666667)</f>
        <v>45820.66667</v>
      </c>
      <c r="K364" s="1">
        <f>IFERROR(__xludf.DUMMYFUNCTION("""COMPUTED_VALUE"""),9978.33)</f>
        <v>9978.33</v>
      </c>
      <c r="M364" s="2">
        <f>IFERROR(__xludf.DUMMYFUNCTION("""COMPUTED_VALUE"""),45820.66666666667)</f>
        <v>45820.66667</v>
      </c>
      <c r="N364" s="1">
        <f>IFERROR(__xludf.DUMMYFUNCTION("""COMPUTED_VALUE"""),1.06098923E8)</f>
        <v>106098923</v>
      </c>
    </row>
    <row r="365">
      <c r="A365" s="2">
        <f>IFERROR(__xludf.DUMMYFUNCTION("""COMPUTED_VALUE"""),45821.66666666667)</f>
        <v>45821.66667</v>
      </c>
      <c r="B365" s="1">
        <f>IFERROR(__xludf.DUMMYFUNCTION("""COMPUTED_VALUE"""),9984.79)</f>
        <v>9984.79</v>
      </c>
      <c r="D365" s="2">
        <f>IFERROR(__xludf.DUMMYFUNCTION("""COMPUTED_VALUE"""),45821.66666666667)</f>
        <v>45821.66667</v>
      </c>
      <c r="E365" s="1">
        <f>IFERROR(__xludf.DUMMYFUNCTION("""COMPUTED_VALUE"""),10016.78)</f>
        <v>10016.78</v>
      </c>
      <c r="G365" s="2">
        <f>IFERROR(__xludf.DUMMYFUNCTION("""COMPUTED_VALUE"""),45821.66666666667)</f>
        <v>45821.66667</v>
      </c>
      <c r="H365" s="1">
        <f>IFERROR(__xludf.DUMMYFUNCTION("""COMPUTED_VALUE"""),9800.54)</f>
        <v>9800.54</v>
      </c>
      <c r="J365" s="2">
        <f>IFERROR(__xludf.DUMMYFUNCTION("""COMPUTED_VALUE"""),45821.66666666667)</f>
        <v>45821.66667</v>
      </c>
      <c r="K365" s="1">
        <f>IFERROR(__xludf.DUMMYFUNCTION("""COMPUTED_VALUE"""),9833.67)</f>
        <v>9833.67</v>
      </c>
      <c r="M365" s="2">
        <f>IFERROR(__xludf.DUMMYFUNCTION("""COMPUTED_VALUE"""),45821.66666666667)</f>
        <v>45821.66667</v>
      </c>
      <c r="N365" s="1">
        <f>IFERROR(__xludf.DUMMYFUNCTION("""COMPUTED_VALUE"""),1.38161551E8)</f>
        <v>138161551</v>
      </c>
    </row>
    <row r="366">
      <c r="A366" s="2">
        <f>IFERROR(__xludf.DUMMYFUNCTION("""COMPUTED_VALUE"""),45824.66666666667)</f>
        <v>45824.66667</v>
      </c>
      <c r="B366" s="1">
        <f>IFERROR(__xludf.DUMMYFUNCTION("""COMPUTED_VALUE"""),9873.21)</f>
        <v>9873.21</v>
      </c>
      <c r="D366" s="2">
        <f>IFERROR(__xludf.DUMMYFUNCTION("""COMPUTED_VALUE"""),45824.66666666667)</f>
        <v>45824.66667</v>
      </c>
      <c r="E366" s="1">
        <f>IFERROR(__xludf.DUMMYFUNCTION("""COMPUTED_VALUE"""),9952.25)</f>
        <v>9952.25</v>
      </c>
      <c r="G366" s="2">
        <f>IFERROR(__xludf.DUMMYFUNCTION("""COMPUTED_VALUE"""),45824.66666666667)</f>
        <v>45824.66667</v>
      </c>
      <c r="H366" s="1">
        <f>IFERROR(__xludf.DUMMYFUNCTION("""COMPUTED_VALUE"""),9850.82)</f>
        <v>9850.82</v>
      </c>
      <c r="J366" s="2">
        <f>IFERROR(__xludf.DUMMYFUNCTION("""COMPUTED_VALUE"""),45824.66666666667)</f>
        <v>45824.66667</v>
      </c>
      <c r="K366" s="1">
        <f>IFERROR(__xludf.DUMMYFUNCTION("""COMPUTED_VALUE"""),9945.76)</f>
        <v>9945.76</v>
      </c>
      <c r="M366" s="2">
        <f>IFERROR(__xludf.DUMMYFUNCTION("""COMPUTED_VALUE"""),45824.66666666667)</f>
        <v>45824.66667</v>
      </c>
      <c r="N366" s="1">
        <f>IFERROR(__xludf.DUMMYFUNCTION("""COMPUTED_VALUE"""),1.25275385E8)</f>
        <v>125275385</v>
      </c>
    </row>
    <row r="367">
      <c r="A367" s="2">
        <f>IFERROR(__xludf.DUMMYFUNCTION("""COMPUTED_VALUE"""),45825.66666666667)</f>
        <v>45825.66667</v>
      </c>
      <c r="B367" s="1">
        <f>IFERROR(__xludf.DUMMYFUNCTION("""COMPUTED_VALUE"""),9884.19)</f>
        <v>9884.19</v>
      </c>
      <c r="D367" s="2">
        <f>IFERROR(__xludf.DUMMYFUNCTION("""COMPUTED_VALUE"""),45825.66666666667)</f>
        <v>45825.66667</v>
      </c>
      <c r="E367" s="1">
        <f>IFERROR(__xludf.DUMMYFUNCTION("""COMPUTED_VALUE"""),9950.29)</f>
        <v>9950.29</v>
      </c>
      <c r="G367" s="2">
        <f>IFERROR(__xludf.DUMMYFUNCTION("""COMPUTED_VALUE"""),45825.66666666667)</f>
        <v>45825.66667</v>
      </c>
      <c r="H367" s="1">
        <f>IFERROR(__xludf.DUMMYFUNCTION("""COMPUTED_VALUE"""),9795.75)</f>
        <v>9795.75</v>
      </c>
      <c r="J367" s="2">
        <f>IFERROR(__xludf.DUMMYFUNCTION("""COMPUTED_VALUE"""),45825.66666666667)</f>
        <v>45825.66667</v>
      </c>
      <c r="K367" s="1">
        <f>IFERROR(__xludf.DUMMYFUNCTION("""COMPUTED_VALUE"""),9816.1)</f>
        <v>9816.1</v>
      </c>
      <c r="M367" s="2">
        <f>IFERROR(__xludf.DUMMYFUNCTION("""COMPUTED_VALUE"""),45825.66666666667)</f>
        <v>45825.66667</v>
      </c>
      <c r="N367" s="1">
        <f>IFERROR(__xludf.DUMMYFUNCTION("""COMPUTED_VALUE"""),1.07384041E8)</f>
        <v>107384041</v>
      </c>
    </row>
    <row r="368">
      <c r="A368" s="2">
        <f>IFERROR(__xludf.DUMMYFUNCTION("""COMPUTED_VALUE"""),45826.66666666667)</f>
        <v>45826.66667</v>
      </c>
      <c r="B368" s="1">
        <f>IFERROR(__xludf.DUMMYFUNCTION("""COMPUTED_VALUE"""),9818.62)</f>
        <v>9818.62</v>
      </c>
      <c r="D368" s="2">
        <f>IFERROR(__xludf.DUMMYFUNCTION("""COMPUTED_VALUE"""),45826.66666666667)</f>
        <v>45826.66667</v>
      </c>
      <c r="E368" s="1">
        <f>IFERROR(__xludf.DUMMYFUNCTION("""COMPUTED_VALUE"""),9915.57)</f>
        <v>9915.57</v>
      </c>
      <c r="G368" s="2">
        <f>IFERROR(__xludf.DUMMYFUNCTION("""COMPUTED_VALUE"""),45826.66666666667)</f>
        <v>45826.66667</v>
      </c>
      <c r="H368" s="1">
        <f>IFERROR(__xludf.DUMMYFUNCTION("""COMPUTED_VALUE"""),9792.61)</f>
        <v>9792.61</v>
      </c>
      <c r="J368" s="2">
        <f>IFERROR(__xludf.DUMMYFUNCTION("""COMPUTED_VALUE"""),45826.66666666667)</f>
        <v>45826.66667</v>
      </c>
      <c r="K368" s="1">
        <f>IFERROR(__xludf.DUMMYFUNCTION("""COMPUTED_VALUE"""),9863.4)</f>
        <v>9863.4</v>
      </c>
      <c r="M368" s="2">
        <f>IFERROR(__xludf.DUMMYFUNCTION("""COMPUTED_VALUE"""),45826.66666666667)</f>
        <v>45826.66667</v>
      </c>
      <c r="N368" s="1">
        <f>IFERROR(__xludf.DUMMYFUNCTION("""COMPUTED_VALUE"""),1.36493531E8)</f>
        <v>136493531</v>
      </c>
    </row>
    <row r="369">
      <c r="A369" s="2">
        <f>IFERROR(__xludf.DUMMYFUNCTION("""COMPUTED_VALUE"""),45828.66666666667)</f>
        <v>45828.66667</v>
      </c>
      <c r="B369" s="1">
        <f>IFERROR(__xludf.DUMMYFUNCTION("""COMPUTED_VALUE"""),9936.21)</f>
        <v>9936.21</v>
      </c>
      <c r="D369" s="2">
        <f>IFERROR(__xludf.DUMMYFUNCTION("""COMPUTED_VALUE"""),45828.66666666667)</f>
        <v>45828.66667</v>
      </c>
      <c r="E369" s="1">
        <f>IFERROR(__xludf.DUMMYFUNCTION("""COMPUTED_VALUE"""),10102.22)</f>
        <v>10102.22</v>
      </c>
      <c r="G369" s="2">
        <f>IFERROR(__xludf.DUMMYFUNCTION("""COMPUTED_VALUE"""),45828.66666666667)</f>
        <v>45828.66667</v>
      </c>
      <c r="H369" s="1">
        <f>IFERROR(__xludf.DUMMYFUNCTION("""COMPUTED_VALUE"""),9876.43)</f>
        <v>9876.43</v>
      </c>
      <c r="J369" s="2">
        <f>IFERROR(__xludf.DUMMYFUNCTION("""COMPUTED_VALUE"""),45828.66666666667)</f>
        <v>45828.66667</v>
      </c>
      <c r="K369" s="1">
        <f>IFERROR(__xludf.DUMMYFUNCTION("""COMPUTED_VALUE"""),10072.59)</f>
        <v>10072.59</v>
      </c>
      <c r="M369" s="2">
        <f>IFERROR(__xludf.DUMMYFUNCTION("""COMPUTED_VALUE"""),45828.66666666667)</f>
        <v>45828.66667</v>
      </c>
      <c r="N369" s="1">
        <f>IFERROR(__xludf.DUMMYFUNCTION("""COMPUTED_VALUE"""),2.41537989E8)</f>
        <v>241537989</v>
      </c>
    </row>
    <row r="370">
      <c r="A370" s="2">
        <f>IFERROR(__xludf.DUMMYFUNCTION("""COMPUTED_VALUE"""),45831.66666666667)</f>
        <v>45831.66667</v>
      </c>
      <c r="B370" s="1">
        <f>IFERROR(__xludf.DUMMYFUNCTION("""COMPUTED_VALUE"""),10097.75)</f>
        <v>10097.75</v>
      </c>
      <c r="D370" s="2">
        <f>IFERROR(__xludf.DUMMYFUNCTION("""COMPUTED_VALUE"""),45831.66666666667)</f>
        <v>45831.66667</v>
      </c>
      <c r="E370" s="1">
        <f>IFERROR(__xludf.DUMMYFUNCTION("""COMPUTED_VALUE"""),10133.28)</f>
        <v>10133.28</v>
      </c>
      <c r="G370" s="2">
        <f>IFERROR(__xludf.DUMMYFUNCTION("""COMPUTED_VALUE"""),45831.66666666667)</f>
        <v>45831.66667</v>
      </c>
      <c r="H370" s="1">
        <f>IFERROR(__xludf.DUMMYFUNCTION("""COMPUTED_VALUE"""),9967.78)</f>
        <v>9967.78</v>
      </c>
      <c r="J370" s="2">
        <f>IFERROR(__xludf.DUMMYFUNCTION("""COMPUTED_VALUE"""),45831.66666666667)</f>
        <v>45831.66667</v>
      </c>
      <c r="K370" s="1">
        <f>IFERROR(__xludf.DUMMYFUNCTION("""COMPUTED_VALUE"""),10093.72)</f>
        <v>10093.72</v>
      </c>
      <c r="M370" s="2">
        <f>IFERROR(__xludf.DUMMYFUNCTION("""COMPUTED_VALUE"""),45831.66666666667)</f>
        <v>45831.66667</v>
      </c>
      <c r="N370" s="1">
        <f>IFERROR(__xludf.DUMMYFUNCTION("""COMPUTED_VALUE"""),1.83148053E8)</f>
        <v>183148053</v>
      </c>
    </row>
    <row r="371">
      <c r="A371" s="2">
        <f>IFERROR(__xludf.DUMMYFUNCTION("""COMPUTED_VALUE"""),45832.66666666667)</f>
        <v>45832.66667</v>
      </c>
      <c r="B371" s="1">
        <f>IFERROR(__xludf.DUMMYFUNCTION("""COMPUTED_VALUE"""),10154.89)</f>
        <v>10154.89</v>
      </c>
      <c r="D371" s="2">
        <f>IFERROR(__xludf.DUMMYFUNCTION("""COMPUTED_VALUE"""),45832.66666666667)</f>
        <v>45832.66667</v>
      </c>
      <c r="E371" s="1">
        <f>IFERROR(__xludf.DUMMYFUNCTION("""COMPUTED_VALUE"""),10204.33)</f>
        <v>10204.33</v>
      </c>
      <c r="G371" s="2">
        <f>IFERROR(__xludf.DUMMYFUNCTION("""COMPUTED_VALUE"""),45832.66666666667)</f>
        <v>45832.66667</v>
      </c>
      <c r="H371" s="1">
        <f>IFERROR(__xludf.DUMMYFUNCTION("""COMPUTED_VALUE"""),10043.42)</f>
        <v>10043.42</v>
      </c>
      <c r="J371" s="2">
        <f>IFERROR(__xludf.DUMMYFUNCTION("""COMPUTED_VALUE"""),45832.66666666667)</f>
        <v>45832.66667</v>
      </c>
      <c r="K371" s="1">
        <f>IFERROR(__xludf.DUMMYFUNCTION("""COMPUTED_VALUE"""),10058.0)</f>
        <v>10058</v>
      </c>
      <c r="M371" s="2">
        <f>IFERROR(__xludf.DUMMYFUNCTION("""COMPUTED_VALUE"""),45832.66666666667)</f>
        <v>45832.66667</v>
      </c>
      <c r="N371" s="1">
        <f>IFERROR(__xludf.DUMMYFUNCTION("""COMPUTED_VALUE"""),1.57695303E8)</f>
        <v>157695303</v>
      </c>
    </row>
    <row r="372">
      <c r="A372" s="2">
        <f>IFERROR(__xludf.DUMMYFUNCTION("""COMPUTED_VALUE"""),45833.66666666667)</f>
        <v>45833.66667</v>
      </c>
      <c r="B372" s="1">
        <f>IFERROR(__xludf.DUMMYFUNCTION("""COMPUTED_VALUE"""),10114.53)</f>
        <v>10114.53</v>
      </c>
      <c r="D372" s="2">
        <f>IFERROR(__xludf.DUMMYFUNCTION("""COMPUTED_VALUE"""),45833.66666666667)</f>
        <v>45833.66667</v>
      </c>
      <c r="E372" s="1">
        <f>IFERROR(__xludf.DUMMYFUNCTION("""COMPUTED_VALUE"""),10208.9)</f>
        <v>10208.9</v>
      </c>
      <c r="G372" s="2">
        <f>IFERROR(__xludf.DUMMYFUNCTION("""COMPUTED_VALUE"""),45833.66666666667)</f>
        <v>45833.66667</v>
      </c>
      <c r="H372" s="1">
        <f>IFERROR(__xludf.DUMMYFUNCTION("""COMPUTED_VALUE"""),10080.9)</f>
        <v>10080.9</v>
      </c>
      <c r="J372" s="2">
        <f>IFERROR(__xludf.DUMMYFUNCTION("""COMPUTED_VALUE"""),45833.66666666667)</f>
        <v>45833.66667</v>
      </c>
      <c r="K372" s="1">
        <f>IFERROR(__xludf.DUMMYFUNCTION("""COMPUTED_VALUE"""),10124.9)</f>
        <v>10124.9</v>
      </c>
      <c r="M372" s="2">
        <f>IFERROR(__xludf.DUMMYFUNCTION("""COMPUTED_VALUE"""),45833.66666666667)</f>
        <v>45833.66667</v>
      </c>
      <c r="N372" s="1">
        <f>IFERROR(__xludf.DUMMYFUNCTION("""COMPUTED_VALUE"""),1.66880399E8)</f>
        <v>166880399</v>
      </c>
    </row>
    <row r="373">
      <c r="A373" s="2">
        <f>IFERROR(__xludf.DUMMYFUNCTION("""COMPUTED_VALUE"""),45834.66666666667)</f>
        <v>45834.66667</v>
      </c>
      <c r="B373" s="1">
        <f>IFERROR(__xludf.DUMMYFUNCTION("""COMPUTED_VALUE"""),10133.58)</f>
        <v>10133.58</v>
      </c>
      <c r="D373" s="2">
        <f>IFERROR(__xludf.DUMMYFUNCTION("""COMPUTED_VALUE"""),45834.66666666667)</f>
        <v>45834.66667</v>
      </c>
      <c r="E373" s="1">
        <f>IFERROR(__xludf.DUMMYFUNCTION("""COMPUTED_VALUE"""),10175.46)</f>
        <v>10175.46</v>
      </c>
      <c r="G373" s="2">
        <f>IFERROR(__xludf.DUMMYFUNCTION("""COMPUTED_VALUE"""),45834.66666666667)</f>
        <v>45834.66667</v>
      </c>
      <c r="H373" s="1">
        <f>IFERROR(__xludf.DUMMYFUNCTION("""COMPUTED_VALUE"""),10035.65)</f>
        <v>10035.65</v>
      </c>
      <c r="J373" s="2">
        <f>IFERROR(__xludf.DUMMYFUNCTION("""COMPUTED_VALUE"""),45834.66666666667)</f>
        <v>45834.66667</v>
      </c>
      <c r="K373" s="1">
        <f>IFERROR(__xludf.DUMMYFUNCTION("""COMPUTED_VALUE"""),10110.81)</f>
        <v>10110.81</v>
      </c>
      <c r="M373" s="2">
        <f>IFERROR(__xludf.DUMMYFUNCTION("""COMPUTED_VALUE"""),45834.66666666667)</f>
        <v>45834.66667</v>
      </c>
      <c r="N373" s="1">
        <f>IFERROR(__xludf.DUMMYFUNCTION("""COMPUTED_VALUE"""),1.74200665E8)</f>
        <v>174200665</v>
      </c>
    </row>
    <row r="374">
      <c r="A374" s="2">
        <f>IFERROR(__xludf.DUMMYFUNCTION("""COMPUTED_VALUE"""),45835.66666666667)</f>
        <v>45835.66667</v>
      </c>
      <c r="B374" s="1">
        <f>IFERROR(__xludf.DUMMYFUNCTION("""COMPUTED_VALUE"""),10150.94)</f>
        <v>10150.94</v>
      </c>
      <c r="D374" s="2">
        <f>IFERROR(__xludf.DUMMYFUNCTION("""COMPUTED_VALUE"""),45835.66666666667)</f>
        <v>45835.66667</v>
      </c>
      <c r="E374" s="1">
        <f>IFERROR(__xludf.DUMMYFUNCTION("""COMPUTED_VALUE"""),10211.76)</f>
        <v>10211.76</v>
      </c>
      <c r="G374" s="2">
        <f>IFERROR(__xludf.DUMMYFUNCTION("""COMPUTED_VALUE"""),45835.66666666667)</f>
        <v>45835.66667</v>
      </c>
      <c r="H374" s="1">
        <f>IFERROR(__xludf.DUMMYFUNCTION("""COMPUTED_VALUE"""),10085.47)</f>
        <v>10085.47</v>
      </c>
      <c r="J374" s="2">
        <f>IFERROR(__xludf.DUMMYFUNCTION("""COMPUTED_VALUE"""),45835.66666666667)</f>
        <v>45835.66667</v>
      </c>
      <c r="K374" s="1">
        <f>IFERROR(__xludf.DUMMYFUNCTION("""COMPUTED_VALUE"""),10110.38)</f>
        <v>10110.38</v>
      </c>
      <c r="M374" s="2">
        <f>IFERROR(__xludf.DUMMYFUNCTION("""COMPUTED_VALUE"""),45835.66666666667)</f>
        <v>45835.66667</v>
      </c>
      <c r="N374" s="1">
        <f>IFERROR(__xludf.DUMMYFUNCTION("""COMPUTED_VALUE"""),1.91415482E8)</f>
        <v>191415482</v>
      </c>
    </row>
    <row r="375">
      <c r="A375" s="2">
        <f>IFERROR(__xludf.DUMMYFUNCTION("""COMPUTED_VALUE"""),45838.66666666667)</f>
        <v>45838.66667</v>
      </c>
      <c r="B375" s="1">
        <f>IFERROR(__xludf.DUMMYFUNCTION("""COMPUTED_VALUE"""),10162.49)</f>
        <v>10162.49</v>
      </c>
      <c r="D375" s="2">
        <f>IFERROR(__xludf.DUMMYFUNCTION("""COMPUTED_VALUE"""),45838.66666666667)</f>
        <v>45838.66667</v>
      </c>
      <c r="E375" s="1">
        <f>IFERROR(__xludf.DUMMYFUNCTION("""COMPUTED_VALUE"""),10414.24)</f>
        <v>10414.24</v>
      </c>
      <c r="G375" s="2">
        <f>IFERROR(__xludf.DUMMYFUNCTION("""COMPUTED_VALUE"""),45838.66666666667)</f>
        <v>45838.66667</v>
      </c>
      <c r="H375" s="1">
        <f>IFERROR(__xludf.DUMMYFUNCTION("""COMPUTED_VALUE"""),10043.96)</f>
        <v>10043.96</v>
      </c>
      <c r="J375" s="2">
        <f>IFERROR(__xludf.DUMMYFUNCTION("""COMPUTED_VALUE"""),45838.66666666667)</f>
        <v>45838.66667</v>
      </c>
      <c r="K375" s="1">
        <f>IFERROR(__xludf.DUMMYFUNCTION("""COMPUTED_VALUE"""),10314.51)</f>
        <v>10314.51</v>
      </c>
      <c r="M375" s="2">
        <f>IFERROR(__xludf.DUMMYFUNCTION("""COMPUTED_VALUE"""),45838.66666666667)</f>
        <v>45838.66667</v>
      </c>
      <c r="N375" s="1">
        <f>IFERROR(__xludf.DUMMYFUNCTION("""COMPUTED_VALUE"""),2.35090788E8)</f>
        <v>235090788</v>
      </c>
    </row>
    <row r="376">
      <c r="A376" s="2">
        <f>IFERROR(__xludf.DUMMYFUNCTION("""COMPUTED_VALUE"""),45839.66666666667)</f>
        <v>45839.66667</v>
      </c>
      <c r="B376" s="1">
        <f>IFERROR(__xludf.DUMMYFUNCTION("""COMPUTED_VALUE"""),10393.02)</f>
        <v>10393.02</v>
      </c>
      <c r="D376" s="2">
        <f>IFERROR(__xludf.DUMMYFUNCTION("""COMPUTED_VALUE"""),45839.66666666667)</f>
        <v>45839.66667</v>
      </c>
      <c r="E376" s="1">
        <f>IFERROR(__xludf.DUMMYFUNCTION("""COMPUTED_VALUE"""),10541.54)</f>
        <v>10541.54</v>
      </c>
      <c r="G376" s="2">
        <f>IFERROR(__xludf.DUMMYFUNCTION("""COMPUTED_VALUE"""),45839.66666666667)</f>
        <v>45839.66667</v>
      </c>
      <c r="H376" s="1">
        <f>IFERROR(__xludf.DUMMYFUNCTION("""COMPUTED_VALUE"""),10367.59)</f>
        <v>10367.59</v>
      </c>
      <c r="J376" s="2">
        <f>IFERROR(__xludf.DUMMYFUNCTION("""COMPUTED_VALUE"""),45839.66666666667)</f>
        <v>45839.66667</v>
      </c>
      <c r="K376" s="1">
        <f>IFERROR(__xludf.DUMMYFUNCTION("""COMPUTED_VALUE"""),10436.41)</f>
        <v>10436.41</v>
      </c>
      <c r="M376" s="2">
        <f>IFERROR(__xludf.DUMMYFUNCTION("""COMPUTED_VALUE"""),45839.66666666667)</f>
        <v>45839.66667</v>
      </c>
      <c r="N376" s="1">
        <f>IFERROR(__xludf.DUMMYFUNCTION("""COMPUTED_VALUE"""),1.84096412E8)</f>
        <v>184096412</v>
      </c>
    </row>
    <row r="377">
      <c r="A377" s="2">
        <f>IFERROR(__xludf.DUMMYFUNCTION("""COMPUTED_VALUE"""),45840.66666666667)</f>
        <v>45840.66667</v>
      </c>
      <c r="B377" s="1">
        <f>IFERROR(__xludf.DUMMYFUNCTION("""COMPUTED_VALUE"""),10500.7)</f>
        <v>10500.7</v>
      </c>
      <c r="D377" s="2">
        <f>IFERROR(__xludf.DUMMYFUNCTION("""COMPUTED_VALUE"""),45840.66666666667)</f>
        <v>45840.66667</v>
      </c>
      <c r="E377" s="1">
        <f>IFERROR(__xludf.DUMMYFUNCTION("""COMPUTED_VALUE"""),10694.44)</f>
        <v>10694.44</v>
      </c>
      <c r="G377" s="2">
        <f>IFERROR(__xludf.DUMMYFUNCTION("""COMPUTED_VALUE"""),45840.66666666667)</f>
        <v>45840.66667</v>
      </c>
      <c r="H377" s="1">
        <f>IFERROR(__xludf.DUMMYFUNCTION("""COMPUTED_VALUE"""),10460.6)</f>
        <v>10460.6</v>
      </c>
      <c r="J377" s="2">
        <f>IFERROR(__xludf.DUMMYFUNCTION("""COMPUTED_VALUE"""),45840.66666666667)</f>
        <v>45840.66667</v>
      </c>
      <c r="K377" s="1">
        <f>IFERROR(__xludf.DUMMYFUNCTION("""COMPUTED_VALUE"""),10669.85)</f>
        <v>10669.85</v>
      </c>
      <c r="M377" s="2">
        <f>IFERROR(__xludf.DUMMYFUNCTION("""COMPUTED_VALUE"""),45840.66666666667)</f>
        <v>45840.66667</v>
      </c>
      <c r="N377" s="1">
        <f>IFERROR(__xludf.DUMMYFUNCTION("""COMPUTED_VALUE"""),1.60316863E8)</f>
        <v>160316863</v>
      </c>
    </row>
    <row r="378">
      <c r="A378" s="2">
        <f>IFERROR(__xludf.DUMMYFUNCTION("""COMPUTED_VALUE"""),45841.54166666667)</f>
        <v>45841.54167</v>
      </c>
      <c r="B378" s="1">
        <f>IFERROR(__xludf.DUMMYFUNCTION("""COMPUTED_VALUE"""),10664.98)</f>
        <v>10664.98</v>
      </c>
      <c r="D378" s="2">
        <f>IFERROR(__xludf.DUMMYFUNCTION("""COMPUTED_VALUE"""),45841.54166666667)</f>
        <v>45841.54167</v>
      </c>
      <c r="E378" s="1">
        <f>IFERROR(__xludf.DUMMYFUNCTION("""COMPUTED_VALUE"""),10777.93)</f>
        <v>10777.93</v>
      </c>
      <c r="G378" s="2">
        <f>IFERROR(__xludf.DUMMYFUNCTION("""COMPUTED_VALUE"""),45841.54166666667)</f>
        <v>45841.54167</v>
      </c>
      <c r="H378" s="1">
        <f>IFERROR(__xludf.DUMMYFUNCTION("""COMPUTED_VALUE"""),10643.53)</f>
        <v>10643.53</v>
      </c>
      <c r="J378" s="2">
        <f>IFERROR(__xludf.DUMMYFUNCTION("""COMPUTED_VALUE"""),45841.54166666667)</f>
        <v>45841.54167</v>
      </c>
      <c r="K378" s="1">
        <f>IFERROR(__xludf.DUMMYFUNCTION("""COMPUTED_VALUE"""),10723.04)</f>
        <v>10723.04</v>
      </c>
      <c r="M378" s="2">
        <f>IFERROR(__xludf.DUMMYFUNCTION("""COMPUTED_VALUE"""),45841.54166666667)</f>
        <v>45841.54167</v>
      </c>
      <c r="N378" s="1">
        <f>IFERROR(__xludf.DUMMYFUNCTION("""COMPUTED_VALUE"""),8.7939763E7)</f>
        <v>87939763</v>
      </c>
    </row>
    <row r="379">
      <c r="A379" s="2">
        <f>IFERROR(__xludf.DUMMYFUNCTION("""COMPUTED_VALUE"""),45845.66666666667)</f>
        <v>45845.66667</v>
      </c>
      <c r="B379" s="1">
        <f>IFERROR(__xludf.DUMMYFUNCTION("""COMPUTED_VALUE"""),10692.73)</f>
        <v>10692.73</v>
      </c>
      <c r="D379" s="2">
        <f>IFERROR(__xludf.DUMMYFUNCTION("""COMPUTED_VALUE"""),45845.66666666667)</f>
        <v>45845.66667</v>
      </c>
      <c r="E379" s="1">
        <f>IFERROR(__xludf.DUMMYFUNCTION("""COMPUTED_VALUE"""),10842.54)</f>
        <v>10842.54</v>
      </c>
      <c r="G379" s="2">
        <f>IFERROR(__xludf.DUMMYFUNCTION("""COMPUTED_VALUE"""),45845.66666666667)</f>
        <v>45845.66667</v>
      </c>
      <c r="H379" s="1">
        <f>IFERROR(__xludf.DUMMYFUNCTION("""COMPUTED_VALUE"""),10488.15)</f>
        <v>10488.15</v>
      </c>
      <c r="J379" s="2">
        <f>IFERROR(__xludf.DUMMYFUNCTION("""COMPUTED_VALUE"""),45845.66666666667)</f>
        <v>45845.66667</v>
      </c>
      <c r="K379" s="1">
        <f>IFERROR(__xludf.DUMMYFUNCTION("""COMPUTED_VALUE"""),10542.82)</f>
        <v>10542.82</v>
      </c>
      <c r="M379" s="2">
        <f>IFERROR(__xludf.DUMMYFUNCTION("""COMPUTED_VALUE"""),45845.66666666667)</f>
        <v>45845.66667</v>
      </c>
      <c r="N379" s="1">
        <f>IFERROR(__xludf.DUMMYFUNCTION("""COMPUTED_VALUE"""),1.35708029E8)</f>
        <v>135708029</v>
      </c>
    </row>
    <row r="380">
      <c r="A380" s="2">
        <f>IFERROR(__xludf.DUMMYFUNCTION("""COMPUTED_VALUE"""),45846.66666666667)</f>
        <v>45846.66667</v>
      </c>
      <c r="B380" s="1">
        <f>IFERROR(__xludf.DUMMYFUNCTION("""COMPUTED_VALUE"""),10552.02)</f>
        <v>10552.02</v>
      </c>
      <c r="D380" s="2">
        <f>IFERROR(__xludf.DUMMYFUNCTION("""COMPUTED_VALUE"""),45846.66666666667)</f>
        <v>45846.66667</v>
      </c>
      <c r="E380" s="1">
        <f>IFERROR(__xludf.DUMMYFUNCTION("""COMPUTED_VALUE"""),10614.68)</f>
        <v>10614.68</v>
      </c>
      <c r="G380" s="2">
        <f>IFERROR(__xludf.DUMMYFUNCTION("""COMPUTED_VALUE"""),45846.66666666667)</f>
        <v>45846.66667</v>
      </c>
      <c r="H380" s="1">
        <f>IFERROR(__xludf.DUMMYFUNCTION("""COMPUTED_VALUE"""),10476.48)</f>
        <v>10476.48</v>
      </c>
      <c r="J380" s="2">
        <f>IFERROR(__xludf.DUMMYFUNCTION("""COMPUTED_VALUE"""),45846.66666666667)</f>
        <v>45846.66667</v>
      </c>
      <c r="K380" s="1">
        <f>IFERROR(__xludf.DUMMYFUNCTION("""COMPUTED_VALUE"""),10549.32)</f>
        <v>10549.32</v>
      </c>
      <c r="M380" s="2">
        <f>IFERROR(__xludf.DUMMYFUNCTION("""COMPUTED_VALUE"""),45846.66666666667)</f>
        <v>45846.66667</v>
      </c>
      <c r="N380" s="1">
        <f>IFERROR(__xludf.DUMMYFUNCTION("""COMPUTED_VALUE"""),1.27031246E8)</f>
        <v>127031246</v>
      </c>
    </row>
    <row r="381">
      <c r="A381" s="2">
        <f>IFERROR(__xludf.DUMMYFUNCTION("""COMPUTED_VALUE"""),45847.66666666667)</f>
        <v>45847.66667</v>
      </c>
      <c r="B381" s="1">
        <f>IFERROR(__xludf.DUMMYFUNCTION("""COMPUTED_VALUE"""),10543.54)</f>
        <v>10543.54</v>
      </c>
      <c r="D381" s="2">
        <f>IFERROR(__xludf.DUMMYFUNCTION("""COMPUTED_VALUE"""),45847.66666666667)</f>
        <v>45847.66667</v>
      </c>
      <c r="E381" s="1">
        <f>IFERROR(__xludf.DUMMYFUNCTION("""COMPUTED_VALUE"""),10612.63)</f>
        <v>10612.63</v>
      </c>
      <c r="G381" s="2">
        <f>IFERROR(__xludf.DUMMYFUNCTION("""COMPUTED_VALUE"""),45847.66666666667)</f>
        <v>45847.66667</v>
      </c>
      <c r="H381" s="1">
        <f>IFERROR(__xludf.DUMMYFUNCTION("""COMPUTED_VALUE"""),10415.43)</f>
        <v>10415.43</v>
      </c>
      <c r="J381" s="2">
        <f>IFERROR(__xludf.DUMMYFUNCTION("""COMPUTED_VALUE"""),45847.66666666667)</f>
        <v>45847.66667</v>
      </c>
      <c r="K381" s="1">
        <f>IFERROR(__xludf.DUMMYFUNCTION("""COMPUTED_VALUE"""),10605.18)</f>
        <v>10605.18</v>
      </c>
      <c r="M381" s="2">
        <f>IFERROR(__xludf.DUMMYFUNCTION("""COMPUTED_VALUE"""),45847.66666666667)</f>
        <v>45847.66667</v>
      </c>
      <c r="N381" s="1">
        <f>IFERROR(__xludf.DUMMYFUNCTION("""COMPUTED_VALUE"""),1.33652668E8)</f>
        <v>133652668</v>
      </c>
    </row>
    <row r="382">
      <c r="A382" s="2">
        <f>IFERROR(__xludf.DUMMYFUNCTION("""COMPUTED_VALUE"""),45848.66666666667)</f>
        <v>45848.66667</v>
      </c>
      <c r="B382" s="1">
        <f>IFERROR(__xludf.DUMMYFUNCTION("""COMPUTED_VALUE"""),10575.96)</f>
        <v>10575.96</v>
      </c>
      <c r="D382" s="2">
        <f>IFERROR(__xludf.DUMMYFUNCTION("""COMPUTED_VALUE"""),45848.66666666667)</f>
        <v>45848.66667</v>
      </c>
      <c r="E382" s="1">
        <f>IFERROR(__xludf.DUMMYFUNCTION("""COMPUTED_VALUE"""),10716.52)</f>
        <v>10716.52</v>
      </c>
      <c r="G382" s="2">
        <f>IFERROR(__xludf.DUMMYFUNCTION("""COMPUTED_VALUE"""),45848.66666666667)</f>
        <v>45848.66667</v>
      </c>
      <c r="H382" s="1">
        <f>IFERROR(__xludf.DUMMYFUNCTION("""COMPUTED_VALUE"""),10567.85)</f>
        <v>10567.85</v>
      </c>
      <c r="J382" s="2">
        <f>IFERROR(__xludf.DUMMYFUNCTION("""COMPUTED_VALUE"""),45848.66666666667)</f>
        <v>45848.66667</v>
      </c>
      <c r="K382" s="1">
        <f>IFERROR(__xludf.DUMMYFUNCTION("""COMPUTED_VALUE"""),10669.79)</f>
        <v>10669.79</v>
      </c>
      <c r="M382" s="2">
        <f>IFERROR(__xludf.DUMMYFUNCTION("""COMPUTED_VALUE"""),45848.66666666667)</f>
        <v>45848.66667</v>
      </c>
      <c r="N382" s="1">
        <f>IFERROR(__xludf.DUMMYFUNCTION("""COMPUTED_VALUE"""),1.42023293E8)</f>
        <v>142023293</v>
      </c>
    </row>
    <row r="383">
      <c r="A383" s="2">
        <f>IFERROR(__xludf.DUMMYFUNCTION("""COMPUTED_VALUE"""),45849.66666666667)</f>
        <v>45849.66667</v>
      </c>
      <c r="B383" s="1">
        <f>IFERROR(__xludf.DUMMYFUNCTION("""COMPUTED_VALUE"""),10569.22)</f>
        <v>10569.22</v>
      </c>
      <c r="D383" s="2">
        <f>IFERROR(__xludf.DUMMYFUNCTION("""COMPUTED_VALUE"""),45849.66666666667)</f>
        <v>45849.66667</v>
      </c>
      <c r="E383" s="1">
        <f>IFERROR(__xludf.DUMMYFUNCTION("""COMPUTED_VALUE"""),10651.03)</f>
        <v>10651.03</v>
      </c>
      <c r="G383" s="2">
        <f>IFERROR(__xludf.DUMMYFUNCTION("""COMPUTED_VALUE"""),45849.66666666667)</f>
        <v>45849.66667</v>
      </c>
      <c r="H383" s="1">
        <f>IFERROR(__xludf.DUMMYFUNCTION("""COMPUTED_VALUE"""),10541.72)</f>
        <v>10541.72</v>
      </c>
      <c r="J383" s="2">
        <f>IFERROR(__xludf.DUMMYFUNCTION("""COMPUTED_VALUE"""),45849.66666666667)</f>
        <v>45849.66667</v>
      </c>
      <c r="K383" s="1">
        <f>IFERROR(__xludf.DUMMYFUNCTION("""COMPUTED_VALUE"""),10605.14)</f>
        <v>10605.14</v>
      </c>
      <c r="M383" s="2">
        <f>IFERROR(__xludf.DUMMYFUNCTION("""COMPUTED_VALUE"""),45849.66666666667)</f>
        <v>45849.66667</v>
      </c>
      <c r="N383" s="1">
        <f>IFERROR(__xludf.DUMMYFUNCTION("""COMPUTED_VALUE"""),1.09615165E8)</f>
        <v>109615165</v>
      </c>
    </row>
    <row r="384">
      <c r="A384" s="2">
        <f>IFERROR(__xludf.DUMMYFUNCTION("""COMPUTED_VALUE"""),45852.66666666667)</f>
        <v>45852.66667</v>
      </c>
      <c r="B384" s="1">
        <f>IFERROR(__xludf.DUMMYFUNCTION("""COMPUTED_VALUE"""),10550.38)</f>
        <v>10550.38</v>
      </c>
      <c r="D384" s="2">
        <f>IFERROR(__xludf.DUMMYFUNCTION("""COMPUTED_VALUE"""),45852.66666666667)</f>
        <v>45852.66667</v>
      </c>
      <c r="E384" s="1">
        <f>IFERROR(__xludf.DUMMYFUNCTION("""COMPUTED_VALUE"""),10584.03)</f>
        <v>10584.03</v>
      </c>
      <c r="G384" s="2">
        <f>IFERROR(__xludf.DUMMYFUNCTION("""COMPUTED_VALUE"""),45852.66666666667)</f>
        <v>45852.66667</v>
      </c>
      <c r="H384" s="1">
        <f>IFERROR(__xludf.DUMMYFUNCTION("""COMPUTED_VALUE"""),10432.08)</f>
        <v>10432.08</v>
      </c>
      <c r="J384" s="2">
        <f>IFERROR(__xludf.DUMMYFUNCTION("""COMPUTED_VALUE"""),45852.66666666667)</f>
        <v>45852.66667</v>
      </c>
      <c r="K384" s="1">
        <f>IFERROR(__xludf.DUMMYFUNCTION("""COMPUTED_VALUE"""),10483.22)</f>
        <v>10483.22</v>
      </c>
      <c r="M384" s="2">
        <f>IFERROR(__xludf.DUMMYFUNCTION("""COMPUTED_VALUE"""),45852.66666666667)</f>
        <v>45852.66667</v>
      </c>
      <c r="N384" s="1">
        <f>IFERROR(__xludf.DUMMYFUNCTION("""COMPUTED_VALUE"""),1.08514423E8)</f>
        <v>108514423</v>
      </c>
    </row>
    <row r="385">
      <c r="A385" s="2">
        <f>IFERROR(__xludf.DUMMYFUNCTION("""COMPUTED_VALUE"""),45853.66666666667)</f>
        <v>45853.66667</v>
      </c>
      <c r="B385" s="1">
        <f>IFERROR(__xludf.DUMMYFUNCTION("""COMPUTED_VALUE"""),10530.49)</f>
        <v>10530.49</v>
      </c>
      <c r="D385" s="2">
        <f>IFERROR(__xludf.DUMMYFUNCTION("""COMPUTED_VALUE"""),45853.66666666667)</f>
        <v>45853.66667</v>
      </c>
      <c r="E385" s="1">
        <f>IFERROR(__xludf.DUMMYFUNCTION("""COMPUTED_VALUE"""),10638.49)</f>
        <v>10638.49</v>
      </c>
      <c r="G385" s="2">
        <f>IFERROR(__xludf.DUMMYFUNCTION("""COMPUTED_VALUE"""),45853.66666666667)</f>
        <v>45853.66667</v>
      </c>
      <c r="H385" s="1">
        <f>IFERROR(__xludf.DUMMYFUNCTION("""COMPUTED_VALUE"""),10503.15)</f>
        <v>10503.15</v>
      </c>
      <c r="J385" s="2">
        <f>IFERROR(__xludf.DUMMYFUNCTION("""COMPUTED_VALUE"""),45853.66666666667)</f>
        <v>45853.66667</v>
      </c>
      <c r="K385" s="1">
        <f>IFERROR(__xludf.DUMMYFUNCTION("""COMPUTED_VALUE"""),10508.02)</f>
        <v>10508.02</v>
      </c>
      <c r="M385" s="2">
        <f>IFERROR(__xludf.DUMMYFUNCTION("""COMPUTED_VALUE"""),45853.66666666667)</f>
        <v>45853.66667</v>
      </c>
      <c r="N385" s="1">
        <f>IFERROR(__xludf.DUMMYFUNCTION("""COMPUTED_VALUE"""),1.42136379E8)</f>
        <v>142136379</v>
      </c>
    </row>
    <row r="386">
      <c r="A386" s="2">
        <f>IFERROR(__xludf.DUMMYFUNCTION("""COMPUTED_VALUE"""),45854.66666666667)</f>
        <v>45854.66667</v>
      </c>
      <c r="B386" s="1">
        <f>IFERROR(__xludf.DUMMYFUNCTION("""COMPUTED_VALUE"""),10567.91)</f>
        <v>10567.91</v>
      </c>
      <c r="D386" s="2">
        <f>IFERROR(__xludf.DUMMYFUNCTION("""COMPUTED_VALUE"""),45854.66666666667)</f>
        <v>45854.66667</v>
      </c>
      <c r="E386" s="1">
        <f>IFERROR(__xludf.DUMMYFUNCTION("""COMPUTED_VALUE"""),10656.41)</f>
        <v>10656.41</v>
      </c>
      <c r="G386" s="2">
        <f>IFERROR(__xludf.DUMMYFUNCTION("""COMPUTED_VALUE"""),45854.66666666667)</f>
        <v>45854.66667</v>
      </c>
      <c r="H386" s="1">
        <f>IFERROR(__xludf.DUMMYFUNCTION("""COMPUTED_VALUE"""),10469.87)</f>
        <v>10469.87</v>
      </c>
      <c r="J386" s="2">
        <f>IFERROR(__xludf.DUMMYFUNCTION("""COMPUTED_VALUE"""),45854.66666666667)</f>
        <v>45854.66667</v>
      </c>
      <c r="K386" s="1">
        <f>IFERROR(__xludf.DUMMYFUNCTION("""COMPUTED_VALUE"""),10553.26)</f>
        <v>10553.26</v>
      </c>
      <c r="M386" s="2">
        <f>IFERROR(__xludf.DUMMYFUNCTION("""COMPUTED_VALUE"""),45854.66666666667)</f>
        <v>45854.66667</v>
      </c>
      <c r="N386" s="1">
        <f>IFERROR(__xludf.DUMMYFUNCTION("""COMPUTED_VALUE"""),1.19644279E8)</f>
        <v>119644279</v>
      </c>
    </row>
    <row r="387">
      <c r="A387" s="2">
        <f>IFERROR(__xludf.DUMMYFUNCTION("""COMPUTED_VALUE"""),45855.66666666667)</f>
        <v>45855.66667</v>
      </c>
      <c r="B387" s="1">
        <f>IFERROR(__xludf.DUMMYFUNCTION("""COMPUTED_VALUE"""),10582.83)</f>
        <v>10582.83</v>
      </c>
      <c r="D387" s="2">
        <f>IFERROR(__xludf.DUMMYFUNCTION("""COMPUTED_VALUE"""),45855.66666666667)</f>
        <v>45855.66667</v>
      </c>
      <c r="E387" s="1">
        <f>IFERROR(__xludf.DUMMYFUNCTION("""COMPUTED_VALUE"""),10639.93)</f>
        <v>10639.93</v>
      </c>
      <c r="G387" s="2">
        <f>IFERROR(__xludf.DUMMYFUNCTION("""COMPUTED_VALUE"""),45855.66666666667)</f>
        <v>45855.66667</v>
      </c>
      <c r="H387" s="1">
        <f>IFERROR(__xludf.DUMMYFUNCTION("""COMPUTED_VALUE"""),10533.82)</f>
        <v>10533.82</v>
      </c>
      <c r="J387" s="2">
        <f>IFERROR(__xludf.DUMMYFUNCTION("""COMPUTED_VALUE"""),45855.66666666667)</f>
        <v>45855.66667</v>
      </c>
      <c r="K387" s="1">
        <f>IFERROR(__xludf.DUMMYFUNCTION("""COMPUTED_VALUE"""),10555.47)</f>
        <v>10555.47</v>
      </c>
      <c r="M387" s="2">
        <f>IFERROR(__xludf.DUMMYFUNCTION("""COMPUTED_VALUE"""),45855.66666666667)</f>
        <v>45855.66667</v>
      </c>
      <c r="N387" s="1">
        <f>IFERROR(__xludf.DUMMYFUNCTION("""COMPUTED_VALUE"""),1.29062782E8)</f>
        <v>129062782</v>
      </c>
    </row>
    <row r="388">
      <c r="A388" s="2">
        <f>IFERROR(__xludf.DUMMYFUNCTION("""COMPUTED_VALUE"""),45856.66666666667)</f>
        <v>45856.66667</v>
      </c>
      <c r="B388" s="1">
        <f>IFERROR(__xludf.DUMMYFUNCTION("""COMPUTED_VALUE"""),10590.02)</f>
        <v>10590.02</v>
      </c>
      <c r="D388" s="2">
        <f>IFERROR(__xludf.DUMMYFUNCTION("""COMPUTED_VALUE"""),45856.66666666667)</f>
        <v>45856.66667</v>
      </c>
      <c r="E388" s="1">
        <f>IFERROR(__xludf.DUMMYFUNCTION("""COMPUTED_VALUE"""),10648.74)</f>
        <v>10648.74</v>
      </c>
      <c r="G388" s="2">
        <f>IFERROR(__xludf.DUMMYFUNCTION("""COMPUTED_VALUE"""),45856.66666666667)</f>
        <v>45856.66667</v>
      </c>
      <c r="H388" s="1">
        <f>IFERROR(__xludf.DUMMYFUNCTION("""COMPUTED_VALUE"""),10551.68)</f>
        <v>10551.68</v>
      </c>
      <c r="J388" s="2">
        <f>IFERROR(__xludf.DUMMYFUNCTION("""COMPUTED_VALUE"""),45856.66666666667)</f>
        <v>45856.66667</v>
      </c>
      <c r="K388" s="1">
        <f>IFERROR(__xludf.DUMMYFUNCTION("""COMPUTED_VALUE"""),10621.34)</f>
        <v>10621.34</v>
      </c>
      <c r="M388" s="2">
        <f>IFERROR(__xludf.DUMMYFUNCTION("""COMPUTED_VALUE"""),45856.66666666667)</f>
        <v>45856.66667</v>
      </c>
      <c r="N388" s="1">
        <f>IFERROR(__xludf.DUMMYFUNCTION("""COMPUTED_VALUE"""),1.26583386E8)</f>
        <v>126583386</v>
      </c>
    </row>
    <row r="389">
      <c r="A389" s="2">
        <f>IFERROR(__xludf.DUMMYFUNCTION("""COMPUTED_VALUE"""),45859.66666666667)</f>
        <v>45859.66667</v>
      </c>
      <c r="B389" s="1">
        <f>IFERROR(__xludf.DUMMYFUNCTION("""COMPUTED_VALUE"""),10654.23)</f>
        <v>10654.23</v>
      </c>
      <c r="D389" s="2">
        <f>IFERROR(__xludf.DUMMYFUNCTION("""COMPUTED_VALUE"""),45859.66666666667)</f>
        <v>45859.66667</v>
      </c>
      <c r="E389" s="1">
        <f>IFERROR(__xludf.DUMMYFUNCTION("""COMPUTED_VALUE"""),10832.47)</f>
        <v>10832.47</v>
      </c>
      <c r="G389" s="2">
        <f>IFERROR(__xludf.DUMMYFUNCTION("""COMPUTED_VALUE"""),45859.66666666667)</f>
        <v>45859.66667</v>
      </c>
      <c r="H389" s="1">
        <f>IFERROR(__xludf.DUMMYFUNCTION("""COMPUTED_VALUE"""),10650.68)</f>
        <v>10650.68</v>
      </c>
      <c r="J389" s="2">
        <f>IFERROR(__xludf.DUMMYFUNCTION("""COMPUTED_VALUE"""),45859.66666666667)</f>
        <v>45859.66667</v>
      </c>
      <c r="K389" s="1">
        <f>IFERROR(__xludf.DUMMYFUNCTION("""COMPUTED_VALUE"""),10674.81)</f>
        <v>10674.81</v>
      </c>
      <c r="M389" s="2">
        <f>IFERROR(__xludf.DUMMYFUNCTION("""COMPUTED_VALUE"""),45859.66666666667)</f>
        <v>45859.66667</v>
      </c>
      <c r="N389" s="1">
        <f>IFERROR(__xludf.DUMMYFUNCTION("""COMPUTED_VALUE"""),1.30298864E8)</f>
        <v>130298864</v>
      </c>
    </row>
    <row r="390">
      <c r="A390" s="2">
        <f>IFERROR(__xludf.DUMMYFUNCTION("""COMPUTED_VALUE"""),45860.66666666667)</f>
        <v>45860.66667</v>
      </c>
      <c r="B390" s="1">
        <f>IFERROR(__xludf.DUMMYFUNCTION("""COMPUTED_VALUE"""),10694.36)</f>
        <v>10694.36</v>
      </c>
      <c r="D390" s="2">
        <f>IFERROR(__xludf.DUMMYFUNCTION("""COMPUTED_VALUE"""),45860.66666666667)</f>
        <v>45860.66667</v>
      </c>
      <c r="E390" s="1">
        <f>IFERROR(__xludf.DUMMYFUNCTION("""COMPUTED_VALUE"""),10764.11)</f>
        <v>10764.11</v>
      </c>
      <c r="G390" s="2">
        <f>IFERROR(__xludf.DUMMYFUNCTION("""COMPUTED_VALUE"""),45860.66666666667)</f>
        <v>45860.66667</v>
      </c>
      <c r="H390" s="1">
        <f>IFERROR(__xludf.DUMMYFUNCTION("""COMPUTED_VALUE"""),10650.02)</f>
        <v>10650.02</v>
      </c>
      <c r="J390" s="2">
        <f>IFERROR(__xludf.DUMMYFUNCTION("""COMPUTED_VALUE"""),45860.66666666667)</f>
        <v>45860.66667</v>
      </c>
      <c r="K390" s="1">
        <f>IFERROR(__xludf.DUMMYFUNCTION("""COMPUTED_VALUE"""),10752.77)</f>
        <v>10752.77</v>
      </c>
      <c r="M390" s="2">
        <f>IFERROR(__xludf.DUMMYFUNCTION("""COMPUTED_VALUE"""),45860.66666666667)</f>
        <v>45860.66667</v>
      </c>
      <c r="N390" s="1">
        <f>IFERROR(__xludf.DUMMYFUNCTION("""COMPUTED_VALUE"""),1.18853197E8)</f>
        <v>118853197</v>
      </c>
    </row>
    <row r="391">
      <c r="A391" s="2">
        <f>IFERROR(__xludf.DUMMYFUNCTION("""COMPUTED_VALUE"""),45861.66666666667)</f>
        <v>45861.66667</v>
      </c>
      <c r="B391" s="1">
        <f>IFERROR(__xludf.DUMMYFUNCTION("""COMPUTED_VALUE"""),10784.84)</f>
        <v>10784.84</v>
      </c>
      <c r="D391" s="2">
        <f>IFERROR(__xludf.DUMMYFUNCTION("""COMPUTED_VALUE"""),45861.66666666667)</f>
        <v>45861.66667</v>
      </c>
      <c r="E391" s="1">
        <f>IFERROR(__xludf.DUMMYFUNCTION("""COMPUTED_VALUE"""),10788.22)</f>
        <v>10788.22</v>
      </c>
      <c r="G391" s="2">
        <f>IFERROR(__xludf.DUMMYFUNCTION("""COMPUTED_VALUE"""),45861.66666666667)</f>
        <v>45861.66667</v>
      </c>
      <c r="H391" s="1">
        <f>IFERROR(__xludf.DUMMYFUNCTION("""COMPUTED_VALUE"""),10673.92)</f>
        <v>10673.92</v>
      </c>
      <c r="J391" s="2">
        <f>IFERROR(__xludf.DUMMYFUNCTION("""COMPUTED_VALUE"""),45861.66666666667)</f>
        <v>45861.66667</v>
      </c>
      <c r="K391" s="1">
        <f>IFERROR(__xludf.DUMMYFUNCTION("""COMPUTED_VALUE"""),10759.9)</f>
        <v>10759.9</v>
      </c>
      <c r="M391" s="2">
        <f>IFERROR(__xludf.DUMMYFUNCTION("""COMPUTED_VALUE"""),45861.66666666667)</f>
        <v>45861.66667</v>
      </c>
      <c r="N391" s="1">
        <f>IFERROR(__xludf.DUMMYFUNCTION("""COMPUTED_VALUE"""),1.18774354E8)</f>
        <v>118774354</v>
      </c>
    </row>
    <row r="392">
      <c r="A392" s="2">
        <f>IFERROR(__xludf.DUMMYFUNCTION("""COMPUTED_VALUE"""),45862.66666666667)</f>
        <v>45862.66667</v>
      </c>
      <c r="B392" s="1">
        <f>IFERROR(__xludf.DUMMYFUNCTION("""COMPUTED_VALUE"""),10747.68)</f>
        <v>10747.68</v>
      </c>
      <c r="D392" s="2">
        <f>IFERROR(__xludf.DUMMYFUNCTION("""COMPUTED_VALUE"""),45862.66666666667)</f>
        <v>45862.66667</v>
      </c>
      <c r="E392" s="1">
        <f>IFERROR(__xludf.DUMMYFUNCTION("""COMPUTED_VALUE"""),10827.41)</f>
        <v>10827.41</v>
      </c>
      <c r="G392" s="2">
        <f>IFERROR(__xludf.DUMMYFUNCTION("""COMPUTED_VALUE"""),45862.66666666667)</f>
        <v>45862.66667</v>
      </c>
      <c r="H392" s="1">
        <f>IFERROR(__xludf.DUMMYFUNCTION("""COMPUTED_VALUE"""),10728.95)</f>
        <v>10728.95</v>
      </c>
      <c r="J392" s="2">
        <f>IFERROR(__xludf.DUMMYFUNCTION("""COMPUTED_VALUE"""),45862.66666666667)</f>
        <v>45862.66667</v>
      </c>
      <c r="K392" s="1">
        <f>IFERROR(__xludf.DUMMYFUNCTION("""COMPUTED_VALUE"""),10740.48)</f>
        <v>10740.48</v>
      </c>
      <c r="M392" s="2">
        <f>IFERROR(__xludf.DUMMYFUNCTION("""COMPUTED_VALUE"""),45862.66666666667)</f>
        <v>45862.66667</v>
      </c>
      <c r="N392" s="1">
        <f>IFERROR(__xludf.DUMMYFUNCTION("""COMPUTED_VALUE"""),1.20742828E8)</f>
        <v>120742828</v>
      </c>
    </row>
    <row r="393">
      <c r="A393" s="2">
        <f>IFERROR(__xludf.DUMMYFUNCTION("""COMPUTED_VALUE"""),45863.66666666667)</f>
        <v>45863.66667</v>
      </c>
      <c r="B393" s="1">
        <f>IFERROR(__xludf.DUMMYFUNCTION("""COMPUTED_VALUE"""),10773.47)</f>
        <v>10773.47</v>
      </c>
      <c r="D393" s="2">
        <f>IFERROR(__xludf.DUMMYFUNCTION("""COMPUTED_VALUE"""),45863.66666666667)</f>
        <v>45863.66667</v>
      </c>
      <c r="E393" s="1">
        <f>IFERROR(__xludf.DUMMYFUNCTION("""COMPUTED_VALUE"""),10809.43)</f>
        <v>10809.43</v>
      </c>
      <c r="G393" s="2">
        <f>IFERROR(__xludf.DUMMYFUNCTION("""COMPUTED_VALUE"""),45863.66666666667)</f>
        <v>45863.66667</v>
      </c>
      <c r="H393" s="1">
        <f>IFERROR(__xludf.DUMMYFUNCTION("""COMPUTED_VALUE"""),10730.21)</f>
        <v>10730.21</v>
      </c>
      <c r="J393" s="2">
        <f>IFERROR(__xludf.DUMMYFUNCTION("""COMPUTED_VALUE"""),45863.66666666667)</f>
        <v>45863.66667</v>
      </c>
      <c r="K393" s="1">
        <f>IFERROR(__xludf.DUMMYFUNCTION("""COMPUTED_VALUE"""),10752.65)</f>
        <v>10752.65</v>
      </c>
      <c r="M393" s="2">
        <f>IFERROR(__xludf.DUMMYFUNCTION("""COMPUTED_VALUE"""),45863.66666666667)</f>
        <v>45863.66667</v>
      </c>
      <c r="N393" s="1">
        <f>IFERROR(__xludf.DUMMYFUNCTION("""COMPUTED_VALUE"""),1.07890691E8)</f>
        <v>107890691</v>
      </c>
    </row>
    <row r="394">
      <c r="A394" s="2">
        <f>IFERROR(__xludf.DUMMYFUNCTION("""COMPUTED_VALUE"""),45866.66666666667)</f>
        <v>45866.66667</v>
      </c>
      <c r="B394" s="1">
        <f>IFERROR(__xludf.DUMMYFUNCTION("""COMPUTED_VALUE"""),10766.35)</f>
        <v>10766.35</v>
      </c>
      <c r="D394" s="2">
        <f>IFERROR(__xludf.DUMMYFUNCTION("""COMPUTED_VALUE"""),45866.66666666667)</f>
        <v>45866.66667</v>
      </c>
      <c r="E394" s="1">
        <f>IFERROR(__xludf.DUMMYFUNCTION("""COMPUTED_VALUE"""),10806.65)</f>
        <v>10806.65</v>
      </c>
      <c r="G394" s="2">
        <f>IFERROR(__xludf.DUMMYFUNCTION("""COMPUTED_VALUE"""),45866.66666666667)</f>
        <v>45866.66667</v>
      </c>
      <c r="H394" s="1">
        <f>IFERROR(__xludf.DUMMYFUNCTION("""COMPUTED_VALUE"""),10728.52)</f>
        <v>10728.52</v>
      </c>
      <c r="J394" s="2">
        <f>IFERROR(__xludf.DUMMYFUNCTION("""COMPUTED_VALUE"""),45866.66666666667)</f>
        <v>45866.66667</v>
      </c>
      <c r="K394" s="1">
        <f>IFERROR(__xludf.DUMMYFUNCTION("""COMPUTED_VALUE"""),10776.26)</f>
        <v>10776.26</v>
      </c>
      <c r="M394" s="2">
        <f>IFERROR(__xludf.DUMMYFUNCTION("""COMPUTED_VALUE"""),45866.66666666667)</f>
        <v>45866.66667</v>
      </c>
      <c r="N394" s="1">
        <f>IFERROR(__xludf.DUMMYFUNCTION("""COMPUTED_VALUE"""),1.5314782E8)</f>
        <v>153147820</v>
      </c>
    </row>
    <row r="395">
      <c r="A395" s="2">
        <f>IFERROR(__xludf.DUMMYFUNCTION("""COMPUTED_VALUE"""),45867.66666666667)</f>
        <v>45867.66667</v>
      </c>
      <c r="B395" s="1">
        <f>IFERROR(__xludf.DUMMYFUNCTION("""COMPUTED_VALUE"""),10798.6)</f>
        <v>10798.6</v>
      </c>
      <c r="D395" s="2">
        <f>IFERROR(__xludf.DUMMYFUNCTION("""COMPUTED_VALUE"""),45867.66666666667)</f>
        <v>45867.66667</v>
      </c>
      <c r="E395" s="1">
        <f>IFERROR(__xludf.DUMMYFUNCTION("""COMPUTED_VALUE"""),10814.48)</f>
        <v>10814.48</v>
      </c>
      <c r="G395" s="2">
        <f>IFERROR(__xludf.DUMMYFUNCTION("""COMPUTED_VALUE"""),45867.66666666667)</f>
        <v>45867.66667</v>
      </c>
      <c r="H395" s="1">
        <f>IFERROR(__xludf.DUMMYFUNCTION("""COMPUTED_VALUE"""),10636.8)</f>
        <v>10636.8</v>
      </c>
      <c r="J395" s="2">
        <f>IFERROR(__xludf.DUMMYFUNCTION("""COMPUTED_VALUE"""),45867.66666666667)</f>
        <v>45867.66667</v>
      </c>
      <c r="K395" s="1">
        <f>IFERROR(__xludf.DUMMYFUNCTION("""COMPUTED_VALUE"""),10646.96)</f>
        <v>10646.96</v>
      </c>
      <c r="M395" s="2">
        <f>IFERROR(__xludf.DUMMYFUNCTION("""COMPUTED_VALUE"""),45867.66666666667)</f>
        <v>45867.66667</v>
      </c>
      <c r="N395" s="1">
        <f>IFERROR(__xludf.DUMMYFUNCTION("""COMPUTED_VALUE"""),1.5695096E8)</f>
        <v>156950960</v>
      </c>
    </row>
    <row r="396">
      <c r="A396" s="2">
        <f>IFERROR(__xludf.DUMMYFUNCTION("""COMPUTED_VALUE"""),45868.66666666667)</f>
        <v>45868.66667</v>
      </c>
      <c r="B396" s="1">
        <f>IFERROR(__xludf.DUMMYFUNCTION("""COMPUTED_VALUE"""),10670.77)</f>
        <v>10670.77</v>
      </c>
      <c r="D396" s="2">
        <f>IFERROR(__xludf.DUMMYFUNCTION("""COMPUTED_VALUE"""),45868.66666666667)</f>
        <v>45868.66667</v>
      </c>
      <c r="E396" s="1">
        <f>IFERROR(__xludf.DUMMYFUNCTION("""COMPUTED_VALUE"""),10693.33)</f>
        <v>10693.33</v>
      </c>
      <c r="G396" s="2">
        <f>IFERROR(__xludf.DUMMYFUNCTION("""COMPUTED_VALUE"""),45868.66666666667)</f>
        <v>45868.66667</v>
      </c>
      <c r="H396" s="1">
        <f>IFERROR(__xludf.DUMMYFUNCTION("""COMPUTED_VALUE"""),10475.19)</f>
        <v>10475.19</v>
      </c>
      <c r="J396" s="2">
        <f>IFERROR(__xludf.DUMMYFUNCTION("""COMPUTED_VALUE"""),45868.66666666667)</f>
        <v>45868.66667</v>
      </c>
      <c r="K396" s="1">
        <f>IFERROR(__xludf.DUMMYFUNCTION("""COMPUTED_VALUE"""),10540.89)</f>
        <v>10540.89</v>
      </c>
      <c r="M396" s="2">
        <f>IFERROR(__xludf.DUMMYFUNCTION("""COMPUTED_VALUE"""),45868.66666666667)</f>
        <v>45868.66667</v>
      </c>
      <c r="N396" s="1">
        <f>IFERROR(__xludf.DUMMYFUNCTION("""COMPUTED_VALUE"""),1.52909311E8)</f>
        <v>152909311</v>
      </c>
    </row>
    <row r="397">
      <c r="A397" s="2">
        <f>IFERROR(__xludf.DUMMYFUNCTION("""COMPUTED_VALUE"""),45869.66666666667)</f>
        <v>45869.66667</v>
      </c>
      <c r="B397" s="1">
        <f>IFERROR(__xludf.DUMMYFUNCTION("""COMPUTED_VALUE"""),10521.9)</f>
        <v>10521.9</v>
      </c>
      <c r="D397" s="2">
        <f>IFERROR(__xludf.DUMMYFUNCTION("""COMPUTED_VALUE"""),45869.66666666667)</f>
        <v>45869.66667</v>
      </c>
      <c r="E397" s="1">
        <f>IFERROR(__xludf.DUMMYFUNCTION("""COMPUTED_VALUE"""),10594.33)</f>
        <v>10594.33</v>
      </c>
      <c r="G397" s="2">
        <f>IFERROR(__xludf.DUMMYFUNCTION("""COMPUTED_VALUE"""),45869.66666666667)</f>
        <v>45869.66667</v>
      </c>
      <c r="H397" s="1">
        <f>IFERROR(__xludf.DUMMYFUNCTION("""COMPUTED_VALUE"""),10461.26)</f>
        <v>10461.26</v>
      </c>
      <c r="J397" s="2">
        <f>IFERROR(__xludf.DUMMYFUNCTION("""COMPUTED_VALUE"""),45869.66666666667)</f>
        <v>45869.66667</v>
      </c>
      <c r="K397" s="1">
        <f>IFERROR(__xludf.DUMMYFUNCTION("""COMPUTED_VALUE"""),10477.6)</f>
        <v>10477.6</v>
      </c>
      <c r="M397" s="2">
        <f>IFERROR(__xludf.DUMMYFUNCTION("""COMPUTED_VALUE"""),45869.66666666667)</f>
        <v>45869.66667</v>
      </c>
      <c r="N397" s="1">
        <f>IFERROR(__xludf.DUMMYFUNCTION("""COMPUTED_VALUE"""),1.86906738E8)</f>
        <v>186906738</v>
      </c>
    </row>
    <row r="398">
      <c r="A398" s="2">
        <f>IFERROR(__xludf.DUMMYFUNCTION("""COMPUTED_VALUE"""),45870.66666666667)</f>
        <v>45870.66667</v>
      </c>
      <c r="B398" s="1">
        <f>IFERROR(__xludf.DUMMYFUNCTION("""COMPUTED_VALUE"""),10618.64)</f>
        <v>10618.64</v>
      </c>
      <c r="D398" s="2">
        <f>IFERROR(__xludf.DUMMYFUNCTION("""COMPUTED_VALUE"""),45870.66666666667)</f>
        <v>45870.66667</v>
      </c>
      <c r="E398" s="1">
        <f>IFERROR(__xludf.DUMMYFUNCTION("""COMPUTED_VALUE"""),10726.15)</f>
        <v>10726.15</v>
      </c>
      <c r="G398" s="2">
        <f>IFERROR(__xludf.DUMMYFUNCTION("""COMPUTED_VALUE"""),45870.66666666667)</f>
        <v>45870.66667</v>
      </c>
      <c r="H398" s="1">
        <f>IFERROR(__xludf.DUMMYFUNCTION("""COMPUTED_VALUE"""),10165.65)</f>
        <v>10165.65</v>
      </c>
      <c r="J398" s="2">
        <f>IFERROR(__xludf.DUMMYFUNCTION("""COMPUTED_VALUE"""),45870.66666666667)</f>
        <v>45870.66667</v>
      </c>
      <c r="K398" s="1">
        <f>IFERROR(__xludf.DUMMYFUNCTION("""COMPUTED_VALUE"""),10208.24)</f>
        <v>10208.24</v>
      </c>
      <c r="M398" s="2">
        <f>IFERROR(__xludf.DUMMYFUNCTION("""COMPUTED_VALUE"""),45870.66666666667)</f>
        <v>45870.66667</v>
      </c>
      <c r="N398" s="1">
        <f>IFERROR(__xludf.DUMMYFUNCTION("""COMPUTED_VALUE"""),1.86609685E8)</f>
        <v>186609685</v>
      </c>
    </row>
    <row r="399">
      <c r="A399" s="2">
        <f>IFERROR(__xludf.DUMMYFUNCTION("""COMPUTED_VALUE"""),45873.66666666667)</f>
        <v>45873.66667</v>
      </c>
      <c r="B399" s="1">
        <f>IFERROR(__xludf.DUMMYFUNCTION("""COMPUTED_VALUE"""),10311.85)</f>
        <v>10311.85</v>
      </c>
      <c r="D399" s="2">
        <f>IFERROR(__xludf.DUMMYFUNCTION("""COMPUTED_VALUE"""),45873.66666666667)</f>
        <v>45873.66667</v>
      </c>
      <c r="E399" s="1">
        <f>IFERROR(__xludf.DUMMYFUNCTION("""COMPUTED_VALUE"""),10472.69)</f>
        <v>10472.69</v>
      </c>
      <c r="G399" s="2">
        <f>IFERROR(__xludf.DUMMYFUNCTION("""COMPUTED_VALUE"""),45873.66666666667)</f>
        <v>45873.66667</v>
      </c>
      <c r="H399" s="1">
        <f>IFERROR(__xludf.DUMMYFUNCTION("""COMPUTED_VALUE"""),10188.7)</f>
        <v>10188.7</v>
      </c>
      <c r="J399" s="2">
        <f>IFERROR(__xludf.DUMMYFUNCTION("""COMPUTED_VALUE"""),45873.66666666667)</f>
        <v>45873.66667</v>
      </c>
      <c r="K399" s="1">
        <f>IFERROR(__xludf.DUMMYFUNCTION("""COMPUTED_VALUE"""),10267.05)</f>
        <v>10267.05</v>
      </c>
      <c r="M399" s="2">
        <f>IFERROR(__xludf.DUMMYFUNCTION("""COMPUTED_VALUE"""),45873.66666666667)</f>
        <v>45873.66667</v>
      </c>
      <c r="N399" s="1">
        <f>IFERROR(__xludf.DUMMYFUNCTION("""COMPUTED_VALUE"""),1.45393749E8)</f>
        <v>145393749</v>
      </c>
    </row>
    <row r="400">
      <c r="A400" s="2">
        <f>IFERROR(__xludf.DUMMYFUNCTION("""COMPUTED_VALUE"""),45874.66666666667)</f>
        <v>45874.66667</v>
      </c>
      <c r="B400" s="1">
        <f>IFERROR(__xludf.DUMMYFUNCTION("""COMPUTED_VALUE"""),10294.96)</f>
        <v>10294.96</v>
      </c>
      <c r="D400" s="2">
        <f>IFERROR(__xludf.DUMMYFUNCTION("""COMPUTED_VALUE"""),45874.66666666667)</f>
        <v>45874.66667</v>
      </c>
      <c r="E400" s="1">
        <f>IFERROR(__xludf.DUMMYFUNCTION("""COMPUTED_VALUE"""),10348.06)</f>
        <v>10348.06</v>
      </c>
      <c r="G400" s="2">
        <f>IFERROR(__xludf.DUMMYFUNCTION("""COMPUTED_VALUE"""),45874.66666666667)</f>
        <v>45874.66667</v>
      </c>
      <c r="H400" s="1">
        <f>IFERROR(__xludf.DUMMYFUNCTION("""COMPUTED_VALUE"""),10217.14)</f>
        <v>10217.14</v>
      </c>
      <c r="J400" s="2">
        <f>IFERROR(__xludf.DUMMYFUNCTION("""COMPUTED_VALUE"""),45874.66666666667)</f>
        <v>45874.66667</v>
      </c>
      <c r="K400" s="1">
        <f>IFERROR(__xludf.DUMMYFUNCTION("""COMPUTED_VALUE"""),10237.41)</f>
        <v>10237.41</v>
      </c>
      <c r="M400" s="2">
        <f>IFERROR(__xludf.DUMMYFUNCTION("""COMPUTED_VALUE"""),45874.66666666667)</f>
        <v>45874.66667</v>
      </c>
      <c r="N400" s="1">
        <f>IFERROR(__xludf.DUMMYFUNCTION("""COMPUTED_VALUE"""),1.28485417E8)</f>
        <v>128485417</v>
      </c>
    </row>
    <row r="401">
      <c r="A401" s="2">
        <f>IFERROR(__xludf.DUMMYFUNCTION("""COMPUTED_VALUE"""),45875.66666666667)</f>
        <v>45875.66667</v>
      </c>
      <c r="B401" s="1">
        <f>IFERROR(__xludf.DUMMYFUNCTION("""COMPUTED_VALUE"""),10354.21)</f>
        <v>10354.21</v>
      </c>
      <c r="D401" s="2">
        <f>IFERROR(__xludf.DUMMYFUNCTION("""COMPUTED_VALUE"""),45875.66666666667)</f>
        <v>45875.66667</v>
      </c>
      <c r="E401" s="1">
        <f>IFERROR(__xludf.DUMMYFUNCTION("""COMPUTED_VALUE"""),10795.21)</f>
        <v>10795.21</v>
      </c>
      <c r="G401" s="2">
        <f>IFERROR(__xludf.DUMMYFUNCTION("""COMPUTED_VALUE"""),45875.66666666667)</f>
        <v>45875.66667</v>
      </c>
      <c r="H401" s="1">
        <f>IFERROR(__xludf.DUMMYFUNCTION("""COMPUTED_VALUE"""),10354.21)</f>
        <v>10354.21</v>
      </c>
      <c r="J401" s="2">
        <f>IFERROR(__xludf.DUMMYFUNCTION("""COMPUTED_VALUE"""),45875.66666666667)</f>
        <v>45875.66667</v>
      </c>
      <c r="K401" s="1">
        <f>IFERROR(__xludf.DUMMYFUNCTION("""COMPUTED_VALUE"""),10697.84)</f>
        <v>10697.84</v>
      </c>
      <c r="M401" s="2">
        <f>IFERROR(__xludf.DUMMYFUNCTION("""COMPUTED_VALUE"""),45875.66666666667)</f>
        <v>45875.66667</v>
      </c>
      <c r="N401" s="1">
        <f>IFERROR(__xludf.DUMMYFUNCTION("""COMPUTED_VALUE"""),2.68954356E8)</f>
        <v>268954356</v>
      </c>
    </row>
    <row r="402">
      <c r="A402" s="2">
        <f>IFERROR(__xludf.DUMMYFUNCTION("""COMPUTED_VALUE"""),45876.66666666667)</f>
        <v>45876.66667</v>
      </c>
      <c r="B402" s="1">
        <f>IFERROR(__xludf.DUMMYFUNCTION("""COMPUTED_VALUE"""),10987.08)</f>
        <v>10987.08</v>
      </c>
      <c r="D402" s="2">
        <f>IFERROR(__xludf.DUMMYFUNCTION("""COMPUTED_VALUE"""),45876.66666666667)</f>
        <v>45876.66667</v>
      </c>
      <c r="E402" s="1">
        <f>IFERROR(__xludf.DUMMYFUNCTION("""COMPUTED_VALUE"""),11057.36)</f>
        <v>11057.36</v>
      </c>
      <c r="G402" s="2">
        <f>IFERROR(__xludf.DUMMYFUNCTION("""COMPUTED_VALUE"""),45876.66666666667)</f>
        <v>45876.66667</v>
      </c>
      <c r="H402" s="1">
        <f>IFERROR(__xludf.DUMMYFUNCTION("""COMPUTED_VALUE"""),10863.18)</f>
        <v>10863.18</v>
      </c>
      <c r="J402" s="2">
        <f>IFERROR(__xludf.DUMMYFUNCTION("""COMPUTED_VALUE"""),45876.66666666667)</f>
        <v>45876.66667</v>
      </c>
      <c r="K402" s="1">
        <f>IFERROR(__xludf.DUMMYFUNCTION("""COMPUTED_VALUE"""),11021.06)</f>
        <v>11021.06</v>
      </c>
      <c r="M402" s="2">
        <f>IFERROR(__xludf.DUMMYFUNCTION("""COMPUTED_VALUE"""),45876.66666666667)</f>
        <v>45876.66667</v>
      </c>
      <c r="N402" s="1">
        <f>IFERROR(__xludf.DUMMYFUNCTION("""COMPUTED_VALUE"""),1.7888058E8)</f>
        <v>178880580</v>
      </c>
    </row>
    <row r="403">
      <c r="A403" s="2">
        <f>IFERROR(__xludf.DUMMYFUNCTION("""COMPUTED_VALUE"""),45877.66666666667)</f>
        <v>45877.66667</v>
      </c>
      <c r="B403" s="1">
        <f>IFERROR(__xludf.DUMMYFUNCTION("""COMPUTED_VALUE"""),11051.6)</f>
        <v>11051.6</v>
      </c>
      <c r="D403" s="2">
        <f>IFERROR(__xludf.DUMMYFUNCTION("""COMPUTED_VALUE"""),45877.66666666667)</f>
        <v>45877.66667</v>
      </c>
      <c r="E403" s="1">
        <f>IFERROR(__xludf.DUMMYFUNCTION("""COMPUTED_VALUE"""),11539.98)</f>
        <v>11539.98</v>
      </c>
      <c r="G403" s="2">
        <f>IFERROR(__xludf.DUMMYFUNCTION("""COMPUTED_VALUE"""),45877.66666666667)</f>
        <v>45877.66667</v>
      </c>
      <c r="H403" s="1">
        <f>IFERROR(__xludf.DUMMYFUNCTION("""COMPUTED_VALUE"""),10989.81)</f>
        <v>10989.81</v>
      </c>
      <c r="J403" s="2">
        <f>IFERROR(__xludf.DUMMYFUNCTION("""COMPUTED_VALUE"""),45877.66666666667)</f>
        <v>45877.66667</v>
      </c>
      <c r="K403" s="1">
        <f>IFERROR(__xludf.DUMMYFUNCTION("""COMPUTED_VALUE"""),11466.13)</f>
        <v>11466.13</v>
      </c>
      <c r="M403" s="2">
        <f>IFERROR(__xludf.DUMMYFUNCTION("""COMPUTED_VALUE"""),45877.66666666667)</f>
        <v>45877.66667</v>
      </c>
      <c r="N403" s="1">
        <f>IFERROR(__xludf.DUMMYFUNCTION("""COMPUTED_VALUE"""),1.97594997E8)</f>
        <v>197594997</v>
      </c>
    </row>
    <row r="404">
      <c r="A404" s="2">
        <f>IFERROR(__xludf.DUMMYFUNCTION("""COMPUTED_VALUE"""),45880.66666666667)</f>
        <v>45880.66667</v>
      </c>
      <c r="B404" s="1">
        <f>IFERROR(__xludf.DUMMYFUNCTION("""COMPUTED_VALUE"""),11390.53)</f>
        <v>11390.53</v>
      </c>
      <c r="D404" s="2">
        <f>IFERROR(__xludf.DUMMYFUNCTION("""COMPUTED_VALUE"""),45880.66666666667)</f>
        <v>45880.66667</v>
      </c>
      <c r="E404" s="1">
        <f>IFERROR(__xludf.DUMMYFUNCTION("""COMPUTED_VALUE"""),11481.2)</f>
        <v>11481.2</v>
      </c>
      <c r="G404" s="2">
        <f>IFERROR(__xludf.DUMMYFUNCTION("""COMPUTED_VALUE"""),45880.66666666667)</f>
        <v>45880.66667</v>
      </c>
      <c r="H404" s="1">
        <f>IFERROR(__xludf.DUMMYFUNCTION("""COMPUTED_VALUE"""),11260.96)</f>
        <v>11260.96</v>
      </c>
      <c r="J404" s="2">
        <f>IFERROR(__xludf.DUMMYFUNCTION("""COMPUTED_VALUE"""),45880.66666666667)</f>
        <v>45880.66667</v>
      </c>
      <c r="K404" s="1">
        <f>IFERROR(__xludf.DUMMYFUNCTION("""COMPUTED_VALUE"""),11361.33)</f>
        <v>11361.33</v>
      </c>
      <c r="M404" s="2">
        <f>IFERROR(__xludf.DUMMYFUNCTION("""COMPUTED_VALUE"""),45880.66666666667)</f>
        <v>45880.66667</v>
      </c>
      <c r="N404" s="1">
        <f>IFERROR(__xludf.DUMMYFUNCTION("""COMPUTED_VALUE"""),1.37998684E8)</f>
        <v>137998684</v>
      </c>
    </row>
    <row r="405">
      <c r="A405" s="2">
        <f>IFERROR(__xludf.DUMMYFUNCTION("""COMPUTED_VALUE"""),45881.66666666667)</f>
        <v>45881.66667</v>
      </c>
      <c r="B405" s="1">
        <f>IFERROR(__xludf.DUMMYFUNCTION("""COMPUTED_VALUE"""),11408.46)</f>
        <v>11408.46</v>
      </c>
      <c r="D405" s="2">
        <f>IFERROR(__xludf.DUMMYFUNCTION("""COMPUTED_VALUE"""),45881.66666666667)</f>
        <v>45881.66667</v>
      </c>
      <c r="E405" s="1">
        <f>IFERROR(__xludf.DUMMYFUNCTION("""COMPUTED_VALUE"""),11548.18)</f>
        <v>11548.18</v>
      </c>
      <c r="G405" s="2">
        <f>IFERROR(__xludf.DUMMYFUNCTION("""COMPUTED_VALUE"""),45881.66666666667)</f>
        <v>45881.66667</v>
      </c>
      <c r="H405" s="1">
        <f>IFERROR(__xludf.DUMMYFUNCTION("""COMPUTED_VALUE"""),11368.58)</f>
        <v>11368.58</v>
      </c>
      <c r="J405" s="2">
        <f>IFERROR(__xludf.DUMMYFUNCTION("""COMPUTED_VALUE"""),45881.66666666667)</f>
        <v>45881.66667</v>
      </c>
      <c r="K405" s="1">
        <f>IFERROR(__xludf.DUMMYFUNCTION("""COMPUTED_VALUE"""),11498.97)</f>
        <v>11498.97</v>
      </c>
      <c r="M405" s="2">
        <f>IFERROR(__xludf.DUMMYFUNCTION("""COMPUTED_VALUE"""),45881.66666666667)</f>
        <v>45881.66667</v>
      </c>
      <c r="N405" s="1">
        <f>IFERROR(__xludf.DUMMYFUNCTION("""COMPUTED_VALUE"""),1.34855857E8)</f>
        <v>134855857</v>
      </c>
    </row>
    <row r="406">
      <c r="A406" s="2">
        <f>IFERROR(__xludf.DUMMYFUNCTION("""COMPUTED_VALUE"""),45882.66666666667)</f>
        <v>45882.66667</v>
      </c>
      <c r="B406" s="1">
        <f>IFERROR(__xludf.DUMMYFUNCTION("""COMPUTED_VALUE"""),11580.02)</f>
        <v>11580.02</v>
      </c>
      <c r="D406" s="2">
        <f>IFERROR(__xludf.DUMMYFUNCTION("""COMPUTED_VALUE"""),45882.66666666667)</f>
        <v>45882.66667</v>
      </c>
      <c r="E406" s="1">
        <f>IFERROR(__xludf.DUMMYFUNCTION("""COMPUTED_VALUE"""),11741.9)</f>
        <v>11741.9</v>
      </c>
      <c r="G406" s="2">
        <f>IFERROR(__xludf.DUMMYFUNCTION("""COMPUTED_VALUE"""),45882.66666666667)</f>
        <v>45882.66667</v>
      </c>
      <c r="H406" s="1">
        <f>IFERROR(__xludf.DUMMYFUNCTION("""COMPUTED_VALUE"""),11538.49)</f>
        <v>11538.49</v>
      </c>
      <c r="J406" s="2">
        <f>IFERROR(__xludf.DUMMYFUNCTION("""COMPUTED_VALUE"""),45882.66666666667)</f>
        <v>45882.66667</v>
      </c>
      <c r="K406" s="1">
        <f>IFERROR(__xludf.DUMMYFUNCTION("""COMPUTED_VALUE"""),11674.4)</f>
        <v>11674.4</v>
      </c>
      <c r="M406" s="2">
        <f>IFERROR(__xludf.DUMMYFUNCTION("""COMPUTED_VALUE"""),45882.66666666667)</f>
        <v>45882.66667</v>
      </c>
      <c r="N406" s="1">
        <f>IFERROR(__xludf.DUMMYFUNCTION("""COMPUTED_VALUE"""),1.42528535E8)</f>
        <v>142528535</v>
      </c>
    </row>
    <row r="407">
      <c r="A407" s="2">
        <f>IFERROR(__xludf.DUMMYFUNCTION("""COMPUTED_VALUE"""),45883.66666666667)</f>
        <v>45883.66667</v>
      </c>
      <c r="B407" s="1">
        <f>IFERROR(__xludf.DUMMYFUNCTION("""COMPUTED_VALUE"""),11702.43)</f>
        <v>11702.43</v>
      </c>
      <c r="D407" s="2">
        <f>IFERROR(__xludf.DUMMYFUNCTION("""COMPUTED_VALUE"""),45883.66666666667)</f>
        <v>45883.66667</v>
      </c>
      <c r="E407" s="1">
        <f>IFERROR(__xludf.DUMMYFUNCTION("""COMPUTED_VALUE"""),11740.72)</f>
        <v>11740.72</v>
      </c>
      <c r="G407" s="2">
        <f>IFERROR(__xludf.DUMMYFUNCTION("""COMPUTED_VALUE"""),45883.66666666667)</f>
        <v>45883.66667</v>
      </c>
      <c r="H407" s="1">
        <f>IFERROR(__xludf.DUMMYFUNCTION("""COMPUTED_VALUE"""),11553.06)</f>
        <v>11553.06</v>
      </c>
      <c r="J407" s="2">
        <f>IFERROR(__xludf.DUMMYFUNCTION("""COMPUTED_VALUE"""),45883.66666666667)</f>
        <v>45883.66667</v>
      </c>
      <c r="K407" s="1">
        <f>IFERROR(__xludf.DUMMYFUNCTION("""COMPUTED_VALUE"""),11642.52)</f>
        <v>11642.52</v>
      </c>
      <c r="M407" s="2">
        <f>IFERROR(__xludf.DUMMYFUNCTION("""COMPUTED_VALUE"""),45883.66666666667)</f>
        <v>45883.66667</v>
      </c>
      <c r="N407" s="1">
        <f>IFERROR(__xludf.DUMMYFUNCTION("""COMPUTED_VALUE"""),1.10960263E8)</f>
        <v>110960263</v>
      </c>
    </row>
    <row r="408">
      <c r="A408" s="2">
        <f>IFERROR(__xludf.DUMMYFUNCTION("""COMPUTED_VALUE"""),45884.66666666667)</f>
        <v>45884.66667</v>
      </c>
      <c r="B408" s="1">
        <f>IFERROR(__xludf.DUMMYFUNCTION("""COMPUTED_VALUE"""),11695.83)</f>
        <v>11695.83</v>
      </c>
      <c r="D408" s="2">
        <f>IFERROR(__xludf.DUMMYFUNCTION("""COMPUTED_VALUE"""),45884.66666666667)</f>
        <v>45884.66667</v>
      </c>
      <c r="E408" s="1">
        <f>IFERROR(__xludf.DUMMYFUNCTION("""COMPUTED_VALUE"""),11704.65)</f>
        <v>11704.65</v>
      </c>
      <c r="G408" s="2">
        <f>IFERROR(__xludf.DUMMYFUNCTION("""COMPUTED_VALUE"""),45884.66666666667)</f>
        <v>45884.66667</v>
      </c>
      <c r="H408" s="1">
        <f>IFERROR(__xludf.DUMMYFUNCTION("""COMPUTED_VALUE"""),11487.41)</f>
        <v>11487.41</v>
      </c>
      <c r="J408" s="2">
        <f>IFERROR(__xludf.DUMMYFUNCTION("""COMPUTED_VALUE"""),45884.66666666667)</f>
        <v>45884.66667</v>
      </c>
      <c r="K408" s="1">
        <f>IFERROR(__xludf.DUMMYFUNCTION("""COMPUTED_VALUE"""),11580.62)</f>
        <v>11580.62</v>
      </c>
      <c r="M408" s="2">
        <f>IFERROR(__xludf.DUMMYFUNCTION("""COMPUTED_VALUE"""),45884.66666666667)</f>
        <v>45884.66667</v>
      </c>
      <c r="N408" s="1">
        <f>IFERROR(__xludf.DUMMYFUNCTION("""COMPUTED_VALUE"""),1.28292115E8)</f>
        <v>128292115</v>
      </c>
    </row>
    <row r="409">
      <c r="A409" s="2">
        <f>IFERROR(__xludf.DUMMYFUNCTION("""COMPUTED_VALUE"""),45887.66666666667)</f>
        <v>45887.66667</v>
      </c>
      <c r="B409" s="1">
        <f>IFERROR(__xludf.DUMMYFUNCTION("""COMPUTED_VALUE"""),11594.92)</f>
        <v>11594.92</v>
      </c>
      <c r="D409" s="2">
        <f>IFERROR(__xludf.DUMMYFUNCTION("""COMPUTED_VALUE"""),45887.66666666667)</f>
        <v>45887.66667</v>
      </c>
      <c r="E409" s="1">
        <f>IFERROR(__xludf.DUMMYFUNCTION("""COMPUTED_VALUE"""),11655.76)</f>
        <v>11655.76</v>
      </c>
      <c r="G409" s="2">
        <f>IFERROR(__xludf.DUMMYFUNCTION("""COMPUTED_VALUE"""),45887.66666666667)</f>
        <v>45887.66667</v>
      </c>
      <c r="H409" s="1">
        <f>IFERROR(__xludf.DUMMYFUNCTION("""COMPUTED_VALUE"""),11518.25)</f>
        <v>11518.25</v>
      </c>
      <c r="J409" s="2">
        <f>IFERROR(__xludf.DUMMYFUNCTION("""COMPUTED_VALUE"""),45887.66666666667)</f>
        <v>45887.66667</v>
      </c>
      <c r="K409" s="1">
        <f>IFERROR(__xludf.DUMMYFUNCTION("""COMPUTED_VALUE"""),11556.23)</f>
        <v>11556.23</v>
      </c>
      <c r="M409" s="2">
        <f>IFERROR(__xludf.DUMMYFUNCTION("""COMPUTED_VALUE"""),45887.66666666667)</f>
        <v>45887.66667</v>
      </c>
      <c r="N409" s="1">
        <f>IFERROR(__xludf.DUMMYFUNCTION("""COMPUTED_VALUE"""),9.3730157E7)</f>
        <v>93730157</v>
      </c>
    </row>
    <row r="410">
      <c r="A410" s="2">
        <f>IFERROR(__xludf.DUMMYFUNCTION("""COMPUTED_VALUE"""),45888.66666666667)</f>
        <v>45888.66667</v>
      </c>
      <c r="B410" s="1">
        <f>IFERROR(__xludf.DUMMYFUNCTION("""COMPUTED_VALUE"""),11583.02)</f>
        <v>11583.02</v>
      </c>
      <c r="D410" s="2">
        <f>IFERROR(__xludf.DUMMYFUNCTION("""COMPUTED_VALUE"""),45888.66666666667)</f>
        <v>45888.66667</v>
      </c>
      <c r="E410" s="1">
        <f>IFERROR(__xludf.DUMMYFUNCTION("""COMPUTED_VALUE"""),11648.93)</f>
        <v>11648.93</v>
      </c>
      <c r="G410" s="2">
        <f>IFERROR(__xludf.DUMMYFUNCTION("""COMPUTED_VALUE"""),45888.66666666667)</f>
        <v>45888.66667</v>
      </c>
      <c r="H410" s="1">
        <f>IFERROR(__xludf.DUMMYFUNCTION("""COMPUTED_VALUE"""),11478.11)</f>
        <v>11478.11</v>
      </c>
      <c r="J410" s="2">
        <f>IFERROR(__xludf.DUMMYFUNCTION("""COMPUTED_VALUE"""),45888.66666666667)</f>
        <v>45888.66667</v>
      </c>
      <c r="K410" s="1">
        <f>IFERROR(__xludf.DUMMYFUNCTION("""COMPUTED_VALUE"""),11531.23)</f>
        <v>11531.23</v>
      </c>
      <c r="M410" s="2">
        <f>IFERROR(__xludf.DUMMYFUNCTION("""COMPUTED_VALUE"""),45888.66666666667)</f>
        <v>45888.66667</v>
      </c>
      <c r="N410" s="1">
        <f>IFERROR(__xludf.DUMMYFUNCTION("""COMPUTED_VALUE"""),1.03293277E8)</f>
        <v>103293277</v>
      </c>
    </row>
    <row r="411">
      <c r="A411" s="2">
        <f>IFERROR(__xludf.DUMMYFUNCTION("""COMPUTED_VALUE"""),45889.66666666667)</f>
        <v>45889.66667</v>
      </c>
      <c r="B411" s="1">
        <f>IFERROR(__xludf.DUMMYFUNCTION("""COMPUTED_VALUE"""),11502.89)</f>
        <v>11502.89</v>
      </c>
      <c r="D411" s="2">
        <f>IFERROR(__xludf.DUMMYFUNCTION("""COMPUTED_VALUE"""),45889.66666666667)</f>
        <v>45889.66667</v>
      </c>
      <c r="E411" s="1">
        <f>IFERROR(__xludf.DUMMYFUNCTION("""COMPUTED_VALUE"""),11518.77)</f>
        <v>11518.77</v>
      </c>
      <c r="G411" s="2">
        <f>IFERROR(__xludf.DUMMYFUNCTION("""COMPUTED_VALUE"""),45889.66666666667)</f>
        <v>45889.66667</v>
      </c>
      <c r="H411" s="1">
        <f>IFERROR(__xludf.DUMMYFUNCTION("""COMPUTED_VALUE"""),11291.08)</f>
        <v>11291.08</v>
      </c>
      <c r="J411" s="2">
        <f>IFERROR(__xludf.DUMMYFUNCTION("""COMPUTED_VALUE"""),45889.66666666667)</f>
        <v>45889.66667</v>
      </c>
      <c r="K411" s="1">
        <f>IFERROR(__xludf.DUMMYFUNCTION("""COMPUTED_VALUE"""),11306.69)</f>
        <v>11306.69</v>
      </c>
      <c r="M411" s="2">
        <f>IFERROR(__xludf.DUMMYFUNCTION("""COMPUTED_VALUE"""),45889.66666666667)</f>
        <v>45889.66667</v>
      </c>
      <c r="N411" s="1">
        <f>IFERROR(__xludf.DUMMYFUNCTION("""COMPUTED_VALUE"""),1.19173326E8)</f>
        <v>119173326</v>
      </c>
    </row>
    <row r="412">
      <c r="A412" s="2">
        <f>IFERROR(__xludf.DUMMYFUNCTION("""COMPUTED_VALUE"""),45890.66666666667)</f>
        <v>45890.66667</v>
      </c>
      <c r="B412" s="1">
        <f>IFERROR(__xludf.DUMMYFUNCTION("""COMPUTED_VALUE"""),11323.45)</f>
        <v>11323.45</v>
      </c>
      <c r="D412" s="2">
        <f>IFERROR(__xludf.DUMMYFUNCTION("""COMPUTED_VALUE"""),45890.66666666667)</f>
        <v>45890.66667</v>
      </c>
      <c r="E412" s="1">
        <f>IFERROR(__xludf.DUMMYFUNCTION("""COMPUTED_VALUE"""),11327.52)</f>
        <v>11327.52</v>
      </c>
      <c r="G412" s="2">
        <f>IFERROR(__xludf.DUMMYFUNCTION("""COMPUTED_VALUE"""),45890.66666666667)</f>
        <v>45890.66667</v>
      </c>
      <c r="H412" s="1">
        <f>IFERROR(__xludf.DUMMYFUNCTION("""COMPUTED_VALUE"""),11196.72)</f>
        <v>11196.72</v>
      </c>
      <c r="J412" s="2">
        <f>IFERROR(__xludf.DUMMYFUNCTION("""COMPUTED_VALUE"""),45890.66666666667)</f>
        <v>45890.66667</v>
      </c>
      <c r="K412" s="1">
        <f>IFERROR(__xludf.DUMMYFUNCTION("""COMPUTED_VALUE"""),11252.79)</f>
        <v>11252.79</v>
      </c>
      <c r="M412" s="2">
        <f>IFERROR(__xludf.DUMMYFUNCTION("""COMPUTED_VALUE"""),45890.66666666667)</f>
        <v>45890.66667</v>
      </c>
      <c r="N412" s="1">
        <f>IFERROR(__xludf.DUMMYFUNCTION("""COMPUTED_VALUE"""),9.2716732E7)</f>
        <v>92716732</v>
      </c>
    </row>
    <row r="413">
      <c r="A413" s="2">
        <f>IFERROR(__xludf.DUMMYFUNCTION("""COMPUTED_VALUE"""),45891.66666666667)</f>
        <v>45891.66667</v>
      </c>
      <c r="B413" s="1">
        <f>IFERROR(__xludf.DUMMYFUNCTION("""COMPUTED_VALUE"""),11313.97)</f>
        <v>11313.97</v>
      </c>
      <c r="D413" s="2">
        <f>IFERROR(__xludf.DUMMYFUNCTION("""COMPUTED_VALUE"""),45891.66666666667)</f>
        <v>45891.66667</v>
      </c>
      <c r="E413" s="1">
        <f>IFERROR(__xludf.DUMMYFUNCTION("""COMPUTED_VALUE"""),11470.21)</f>
        <v>11470.21</v>
      </c>
      <c r="G413" s="2">
        <f>IFERROR(__xludf.DUMMYFUNCTION("""COMPUTED_VALUE"""),45891.66666666667)</f>
        <v>45891.66667</v>
      </c>
      <c r="H413" s="1">
        <f>IFERROR(__xludf.DUMMYFUNCTION("""COMPUTED_VALUE"""),11281.49)</f>
        <v>11281.49</v>
      </c>
      <c r="J413" s="2">
        <f>IFERROR(__xludf.DUMMYFUNCTION("""COMPUTED_VALUE"""),45891.66666666667)</f>
        <v>45891.66667</v>
      </c>
      <c r="K413" s="1">
        <f>IFERROR(__xludf.DUMMYFUNCTION("""COMPUTED_VALUE"""),11409.87)</f>
        <v>11409.87</v>
      </c>
      <c r="M413" s="2">
        <f>IFERROR(__xludf.DUMMYFUNCTION("""COMPUTED_VALUE"""),45891.66666666667)</f>
        <v>45891.66667</v>
      </c>
      <c r="N413" s="1">
        <f>IFERROR(__xludf.DUMMYFUNCTION("""COMPUTED_VALUE"""),1.0989949E8)</f>
        <v>109899490</v>
      </c>
    </row>
    <row r="414">
      <c r="A414" s="2">
        <f>IFERROR(__xludf.DUMMYFUNCTION("""COMPUTED_VALUE"""),45894.66666666667)</f>
        <v>45894.66667</v>
      </c>
      <c r="B414" s="1">
        <f>IFERROR(__xludf.DUMMYFUNCTION("""COMPUTED_VALUE"""),11354.85)</f>
        <v>11354.85</v>
      </c>
      <c r="D414" s="2">
        <f>IFERROR(__xludf.DUMMYFUNCTION("""COMPUTED_VALUE"""),45894.66666666667)</f>
        <v>45894.66667</v>
      </c>
      <c r="E414" s="1">
        <f>IFERROR(__xludf.DUMMYFUNCTION("""COMPUTED_VALUE"""),11489.98)</f>
        <v>11489.98</v>
      </c>
      <c r="G414" s="2">
        <f>IFERROR(__xludf.DUMMYFUNCTION("""COMPUTED_VALUE"""),45894.66666666667)</f>
        <v>45894.66667</v>
      </c>
      <c r="H414" s="1">
        <f>IFERROR(__xludf.DUMMYFUNCTION("""COMPUTED_VALUE"""),11340.34)</f>
        <v>11340.34</v>
      </c>
      <c r="J414" s="2">
        <f>IFERROR(__xludf.DUMMYFUNCTION("""COMPUTED_VALUE"""),45894.66666666667)</f>
        <v>45894.66667</v>
      </c>
      <c r="K414" s="1">
        <f>IFERROR(__xludf.DUMMYFUNCTION("""COMPUTED_VALUE"""),11388.44)</f>
        <v>11388.44</v>
      </c>
      <c r="M414" s="2">
        <f>IFERROR(__xludf.DUMMYFUNCTION("""COMPUTED_VALUE"""),45894.66666666667)</f>
        <v>45894.66667</v>
      </c>
      <c r="N414" s="1">
        <f>IFERROR(__xludf.DUMMYFUNCTION("""COMPUTED_VALUE"""),9.3548899E7)</f>
        <v>93548899</v>
      </c>
    </row>
    <row r="415">
      <c r="A415" s="2">
        <f>IFERROR(__xludf.DUMMYFUNCTION("""COMPUTED_VALUE"""),45895.66666666667)</f>
        <v>45895.66667</v>
      </c>
      <c r="B415" s="1">
        <f>IFERROR(__xludf.DUMMYFUNCTION("""COMPUTED_VALUE"""),11366.97)</f>
        <v>11366.97</v>
      </c>
      <c r="D415" s="2">
        <f>IFERROR(__xludf.DUMMYFUNCTION("""COMPUTED_VALUE"""),45895.66666666667)</f>
        <v>45895.66667</v>
      </c>
      <c r="E415" s="1">
        <f>IFERROR(__xludf.DUMMYFUNCTION("""COMPUTED_VALUE"""),11489.85)</f>
        <v>11489.85</v>
      </c>
      <c r="G415" s="2">
        <f>IFERROR(__xludf.DUMMYFUNCTION("""COMPUTED_VALUE"""),45895.66666666667)</f>
        <v>45895.66667</v>
      </c>
      <c r="H415" s="1">
        <f>IFERROR(__xludf.DUMMYFUNCTION("""COMPUTED_VALUE"""),11276.64)</f>
        <v>11276.64</v>
      </c>
      <c r="J415" s="2">
        <f>IFERROR(__xludf.DUMMYFUNCTION("""COMPUTED_VALUE"""),45895.66666666667)</f>
        <v>45895.66667</v>
      </c>
      <c r="K415" s="1">
        <f>IFERROR(__xludf.DUMMYFUNCTION("""COMPUTED_VALUE"""),11486.08)</f>
        <v>11486.08</v>
      </c>
      <c r="M415" s="2">
        <f>IFERROR(__xludf.DUMMYFUNCTION("""COMPUTED_VALUE"""),45895.66666666667)</f>
        <v>45895.66667</v>
      </c>
      <c r="N415" s="1">
        <f>IFERROR(__xludf.DUMMYFUNCTION("""COMPUTED_VALUE"""),1.28739231E8)</f>
        <v>128739231</v>
      </c>
    </row>
    <row r="416">
      <c r="A416" s="2">
        <f>IFERROR(__xludf.DUMMYFUNCTION("""COMPUTED_VALUE"""),45896.66666666667)</f>
        <v>45896.66667</v>
      </c>
      <c r="B416" s="1">
        <f>IFERROR(__xludf.DUMMYFUNCTION("""COMPUTED_VALUE"""),11449.7)</f>
        <v>11449.7</v>
      </c>
      <c r="D416" s="2">
        <f>IFERROR(__xludf.DUMMYFUNCTION("""COMPUTED_VALUE"""),45896.66666666667)</f>
        <v>45896.66667</v>
      </c>
      <c r="E416" s="1">
        <f>IFERROR(__xludf.DUMMYFUNCTION("""COMPUTED_VALUE"""),11571.24)</f>
        <v>11571.24</v>
      </c>
      <c r="G416" s="2">
        <f>IFERROR(__xludf.DUMMYFUNCTION("""COMPUTED_VALUE"""),45896.66666666667)</f>
        <v>45896.66667</v>
      </c>
      <c r="H416" s="1">
        <f>IFERROR(__xludf.DUMMYFUNCTION("""COMPUTED_VALUE"""),11445.45)</f>
        <v>11445.45</v>
      </c>
      <c r="J416" s="2">
        <f>IFERROR(__xludf.DUMMYFUNCTION("""COMPUTED_VALUE"""),45896.66666666667)</f>
        <v>45896.66667</v>
      </c>
      <c r="K416" s="1">
        <f>IFERROR(__xludf.DUMMYFUNCTION("""COMPUTED_VALUE"""),11552.04)</f>
        <v>11552.04</v>
      </c>
      <c r="M416" s="2">
        <f>IFERROR(__xludf.DUMMYFUNCTION("""COMPUTED_VALUE"""),45896.66666666667)</f>
        <v>45896.66667</v>
      </c>
      <c r="N416" s="1">
        <f>IFERROR(__xludf.DUMMYFUNCTION("""COMPUTED_VALUE"""),1.10391067E8)</f>
        <v>110391067</v>
      </c>
    </row>
    <row r="417">
      <c r="A417" s="2">
        <f>IFERROR(__xludf.DUMMYFUNCTION("""COMPUTED_VALUE"""),45897.66666666667)</f>
        <v>45897.66667</v>
      </c>
      <c r="B417" s="1">
        <f>IFERROR(__xludf.DUMMYFUNCTION("""COMPUTED_VALUE"""),11556.75)</f>
        <v>11556.75</v>
      </c>
      <c r="D417" s="2">
        <f>IFERROR(__xludf.DUMMYFUNCTION("""COMPUTED_VALUE"""),45897.66666666667)</f>
        <v>45897.66667</v>
      </c>
      <c r="E417" s="1">
        <f>IFERROR(__xludf.DUMMYFUNCTION("""COMPUTED_VALUE"""),11717.59)</f>
        <v>11717.59</v>
      </c>
      <c r="G417" s="2">
        <f>IFERROR(__xludf.DUMMYFUNCTION("""COMPUTED_VALUE"""),45897.66666666667)</f>
        <v>45897.66667</v>
      </c>
      <c r="H417" s="1">
        <f>IFERROR(__xludf.DUMMYFUNCTION("""COMPUTED_VALUE"""),11520.44)</f>
        <v>11520.44</v>
      </c>
      <c r="J417" s="2">
        <f>IFERROR(__xludf.DUMMYFUNCTION("""COMPUTED_VALUE"""),45897.66666666667)</f>
        <v>45897.66667</v>
      </c>
      <c r="K417" s="1">
        <f>IFERROR(__xludf.DUMMYFUNCTION("""COMPUTED_VALUE"""),11682.59)</f>
        <v>11682.59</v>
      </c>
      <c r="M417" s="2">
        <f>IFERROR(__xludf.DUMMYFUNCTION("""COMPUTED_VALUE"""),45897.66666666667)</f>
        <v>45897.66667</v>
      </c>
      <c r="N417" s="1">
        <f>IFERROR(__xludf.DUMMYFUNCTION("""COMPUTED_VALUE"""),1.52589007E8)</f>
        <v>152589007</v>
      </c>
    </row>
    <row r="418">
      <c r="A418" s="2">
        <f>IFERROR(__xludf.DUMMYFUNCTION("""COMPUTED_VALUE"""),45898.66666666667)</f>
        <v>45898.66667</v>
      </c>
      <c r="B418" s="1">
        <f>IFERROR(__xludf.DUMMYFUNCTION("""COMPUTED_VALUE"""),11684.19)</f>
        <v>11684.19</v>
      </c>
      <c r="D418" s="2">
        <f>IFERROR(__xludf.DUMMYFUNCTION("""COMPUTED_VALUE"""),45898.66666666667)</f>
        <v>45898.66667</v>
      </c>
      <c r="E418" s="1">
        <f>IFERROR(__xludf.DUMMYFUNCTION("""COMPUTED_VALUE"""),11702.46)</f>
        <v>11702.46</v>
      </c>
      <c r="G418" s="2">
        <f>IFERROR(__xludf.DUMMYFUNCTION("""COMPUTED_VALUE"""),45898.66666666667)</f>
        <v>45898.66667</v>
      </c>
      <c r="H418" s="1">
        <f>IFERROR(__xludf.DUMMYFUNCTION("""COMPUTED_VALUE"""),11603.02)</f>
        <v>11603.02</v>
      </c>
      <c r="J418" s="2">
        <f>IFERROR(__xludf.DUMMYFUNCTION("""COMPUTED_VALUE"""),45898.66666666667)</f>
        <v>45898.66667</v>
      </c>
      <c r="K418" s="1">
        <f>IFERROR(__xludf.DUMMYFUNCTION("""COMPUTED_VALUE"""),11635.25)</f>
        <v>11635.25</v>
      </c>
      <c r="M418" s="2">
        <f>IFERROR(__xludf.DUMMYFUNCTION("""COMPUTED_VALUE"""),45898.66666666667)</f>
        <v>45898.66667</v>
      </c>
      <c r="N418" s="1">
        <f>IFERROR(__xludf.DUMMYFUNCTION("""COMPUTED_VALUE"""),1.58727176E8)</f>
        <v>158727176</v>
      </c>
    </row>
    <row r="419">
      <c r="A419" s="2">
        <f>IFERROR(__xludf.DUMMYFUNCTION("""COMPUTED_VALUE"""),45902.66666666667)</f>
        <v>45902.66667</v>
      </c>
      <c r="B419" s="1">
        <f>IFERROR(__xludf.DUMMYFUNCTION("""COMPUTED_VALUE"""),11490.63)</f>
        <v>11490.63</v>
      </c>
      <c r="D419" s="2">
        <f>IFERROR(__xludf.DUMMYFUNCTION("""COMPUTED_VALUE"""),45902.66666666667)</f>
        <v>45902.66667</v>
      </c>
      <c r="E419" s="1">
        <f>IFERROR(__xludf.DUMMYFUNCTION("""COMPUTED_VALUE"""),11563.38)</f>
        <v>11563.38</v>
      </c>
      <c r="G419" s="2">
        <f>IFERROR(__xludf.DUMMYFUNCTION("""COMPUTED_VALUE"""),45902.66666666667)</f>
        <v>45902.66667</v>
      </c>
      <c r="H419" s="1">
        <f>IFERROR(__xludf.DUMMYFUNCTION("""COMPUTED_VALUE"""),11393.6)</f>
        <v>11393.6</v>
      </c>
      <c r="J419" s="2">
        <f>IFERROR(__xludf.DUMMYFUNCTION("""COMPUTED_VALUE"""),45902.66666666667)</f>
        <v>45902.66667</v>
      </c>
      <c r="K419" s="1">
        <f>IFERROR(__xludf.DUMMYFUNCTION("""COMPUTED_VALUE"""),11525.16)</f>
        <v>11525.16</v>
      </c>
      <c r="M419" s="2">
        <f>IFERROR(__xludf.DUMMYFUNCTION("""COMPUTED_VALUE"""),45902.66666666667)</f>
        <v>45902.66667</v>
      </c>
      <c r="N419" s="1">
        <f>IFERROR(__xludf.DUMMYFUNCTION("""COMPUTED_VALUE"""),1.42665203E8)</f>
        <v>142665203</v>
      </c>
    </row>
    <row r="420">
      <c r="A420" s="2">
        <f>IFERROR(__xludf.DUMMYFUNCTION("""COMPUTED_VALUE"""),45903.66666666667)</f>
        <v>45903.66667</v>
      </c>
      <c r="B420" s="1">
        <f>IFERROR(__xludf.DUMMYFUNCTION("""COMPUTED_VALUE"""),11895.62)</f>
        <v>11895.62</v>
      </c>
      <c r="D420" s="2">
        <f>IFERROR(__xludf.DUMMYFUNCTION("""COMPUTED_VALUE"""),45903.66666666667)</f>
        <v>45903.66667</v>
      </c>
      <c r="E420" s="1">
        <f>IFERROR(__xludf.DUMMYFUNCTION("""COMPUTED_VALUE"""),11945.39)</f>
        <v>11945.39</v>
      </c>
      <c r="G420" s="2">
        <f>IFERROR(__xludf.DUMMYFUNCTION("""COMPUTED_VALUE"""),45903.66666666667)</f>
        <v>45903.66667</v>
      </c>
      <c r="H420" s="1">
        <f>IFERROR(__xludf.DUMMYFUNCTION("""COMPUTED_VALUE"""),11756.88)</f>
        <v>11756.88</v>
      </c>
      <c r="J420" s="2">
        <f>IFERROR(__xludf.DUMMYFUNCTION("""COMPUTED_VALUE"""),45903.66666666667)</f>
        <v>45903.66667</v>
      </c>
      <c r="K420" s="1">
        <f>IFERROR(__xludf.DUMMYFUNCTION("""COMPUTED_VALUE"""),11945.24)</f>
        <v>11945.24</v>
      </c>
      <c r="M420" s="2">
        <f>IFERROR(__xludf.DUMMYFUNCTION("""COMPUTED_VALUE"""),45903.66666666667)</f>
        <v>45903.66667</v>
      </c>
      <c r="N420" s="1">
        <f>IFERROR(__xludf.DUMMYFUNCTION("""COMPUTED_VALUE"""),1.58879894E8)</f>
        <v>158879894</v>
      </c>
    </row>
    <row r="421">
      <c r="A421" s="2">
        <f>IFERROR(__xludf.DUMMYFUNCTION("""COMPUTED_VALUE"""),45904.66666666667)</f>
        <v>45904.66667</v>
      </c>
      <c r="B421" s="1">
        <f>IFERROR(__xludf.DUMMYFUNCTION("""COMPUTED_VALUE"""),11978.51)</f>
        <v>11978.51</v>
      </c>
      <c r="D421" s="2">
        <f>IFERROR(__xludf.DUMMYFUNCTION("""COMPUTED_VALUE"""),45904.66666666667)</f>
        <v>45904.66667</v>
      </c>
      <c r="E421" s="1">
        <f>IFERROR(__xludf.DUMMYFUNCTION("""COMPUTED_VALUE"""),12034.53)</f>
        <v>12034.53</v>
      </c>
      <c r="G421" s="2">
        <f>IFERROR(__xludf.DUMMYFUNCTION("""COMPUTED_VALUE"""),45904.66666666667)</f>
        <v>45904.66667</v>
      </c>
      <c r="H421" s="1">
        <f>IFERROR(__xludf.DUMMYFUNCTION("""COMPUTED_VALUE"""),11881.12)</f>
        <v>11881.12</v>
      </c>
      <c r="J421" s="2">
        <f>IFERROR(__xludf.DUMMYFUNCTION("""COMPUTED_VALUE"""),45904.66666666667)</f>
        <v>45904.66667</v>
      </c>
      <c r="K421" s="1">
        <f>IFERROR(__xludf.DUMMYFUNCTION("""COMPUTED_VALUE"""),12029.43)</f>
        <v>12029.43</v>
      </c>
      <c r="M421" s="2">
        <f>IFERROR(__xludf.DUMMYFUNCTION("""COMPUTED_VALUE"""),45904.66666666667)</f>
        <v>45904.66667</v>
      </c>
      <c r="N421" s="1">
        <f>IFERROR(__xludf.DUMMYFUNCTION("""COMPUTED_VALUE"""),1.87057604E8)</f>
        <v>187057604</v>
      </c>
    </row>
    <row r="422">
      <c r="A422" s="2">
        <f>IFERROR(__xludf.DUMMYFUNCTION("""COMPUTED_VALUE"""),45905.66666666667)</f>
        <v>45905.66667</v>
      </c>
      <c r="B422" s="1">
        <f>IFERROR(__xludf.DUMMYFUNCTION("""COMPUTED_VALUE"""),12045.03)</f>
        <v>12045.03</v>
      </c>
      <c r="D422" s="2">
        <f>IFERROR(__xludf.DUMMYFUNCTION("""COMPUTED_VALUE"""),45905.66666666667)</f>
        <v>45905.66667</v>
      </c>
      <c r="E422" s="1">
        <f>IFERROR(__xludf.DUMMYFUNCTION("""COMPUTED_VALUE"""),12104.38)</f>
        <v>12104.38</v>
      </c>
      <c r="G422" s="2">
        <f>IFERROR(__xludf.DUMMYFUNCTION("""COMPUTED_VALUE"""),45905.66666666667)</f>
        <v>45905.66667</v>
      </c>
      <c r="H422" s="1">
        <f>IFERROR(__xludf.DUMMYFUNCTION("""COMPUTED_VALUE"""),11972.49)</f>
        <v>11972.49</v>
      </c>
      <c r="J422" s="2">
        <f>IFERROR(__xludf.DUMMYFUNCTION("""COMPUTED_VALUE"""),45905.66666666667)</f>
        <v>45905.66667</v>
      </c>
      <c r="K422" s="1">
        <f>IFERROR(__xludf.DUMMYFUNCTION("""COMPUTED_VALUE"""),12034.7)</f>
        <v>12034.7</v>
      </c>
      <c r="M422" s="2">
        <f>IFERROR(__xludf.DUMMYFUNCTION("""COMPUTED_VALUE"""),45905.66666666667)</f>
        <v>45905.66667</v>
      </c>
      <c r="N422" s="1">
        <f>IFERROR(__xludf.DUMMYFUNCTION("""COMPUTED_VALUE"""),1.55835129E8)</f>
        <v>155835129</v>
      </c>
    </row>
    <row r="423">
      <c r="A423" s="2">
        <f>IFERROR(__xludf.DUMMYFUNCTION("""COMPUTED_VALUE"""),45908.66666666667)</f>
        <v>45908.66667</v>
      </c>
      <c r="B423" s="1">
        <f>IFERROR(__xludf.DUMMYFUNCTION("""COMPUTED_VALUE"""),12038.48)</f>
        <v>12038.48</v>
      </c>
      <c r="D423" s="2">
        <f>IFERROR(__xludf.DUMMYFUNCTION("""COMPUTED_VALUE"""),45908.66666666667)</f>
        <v>45908.66667</v>
      </c>
      <c r="E423" s="1">
        <f>IFERROR(__xludf.DUMMYFUNCTION("""COMPUTED_VALUE"""),12058.62)</f>
        <v>12058.62</v>
      </c>
      <c r="G423" s="2">
        <f>IFERROR(__xludf.DUMMYFUNCTION("""COMPUTED_VALUE"""),45908.66666666667)</f>
        <v>45908.66667</v>
      </c>
      <c r="H423" s="1">
        <f>IFERROR(__xludf.DUMMYFUNCTION("""COMPUTED_VALUE"""),11876.15)</f>
        <v>11876.15</v>
      </c>
      <c r="J423" s="2">
        <f>IFERROR(__xludf.DUMMYFUNCTION("""COMPUTED_VALUE"""),45908.66666666667)</f>
        <v>45908.66667</v>
      </c>
      <c r="K423" s="1">
        <f>IFERROR(__xludf.DUMMYFUNCTION("""COMPUTED_VALUE"""),11952.19)</f>
        <v>11952.19</v>
      </c>
      <c r="M423" s="2">
        <f>IFERROR(__xludf.DUMMYFUNCTION("""COMPUTED_VALUE"""),45908.66666666667)</f>
        <v>45908.66667</v>
      </c>
      <c r="N423" s="1">
        <f>IFERROR(__xludf.DUMMYFUNCTION("""COMPUTED_VALUE"""),1.2606275E8)</f>
        <v>126062750</v>
      </c>
    </row>
    <row r="424">
      <c r="A424" s="2">
        <f>IFERROR(__xludf.DUMMYFUNCTION("""COMPUTED_VALUE"""),45909.66666666667)</f>
        <v>45909.66667</v>
      </c>
      <c r="B424" s="1">
        <f>IFERROR(__xludf.DUMMYFUNCTION("""COMPUTED_VALUE"""),11911.01)</f>
        <v>11911.01</v>
      </c>
      <c r="D424" s="2">
        <f>IFERROR(__xludf.DUMMYFUNCTION("""COMPUTED_VALUE"""),45909.66666666667)</f>
        <v>45909.66667</v>
      </c>
      <c r="E424" s="1">
        <f>IFERROR(__xludf.DUMMYFUNCTION("""COMPUTED_VALUE"""),12001.47)</f>
        <v>12001.47</v>
      </c>
      <c r="G424" s="2">
        <f>IFERROR(__xludf.DUMMYFUNCTION("""COMPUTED_VALUE"""),45909.66666666667)</f>
        <v>45909.66667</v>
      </c>
      <c r="H424" s="1">
        <f>IFERROR(__xludf.DUMMYFUNCTION("""COMPUTED_VALUE"""),11748.77)</f>
        <v>11748.77</v>
      </c>
      <c r="J424" s="2">
        <f>IFERROR(__xludf.DUMMYFUNCTION("""COMPUTED_VALUE"""),45909.66666666667)</f>
        <v>45909.66667</v>
      </c>
      <c r="K424" s="1">
        <f>IFERROR(__xludf.DUMMYFUNCTION("""COMPUTED_VALUE"""),11795.54)</f>
        <v>11795.54</v>
      </c>
      <c r="M424" s="2">
        <f>IFERROR(__xludf.DUMMYFUNCTION("""COMPUTED_VALUE"""),45909.66666666667)</f>
        <v>45909.66667</v>
      </c>
      <c r="N424" s="1">
        <f>IFERROR(__xludf.DUMMYFUNCTION("""COMPUTED_VALUE"""),1.58260409E8)</f>
        <v>158260409</v>
      </c>
    </row>
    <row r="425">
      <c r="A425" s="2">
        <f>IFERROR(__xludf.DUMMYFUNCTION("""COMPUTED_VALUE"""),45910.66666666667)</f>
        <v>45910.66667</v>
      </c>
      <c r="B425" s="1">
        <f>IFERROR(__xludf.DUMMYFUNCTION("""COMPUTED_VALUE"""),11691.71)</f>
        <v>11691.71</v>
      </c>
      <c r="D425" s="2">
        <f>IFERROR(__xludf.DUMMYFUNCTION("""COMPUTED_VALUE"""),45910.66666666667)</f>
        <v>45910.66667</v>
      </c>
      <c r="E425" s="1">
        <f>IFERROR(__xludf.DUMMYFUNCTION("""COMPUTED_VALUE"""),11691.71)</f>
        <v>11691.71</v>
      </c>
      <c r="G425" s="2">
        <f>IFERROR(__xludf.DUMMYFUNCTION("""COMPUTED_VALUE"""),45910.66666666667)</f>
        <v>45910.66667</v>
      </c>
      <c r="H425" s="1">
        <f>IFERROR(__xludf.DUMMYFUNCTION("""COMPUTED_VALUE"""),11412.41)</f>
        <v>11412.41</v>
      </c>
      <c r="J425" s="2">
        <f>IFERROR(__xludf.DUMMYFUNCTION("""COMPUTED_VALUE"""),45910.66666666667)</f>
        <v>45910.66667</v>
      </c>
      <c r="K425" s="1">
        <f>IFERROR(__xludf.DUMMYFUNCTION("""COMPUTED_VALUE"""),11454.75)</f>
        <v>11454.75</v>
      </c>
      <c r="M425" s="2">
        <f>IFERROR(__xludf.DUMMYFUNCTION("""COMPUTED_VALUE"""),45910.66666666667)</f>
        <v>45910.66667</v>
      </c>
      <c r="N425" s="1">
        <f>IFERROR(__xludf.DUMMYFUNCTION("""COMPUTED_VALUE"""),1.88163547E8)</f>
        <v>188163547</v>
      </c>
    </row>
    <row r="426">
      <c r="A426" s="2">
        <f>IFERROR(__xludf.DUMMYFUNCTION("""COMPUTED_VALUE"""),45911.66666666667)</f>
        <v>45911.66667</v>
      </c>
      <c r="B426" s="1">
        <f>IFERROR(__xludf.DUMMYFUNCTION("""COMPUTED_VALUE"""),11476.17)</f>
        <v>11476.17</v>
      </c>
      <c r="D426" s="2">
        <f>IFERROR(__xludf.DUMMYFUNCTION("""COMPUTED_VALUE"""),45911.66666666667)</f>
        <v>45911.66667</v>
      </c>
      <c r="E426" s="1">
        <f>IFERROR(__xludf.DUMMYFUNCTION("""COMPUTED_VALUE"""),11635.71)</f>
        <v>11635.71</v>
      </c>
      <c r="G426" s="2">
        <f>IFERROR(__xludf.DUMMYFUNCTION("""COMPUTED_VALUE"""),45911.66666666667)</f>
        <v>45911.66667</v>
      </c>
      <c r="H426" s="1">
        <f>IFERROR(__xludf.DUMMYFUNCTION("""COMPUTED_VALUE"""),11472.61)</f>
        <v>11472.61</v>
      </c>
      <c r="J426" s="2">
        <f>IFERROR(__xludf.DUMMYFUNCTION("""COMPUTED_VALUE"""),45911.66666666667)</f>
        <v>45911.66667</v>
      </c>
      <c r="K426" s="1">
        <f>IFERROR(__xludf.DUMMYFUNCTION("""COMPUTED_VALUE"""),11616.61)</f>
        <v>11616.61</v>
      </c>
      <c r="M426" s="2">
        <f>IFERROR(__xludf.DUMMYFUNCTION("""COMPUTED_VALUE"""),45911.66666666667)</f>
        <v>45911.66667</v>
      </c>
      <c r="N426" s="1">
        <f>IFERROR(__xludf.DUMMYFUNCTION("""COMPUTED_VALUE"""),1.37536744E8)</f>
        <v>137536744</v>
      </c>
    </row>
    <row r="427">
      <c r="A427" s="2">
        <f>IFERROR(__xludf.DUMMYFUNCTION("""COMPUTED_VALUE"""),45912.66666666667)</f>
        <v>45912.66667</v>
      </c>
      <c r="B427" s="1">
        <f>IFERROR(__xludf.DUMMYFUNCTION("""COMPUTED_VALUE"""),11594.19)</f>
        <v>11594.19</v>
      </c>
      <c r="D427" s="2">
        <f>IFERROR(__xludf.DUMMYFUNCTION("""COMPUTED_VALUE"""),45912.66666666667)</f>
        <v>45912.66667</v>
      </c>
      <c r="E427" s="1">
        <f>IFERROR(__xludf.DUMMYFUNCTION("""COMPUTED_VALUE"""),11827.2)</f>
        <v>11827.2</v>
      </c>
      <c r="G427" s="2">
        <f>IFERROR(__xludf.DUMMYFUNCTION("""COMPUTED_VALUE"""),45912.66666666667)</f>
        <v>45912.66667</v>
      </c>
      <c r="H427" s="1">
        <f>IFERROR(__xludf.DUMMYFUNCTION("""COMPUTED_VALUE"""),11576.92)</f>
        <v>11576.92</v>
      </c>
      <c r="J427" s="2">
        <f>IFERROR(__xludf.DUMMYFUNCTION("""COMPUTED_VALUE"""),45912.66666666667)</f>
        <v>45912.66667</v>
      </c>
      <c r="K427" s="1">
        <f>IFERROR(__xludf.DUMMYFUNCTION("""COMPUTED_VALUE"""),11804.75)</f>
        <v>11804.75</v>
      </c>
      <c r="M427" s="2">
        <f>IFERROR(__xludf.DUMMYFUNCTION("""COMPUTED_VALUE"""),45912.66666666667)</f>
        <v>45912.66667</v>
      </c>
      <c r="N427" s="1">
        <f>IFERROR(__xludf.DUMMYFUNCTION("""COMPUTED_VALUE"""),1.48027302E8)</f>
        <v>148027302</v>
      </c>
    </row>
    <row r="428">
      <c r="A428" s="2">
        <f>IFERROR(__xludf.DUMMYFUNCTION("""COMPUTED_VALUE"""),45915.66666666667)</f>
        <v>45915.66667</v>
      </c>
      <c r="B428" s="1">
        <f>IFERROR(__xludf.DUMMYFUNCTION("""COMPUTED_VALUE"""),11949.19)</f>
        <v>11949.19</v>
      </c>
      <c r="D428" s="2">
        <f>IFERROR(__xludf.DUMMYFUNCTION("""COMPUTED_VALUE"""),45915.66666666667)</f>
        <v>45915.66667</v>
      </c>
      <c r="E428" s="1">
        <f>IFERROR(__xludf.DUMMYFUNCTION("""COMPUTED_VALUE"""),12009.33)</f>
        <v>12009.33</v>
      </c>
      <c r="G428" s="2">
        <f>IFERROR(__xludf.DUMMYFUNCTION("""COMPUTED_VALUE"""),45915.66666666667)</f>
        <v>45915.66667</v>
      </c>
      <c r="H428" s="1">
        <f>IFERROR(__xludf.DUMMYFUNCTION("""COMPUTED_VALUE"""),11870.92)</f>
        <v>11870.92</v>
      </c>
      <c r="J428" s="2">
        <f>IFERROR(__xludf.DUMMYFUNCTION("""COMPUTED_VALUE"""),45915.66666666667)</f>
        <v>45915.66667</v>
      </c>
      <c r="K428" s="1">
        <f>IFERROR(__xludf.DUMMYFUNCTION("""COMPUTED_VALUE"""),11950.18)</f>
        <v>11950.18</v>
      </c>
      <c r="M428" s="2">
        <f>IFERROR(__xludf.DUMMYFUNCTION("""COMPUTED_VALUE"""),45915.66666666667)</f>
        <v>45915.66667</v>
      </c>
      <c r="N428" s="1">
        <f>IFERROR(__xludf.DUMMYFUNCTION("""COMPUTED_VALUE"""),1.35784582E8)</f>
        <v>135784582</v>
      </c>
    </row>
    <row r="429">
      <c r="A429" s="2">
        <f>IFERROR(__xludf.DUMMYFUNCTION("""COMPUTED_VALUE"""),45916.66666666667)</f>
        <v>45916.66667</v>
      </c>
      <c r="B429" s="1">
        <f>IFERROR(__xludf.DUMMYFUNCTION("""COMPUTED_VALUE"""),11995.13)</f>
        <v>11995.13</v>
      </c>
      <c r="D429" s="2">
        <f>IFERROR(__xludf.DUMMYFUNCTION("""COMPUTED_VALUE"""),45916.66666666667)</f>
        <v>45916.66667</v>
      </c>
      <c r="E429" s="1">
        <f>IFERROR(__xludf.DUMMYFUNCTION("""COMPUTED_VALUE"""),12157.55)</f>
        <v>12157.55</v>
      </c>
      <c r="G429" s="2">
        <f>IFERROR(__xludf.DUMMYFUNCTION("""COMPUTED_VALUE"""),45916.66666666667)</f>
        <v>45916.66667</v>
      </c>
      <c r="H429" s="1">
        <f>IFERROR(__xludf.DUMMYFUNCTION("""COMPUTED_VALUE"""),11939.79)</f>
        <v>11939.79</v>
      </c>
      <c r="J429" s="2">
        <f>IFERROR(__xludf.DUMMYFUNCTION("""COMPUTED_VALUE"""),45916.66666666667)</f>
        <v>45916.66667</v>
      </c>
      <c r="K429" s="1">
        <f>IFERROR(__xludf.DUMMYFUNCTION("""COMPUTED_VALUE"""),12017.85)</f>
        <v>12017.85</v>
      </c>
      <c r="M429" s="2">
        <f>IFERROR(__xludf.DUMMYFUNCTION("""COMPUTED_VALUE"""),45916.66666666667)</f>
        <v>45916.66667</v>
      </c>
      <c r="N429" s="1">
        <f>IFERROR(__xludf.DUMMYFUNCTION("""COMPUTED_VALUE"""),1.41022919E8)</f>
        <v>141022919</v>
      </c>
    </row>
    <row r="430">
      <c r="A430" s="2">
        <f>IFERROR(__xludf.DUMMYFUNCTION("""COMPUTED_VALUE"""),45917.66666666667)</f>
        <v>45917.66667</v>
      </c>
      <c r="B430" s="1">
        <f>IFERROR(__xludf.DUMMYFUNCTION("""COMPUTED_VALUE"""),12054.43)</f>
        <v>12054.43</v>
      </c>
      <c r="D430" s="2">
        <f>IFERROR(__xludf.DUMMYFUNCTION("""COMPUTED_VALUE"""),45917.66666666667)</f>
        <v>45917.66667</v>
      </c>
      <c r="E430" s="1">
        <f>IFERROR(__xludf.DUMMYFUNCTION("""COMPUTED_VALUE"""),12105.73)</f>
        <v>12105.73</v>
      </c>
      <c r="G430" s="2">
        <f>IFERROR(__xludf.DUMMYFUNCTION("""COMPUTED_VALUE"""),45917.66666666667)</f>
        <v>45917.66667</v>
      </c>
      <c r="H430" s="1">
        <f>IFERROR(__xludf.DUMMYFUNCTION("""COMPUTED_VALUE"""),11990.12)</f>
        <v>11990.12</v>
      </c>
      <c r="J430" s="2">
        <f>IFERROR(__xludf.DUMMYFUNCTION("""COMPUTED_VALUE"""),45917.66666666667)</f>
        <v>45917.66667</v>
      </c>
      <c r="K430" s="1">
        <f>IFERROR(__xludf.DUMMYFUNCTION("""COMPUTED_VALUE"""),12060.61)</f>
        <v>12060.61</v>
      </c>
      <c r="M430" s="2">
        <f>IFERROR(__xludf.DUMMYFUNCTION("""COMPUTED_VALUE"""),45917.66666666667)</f>
        <v>45917.66667</v>
      </c>
      <c r="N430" s="1">
        <f>IFERROR(__xludf.DUMMYFUNCTION("""COMPUTED_VALUE"""),1.42359246E8)</f>
        <v>142359246</v>
      </c>
    </row>
    <row r="431">
      <c r="A431" s="2">
        <f>IFERROR(__xludf.DUMMYFUNCTION("""COMPUTED_VALUE"""),45918.66666666667)</f>
        <v>45918.66667</v>
      </c>
      <c r="B431" s="1">
        <f>IFERROR(__xludf.DUMMYFUNCTION("""COMPUTED_VALUE"""),12122.29)</f>
        <v>12122.29</v>
      </c>
      <c r="D431" s="2">
        <f>IFERROR(__xludf.DUMMYFUNCTION("""COMPUTED_VALUE"""),45918.66666666667)</f>
        <v>45918.66667</v>
      </c>
      <c r="E431" s="1">
        <f>IFERROR(__xludf.DUMMYFUNCTION("""COMPUTED_VALUE"""),12162.74)</f>
        <v>12162.74</v>
      </c>
      <c r="G431" s="2">
        <f>IFERROR(__xludf.DUMMYFUNCTION("""COMPUTED_VALUE"""),45918.66666666667)</f>
        <v>45918.66667</v>
      </c>
      <c r="H431" s="1">
        <f>IFERROR(__xludf.DUMMYFUNCTION("""COMPUTED_VALUE"""),11971.04)</f>
        <v>11971.04</v>
      </c>
      <c r="J431" s="2">
        <f>IFERROR(__xludf.DUMMYFUNCTION("""COMPUTED_VALUE"""),45918.66666666667)</f>
        <v>45918.66667</v>
      </c>
      <c r="K431" s="1">
        <f>IFERROR(__xludf.DUMMYFUNCTION("""COMPUTED_VALUE"""),12025.64)</f>
        <v>12025.64</v>
      </c>
      <c r="M431" s="2">
        <f>IFERROR(__xludf.DUMMYFUNCTION("""COMPUTED_VALUE"""),45918.66666666667)</f>
        <v>45918.66667</v>
      </c>
      <c r="N431" s="1">
        <f>IFERROR(__xludf.DUMMYFUNCTION("""COMPUTED_VALUE"""),1.35349667E8)</f>
        <v>135349667</v>
      </c>
    </row>
    <row r="432">
      <c r="A432" s="2">
        <f>IFERROR(__xludf.DUMMYFUNCTION("""COMPUTED_VALUE"""),45919.66666666667)</f>
        <v>45919.66667</v>
      </c>
      <c r="B432" s="1">
        <f>IFERROR(__xludf.DUMMYFUNCTION("""COMPUTED_VALUE"""),12176.83)</f>
        <v>12176.83</v>
      </c>
      <c r="D432" s="2">
        <f>IFERROR(__xludf.DUMMYFUNCTION("""COMPUTED_VALUE"""),45919.66666666667)</f>
        <v>45919.66667</v>
      </c>
      <c r="E432" s="1">
        <f>IFERROR(__xludf.DUMMYFUNCTION("""COMPUTED_VALUE"""),12419.62)</f>
        <v>12419.62</v>
      </c>
      <c r="G432" s="2">
        <f>IFERROR(__xludf.DUMMYFUNCTION("""COMPUTED_VALUE"""),45919.66666666667)</f>
        <v>45919.66667</v>
      </c>
      <c r="H432" s="1">
        <f>IFERROR(__xludf.DUMMYFUNCTION("""COMPUTED_VALUE"""),12137.99)</f>
        <v>12137.99</v>
      </c>
      <c r="J432" s="2">
        <f>IFERROR(__xludf.DUMMYFUNCTION("""COMPUTED_VALUE"""),45919.66666666667)</f>
        <v>45919.66667</v>
      </c>
      <c r="K432" s="1">
        <f>IFERROR(__xludf.DUMMYFUNCTION("""COMPUTED_VALUE"""),12384.05)</f>
        <v>12384.05</v>
      </c>
      <c r="M432" s="2">
        <f>IFERROR(__xludf.DUMMYFUNCTION("""COMPUTED_VALUE"""),45919.66666666667)</f>
        <v>45919.66667</v>
      </c>
      <c r="N432" s="1">
        <f>IFERROR(__xludf.DUMMYFUNCTION("""COMPUTED_VALUE"""),2.85813142E8)</f>
        <v>285813142</v>
      </c>
    </row>
    <row r="433">
      <c r="A433" s="2">
        <f>IFERROR(__xludf.DUMMYFUNCTION("""COMPUTED_VALUE"""),45922.66666666667)</f>
        <v>45922.66667</v>
      </c>
      <c r="B433" s="1">
        <f>IFERROR(__xludf.DUMMYFUNCTION("""COMPUTED_VALUE"""),12521.41)</f>
        <v>12521.41</v>
      </c>
      <c r="D433" s="2">
        <f>IFERROR(__xludf.DUMMYFUNCTION("""COMPUTED_VALUE"""),45922.66666666667)</f>
        <v>45922.66667</v>
      </c>
      <c r="E433" s="1">
        <f>IFERROR(__xludf.DUMMYFUNCTION("""COMPUTED_VALUE"""),12916.85)</f>
        <v>12916.85</v>
      </c>
      <c r="G433" s="2">
        <f>IFERROR(__xludf.DUMMYFUNCTION("""COMPUTED_VALUE"""),45922.66666666667)</f>
        <v>45922.66667</v>
      </c>
      <c r="H433" s="1">
        <f>IFERROR(__xludf.DUMMYFUNCTION("""COMPUTED_VALUE"""),12521.41)</f>
        <v>12521.41</v>
      </c>
      <c r="J433" s="2">
        <f>IFERROR(__xludf.DUMMYFUNCTION("""COMPUTED_VALUE"""),45922.66666666667)</f>
        <v>45922.66667</v>
      </c>
      <c r="K433" s="1">
        <f>IFERROR(__xludf.DUMMYFUNCTION("""COMPUTED_VALUE"""),12894.64)</f>
        <v>12894.64</v>
      </c>
      <c r="M433" s="2">
        <f>IFERROR(__xludf.DUMMYFUNCTION("""COMPUTED_VALUE"""),45922.66666666667)</f>
        <v>45922.66667</v>
      </c>
      <c r="N433" s="1">
        <f>IFERROR(__xludf.DUMMYFUNCTION("""COMPUTED_VALUE"""),2.53842554E8)</f>
        <v>253842554</v>
      </c>
    </row>
    <row r="434">
      <c r="A434" s="2">
        <f>IFERROR(__xludf.DUMMYFUNCTION("""COMPUTED_VALUE"""),45923.66666666667)</f>
        <v>45923.66667</v>
      </c>
      <c r="B434" s="1">
        <f>IFERROR(__xludf.DUMMYFUNCTION("""COMPUTED_VALUE"""),12891.82)</f>
        <v>12891.82</v>
      </c>
      <c r="D434" s="2">
        <f>IFERROR(__xludf.DUMMYFUNCTION("""COMPUTED_VALUE"""),45923.66666666667)</f>
        <v>45923.66667</v>
      </c>
      <c r="E434" s="1">
        <f>IFERROR(__xludf.DUMMYFUNCTION("""COMPUTED_VALUE"""),12957.56)</f>
        <v>12957.56</v>
      </c>
      <c r="G434" s="2">
        <f>IFERROR(__xludf.DUMMYFUNCTION("""COMPUTED_VALUE"""),45923.66666666667)</f>
        <v>45923.66667</v>
      </c>
      <c r="H434" s="1">
        <f>IFERROR(__xludf.DUMMYFUNCTION("""COMPUTED_VALUE"""),12776.34)</f>
        <v>12776.34</v>
      </c>
      <c r="J434" s="2">
        <f>IFERROR(__xludf.DUMMYFUNCTION("""COMPUTED_VALUE"""),45923.66666666667)</f>
        <v>45923.66667</v>
      </c>
      <c r="K434" s="1">
        <f>IFERROR(__xludf.DUMMYFUNCTION("""COMPUTED_VALUE"""),12817.35)</f>
        <v>12817.35</v>
      </c>
      <c r="M434" s="2">
        <f>IFERROR(__xludf.DUMMYFUNCTION("""COMPUTED_VALUE"""),45923.66666666667)</f>
        <v>45923.66667</v>
      </c>
      <c r="N434" s="1">
        <f>IFERROR(__xludf.DUMMYFUNCTION("""COMPUTED_VALUE"""),1.91594944E8)</f>
        <v>191594944</v>
      </c>
    </row>
    <row r="435">
      <c r="A435" s="2">
        <f>IFERROR(__xludf.DUMMYFUNCTION("""COMPUTED_VALUE"""),45924.66666666667)</f>
        <v>45924.66667</v>
      </c>
      <c r="B435" s="1">
        <f>IFERROR(__xludf.DUMMYFUNCTION("""COMPUTED_VALUE"""),12866.28)</f>
        <v>12866.28</v>
      </c>
      <c r="D435" s="2">
        <f>IFERROR(__xludf.DUMMYFUNCTION("""COMPUTED_VALUE"""),45924.66666666667)</f>
        <v>45924.66667</v>
      </c>
      <c r="E435" s="1">
        <f>IFERROR(__xludf.DUMMYFUNCTION("""COMPUTED_VALUE"""),12866.28)</f>
        <v>12866.28</v>
      </c>
      <c r="G435" s="2">
        <f>IFERROR(__xludf.DUMMYFUNCTION("""COMPUTED_VALUE"""),45924.66666666667)</f>
        <v>45924.66667</v>
      </c>
      <c r="H435" s="1">
        <f>IFERROR(__xludf.DUMMYFUNCTION("""COMPUTED_VALUE"""),12643.17)</f>
        <v>12643.17</v>
      </c>
      <c r="J435" s="2">
        <f>IFERROR(__xludf.DUMMYFUNCTION("""COMPUTED_VALUE"""),45924.66666666667)</f>
        <v>45924.66667</v>
      </c>
      <c r="K435" s="1">
        <f>IFERROR(__xludf.DUMMYFUNCTION("""COMPUTED_VALUE"""),12698.77)</f>
        <v>12698.77</v>
      </c>
      <c r="M435" s="2">
        <f>IFERROR(__xludf.DUMMYFUNCTION("""COMPUTED_VALUE"""),45924.66666666667)</f>
        <v>45924.66667</v>
      </c>
      <c r="N435" s="1">
        <f>IFERROR(__xludf.DUMMYFUNCTION("""COMPUTED_VALUE"""),1.72051213E8)</f>
        <v>172051213</v>
      </c>
    </row>
    <row r="436">
      <c r="A436" s="2">
        <f>IFERROR(__xludf.DUMMYFUNCTION("""COMPUTED_VALUE"""),45925.66666666667)</f>
        <v>45925.66667</v>
      </c>
      <c r="B436" s="1">
        <f>IFERROR(__xludf.DUMMYFUNCTION("""COMPUTED_VALUE"""),12730.61)</f>
        <v>12730.61</v>
      </c>
      <c r="D436" s="2">
        <f>IFERROR(__xludf.DUMMYFUNCTION("""COMPUTED_VALUE"""),45925.66666666667)</f>
        <v>45925.66667</v>
      </c>
      <c r="E436" s="1">
        <f>IFERROR(__xludf.DUMMYFUNCTION("""COMPUTED_VALUE"""),12904.35)</f>
        <v>12904.35</v>
      </c>
      <c r="G436" s="2">
        <f>IFERROR(__xludf.DUMMYFUNCTION("""COMPUTED_VALUE"""),45925.66666666667)</f>
        <v>45925.66667</v>
      </c>
      <c r="H436" s="1">
        <f>IFERROR(__xludf.DUMMYFUNCTION("""COMPUTED_VALUE"""),12655.7)</f>
        <v>12655.7</v>
      </c>
      <c r="J436" s="2">
        <f>IFERROR(__xludf.DUMMYFUNCTION("""COMPUTED_VALUE"""),45925.66666666667)</f>
        <v>45925.66667</v>
      </c>
      <c r="K436" s="1">
        <f>IFERROR(__xludf.DUMMYFUNCTION("""COMPUTED_VALUE"""),12892.16)</f>
        <v>12892.16</v>
      </c>
      <c r="M436" s="2">
        <f>IFERROR(__xludf.DUMMYFUNCTION("""COMPUTED_VALUE"""),45925.66666666667)</f>
        <v>45925.66667</v>
      </c>
      <c r="N436" s="1">
        <f>IFERROR(__xludf.DUMMYFUNCTION("""COMPUTED_VALUE"""),2.04479003E8)</f>
        <v>204479003</v>
      </c>
    </row>
    <row r="437">
      <c r="A437" s="2">
        <f>IFERROR(__xludf.DUMMYFUNCTION("""COMPUTED_VALUE"""),45926.66666666667)</f>
        <v>45926.66667</v>
      </c>
      <c r="B437" s="1">
        <f>IFERROR(__xludf.DUMMYFUNCTION("""COMPUTED_VALUE"""),12750.7)</f>
        <v>12750.7</v>
      </c>
      <c r="D437" s="2">
        <f>IFERROR(__xludf.DUMMYFUNCTION("""COMPUTED_VALUE"""),45926.66666666667)</f>
        <v>45926.66667</v>
      </c>
      <c r="E437" s="1">
        <f>IFERROR(__xludf.DUMMYFUNCTION("""COMPUTED_VALUE"""),12901.55)</f>
        <v>12901.55</v>
      </c>
      <c r="G437" s="2">
        <f>IFERROR(__xludf.DUMMYFUNCTION("""COMPUTED_VALUE"""),45926.66666666667)</f>
        <v>45926.66667</v>
      </c>
      <c r="H437" s="1">
        <f>IFERROR(__xludf.DUMMYFUNCTION("""COMPUTED_VALUE"""),12747.26)</f>
        <v>12747.26</v>
      </c>
      <c r="J437" s="2">
        <f>IFERROR(__xludf.DUMMYFUNCTION("""COMPUTED_VALUE"""),45926.66666666667)</f>
        <v>45926.66667</v>
      </c>
      <c r="K437" s="1">
        <f>IFERROR(__xludf.DUMMYFUNCTION("""COMPUTED_VALUE"""),12824.66)</f>
        <v>12824.66</v>
      </c>
      <c r="M437" s="2">
        <f>IFERROR(__xludf.DUMMYFUNCTION("""COMPUTED_VALUE"""),45926.66666666667)</f>
        <v>45926.66667</v>
      </c>
      <c r="N437" s="1">
        <f>IFERROR(__xludf.DUMMYFUNCTION("""COMPUTED_VALUE"""),1.53541854E8)</f>
        <v>153541854</v>
      </c>
    </row>
  </sheetData>
  <drawing r:id="rId1"/>
</worksheet>
</file>