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IFERROR(__xludf.DUMMYFUNCTION("GOOGLEFINANCE(""DJUSCS"",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IFERROR(__xludf.DUMMYFUNCTION("GOOGLEFINANCE(""DJUSCS"",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IFERROR(__xludf.DUMMYFUNCTION("GOOGLEFINANCE(""DJUSCS"",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IFERROR(__xludf.DUMMYFUNCTION("GOOGLEFINANCE(""DJUSCS"",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IFERROR(__xludf.DUMMYFUNCTION("GOOGLEFINANCE(""DJUSCS"",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IFERROR(__xludf.DUMMYFUNCTION("""COMPUTED_VALUE"""),2446.48)</f>
        <v>2446.48</v>
      </c>
      <c r="D2" s="2">
        <f>IFERROR(__xludf.DUMMYFUNCTION("""COMPUTED_VALUE"""),45293.66666666667)</f>
        <v>45293.66667</v>
      </c>
      <c r="E2" s="1">
        <f>IFERROR(__xludf.DUMMYFUNCTION("""COMPUTED_VALUE"""),2456.76)</f>
        <v>2456.76</v>
      </c>
      <c r="G2" s="2">
        <f>IFERROR(__xludf.DUMMYFUNCTION("""COMPUTED_VALUE"""),45293.66666666667)</f>
        <v>45293.66667</v>
      </c>
      <c r="H2" s="1">
        <f>IFERROR(__xludf.DUMMYFUNCTION("""COMPUTED_VALUE"""),2402.4)</f>
        <v>2402.4</v>
      </c>
      <c r="J2" s="2">
        <f>IFERROR(__xludf.DUMMYFUNCTION("""COMPUTED_VALUE"""),45293.66666666667)</f>
        <v>45293.66667</v>
      </c>
      <c r="K2" s="1">
        <f>IFERROR(__xludf.DUMMYFUNCTION("""COMPUTED_VALUE"""),2413.7)</f>
        <v>2413.7</v>
      </c>
      <c r="M2" s="2">
        <f>IFERROR(__xludf.DUMMYFUNCTION("""COMPUTED_VALUE"""),45293.66666666667)</f>
        <v>45293.66667</v>
      </c>
      <c r="N2" s="1">
        <f>IFERROR(__xludf.DUMMYFUNCTION("""COMPUTED_VALUE"""),1.6151958E7)</f>
        <v>16151958</v>
      </c>
    </row>
    <row r="3">
      <c r="A3" s="2">
        <f>IFERROR(__xludf.DUMMYFUNCTION("""COMPUTED_VALUE"""),45294.66666666667)</f>
        <v>45294.66667</v>
      </c>
      <c r="B3" s="1">
        <f>IFERROR(__xludf.DUMMYFUNCTION("""COMPUTED_VALUE"""),2396.34)</f>
        <v>2396.34</v>
      </c>
      <c r="D3" s="2">
        <f>IFERROR(__xludf.DUMMYFUNCTION("""COMPUTED_VALUE"""),45294.66666666667)</f>
        <v>45294.66667</v>
      </c>
      <c r="E3" s="1">
        <f>IFERROR(__xludf.DUMMYFUNCTION("""COMPUTED_VALUE"""),2400.45)</f>
        <v>2400.45</v>
      </c>
      <c r="G3" s="2">
        <f>IFERROR(__xludf.DUMMYFUNCTION("""COMPUTED_VALUE"""),45294.66666666667)</f>
        <v>45294.66667</v>
      </c>
      <c r="H3" s="1">
        <f>IFERROR(__xludf.DUMMYFUNCTION("""COMPUTED_VALUE"""),2361.31)</f>
        <v>2361.31</v>
      </c>
      <c r="J3" s="2">
        <f>IFERROR(__xludf.DUMMYFUNCTION("""COMPUTED_VALUE"""),45294.66666666667)</f>
        <v>45294.66667</v>
      </c>
      <c r="K3" s="1">
        <f>IFERROR(__xludf.DUMMYFUNCTION("""COMPUTED_VALUE"""),2362.51)</f>
        <v>2362.51</v>
      </c>
      <c r="M3" s="2">
        <f>IFERROR(__xludf.DUMMYFUNCTION("""COMPUTED_VALUE"""),45294.66666666667)</f>
        <v>45294.66667</v>
      </c>
      <c r="N3" s="1">
        <f>IFERROR(__xludf.DUMMYFUNCTION("""COMPUTED_VALUE"""),1.2517258E7)</f>
        <v>12517258</v>
      </c>
    </row>
    <row r="4">
      <c r="A4" s="2">
        <f>IFERROR(__xludf.DUMMYFUNCTION("""COMPUTED_VALUE"""),45295.66666666667)</f>
        <v>45295.66667</v>
      </c>
      <c r="B4" s="1">
        <f>IFERROR(__xludf.DUMMYFUNCTION("""COMPUTED_VALUE"""),2361.52)</f>
        <v>2361.52</v>
      </c>
      <c r="D4" s="2">
        <f>IFERROR(__xludf.DUMMYFUNCTION("""COMPUTED_VALUE"""),45295.66666666667)</f>
        <v>45295.66667</v>
      </c>
      <c r="E4" s="1">
        <f>IFERROR(__xludf.DUMMYFUNCTION("""COMPUTED_VALUE"""),2383.77)</f>
        <v>2383.77</v>
      </c>
      <c r="G4" s="2">
        <f>IFERROR(__xludf.DUMMYFUNCTION("""COMPUTED_VALUE"""),45295.66666666667)</f>
        <v>45295.66667</v>
      </c>
      <c r="H4" s="1">
        <f>IFERROR(__xludf.DUMMYFUNCTION("""COMPUTED_VALUE"""),2361.52)</f>
        <v>2361.52</v>
      </c>
      <c r="J4" s="2">
        <f>IFERROR(__xludf.DUMMYFUNCTION("""COMPUTED_VALUE"""),45295.66666666667)</f>
        <v>45295.66667</v>
      </c>
      <c r="K4" s="1">
        <f>IFERROR(__xludf.DUMMYFUNCTION("""COMPUTED_VALUE"""),2364.92)</f>
        <v>2364.92</v>
      </c>
      <c r="M4" s="2">
        <f>IFERROR(__xludf.DUMMYFUNCTION("""COMPUTED_VALUE"""),45295.66666666667)</f>
        <v>45295.66667</v>
      </c>
      <c r="N4" s="1">
        <f>IFERROR(__xludf.DUMMYFUNCTION("""COMPUTED_VALUE"""),1.0774913E7)</f>
        <v>10774913</v>
      </c>
    </row>
    <row r="5">
      <c r="A5" s="2">
        <f>IFERROR(__xludf.DUMMYFUNCTION("""COMPUTED_VALUE"""),45296.66666666667)</f>
        <v>45296.66667</v>
      </c>
      <c r="B5" s="1">
        <f>IFERROR(__xludf.DUMMYFUNCTION("""COMPUTED_VALUE"""),2349.83)</f>
        <v>2349.83</v>
      </c>
      <c r="D5" s="2">
        <f>IFERROR(__xludf.DUMMYFUNCTION("""COMPUTED_VALUE"""),45296.66666666667)</f>
        <v>45296.66667</v>
      </c>
      <c r="E5" s="1">
        <f>IFERROR(__xludf.DUMMYFUNCTION("""COMPUTED_VALUE"""),2370.51)</f>
        <v>2370.51</v>
      </c>
      <c r="G5" s="2">
        <f>IFERROR(__xludf.DUMMYFUNCTION("""COMPUTED_VALUE"""),45296.66666666667)</f>
        <v>45296.66667</v>
      </c>
      <c r="H5" s="1">
        <f>IFERROR(__xludf.DUMMYFUNCTION("""COMPUTED_VALUE"""),2348.07)</f>
        <v>2348.07</v>
      </c>
      <c r="J5" s="2">
        <f>IFERROR(__xludf.DUMMYFUNCTION("""COMPUTED_VALUE"""),45296.66666666667)</f>
        <v>45296.66667</v>
      </c>
      <c r="K5" s="1">
        <f>IFERROR(__xludf.DUMMYFUNCTION("""COMPUTED_VALUE"""),2354.41)</f>
        <v>2354.41</v>
      </c>
      <c r="M5" s="2">
        <f>IFERROR(__xludf.DUMMYFUNCTION("""COMPUTED_VALUE"""),45296.66666666667)</f>
        <v>45296.66667</v>
      </c>
      <c r="N5" s="1">
        <f>IFERROR(__xludf.DUMMYFUNCTION("""COMPUTED_VALUE"""),1.2792049E7)</f>
        <v>12792049</v>
      </c>
    </row>
    <row r="6">
      <c r="A6" s="2">
        <f>IFERROR(__xludf.DUMMYFUNCTION("""COMPUTED_VALUE"""),45299.66666666667)</f>
        <v>45299.66667</v>
      </c>
      <c r="B6" s="1">
        <f>IFERROR(__xludf.DUMMYFUNCTION("""COMPUTED_VALUE"""),2358.48)</f>
        <v>2358.48</v>
      </c>
      <c r="D6" s="2">
        <f>IFERROR(__xludf.DUMMYFUNCTION("""COMPUTED_VALUE"""),45299.66666666667)</f>
        <v>45299.66667</v>
      </c>
      <c r="E6" s="1">
        <f>IFERROR(__xludf.DUMMYFUNCTION("""COMPUTED_VALUE"""),2389.98)</f>
        <v>2389.98</v>
      </c>
      <c r="G6" s="2">
        <f>IFERROR(__xludf.DUMMYFUNCTION("""COMPUTED_VALUE"""),45299.66666666667)</f>
        <v>45299.66667</v>
      </c>
      <c r="H6" s="1">
        <f>IFERROR(__xludf.DUMMYFUNCTION("""COMPUTED_VALUE"""),2357.76)</f>
        <v>2357.76</v>
      </c>
      <c r="J6" s="2">
        <f>IFERROR(__xludf.DUMMYFUNCTION("""COMPUTED_VALUE"""),45299.66666666667)</f>
        <v>45299.66667</v>
      </c>
      <c r="K6" s="1">
        <f>IFERROR(__xludf.DUMMYFUNCTION("""COMPUTED_VALUE"""),2387.93)</f>
        <v>2387.93</v>
      </c>
      <c r="M6" s="2">
        <f>IFERROR(__xludf.DUMMYFUNCTION("""COMPUTED_VALUE"""),45299.66666666667)</f>
        <v>45299.66667</v>
      </c>
      <c r="N6" s="1">
        <f>IFERROR(__xludf.DUMMYFUNCTION("""COMPUTED_VALUE"""),1.035903E7)</f>
        <v>10359030</v>
      </c>
    </row>
    <row r="7">
      <c r="A7" s="2">
        <f>IFERROR(__xludf.DUMMYFUNCTION("""COMPUTED_VALUE"""),45300.66666666667)</f>
        <v>45300.66667</v>
      </c>
      <c r="B7" s="1">
        <f>IFERROR(__xludf.DUMMYFUNCTION("""COMPUTED_VALUE"""),2370.82)</f>
        <v>2370.82</v>
      </c>
      <c r="D7" s="2">
        <f>IFERROR(__xludf.DUMMYFUNCTION("""COMPUTED_VALUE"""),45300.66666666667)</f>
        <v>45300.66667</v>
      </c>
      <c r="E7" s="1">
        <f>IFERROR(__xludf.DUMMYFUNCTION("""COMPUTED_VALUE"""),2387.95)</f>
        <v>2387.95</v>
      </c>
      <c r="G7" s="2">
        <f>IFERROR(__xludf.DUMMYFUNCTION("""COMPUTED_VALUE"""),45300.66666666667)</f>
        <v>45300.66667</v>
      </c>
      <c r="H7" s="1">
        <f>IFERROR(__xludf.DUMMYFUNCTION("""COMPUTED_VALUE"""),2363.57)</f>
        <v>2363.57</v>
      </c>
      <c r="J7" s="2">
        <f>IFERROR(__xludf.DUMMYFUNCTION("""COMPUTED_VALUE"""),45300.66666666667)</f>
        <v>45300.66667</v>
      </c>
      <c r="K7" s="1">
        <f>IFERROR(__xludf.DUMMYFUNCTION("""COMPUTED_VALUE"""),2374.48)</f>
        <v>2374.48</v>
      </c>
      <c r="M7" s="2">
        <f>IFERROR(__xludf.DUMMYFUNCTION("""COMPUTED_VALUE"""),45300.66666666667)</f>
        <v>45300.66667</v>
      </c>
      <c r="N7" s="1">
        <f>IFERROR(__xludf.DUMMYFUNCTION("""COMPUTED_VALUE"""),9895439.0)</f>
        <v>9895439</v>
      </c>
    </row>
    <row r="8">
      <c r="A8" s="2">
        <f>IFERROR(__xludf.DUMMYFUNCTION("""COMPUTED_VALUE"""),45301.66666666667)</f>
        <v>45301.66667</v>
      </c>
      <c r="B8" s="1">
        <f>IFERROR(__xludf.DUMMYFUNCTION("""COMPUTED_VALUE"""),2378.21)</f>
        <v>2378.21</v>
      </c>
      <c r="D8" s="2">
        <f>IFERROR(__xludf.DUMMYFUNCTION("""COMPUTED_VALUE"""),45301.66666666667)</f>
        <v>45301.66667</v>
      </c>
      <c r="E8" s="1">
        <f>IFERROR(__xludf.DUMMYFUNCTION("""COMPUTED_VALUE"""),2397.91)</f>
        <v>2397.91</v>
      </c>
      <c r="G8" s="2">
        <f>IFERROR(__xludf.DUMMYFUNCTION("""COMPUTED_VALUE"""),45301.66666666667)</f>
        <v>45301.66667</v>
      </c>
      <c r="H8" s="1">
        <f>IFERROR(__xludf.DUMMYFUNCTION("""COMPUTED_VALUE"""),2370.53)</f>
        <v>2370.53</v>
      </c>
      <c r="J8" s="2">
        <f>IFERROR(__xludf.DUMMYFUNCTION("""COMPUTED_VALUE"""),45301.66666666667)</f>
        <v>45301.66667</v>
      </c>
      <c r="K8" s="1">
        <f>IFERROR(__xludf.DUMMYFUNCTION("""COMPUTED_VALUE"""),2396.62)</f>
        <v>2396.62</v>
      </c>
      <c r="M8" s="2">
        <f>IFERROR(__xludf.DUMMYFUNCTION("""COMPUTED_VALUE"""),45301.66666666667)</f>
        <v>45301.66667</v>
      </c>
      <c r="N8" s="1">
        <f>IFERROR(__xludf.DUMMYFUNCTION("""COMPUTED_VALUE"""),1.2970245E7)</f>
        <v>12970245</v>
      </c>
    </row>
    <row r="9">
      <c r="A9" s="2">
        <f>IFERROR(__xludf.DUMMYFUNCTION("""COMPUTED_VALUE"""),45302.66666666667)</f>
        <v>45302.66667</v>
      </c>
      <c r="B9" s="1">
        <f>IFERROR(__xludf.DUMMYFUNCTION("""COMPUTED_VALUE"""),2399.72)</f>
        <v>2399.72</v>
      </c>
      <c r="D9" s="2">
        <f>IFERROR(__xludf.DUMMYFUNCTION("""COMPUTED_VALUE"""),45302.66666666667)</f>
        <v>45302.66667</v>
      </c>
      <c r="E9" s="1">
        <f>IFERROR(__xludf.DUMMYFUNCTION("""COMPUTED_VALUE"""),2407.08)</f>
        <v>2407.08</v>
      </c>
      <c r="G9" s="2">
        <f>IFERROR(__xludf.DUMMYFUNCTION("""COMPUTED_VALUE"""),45302.66666666667)</f>
        <v>45302.66667</v>
      </c>
      <c r="H9" s="1">
        <f>IFERROR(__xludf.DUMMYFUNCTION("""COMPUTED_VALUE"""),2374.2)</f>
        <v>2374.2</v>
      </c>
      <c r="J9" s="2">
        <f>IFERROR(__xludf.DUMMYFUNCTION("""COMPUTED_VALUE"""),45302.66666666667)</f>
        <v>45302.66667</v>
      </c>
      <c r="K9" s="1">
        <f>IFERROR(__xludf.DUMMYFUNCTION("""COMPUTED_VALUE"""),2404.26)</f>
        <v>2404.26</v>
      </c>
      <c r="M9" s="2">
        <f>IFERROR(__xludf.DUMMYFUNCTION("""COMPUTED_VALUE"""),45302.66666666667)</f>
        <v>45302.66667</v>
      </c>
      <c r="N9" s="1">
        <f>IFERROR(__xludf.DUMMYFUNCTION("""COMPUTED_VALUE"""),8062600.0)</f>
        <v>8062600</v>
      </c>
    </row>
    <row r="10">
      <c r="A10" s="2">
        <f>IFERROR(__xludf.DUMMYFUNCTION("""COMPUTED_VALUE"""),45303.66666666667)</f>
        <v>45303.66667</v>
      </c>
      <c r="B10" s="1">
        <f>IFERROR(__xludf.DUMMYFUNCTION("""COMPUTED_VALUE"""),2410.24)</f>
        <v>2410.24</v>
      </c>
      <c r="D10" s="2">
        <f>IFERROR(__xludf.DUMMYFUNCTION("""COMPUTED_VALUE"""),45303.66666666667)</f>
        <v>45303.66667</v>
      </c>
      <c r="E10" s="1">
        <f>IFERROR(__xludf.DUMMYFUNCTION("""COMPUTED_VALUE"""),2411.72)</f>
        <v>2411.72</v>
      </c>
      <c r="G10" s="2">
        <f>IFERROR(__xludf.DUMMYFUNCTION("""COMPUTED_VALUE"""),45303.66666666667)</f>
        <v>45303.66667</v>
      </c>
      <c r="H10" s="1">
        <f>IFERROR(__xludf.DUMMYFUNCTION("""COMPUTED_VALUE"""),2386.15)</f>
        <v>2386.15</v>
      </c>
      <c r="J10" s="2">
        <f>IFERROR(__xludf.DUMMYFUNCTION("""COMPUTED_VALUE"""),45303.66666666667)</f>
        <v>45303.66667</v>
      </c>
      <c r="K10" s="1">
        <f>IFERROR(__xludf.DUMMYFUNCTION("""COMPUTED_VALUE"""),2397.34)</f>
        <v>2397.34</v>
      </c>
      <c r="M10" s="2">
        <f>IFERROR(__xludf.DUMMYFUNCTION("""COMPUTED_VALUE"""),45303.66666666667)</f>
        <v>45303.66667</v>
      </c>
      <c r="N10" s="1">
        <f>IFERROR(__xludf.DUMMYFUNCTION("""COMPUTED_VALUE"""),9891905.0)</f>
        <v>9891905</v>
      </c>
    </row>
    <row r="11">
      <c r="A11" s="2">
        <f>IFERROR(__xludf.DUMMYFUNCTION("""COMPUTED_VALUE"""),45307.66666666667)</f>
        <v>45307.66667</v>
      </c>
      <c r="B11" s="1">
        <f>IFERROR(__xludf.DUMMYFUNCTION("""COMPUTED_VALUE"""),2385.59)</f>
        <v>2385.59</v>
      </c>
      <c r="D11" s="2">
        <f>IFERROR(__xludf.DUMMYFUNCTION("""COMPUTED_VALUE"""),45307.66666666667)</f>
        <v>45307.66667</v>
      </c>
      <c r="E11" s="1">
        <f>IFERROR(__xludf.DUMMYFUNCTION("""COMPUTED_VALUE"""),2404.77)</f>
        <v>2404.77</v>
      </c>
      <c r="G11" s="2">
        <f>IFERROR(__xludf.DUMMYFUNCTION("""COMPUTED_VALUE"""),45307.66666666667)</f>
        <v>45307.66667</v>
      </c>
      <c r="H11" s="1">
        <f>IFERROR(__xludf.DUMMYFUNCTION("""COMPUTED_VALUE"""),2385.59)</f>
        <v>2385.59</v>
      </c>
      <c r="J11" s="2">
        <f>IFERROR(__xludf.DUMMYFUNCTION("""COMPUTED_VALUE"""),45307.66666666667)</f>
        <v>45307.66667</v>
      </c>
      <c r="K11" s="1">
        <f>IFERROR(__xludf.DUMMYFUNCTION("""COMPUTED_VALUE"""),2402.8)</f>
        <v>2402.8</v>
      </c>
      <c r="M11" s="2">
        <f>IFERROR(__xludf.DUMMYFUNCTION("""COMPUTED_VALUE"""),45307.66666666667)</f>
        <v>45307.66667</v>
      </c>
      <c r="N11" s="1">
        <f>IFERROR(__xludf.DUMMYFUNCTION("""COMPUTED_VALUE"""),9780132.0)</f>
        <v>9780132</v>
      </c>
    </row>
    <row r="12">
      <c r="A12" s="2">
        <f>IFERROR(__xludf.DUMMYFUNCTION("""COMPUTED_VALUE"""),45308.66666666667)</f>
        <v>45308.66667</v>
      </c>
      <c r="B12" s="1">
        <f>IFERROR(__xludf.DUMMYFUNCTION("""COMPUTED_VALUE"""),2388.96)</f>
        <v>2388.96</v>
      </c>
      <c r="D12" s="2">
        <f>IFERROR(__xludf.DUMMYFUNCTION("""COMPUTED_VALUE"""),45308.66666666667)</f>
        <v>45308.66667</v>
      </c>
      <c r="E12" s="1">
        <f>IFERROR(__xludf.DUMMYFUNCTION("""COMPUTED_VALUE"""),2388.96)</f>
        <v>2388.96</v>
      </c>
      <c r="G12" s="2">
        <f>IFERROR(__xludf.DUMMYFUNCTION("""COMPUTED_VALUE"""),45308.66666666667)</f>
        <v>45308.66667</v>
      </c>
      <c r="H12" s="1">
        <f>IFERROR(__xludf.DUMMYFUNCTION("""COMPUTED_VALUE"""),2366.87)</f>
        <v>2366.87</v>
      </c>
      <c r="J12" s="2">
        <f>IFERROR(__xludf.DUMMYFUNCTION("""COMPUTED_VALUE"""),45308.66666666667)</f>
        <v>45308.66667</v>
      </c>
      <c r="K12" s="1">
        <f>IFERROR(__xludf.DUMMYFUNCTION("""COMPUTED_VALUE"""),2379.5)</f>
        <v>2379.5</v>
      </c>
      <c r="M12" s="2">
        <f>IFERROR(__xludf.DUMMYFUNCTION("""COMPUTED_VALUE"""),45308.66666666667)</f>
        <v>45308.66667</v>
      </c>
      <c r="N12" s="1">
        <f>IFERROR(__xludf.DUMMYFUNCTION("""COMPUTED_VALUE"""),9529567.0)</f>
        <v>9529567</v>
      </c>
    </row>
    <row r="13">
      <c r="A13" s="2">
        <f>IFERROR(__xludf.DUMMYFUNCTION("""COMPUTED_VALUE"""),45309.66666666667)</f>
        <v>45309.66667</v>
      </c>
      <c r="B13" s="1">
        <f>IFERROR(__xludf.DUMMYFUNCTION("""COMPUTED_VALUE"""),2386.22)</f>
        <v>2386.22</v>
      </c>
      <c r="D13" s="2">
        <f>IFERROR(__xludf.DUMMYFUNCTION("""COMPUTED_VALUE"""),45309.66666666667)</f>
        <v>45309.66667</v>
      </c>
      <c r="E13" s="1">
        <f>IFERROR(__xludf.DUMMYFUNCTION("""COMPUTED_VALUE"""),2400.27)</f>
        <v>2400.27</v>
      </c>
      <c r="G13" s="2">
        <f>IFERROR(__xludf.DUMMYFUNCTION("""COMPUTED_VALUE"""),45309.66666666667)</f>
        <v>45309.66667</v>
      </c>
      <c r="H13" s="1">
        <f>IFERROR(__xludf.DUMMYFUNCTION("""COMPUTED_VALUE"""),2365.69)</f>
        <v>2365.69</v>
      </c>
      <c r="J13" s="2">
        <f>IFERROR(__xludf.DUMMYFUNCTION("""COMPUTED_VALUE"""),45309.66666666667)</f>
        <v>45309.66667</v>
      </c>
      <c r="K13" s="1">
        <f>IFERROR(__xludf.DUMMYFUNCTION("""COMPUTED_VALUE"""),2392.22)</f>
        <v>2392.22</v>
      </c>
      <c r="M13" s="2">
        <f>IFERROR(__xludf.DUMMYFUNCTION("""COMPUTED_VALUE"""),45309.66666666667)</f>
        <v>45309.66667</v>
      </c>
      <c r="N13" s="1">
        <f>IFERROR(__xludf.DUMMYFUNCTION("""COMPUTED_VALUE"""),8069351.0)</f>
        <v>8069351</v>
      </c>
    </row>
    <row r="14">
      <c r="A14" s="2">
        <f>IFERROR(__xludf.DUMMYFUNCTION("""COMPUTED_VALUE"""),45310.66666666667)</f>
        <v>45310.66667</v>
      </c>
      <c r="B14" s="1">
        <f>IFERROR(__xludf.DUMMYFUNCTION("""COMPUTED_VALUE"""),2389.65)</f>
        <v>2389.65</v>
      </c>
      <c r="D14" s="2">
        <f>IFERROR(__xludf.DUMMYFUNCTION("""COMPUTED_VALUE"""),45310.66666666667)</f>
        <v>45310.66667</v>
      </c>
      <c r="E14" s="1">
        <f>IFERROR(__xludf.DUMMYFUNCTION("""COMPUTED_VALUE"""),2413.19)</f>
        <v>2413.19</v>
      </c>
      <c r="G14" s="2">
        <f>IFERROR(__xludf.DUMMYFUNCTION("""COMPUTED_VALUE"""),45310.66666666667)</f>
        <v>45310.66667</v>
      </c>
      <c r="H14" s="1">
        <f>IFERROR(__xludf.DUMMYFUNCTION("""COMPUTED_VALUE"""),2380.44)</f>
        <v>2380.44</v>
      </c>
      <c r="J14" s="2">
        <f>IFERROR(__xludf.DUMMYFUNCTION("""COMPUTED_VALUE"""),45310.66666666667)</f>
        <v>45310.66667</v>
      </c>
      <c r="K14" s="1">
        <f>IFERROR(__xludf.DUMMYFUNCTION("""COMPUTED_VALUE"""),2410.56)</f>
        <v>2410.56</v>
      </c>
      <c r="M14" s="2">
        <f>IFERROR(__xludf.DUMMYFUNCTION("""COMPUTED_VALUE"""),45310.66666666667)</f>
        <v>45310.66667</v>
      </c>
      <c r="N14" s="1">
        <f>IFERROR(__xludf.DUMMYFUNCTION("""COMPUTED_VALUE"""),9996812.0)</f>
        <v>9996812</v>
      </c>
    </row>
    <row r="15">
      <c r="A15" s="2">
        <f>IFERROR(__xludf.DUMMYFUNCTION("""COMPUTED_VALUE"""),45313.66666666667)</f>
        <v>45313.66667</v>
      </c>
      <c r="B15" s="1">
        <f>IFERROR(__xludf.DUMMYFUNCTION("""COMPUTED_VALUE"""),2427.4)</f>
        <v>2427.4</v>
      </c>
      <c r="D15" s="2">
        <f>IFERROR(__xludf.DUMMYFUNCTION("""COMPUTED_VALUE"""),45313.66666666667)</f>
        <v>45313.66667</v>
      </c>
      <c r="E15" s="1">
        <f>IFERROR(__xludf.DUMMYFUNCTION("""COMPUTED_VALUE"""),2443.63)</f>
        <v>2443.63</v>
      </c>
      <c r="G15" s="2">
        <f>IFERROR(__xludf.DUMMYFUNCTION("""COMPUTED_VALUE"""),45313.66666666667)</f>
        <v>45313.66667</v>
      </c>
      <c r="H15" s="1">
        <f>IFERROR(__xludf.DUMMYFUNCTION("""COMPUTED_VALUE"""),2427.4)</f>
        <v>2427.4</v>
      </c>
      <c r="J15" s="2">
        <f>IFERROR(__xludf.DUMMYFUNCTION("""COMPUTED_VALUE"""),45313.66666666667)</f>
        <v>45313.66667</v>
      </c>
      <c r="K15" s="1">
        <f>IFERROR(__xludf.DUMMYFUNCTION("""COMPUTED_VALUE"""),2443.34)</f>
        <v>2443.34</v>
      </c>
      <c r="M15" s="2">
        <f>IFERROR(__xludf.DUMMYFUNCTION("""COMPUTED_VALUE"""),45313.66666666667)</f>
        <v>45313.66667</v>
      </c>
      <c r="N15" s="1">
        <f>IFERROR(__xludf.DUMMYFUNCTION("""COMPUTED_VALUE"""),9497339.0)</f>
        <v>9497339</v>
      </c>
    </row>
    <row r="16">
      <c r="A16" s="2">
        <f>IFERROR(__xludf.DUMMYFUNCTION("""COMPUTED_VALUE"""),45314.66666666667)</f>
        <v>45314.66667</v>
      </c>
      <c r="B16" s="1">
        <f>IFERROR(__xludf.DUMMYFUNCTION("""COMPUTED_VALUE"""),2448.95)</f>
        <v>2448.95</v>
      </c>
      <c r="D16" s="2">
        <f>IFERROR(__xludf.DUMMYFUNCTION("""COMPUTED_VALUE"""),45314.66666666667)</f>
        <v>45314.66667</v>
      </c>
      <c r="E16" s="1">
        <f>IFERROR(__xludf.DUMMYFUNCTION("""COMPUTED_VALUE"""),2450.66)</f>
        <v>2450.66</v>
      </c>
      <c r="G16" s="2">
        <f>IFERROR(__xludf.DUMMYFUNCTION("""COMPUTED_VALUE"""),45314.66666666667)</f>
        <v>45314.66667</v>
      </c>
      <c r="H16" s="1">
        <f>IFERROR(__xludf.DUMMYFUNCTION("""COMPUTED_VALUE"""),2427.47)</f>
        <v>2427.47</v>
      </c>
      <c r="J16" s="2">
        <f>IFERROR(__xludf.DUMMYFUNCTION("""COMPUTED_VALUE"""),45314.66666666667)</f>
        <v>45314.66667</v>
      </c>
      <c r="K16" s="1">
        <f>IFERROR(__xludf.DUMMYFUNCTION("""COMPUTED_VALUE"""),2447.57)</f>
        <v>2447.57</v>
      </c>
      <c r="M16" s="2">
        <f>IFERROR(__xludf.DUMMYFUNCTION("""COMPUTED_VALUE"""),45314.66666666667)</f>
        <v>45314.66667</v>
      </c>
      <c r="N16" s="1">
        <f>IFERROR(__xludf.DUMMYFUNCTION("""COMPUTED_VALUE"""),9356723.0)</f>
        <v>9356723</v>
      </c>
    </row>
    <row r="17">
      <c r="A17" s="2">
        <f>IFERROR(__xludf.DUMMYFUNCTION("""COMPUTED_VALUE"""),45315.66666666667)</f>
        <v>45315.66667</v>
      </c>
      <c r="B17" s="1">
        <f>IFERROR(__xludf.DUMMYFUNCTION("""COMPUTED_VALUE"""),2460.62)</f>
        <v>2460.62</v>
      </c>
      <c r="D17" s="2">
        <f>IFERROR(__xludf.DUMMYFUNCTION("""COMPUTED_VALUE"""),45315.66666666667)</f>
        <v>45315.66667</v>
      </c>
      <c r="E17" s="1">
        <f>IFERROR(__xludf.DUMMYFUNCTION("""COMPUTED_VALUE"""),2460.62)</f>
        <v>2460.62</v>
      </c>
      <c r="G17" s="2">
        <f>IFERROR(__xludf.DUMMYFUNCTION("""COMPUTED_VALUE"""),45315.66666666667)</f>
        <v>45315.66667</v>
      </c>
      <c r="H17" s="1">
        <f>IFERROR(__xludf.DUMMYFUNCTION("""COMPUTED_VALUE"""),2408.13)</f>
        <v>2408.13</v>
      </c>
      <c r="J17" s="2">
        <f>IFERROR(__xludf.DUMMYFUNCTION("""COMPUTED_VALUE"""),45315.66666666667)</f>
        <v>45315.66667</v>
      </c>
      <c r="K17" s="1">
        <f>IFERROR(__xludf.DUMMYFUNCTION("""COMPUTED_VALUE"""),2411.22)</f>
        <v>2411.22</v>
      </c>
      <c r="M17" s="2">
        <f>IFERROR(__xludf.DUMMYFUNCTION("""COMPUTED_VALUE"""),45315.66666666667)</f>
        <v>45315.66667</v>
      </c>
      <c r="N17" s="1">
        <f>IFERROR(__xludf.DUMMYFUNCTION("""COMPUTED_VALUE"""),9779859.0)</f>
        <v>9779859</v>
      </c>
    </row>
    <row r="18">
      <c r="A18" s="2">
        <f>IFERROR(__xludf.DUMMYFUNCTION("""COMPUTED_VALUE"""),45316.66666666667)</f>
        <v>45316.66667</v>
      </c>
      <c r="B18" s="1">
        <f>IFERROR(__xludf.DUMMYFUNCTION("""COMPUTED_VALUE"""),2429.37)</f>
        <v>2429.37</v>
      </c>
      <c r="D18" s="2">
        <f>IFERROR(__xludf.DUMMYFUNCTION("""COMPUTED_VALUE"""),45316.66666666667)</f>
        <v>45316.66667</v>
      </c>
      <c r="E18" s="1">
        <f>IFERROR(__xludf.DUMMYFUNCTION("""COMPUTED_VALUE"""),2433.07)</f>
        <v>2433.07</v>
      </c>
      <c r="G18" s="2">
        <f>IFERROR(__xludf.DUMMYFUNCTION("""COMPUTED_VALUE"""),45316.66666666667)</f>
        <v>45316.66667</v>
      </c>
      <c r="H18" s="1">
        <f>IFERROR(__xludf.DUMMYFUNCTION("""COMPUTED_VALUE"""),2411.94)</f>
        <v>2411.94</v>
      </c>
      <c r="J18" s="2">
        <f>IFERROR(__xludf.DUMMYFUNCTION("""COMPUTED_VALUE"""),45316.66666666667)</f>
        <v>45316.66667</v>
      </c>
      <c r="K18" s="1">
        <f>IFERROR(__xludf.DUMMYFUNCTION("""COMPUTED_VALUE"""),2429.5)</f>
        <v>2429.5</v>
      </c>
      <c r="M18" s="2">
        <f>IFERROR(__xludf.DUMMYFUNCTION("""COMPUTED_VALUE"""),45316.66666666667)</f>
        <v>45316.66667</v>
      </c>
      <c r="N18" s="1">
        <f>IFERROR(__xludf.DUMMYFUNCTION("""COMPUTED_VALUE"""),1.5241007E7)</f>
        <v>15241007</v>
      </c>
    </row>
    <row r="19">
      <c r="A19" s="2">
        <f>IFERROR(__xludf.DUMMYFUNCTION("""COMPUTED_VALUE"""),45317.66666666667)</f>
        <v>45317.66667</v>
      </c>
      <c r="B19" s="1">
        <f>IFERROR(__xludf.DUMMYFUNCTION("""COMPUTED_VALUE"""),2432.94)</f>
        <v>2432.94</v>
      </c>
      <c r="D19" s="2">
        <f>IFERROR(__xludf.DUMMYFUNCTION("""COMPUTED_VALUE"""),45317.66666666667)</f>
        <v>45317.66667</v>
      </c>
      <c r="E19" s="1">
        <f>IFERROR(__xludf.DUMMYFUNCTION("""COMPUTED_VALUE"""),2432.94)</f>
        <v>2432.94</v>
      </c>
      <c r="G19" s="2">
        <f>IFERROR(__xludf.DUMMYFUNCTION("""COMPUTED_VALUE"""),45317.66666666667)</f>
        <v>45317.66667</v>
      </c>
      <c r="H19" s="1">
        <f>IFERROR(__xludf.DUMMYFUNCTION("""COMPUTED_VALUE"""),2403.09)</f>
        <v>2403.09</v>
      </c>
      <c r="J19" s="2">
        <f>IFERROR(__xludf.DUMMYFUNCTION("""COMPUTED_VALUE"""),45317.66666666667)</f>
        <v>45317.66667</v>
      </c>
      <c r="K19" s="1">
        <f>IFERROR(__xludf.DUMMYFUNCTION("""COMPUTED_VALUE"""),2407.72)</f>
        <v>2407.72</v>
      </c>
      <c r="M19" s="2">
        <f>IFERROR(__xludf.DUMMYFUNCTION("""COMPUTED_VALUE"""),45317.66666666667)</f>
        <v>45317.66667</v>
      </c>
      <c r="N19" s="1">
        <f>IFERROR(__xludf.DUMMYFUNCTION("""COMPUTED_VALUE"""),1.2877351E7)</f>
        <v>12877351</v>
      </c>
    </row>
    <row r="20">
      <c r="A20" s="2">
        <f>IFERROR(__xludf.DUMMYFUNCTION("""COMPUTED_VALUE"""),45320.66666666667)</f>
        <v>45320.66667</v>
      </c>
      <c r="B20" s="1">
        <f>IFERROR(__xludf.DUMMYFUNCTION("""COMPUTED_VALUE"""),2404.77)</f>
        <v>2404.77</v>
      </c>
      <c r="D20" s="2">
        <f>IFERROR(__xludf.DUMMYFUNCTION("""COMPUTED_VALUE"""),45320.66666666667)</f>
        <v>45320.66667</v>
      </c>
      <c r="E20" s="1">
        <f>IFERROR(__xludf.DUMMYFUNCTION("""COMPUTED_VALUE"""),2425.02)</f>
        <v>2425.02</v>
      </c>
      <c r="G20" s="2">
        <f>IFERROR(__xludf.DUMMYFUNCTION("""COMPUTED_VALUE"""),45320.66666666667)</f>
        <v>45320.66667</v>
      </c>
      <c r="H20" s="1">
        <f>IFERROR(__xludf.DUMMYFUNCTION("""COMPUTED_VALUE"""),2400.47)</f>
        <v>2400.47</v>
      </c>
      <c r="J20" s="2">
        <f>IFERROR(__xludf.DUMMYFUNCTION("""COMPUTED_VALUE"""),45320.66666666667)</f>
        <v>45320.66667</v>
      </c>
      <c r="K20" s="1">
        <f>IFERROR(__xludf.DUMMYFUNCTION("""COMPUTED_VALUE"""),2424.76)</f>
        <v>2424.76</v>
      </c>
      <c r="M20" s="2">
        <f>IFERROR(__xludf.DUMMYFUNCTION("""COMPUTED_VALUE"""),45320.66666666667)</f>
        <v>45320.66667</v>
      </c>
      <c r="N20" s="1">
        <f>IFERROR(__xludf.DUMMYFUNCTION("""COMPUTED_VALUE"""),1.1560408E7)</f>
        <v>11560408</v>
      </c>
    </row>
    <row r="21">
      <c r="A21" s="2">
        <f>IFERROR(__xludf.DUMMYFUNCTION("""COMPUTED_VALUE"""),45321.66666666667)</f>
        <v>45321.66667</v>
      </c>
      <c r="B21" s="1">
        <f>IFERROR(__xludf.DUMMYFUNCTION("""COMPUTED_VALUE"""),2414.5)</f>
        <v>2414.5</v>
      </c>
      <c r="D21" s="2">
        <f>IFERROR(__xludf.DUMMYFUNCTION("""COMPUTED_VALUE"""),45321.66666666667)</f>
        <v>45321.66667</v>
      </c>
      <c r="E21" s="1">
        <f>IFERROR(__xludf.DUMMYFUNCTION("""COMPUTED_VALUE"""),2420.42)</f>
        <v>2420.42</v>
      </c>
      <c r="G21" s="2">
        <f>IFERROR(__xludf.DUMMYFUNCTION("""COMPUTED_VALUE"""),45321.66666666667)</f>
        <v>45321.66667</v>
      </c>
      <c r="H21" s="1">
        <f>IFERROR(__xludf.DUMMYFUNCTION("""COMPUTED_VALUE"""),2402.71)</f>
        <v>2402.71</v>
      </c>
      <c r="J21" s="2">
        <f>IFERROR(__xludf.DUMMYFUNCTION("""COMPUTED_VALUE"""),45321.66666666667)</f>
        <v>45321.66667</v>
      </c>
      <c r="K21" s="1">
        <f>IFERROR(__xludf.DUMMYFUNCTION("""COMPUTED_VALUE"""),2416.66)</f>
        <v>2416.66</v>
      </c>
      <c r="M21" s="2">
        <f>IFERROR(__xludf.DUMMYFUNCTION("""COMPUTED_VALUE"""),45321.66666666667)</f>
        <v>45321.66667</v>
      </c>
      <c r="N21" s="1">
        <f>IFERROR(__xludf.DUMMYFUNCTION("""COMPUTED_VALUE"""),1.0421084E7)</f>
        <v>10421084</v>
      </c>
    </row>
    <row r="22">
      <c r="A22" s="2">
        <f>IFERROR(__xludf.DUMMYFUNCTION("""COMPUTED_VALUE"""),45322.66666666667)</f>
        <v>45322.66667</v>
      </c>
      <c r="B22" s="1">
        <f>IFERROR(__xludf.DUMMYFUNCTION("""COMPUTED_VALUE"""),2413.99)</f>
        <v>2413.99</v>
      </c>
      <c r="D22" s="2">
        <f>IFERROR(__xludf.DUMMYFUNCTION("""COMPUTED_VALUE"""),45322.66666666667)</f>
        <v>45322.66667</v>
      </c>
      <c r="E22" s="1">
        <f>IFERROR(__xludf.DUMMYFUNCTION("""COMPUTED_VALUE"""),2417.3)</f>
        <v>2417.3</v>
      </c>
      <c r="G22" s="2">
        <f>IFERROR(__xludf.DUMMYFUNCTION("""COMPUTED_VALUE"""),45322.66666666667)</f>
        <v>45322.66667</v>
      </c>
      <c r="H22" s="1">
        <f>IFERROR(__xludf.DUMMYFUNCTION("""COMPUTED_VALUE"""),2376.6)</f>
        <v>2376.6</v>
      </c>
      <c r="J22" s="2">
        <f>IFERROR(__xludf.DUMMYFUNCTION("""COMPUTED_VALUE"""),45322.66666666667)</f>
        <v>45322.66667</v>
      </c>
      <c r="K22" s="1">
        <f>IFERROR(__xludf.DUMMYFUNCTION("""COMPUTED_VALUE"""),2379.62)</f>
        <v>2379.62</v>
      </c>
      <c r="M22" s="2">
        <f>IFERROR(__xludf.DUMMYFUNCTION("""COMPUTED_VALUE"""),45322.66666666667)</f>
        <v>45322.66667</v>
      </c>
      <c r="N22" s="1">
        <f>IFERROR(__xludf.DUMMYFUNCTION("""COMPUTED_VALUE"""),1.2019242E7)</f>
        <v>12019242</v>
      </c>
    </row>
    <row r="23">
      <c r="A23" s="2">
        <f>IFERROR(__xludf.DUMMYFUNCTION("""COMPUTED_VALUE"""),45323.66666666667)</f>
        <v>45323.66667</v>
      </c>
      <c r="B23" s="1">
        <f>IFERROR(__xludf.DUMMYFUNCTION("""COMPUTED_VALUE"""),2390.91)</f>
        <v>2390.91</v>
      </c>
      <c r="D23" s="2">
        <f>IFERROR(__xludf.DUMMYFUNCTION("""COMPUTED_VALUE"""),45323.66666666667)</f>
        <v>45323.66667</v>
      </c>
      <c r="E23" s="1">
        <f>IFERROR(__xludf.DUMMYFUNCTION("""COMPUTED_VALUE"""),2424.76)</f>
        <v>2424.76</v>
      </c>
      <c r="G23" s="2">
        <f>IFERROR(__xludf.DUMMYFUNCTION("""COMPUTED_VALUE"""),45323.66666666667)</f>
        <v>45323.66667</v>
      </c>
      <c r="H23" s="1">
        <f>IFERROR(__xludf.DUMMYFUNCTION("""COMPUTED_VALUE"""),2372.56)</f>
        <v>2372.56</v>
      </c>
      <c r="J23" s="2">
        <f>IFERROR(__xludf.DUMMYFUNCTION("""COMPUTED_VALUE"""),45323.66666666667)</f>
        <v>45323.66667</v>
      </c>
      <c r="K23" s="1">
        <f>IFERROR(__xludf.DUMMYFUNCTION("""COMPUTED_VALUE"""),2424.33)</f>
        <v>2424.33</v>
      </c>
      <c r="M23" s="2">
        <f>IFERROR(__xludf.DUMMYFUNCTION("""COMPUTED_VALUE"""),45323.66666666667)</f>
        <v>45323.66667</v>
      </c>
      <c r="N23" s="1">
        <f>IFERROR(__xludf.DUMMYFUNCTION("""COMPUTED_VALUE"""),8437209.0)</f>
        <v>8437209</v>
      </c>
    </row>
    <row r="24">
      <c r="A24" s="2">
        <f>IFERROR(__xludf.DUMMYFUNCTION("""COMPUTED_VALUE"""),45324.66666666667)</f>
        <v>45324.66667</v>
      </c>
      <c r="B24" s="1">
        <f>IFERROR(__xludf.DUMMYFUNCTION("""COMPUTED_VALUE"""),2415.12)</f>
        <v>2415.12</v>
      </c>
      <c r="D24" s="2">
        <f>IFERROR(__xludf.DUMMYFUNCTION("""COMPUTED_VALUE"""),45324.66666666667)</f>
        <v>45324.66667</v>
      </c>
      <c r="E24" s="1">
        <f>IFERROR(__xludf.DUMMYFUNCTION("""COMPUTED_VALUE"""),2447.26)</f>
        <v>2447.26</v>
      </c>
      <c r="G24" s="2">
        <f>IFERROR(__xludf.DUMMYFUNCTION("""COMPUTED_VALUE"""),45324.66666666667)</f>
        <v>45324.66667</v>
      </c>
      <c r="H24" s="1">
        <f>IFERROR(__xludf.DUMMYFUNCTION("""COMPUTED_VALUE"""),2408.26)</f>
        <v>2408.26</v>
      </c>
      <c r="J24" s="2">
        <f>IFERROR(__xludf.DUMMYFUNCTION("""COMPUTED_VALUE"""),45324.66666666667)</f>
        <v>45324.66667</v>
      </c>
      <c r="K24" s="1">
        <f>IFERROR(__xludf.DUMMYFUNCTION("""COMPUTED_VALUE"""),2437.47)</f>
        <v>2437.47</v>
      </c>
      <c r="M24" s="2">
        <f>IFERROR(__xludf.DUMMYFUNCTION("""COMPUTED_VALUE"""),45324.66666666667)</f>
        <v>45324.66667</v>
      </c>
      <c r="N24" s="1">
        <f>IFERROR(__xludf.DUMMYFUNCTION("""COMPUTED_VALUE"""),1.0050257E7)</f>
        <v>10050257</v>
      </c>
    </row>
    <row r="25">
      <c r="A25" s="2">
        <f>IFERROR(__xludf.DUMMYFUNCTION("""COMPUTED_VALUE"""),45327.66666666667)</f>
        <v>45327.66667</v>
      </c>
      <c r="B25" s="1">
        <f>IFERROR(__xludf.DUMMYFUNCTION("""COMPUTED_VALUE"""),2431.66)</f>
        <v>2431.66</v>
      </c>
      <c r="D25" s="2">
        <f>IFERROR(__xludf.DUMMYFUNCTION("""COMPUTED_VALUE"""),45327.66666666667)</f>
        <v>45327.66667</v>
      </c>
      <c r="E25" s="1">
        <f>IFERROR(__xludf.DUMMYFUNCTION("""COMPUTED_VALUE"""),2432.15)</f>
        <v>2432.15</v>
      </c>
      <c r="G25" s="2">
        <f>IFERROR(__xludf.DUMMYFUNCTION("""COMPUTED_VALUE"""),45327.66666666667)</f>
        <v>45327.66667</v>
      </c>
      <c r="H25" s="1">
        <f>IFERROR(__xludf.DUMMYFUNCTION("""COMPUTED_VALUE"""),2403.52)</f>
        <v>2403.52</v>
      </c>
      <c r="J25" s="2">
        <f>IFERROR(__xludf.DUMMYFUNCTION("""COMPUTED_VALUE"""),45327.66666666667)</f>
        <v>45327.66667</v>
      </c>
      <c r="K25" s="1">
        <f>IFERROR(__xludf.DUMMYFUNCTION("""COMPUTED_VALUE"""),2426.27)</f>
        <v>2426.27</v>
      </c>
      <c r="M25" s="2">
        <f>IFERROR(__xludf.DUMMYFUNCTION("""COMPUTED_VALUE"""),45327.66666666667)</f>
        <v>45327.66667</v>
      </c>
      <c r="N25" s="1">
        <f>IFERROR(__xludf.DUMMYFUNCTION("""COMPUTED_VALUE"""),1.0485552E7)</f>
        <v>10485552</v>
      </c>
    </row>
    <row r="26">
      <c r="A26" s="2">
        <f>IFERROR(__xludf.DUMMYFUNCTION("""COMPUTED_VALUE"""),45328.66666666667)</f>
        <v>45328.66667</v>
      </c>
      <c r="B26" s="1">
        <f>IFERROR(__xludf.DUMMYFUNCTION("""COMPUTED_VALUE"""),2431.97)</f>
        <v>2431.97</v>
      </c>
      <c r="D26" s="2">
        <f>IFERROR(__xludf.DUMMYFUNCTION("""COMPUTED_VALUE"""),45328.66666666667)</f>
        <v>45328.66667</v>
      </c>
      <c r="E26" s="1">
        <f>IFERROR(__xludf.DUMMYFUNCTION("""COMPUTED_VALUE"""),2439.14)</f>
        <v>2439.14</v>
      </c>
      <c r="G26" s="2">
        <f>IFERROR(__xludf.DUMMYFUNCTION("""COMPUTED_VALUE"""),45328.66666666667)</f>
        <v>45328.66667</v>
      </c>
      <c r="H26" s="1">
        <f>IFERROR(__xludf.DUMMYFUNCTION("""COMPUTED_VALUE"""),2417.93)</f>
        <v>2417.93</v>
      </c>
      <c r="J26" s="2">
        <f>IFERROR(__xludf.DUMMYFUNCTION("""COMPUTED_VALUE"""),45328.66666666667)</f>
        <v>45328.66667</v>
      </c>
      <c r="K26" s="1">
        <f>IFERROR(__xludf.DUMMYFUNCTION("""COMPUTED_VALUE"""),2438.55)</f>
        <v>2438.55</v>
      </c>
      <c r="M26" s="2">
        <f>IFERROR(__xludf.DUMMYFUNCTION("""COMPUTED_VALUE"""),45328.66666666667)</f>
        <v>45328.66667</v>
      </c>
      <c r="N26" s="1">
        <f>IFERROR(__xludf.DUMMYFUNCTION("""COMPUTED_VALUE"""),1.0037594E7)</f>
        <v>10037594</v>
      </c>
    </row>
    <row r="27">
      <c r="A27" s="2">
        <f>IFERROR(__xludf.DUMMYFUNCTION("""COMPUTED_VALUE"""),45329.66666666667)</f>
        <v>45329.66667</v>
      </c>
      <c r="B27" s="1">
        <f>IFERROR(__xludf.DUMMYFUNCTION("""COMPUTED_VALUE"""),2439.54)</f>
        <v>2439.54</v>
      </c>
      <c r="D27" s="2">
        <f>IFERROR(__xludf.DUMMYFUNCTION("""COMPUTED_VALUE"""),45329.66666666667)</f>
        <v>45329.66667</v>
      </c>
      <c r="E27" s="1">
        <f>IFERROR(__xludf.DUMMYFUNCTION("""COMPUTED_VALUE"""),2453.63)</f>
        <v>2453.63</v>
      </c>
      <c r="G27" s="2">
        <f>IFERROR(__xludf.DUMMYFUNCTION("""COMPUTED_VALUE"""),45329.66666666667)</f>
        <v>45329.66667</v>
      </c>
      <c r="H27" s="1">
        <f>IFERROR(__xludf.DUMMYFUNCTION("""COMPUTED_VALUE"""),2419.09)</f>
        <v>2419.09</v>
      </c>
      <c r="J27" s="2">
        <f>IFERROR(__xludf.DUMMYFUNCTION("""COMPUTED_VALUE"""),45329.66666666667)</f>
        <v>45329.66667</v>
      </c>
      <c r="K27" s="1">
        <f>IFERROR(__xludf.DUMMYFUNCTION("""COMPUTED_VALUE"""),2449.81)</f>
        <v>2449.81</v>
      </c>
      <c r="M27" s="2">
        <f>IFERROR(__xludf.DUMMYFUNCTION("""COMPUTED_VALUE"""),45329.66666666667)</f>
        <v>45329.66667</v>
      </c>
      <c r="N27" s="1">
        <f>IFERROR(__xludf.DUMMYFUNCTION("""COMPUTED_VALUE"""),1.6030465E7)</f>
        <v>16030465</v>
      </c>
    </row>
    <row r="28">
      <c r="A28" s="2">
        <f>IFERROR(__xludf.DUMMYFUNCTION("""COMPUTED_VALUE"""),45330.66666666667)</f>
        <v>45330.66667</v>
      </c>
      <c r="B28" s="1">
        <f>IFERROR(__xludf.DUMMYFUNCTION("""COMPUTED_VALUE"""),2451.79)</f>
        <v>2451.79</v>
      </c>
      <c r="D28" s="2">
        <f>IFERROR(__xludf.DUMMYFUNCTION("""COMPUTED_VALUE"""),45330.66666666667)</f>
        <v>45330.66667</v>
      </c>
      <c r="E28" s="1">
        <f>IFERROR(__xludf.DUMMYFUNCTION("""COMPUTED_VALUE"""),2456.73)</f>
        <v>2456.73</v>
      </c>
      <c r="G28" s="2">
        <f>IFERROR(__xludf.DUMMYFUNCTION("""COMPUTED_VALUE"""),45330.66666666667)</f>
        <v>45330.66667</v>
      </c>
      <c r="H28" s="1">
        <f>IFERROR(__xludf.DUMMYFUNCTION("""COMPUTED_VALUE"""),2442.9)</f>
        <v>2442.9</v>
      </c>
      <c r="J28" s="2">
        <f>IFERROR(__xludf.DUMMYFUNCTION("""COMPUTED_VALUE"""),45330.66666666667)</f>
        <v>45330.66667</v>
      </c>
      <c r="K28" s="1">
        <f>IFERROR(__xludf.DUMMYFUNCTION("""COMPUTED_VALUE"""),2452.78)</f>
        <v>2452.78</v>
      </c>
      <c r="M28" s="2">
        <f>IFERROR(__xludf.DUMMYFUNCTION("""COMPUTED_VALUE"""),45330.66666666667)</f>
        <v>45330.66667</v>
      </c>
      <c r="N28" s="1">
        <f>IFERROR(__xludf.DUMMYFUNCTION("""COMPUTED_VALUE"""),1.0203857E7)</f>
        <v>10203857</v>
      </c>
    </row>
    <row r="29">
      <c r="A29" s="2">
        <f>IFERROR(__xludf.DUMMYFUNCTION("""COMPUTED_VALUE"""),45331.66666666667)</f>
        <v>45331.66667</v>
      </c>
      <c r="B29" s="1">
        <f>IFERROR(__xludf.DUMMYFUNCTION("""COMPUTED_VALUE"""),2456.21)</f>
        <v>2456.21</v>
      </c>
      <c r="D29" s="2">
        <f>IFERROR(__xludf.DUMMYFUNCTION("""COMPUTED_VALUE"""),45331.66666666667)</f>
        <v>45331.66667</v>
      </c>
      <c r="E29" s="1">
        <f>IFERROR(__xludf.DUMMYFUNCTION("""COMPUTED_VALUE"""),2477.93)</f>
        <v>2477.93</v>
      </c>
      <c r="G29" s="2">
        <f>IFERROR(__xludf.DUMMYFUNCTION("""COMPUTED_VALUE"""),45331.66666666667)</f>
        <v>45331.66667</v>
      </c>
      <c r="H29" s="1">
        <f>IFERROR(__xludf.DUMMYFUNCTION("""COMPUTED_VALUE"""),2451.87)</f>
        <v>2451.87</v>
      </c>
      <c r="J29" s="2">
        <f>IFERROR(__xludf.DUMMYFUNCTION("""COMPUTED_VALUE"""),45331.66666666667)</f>
        <v>45331.66667</v>
      </c>
      <c r="K29" s="1">
        <f>IFERROR(__xludf.DUMMYFUNCTION("""COMPUTED_VALUE"""),2469.76)</f>
        <v>2469.76</v>
      </c>
      <c r="M29" s="2">
        <f>IFERROR(__xludf.DUMMYFUNCTION("""COMPUTED_VALUE"""),45331.66666666667)</f>
        <v>45331.66667</v>
      </c>
      <c r="N29" s="1">
        <f>IFERROR(__xludf.DUMMYFUNCTION("""COMPUTED_VALUE"""),1.1823611E7)</f>
        <v>11823611</v>
      </c>
    </row>
    <row r="30">
      <c r="A30" s="2">
        <f>IFERROR(__xludf.DUMMYFUNCTION("""COMPUTED_VALUE"""),45334.66666666667)</f>
        <v>45334.66667</v>
      </c>
      <c r="B30" s="1">
        <f>IFERROR(__xludf.DUMMYFUNCTION("""COMPUTED_VALUE"""),2465.98)</f>
        <v>2465.98</v>
      </c>
      <c r="D30" s="2">
        <f>IFERROR(__xludf.DUMMYFUNCTION("""COMPUTED_VALUE"""),45334.66666666667)</f>
        <v>45334.66667</v>
      </c>
      <c r="E30" s="1">
        <f>IFERROR(__xludf.DUMMYFUNCTION("""COMPUTED_VALUE"""),2474.84)</f>
        <v>2474.84</v>
      </c>
      <c r="G30" s="2">
        <f>IFERROR(__xludf.DUMMYFUNCTION("""COMPUTED_VALUE"""),45334.66666666667)</f>
        <v>45334.66667</v>
      </c>
      <c r="H30" s="1">
        <f>IFERROR(__xludf.DUMMYFUNCTION("""COMPUTED_VALUE"""),2456.12)</f>
        <v>2456.12</v>
      </c>
      <c r="J30" s="2">
        <f>IFERROR(__xludf.DUMMYFUNCTION("""COMPUTED_VALUE"""),45334.66666666667)</f>
        <v>45334.66667</v>
      </c>
      <c r="K30" s="1">
        <f>IFERROR(__xludf.DUMMYFUNCTION("""COMPUTED_VALUE"""),2461.44)</f>
        <v>2461.44</v>
      </c>
      <c r="M30" s="2">
        <f>IFERROR(__xludf.DUMMYFUNCTION("""COMPUTED_VALUE"""),45334.66666666667)</f>
        <v>45334.66667</v>
      </c>
      <c r="N30" s="1">
        <f>IFERROR(__xludf.DUMMYFUNCTION("""COMPUTED_VALUE"""),1.0663162E7)</f>
        <v>10663162</v>
      </c>
    </row>
    <row r="31">
      <c r="A31" s="2">
        <f>IFERROR(__xludf.DUMMYFUNCTION("""COMPUTED_VALUE"""),45335.66666666667)</f>
        <v>45335.66667</v>
      </c>
      <c r="B31" s="1">
        <f>IFERROR(__xludf.DUMMYFUNCTION("""COMPUTED_VALUE"""),2428.4)</f>
        <v>2428.4</v>
      </c>
      <c r="D31" s="2">
        <f>IFERROR(__xludf.DUMMYFUNCTION("""COMPUTED_VALUE"""),45335.66666666667)</f>
        <v>45335.66667</v>
      </c>
      <c r="E31" s="1">
        <f>IFERROR(__xludf.DUMMYFUNCTION("""COMPUTED_VALUE"""),2449.24)</f>
        <v>2449.24</v>
      </c>
      <c r="G31" s="2">
        <f>IFERROR(__xludf.DUMMYFUNCTION("""COMPUTED_VALUE"""),45335.66666666667)</f>
        <v>45335.66667</v>
      </c>
      <c r="H31" s="1">
        <f>IFERROR(__xludf.DUMMYFUNCTION("""COMPUTED_VALUE"""),2401.07)</f>
        <v>2401.07</v>
      </c>
      <c r="J31" s="2">
        <f>IFERROR(__xludf.DUMMYFUNCTION("""COMPUTED_VALUE"""),45335.66666666667)</f>
        <v>45335.66667</v>
      </c>
      <c r="K31" s="1">
        <f>IFERROR(__xludf.DUMMYFUNCTION("""COMPUTED_VALUE"""),2423.63)</f>
        <v>2423.63</v>
      </c>
      <c r="M31" s="2">
        <f>IFERROR(__xludf.DUMMYFUNCTION("""COMPUTED_VALUE"""),45335.66666666667)</f>
        <v>45335.66667</v>
      </c>
      <c r="N31" s="1">
        <f>IFERROR(__xludf.DUMMYFUNCTION("""COMPUTED_VALUE"""),1.5291043E7)</f>
        <v>15291043</v>
      </c>
    </row>
    <row r="32">
      <c r="A32" s="2">
        <f>IFERROR(__xludf.DUMMYFUNCTION("""COMPUTED_VALUE"""),45336.66666666667)</f>
        <v>45336.66667</v>
      </c>
      <c r="B32" s="1">
        <f>IFERROR(__xludf.DUMMYFUNCTION("""COMPUTED_VALUE"""),2455.73)</f>
        <v>2455.73</v>
      </c>
      <c r="D32" s="2">
        <f>IFERROR(__xludf.DUMMYFUNCTION("""COMPUTED_VALUE"""),45336.66666666667)</f>
        <v>45336.66667</v>
      </c>
      <c r="E32" s="1">
        <f>IFERROR(__xludf.DUMMYFUNCTION("""COMPUTED_VALUE"""),2458.78)</f>
        <v>2458.78</v>
      </c>
      <c r="G32" s="2">
        <f>IFERROR(__xludf.DUMMYFUNCTION("""COMPUTED_VALUE"""),45336.66666666667)</f>
        <v>45336.66667</v>
      </c>
      <c r="H32" s="1">
        <f>IFERROR(__xludf.DUMMYFUNCTION("""COMPUTED_VALUE"""),2431.1)</f>
        <v>2431.1</v>
      </c>
      <c r="J32" s="2">
        <f>IFERROR(__xludf.DUMMYFUNCTION("""COMPUTED_VALUE"""),45336.66666666667)</f>
        <v>45336.66667</v>
      </c>
      <c r="K32" s="1">
        <f>IFERROR(__xludf.DUMMYFUNCTION("""COMPUTED_VALUE"""),2455.23)</f>
        <v>2455.23</v>
      </c>
      <c r="M32" s="2">
        <f>IFERROR(__xludf.DUMMYFUNCTION("""COMPUTED_VALUE"""),45336.66666666667)</f>
        <v>45336.66667</v>
      </c>
      <c r="N32" s="1">
        <f>IFERROR(__xludf.DUMMYFUNCTION("""COMPUTED_VALUE"""),1.3548847E7)</f>
        <v>13548847</v>
      </c>
    </row>
    <row r="33">
      <c r="A33" s="2">
        <f>IFERROR(__xludf.DUMMYFUNCTION("""COMPUTED_VALUE"""),45337.66666666667)</f>
        <v>45337.66667</v>
      </c>
      <c r="B33" s="1">
        <f>IFERROR(__xludf.DUMMYFUNCTION("""COMPUTED_VALUE"""),2444.06)</f>
        <v>2444.06</v>
      </c>
      <c r="D33" s="2">
        <f>IFERROR(__xludf.DUMMYFUNCTION("""COMPUTED_VALUE"""),45337.66666666667)</f>
        <v>45337.66667</v>
      </c>
      <c r="E33" s="1">
        <f>IFERROR(__xludf.DUMMYFUNCTION("""COMPUTED_VALUE"""),2464.89)</f>
        <v>2464.89</v>
      </c>
      <c r="G33" s="2">
        <f>IFERROR(__xludf.DUMMYFUNCTION("""COMPUTED_VALUE"""),45337.66666666667)</f>
        <v>45337.66667</v>
      </c>
      <c r="H33" s="1">
        <f>IFERROR(__xludf.DUMMYFUNCTION("""COMPUTED_VALUE"""),2432.97)</f>
        <v>2432.97</v>
      </c>
      <c r="J33" s="2">
        <f>IFERROR(__xludf.DUMMYFUNCTION("""COMPUTED_VALUE"""),45337.66666666667)</f>
        <v>45337.66667</v>
      </c>
      <c r="K33" s="1">
        <f>IFERROR(__xludf.DUMMYFUNCTION("""COMPUTED_VALUE"""),2457.94)</f>
        <v>2457.94</v>
      </c>
      <c r="M33" s="2">
        <f>IFERROR(__xludf.DUMMYFUNCTION("""COMPUTED_VALUE"""),45337.66666666667)</f>
        <v>45337.66667</v>
      </c>
      <c r="N33" s="1">
        <f>IFERROR(__xludf.DUMMYFUNCTION("""COMPUTED_VALUE"""),1.4399722E7)</f>
        <v>14399722</v>
      </c>
    </row>
    <row r="34">
      <c r="A34" s="2">
        <f>IFERROR(__xludf.DUMMYFUNCTION("""COMPUTED_VALUE"""),45338.66666666667)</f>
        <v>45338.66667</v>
      </c>
      <c r="B34" s="1">
        <f>IFERROR(__xludf.DUMMYFUNCTION("""COMPUTED_VALUE"""),2454.41)</f>
        <v>2454.41</v>
      </c>
      <c r="D34" s="2">
        <f>IFERROR(__xludf.DUMMYFUNCTION("""COMPUTED_VALUE"""),45338.66666666667)</f>
        <v>45338.66667</v>
      </c>
      <c r="E34" s="1">
        <f>IFERROR(__xludf.DUMMYFUNCTION("""COMPUTED_VALUE"""),2454.41)</f>
        <v>2454.41</v>
      </c>
      <c r="G34" s="2">
        <f>IFERROR(__xludf.DUMMYFUNCTION("""COMPUTED_VALUE"""),45338.66666666667)</f>
        <v>45338.66667</v>
      </c>
      <c r="H34" s="1">
        <f>IFERROR(__xludf.DUMMYFUNCTION("""COMPUTED_VALUE"""),2429.73)</f>
        <v>2429.73</v>
      </c>
      <c r="J34" s="2">
        <f>IFERROR(__xludf.DUMMYFUNCTION("""COMPUTED_VALUE"""),45338.66666666667)</f>
        <v>45338.66667</v>
      </c>
      <c r="K34" s="1">
        <f>IFERROR(__xludf.DUMMYFUNCTION("""COMPUTED_VALUE"""),2430.11)</f>
        <v>2430.11</v>
      </c>
      <c r="M34" s="2">
        <f>IFERROR(__xludf.DUMMYFUNCTION("""COMPUTED_VALUE"""),45338.66666666667)</f>
        <v>45338.66667</v>
      </c>
      <c r="N34" s="1">
        <f>IFERROR(__xludf.DUMMYFUNCTION("""COMPUTED_VALUE"""),1.3872365E7)</f>
        <v>13872365</v>
      </c>
    </row>
    <row r="35">
      <c r="A35" s="2">
        <f>IFERROR(__xludf.DUMMYFUNCTION("""COMPUTED_VALUE"""),45342.66666666667)</f>
        <v>45342.66667</v>
      </c>
      <c r="B35" s="1">
        <f>IFERROR(__xludf.DUMMYFUNCTION("""COMPUTED_VALUE"""),2424.71)</f>
        <v>2424.71</v>
      </c>
      <c r="D35" s="2">
        <f>IFERROR(__xludf.DUMMYFUNCTION("""COMPUTED_VALUE"""),45342.66666666667)</f>
        <v>45342.66667</v>
      </c>
      <c r="E35" s="1">
        <f>IFERROR(__xludf.DUMMYFUNCTION("""COMPUTED_VALUE"""),2428.79)</f>
        <v>2428.79</v>
      </c>
      <c r="G35" s="2">
        <f>IFERROR(__xludf.DUMMYFUNCTION("""COMPUTED_VALUE"""),45342.66666666667)</f>
        <v>45342.66667</v>
      </c>
      <c r="H35" s="1">
        <f>IFERROR(__xludf.DUMMYFUNCTION("""COMPUTED_VALUE"""),2396.42)</f>
        <v>2396.42</v>
      </c>
      <c r="J35" s="2">
        <f>IFERROR(__xludf.DUMMYFUNCTION("""COMPUTED_VALUE"""),45342.66666666667)</f>
        <v>45342.66667</v>
      </c>
      <c r="K35" s="1">
        <f>IFERROR(__xludf.DUMMYFUNCTION("""COMPUTED_VALUE"""),2399.65)</f>
        <v>2399.65</v>
      </c>
      <c r="M35" s="2">
        <f>IFERROR(__xludf.DUMMYFUNCTION("""COMPUTED_VALUE"""),45342.66666666667)</f>
        <v>45342.66667</v>
      </c>
      <c r="N35" s="1">
        <f>IFERROR(__xludf.DUMMYFUNCTION("""COMPUTED_VALUE"""),1.4476201E7)</f>
        <v>14476201</v>
      </c>
    </row>
    <row r="36">
      <c r="A36" s="2">
        <f>IFERROR(__xludf.DUMMYFUNCTION("""COMPUTED_VALUE"""),45343.66666666667)</f>
        <v>45343.66667</v>
      </c>
      <c r="B36" s="1">
        <f>IFERROR(__xludf.DUMMYFUNCTION("""COMPUTED_VALUE"""),2395.37)</f>
        <v>2395.37</v>
      </c>
      <c r="D36" s="2">
        <f>IFERROR(__xludf.DUMMYFUNCTION("""COMPUTED_VALUE"""),45343.66666666667)</f>
        <v>45343.66667</v>
      </c>
      <c r="E36" s="1">
        <f>IFERROR(__xludf.DUMMYFUNCTION("""COMPUTED_VALUE"""),2410.0)</f>
        <v>2410</v>
      </c>
      <c r="G36" s="2">
        <f>IFERROR(__xludf.DUMMYFUNCTION("""COMPUTED_VALUE"""),45343.66666666667)</f>
        <v>45343.66667</v>
      </c>
      <c r="H36" s="1">
        <f>IFERROR(__xludf.DUMMYFUNCTION("""COMPUTED_VALUE"""),2390.16)</f>
        <v>2390.16</v>
      </c>
      <c r="J36" s="2">
        <f>IFERROR(__xludf.DUMMYFUNCTION("""COMPUTED_VALUE"""),45343.66666666667)</f>
        <v>45343.66667</v>
      </c>
      <c r="K36" s="1">
        <f>IFERROR(__xludf.DUMMYFUNCTION("""COMPUTED_VALUE"""),2408.69)</f>
        <v>2408.69</v>
      </c>
      <c r="M36" s="2">
        <f>IFERROR(__xludf.DUMMYFUNCTION("""COMPUTED_VALUE"""),45343.66666666667)</f>
        <v>45343.66667</v>
      </c>
      <c r="N36" s="1">
        <f>IFERROR(__xludf.DUMMYFUNCTION("""COMPUTED_VALUE"""),1.0215085E7)</f>
        <v>10215085</v>
      </c>
    </row>
    <row r="37">
      <c r="A37" s="2">
        <f>IFERROR(__xludf.DUMMYFUNCTION("""COMPUTED_VALUE"""),45344.66666666667)</f>
        <v>45344.66667</v>
      </c>
      <c r="B37" s="1">
        <f>IFERROR(__xludf.DUMMYFUNCTION("""COMPUTED_VALUE"""),2433.9)</f>
        <v>2433.9</v>
      </c>
      <c r="D37" s="2">
        <f>IFERROR(__xludf.DUMMYFUNCTION("""COMPUTED_VALUE"""),45344.66666666667)</f>
        <v>45344.66667</v>
      </c>
      <c r="E37" s="1">
        <f>IFERROR(__xludf.DUMMYFUNCTION("""COMPUTED_VALUE"""),2444.88)</f>
        <v>2444.88</v>
      </c>
      <c r="G37" s="2">
        <f>IFERROR(__xludf.DUMMYFUNCTION("""COMPUTED_VALUE"""),45344.66666666667)</f>
        <v>45344.66667</v>
      </c>
      <c r="H37" s="1">
        <f>IFERROR(__xludf.DUMMYFUNCTION("""COMPUTED_VALUE"""),2423.01)</f>
        <v>2423.01</v>
      </c>
      <c r="J37" s="2">
        <f>IFERROR(__xludf.DUMMYFUNCTION("""COMPUTED_VALUE"""),45344.66666666667)</f>
        <v>45344.66667</v>
      </c>
      <c r="K37" s="1">
        <f>IFERROR(__xludf.DUMMYFUNCTION("""COMPUTED_VALUE"""),2437.37)</f>
        <v>2437.37</v>
      </c>
      <c r="M37" s="2">
        <f>IFERROR(__xludf.DUMMYFUNCTION("""COMPUTED_VALUE"""),45344.66666666667)</f>
        <v>45344.66667</v>
      </c>
      <c r="N37" s="1">
        <f>IFERROR(__xludf.DUMMYFUNCTION("""COMPUTED_VALUE"""),1.6308966E7)</f>
        <v>16308966</v>
      </c>
    </row>
    <row r="38">
      <c r="A38" s="2">
        <f>IFERROR(__xludf.DUMMYFUNCTION("""COMPUTED_VALUE"""),45345.66666666667)</f>
        <v>45345.66667</v>
      </c>
      <c r="B38" s="1">
        <f>IFERROR(__xludf.DUMMYFUNCTION("""COMPUTED_VALUE"""),2419.37)</f>
        <v>2419.37</v>
      </c>
      <c r="D38" s="2">
        <f>IFERROR(__xludf.DUMMYFUNCTION("""COMPUTED_VALUE"""),45345.66666666667)</f>
        <v>45345.66667</v>
      </c>
      <c r="E38" s="1">
        <f>IFERROR(__xludf.DUMMYFUNCTION("""COMPUTED_VALUE"""),2503.15)</f>
        <v>2503.15</v>
      </c>
      <c r="G38" s="2">
        <f>IFERROR(__xludf.DUMMYFUNCTION("""COMPUTED_VALUE"""),45345.66666666667)</f>
        <v>45345.66667</v>
      </c>
      <c r="H38" s="1">
        <f>IFERROR(__xludf.DUMMYFUNCTION("""COMPUTED_VALUE"""),2419.37)</f>
        <v>2419.37</v>
      </c>
      <c r="J38" s="2">
        <f>IFERROR(__xludf.DUMMYFUNCTION("""COMPUTED_VALUE"""),45345.66666666667)</f>
        <v>45345.66667</v>
      </c>
      <c r="K38" s="1">
        <f>IFERROR(__xludf.DUMMYFUNCTION("""COMPUTED_VALUE"""),2499.46)</f>
        <v>2499.46</v>
      </c>
      <c r="M38" s="2">
        <f>IFERROR(__xludf.DUMMYFUNCTION("""COMPUTED_VALUE"""),45345.66666666667)</f>
        <v>45345.66667</v>
      </c>
      <c r="N38" s="1">
        <f>IFERROR(__xludf.DUMMYFUNCTION("""COMPUTED_VALUE"""),2.1027308E7)</f>
        <v>21027308</v>
      </c>
    </row>
    <row r="39">
      <c r="A39" s="2">
        <f>IFERROR(__xludf.DUMMYFUNCTION("""COMPUTED_VALUE"""),45348.66666666667)</f>
        <v>45348.66667</v>
      </c>
      <c r="B39" s="1">
        <f>IFERROR(__xludf.DUMMYFUNCTION("""COMPUTED_VALUE"""),2494.17)</f>
        <v>2494.17</v>
      </c>
      <c r="D39" s="2">
        <f>IFERROR(__xludf.DUMMYFUNCTION("""COMPUTED_VALUE"""),45348.66666666667)</f>
        <v>45348.66667</v>
      </c>
      <c r="E39" s="1">
        <f>IFERROR(__xludf.DUMMYFUNCTION("""COMPUTED_VALUE"""),2542.82)</f>
        <v>2542.82</v>
      </c>
      <c r="G39" s="2">
        <f>IFERROR(__xludf.DUMMYFUNCTION("""COMPUTED_VALUE"""),45348.66666666667)</f>
        <v>45348.66667</v>
      </c>
      <c r="H39" s="1">
        <f>IFERROR(__xludf.DUMMYFUNCTION("""COMPUTED_VALUE"""),2488.57)</f>
        <v>2488.57</v>
      </c>
      <c r="J39" s="2">
        <f>IFERROR(__xludf.DUMMYFUNCTION("""COMPUTED_VALUE"""),45348.66666666667)</f>
        <v>45348.66667</v>
      </c>
      <c r="K39" s="1">
        <f>IFERROR(__xludf.DUMMYFUNCTION("""COMPUTED_VALUE"""),2530.88)</f>
        <v>2530.88</v>
      </c>
      <c r="M39" s="2">
        <f>IFERROR(__xludf.DUMMYFUNCTION("""COMPUTED_VALUE"""),45348.66666666667)</f>
        <v>45348.66667</v>
      </c>
      <c r="N39" s="1">
        <f>IFERROR(__xludf.DUMMYFUNCTION("""COMPUTED_VALUE"""),1.8557094E7)</f>
        <v>18557094</v>
      </c>
    </row>
    <row r="40">
      <c r="A40" s="2">
        <f>IFERROR(__xludf.DUMMYFUNCTION("""COMPUTED_VALUE"""),45349.66666666667)</f>
        <v>45349.66667</v>
      </c>
      <c r="B40" s="1">
        <f>IFERROR(__xludf.DUMMYFUNCTION("""COMPUTED_VALUE"""),2538.38)</f>
        <v>2538.38</v>
      </c>
      <c r="D40" s="2">
        <f>IFERROR(__xludf.DUMMYFUNCTION("""COMPUTED_VALUE"""),45349.66666666667)</f>
        <v>45349.66667</v>
      </c>
      <c r="E40" s="1">
        <f>IFERROR(__xludf.DUMMYFUNCTION("""COMPUTED_VALUE"""),2558.11)</f>
        <v>2558.11</v>
      </c>
      <c r="G40" s="2">
        <f>IFERROR(__xludf.DUMMYFUNCTION("""COMPUTED_VALUE"""),45349.66666666667)</f>
        <v>45349.66667</v>
      </c>
      <c r="H40" s="1">
        <f>IFERROR(__xludf.DUMMYFUNCTION("""COMPUTED_VALUE"""),2523.81)</f>
        <v>2523.81</v>
      </c>
      <c r="J40" s="2">
        <f>IFERROR(__xludf.DUMMYFUNCTION("""COMPUTED_VALUE"""),45349.66666666667)</f>
        <v>45349.66667</v>
      </c>
      <c r="K40" s="1">
        <f>IFERROR(__xludf.DUMMYFUNCTION("""COMPUTED_VALUE"""),2556.55)</f>
        <v>2556.55</v>
      </c>
      <c r="M40" s="2">
        <f>IFERROR(__xludf.DUMMYFUNCTION("""COMPUTED_VALUE"""),45349.66666666667)</f>
        <v>45349.66667</v>
      </c>
      <c r="N40" s="1">
        <f>IFERROR(__xludf.DUMMYFUNCTION("""COMPUTED_VALUE"""),1.4428997E7)</f>
        <v>14428997</v>
      </c>
    </row>
    <row r="41">
      <c r="A41" s="2">
        <f>IFERROR(__xludf.DUMMYFUNCTION("""COMPUTED_VALUE"""),45350.66666666667)</f>
        <v>45350.66667</v>
      </c>
      <c r="B41" s="1">
        <f>IFERROR(__xludf.DUMMYFUNCTION("""COMPUTED_VALUE"""),2560.57)</f>
        <v>2560.57</v>
      </c>
      <c r="D41" s="2">
        <f>IFERROR(__xludf.DUMMYFUNCTION("""COMPUTED_VALUE"""),45350.66666666667)</f>
        <v>45350.66667</v>
      </c>
      <c r="E41" s="1">
        <f>IFERROR(__xludf.DUMMYFUNCTION("""COMPUTED_VALUE"""),2579.57)</f>
        <v>2579.57</v>
      </c>
      <c r="G41" s="2">
        <f>IFERROR(__xludf.DUMMYFUNCTION("""COMPUTED_VALUE"""),45350.66666666667)</f>
        <v>45350.66667</v>
      </c>
      <c r="H41" s="1">
        <f>IFERROR(__xludf.DUMMYFUNCTION("""COMPUTED_VALUE"""),2552.17)</f>
        <v>2552.17</v>
      </c>
      <c r="J41" s="2">
        <f>IFERROR(__xludf.DUMMYFUNCTION("""COMPUTED_VALUE"""),45350.66666666667)</f>
        <v>45350.66667</v>
      </c>
      <c r="K41" s="1">
        <f>IFERROR(__xludf.DUMMYFUNCTION("""COMPUTED_VALUE"""),2579.57)</f>
        <v>2579.57</v>
      </c>
      <c r="M41" s="2">
        <f>IFERROR(__xludf.DUMMYFUNCTION("""COMPUTED_VALUE"""),45350.66666666667)</f>
        <v>45350.66667</v>
      </c>
      <c r="N41" s="1">
        <f>IFERROR(__xludf.DUMMYFUNCTION("""COMPUTED_VALUE"""),2.3523226E7)</f>
        <v>23523226</v>
      </c>
    </row>
    <row r="42">
      <c r="A42" s="2">
        <f>IFERROR(__xludf.DUMMYFUNCTION("""COMPUTED_VALUE"""),45351.66666666667)</f>
        <v>45351.66667</v>
      </c>
      <c r="B42" s="1">
        <f>IFERROR(__xludf.DUMMYFUNCTION("""COMPUTED_VALUE"""),2625.66)</f>
        <v>2625.66</v>
      </c>
      <c r="D42" s="2">
        <f>IFERROR(__xludf.DUMMYFUNCTION("""COMPUTED_VALUE"""),45351.66666666667)</f>
        <v>45351.66667</v>
      </c>
      <c r="E42" s="1">
        <f>IFERROR(__xludf.DUMMYFUNCTION("""COMPUTED_VALUE"""),2635.77)</f>
        <v>2635.77</v>
      </c>
      <c r="G42" s="2">
        <f>IFERROR(__xludf.DUMMYFUNCTION("""COMPUTED_VALUE"""),45351.66666666667)</f>
        <v>45351.66667</v>
      </c>
      <c r="H42" s="1">
        <f>IFERROR(__xludf.DUMMYFUNCTION("""COMPUTED_VALUE"""),2602.38)</f>
        <v>2602.38</v>
      </c>
      <c r="J42" s="2">
        <f>IFERROR(__xludf.DUMMYFUNCTION("""COMPUTED_VALUE"""),45351.66666666667)</f>
        <v>45351.66667</v>
      </c>
      <c r="K42" s="1">
        <f>IFERROR(__xludf.DUMMYFUNCTION("""COMPUTED_VALUE"""),2629.97)</f>
        <v>2629.97</v>
      </c>
      <c r="M42" s="2">
        <f>IFERROR(__xludf.DUMMYFUNCTION("""COMPUTED_VALUE"""),45351.66666666667)</f>
        <v>45351.66667</v>
      </c>
      <c r="N42" s="1">
        <f>IFERROR(__xludf.DUMMYFUNCTION("""COMPUTED_VALUE"""),2.737437E7)</f>
        <v>27374370</v>
      </c>
    </row>
    <row r="43">
      <c r="A43" s="2">
        <f>IFERROR(__xludf.DUMMYFUNCTION("""COMPUTED_VALUE"""),45352.66666666667)</f>
        <v>45352.66667</v>
      </c>
      <c r="B43" s="1">
        <f>IFERROR(__xludf.DUMMYFUNCTION("""COMPUTED_VALUE"""),2621.31)</f>
        <v>2621.31</v>
      </c>
      <c r="D43" s="2">
        <f>IFERROR(__xludf.DUMMYFUNCTION("""COMPUTED_VALUE"""),45352.66666666667)</f>
        <v>45352.66667</v>
      </c>
      <c r="E43" s="1">
        <f>IFERROR(__xludf.DUMMYFUNCTION("""COMPUTED_VALUE"""),2634.45)</f>
        <v>2634.45</v>
      </c>
      <c r="G43" s="2">
        <f>IFERROR(__xludf.DUMMYFUNCTION("""COMPUTED_VALUE"""),45352.66666666667)</f>
        <v>45352.66667</v>
      </c>
      <c r="H43" s="1">
        <f>IFERROR(__xludf.DUMMYFUNCTION("""COMPUTED_VALUE"""),2606.27)</f>
        <v>2606.27</v>
      </c>
      <c r="J43" s="2">
        <f>IFERROR(__xludf.DUMMYFUNCTION("""COMPUTED_VALUE"""),45352.66666666667)</f>
        <v>45352.66667</v>
      </c>
      <c r="K43" s="1">
        <f>IFERROR(__xludf.DUMMYFUNCTION("""COMPUTED_VALUE"""),2634.24)</f>
        <v>2634.24</v>
      </c>
      <c r="M43" s="2">
        <f>IFERROR(__xludf.DUMMYFUNCTION("""COMPUTED_VALUE"""),45352.66666666667)</f>
        <v>45352.66667</v>
      </c>
      <c r="N43" s="1">
        <f>IFERROR(__xludf.DUMMYFUNCTION("""COMPUTED_VALUE"""),1.7788106E7)</f>
        <v>17788106</v>
      </c>
    </row>
    <row r="44">
      <c r="A44" s="2">
        <f>IFERROR(__xludf.DUMMYFUNCTION("""COMPUTED_VALUE"""),45355.66666666667)</f>
        <v>45355.66667</v>
      </c>
      <c r="B44" s="1">
        <f>IFERROR(__xludf.DUMMYFUNCTION("""COMPUTED_VALUE"""),2640.78)</f>
        <v>2640.78</v>
      </c>
      <c r="D44" s="2">
        <f>IFERROR(__xludf.DUMMYFUNCTION("""COMPUTED_VALUE"""),45355.66666666667)</f>
        <v>45355.66667</v>
      </c>
      <c r="E44" s="1">
        <f>IFERROR(__xludf.DUMMYFUNCTION("""COMPUTED_VALUE"""),2669.4)</f>
        <v>2669.4</v>
      </c>
      <c r="G44" s="2">
        <f>IFERROR(__xludf.DUMMYFUNCTION("""COMPUTED_VALUE"""),45355.66666666667)</f>
        <v>45355.66667</v>
      </c>
      <c r="H44" s="1">
        <f>IFERROR(__xludf.DUMMYFUNCTION("""COMPUTED_VALUE"""),2636.93)</f>
        <v>2636.93</v>
      </c>
      <c r="J44" s="2">
        <f>IFERROR(__xludf.DUMMYFUNCTION("""COMPUTED_VALUE"""),45355.66666666667)</f>
        <v>45355.66667</v>
      </c>
      <c r="K44" s="1">
        <f>IFERROR(__xludf.DUMMYFUNCTION("""COMPUTED_VALUE"""),2657.06)</f>
        <v>2657.06</v>
      </c>
      <c r="M44" s="2">
        <f>IFERROR(__xludf.DUMMYFUNCTION("""COMPUTED_VALUE"""),45355.66666666667)</f>
        <v>45355.66667</v>
      </c>
      <c r="N44" s="1">
        <f>IFERROR(__xludf.DUMMYFUNCTION("""COMPUTED_VALUE"""),1.7758057E7)</f>
        <v>17758057</v>
      </c>
    </row>
    <row r="45">
      <c r="A45" s="2">
        <f>IFERROR(__xludf.DUMMYFUNCTION("""COMPUTED_VALUE"""),45356.66666666667)</f>
        <v>45356.66667</v>
      </c>
      <c r="B45" s="1">
        <f>IFERROR(__xludf.DUMMYFUNCTION("""COMPUTED_VALUE"""),2647.6)</f>
        <v>2647.6</v>
      </c>
      <c r="D45" s="2">
        <f>IFERROR(__xludf.DUMMYFUNCTION("""COMPUTED_VALUE"""),45356.66666666667)</f>
        <v>45356.66667</v>
      </c>
      <c r="E45" s="1">
        <f>IFERROR(__xludf.DUMMYFUNCTION("""COMPUTED_VALUE"""),2647.6)</f>
        <v>2647.6</v>
      </c>
      <c r="G45" s="2">
        <f>IFERROR(__xludf.DUMMYFUNCTION("""COMPUTED_VALUE"""),45356.66666666667)</f>
        <v>45356.66667</v>
      </c>
      <c r="H45" s="1">
        <f>IFERROR(__xludf.DUMMYFUNCTION("""COMPUTED_VALUE"""),2615.47)</f>
        <v>2615.47</v>
      </c>
      <c r="J45" s="2">
        <f>IFERROR(__xludf.DUMMYFUNCTION("""COMPUTED_VALUE"""),45356.66666666667)</f>
        <v>45356.66667</v>
      </c>
      <c r="K45" s="1">
        <f>IFERROR(__xludf.DUMMYFUNCTION("""COMPUTED_VALUE"""),2625.52)</f>
        <v>2625.52</v>
      </c>
      <c r="M45" s="2">
        <f>IFERROR(__xludf.DUMMYFUNCTION("""COMPUTED_VALUE"""),45356.66666666667)</f>
        <v>45356.66667</v>
      </c>
      <c r="N45" s="1">
        <f>IFERROR(__xludf.DUMMYFUNCTION("""COMPUTED_VALUE"""),1.8257537E7)</f>
        <v>18257537</v>
      </c>
    </row>
    <row r="46">
      <c r="A46" s="2">
        <f>IFERROR(__xludf.DUMMYFUNCTION("""COMPUTED_VALUE"""),45357.66666666667)</f>
        <v>45357.66667</v>
      </c>
      <c r="B46" s="1">
        <f>IFERROR(__xludf.DUMMYFUNCTION("""COMPUTED_VALUE"""),2640.32)</f>
        <v>2640.32</v>
      </c>
      <c r="D46" s="2">
        <f>IFERROR(__xludf.DUMMYFUNCTION("""COMPUTED_VALUE"""),45357.66666666667)</f>
        <v>45357.66667</v>
      </c>
      <c r="E46" s="1">
        <f>IFERROR(__xludf.DUMMYFUNCTION("""COMPUTED_VALUE"""),2663.8)</f>
        <v>2663.8</v>
      </c>
      <c r="G46" s="2">
        <f>IFERROR(__xludf.DUMMYFUNCTION("""COMPUTED_VALUE"""),45357.66666666667)</f>
        <v>45357.66667</v>
      </c>
      <c r="H46" s="1">
        <f>IFERROR(__xludf.DUMMYFUNCTION("""COMPUTED_VALUE"""),2629.87)</f>
        <v>2629.87</v>
      </c>
      <c r="J46" s="2">
        <f>IFERROR(__xludf.DUMMYFUNCTION("""COMPUTED_VALUE"""),45357.66666666667)</f>
        <v>45357.66667</v>
      </c>
      <c r="K46" s="1">
        <f>IFERROR(__xludf.DUMMYFUNCTION("""COMPUTED_VALUE"""),2655.29)</f>
        <v>2655.29</v>
      </c>
      <c r="M46" s="2">
        <f>IFERROR(__xludf.DUMMYFUNCTION("""COMPUTED_VALUE"""),45357.66666666667)</f>
        <v>45357.66667</v>
      </c>
      <c r="N46" s="1">
        <f>IFERROR(__xludf.DUMMYFUNCTION("""COMPUTED_VALUE"""),1.3864316E7)</f>
        <v>13864316</v>
      </c>
    </row>
    <row r="47">
      <c r="A47" s="2">
        <f>IFERROR(__xludf.DUMMYFUNCTION("""COMPUTED_VALUE"""),45358.66666666667)</f>
        <v>45358.66667</v>
      </c>
      <c r="B47" s="1">
        <f>IFERROR(__xludf.DUMMYFUNCTION("""COMPUTED_VALUE"""),2672.53)</f>
        <v>2672.53</v>
      </c>
      <c r="D47" s="2">
        <f>IFERROR(__xludf.DUMMYFUNCTION("""COMPUTED_VALUE"""),45358.66666666667)</f>
        <v>45358.66667</v>
      </c>
      <c r="E47" s="1">
        <f>IFERROR(__xludf.DUMMYFUNCTION("""COMPUTED_VALUE"""),2675.15)</f>
        <v>2675.15</v>
      </c>
      <c r="G47" s="2">
        <f>IFERROR(__xludf.DUMMYFUNCTION("""COMPUTED_VALUE"""),45358.66666666667)</f>
        <v>45358.66667</v>
      </c>
      <c r="H47" s="1">
        <f>IFERROR(__xludf.DUMMYFUNCTION("""COMPUTED_VALUE"""),2660.63)</f>
        <v>2660.63</v>
      </c>
      <c r="J47" s="2">
        <f>IFERROR(__xludf.DUMMYFUNCTION("""COMPUTED_VALUE"""),45358.66666666667)</f>
        <v>45358.66667</v>
      </c>
      <c r="K47" s="1">
        <f>IFERROR(__xludf.DUMMYFUNCTION("""COMPUTED_VALUE"""),2664.4)</f>
        <v>2664.4</v>
      </c>
      <c r="M47" s="2">
        <f>IFERROR(__xludf.DUMMYFUNCTION("""COMPUTED_VALUE"""),45358.66666666667)</f>
        <v>45358.66667</v>
      </c>
      <c r="N47" s="1">
        <f>IFERROR(__xludf.DUMMYFUNCTION("""COMPUTED_VALUE"""),4.6684894E7)</f>
        <v>46684894</v>
      </c>
    </row>
    <row r="48">
      <c r="A48" s="2">
        <f>IFERROR(__xludf.DUMMYFUNCTION("""COMPUTED_VALUE"""),45359.66666666667)</f>
        <v>45359.66667</v>
      </c>
      <c r="B48" s="1">
        <f>IFERROR(__xludf.DUMMYFUNCTION("""COMPUTED_VALUE"""),2663.9)</f>
        <v>2663.9</v>
      </c>
      <c r="D48" s="2">
        <f>IFERROR(__xludf.DUMMYFUNCTION("""COMPUTED_VALUE"""),45359.66666666667)</f>
        <v>45359.66667</v>
      </c>
      <c r="E48" s="1">
        <f>IFERROR(__xludf.DUMMYFUNCTION("""COMPUTED_VALUE"""),2688.86)</f>
        <v>2688.86</v>
      </c>
      <c r="G48" s="2">
        <f>IFERROR(__xludf.DUMMYFUNCTION("""COMPUTED_VALUE"""),45359.66666666667)</f>
        <v>45359.66667</v>
      </c>
      <c r="H48" s="1">
        <f>IFERROR(__xludf.DUMMYFUNCTION("""COMPUTED_VALUE"""),2651.21)</f>
        <v>2651.21</v>
      </c>
      <c r="J48" s="2">
        <f>IFERROR(__xludf.DUMMYFUNCTION("""COMPUTED_VALUE"""),45359.66666666667)</f>
        <v>45359.66667</v>
      </c>
      <c r="K48" s="1">
        <f>IFERROR(__xludf.DUMMYFUNCTION("""COMPUTED_VALUE"""),2663.29)</f>
        <v>2663.29</v>
      </c>
      <c r="M48" s="2">
        <f>IFERROR(__xludf.DUMMYFUNCTION("""COMPUTED_VALUE"""),45359.66666666667)</f>
        <v>45359.66667</v>
      </c>
      <c r="N48" s="1">
        <f>IFERROR(__xludf.DUMMYFUNCTION("""COMPUTED_VALUE"""),1.8193687E7)</f>
        <v>18193687</v>
      </c>
    </row>
    <row r="49">
      <c r="A49" s="2">
        <f>IFERROR(__xludf.DUMMYFUNCTION("""COMPUTED_VALUE"""),45362.66666666667)</f>
        <v>45362.66667</v>
      </c>
      <c r="B49" s="1">
        <f>IFERROR(__xludf.DUMMYFUNCTION("""COMPUTED_VALUE"""),2667.37)</f>
        <v>2667.37</v>
      </c>
      <c r="D49" s="2">
        <f>IFERROR(__xludf.DUMMYFUNCTION("""COMPUTED_VALUE"""),45362.66666666667)</f>
        <v>45362.66667</v>
      </c>
      <c r="E49" s="1">
        <f>IFERROR(__xludf.DUMMYFUNCTION("""COMPUTED_VALUE"""),2667.37)</f>
        <v>2667.37</v>
      </c>
      <c r="G49" s="2">
        <f>IFERROR(__xludf.DUMMYFUNCTION("""COMPUTED_VALUE"""),45362.66666666667)</f>
        <v>45362.66667</v>
      </c>
      <c r="H49" s="1">
        <f>IFERROR(__xludf.DUMMYFUNCTION("""COMPUTED_VALUE"""),2633.5)</f>
        <v>2633.5</v>
      </c>
      <c r="J49" s="2">
        <f>IFERROR(__xludf.DUMMYFUNCTION("""COMPUTED_VALUE"""),45362.66666666667)</f>
        <v>45362.66667</v>
      </c>
      <c r="K49" s="1">
        <f>IFERROR(__xludf.DUMMYFUNCTION("""COMPUTED_VALUE"""),2659.19)</f>
        <v>2659.19</v>
      </c>
      <c r="M49" s="2">
        <f>IFERROR(__xludf.DUMMYFUNCTION("""COMPUTED_VALUE"""),45362.66666666667)</f>
        <v>45362.66667</v>
      </c>
      <c r="N49" s="1">
        <f>IFERROR(__xludf.DUMMYFUNCTION("""COMPUTED_VALUE"""),2.0235856E7)</f>
        <v>20235856</v>
      </c>
    </row>
    <row r="50">
      <c r="A50" s="2">
        <f>IFERROR(__xludf.DUMMYFUNCTION("""COMPUTED_VALUE"""),45363.66666666667)</f>
        <v>45363.66667</v>
      </c>
      <c r="B50" s="1">
        <f>IFERROR(__xludf.DUMMYFUNCTION("""COMPUTED_VALUE"""),2663.78)</f>
        <v>2663.78</v>
      </c>
      <c r="D50" s="2">
        <f>IFERROR(__xludf.DUMMYFUNCTION("""COMPUTED_VALUE"""),45363.66666666667)</f>
        <v>45363.66667</v>
      </c>
      <c r="E50" s="1">
        <f>IFERROR(__xludf.DUMMYFUNCTION("""COMPUTED_VALUE"""),2691.61)</f>
        <v>2691.61</v>
      </c>
      <c r="G50" s="2">
        <f>IFERROR(__xludf.DUMMYFUNCTION("""COMPUTED_VALUE"""),45363.66666666667)</f>
        <v>45363.66667</v>
      </c>
      <c r="H50" s="1">
        <f>IFERROR(__xludf.DUMMYFUNCTION("""COMPUTED_VALUE"""),2654.42)</f>
        <v>2654.42</v>
      </c>
      <c r="J50" s="2">
        <f>IFERROR(__xludf.DUMMYFUNCTION("""COMPUTED_VALUE"""),45363.66666666667)</f>
        <v>45363.66667</v>
      </c>
      <c r="K50" s="1">
        <f>IFERROR(__xludf.DUMMYFUNCTION("""COMPUTED_VALUE"""),2684.27)</f>
        <v>2684.27</v>
      </c>
      <c r="M50" s="2">
        <f>IFERROR(__xludf.DUMMYFUNCTION("""COMPUTED_VALUE"""),45363.66666666667)</f>
        <v>45363.66667</v>
      </c>
      <c r="N50" s="1">
        <f>IFERROR(__xludf.DUMMYFUNCTION("""COMPUTED_VALUE"""),1.9577782E7)</f>
        <v>19577782</v>
      </c>
    </row>
    <row r="51">
      <c r="A51" s="2">
        <f>IFERROR(__xludf.DUMMYFUNCTION("""COMPUTED_VALUE"""),45364.66666666667)</f>
        <v>45364.66667</v>
      </c>
      <c r="B51" s="1">
        <f>IFERROR(__xludf.DUMMYFUNCTION("""COMPUTED_VALUE"""),2683.29)</f>
        <v>2683.29</v>
      </c>
      <c r="D51" s="2">
        <f>IFERROR(__xludf.DUMMYFUNCTION("""COMPUTED_VALUE"""),45364.66666666667)</f>
        <v>45364.66667</v>
      </c>
      <c r="E51" s="1">
        <f>IFERROR(__xludf.DUMMYFUNCTION("""COMPUTED_VALUE"""),2717.06)</f>
        <v>2717.06</v>
      </c>
      <c r="G51" s="2">
        <f>IFERROR(__xludf.DUMMYFUNCTION("""COMPUTED_VALUE"""),45364.66666666667)</f>
        <v>45364.66667</v>
      </c>
      <c r="H51" s="1">
        <f>IFERROR(__xludf.DUMMYFUNCTION("""COMPUTED_VALUE"""),2677.95)</f>
        <v>2677.95</v>
      </c>
      <c r="J51" s="2">
        <f>IFERROR(__xludf.DUMMYFUNCTION("""COMPUTED_VALUE"""),45364.66666666667)</f>
        <v>45364.66667</v>
      </c>
      <c r="K51" s="1">
        <f>IFERROR(__xludf.DUMMYFUNCTION("""COMPUTED_VALUE"""),2709.2)</f>
        <v>2709.2</v>
      </c>
      <c r="M51" s="2">
        <f>IFERROR(__xludf.DUMMYFUNCTION("""COMPUTED_VALUE"""),45364.66666666667)</f>
        <v>45364.66667</v>
      </c>
      <c r="N51" s="1">
        <f>IFERROR(__xludf.DUMMYFUNCTION("""COMPUTED_VALUE"""),2.4004592E7)</f>
        <v>24004592</v>
      </c>
    </row>
    <row r="52">
      <c r="A52" s="2">
        <f>IFERROR(__xludf.DUMMYFUNCTION("""COMPUTED_VALUE"""),45365.66666666667)</f>
        <v>45365.66667</v>
      </c>
      <c r="B52" s="1">
        <f>IFERROR(__xludf.DUMMYFUNCTION("""COMPUTED_VALUE"""),2717.2)</f>
        <v>2717.2</v>
      </c>
      <c r="D52" s="2">
        <f>IFERROR(__xludf.DUMMYFUNCTION("""COMPUTED_VALUE"""),45365.66666666667)</f>
        <v>45365.66667</v>
      </c>
      <c r="E52" s="1">
        <f>IFERROR(__xludf.DUMMYFUNCTION("""COMPUTED_VALUE"""),2719.94)</f>
        <v>2719.94</v>
      </c>
      <c r="G52" s="2">
        <f>IFERROR(__xludf.DUMMYFUNCTION("""COMPUTED_VALUE"""),45365.66666666667)</f>
        <v>45365.66667</v>
      </c>
      <c r="H52" s="1">
        <f>IFERROR(__xludf.DUMMYFUNCTION("""COMPUTED_VALUE"""),2684.43)</f>
        <v>2684.43</v>
      </c>
      <c r="J52" s="2">
        <f>IFERROR(__xludf.DUMMYFUNCTION("""COMPUTED_VALUE"""),45365.66666666667)</f>
        <v>45365.66667</v>
      </c>
      <c r="K52" s="1">
        <f>IFERROR(__xludf.DUMMYFUNCTION("""COMPUTED_VALUE"""),2694.14)</f>
        <v>2694.14</v>
      </c>
      <c r="M52" s="2">
        <f>IFERROR(__xludf.DUMMYFUNCTION("""COMPUTED_VALUE"""),45365.66666666667)</f>
        <v>45365.66667</v>
      </c>
      <c r="N52" s="1">
        <f>IFERROR(__xludf.DUMMYFUNCTION("""COMPUTED_VALUE"""),2.1774596E7)</f>
        <v>21774596</v>
      </c>
    </row>
    <row r="53">
      <c r="A53" s="2">
        <f>IFERROR(__xludf.DUMMYFUNCTION("""COMPUTED_VALUE"""),45366.66666666667)</f>
        <v>45366.66667</v>
      </c>
      <c r="B53" s="1">
        <f>IFERROR(__xludf.DUMMYFUNCTION("""COMPUTED_VALUE"""),2691.01)</f>
        <v>2691.01</v>
      </c>
      <c r="D53" s="2">
        <f>IFERROR(__xludf.DUMMYFUNCTION("""COMPUTED_VALUE"""),45366.66666666667)</f>
        <v>45366.66667</v>
      </c>
      <c r="E53" s="1">
        <f>IFERROR(__xludf.DUMMYFUNCTION("""COMPUTED_VALUE"""),2700.49)</f>
        <v>2700.49</v>
      </c>
      <c r="G53" s="2">
        <f>IFERROR(__xludf.DUMMYFUNCTION("""COMPUTED_VALUE"""),45366.66666666667)</f>
        <v>45366.66667</v>
      </c>
      <c r="H53" s="1">
        <f>IFERROR(__xludf.DUMMYFUNCTION("""COMPUTED_VALUE"""),2672.85)</f>
        <v>2672.85</v>
      </c>
      <c r="J53" s="2">
        <f>IFERROR(__xludf.DUMMYFUNCTION("""COMPUTED_VALUE"""),45366.66666666667)</f>
        <v>45366.66667</v>
      </c>
      <c r="K53" s="1">
        <f>IFERROR(__xludf.DUMMYFUNCTION("""COMPUTED_VALUE"""),2674.46)</f>
        <v>2674.46</v>
      </c>
      <c r="M53" s="2">
        <f>IFERROR(__xludf.DUMMYFUNCTION("""COMPUTED_VALUE"""),45366.66666666667)</f>
        <v>45366.66667</v>
      </c>
      <c r="N53" s="1">
        <f>IFERROR(__xludf.DUMMYFUNCTION("""COMPUTED_VALUE"""),6.7277037E7)</f>
        <v>67277037</v>
      </c>
    </row>
    <row r="54">
      <c r="A54" s="2">
        <f>IFERROR(__xludf.DUMMYFUNCTION("""COMPUTED_VALUE"""),45369.66666666667)</f>
        <v>45369.66667</v>
      </c>
      <c r="B54" s="1">
        <f>IFERROR(__xludf.DUMMYFUNCTION("""COMPUTED_VALUE"""),2688.94)</f>
        <v>2688.94</v>
      </c>
      <c r="D54" s="2">
        <f>IFERROR(__xludf.DUMMYFUNCTION("""COMPUTED_VALUE"""),45369.66666666667)</f>
        <v>45369.66667</v>
      </c>
      <c r="E54" s="1">
        <f>IFERROR(__xludf.DUMMYFUNCTION("""COMPUTED_VALUE"""),2699.41)</f>
        <v>2699.41</v>
      </c>
      <c r="G54" s="2">
        <f>IFERROR(__xludf.DUMMYFUNCTION("""COMPUTED_VALUE"""),45369.66666666667)</f>
        <v>45369.66667</v>
      </c>
      <c r="H54" s="1">
        <f>IFERROR(__xludf.DUMMYFUNCTION("""COMPUTED_VALUE"""),2677.02)</f>
        <v>2677.02</v>
      </c>
      <c r="J54" s="2">
        <f>IFERROR(__xludf.DUMMYFUNCTION("""COMPUTED_VALUE"""),45369.66666666667)</f>
        <v>45369.66667</v>
      </c>
      <c r="K54" s="1">
        <f>IFERROR(__xludf.DUMMYFUNCTION("""COMPUTED_VALUE"""),2678.17)</f>
        <v>2678.17</v>
      </c>
      <c r="M54" s="2">
        <f>IFERROR(__xludf.DUMMYFUNCTION("""COMPUTED_VALUE"""),45369.66666666667)</f>
        <v>45369.66667</v>
      </c>
      <c r="N54" s="1">
        <f>IFERROR(__xludf.DUMMYFUNCTION("""COMPUTED_VALUE"""),1.6225453E7)</f>
        <v>16225453</v>
      </c>
    </row>
    <row r="55">
      <c r="A55" s="2">
        <f>IFERROR(__xludf.DUMMYFUNCTION("""COMPUTED_VALUE"""),45370.66666666667)</f>
        <v>45370.66667</v>
      </c>
      <c r="B55" s="1">
        <f>IFERROR(__xludf.DUMMYFUNCTION("""COMPUTED_VALUE"""),2688.63)</f>
        <v>2688.63</v>
      </c>
      <c r="D55" s="2">
        <f>IFERROR(__xludf.DUMMYFUNCTION("""COMPUTED_VALUE"""),45370.66666666667)</f>
        <v>45370.66667</v>
      </c>
      <c r="E55" s="1">
        <f>IFERROR(__xludf.DUMMYFUNCTION("""COMPUTED_VALUE"""),2706.87)</f>
        <v>2706.87</v>
      </c>
      <c r="G55" s="2">
        <f>IFERROR(__xludf.DUMMYFUNCTION("""COMPUTED_VALUE"""),45370.66666666667)</f>
        <v>45370.66667</v>
      </c>
      <c r="H55" s="1">
        <f>IFERROR(__xludf.DUMMYFUNCTION("""COMPUTED_VALUE"""),2679.22)</f>
        <v>2679.22</v>
      </c>
      <c r="J55" s="2">
        <f>IFERROR(__xludf.DUMMYFUNCTION("""COMPUTED_VALUE"""),45370.66666666667)</f>
        <v>45370.66667</v>
      </c>
      <c r="K55" s="1">
        <f>IFERROR(__xludf.DUMMYFUNCTION("""COMPUTED_VALUE"""),2703.25)</f>
        <v>2703.25</v>
      </c>
      <c r="M55" s="2">
        <f>IFERROR(__xludf.DUMMYFUNCTION("""COMPUTED_VALUE"""),45370.66666666667)</f>
        <v>45370.66667</v>
      </c>
      <c r="N55" s="1">
        <f>IFERROR(__xludf.DUMMYFUNCTION("""COMPUTED_VALUE"""),1.6370144E7)</f>
        <v>16370144</v>
      </c>
    </row>
    <row r="56">
      <c r="A56" s="2">
        <f>IFERROR(__xludf.DUMMYFUNCTION("""COMPUTED_VALUE"""),45371.66666666667)</f>
        <v>45371.66667</v>
      </c>
      <c r="B56" s="1">
        <f>IFERROR(__xludf.DUMMYFUNCTION("""COMPUTED_VALUE"""),2708.65)</f>
        <v>2708.65</v>
      </c>
      <c r="D56" s="2">
        <f>IFERROR(__xludf.DUMMYFUNCTION("""COMPUTED_VALUE"""),45371.66666666667)</f>
        <v>45371.66667</v>
      </c>
      <c r="E56" s="1">
        <f>IFERROR(__xludf.DUMMYFUNCTION("""COMPUTED_VALUE"""),2732.5)</f>
        <v>2732.5</v>
      </c>
      <c r="G56" s="2">
        <f>IFERROR(__xludf.DUMMYFUNCTION("""COMPUTED_VALUE"""),45371.66666666667)</f>
        <v>45371.66667</v>
      </c>
      <c r="H56" s="1">
        <f>IFERROR(__xludf.DUMMYFUNCTION("""COMPUTED_VALUE"""),2703.34)</f>
        <v>2703.34</v>
      </c>
      <c r="J56" s="2">
        <f>IFERROR(__xludf.DUMMYFUNCTION("""COMPUTED_VALUE"""),45371.66666666667)</f>
        <v>45371.66667</v>
      </c>
      <c r="K56" s="1">
        <f>IFERROR(__xludf.DUMMYFUNCTION("""COMPUTED_VALUE"""),2729.43)</f>
        <v>2729.43</v>
      </c>
      <c r="M56" s="2">
        <f>IFERROR(__xludf.DUMMYFUNCTION("""COMPUTED_VALUE"""),45371.66666666667)</f>
        <v>45371.66667</v>
      </c>
      <c r="N56" s="1">
        <f>IFERROR(__xludf.DUMMYFUNCTION("""COMPUTED_VALUE"""),1.2637233E7)</f>
        <v>12637233</v>
      </c>
    </row>
    <row r="57">
      <c r="A57" s="2">
        <f>IFERROR(__xludf.DUMMYFUNCTION("""COMPUTED_VALUE"""),45372.66666666667)</f>
        <v>45372.66667</v>
      </c>
      <c r="B57" s="1">
        <f>IFERROR(__xludf.DUMMYFUNCTION("""COMPUTED_VALUE"""),2747.88)</f>
        <v>2747.88</v>
      </c>
      <c r="D57" s="2">
        <f>IFERROR(__xludf.DUMMYFUNCTION("""COMPUTED_VALUE"""),45372.66666666667)</f>
        <v>45372.66667</v>
      </c>
      <c r="E57" s="1">
        <f>IFERROR(__xludf.DUMMYFUNCTION("""COMPUTED_VALUE"""),2765.54)</f>
        <v>2765.54</v>
      </c>
      <c r="G57" s="2">
        <f>IFERROR(__xludf.DUMMYFUNCTION("""COMPUTED_VALUE"""),45372.66666666667)</f>
        <v>45372.66667</v>
      </c>
      <c r="H57" s="1">
        <f>IFERROR(__xludf.DUMMYFUNCTION("""COMPUTED_VALUE"""),2734.64)</f>
        <v>2734.64</v>
      </c>
      <c r="J57" s="2">
        <f>IFERROR(__xludf.DUMMYFUNCTION("""COMPUTED_VALUE"""),45372.66666666667)</f>
        <v>45372.66667</v>
      </c>
      <c r="K57" s="1">
        <f>IFERROR(__xludf.DUMMYFUNCTION("""COMPUTED_VALUE"""),2735.42)</f>
        <v>2735.42</v>
      </c>
      <c r="M57" s="2">
        <f>IFERROR(__xludf.DUMMYFUNCTION("""COMPUTED_VALUE"""),45372.66666666667)</f>
        <v>45372.66667</v>
      </c>
      <c r="N57" s="1">
        <f>IFERROR(__xludf.DUMMYFUNCTION("""COMPUTED_VALUE"""),1.5113218E7)</f>
        <v>15113218</v>
      </c>
    </row>
    <row r="58">
      <c r="A58" s="2">
        <f>IFERROR(__xludf.DUMMYFUNCTION("""COMPUTED_VALUE"""),45373.66666666667)</f>
        <v>45373.66667</v>
      </c>
      <c r="B58" s="1">
        <f>IFERROR(__xludf.DUMMYFUNCTION("""COMPUTED_VALUE"""),2739.02)</f>
        <v>2739.02</v>
      </c>
      <c r="D58" s="2">
        <f>IFERROR(__xludf.DUMMYFUNCTION("""COMPUTED_VALUE"""),45373.66666666667)</f>
        <v>45373.66667</v>
      </c>
      <c r="E58" s="1">
        <f>IFERROR(__xludf.DUMMYFUNCTION("""COMPUTED_VALUE"""),2739.37)</f>
        <v>2739.37</v>
      </c>
      <c r="G58" s="2">
        <f>IFERROR(__xludf.DUMMYFUNCTION("""COMPUTED_VALUE"""),45373.66666666667)</f>
        <v>45373.66667</v>
      </c>
      <c r="H58" s="1">
        <f>IFERROR(__xludf.DUMMYFUNCTION("""COMPUTED_VALUE"""),2716.09)</f>
        <v>2716.09</v>
      </c>
      <c r="J58" s="2">
        <f>IFERROR(__xludf.DUMMYFUNCTION("""COMPUTED_VALUE"""),45373.66666666667)</f>
        <v>45373.66667</v>
      </c>
      <c r="K58" s="1">
        <f>IFERROR(__xludf.DUMMYFUNCTION("""COMPUTED_VALUE"""),2732.08)</f>
        <v>2732.08</v>
      </c>
      <c r="M58" s="2">
        <f>IFERROR(__xludf.DUMMYFUNCTION("""COMPUTED_VALUE"""),45373.66666666667)</f>
        <v>45373.66667</v>
      </c>
      <c r="N58" s="1">
        <f>IFERROR(__xludf.DUMMYFUNCTION("""COMPUTED_VALUE"""),1.9010345E7)</f>
        <v>19010345</v>
      </c>
    </row>
    <row r="59">
      <c r="A59" s="2">
        <f>IFERROR(__xludf.DUMMYFUNCTION("""COMPUTED_VALUE"""),45376.66666666667)</f>
        <v>45376.66667</v>
      </c>
      <c r="B59" s="1">
        <f>IFERROR(__xludf.DUMMYFUNCTION("""COMPUTED_VALUE"""),2729.13)</f>
        <v>2729.13</v>
      </c>
      <c r="D59" s="2">
        <f>IFERROR(__xludf.DUMMYFUNCTION("""COMPUTED_VALUE"""),45376.66666666667)</f>
        <v>45376.66667</v>
      </c>
      <c r="E59" s="1">
        <f>IFERROR(__xludf.DUMMYFUNCTION("""COMPUTED_VALUE"""),2731.86)</f>
        <v>2731.86</v>
      </c>
      <c r="G59" s="2">
        <f>IFERROR(__xludf.DUMMYFUNCTION("""COMPUTED_VALUE"""),45376.66666666667)</f>
        <v>45376.66667</v>
      </c>
      <c r="H59" s="1">
        <f>IFERROR(__xludf.DUMMYFUNCTION("""COMPUTED_VALUE"""),2710.26)</f>
        <v>2710.26</v>
      </c>
      <c r="J59" s="2">
        <f>IFERROR(__xludf.DUMMYFUNCTION("""COMPUTED_VALUE"""),45376.66666666667)</f>
        <v>45376.66667</v>
      </c>
      <c r="K59" s="1">
        <f>IFERROR(__xludf.DUMMYFUNCTION("""COMPUTED_VALUE"""),2711.25)</f>
        <v>2711.25</v>
      </c>
      <c r="M59" s="2">
        <f>IFERROR(__xludf.DUMMYFUNCTION("""COMPUTED_VALUE"""),45376.66666666667)</f>
        <v>45376.66667</v>
      </c>
      <c r="N59" s="1">
        <f>IFERROR(__xludf.DUMMYFUNCTION("""COMPUTED_VALUE"""),1.1634596E7)</f>
        <v>11634596</v>
      </c>
    </row>
    <row r="60">
      <c r="A60" s="2">
        <f>IFERROR(__xludf.DUMMYFUNCTION("""COMPUTED_VALUE"""),45377.66666666667)</f>
        <v>45377.66667</v>
      </c>
      <c r="B60" s="1">
        <f>IFERROR(__xludf.DUMMYFUNCTION("""COMPUTED_VALUE"""),2717.71)</f>
        <v>2717.71</v>
      </c>
      <c r="D60" s="2">
        <f>IFERROR(__xludf.DUMMYFUNCTION("""COMPUTED_VALUE"""),45377.66666666667)</f>
        <v>45377.66667</v>
      </c>
      <c r="E60" s="1">
        <f>IFERROR(__xludf.DUMMYFUNCTION("""COMPUTED_VALUE"""),2721.53)</f>
        <v>2721.53</v>
      </c>
      <c r="G60" s="2">
        <f>IFERROR(__xludf.DUMMYFUNCTION("""COMPUTED_VALUE"""),45377.66666666667)</f>
        <v>45377.66667</v>
      </c>
      <c r="H60" s="1">
        <f>IFERROR(__xludf.DUMMYFUNCTION("""COMPUTED_VALUE"""),2705.16)</f>
        <v>2705.16</v>
      </c>
      <c r="J60" s="2">
        <f>IFERROR(__xludf.DUMMYFUNCTION("""COMPUTED_VALUE"""),45377.66666666667)</f>
        <v>45377.66667</v>
      </c>
      <c r="K60" s="1">
        <f>IFERROR(__xludf.DUMMYFUNCTION("""COMPUTED_VALUE"""),2710.22)</f>
        <v>2710.22</v>
      </c>
      <c r="M60" s="2">
        <f>IFERROR(__xludf.DUMMYFUNCTION("""COMPUTED_VALUE"""),45377.66666666667)</f>
        <v>45377.66667</v>
      </c>
      <c r="N60" s="1">
        <f>IFERROR(__xludf.DUMMYFUNCTION("""COMPUTED_VALUE"""),1.4188222E7)</f>
        <v>14188222</v>
      </c>
    </row>
    <row r="61">
      <c r="A61" s="2">
        <f>IFERROR(__xludf.DUMMYFUNCTION("""COMPUTED_VALUE"""),45378.66666666667)</f>
        <v>45378.66667</v>
      </c>
      <c r="B61" s="1">
        <f>IFERROR(__xludf.DUMMYFUNCTION("""COMPUTED_VALUE"""),2733.44)</f>
        <v>2733.44</v>
      </c>
      <c r="D61" s="2">
        <f>IFERROR(__xludf.DUMMYFUNCTION("""COMPUTED_VALUE"""),45378.66666666667)</f>
        <v>45378.66667</v>
      </c>
      <c r="E61" s="1">
        <f>IFERROR(__xludf.DUMMYFUNCTION("""COMPUTED_VALUE"""),2741.27)</f>
        <v>2741.27</v>
      </c>
      <c r="G61" s="2">
        <f>IFERROR(__xludf.DUMMYFUNCTION("""COMPUTED_VALUE"""),45378.66666666667)</f>
        <v>45378.66667</v>
      </c>
      <c r="H61" s="1">
        <f>IFERROR(__xludf.DUMMYFUNCTION("""COMPUTED_VALUE"""),2709.87)</f>
        <v>2709.87</v>
      </c>
      <c r="J61" s="2">
        <f>IFERROR(__xludf.DUMMYFUNCTION("""COMPUTED_VALUE"""),45378.66666666667)</f>
        <v>45378.66667</v>
      </c>
      <c r="K61" s="1">
        <f>IFERROR(__xludf.DUMMYFUNCTION("""COMPUTED_VALUE"""),2727.46)</f>
        <v>2727.46</v>
      </c>
      <c r="M61" s="2">
        <f>IFERROR(__xludf.DUMMYFUNCTION("""COMPUTED_VALUE"""),45378.66666666667)</f>
        <v>45378.66667</v>
      </c>
      <c r="N61" s="1">
        <f>IFERROR(__xludf.DUMMYFUNCTION("""COMPUTED_VALUE"""),1.6097838E7)</f>
        <v>16097838</v>
      </c>
    </row>
    <row r="62">
      <c r="A62" s="2">
        <f>IFERROR(__xludf.DUMMYFUNCTION("""COMPUTED_VALUE"""),45379.66666666667)</f>
        <v>45379.66667</v>
      </c>
      <c r="B62" s="1">
        <f>IFERROR(__xludf.DUMMYFUNCTION("""COMPUTED_VALUE"""),2737.89)</f>
        <v>2737.89</v>
      </c>
      <c r="D62" s="2">
        <f>IFERROR(__xludf.DUMMYFUNCTION("""COMPUTED_VALUE"""),45379.66666666667)</f>
        <v>45379.66667</v>
      </c>
      <c r="E62" s="1">
        <f>IFERROR(__xludf.DUMMYFUNCTION("""COMPUTED_VALUE"""),2750.72)</f>
        <v>2750.72</v>
      </c>
      <c r="G62" s="2">
        <f>IFERROR(__xludf.DUMMYFUNCTION("""COMPUTED_VALUE"""),45379.66666666667)</f>
        <v>45379.66667</v>
      </c>
      <c r="H62" s="1">
        <f>IFERROR(__xludf.DUMMYFUNCTION("""COMPUTED_VALUE"""),2732.19)</f>
        <v>2732.19</v>
      </c>
      <c r="J62" s="2">
        <f>IFERROR(__xludf.DUMMYFUNCTION("""COMPUTED_VALUE"""),45379.66666666667)</f>
        <v>45379.66667</v>
      </c>
      <c r="K62" s="1">
        <f>IFERROR(__xludf.DUMMYFUNCTION("""COMPUTED_VALUE"""),2741.76)</f>
        <v>2741.76</v>
      </c>
      <c r="M62" s="2">
        <f>IFERROR(__xludf.DUMMYFUNCTION("""COMPUTED_VALUE"""),45379.66666666667)</f>
        <v>45379.66667</v>
      </c>
      <c r="N62" s="1">
        <f>IFERROR(__xludf.DUMMYFUNCTION("""COMPUTED_VALUE"""),1.5279719E7)</f>
        <v>15279719</v>
      </c>
    </row>
    <row r="63">
      <c r="A63" s="2">
        <f>IFERROR(__xludf.DUMMYFUNCTION("""COMPUTED_VALUE"""),45383.66666666667)</f>
        <v>45383.66667</v>
      </c>
      <c r="B63" s="1">
        <f>IFERROR(__xludf.DUMMYFUNCTION("""COMPUTED_VALUE"""),2741.04)</f>
        <v>2741.04</v>
      </c>
      <c r="D63" s="2">
        <f>IFERROR(__xludf.DUMMYFUNCTION("""COMPUTED_VALUE"""),45383.66666666667)</f>
        <v>45383.66667</v>
      </c>
      <c r="E63" s="1">
        <f>IFERROR(__xludf.DUMMYFUNCTION("""COMPUTED_VALUE"""),2749.67)</f>
        <v>2749.67</v>
      </c>
      <c r="G63" s="2">
        <f>IFERROR(__xludf.DUMMYFUNCTION("""COMPUTED_VALUE"""),45383.66666666667)</f>
        <v>45383.66667</v>
      </c>
      <c r="H63" s="1">
        <f>IFERROR(__xludf.DUMMYFUNCTION("""COMPUTED_VALUE"""),2722.3)</f>
        <v>2722.3</v>
      </c>
      <c r="J63" s="2">
        <f>IFERROR(__xludf.DUMMYFUNCTION("""COMPUTED_VALUE"""),45383.66666666667)</f>
        <v>45383.66667</v>
      </c>
      <c r="K63" s="1">
        <f>IFERROR(__xludf.DUMMYFUNCTION("""COMPUTED_VALUE"""),2729.95)</f>
        <v>2729.95</v>
      </c>
      <c r="M63" s="2">
        <f>IFERROR(__xludf.DUMMYFUNCTION("""COMPUTED_VALUE"""),45383.66666666667)</f>
        <v>45383.66667</v>
      </c>
      <c r="N63" s="1">
        <f>IFERROR(__xludf.DUMMYFUNCTION("""COMPUTED_VALUE"""),1.7876393E7)</f>
        <v>17876393</v>
      </c>
    </row>
    <row r="64">
      <c r="A64" s="2">
        <f>IFERROR(__xludf.DUMMYFUNCTION("""COMPUTED_VALUE"""),45384.66666666667)</f>
        <v>45384.66667</v>
      </c>
      <c r="B64" s="1">
        <f>IFERROR(__xludf.DUMMYFUNCTION("""COMPUTED_VALUE"""),2704.95)</f>
        <v>2704.95</v>
      </c>
      <c r="D64" s="2">
        <f>IFERROR(__xludf.DUMMYFUNCTION("""COMPUTED_VALUE"""),45384.66666666667)</f>
        <v>45384.66667</v>
      </c>
      <c r="E64" s="1">
        <f>IFERROR(__xludf.DUMMYFUNCTION("""COMPUTED_VALUE"""),2704.95)</f>
        <v>2704.95</v>
      </c>
      <c r="G64" s="2">
        <f>IFERROR(__xludf.DUMMYFUNCTION("""COMPUTED_VALUE"""),45384.66666666667)</f>
        <v>45384.66667</v>
      </c>
      <c r="H64" s="1">
        <f>IFERROR(__xludf.DUMMYFUNCTION("""COMPUTED_VALUE"""),2682.59)</f>
        <v>2682.59</v>
      </c>
      <c r="J64" s="2">
        <f>IFERROR(__xludf.DUMMYFUNCTION("""COMPUTED_VALUE"""),45384.66666666667)</f>
        <v>45384.66667</v>
      </c>
      <c r="K64" s="1">
        <f>IFERROR(__xludf.DUMMYFUNCTION("""COMPUTED_VALUE"""),2693.44)</f>
        <v>2693.44</v>
      </c>
      <c r="M64" s="2">
        <f>IFERROR(__xludf.DUMMYFUNCTION("""COMPUTED_VALUE"""),45384.66666666667)</f>
        <v>45384.66667</v>
      </c>
      <c r="N64" s="1">
        <f>IFERROR(__xludf.DUMMYFUNCTION("""COMPUTED_VALUE"""),1.4405132E7)</f>
        <v>14405132</v>
      </c>
    </row>
    <row r="65">
      <c r="A65" s="2">
        <f>IFERROR(__xludf.DUMMYFUNCTION("""COMPUTED_VALUE"""),45385.66666666667)</f>
        <v>45385.66667</v>
      </c>
      <c r="B65" s="1">
        <f>IFERROR(__xludf.DUMMYFUNCTION("""COMPUTED_VALUE"""),2688.1)</f>
        <v>2688.1</v>
      </c>
      <c r="D65" s="2">
        <f>IFERROR(__xludf.DUMMYFUNCTION("""COMPUTED_VALUE"""),45385.66666666667)</f>
        <v>45385.66667</v>
      </c>
      <c r="E65" s="1">
        <f>IFERROR(__xludf.DUMMYFUNCTION("""COMPUTED_VALUE"""),2715.44)</f>
        <v>2715.44</v>
      </c>
      <c r="G65" s="2">
        <f>IFERROR(__xludf.DUMMYFUNCTION("""COMPUTED_VALUE"""),45385.66666666667)</f>
        <v>45385.66667</v>
      </c>
      <c r="H65" s="1">
        <f>IFERROR(__xludf.DUMMYFUNCTION("""COMPUTED_VALUE"""),2685.43)</f>
        <v>2685.43</v>
      </c>
      <c r="J65" s="2">
        <f>IFERROR(__xludf.DUMMYFUNCTION("""COMPUTED_VALUE"""),45385.66666666667)</f>
        <v>45385.66667</v>
      </c>
      <c r="K65" s="1">
        <f>IFERROR(__xludf.DUMMYFUNCTION("""COMPUTED_VALUE"""),2694.86)</f>
        <v>2694.86</v>
      </c>
      <c r="M65" s="2">
        <f>IFERROR(__xludf.DUMMYFUNCTION("""COMPUTED_VALUE"""),45385.66666666667)</f>
        <v>45385.66667</v>
      </c>
      <c r="N65" s="1">
        <f>IFERROR(__xludf.DUMMYFUNCTION("""COMPUTED_VALUE"""),1.242137E7)</f>
        <v>12421370</v>
      </c>
    </row>
    <row r="66">
      <c r="A66" s="2">
        <f>IFERROR(__xludf.DUMMYFUNCTION("""COMPUTED_VALUE"""),45386.66666666667)</f>
        <v>45386.66667</v>
      </c>
      <c r="B66" s="1">
        <f>IFERROR(__xludf.DUMMYFUNCTION("""COMPUTED_VALUE"""),2718.64)</f>
        <v>2718.64</v>
      </c>
      <c r="D66" s="2">
        <f>IFERROR(__xludf.DUMMYFUNCTION("""COMPUTED_VALUE"""),45386.66666666667)</f>
        <v>45386.66667</v>
      </c>
      <c r="E66" s="1">
        <f>IFERROR(__xludf.DUMMYFUNCTION("""COMPUTED_VALUE"""),2724.36)</f>
        <v>2724.36</v>
      </c>
      <c r="G66" s="2">
        <f>IFERROR(__xludf.DUMMYFUNCTION("""COMPUTED_VALUE"""),45386.66666666667)</f>
        <v>45386.66667</v>
      </c>
      <c r="H66" s="1">
        <f>IFERROR(__xludf.DUMMYFUNCTION("""COMPUTED_VALUE"""),2638.82)</f>
        <v>2638.82</v>
      </c>
      <c r="J66" s="2">
        <f>IFERROR(__xludf.DUMMYFUNCTION("""COMPUTED_VALUE"""),45386.66666666667)</f>
        <v>45386.66667</v>
      </c>
      <c r="K66" s="1">
        <f>IFERROR(__xludf.DUMMYFUNCTION("""COMPUTED_VALUE"""),2641.49)</f>
        <v>2641.49</v>
      </c>
      <c r="M66" s="2">
        <f>IFERROR(__xludf.DUMMYFUNCTION("""COMPUTED_VALUE"""),45386.66666666667)</f>
        <v>45386.66667</v>
      </c>
      <c r="N66" s="1">
        <f>IFERROR(__xludf.DUMMYFUNCTION("""COMPUTED_VALUE"""),1.1307352E7)</f>
        <v>11307352</v>
      </c>
    </row>
    <row r="67">
      <c r="A67" s="2">
        <f>IFERROR(__xludf.DUMMYFUNCTION("""COMPUTED_VALUE"""),45387.66666666667)</f>
        <v>45387.66667</v>
      </c>
      <c r="B67" s="1">
        <f>IFERROR(__xludf.DUMMYFUNCTION("""COMPUTED_VALUE"""),2647.59)</f>
        <v>2647.59</v>
      </c>
      <c r="D67" s="2">
        <f>IFERROR(__xludf.DUMMYFUNCTION("""COMPUTED_VALUE"""),45387.66666666667)</f>
        <v>45387.66667</v>
      </c>
      <c r="E67" s="1">
        <f>IFERROR(__xludf.DUMMYFUNCTION("""COMPUTED_VALUE"""),2682.87)</f>
        <v>2682.87</v>
      </c>
      <c r="G67" s="2">
        <f>IFERROR(__xludf.DUMMYFUNCTION("""COMPUTED_VALUE"""),45387.66666666667)</f>
        <v>45387.66667</v>
      </c>
      <c r="H67" s="1">
        <f>IFERROR(__xludf.DUMMYFUNCTION("""COMPUTED_VALUE"""),2643.36)</f>
        <v>2643.36</v>
      </c>
      <c r="J67" s="2">
        <f>IFERROR(__xludf.DUMMYFUNCTION("""COMPUTED_VALUE"""),45387.66666666667)</f>
        <v>45387.66667</v>
      </c>
      <c r="K67" s="1">
        <f>IFERROR(__xludf.DUMMYFUNCTION("""COMPUTED_VALUE"""),2674.18)</f>
        <v>2674.18</v>
      </c>
      <c r="M67" s="2">
        <f>IFERROR(__xludf.DUMMYFUNCTION("""COMPUTED_VALUE"""),45387.66666666667)</f>
        <v>45387.66667</v>
      </c>
      <c r="N67" s="1">
        <f>IFERROR(__xludf.DUMMYFUNCTION("""COMPUTED_VALUE"""),1.2218859E7)</f>
        <v>12218859</v>
      </c>
    </row>
    <row r="68">
      <c r="A68" s="2">
        <f>IFERROR(__xludf.DUMMYFUNCTION("""COMPUTED_VALUE"""),45390.66666666667)</f>
        <v>45390.66667</v>
      </c>
      <c r="B68" s="1">
        <f>IFERROR(__xludf.DUMMYFUNCTION("""COMPUTED_VALUE"""),2677.85)</f>
        <v>2677.85</v>
      </c>
      <c r="D68" s="2">
        <f>IFERROR(__xludf.DUMMYFUNCTION("""COMPUTED_VALUE"""),45390.66666666667)</f>
        <v>45390.66667</v>
      </c>
      <c r="E68" s="1">
        <f>IFERROR(__xludf.DUMMYFUNCTION("""COMPUTED_VALUE"""),2690.95)</f>
        <v>2690.95</v>
      </c>
      <c r="G68" s="2">
        <f>IFERROR(__xludf.DUMMYFUNCTION("""COMPUTED_VALUE"""),45390.66666666667)</f>
        <v>45390.66667</v>
      </c>
      <c r="H68" s="1">
        <f>IFERROR(__xludf.DUMMYFUNCTION("""COMPUTED_VALUE"""),2669.43)</f>
        <v>2669.43</v>
      </c>
      <c r="J68" s="2">
        <f>IFERROR(__xludf.DUMMYFUNCTION("""COMPUTED_VALUE"""),45390.66666666667)</f>
        <v>45390.66667</v>
      </c>
      <c r="K68" s="1">
        <f>IFERROR(__xludf.DUMMYFUNCTION("""COMPUTED_VALUE"""),2673.75)</f>
        <v>2673.75</v>
      </c>
      <c r="M68" s="2">
        <f>IFERROR(__xludf.DUMMYFUNCTION("""COMPUTED_VALUE"""),45390.66666666667)</f>
        <v>45390.66667</v>
      </c>
      <c r="N68" s="1">
        <f>IFERROR(__xludf.DUMMYFUNCTION("""COMPUTED_VALUE"""),1.1452931E7)</f>
        <v>11452931</v>
      </c>
    </row>
    <row r="69">
      <c r="A69" s="2">
        <f>IFERROR(__xludf.DUMMYFUNCTION("""COMPUTED_VALUE"""),45391.66666666667)</f>
        <v>45391.66667</v>
      </c>
      <c r="B69" s="1">
        <f>IFERROR(__xludf.DUMMYFUNCTION("""COMPUTED_VALUE"""),2683.05)</f>
        <v>2683.05</v>
      </c>
      <c r="D69" s="2">
        <f>IFERROR(__xludf.DUMMYFUNCTION("""COMPUTED_VALUE"""),45391.66666666667)</f>
        <v>45391.66667</v>
      </c>
      <c r="E69" s="1">
        <f>IFERROR(__xludf.DUMMYFUNCTION("""COMPUTED_VALUE"""),2689.43)</f>
        <v>2689.43</v>
      </c>
      <c r="G69" s="2">
        <f>IFERROR(__xludf.DUMMYFUNCTION("""COMPUTED_VALUE"""),45391.66666666667)</f>
        <v>45391.66667</v>
      </c>
      <c r="H69" s="1">
        <f>IFERROR(__xludf.DUMMYFUNCTION("""COMPUTED_VALUE"""),2650.07)</f>
        <v>2650.07</v>
      </c>
      <c r="J69" s="2">
        <f>IFERROR(__xludf.DUMMYFUNCTION("""COMPUTED_VALUE"""),45391.66666666667)</f>
        <v>45391.66667</v>
      </c>
      <c r="K69" s="1">
        <f>IFERROR(__xludf.DUMMYFUNCTION("""COMPUTED_VALUE"""),2682.89)</f>
        <v>2682.89</v>
      </c>
      <c r="M69" s="2">
        <f>IFERROR(__xludf.DUMMYFUNCTION("""COMPUTED_VALUE"""),45391.66666666667)</f>
        <v>45391.66667</v>
      </c>
      <c r="N69" s="1">
        <f>IFERROR(__xludf.DUMMYFUNCTION("""COMPUTED_VALUE"""),1.0144886E7)</f>
        <v>10144886</v>
      </c>
    </row>
    <row r="70">
      <c r="A70" s="2">
        <f>IFERROR(__xludf.DUMMYFUNCTION("""COMPUTED_VALUE"""),45392.66666666667)</f>
        <v>45392.66667</v>
      </c>
      <c r="B70" s="1">
        <f>IFERROR(__xludf.DUMMYFUNCTION("""COMPUTED_VALUE"""),2665.91)</f>
        <v>2665.91</v>
      </c>
      <c r="D70" s="2">
        <f>IFERROR(__xludf.DUMMYFUNCTION("""COMPUTED_VALUE"""),45392.66666666667)</f>
        <v>45392.66667</v>
      </c>
      <c r="E70" s="1">
        <f>IFERROR(__xludf.DUMMYFUNCTION("""COMPUTED_VALUE"""),2665.91)</f>
        <v>2665.91</v>
      </c>
      <c r="G70" s="2">
        <f>IFERROR(__xludf.DUMMYFUNCTION("""COMPUTED_VALUE"""),45392.66666666667)</f>
        <v>45392.66667</v>
      </c>
      <c r="H70" s="1">
        <f>IFERROR(__xludf.DUMMYFUNCTION("""COMPUTED_VALUE"""),2637.75)</f>
        <v>2637.75</v>
      </c>
      <c r="J70" s="2">
        <f>IFERROR(__xludf.DUMMYFUNCTION("""COMPUTED_VALUE"""),45392.66666666667)</f>
        <v>45392.66667</v>
      </c>
      <c r="K70" s="1">
        <f>IFERROR(__xludf.DUMMYFUNCTION("""COMPUTED_VALUE"""),2652.41)</f>
        <v>2652.41</v>
      </c>
      <c r="M70" s="2">
        <f>IFERROR(__xludf.DUMMYFUNCTION("""COMPUTED_VALUE"""),45392.66666666667)</f>
        <v>45392.66667</v>
      </c>
      <c r="N70" s="1">
        <f>IFERROR(__xludf.DUMMYFUNCTION("""COMPUTED_VALUE"""),1.0271287E7)</f>
        <v>10271287</v>
      </c>
    </row>
    <row r="71">
      <c r="A71" s="2">
        <f>IFERROR(__xludf.DUMMYFUNCTION("""COMPUTED_VALUE"""),45393.66666666667)</f>
        <v>45393.66667</v>
      </c>
      <c r="B71" s="1">
        <f>IFERROR(__xludf.DUMMYFUNCTION("""COMPUTED_VALUE"""),2653.6)</f>
        <v>2653.6</v>
      </c>
      <c r="D71" s="2">
        <f>IFERROR(__xludf.DUMMYFUNCTION("""COMPUTED_VALUE"""),45393.66666666667)</f>
        <v>45393.66667</v>
      </c>
      <c r="E71" s="1">
        <f>IFERROR(__xludf.DUMMYFUNCTION("""COMPUTED_VALUE"""),2656.89)</f>
        <v>2656.89</v>
      </c>
      <c r="G71" s="2">
        <f>IFERROR(__xludf.DUMMYFUNCTION("""COMPUTED_VALUE"""),45393.66666666667)</f>
        <v>45393.66667</v>
      </c>
      <c r="H71" s="1">
        <f>IFERROR(__xludf.DUMMYFUNCTION("""COMPUTED_VALUE"""),2632.52)</f>
        <v>2632.52</v>
      </c>
      <c r="J71" s="2">
        <f>IFERROR(__xludf.DUMMYFUNCTION("""COMPUTED_VALUE"""),45393.66666666667)</f>
        <v>45393.66667</v>
      </c>
      <c r="K71" s="1">
        <f>IFERROR(__xludf.DUMMYFUNCTION("""COMPUTED_VALUE"""),2649.4)</f>
        <v>2649.4</v>
      </c>
      <c r="M71" s="2">
        <f>IFERROR(__xludf.DUMMYFUNCTION("""COMPUTED_VALUE"""),45393.66666666667)</f>
        <v>45393.66667</v>
      </c>
      <c r="N71" s="1">
        <f>IFERROR(__xludf.DUMMYFUNCTION("""COMPUTED_VALUE"""),9946638.0)</f>
        <v>9946638</v>
      </c>
    </row>
    <row r="72">
      <c r="A72" s="2">
        <f>IFERROR(__xludf.DUMMYFUNCTION("""COMPUTED_VALUE"""),45394.66666666667)</f>
        <v>45394.66667</v>
      </c>
      <c r="B72" s="1">
        <f>IFERROR(__xludf.DUMMYFUNCTION("""COMPUTED_VALUE"""),2629.07)</f>
        <v>2629.07</v>
      </c>
      <c r="D72" s="2">
        <f>IFERROR(__xludf.DUMMYFUNCTION("""COMPUTED_VALUE"""),45394.66666666667)</f>
        <v>45394.66667</v>
      </c>
      <c r="E72" s="1">
        <f>IFERROR(__xludf.DUMMYFUNCTION("""COMPUTED_VALUE"""),2640.84)</f>
        <v>2640.84</v>
      </c>
      <c r="G72" s="2">
        <f>IFERROR(__xludf.DUMMYFUNCTION("""COMPUTED_VALUE"""),45394.66666666667)</f>
        <v>45394.66667</v>
      </c>
      <c r="H72" s="1">
        <f>IFERROR(__xludf.DUMMYFUNCTION("""COMPUTED_VALUE"""),2605.44)</f>
        <v>2605.44</v>
      </c>
      <c r="J72" s="2">
        <f>IFERROR(__xludf.DUMMYFUNCTION("""COMPUTED_VALUE"""),45394.66666666667)</f>
        <v>45394.66667</v>
      </c>
      <c r="K72" s="1">
        <f>IFERROR(__xludf.DUMMYFUNCTION("""COMPUTED_VALUE"""),2616.41)</f>
        <v>2616.41</v>
      </c>
      <c r="M72" s="2">
        <f>IFERROR(__xludf.DUMMYFUNCTION("""COMPUTED_VALUE"""),45394.66666666667)</f>
        <v>45394.66667</v>
      </c>
      <c r="N72" s="1">
        <f>IFERROR(__xludf.DUMMYFUNCTION("""COMPUTED_VALUE"""),1.1913958E7)</f>
        <v>11913958</v>
      </c>
    </row>
    <row r="73">
      <c r="A73" s="2">
        <f>IFERROR(__xludf.DUMMYFUNCTION("""COMPUTED_VALUE"""),45397.66666666667)</f>
        <v>45397.66667</v>
      </c>
      <c r="B73" s="1">
        <f>IFERROR(__xludf.DUMMYFUNCTION("""COMPUTED_VALUE"""),2636.32)</f>
        <v>2636.32</v>
      </c>
      <c r="D73" s="2">
        <f>IFERROR(__xludf.DUMMYFUNCTION("""COMPUTED_VALUE"""),45397.66666666667)</f>
        <v>45397.66667</v>
      </c>
      <c r="E73" s="1">
        <f>IFERROR(__xludf.DUMMYFUNCTION("""COMPUTED_VALUE"""),2640.46)</f>
        <v>2640.46</v>
      </c>
      <c r="G73" s="2">
        <f>IFERROR(__xludf.DUMMYFUNCTION("""COMPUTED_VALUE"""),45397.66666666667)</f>
        <v>45397.66667</v>
      </c>
      <c r="H73" s="1">
        <f>IFERROR(__xludf.DUMMYFUNCTION("""COMPUTED_VALUE"""),2565.85)</f>
        <v>2565.85</v>
      </c>
      <c r="J73" s="2">
        <f>IFERROR(__xludf.DUMMYFUNCTION("""COMPUTED_VALUE"""),45397.66666666667)</f>
        <v>45397.66667</v>
      </c>
      <c r="K73" s="1">
        <f>IFERROR(__xludf.DUMMYFUNCTION("""COMPUTED_VALUE"""),2572.37)</f>
        <v>2572.37</v>
      </c>
      <c r="M73" s="2">
        <f>IFERROR(__xludf.DUMMYFUNCTION("""COMPUTED_VALUE"""),45397.66666666667)</f>
        <v>45397.66667</v>
      </c>
      <c r="N73" s="1">
        <f>IFERROR(__xludf.DUMMYFUNCTION("""COMPUTED_VALUE"""),1.1882525E7)</f>
        <v>11882525</v>
      </c>
    </row>
    <row r="74">
      <c r="A74" s="2">
        <f>IFERROR(__xludf.DUMMYFUNCTION("""COMPUTED_VALUE"""),45398.66666666667)</f>
        <v>45398.66667</v>
      </c>
      <c r="B74" s="1">
        <f>IFERROR(__xludf.DUMMYFUNCTION("""COMPUTED_VALUE"""),2571.99)</f>
        <v>2571.99</v>
      </c>
      <c r="D74" s="2">
        <f>IFERROR(__xludf.DUMMYFUNCTION("""COMPUTED_VALUE"""),45398.66666666667)</f>
        <v>45398.66667</v>
      </c>
      <c r="E74" s="1">
        <f>IFERROR(__xludf.DUMMYFUNCTION("""COMPUTED_VALUE"""),2581.41)</f>
        <v>2581.41</v>
      </c>
      <c r="G74" s="2">
        <f>IFERROR(__xludf.DUMMYFUNCTION("""COMPUTED_VALUE"""),45398.66666666667)</f>
        <v>45398.66667</v>
      </c>
      <c r="H74" s="1">
        <f>IFERROR(__xludf.DUMMYFUNCTION("""COMPUTED_VALUE"""),2563.46)</f>
        <v>2563.46</v>
      </c>
      <c r="J74" s="2">
        <f>IFERROR(__xludf.DUMMYFUNCTION("""COMPUTED_VALUE"""),45398.66666666667)</f>
        <v>45398.66667</v>
      </c>
      <c r="K74" s="1">
        <f>IFERROR(__xludf.DUMMYFUNCTION("""COMPUTED_VALUE"""),2565.51)</f>
        <v>2565.51</v>
      </c>
      <c r="M74" s="2">
        <f>IFERROR(__xludf.DUMMYFUNCTION("""COMPUTED_VALUE"""),45398.66666666667)</f>
        <v>45398.66667</v>
      </c>
      <c r="N74" s="1">
        <f>IFERROR(__xludf.DUMMYFUNCTION("""COMPUTED_VALUE"""),1.1858501E7)</f>
        <v>11858501</v>
      </c>
    </row>
    <row r="75">
      <c r="A75" s="2">
        <f>IFERROR(__xludf.DUMMYFUNCTION("""COMPUTED_VALUE"""),45399.66666666667)</f>
        <v>45399.66667</v>
      </c>
      <c r="B75" s="1">
        <f>IFERROR(__xludf.DUMMYFUNCTION("""COMPUTED_VALUE"""),2572.94)</f>
        <v>2572.94</v>
      </c>
      <c r="D75" s="2">
        <f>IFERROR(__xludf.DUMMYFUNCTION("""COMPUTED_VALUE"""),45399.66666666667)</f>
        <v>45399.66667</v>
      </c>
      <c r="E75" s="1">
        <f>IFERROR(__xludf.DUMMYFUNCTION("""COMPUTED_VALUE"""),2576.7)</f>
        <v>2576.7</v>
      </c>
      <c r="G75" s="2">
        <f>IFERROR(__xludf.DUMMYFUNCTION("""COMPUTED_VALUE"""),45399.66666666667)</f>
        <v>45399.66667</v>
      </c>
      <c r="H75" s="1">
        <f>IFERROR(__xludf.DUMMYFUNCTION("""COMPUTED_VALUE"""),2544.9)</f>
        <v>2544.9</v>
      </c>
      <c r="J75" s="2">
        <f>IFERROR(__xludf.DUMMYFUNCTION("""COMPUTED_VALUE"""),45399.66666666667)</f>
        <v>45399.66667</v>
      </c>
      <c r="K75" s="1">
        <f>IFERROR(__xludf.DUMMYFUNCTION("""COMPUTED_VALUE"""),2545.35)</f>
        <v>2545.35</v>
      </c>
      <c r="M75" s="2">
        <f>IFERROR(__xludf.DUMMYFUNCTION("""COMPUTED_VALUE"""),45399.66666666667)</f>
        <v>45399.66667</v>
      </c>
      <c r="N75" s="1">
        <f>IFERROR(__xludf.DUMMYFUNCTION("""COMPUTED_VALUE"""),1.0298443E7)</f>
        <v>10298443</v>
      </c>
    </row>
    <row r="76">
      <c r="A76" s="2">
        <f>IFERROR(__xludf.DUMMYFUNCTION("""COMPUTED_VALUE"""),45400.66666666667)</f>
        <v>45400.66667</v>
      </c>
      <c r="B76" s="1">
        <f>IFERROR(__xludf.DUMMYFUNCTION("""COMPUTED_VALUE"""),2560.23)</f>
        <v>2560.23</v>
      </c>
      <c r="D76" s="2">
        <f>IFERROR(__xludf.DUMMYFUNCTION("""COMPUTED_VALUE"""),45400.66666666667)</f>
        <v>45400.66667</v>
      </c>
      <c r="E76" s="1">
        <f>IFERROR(__xludf.DUMMYFUNCTION("""COMPUTED_VALUE"""),2563.79)</f>
        <v>2563.79</v>
      </c>
      <c r="G76" s="2">
        <f>IFERROR(__xludf.DUMMYFUNCTION("""COMPUTED_VALUE"""),45400.66666666667)</f>
        <v>45400.66667</v>
      </c>
      <c r="H76" s="1">
        <f>IFERROR(__xludf.DUMMYFUNCTION("""COMPUTED_VALUE"""),2529.13)</f>
        <v>2529.13</v>
      </c>
      <c r="J76" s="2">
        <f>IFERROR(__xludf.DUMMYFUNCTION("""COMPUTED_VALUE"""),45400.66666666667)</f>
        <v>45400.66667</v>
      </c>
      <c r="K76" s="1">
        <f>IFERROR(__xludf.DUMMYFUNCTION("""COMPUTED_VALUE"""),2530.32)</f>
        <v>2530.32</v>
      </c>
      <c r="M76" s="2">
        <f>IFERROR(__xludf.DUMMYFUNCTION("""COMPUTED_VALUE"""),45400.66666666667)</f>
        <v>45400.66667</v>
      </c>
      <c r="N76" s="1">
        <f>IFERROR(__xludf.DUMMYFUNCTION("""COMPUTED_VALUE"""),1.2054445E7)</f>
        <v>12054445</v>
      </c>
    </row>
    <row r="77">
      <c r="A77" s="2">
        <f>IFERROR(__xludf.DUMMYFUNCTION("""COMPUTED_VALUE"""),45401.66666666667)</f>
        <v>45401.66667</v>
      </c>
      <c r="B77" s="1">
        <f>IFERROR(__xludf.DUMMYFUNCTION("""COMPUTED_VALUE"""),2534.59)</f>
        <v>2534.59</v>
      </c>
      <c r="D77" s="2">
        <f>IFERROR(__xludf.DUMMYFUNCTION("""COMPUTED_VALUE"""),45401.66666666667)</f>
        <v>45401.66667</v>
      </c>
      <c r="E77" s="1">
        <f>IFERROR(__xludf.DUMMYFUNCTION("""COMPUTED_VALUE"""),2547.53)</f>
        <v>2547.53</v>
      </c>
      <c r="G77" s="2">
        <f>IFERROR(__xludf.DUMMYFUNCTION("""COMPUTED_VALUE"""),45401.66666666667)</f>
        <v>45401.66667</v>
      </c>
      <c r="H77" s="1">
        <f>IFERROR(__xludf.DUMMYFUNCTION("""COMPUTED_VALUE"""),2502.21)</f>
        <v>2502.21</v>
      </c>
      <c r="J77" s="2">
        <f>IFERROR(__xludf.DUMMYFUNCTION("""COMPUTED_VALUE"""),45401.66666666667)</f>
        <v>45401.66667</v>
      </c>
      <c r="K77" s="1">
        <f>IFERROR(__xludf.DUMMYFUNCTION("""COMPUTED_VALUE"""),2519.78)</f>
        <v>2519.78</v>
      </c>
      <c r="M77" s="2">
        <f>IFERROR(__xludf.DUMMYFUNCTION("""COMPUTED_VALUE"""),45401.66666666667)</f>
        <v>45401.66667</v>
      </c>
      <c r="N77" s="1">
        <f>IFERROR(__xludf.DUMMYFUNCTION("""COMPUTED_VALUE"""),2.0200416E7)</f>
        <v>20200416</v>
      </c>
    </row>
    <row r="78">
      <c r="A78" s="2">
        <f>IFERROR(__xludf.DUMMYFUNCTION("""COMPUTED_VALUE"""),45404.66666666667)</f>
        <v>45404.66667</v>
      </c>
      <c r="B78" s="1">
        <f>IFERROR(__xludf.DUMMYFUNCTION("""COMPUTED_VALUE"""),2538.52)</f>
        <v>2538.52</v>
      </c>
      <c r="D78" s="2">
        <f>IFERROR(__xludf.DUMMYFUNCTION("""COMPUTED_VALUE"""),45404.66666666667)</f>
        <v>45404.66667</v>
      </c>
      <c r="E78" s="1">
        <f>IFERROR(__xludf.DUMMYFUNCTION("""COMPUTED_VALUE"""),2554.51)</f>
        <v>2554.51</v>
      </c>
      <c r="G78" s="2">
        <f>IFERROR(__xludf.DUMMYFUNCTION("""COMPUTED_VALUE"""),45404.66666666667)</f>
        <v>45404.66667</v>
      </c>
      <c r="H78" s="1">
        <f>IFERROR(__xludf.DUMMYFUNCTION("""COMPUTED_VALUE"""),2522.96)</f>
        <v>2522.96</v>
      </c>
      <c r="J78" s="2">
        <f>IFERROR(__xludf.DUMMYFUNCTION("""COMPUTED_VALUE"""),45404.66666666667)</f>
        <v>45404.66667</v>
      </c>
      <c r="K78" s="1">
        <f>IFERROR(__xludf.DUMMYFUNCTION("""COMPUTED_VALUE"""),2543.5)</f>
        <v>2543.5</v>
      </c>
      <c r="M78" s="2">
        <f>IFERROR(__xludf.DUMMYFUNCTION("""COMPUTED_VALUE"""),45404.66666666667)</f>
        <v>45404.66667</v>
      </c>
      <c r="N78" s="1">
        <f>IFERROR(__xludf.DUMMYFUNCTION("""COMPUTED_VALUE"""),1.3020363E7)</f>
        <v>13020363</v>
      </c>
    </row>
    <row r="79">
      <c r="A79" s="2">
        <f>IFERROR(__xludf.DUMMYFUNCTION("""COMPUTED_VALUE"""),45405.66666666667)</f>
        <v>45405.66667</v>
      </c>
      <c r="B79" s="1">
        <f>IFERROR(__xludf.DUMMYFUNCTION("""COMPUTED_VALUE"""),2546.57)</f>
        <v>2546.57</v>
      </c>
      <c r="D79" s="2">
        <f>IFERROR(__xludf.DUMMYFUNCTION("""COMPUTED_VALUE"""),45405.66666666667)</f>
        <v>45405.66667</v>
      </c>
      <c r="E79" s="1">
        <f>IFERROR(__xludf.DUMMYFUNCTION("""COMPUTED_VALUE"""),2599.85)</f>
        <v>2599.85</v>
      </c>
      <c r="G79" s="2">
        <f>IFERROR(__xludf.DUMMYFUNCTION("""COMPUTED_VALUE"""),45405.66666666667)</f>
        <v>45405.66667</v>
      </c>
      <c r="H79" s="1">
        <f>IFERROR(__xludf.DUMMYFUNCTION("""COMPUTED_VALUE"""),2544.49)</f>
        <v>2544.49</v>
      </c>
      <c r="J79" s="2">
        <f>IFERROR(__xludf.DUMMYFUNCTION("""COMPUTED_VALUE"""),45405.66666666667)</f>
        <v>45405.66667</v>
      </c>
      <c r="K79" s="1">
        <f>IFERROR(__xludf.DUMMYFUNCTION("""COMPUTED_VALUE"""),2593.37)</f>
        <v>2593.37</v>
      </c>
      <c r="M79" s="2">
        <f>IFERROR(__xludf.DUMMYFUNCTION("""COMPUTED_VALUE"""),45405.66666666667)</f>
        <v>45405.66667</v>
      </c>
      <c r="N79" s="1">
        <f>IFERROR(__xludf.DUMMYFUNCTION("""COMPUTED_VALUE"""),1.1331114E7)</f>
        <v>11331114</v>
      </c>
    </row>
    <row r="80">
      <c r="A80" s="2">
        <f>IFERROR(__xludf.DUMMYFUNCTION("""COMPUTED_VALUE"""),45406.66666666667)</f>
        <v>45406.66667</v>
      </c>
      <c r="B80" s="1">
        <f>IFERROR(__xludf.DUMMYFUNCTION("""COMPUTED_VALUE"""),2591.72)</f>
        <v>2591.72</v>
      </c>
      <c r="D80" s="2">
        <f>IFERROR(__xludf.DUMMYFUNCTION("""COMPUTED_VALUE"""),45406.66666666667)</f>
        <v>45406.66667</v>
      </c>
      <c r="E80" s="1">
        <f>IFERROR(__xludf.DUMMYFUNCTION("""COMPUTED_VALUE"""),2618.67)</f>
        <v>2618.67</v>
      </c>
      <c r="G80" s="2">
        <f>IFERROR(__xludf.DUMMYFUNCTION("""COMPUTED_VALUE"""),45406.66666666667)</f>
        <v>45406.66667</v>
      </c>
      <c r="H80" s="1">
        <f>IFERROR(__xludf.DUMMYFUNCTION("""COMPUTED_VALUE"""),2591.72)</f>
        <v>2591.72</v>
      </c>
      <c r="J80" s="2">
        <f>IFERROR(__xludf.DUMMYFUNCTION("""COMPUTED_VALUE"""),45406.66666666667)</f>
        <v>45406.66667</v>
      </c>
      <c r="K80" s="1">
        <f>IFERROR(__xludf.DUMMYFUNCTION("""COMPUTED_VALUE"""),2607.82)</f>
        <v>2607.82</v>
      </c>
      <c r="M80" s="2">
        <f>IFERROR(__xludf.DUMMYFUNCTION("""COMPUTED_VALUE"""),45406.66666666667)</f>
        <v>45406.66667</v>
      </c>
      <c r="N80" s="1">
        <f>IFERROR(__xludf.DUMMYFUNCTION("""COMPUTED_VALUE"""),1.6889699E7)</f>
        <v>16889699</v>
      </c>
    </row>
    <row r="81">
      <c r="A81" s="2">
        <f>IFERROR(__xludf.DUMMYFUNCTION("""COMPUTED_VALUE"""),45407.66666666667)</f>
        <v>45407.66667</v>
      </c>
      <c r="B81" s="1">
        <f>IFERROR(__xludf.DUMMYFUNCTION("""COMPUTED_VALUE"""),2602.79)</f>
        <v>2602.79</v>
      </c>
      <c r="D81" s="2">
        <f>IFERROR(__xludf.DUMMYFUNCTION("""COMPUTED_VALUE"""),45407.66666666667)</f>
        <v>45407.66667</v>
      </c>
      <c r="E81" s="1">
        <f>IFERROR(__xludf.DUMMYFUNCTION("""COMPUTED_VALUE"""),2626.57)</f>
        <v>2626.57</v>
      </c>
      <c r="G81" s="2">
        <f>IFERROR(__xludf.DUMMYFUNCTION("""COMPUTED_VALUE"""),45407.66666666667)</f>
        <v>45407.66667</v>
      </c>
      <c r="H81" s="1">
        <f>IFERROR(__xludf.DUMMYFUNCTION("""COMPUTED_VALUE"""),2590.78)</f>
        <v>2590.78</v>
      </c>
      <c r="J81" s="2">
        <f>IFERROR(__xludf.DUMMYFUNCTION("""COMPUTED_VALUE"""),45407.66666666667)</f>
        <v>45407.66667</v>
      </c>
      <c r="K81" s="1">
        <f>IFERROR(__xludf.DUMMYFUNCTION("""COMPUTED_VALUE"""),2615.88)</f>
        <v>2615.88</v>
      </c>
      <c r="M81" s="2">
        <f>IFERROR(__xludf.DUMMYFUNCTION("""COMPUTED_VALUE"""),45407.66666666667)</f>
        <v>45407.66667</v>
      </c>
      <c r="N81" s="1">
        <f>IFERROR(__xludf.DUMMYFUNCTION("""COMPUTED_VALUE"""),1.7017527E7)</f>
        <v>17017527</v>
      </c>
    </row>
    <row r="82">
      <c r="A82" s="2">
        <f>IFERROR(__xludf.DUMMYFUNCTION("""COMPUTED_VALUE"""),45408.66666666667)</f>
        <v>45408.66667</v>
      </c>
      <c r="B82" s="1">
        <f>IFERROR(__xludf.DUMMYFUNCTION("""COMPUTED_VALUE"""),2617.32)</f>
        <v>2617.32</v>
      </c>
      <c r="D82" s="2">
        <f>IFERROR(__xludf.DUMMYFUNCTION("""COMPUTED_VALUE"""),45408.66666666667)</f>
        <v>45408.66667</v>
      </c>
      <c r="E82" s="1">
        <f>IFERROR(__xludf.DUMMYFUNCTION("""COMPUTED_VALUE"""),2661.25)</f>
        <v>2661.25</v>
      </c>
      <c r="G82" s="2">
        <f>IFERROR(__xludf.DUMMYFUNCTION("""COMPUTED_VALUE"""),45408.66666666667)</f>
        <v>45408.66667</v>
      </c>
      <c r="H82" s="1">
        <f>IFERROR(__xludf.DUMMYFUNCTION("""COMPUTED_VALUE"""),2617.32)</f>
        <v>2617.32</v>
      </c>
      <c r="J82" s="2">
        <f>IFERROR(__xludf.DUMMYFUNCTION("""COMPUTED_VALUE"""),45408.66666666667)</f>
        <v>45408.66667</v>
      </c>
      <c r="K82" s="1">
        <f>IFERROR(__xludf.DUMMYFUNCTION("""COMPUTED_VALUE"""),2646.26)</f>
        <v>2646.26</v>
      </c>
      <c r="M82" s="2">
        <f>IFERROR(__xludf.DUMMYFUNCTION("""COMPUTED_VALUE"""),45408.66666666667)</f>
        <v>45408.66667</v>
      </c>
      <c r="N82" s="1">
        <f>IFERROR(__xludf.DUMMYFUNCTION("""COMPUTED_VALUE"""),1.1639763E7)</f>
        <v>11639763</v>
      </c>
    </row>
    <row r="83">
      <c r="A83" s="2">
        <f>IFERROR(__xludf.DUMMYFUNCTION("""COMPUTED_VALUE"""),45411.66666666667)</f>
        <v>45411.66667</v>
      </c>
      <c r="B83" s="1">
        <f>IFERROR(__xludf.DUMMYFUNCTION("""COMPUTED_VALUE"""),2647.95)</f>
        <v>2647.95</v>
      </c>
      <c r="D83" s="2">
        <f>IFERROR(__xludf.DUMMYFUNCTION("""COMPUTED_VALUE"""),45411.66666666667)</f>
        <v>45411.66667</v>
      </c>
      <c r="E83" s="1">
        <f>IFERROR(__xludf.DUMMYFUNCTION("""COMPUTED_VALUE"""),2662.36)</f>
        <v>2662.36</v>
      </c>
      <c r="G83" s="2">
        <f>IFERROR(__xludf.DUMMYFUNCTION("""COMPUTED_VALUE"""),45411.66666666667)</f>
        <v>45411.66667</v>
      </c>
      <c r="H83" s="1">
        <f>IFERROR(__xludf.DUMMYFUNCTION("""COMPUTED_VALUE"""),2641.12)</f>
        <v>2641.12</v>
      </c>
      <c r="J83" s="2">
        <f>IFERROR(__xludf.DUMMYFUNCTION("""COMPUTED_VALUE"""),45411.66666666667)</f>
        <v>45411.66667</v>
      </c>
      <c r="K83" s="1">
        <f>IFERROR(__xludf.DUMMYFUNCTION("""COMPUTED_VALUE"""),2658.51)</f>
        <v>2658.51</v>
      </c>
      <c r="M83" s="2">
        <f>IFERROR(__xludf.DUMMYFUNCTION("""COMPUTED_VALUE"""),45411.66666666667)</f>
        <v>45411.66667</v>
      </c>
      <c r="N83" s="1">
        <f>IFERROR(__xludf.DUMMYFUNCTION("""COMPUTED_VALUE"""),1.2181683E7)</f>
        <v>12181683</v>
      </c>
    </row>
    <row r="84">
      <c r="A84" s="2">
        <f>IFERROR(__xludf.DUMMYFUNCTION("""COMPUTED_VALUE"""),45412.66666666667)</f>
        <v>45412.66667</v>
      </c>
      <c r="B84" s="1">
        <f>IFERROR(__xludf.DUMMYFUNCTION("""COMPUTED_VALUE"""),2646.75)</f>
        <v>2646.75</v>
      </c>
      <c r="D84" s="2">
        <f>IFERROR(__xludf.DUMMYFUNCTION("""COMPUTED_VALUE"""),45412.66666666667)</f>
        <v>45412.66667</v>
      </c>
      <c r="E84" s="1">
        <f>IFERROR(__xludf.DUMMYFUNCTION("""COMPUTED_VALUE"""),2654.56)</f>
        <v>2654.56</v>
      </c>
      <c r="G84" s="2">
        <f>IFERROR(__xludf.DUMMYFUNCTION("""COMPUTED_VALUE"""),45412.66666666667)</f>
        <v>45412.66667</v>
      </c>
      <c r="H84" s="1">
        <f>IFERROR(__xludf.DUMMYFUNCTION("""COMPUTED_VALUE"""),2610.07)</f>
        <v>2610.07</v>
      </c>
      <c r="J84" s="2">
        <f>IFERROR(__xludf.DUMMYFUNCTION("""COMPUTED_VALUE"""),45412.66666666667)</f>
        <v>45412.66667</v>
      </c>
      <c r="K84" s="1">
        <f>IFERROR(__xludf.DUMMYFUNCTION("""COMPUTED_VALUE"""),2610.16)</f>
        <v>2610.16</v>
      </c>
      <c r="M84" s="2">
        <f>IFERROR(__xludf.DUMMYFUNCTION("""COMPUTED_VALUE"""),45412.66666666667)</f>
        <v>45412.66667</v>
      </c>
      <c r="N84" s="1">
        <f>IFERROR(__xludf.DUMMYFUNCTION("""COMPUTED_VALUE"""),1.3902375E7)</f>
        <v>13902375</v>
      </c>
    </row>
    <row r="85">
      <c r="A85" s="2">
        <f>IFERROR(__xludf.DUMMYFUNCTION("""COMPUTED_VALUE"""),45413.66666666667)</f>
        <v>45413.66667</v>
      </c>
      <c r="B85" s="1">
        <f>IFERROR(__xludf.DUMMYFUNCTION("""COMPUTED_VALUE"""),2604.42)</f>
        <v>2604.42</v>
      </c>
      <c r="D85" s="2">
        <f>IFERROR(__xludf.DUMMYFUNCTION("""COMPUTED_VALUE"""),45413.66666666667)</f>
        <v>45413.66667</v>
      </c>
      <c r="E85" s="1">
        <f>IFERROR(__xludf.DUMMYFUNCTION("""COMPUTED_VALUE"""),2655.31)</f>
        <v>2655.31</v>
      </c>
      <c r="G85" s="2">
        <f>IFERROR(__xludf.DUMMYFUNCTION("""COMPUTED_VALUE"""),45413.66666666667)</f>
        <v>45413.66667</v>
      </c>
      <c r="H85" s="1">
        <f>IFERROR(__xludf.DUMMYFUNCTION("""COMPUTED_VALUE"""),2600.05)</f>
        <v>2600.05</v>
      </c>
      <c r="J85" s="2">
        <f>IFERROR(__xludf.DUMMYFUNCTION("""COMPUTED_VALUE"""),45413.66666666667)</f>
        <v>45413.66667</v>
      </c>
      <c r="K85" s="1">
        <f>IFERROR(__xludf.DUMMYFUNCTION("""COMPUTED_VALUE"""),2612.82)</f>
        <v>2612.82</v>
      </c>
      <c r="M85" s="2">
        <f>IFERROR(__xludf.DUMMYFUNCTION("""COMPUTED_VALUE"""),45413.66666666667)</f>
        <v>45413.66667</v>
      </c>
      <c r="N85" s="1">
        <f>IFERROR(__xludf.DUMMYFUNCTION("""COMPUTED_VALUE"""),1.7066835E7)</f>
        <v>17066835</v>
      </c>
    </row>
    <row r="86">
      <c r="A86" s="2">
        <f>IFERROR(__xludf.DUMMYFUNCTION("""COMPUTED_VALUE"""),45414.66666666667)</f>
        <v>45414.66667</v>
      </c>
      <c r="B86" s="1">
        <f>IFERROR(__xludf.DUMMYFUNCTION("""COMPUTED_VALUE"""),2633.12)</f>
        <v>2633.12</v>
      </c>
      <c r="D86" s="2">
        <f>IFERROR(__xludf.DUMMYFUNCTION("""COMPUTED_VALUE"""),45414.66666666667)</f>
        <v>45414.66667</v>
      </c>
      <c r="E86" s="1">
        <f>IFERROR(__xludf.DUMMYFUNCTION("""COMPUTED_VALUE"""),2633.12)</f>
        <v>2633.12</v>
      </c>
      <c r="G86" s="2">
        <f>IFERROR(__xludf.DUMMYFUNCTION("""COMPUTED_VALUE"""),45414.66666666667)</f>
        <v>45414.66667</v>
      </c>
      <c r="H86" s="1">
        <f>IFERROR(__xludf.DUMMYFUNCTION("""COMPUTED_VALUE"""),2582.68)</f>
        <v>2582.68</v>
      </c>
      <c r="J86" s="2">
        <f>IFERROR(__xludf.DUMMYFUNCTION("""COMPUTED_VALUE"""),45414.66666666667)</f>
        <v>45414.66667</v>
      </c>
      <c r="K86" s="1">
        <f>IFERROR(__xludf.DUMMYFUNCTION("""COMPUTED_VALUE"""),2616.43)</f>
        <v>2616.43</v>
      </c>
      <c r="M86" s="2">
        <f>IFERROR(__xludf.DUMMYFUNCTION("""COMPUTED_VALUE"""),45414.66666666667)</f>
        <v>45414.66667</v>
      </c>
      <c r="N86" s="1">
        <f>IFERROR(__xludf.DUMMYFUNCTION("""COMPUTED_VALUE"""),1.2914401E7)</f>
        <v>12914401</v>
      </c>
    </row>
    <row r="87">
      <c r="A87" s="2">
        <f>IFERROR(__xludf.DUMMYFUNCTION("""COMPUTED_VALUE"""),45415.66666666667)</f>
        <v>45415.66667</v>
      </c>
      <c r="B87" s="1">
        <f>IFERROR(__xludf.DUMMYFUNCTION("""COMPUTED_VALUE"""),2654.22)</f>
        <v>2654.22</v>
      </c>
      <c r="D87" s="2">
        <f>IFERROR(__xludf.DUMMYFUNCTION("""COMPUTED_VALUE"""),45415.66666666667)</f>
        <v>45415.66667</v>
      </c>
      <c r="E87" s="1">
        <f>IFERROR(__xludf.DUMMYFUNCTION("""COMPUTED_VALUE"""),2663.25)</f>
        <v>2663.25</v>
      </c>
      <c r="G87" s="2">
        <f>IFERROR(__xludf.DUMMYFUNCTION("""COMPUTED_VALUE"""),45415.66666666667)</f>
        <v>45415.66667</v>
      </c>
      <c r="H87" s="1">
        <f>IFERROR(__xludf.DUMMYFUNCTION("""COMPUTED_VALUE"""),2641.04)</f>
        <v>2641.04</v>
      </c>
      <c r="J87" s="2">
        <f>IFERROR(__xludf.DUMMYFUNCTION("""COMPUTED_VALUE"""),45415.66666666667)</f>
        <v>45415.66667</v>
      </c>
      <c r="K87" s="1">
        <f>IFERROR(__xludf.DUMMYFUNCTION("""COMPUTED_VALUE"""),2659.3)</f>
        <v>2659.3</v>
      </c>
      <c r="M87" s="2">
        <f>IFERROR(__xludf.DUMMYFUNCTION("""COMPUTED_VALUE"""),45415.66666666667)</f>
        <v>45415.66667</v>
      </c>
      <c r="N87" s="1">
        <f>IFERROR(__xludf.DUMMYFUNCTION("""COMPUTED_VALUE"""),1.5390269E7)</f>
        <v>15390269</v>
      </c>
    </row>
    <row r="88">
      <c r="A88" s="2">
        <f>IFERROR(__xludf.DUMMYFUNCTION("""COMPUTED_VALUE"""),45418.66666666667)</f>
        <v>45418.66667</v>
      </c>
      <c r="B88" s="1">
        <f>IFERROR(__xludf.DUMMYFUNCTION("""COMPUTED_VALUE"""),2668.97)</f>
        <v>2668.97</v>
      </c>
      <c r="D88" s="2">
        <f>IFERROR(__xludf.DUMMYFUNCTION("""COMPUTED_VALUE"""),45418.66666666667)</f>
        <v>45418.66667</v>
      </c>
      <c r="E88" s="1">
        <f>IFERROR(__xludf.DUMMYFUNCTION("""COMPUTED_VALUE"""),2702.52)</f>
        <v>2702.52</v>
      </c>
      <c r="G88" s="2">
        <f>IFERROR(__xludf.DUMMYFUNCTION("""COMPUTED_VALUE"""),45418.66666666667)</f>
        <v>45418.66667</v>
      </c>
      <c r="H88" s="1">
        <f>IFERROR(__xludf.DUMMYFUNCTION("""COMPUTED_VALUE"""),2663.39)</f>
        <v>2663.39</v>
      </c>
      <c r="J88" s="2">
        <f>IFERROR(__xludf.DUMMYFUNCTION("""COMPUTED_VALUE"""),45418.66666666667)</f>
        <v>45418.66667</v>
      </c>
      <c r="K88" s="1">
        <f>IFERROR(__xludf.DUMMYFUNCTION("""COMPUTED_VALUE"""),2702.38)</f>
        <v>2702.38</v>
      </c>
      <c r="M88" s="2">
        <f>IFERROR(__xludf.DUMMYFUNCTION("""COMPUTED_VALUE"""),45418.66666666667)</f>
        <v>45418.66667</v>
      </c>
      <c r="N88" s="1">
        <f>IFERROR(__xludf.DUMMYFUNCTION("""COMPUTED_VALUE"""),1.3470415E7)</f>
        <v>13470415</v>
      </c>
    </row>
    <row r="89">
      <c r="A89" s="2">
        <f>IFERROR(__xludf.DUMMYFUNCTION("""COMPUTED_VALUE"""),45419.66666666667)</f>
        <v>45419.66667</v>
      </c>
      <c r="B89" s="1">
        <f>IFERROR(__xludf.DUMMYFUNCTION("""COMPUTED_VALUE"""),2702.55)</f>
        <v>2702.55</v>
      </c>
      <c r="D89" s="2">
        <f>IFERROR(__xludf.DUMMYFUNCTION("""COMPUTED_VALUE"""),45419.66666666667)</f>
        <v>45419.66667</v>
      </c>
      <c r="E89" s="1">
        <f>IFERROR(__xludf.DUMMYFUNCTION("""COMPUTED_VALUE"""),2719.1)</f>
        <v>2719.1</v>
      </c>
      <c r="G89" s="2">
        <f>IFERROR(__xludf.DUMMYFUNCTION("""COMPUTED_VALUE"""),45419.66666666667)</f>
        <v>45419.66667</v>
      </c>
      <c r="H89" s="1">
        <f>IFERROR(__xludf.DUMMYFUNCTION("""COMPUTED_VALUE"""),2699.64)</f>
        <v>2699.64</v>
      </c>
      <c r="J89" s="2">
        <f>IFERROR(__xludf.DUMMYFUNCTION("""COMPUTED_VALUE"""),45419.66666666667)</f>
        <v>45419.66667</v>
      </c>
      <c r="K89" s="1">
        <f>IFERROR(__xludf.DUMMYFUNCTION("""COMPUTED_VALUE"""),2710.76)</f>
        <v>2710.76</v>
      </c>
      <c r="M89" s="2">
        <f>IFERROR(__xludf.DUMMYFUNCTION("""COMPUTED_VALUE"""),45419.66666666667)</f>
        <v>45419.66667</v>
      </c>
      <c r="N89" s="1">
        <f>IFERROR(__xludf.DUMMYFUNCTION("""COMPUTED_VALUE"""),1.3212784E7)</f>
        <v>13212784</v>
      </c>
    </row>
    <row r="90">
      <c r="A90" s="2">
        <f>IFERROR(__xludf.DUMMYFUNCTION("""COMPUTED_VALUE"""),45420.66666666667)</f>
        <v>45420.66667</v>
      </c>
      <c r="B90" s="1">
        <f>IFERROR(__xludf.DUMMYFUNCTION("""COMPUTED_VALUE"""),2705.69)</f>
        <v>2705.69</v>
      </c>
      <c r="D90" s="2">
        <f>IFERROR(__xludf.DUMMYFUNCTION("""COMPUTED_VALUE"""),45420.66666666667)</f>
        <v>45420.66667</v>
      </c>
      <c r="E90" s="1">
        <f>IFERROR(__xludf.DUMMYFUNCTION("""COMPUTED_VALUE"""),2717.77)</f>
        <v>2717.77</v>
      </c>
      <c r="G90" s="2">
        <f>IFERROR(__xludf.DUMMYFUNCTION("""COMPUTED_VALUE"""),45420.66666666667)</f>
        <v>45420.66667</v>
      </c>
      <c r="H90" s="1">
        <f>IFERROR(__xludf.DUMMYFUNCTION("""COMPUTED_VALUE"""),2691.92)</f>
        <v>2691.92</v>
      </c>
      <c r="J90" s="2">
        <f>IFERROR(__xludf.DUMMYFUNCTION("""COMPUTED_VALUE"""),45420.66666666667)</f>
        <v>45420.66667</v>
      </c>
      <c r="K90" s="1">
        <f>IFERROR(__xludf.DUMMYFUNCTION("""COMPUTED_VALUE"""),2692.45)</f>
        <v>2692.45</v>
      </c>
      <c r="M90" s="2">
        <f>IFERROR(__xludf.DUMMYFUNCTION("""COMPUTED_VALUE"""),45420.66666666667)</f>
        <v>45420.66667</v>
      </c>
      <c r="N90" s="1">
        <f>IFERROR(__xludf.DUMMYFUNCTION("""COMPUTED_VALUE"""),1.2644847E7)</f>
        <v>12644847</v>
      </c>
    </row>
    <row r="91">
      <c r="A91" s="2">
        <f>IFERROR(__xludf.DUMMYFUNCTION("""COMPUTED_VALUE"""),45421.66666666667)</f>
        <v>45421.66667</v>
      </c>
      <c r="B91" s="1">
        <f>IFERROR(__xludf.DUMMYFUNCTION("""COMPUTED_VALUE"""),2644.55)</f>
        <v>2644.55</v>
      </c>
      <c r="D91" s="2">
        <f>IFERROR(__xludf.DUMMYFUNCTION("""COMPUTED_VALUE"""),45421.66666666667)</f>
        <v>45421.66667</v>
      </c>
      <c r="E91" s="1">
        <f>IFERROR(__xludf.DUMMYFUNCTION("""COMPUTED_VALUE"""),2669.83)</f>
        <v>2669.83</v>
      </c>
      <c r="G91" s="2">
        <f>IFERROR(__xludf.DUMMYFUNCTION("""COMPUTED_VALUE"""),45421.66666666667)</f>
        <v>45421.66667</v>
      </c>
      <c r="H91" s="1">
        <f>IFERROR(__xludf.DUMMYFUNCTION("""COMPUTED_VALUE"""),2637.06)</f>
        <v>2637.06</v>
      </c>
      <c r="J91" s="2">
        <f>IFERROR(__xludf.DUMMYFUNCTION("""COMPUTED_VALUE"""),45421.66666666667)</f>
        <v>45421.66667</v>
      </c>
      <c r="K91" s="1">
        <f>IFERROR(__xludf.DUMMYFUNCTION("""COMPUTED_VALUE"""),2664.34)</f>
        <v>2664.34</v>
      </c>
      <c r="M91" s="2">
        <f>IFERROR(__xludf.DUMMYFUNCTION("""COMPUTED_VALUE"""),45421.66666666667)</f>
        <v>45421.66667</v>
      </c>
      <c r="N91" s="1">
        <f>IFERROR(__xludf.DUMMYFUNCTION("""COMPUTED_VALUE"""),1.5510753E7)</f>
        <v>15510753</v>
      </c>
    </row>
    <row r="92">
      <c r="A92" s="2">
        <f>IFERROR(__xludf.DUMMYFUNCTION("""COMPUTED_VALUE"""),45422.66666666667)</f>
        <v>45422.66667</v>
      </c>
      <c r="B92" s="1">
        <f>IFERROR(__xludf.DUMMYFUNCTION("""COMPUTED_VALUE"""),2671.13)</f>
        <v>2671.13</v>
      </c>
      <c r="D92" s="2">
        <f>IFERROR(__xludf.DUMMYFUNCTION("""COMPUTED_VALUE"""),45422.66666666667)</f>
        <v>45422.66667</v>
      </c>
      <c r="E92" s="1">
        <f>IFERROR(__xludf.DUMMYFUNCTION("""COMPUTED_VALUE"""),2689.44)</f>
        <v>2689.44</v>
      </c>
      <c r="G92" s="2">
        <f>IFERROR(__xludf.DUMMYFUNCTION("""COMPUTED_VALUE"""),45422.66666666667)</f>
        <v>45422.66667</v>
      </c>
      <c r="H92" s="1">
        <f>IFERROR(__xludf.DUMMYFUNCTION("""COMPUTED_VALUE"""),2645.8)</f>
        <v>2645.8</v>
      </c>
      <c r="J92" s="2">
        <f>IFERROR(__xludf.DUMMYFUNCTION("""COMPUTED_VALUE"""),45422.66666666667)</f>
        <v>45422.66667</v>
      </c>
      <c r="K92" s="1">
        <f>IFERROR(__xludf.DUMMYFUNCTION("""COMPUTED_VALUE"""),2646.85)</f>
        <v>2646.85</v>
      </c>
      <c r="M92" s="2">
        <f>IFERROR(__xludf.DUMMYFUNCTION("""COMPUTED_VALUE"""),45422.66666666667)</f>
        <v>45422.66667</v>
      </c>
      <c r="N92" s="1">
        <f>IFERROR(__xludf.DUMMYFUNCTION("""COMPUTED_VALUE"""),1.5126656E7)</f>
        <v>15126656</v>
      </c>
    </row>
    <row r="93">
      <c r="A93" s="2">
        <f>IFERROR(__xludf.DUMMYFUNCTION("""COMPUTED_VALUE"""),45425.66666666667)</f>
        <v>45425.66667</v>
      </c>
      <c r="B93" s="1">
        <f>IFERROR(__xludf.DUMMYFUNCTION("""COMPUTED_VALUE"""),2654.83)</f>
        <v>2654.83</v>
      </c>
      <c r="D93" s="2">
        <f>IFERROR(__xludf.DUMMYFUNCTION("""COMPUTED_VALUE"""),45425.66666666667)</f>
        <v>45425.66667</v>
      </c>
      <c r="E93" s="1">
        <f>IFERROR(__xludf.DUMMYFUNCTION("""COMPUTED_VALUE"""),2654.83)</f>
        <v>2654.83</v>
      </c>
      <c r="G93" s="2">
        <f>IFERROR(__xludf.DUMMYFUNCTION("""COMPUTED_VALUE"""),45425.66666666667)</f>
        <v>45425.66667</v>
      </c>
      <c r="H93" s="1">
        <f>IFERROR(__xludf.DUMMYFUNCTION("""COMPUTED_VALUE"""),2624.12)</f>
        <v>2624.12</v>
      </c>
      <c r="J93" s="2">
        <f>IFERROR(__xludf.DUMMYFUNCTION("""COMPUTED_VALUE"""),45425.66666666667)</f>
        <v>45425.66667</v>
      </c>
      <c r="K93" s="1">
        <f>IFERROR(__xludf.DUMMYFUNCTION("""COMPUTED_VALUE"""),2633.44)</f>
        <v>2633.44</v>
      </c>
      <c r="M93" s="2">
        <f>IFERROR(__xludf.DUMMYFUNCTION("""COMPUTED_VALUE"""),45425.66666666667)</f>
        <v>45425.66667</v>
      </c>
      <c r="N93" s="1">
        <f>IFERROR(__xludf.DUMMYFUNCTION("""COMPUTED_VALUE"""),1.6072318E7)</f>
        <v>16072318</v>
      </c>
    </row>
    <row r="94">
      <c r="A94" s="2">
        <f>IFERROR(__xludf.DUMMYFUNCTION("""COMPUTED_VALUE"""),45426.66666666667)</f>
        <v>45426.66667</v>
      </c>
      <c r="B94" s="1">
        <f>IFERROR(__xludf.DUMMYFUNCTION("""COMPUTED_VALUE"""),2633.75)</f>
        <v>2633.75</v>
      </c>
      <c r="D94" s="2">
        <f>IFERROR(__xludf.DUMMYFUNCTION("""COMPUTED_VALUE"""),45426.66666666667)</f>
        <v>45426.66667</v>
      </c>
      <c r="E94" s="1">
        <f>IFERROR(__xludf.DUMMYFUNCTION("""COMPUTED_VALUE"""),2638.45)</f>
        <v>2638.45</v>
      </c>
      <c r="G94" s="2">
        <f>IFERROR(__xludf.DUMMYFUNCTION("""COMPUTED_VALUE"""),45426.66666666667)</f>
        <v>45426.66667</v>
      </c>
      <c r="H94" s="1">
        <f>IFERROR(__xludf.DUMMYFUNCTION("""COMPUTED_VALUE"""),2619.6)</f>
        <v>2619.6</v>
      </c>
      <c r="J94" s="2">
        <f>IFERROR(__xludf.DUMMYFUNCTION("""COMPUTED_VALUE"""),45426.66666666667)</f>
        <v>45426.66667</v>
      </c>
      <c r="K94" s="1">
        <f>IFERROR(__xludf.DUMMYFUNCTION("""COMPUTED_VALUE"""),2633.0)</f>
        <v>2633</v>
      </c>
      <c r="M94" s="2">
        <f>IFERROR(__xludf.DUMMYFUNCTION("""COMPUTED_VALUE"""),45426.66666666667)</f>
        <v>45426.66667</v>
      </c>
      <c r="N94" s="1">
        <f>IFERROR(__xludf.DUMMYFUNCTION("""COMPUTED_VALUE"""),1.723898E7)</f>
        <v>17238980</v>
      </c>
    </row>
    <row r="95">
      <c r="A95" s="2">
        <f>IFERROR(__xludf.DUMMYFUNCTION("""COMPUTED_VALUE"""),45427.66666666667)</f>
        <v>45427.66667</v>
      </c>
      <c r="B95" s="1">
        <f>IFERROR(__xludf.DUMMYFUNCTION("""COMPUTED_VALUE"""),2648.69)</f>
        <v>2648.69</v>
      </c>
      <c r="D95" s="2">
        <f>IFERROR(__xludf.DUMMYFUNCTION("""COMPUTED_VALUE"""),45427.66666666667)</f>
        <v>45427.66667</v>
      </c>
      <c r="E95" s="1">
        <f>IFERROR(__xludf.DUMMYFUNCTION("""COMPUTED_VALUE"""),2658.49)</f>
        <v>2658.49</v>
      </c>
      <c r="G95" s="2">
        <f>IFERROR(__xludf.DUMMYFUNCTION("""COMPUTED_VALUE"""),45427.66666666667)</f>
        <v>45427.66667</v>
      </c>
      <c r="H95" s="1">
        <f>IFERROR(__xludf.DUMMYFUNCTION("""COMPUTED_VALUE"""),2636.83)</f>
        <v>2636.83</v>
      </c>
      <c r="J95" s="2">
        <f>IFERROR(__xludf.DUMMYFUNCTION("""COMPUTED_VALUE"""),45427.66666666667)</f>
        <v>45427.66667</v>
      </c>
      <c r="K95" s="1">
        <f>IFERROR(__xludf.DUMMYFUNCTION("""COMPUTED_VALUE"""),2656.04)</f>
        <v>2656.04</v>
      </c>
      <c r="M95" s="2">
        <f>IFERROR(__xludf.DUMMYFUNCTION("""COMPUTED_VALUE"""),45427.66666666667)</f>
        <v>45427.66667</v>
      </c>
      <c r="N95" s="1">
        <f>IFERROR(__xludf.DUMMYFUNCTION("""COMPUTED_VALUE"""),1.3459231E7)</f>
        <v>13459231</v>
      </c>
    </row>
    <row r="96">
      <c r="A96" s="2">
        <f>IFERROR(__xludf.DUMMYFUNCTION("""COMPUTED_VALUE"""),45428.66666666667)</f>
        <v>45428.66667</v>
      </c>
      <c r="B96" s="1">
        <f>IFERROR(__xludf.DUMMYFUNCTION("""COMPUTED_VALUE"""),2657.33)</f>
        <v>2657.33</v>
      </c>
      <c r="D96" s="2">
        <f>IFERROR(__xludf.DUMMYFUNCTION("""COMPUTED_VALUE"""),45428.66666666667)</f>
        <v>45428.66667</v>
      </c>
      <c r="E96" s="1">
        <f>IFERROR(__xludf.DUMMYFUNCTION("""COMPUTED_VALUE"""),2661.25)</f>
        <v>2661.25</v>
      </c>
      <c r="G96" s="2">
        <f>IFERROR(__xludf.DUMMYFUNCTION("""COMPUTED_VALUE"""),45428.66666666667)</f>
        <v>45428.66667</v>
      </c>
      <c r="H96" s="1">
        <f>IFERROR(__xludf.DUMMYFUNCTION("""COMPUTED_VALUE"""),2629.99)</f>
        <v>2629.99</v>
      </c>
      <c r="J96" s="2">
        <f>IFERROR(__xludf.DUMMYFUNCTION("""COMPUTED_VALUE"""),45428.66666666667)</f>
        <v>45428.66667</v>
      </c>
      <c r="K96" s="1">
        <f>IFERROR(__xludf.DUMMYFUNCTION("""COMPUTED_VALUE"""),2636.54)</f>
        <v>2636.54</v>
      </c>
      <c r="M96" s="2">
        <f>IFERROR(__xludf.DUMMYFUNCTION("""COMPUTED_VALUE"""),45428.66666666667)</f>
        <v>45428.66667</v>
      </c>
      <c r="N96" s="1">
        <f>IFERROR(__xludf.DUMMYFUNCTION("""COMPUTED_VALUE"""),1.6151605E7)</f>
        <v>16151605</v>
      </c>
    </row>
    <row r="97">
      <c r="A97" s="2">
        <f>IFERROR(__xludf.DUMMYFUNCTION("""COMPUTED_VALUE"""),45429.66666666667)</f>
        <v>45429.66667</v>
      </c>
      <c r="B97" s="1">
        <f>IFERROR(__xludf.DUMMYFUNCTION("""COMPUTED_VALUE"""),2609.46)</f>
        <v>2609.46</v>
      </c>
      <c r="D97" s="2">
        <f>IFERROR(__xludf.DUMMYFUNCTION("""COMPUTED_VALUE"""),45429.66666666667)</f>
        <v>45429.66667</v>
      </c>
      <c r="E97" s="1">
        <f>IFERROR(__xludf.DUMMYFUNCTION("""COMPUTED_VALUE"""),2652.68)</f>
        <v>2652.68</v>
      </c>
      <c r="G97" s="2">
        <f>IFERROR(__xludf.DUMMYFUNCTION("""COMPUTED_VALUE"""),45429.66666666667)</f>
        <v>45429.66667</v>
      </c>
      <c r="H97" s="1">
        <f>IFERROR(__xludf.DUMMYFUNCTION("""COMPUTED_VALUE"""),2594.48)</f>
        <v>2594.48</v>
      </c>
      <c r="J97" s="2">
        <f>IFERROR(__xludf.DUMMYFUNCTION("""COMPUTED_VALUE"""),45429.66666666667)</f>
        <v>45429.66667</v>
      </c>
      <c r="K97" s="1">
        <f>IFERROR(__xludf.DUMMYFUNCTION("""COMPUTED_VALUE"""),2621.91)</f>
        <v>2621.91</v>
      </c>
      <c r="M97" s="2">
        <f>IFERROR(__xludf.DUMMYFUNCTION("""COMPUTED_VALUE"""),45429.66666666667)</f>
        <v>45429.66667</v>
      </c>
      <c r="N97" s="1">
        <f>IFERROR(__xludf.DUMMYFUNCTION("""COMPUTED_VALUE"""),1.4142856E7)</f>
        <v>14142856</v>
      </c>
    </row>
    <row r="98">
      <c r="A98" s="2">
        <f>IFERROR(__xludf.DUMMYFUNCTION("""COMPUTED_VALUE"""),45432.66666666667)</f>
        <v>45432.66667</v>
      </c>
      <c r="B98" s="1">
        <f>IFERROR(__xludf.DUMMYFUNCTION("""COMPUTED_VALUE"""),2621.89)</f>
        <v>2621.89</v>
      </c>
      <c r="D98" s="2">
        <f>IFERROR(__xludf.DUMMYFUNCTION("""COMPUTED_VALUE"""),45432.66666666667)</f>
        <v>45432.66667</v>
      </c>
      <c r="E98" s="1">
        <f>IFERROR(__xludf.DUMMYFUNCTION("""COMPUTED_VALUE"""),2641.55)</f>
        <v>2641.55</v>
      </c>
      <c r="G98" s="2">
        <f>IFERROR(__xludf.DUMMYFUNCTION("""COMPUTED_VALUE"""),45432.66666666667)</f>
        <v>45432.66667</v>
      </c>
      <c r="H98" s="1">
        <f>IFERROR(__xludf.DUMMYFUNCTION("""COMPUTED_VALUE"""),2618.01)</f>
        <v>2618.01</v>
      </c>
      <c r="J98" s="2">
        <f>IFERROR(__xludf.DUMMYFUNCTION("""COMPUTED_VALUE"""),45432.66666666667)</f>
        <v>45432.66667</v>
      </c>
      <c r="K98" s="1">
        <f>IFERROR(__xludf.DUMMYFUNCTION("""COMPUTED_VALUE"""),2639.27)</f>
        <v>2639.27</v>
      </c>
      <c r="M98" s="2">
        <f>IFERROR(__xludf.DUMMYFUNCTION("""COMPUTED_VALUE"""),45432.66666666667)</f>
        <v>45432.66667</v>
      </c>
      <c r="N98" s="1">
        <f>IFERROR(__xludf.DUMMYFUNCTION("""COMPUTED_VALUE"""),1.0523889E7)</f>
        <v>10523889</v>
      </c>
    </row>
    <row r="99">
      <c r="A99" s="2">
        <f>IFERROR(__xludf.DUMMYFUNCTION("""COMPUTED_VALUE"""),45433.66666666667)</f>
        <v>45433.66667</v>
      </c>
      <c r="B99" s="1">
        <f>IFERROR(__xludf.DUMMYFUNCTION("""COMPUTED_VALUE"""),2641.38)</f>
        <v>2641.38</v>
      </c>
      <c r="D99" s="2">
        <f>IFERROR(__xludf.DUMMYFUNCTION("""COMPUTED_VALUE"""),45433.66666666667)</f>
        <v>45433.66667</v>
      </c>
      <c r="E99" s="1">
        <f>IFERROR(__xludf.DUMMYFUNCTION("""COMPUTED_VALUE"""),2646.14)</f>
        <v>2646.14</v>
      </c>
      <c r="G99" s="2">
        <f>IFERROR(__xludf.DUMMYFUNCTION("""COMPUTED_VALUE"""),45433.66666666667)</f>
        <v>45433.66667</v>
      </c>
      <c r="H99" s="1">
        <f>IFERROR(__xludf.DUMMYFUNCTION("""COMPUTED_VALUE"""),2628.15)</f>
        <v>2628.15</v>
      </c>
      <c r="J99" s="2">
        <f>IFERROR(__xludf.DUMMYFUNCTION("""COMPUTED_VALUE"""),45433.66666666667)</f>
        <v>45433.66667</v>
      </c>
      <c r="K99" s="1">
        <f>IFERROR(__xludf.DUMMYFUNCTION("""COMPUTED_VALUE"""),2642.4)</f>
        <v>2642.4</v>
      </c>
      <c r="M99" s="2">
        <f>IFERROR(__xludf.DUMMYFUNCTION("""COMPUTED_VALUE"""),45433.66666666667)</f>
        <v>45433.66667</v>
      </c>
      <c r="N99" s="1">
        <f>IFERROR(__xludf.DUMMYFUNCTION("""COMPUTED_VALUE"""),1.0498881E7)</f>
        <v>10498881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IFERROR(__xludf.DUMMYFUNCTION("""COMPUTED_VALUE"""),2635.1)</f>
        <v>2635.1</v>
      </c>
      <c r="D100" s="2">
        <f>IFERROR(__xludf.DUMMYFUNCTION("""COMPUTED_VALUE"""),45434.66666666667)</f>
        <v>45434.66667</v>
      </c>
      <c r="E100" s="1">
        <f>IFERROR(__xludf.DUMMYFUNCTION("""COMPUTED_VALUE"""),2645.95)</f>
        <v>2645.95</v>
      </c>
      <c r="G100" s="2">
        <f>IFERROR(__xludf.DUMMYFUNCTION("""COMPUTED_VALUE"""),45434.66666666667)</f>
        <v>45434.66667</v>
      </c>
      <c r="H100" s="1">
        <f>IFERROR(__xludf.DUMMYFUNCTION("""COMPUTED_VALUE"""),2607.74)</f>
        <v>2607.74</v>
      </c>
      <c r="J100" s="2">
        <f>IFERROR(__xludf.DUMMYFUNCTION("""COMPUTED_VALUE"""),45434.66666666667)</f>
        <v>45434.66667</v>
      </c>
      <c r="K100" s="1">
        <f>IFERROR(__xludf.DUMMYFUNCTION("""COMPUTED_VALUE"""),2610.8)</f>
        <v>2610.8</v>
      </c>
      <c r="M100" s="2">
        <f>IFERROR(__xludf.DUMMYFUNCTION("""COMPUTED_VALUE"""),45434.66666666667)</f>
        <v>45434.66667</v>
      </c>
      <c r="N100" s="1">
        <f>IFERROR(__xludf.DUMMYFUNCTION("""COMPUTED_VALUE"""),1.1544302E7)</f>
        <v>11544302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IFERROR(__xludf.DUMMYFUNCTION("""COMPUTED_VALUE"""),2618.23)</f>
        <v>2618.23</v>
      </c>
      <c r="D101" s="2">
        <f>IFERROR(__xludf.DUMMYFUNCTION("""COMPUTED_VALUE"""),45435.66666666667)</f>
        <v>45435.66667</v>
      </c>
      <c r="E101" s="1">
        <f>IFERROR(__xludf.DUMMYFUNCTION("""COMPUTED_VALUE"""),2621.31)</f>
        <v>2621.31</v>
      </c>
      <c r="G101" s="2">
        <f>IFERROR(__xludf.DUMMYFUNCTION("""COMPUTED_VALUE"""),45435.66666666667)</f>
        <v>45435.66667</v>
      </c>
      <c r="H101" s="1">
        <f>IFERROR(__xludf.DUMMYFUNCTION("""COMPUTED_VALUE"""),2586.39)</f>
        <v>2586.39</v>
      </c>
      <c r="J101" s="2">
        <f>IFERROR(__xludf.DUMMYFUNCTION("""COMPUTED_VALUE"""),45435.66666666667)</f>
        <v>45435.66667</v>
      </c>
      <c r="K101" s="1">
        <f>IFERROR(__xludf.DUMMYFUNCTION("""COMPUTED_VALUE"""),2591.76)</f>
        <v>2591.76</v>
      </c>
      <c r="M101" s="2">
        <f>IFERROR(__xludf.DUMMYFUNCTION("""COMPUTED_VALUE"""),45435.66666666667)</f>
        <v>45435.66667</v>
      </c>
      <c r="N101" s="1">
        <f>IFERROR(__xludf.DUMMYFUNCTION("""COMPUTED_VALUE"""),1.2377691E7)</f>
        <v>12377691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IFERROR(__xludf.DUMMYFUNCTION("""COMPUTED_VALUE"""),2598.66)</f>
        <v>2598.66</v>
      </c>
      <c r="D102" s="2">
        <f>IFERROR(__xludf.DUMMYFUNCTION("""COMPUTED_VALUE"""),45436.66666666667)</f>
        <v>45436.66667</v>
      </c>
      <c r="E102" s="1">
        <f>IFERROR(__xludf.DUMMYFUNCTION("""COMPUTED_VALUE"""),2618.13)</f>
        <v>2618.13</v>
      </c>
      <c r="G102" s="2">
        <f>IFERROR(__xludf.DUMMYFUNCTION("""COMPUTED_VALUE"""),45436.66666666667)</f>
        <v>45436.66667</v>
      </c>
      <c r="H102" s="1">
        <f>IFERROR(__xludf.DUMMYFUNCTION("""COMPUTED_VALUE"""),2588.12)</f>
        <v>2588.12</v>
      </c>
      <c r="J102" s="2">
        <f>IFERROR(__xludf.DUMMYFUNCTION("""COMPUTED_VALUE"""),45436.66666666667)</f>
        <v>45436.66667</v>
      </c>
      <c r="K102" s="1">
        <f>IFERROR(__xludf.DUMMYFUNCTION("""COMPUTED_VALUE"""),2606.99)</f>
        <v>2606.99</v>
      </c>
      <c r="M102" s="2">
        <f>IFERROR(__xludf.DUMMYFUNCTION("""COMPUTED_VALUE"""),45436.66666666667)</f>
        <v>45436.66667</v>
      </c>
      <c r="N102" s="1">
        <f>IFERROR(__xludf.DUMMYFUNCTION("""COMPUTED_VALUE"""),1.0937227E7)</f>
        <v>10937227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IFERROR(__xludf.DUMMYFUNCTION("""COMPUTED_VALUE"""),2608.45)</f>
        <v>2608.45</v>
      </c>
      <c r="D103" s="2">
        <f>IFERROR(__xludf.DUMMYFUNCTION("""COMPUTED_VALUE"""),45440.66666666667)</f>
        <v>45440.66667</v>
      </c>
      <c r="E103" s="1">
        <f>IFERROR(__xludf.DUMMYFUNCTION("""COMPUTED_VALUE"""),2612.25)</f>
        <v>2612.25</v>
      </c>
      <c r="G103" s="2">
        <f>IFERROR(__xludf.DUMMYFUNCTION("""COMPUTED_VALUE"""),45440.66666666667)</f>
        <v>45440.66667</v>
      </c>
      <c r="H103" s="1">
        <f>IFERROR(__xludf.DUMMYFUNCTION("""COMPUTED_VALUE"""),2570.71)</f>
        <v>2570.71</v>
      </c>
      <c r="J103" s="2">
        <f>IFERROR(__xludf.DUMMYFUNCTION("""COMPUTED_VALUE"""),45440.66666666667)</f>
        <v>45440.66667</v>
      </c>
      <c r="K103" s="1">
        <f>IFERROR(__xludf.DUMMYFUNCTION("""COMPUTED_VALUE"""),2573.31)</f>
        <v>2573.31</v>
      </c>
      <c r="M103" s="2">
        <f>IFERROR(__xludf.DUMMYFUNCTION("""COMPUTED_VALUE"""),45440.66666666667)</f>
        <v>45440.66667</v>
      </c>
      <c r="N103" s="1">
        <f>IFERROR(__xludf.DUMMYFUNCTION("""COMPUTED_VALUE"""),1.3852124E7)</f>
        <v>13852124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IFERROR(__xludf.DUMMYFUNCTION("""COMPUTED_VALUE"""),2550.6)</f>
        <v>2550.6</v>
      </c>
      <c r="D104" s="2">
        <f>IFERROR(__xludf.DUMMYFUNCTION("""COMPUTED_VALUE"""),45441.66666666667)</f>
        <v>45441.66667</v>
      </c>
      <c r="E104" s="1">
        <f>IFERROR(__xludf.DUMMYFUNCTION("""COMPUTED_VALUE"""),2558.69)</f>
        <v>2558.69</v>
      </c>
      <c r="G104" s="2">
        <f>IFERROR(__xludf.DUMMYFUNCTION("""COMPUTED_VALUE"""),45441.66666666667)</f>
        <v>45441.66667</v>
      </c>
      <c r="H104" s="1">
        <f>IFERROR(__xludf.DUMMYFUNCTION("""COMPUTED_VALUE"""),2532.59)</f>
        <v>2532.59</v>
      </c>
      <c r="J104" s="2">
        <f>IFERROR(__xludf.DUMMYFUNCTION("""COMPUTED_VALUE"""),45441.66666666667)</f>
        <v>45441.66667</v>
      </c>
      <c r="K104" s="1">
        <f>IFERROR(__xludf.DUMMYFUNCTION("""COMPUTED_VALUE"""),2549.05)</f>
        <v>2549.05</v>
      </c>
      <c r="M104" s="2">
        <f>IFERROR(__xludf.DUMMYFUNCTION("""COMPUTED_VALUE"""),45441.66666666667)</f>
        <v>45441.66667</v>
      </c>
      <c r="N104" s="1">
        <f>IFERROR(__xludf.DUMMYFUNCTION("""COMPUTED_VALUE"""),1.2200713E7)</f>
        <v>12200713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IFERROR(__xludf.DUMMYFUNCTION("""COMPUTED_VALUE"""),2555.11)</f>
        <v>2555.11</v>
      </c>
      <c r="D105" s="2">
        <f>IFERROR(__xludf.DUMMYFUNCTION("""COMPUTED_VALUE"""),45442.66666666667)</f>
        <v>45442.66667</v>
      </c>
      <c r="E105" s="1">
        <f>IFERROR(__xludf.DUMMYFUNCTION("""COMPUTED_VALUE"""),2572.97)</f>
        <v>2572.97</v>
      </c>
      <c r="G105" s="2">
        <f>IFERROR(__xludf.DUMMYFUNCTION("""COMPUTED_VALUE"""),45442.66666666667)</f>
        <v>45442.66667</v>
      </c>
      <c r="H105" s="1">
        <f>IFERROR(__xludf.DUMMYFUNCTION("""COMPUTED_VALUE"""),2550.96)</f>
        <v>2550.96</v>
      </c>
      <c r="J105" s="2">
        <f>IFERROR(__xludf.DUMMYFUNCTION("""COMPUTED_VALUE"""),45442.66666666667)</f>
        <v>45442.66667</v>
      </c>
      <c r="K105" s="1">
        <f>IFERROR(__xludf.DUMMYFUNCTION("""COMPUTED_VALUE"""),2566.23)</f>
        <v>2566.23</v>
      </c>
      <c r="M105" s="2">
        <f>IFERROR(__xludf.DUMMYFUNCTION("""COMPUTED_VALUE"""),45442.66666666667)</f>
        <v>45442.66667</v>
      </c>
      <c r="N105" s="1">
        <f>IFERROR(__xludf.DUMMYFUNCTION("""COMPUTED_VALUE"""),1.3707808E7)</f>
        <v>13707808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IFERROR(__xludf.DUMMYFUNCTION("""COMPUTED_VALUE"""),2568.37)</f>
        <v>2568.37</v>
      </c>
      <c r="D106" s="2">
        <f>IFERROR(__xludf.DUMMYFUNCTION("""COMPUTED_VALUE"""),45443.66666666667)</f>
        <v>45443.66667</v>
      </c>
      <c r="E106" s="1">
        <f>IFERROR(__xludf.DUMMYFUNCTION("""COMPUTED_VALUE"""),2581.74)</f>
        <v>2581.74</v>
      </c>
      <c r="G106" s="2">
        <f>IFERROR(__xludf.DUMMYFUNCTION("""COMPUTED_VALUE"""),45443.66666666667)</f>
        <v>45443.66667</v>
      </c>
      <c r="H106" s="1">
        <f>IFERROR(__xludf.DUMMYFUNCTION("""COMPUTED_VALUE"""),2542.43)</f>
        <v>2542.43</v>
      </c>
      <c r="J106" s="2">
        <f>IFERROR(__xludf.DUMMYFUNCTION("""COMPUTED_VALUE"""),45443.66666666667)</f>
        <v>45443.66667</v>
      </c>
      <c r="K106" s="1">
        <f>IFERROR(__xludf.DUMMYFUNCTION("""COMPUTED_VALUE"""),2581.53)</f>
        <v>2581.53</v>
      </c>
      <c r="M106" s="2">
        <f>IFERROR(__xludf.DUMMYFUNCTION("""COMPUTED_VALUE"""),45443.66666666667)</f>
        <v>45443.66667</v>
      </c>
      <c r="N106" s="1">
        <f>IFERROR(__xludf.DUMMYFUNCTION("""COMPUTED_VALUE"""),2.1453842E7)</f>
        <v>21453842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IFERROR(__xludf.DUMMYFUNCTION("""COMPUTED_VALUE"""),2587.31)</f>
        <v>2587.31</v>
      </c>
      <c r="D107" s="2">
        <f>IFERROR(__xludf.DUMMYFUNCTION("""COMPUTED_VALUE"""),45446.66666666667)</f>
        <v>45446.66667</v>
      </c>
      <c r="E107" s="1">
        <f>IFERROR(__xludf.DUMMYFUNCTION("""COMPUTED_VALUE"""),2600.8)</f>
        <v>2600.8</v>
      </c>
      <c r="G107" s="2">
        <f>IFERROR(__xludf.DUMMYFUNCTION("""COMPUTED_VALUE"""),45446.66666666667)</f>
        <v>45446.66667</v>
      </c>
      <c r="H107" s="1">
        <f>IFERROR(__xludf.DUMMYFUNCTION("""COMPUTED_VALUE"""),2568.94)</f>
        <v>2568.94</v>
      </c>
      <c r="J107" s="2">
        <f>IFERROR(__xludf.DUMMYFUNCTION("""COMPUTED_VALUE"""),45446.66666666667)</f>
        <v>45446.66667</v>
      </c>
      <c r="K107" s="1">
        <f>IFERROR(__xludf.DUMMYFUNCTION("""COMPUTED_VALUE"""),2591.79)</f>
        <v>2591.79</v>
      </c>
      <c r="M107" s="2">
        <f>IFERROR(__xludf.DUMMYFUNCTION("""COMPUTED_VALUE"""),45446.66666666667)</f>
        <v>45446.66667</v>
      </c>
      <c r="N107" s="1">
        <f>IFERROR(__xludf.DUMMYFUNCTION("""COMPUTED_VALUE"""),1.2879057E7)</f>
        <v>12879057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IFERROR(__xludf.DUMMYFUNCTION("""COMPUTED_VALUE"""),2579.28)</f>
        <v>2579.28</v>
      </c>
      <c r="D108" s="2">
        <f>IFERROR(__xludf.DUMMYFUNCTION("""COMPUTED_VALUE"""),45447.66666666667)</f>
        <v>45447.66667</v>
      </c>
      <c r="E108" s="1">
        <f>IFERROR(__xludf.DUMMYFUNCTION("""COMPUTED_VALUE"""),2612.59)</f>
        <v>2612.59</v>
      </c>
      <c r="G108" s="2">
        <f>IFERROR(__xludf.DUMMYFUNCTION("""COMPUTED_VALUE"""),45447.66666666667)</f>
        <v>45447.66667</v>
      </c>
      <c r="H108" s="1">
        <f>IFERROR(__xludf.DUMMYFUNCTION("""COMPUTED_VALUE"""),2579.28)</f>
        <v>2579.28</v>
      </c>
      <c r="J108" s="2">
        <f>IFERROR(__xludf.DUMMYFUNCTION("""COMPUTED_VALUE"""),45447.66666666667)</f>
        <v>45447.66667</v>
      </c>
      <c r="K108" s="1">
        <f>IFERROR(__xludf.DUMMYFUNCTION("""COMPUTED_VALUE"""),2604.81)</f>
        <v>2604.81</v>
      </c>
      <c r="M108" s="2">
        <f>IFERROR(__xludf.DUMMYFUNCTION("""COMPUTED_VALUE"""),45447.66666666667)</f>
        <v>45447.66667</v>
      </c>
      <c r="N108" s="1">
        <f>IFERROR(__xludf.DUMMYFUNCTION("""COMPUTED_VALUE"""),1.1051441E7)</f>
        <v>11051441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IFERROR(__xludf.DUMMYFUNCTION("""COMPUTED_VALUE"""),2614.89)</f>
        <v>2614.89</v>
      </c>
      <c r="D109" s="2">
        <f>IFERROR(__xludf.DUMMYFUNCTION("""COMPUTED_VALUE"""),45448.66666666667)</f>
        <v>45448.66667</v>
      </c>
      <c r="E109" s="1">
        <f>IFERROR(__xludf.DUMMYFUNCTION("""COMPUTED_VALUE"""),2643.58)</f>
        <v>2643.58</v>
      </c>
      <c r="G109" s="2">
        <f>IFERROR(__xludf.DUMMYFUNCTION("""COMPUTED_VALUE"""),45448.66666666667)</f>
        <v>45448.66667</v>
      </c>
      <c r="H109" s="1">
        <f>IFERROR(__xludf.DUMMYFUNCTION("""COMPUTED_VALUE"""),2604.13)</f>
        <v>2604.13</v>
      </c>
      <c r="J109" s="2">
        <f>IFERROR(__xludf.DUMMYFUNCTION("""COMPUTED_VALUE"""),45448.66666666667)</f>
        <v>45448.66667</v>
      </c>
      <c r="K109" s="1">
        <f>IFERROR(__xludf.DUMMYFUNCTION("""COMPUTED_VALUE"""),2638.77)</f>
        <v>2638.77</v>
      </c>
      <c r="M109" s="2">
        <f>IFERROR(__xludf.DUMMYFUNCTION("""COMPUTED_VALUE"""),45448.66666666667)</f>
        <v>45448.66667</v>
      </c>
      <c r="N109" s="1">
        <f>IFERROR(__xludf.DUMMYFUNCTION("""COMPUTED_VALUE"""),9607216.0)</f>
        <v>9607216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IFERROR(__xludf.DUMMYFUNCTION("""COMPUTED_VALUE"""),2637.75)</f>
        <v>2637.75</v>
      </c>
      <c r="D110" s="2">
        <f>IFERROR(__xludf.DUMMYFUNCTION("""COMPUTED_VALUE"""),45449.66666666667)</f>
        <v>45449.66667</v>
      </c>
      <c r="E110" s="1">
        <f>IFERROR(__xludf.DUMMYFUNCTION("""COMPUTED_VALUE"""),2646.95)</f>
        <v>2646.95</v>
      </c>
      <c r="G110" s="2">
        <f>IFERROR(__xludf.DUMMYFUNCTION("""COMPUTED_VALUE"""),45449.66666666667)</f>
        <v>45449.66667</v>
      </c>
      <c r="H110" s="1">
        <f>IFERROR(__xludf.DUMMYFUNCTION("""COMPUTED_VALUE"""),2611.35)</f>
        <v>2611.35</v>
      </c>
      <c r="J110" s="2">
        <f>IFERROR(__xludf.DUMMYFUNCTION("""COMPUTED_VALUE"""),45449.66666666667)</f>
        <v>45449.66667</v>
      </c>
      <c r="K110" s="1">
        <f>IFERROR(__xludf.DUMMYFUNCTION("""COMPUTED_VALUE"""),2620.31)</f>
        <v>2620.31</v>
      </c>
      <c r="M110" s="2">
        <f>IFERROR(__xludf.DUMMYFUNCTION("""COMPUTED_VALUE"""),45449.66666666667)</f>
        <v>45449.66667</v>
      </c>
      <c r="N110" s="1">
        <f>IFERROR(__xludf.DUMMYFUNCTION("""COMPUTED_VALUE"""),1.1847009E7)</f>
        <v>11847009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IFERROR(__xludf.DUMMYFUNCTION("""COMPUTED_VALUE"""),2610.6)</f>
        <v>2610.6</v>
      </c>
      <c r="D111" s="2">
        <f>IFERROR(__xludf.DUMMYFUNCTION("""COMPUTED_VALUE"""),45450.66666666667)</f>
        <v>45450.66667</v>
      </c>
      <c r="E111" s="1">
        <f>IFERROR(__xludf.DUMMYFUNCTION("""COMPUTED_VALUE"""),2625.32)</f>
        <v>2625.32</v>
      </c>
      <c r="G111" s="2">
        <f>IFERROR(__xludf.DUMMYFUNCTION("""COMPUTED_VALUE"""),45450.66666666667)</f>
        <v>45450.66667</v>
      </c>
      <c r="H111" s="1">
        <f>IFERROR(__xludf.DUMMYFUNCTION("""COMPUTED_VALUE"""),2601.36)</f>
        <v>2601.36</v>
      </c>
      <c r="J111" s="2">
        <f>IFERROR(__xludf.DUMMYFUNCTION("""COMPUTED_VALUE"""),45450.66666666667)</f>
        <v>45450.66667</v>
      </c>
      <c r="K111" s="1">
        <f>IFERROR(__xludf.DUMMYFUNCTION("""COMPUTED_VALUE"""),2606.69)</f>
        <v>2606.69</v>
      </c>
      <c r="M111" s="2">
        <f>IFERROR(__xludf.DUMMYFUNCTION("""COMPUTED_VALUE"""),45450.66666666667)</f>
        <v>45450.66667</v>
      </c>
      <c r="N111" s="1">
        <f>IFERROR(__xludf.DUMMYFUNCTION("""COMPUTED_VALUE"""),1.0396598E7)</f>
        <v>10396598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IFERROR(__xludf.DUMMYFUNCTION("""COMPUTED_VALUE"""),2593.66)</f>
        <v>2593.66</v>
      </c>
      <c r="D112" s="2">
        <f>IFERROR(__xludf.DUMMYFUNCTION("""COMPUTED_VALUE"""),45453.66666666667)</f>
        <v>45453.66667</v>
      </c>
      <c r="E112" s="1">
        <f>IFERROR(__xludf.DUMMYFUNCTION("""COMPUTED_VALUE"""),2612.49)</f>
        <v>2612.49</v>
      </c>
      <c r="G112" s="2">
        <f>IFERROR(__xludf.DUMMYFUNCTION("""COMPUTED_VALUE"""),45453.66666666667)</f>
        <v>45453.66667</v>
      </c>
      <c r="H112" s="1">
        <f>IFERROR(__xludf.DUMMYFUNCTION("""COMPUTED_VALUE"""),2588.35)</f>
        <v>2588.35</v>
      </c>
      <c r="J112" s="2">
        <f>IFERROR(__xludf.DUMMYFUNCTION("""COMPUTED_VALUE"""),45453.66666666667)</f>
        <v>45453.66667</v>
      </c>
      <c r="K112" s="1">
        <f>IFERROR(__xludf.DUMMYFUNCTION("""COMPUTED_VALUE"""),2611.9)</f>
        <v>2611.9</v>
      </c>
      <c r="M112" s="2">
        <f>IFERROR(__xludf.DUMMYFUNCTION("""COMPUTED_VALUE"""),45453.66666666667)</f>
        <v>45453.66667</v>
      </c>
      <c r="N112" s="1">
        <f>IFERROR(__xludf.DUMMYFUNCTION("""COMPUTED_VALUE"""),1.0416128E7)</f>
        <v>10416128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IFERROR(__xludf.DUMMYFUNCTION("""COMPUTED_VALUE"""),2599.49)</f>
        <v>2599.49</v>
      </c>
      <c r="D113" s="2">
        <f>IFERROR(__xludf.DUMMYFUNCTION("""COMPUTED_VALUE"""),45454.66666666667)</f>
        <v>45454.66667</v>
      </c>
      <c r="E113" s="1">
        <f>IFERROR(__xludf.DUMMYFUNCTION("""COMPUTED_VALUE"""),2610.51)</f>
        <v>2610.51</v>
      </c>
      <c r="G113" s="2">
        <f>IFERROR(__xludf.DUMMYFUNCTION("""COMPUTED_VALUE"""),45454.66666666667)</f>
        <v>45454.66667</v>
      </c>
      <c r="H113" s="1">
        <f>IFERROR(__xludf.DUMMYFUNCTION("""COMPUTED_VALUE"""),2579.15)</f>
        <v>2579.15</v>
      </c>
      <c r="J113" s="2">
        <f>IFERROR(__xludf.DUMMYFUNCTION("""COMPUTED_VALUE"""),45454.66666666667)</f>
        <v>45454.66667</v>
      </c>
      <c r="K113" s="1">
        <f>IFERROR(__xludf.DUMMYFUNCTION("""COMPUTED_VALUE"""),2602.91)</f>
        <v>2602.91</v>
      </c>
      <c r="M113" s="2">
        <f>IFERROR(__xludf.DUMMYFUNCTION("""COMPUTED_VALUE"""),45454.66666666667)</f>
        <v>45454.66667</v>
      </c>
      <c r="N113" s="1">
        <f>IFERROR(__xludf.DUMMYFUNCTION("""COMPUTED_VALUE"""),9853712.0)</f>
        <v>9853712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IFERROR(__xludf.DUMMYFUNCTION("""COMPUTED_VALUE"""),2626.25)</f>
        <v>2626.25</v>
      </c>
      <c r="D114" s="2">
        <f>IFERROR(__xludf.DUMMYFUNCTION("""COMPUTED_VALUE"""),45455.66666666667)</f>
        <v>45455.66667</v>
      </c>
      <c r="E114" s="1">
        <f>IFERROR(__xludf.DUMMYFUNCTION("""COMPUTED_VALUE"""),2653.7)</f>
        <v>2653.7</v>
      </c>
      <c r="G114" s="2">
        <f>IFERROR(__xludf.DUMMYFUNCTION("""COMPUTED_VALUE"""),45455.66666666667)</f>
        <v>45455.66667</v>
      </c>
      <c r="H114" s="1">
        <f>IFERROR(__xludf.DUMMYFUNCTION("""COMPUTED_VALUE"""),2621.41)</f>
        <v>2621.41</v>
      </c>
      <c r="J114" s="2">
        <f>IFERROR(__xludf.DUMMYFUNCTION("""COMPUTED_VALUE"""),45455.66666666667)</f>
        <v>45455.66667</v>
      </c>
      <c r="K114" s="1">
        <f>IFERROR(__xludf.DUMMYFUNCTION("""COMPUTED_VALUE"""),2637.48)</f>
        <v>2637.48</v>
      </c>
      <c r="M114" s="2">
        <f>IFERROR(__xludf.DUMMYFUNCTION("""COMPUTED_VALUE"""),45455.66666666667)</f>
        <v>45455.66667</v>
      </c>
      <c r="N114" s="1">
        <f>IFERROR(__xludf.DUMMYFUNCTION("""COMPUTED_VALUE"""),1.2780574E7)</f>
        <v>12780574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IFERROR(__xludf.DUMMYFUNCTION("""COMPUTED_VALUE"""),2630.03)</f>
        <v>2630.03</v>
      </c>
      <c r="D115" s="2">
        <f>IFERROR(__xludf.DUMMYFUNCTION("""COMPUTED_VALUE"""),45456.66666666667)</f>
        <v>45456.66667</v>
      </c>
      <c r="E115" s="1">
        <f>IFERROR(__xludf.DUMMYFUNCTION("""COMPUTED_VALUE"""),2637.37)</f>
        <v>2637.37</v>
      </c>
      <c r="G115" s="2">
        <f>IFERROR(__xludf.DUMMYFUNCTION("""COMPUTED_VALUE"""),45456.66666666667)</f>
        <v>45456.66667</v>
      </c>
      <c r="H115" s="1">
        <f>IFERROR(__xludf.DUMMYFUNCTION("""COMPUTED_VALUE"""),2606.75)</f>
        <v>2606.75</v>
      </c>
      <c r="J115" s="2">
        <f>IFERROR(__xludf.DUMMYFUNCTION("""COMPUTED_VALUE"""),45456.66666666667)</f>
        <v>45456.66667</v>
      </c>
      <c r="K115" s="1">
        <f>IFERROR(__xludf.DUMMYFUNCTION("""COMPUTED_VALUE"""),2611.2)</f>
        <v>2611.2</v>
      </c>
      <c r="M115" s="2">
        <f>IFERROR(__xludf.DUMMYFUNCTION("""COMPUTED_VALUE"""),45456.66666666667)</f>
        <v>45456.66667</v>
      </c>
      <c r="N115" s="1">
        <f>IFERROR(__xludf.DUMMYFUNCTION("""COMPUTED_VALUE"""),1.1287852E7)</f>
        <v>11287852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IFERROR(__xludf.DUMMYFUNCTION("""COMPUTED_VALUE"""),2601.56)</f>
        <v>2601.56</v>
      </c>
      <c r="D116" s="2">
        <f>IFERROR(__xludf.DUMMYFUNCTION("""COMPUTED_VALUE"""),45457.66666666667)</f>
        <v>45457.66667</v>
      </c>
      <c r="E116" s="1">
        <f>IFERROR(__xludf.DUMMYFUNCTION("""COMPUTED_VALUE"""),2615.53)</f>
        <v>2615.53</v>
      </c>
      <c r="G116" s="2">
        <f>IFERROR(__xludf.DUMMYFUNCTION("""COMPUTED_VALUE"""),45457.66666666667)</f>
        <v>45457.66667</v>
      </c>
      <c r="H116" s="1">
        <f>IFERROR(__xludf.DUMMYFUNCTION("""COMPUTED_VALUE"""),2581.0)</f>
        <v>2581</v>
      </c>
      <c r="J116" s="2">
        <f>IFERROR(__xludf.DUMMYFUNCTION("""COMPUTED_VALUE"""),45457.66666666667)</f>
        <v>45457.66667</v>
      </c>
      <c r="K116" s="1">
        <f>IFERROR(__xludf.DUMMYFUNCTION("""COMPUTED_VALUE"""),2615.23)</f>
        <v>2615.23</v>
      </c>
      <c r="M116" s="2">
        <f>IFERROR(__xludf.DUMMYFUNCTION("""COMPUTED_VALUE"""),45457.66666666667)</f>
        <v>45457.66667</v>
      </c>
      <c r="N116" s="1">
        <f>IFERROR(__xludf.DUMMYFUNCTION("""COMPUTED_VALUE"""),1.2448965E7)</f>
        <v>12448965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IFERROR(__xludf.DUMMYFUNCTION("""COMPUTED_VALUE"""),2605.1)</f>
        <v>2605.1</v>
      </c>
      <c r="D117" s="2">
        <f>IFERROR(__xludf.DUMMYFUNCTION("""COMPUTED_VALUE"""),45460.66666666667)</f>
        <v>45460.66667</v>
      </c>
      <c r="E117" s="1">
        <f>IFERROR(__xludf.DUMMYFUNCTION("""COMPUTED_VALUE"""),2669.25)</f>
        <v>2669.25</v>
      </c>
      <c r="G117" s="2">
        <f>IFERROR(__xludf.DUMMYFUNCTION("""COMPUTED_VALUE"""),45460.66666666667)</f>
        <v>45460.66667</v>
      </c>
      <c r="H117" s="1">
        <f>IFERROR(__xludf.DUMMYFUNCTION("""COMPUTED_VALUE"""),2600.58)</f>
        <v>2600.58</v>
      </c>
      <c r="J117" s="2">
        <f>IFERROR(__xludf.DUMMYFUNCTION("""COMPUTED_VALUE"""),45460.66666666667)</f>
        <v>45460.66667</v>
      </c>
      <c r="K117" s="1">
        <f>IFERROR(__xludf.DUMMYFUNCTION("""COMPUTED_VALUE"""),2666.3)</f>
        <v>2666.3</v>
      </c>
      <c r="M117" s="2">
        <f>IFERROR(__xludf.DUMMYFUNCTION("""COMPUTED_VALUE"""),45460.66666666667)</f>
        <v>45460.66667</v>
      </c>
      <c r="N117" s="1">
        <f>IFERROR(__xludf.DUMMYFUNCTION("""COMPUTED_VALUE"""),1.3225278E7)</f>
        <v>13225278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IFERROR(__xludf.DUMMYFUNCTION("""COMPUTED_VALUE"""),2662.81)</f>
        <v>2662.81</v>
      </c>
      <c r="D118" s="2">
        <f>IFERROR(__xludf.DUMMYFUNCTION("""COMPUTED_VALUE"""),45461.66666666667)</f>
        <v>45461.66667</v>
      </c>
      <c r="E118" s="1">
        <f>IFERROR(__xludf.DUMMYFUNCTION("""COMPUTED_VALUE"""),2683.95)</f>
        <v>2683.95</v>
      </c>
      <c r="G118" s="2">
        <f>IFERROR(__xludf.DUMMYFUNCTION("""COMPUTED_VALUE"""),45461.66666666667)</f>
        <v>45461.66667</v>
      </c>
      <c r="H118" s="1">
        <f>IFERROR(__xludf.DUMMYFUNCTION("""COMPUTED_VALUE"""),2649.02)</f>
        <v>2649.02</v>
      </c>
      <c r="J118" s="2">
        <f>IFERROR(__xludf.DUMMYFUNCTION("""COMPUTED_VALUE"""),45461.66666666667)</f>
        <v>45461.66667</v>
      </c>
      <c r="K118" s="1">
        <f>IFERROR(__xludf.DUMMYFUNCTION("""COMPUTED_VALUE"""),2677.17)</f>
        <v>2677.17</v>
      </c>
      <c r="M118" s="2">
        <f>IFERROR(__xludf.DUMMYFUNCTION("""COMPUTED_VALUE"""),45461.66666666667)</f>
        <v>45461.66667</v>
      </c>
      <c r="N118" s="1">
        <f>IFERROR(__xludf.DUMMYFUNCTION("""COMPUTED_VALUE"""),1.326396E7)</f>
        <v>13263960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IFERROR(__xludf.DUMMYFUNCTION("""COMPUTED_VALUE"""),2676.82)</f>
        <v>2676.82</v>
      </c>
      <c r="D119" s="2">
        <f>IFERROR(__xludf.DUMMYFUNCTION("""COMPUTED_VALUE"""),45463.66666666667)</f>
        <v>45463.66667</v>
      </c>
      <c r="E119" s="1">
        <f>IFERROR(__xludf.DUMMYFUNCTION("""COMPUTED_VALUE"""),2677.67)</f>
        <v>2677.67</v>
      </c>
      <c r="G119" s="2">
        <f>IFERROR(__xludf.DUMMYFUNCTION("""COMPUTED_VALUE"""),45463.66666666667)</f>
        <v>45463.66667</v>
      </c>
      <c r="H119" s="1">
        <f>IFERROR(__xludf.DUMMYFUNCTION("""COMPUTED_VALUE"""),2620.22)</f>
        <v>2620.22</v>
      </c>
      <c r="J119" s="2">
        <f>IFERROR(__xludf.DUMMYFUNCTION("""COMPUTED_VALUE"""),45463.66666666667)</f>
        <v>45463.66667</v>
      </c>
      <c r="K119" s="1">
        <f>IFERROR(__xludf.DUMMYFUNCTION("""COMPUTED_VALUE"""),2640.2)</f>
        <v>2640.2</v>
      </c>
      <c r="M119" s="2">
        <f>IFERROR(__xludf.DUMMYFUNCTION("""COMPUTED_VALUE"""),45463.66666666667)</f>
        <v>45463.66667</v>
      </c>
      <c r="N119" s="1">
        <f>IFERROR(__xludf.DUMMYFUNCTION("""COMPUTED_VALUE"""),1.3685518E7)</f>
        <v>13685518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IFERROR(__xludf.DUMMYFUNCTION("""COMPUTED_VALUE"""),2648.84)</f>
        <v>2648.84</v>
      </c>
      <c r="D120" s="2">
        <f>IFERROR(__xludf.DUMMYFUNCTION("""COMPUTED_VALUE"""),45464.66666666667)</f>
        <v>45464.66667</v>
      </c>
      <c r="E120" s="1">
        <f>IFERROR(__xludf.DUMMYFUNCTION("""COMPUTED_VALUE"""),2668.23)</f>
        <v>2668.23</v>
      </c>
      <c r="G120" s="2">
        <f>IFERROR(__xludf.DUMMYFUNCTION("""COMPUTED_VALUE"""),45464.66666666667)</f>
        <v>45464.66667</v>
      </c>
      <c r="H120" s="1">
        <f>IFERROR(__xludf.DUMMYFUNCTION("""COMPUTED_VALUE"""),2636.35)</f>
        <v>2636.35</v>
      </c>
      <c r="J120" s="2">
        <f>IFERROR(__xludf.DUMMYFUNCTION("""COMPUTED_VALUE"""),45464.66666666667)</f>
        <v>45464.66667</v>
      </c>
      <c r="K120" s="1">
        <f>IFERROR(__xludf.DUMMYFUNCTION("""COMPUTED_VALUE"""),2666.1)</f>
        <v>2666.1</v>
      </c>
      <c r="M120" s="2">
        <f>IFERROR(__xludf.DUMMYFUNCTION("""COMPUTED_VALUE"""),45464.66666666667)</f>
        <v>45464.66667</v>
      </c>
      <c r="N120" s="1">
        <f>IFERROR(__xludf.DUMMYFUNCTION("""COMPUTED_VALUE"""),7.7752551E7)</f>
        <v>77752551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IFERROR(__xludf.DUMMYFUNCTION("""COMPUTED_VALUE"""),2669.58)</f>
        <v>2669.58</v>
      </c>
      <c r="D121" s="2">
        <f>IFERROR(__xludf.DUMMYFUNCTION("""COMPUTED_VALUE"""),45467.66666666667)</f>
        <v>45467.66667</v>
      </c>
      <c r="E121" s="1">
        <f>IFERROR(__xludf.DUMMYFUNCTION("""COMPUTED_VALUE"""),2694.13)</f>
        <v>2694.13</v>
      </c>
      <c r="G121" s="2">
        <f>IFERROR(__xludf.DUMMYFUNCTION("""COMPUTED_VALUE"""),45467.66666666667)</f>
        <v>45467.66667</v>
      </c>
      <c r="H121" s="1">
        <f>IFERROR(__xludf.DUMMYFUNCTION("""COMPUTED_VALUE"""),2660.4)</f>
        <v>2660.4</v>
      </c>
      <c r="J121" s="2">
        <f>IFERROR(__xludf.DUMMYFUNCTION("""COMPUTED_VALUE"""),45467.66666666667)</f>
        <v>45467.66667</v>
      </c>
      <c r="K121" s="1">
        <f>IFERROR(__xludf.DUMMYFUNCTION("""COMPUTED_VALUE"""),2689.19)</f>
        <v>2689.19</v>
      </c>
      <c r="M121" s="2">
        <f>IFERROR(__xludf.DUMMYFUNCTION("""COMPUTED_VALUE"""),45467.66666666667)</f>
        <v>45467.66667</v>
      </c>
      <c r="N121" s="1">
        <f>IFERROR(__xludf.DUMMYFUNCTION("""COMPUTED_VALUE"""),1.8826604E7)</f>
        <v>18826604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IFERROR(__xludf.DUMMYFUNCTION("""COMPUTED_VALUE"""),2698.22)</f>
        <v>2698.22</v>
      </c>
      <c r="D122" s="2">
        <f>IFERROR(__xludf.DUMMYFUNCTION("""COMPUTED_VALUE"""),45468.66666666667)</f>
        <v>45468.66667</v>
      </c>
      <c r="E122" s="1">
        <f>IFERROR(__xludf.DUMMYFUNCTION("""COMPUTED_VALUE"""),2703.25)</f>
        <v>2703.25</v>
      </c>
      <c r="G122" s="2">
        <f>IFERROR(__xludf.DUMMYFUNCTION("""COMPUTED_VALUE"""),45468.66666666667)</f>
        <v>45468.66667</v>
      </c>
      <c r="H122" s="1">
        <f>IFERROR(__xludf.DUMMYFUNCTION("""COMPUTED_VALUE"""),2678.21)</f>
        <v>2678.21</v>
      </c>
      <c r="J122" s="2">
        <f>IFERROR(__xludf.DUMMYFUNCTION("""COMPUTED_VALUE"""),45468.66666666667)</f>
        <v>45468.66667</v>
      </c>
      <c r="K122" s="1">
        <f>IFERROR(__xludf.DUMMYFUNCTION("""COMPUTED_VALUE"""),2694.8)</f>
        <v>2694.8</v>
      </c>
      <c r="M122" s="2">
        <f>IFERROR(__xludf.DUMMYFUNCTION("""COMPUTED_VALUE"""),45468.66666666667)</f>
        <v>45468.66667</v>
      </c>
      <c r="N122" s="1">
        <f>IFERROR(__xludf.DUMMYFUNCTION("""COMPUTED_VALUE"""),1.4342669E7)</f>
        <v>14342669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IFERROR(__xludf.DUMMYFUNCTION("""COMPUTED_VALUE"""),2681.35)</f>
        <v>2681.35</v>
      </c>
      <c r="D123" s="2">
        <f>IFERROR(__xludf.DUMMYFUNCTION("""COMPUTED_VALUE"""),45469.66666666667)</f>
        <v>45469.66667</v>
      </c>
      <c r="E123" s="1">
        <f>IFERROR(__xludf.DUMMYFUNCTION("""COMPUTED_VALUE"""),2690.83)</f>
        <v>2690.83</v>
      </c>
      <c r="G123" s="2">
        <f>IFERROR(__xludf.DUMMYFUNCTION("""COMPUTED_VALUE"""),45469.66666666667)</f>
        <v>45469.66667</v>
      </c>
      <c r="H123" s="1">
        <f>IFERROR(__xludf.DUMMYFUNCTION("""COMPUTED_VALUE"""),2672.03)</f>
        <v>2672.03</v>
      </c>
      <c r="J123" s="2">
        <f>IFERROR(__xludf.DUMMYFUNCTION("""COMPUTED_VALUE"""),45469.66666666667)</f>
        <v>45469.66667</v>
      </c>
      <c r="K123" s="1">
        <f>IFERROR(__xludf.DUMMYFUNCTION("""COMPUTED_VALUE"""),2678.66)</f>
        <v>2678.66</v>
      </c>
      <c r="M123" s="2">
        <f>IFERROR(__xludf.DUMMYFUNCTION("""COMPUTED_VALUE"""),45469.66666666667)</f>
        <v>45469.66667</v>
      </c>
      <c r="N123" s="1">
        <f>IFERROR(__xludf.DUMMYFUNCTION("""COMPUTED_VALUE"""),1.5713915E7)</f>
        <v>15713915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IFERROR(__xludf.DUMMYFUNCTION("""COMPUTED_VALUE"""),2686.16)</f>
        <v>2686.16</v>
      </c>
      <c r="D124" s="2">
        <f>IFERROR(__xludf.DUMMYFUNCTION("""COMPUTED_VALUE"""),45470.66666666667)</f>
        <v>45470.66667</v>
      </c>
      <c r="E124" s="1">
        <f>IFERROR(__xludf.DUMMYFUNCTION("""COMPUTED_VALUE"""),2686.16)</f>
        <v>2686.16</v>
      </c>
      <c r="G124" s="2">
        <f>IFERROR(__xludf.DUMMYFUNCTION("""COMPUTED_VALUE"""),45470.66666666667)</f>
        <v>45470.66667</v>
      </c>
      <c r="H124" s="1">
        <f>IFERROR(__xludf.DUMMYFUNCTION("""COMPUTED_VALUE"""),2669.56)</f>
        <v>2669.56</v>
      </c>
      <c r="J124" s="2">
        <f>IFERROR(__xludf.DUMMYFUNCTION("""COMPUTED_VALUE"""),45470.66666666667)</f>
        <v>45470.66667</v>
      </c>
      <c r="K124" s="1">
        <f>IFERROR(__xludf.DUMMYFUNCTION("""COMPUTED_VALUE"""),2681.35)</f>
        <v>2681.35</v>
      </c>
      <c r="M124" s="2">
        <f>IFERROR(__xludf.DUMMYFUNCTION("""COMPUTED_VALUE"""),45470.66666666667)</f>
        <v>45470.66667</v>
      </c>
      <c r="N124" s="1">
        <f>IFERROR(__xludf.DUMMYFUNCTION("""COMPUTED_VALUE"""),1.2866249E7)</f>
        <v>12866249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IFERROR(__xludf.DUMMYFUNCTION("""COMPUTED_VALUE"""),2687.37)</f>
        <v>2687.37</v>
      </c>
      <c r="D125" s="2">
        <f>IFERROR(__xludf.DUMMYFUNCTION("""COMPUTED_VALUE"""),45471.66666666667)</f>
        <v>45471.66667</v>
      </c>
      <c r="E125" s="1">
        <f>IFERROR(__xludf.DUMMYFUNCTION("""COMPUTED_VALUE"""),2704.47)</f>
        <v>2704.47</v>
      </c>
      <c r="G125" s="2">
        <f>IFERROR(__xludf.DUMMYFUNCTION("""COMPUTED_VALUE"""),45471.66666666667)</f>
        <v>45471.66667</v>
      </c>
      <c r="H125" s="1">
        <f>IFERROR(__xludf.DUMMYFUNCTION("""COMPUTED_VALUE"""),2668.05)</f>
        <v>2668.05</v>
      </c>
      <c r="J125" s="2">
        <f>IFERROR(__xludf.DUMMYFUNCTION("""COMPUTED_VALUE"""),45471.66666666667)</f>
        <v>45471.66667</v>
      </c>
      <c r="K125" s="1">
        <f>IFERROR(__xludf.DUMMYFUNCTION("""COMPUTED_VALUE"""),2672.16)</f>
        <v>2672.16</v>
      </c>
      <c r="M125" s="2">
        <f>IFERROR(__xludf.DUMMYFUNCTION("""COMPUTED_VALUE"""),45471.66666666667)</f>
        <v>45471.66667</v>
      </c>
      <c r="N125" s="1">
        <f>IFERROR(__xludf.DUMMYFUNCTION("""COMPUTED_VALUE"""),4.4384231E7)</f>
        <v>44384231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IFERROR(__xludf.DUMMYFUNCTION("""COMPUTED_VALUE"""),2671.85)</f>
        <v>2671.85</v>
      </c>
      <c r="D126" s="2">
        <f>IFERROR(__xludf.DUMMYFUNCTION("""COMPUTED_VALUE"""),45474.66666666667)</f>
        <v>45474.66667</v>
      </c>
      <c r="E126" s="1">
        <f>IFERROR(__xludf.DUMMYFUNCTION("""COMPUTED_VALUE"""),2678.09)</f>
        <v>2678.09</v>
      </c>
      <c r="G126" s="2">
        <f>IFERROR(__xludf.DUMMYFUNCTION("""COMPUTED_VALUE"""),45474.66666666667)</f>
        <v>45474.66667</v>
      </c>
      <c r="H126" s="1">
        <f>IFERROR(__xludf.DUMMYFUNCTION("""COMPUTED_VALUE"""),2629.59)</f>
        <v>2629.59</v>
      </c>
      <c r="J126" s="2">
        <f>IFERROR(__xludf.DUMMYFUNCTION("""COMPUTED_VALUE"""),45474.66666666667)</f>
        <v>45474.66667</v>
      </c>
      <c r="K126" s="1">
        <f>IFERROR(__xludf.DUMMYFUNCTION("""COMPUTED_VALUE"""),2632.74)</f>
        <v>2632.74</v>
      </c>
      <c r="M126" s="2">
        <f>IFERROR(__xludf.DUMMYFUNCTION("""COMPUTED_VALUE"""),45474.66666666667)</f>
        <v>45474.66667</v>
      </c>
      <c r="N126" s="1">
        <f>IFERROR(__xludf.DUMMYFUNCTION("""COMPUTED_VALUE"""),1.3454172E7)</f>
        <v>13454172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IFERROR(__xludf.DUMMYFUNCTION("""COMPUTED_VALUE"""),2626.96)</f>
        <v>2626.96</v>
      </c>
      <c r="D127" s="2">
        <f>IFERROR(__xludf.DUMMYFUNCTION("""COMPUTED_VALUE"""),45475.66666666667)</f>
        <v>45475.66667</v>
      </c>
      <c r="E127" s="1">
        <f>IFERROR(__xludf.DUMMYFUNCTION("""COMPUTED_VALUE"""),2673.59)</f>
        <v>2673.59</v>
      </c>
      <c r="G127" s="2">
        <f>IFERROR(__xludf.DUMMYFUNCTION("""COMPUTED_VALUE"""),45475.66666666667)</f>
        <v>45475.66667</v>
      </c>
      <c r="H127" s="1">
        <f>IFERROR(__xludf.DUMMYFUNCTION("""COMPUTED_VALUE"""),2617.41)</f>
        <v>2617.41</v>
      </c>
      <c r="J127" s="2">
        <f>IFERROR(__xludf.DUMMYFUNCTION("""COMPUTED_VALUE"""),45475.66666666667)</f>
        <v>45475.66667</v>
      </c>
      <c r="K127" s="1">
        <f>IFERROR(__xludf.DUMMYFUNCTION("""COMPUTED_VALUE"""),2669.35)</f>
        <v>2669.35</v>
      </c>
      <c r="M127" s="2">
        <f>IFERROR(__xludf.DUMMYFUNCTION("""COMPUTED_VALUE"""),45475.66666666667)</f>
        <v>45475.66667</v>
      </c>
      <c r="N127" s="1">
        <f>IFERROR(__xludf.DUMMYFUNCTION("""COMPUTED_VALUE"""),1.1711102E7)</f>
        <v>11711102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IFERROR(__xludf.DUMMYFUNCTION("""COMPUTED_VALUE"""),2675.0)</f>
        <v>2675</v>
      </c>
      <c r="D128" s="2">
        <f>IFERROR(__xludf.DUMMYFUNCTION("""COMPUTED_VALUE"""),45476.54166666667)</f>
        <v>45476.54167</v>
      </c>
      <c r="E128" s="1">
        <f>IFERROR(__xludf.DUMMYFUNCTION("""COMPUTED_VALUE"""),2675.0)</f>
        <v>2675</v>
      </c>
      <c r="G128" s="2">
        <f>IFERROR(__xludf.DUMMYFUNCTION("""COMPUTED_VALUE"""),45476.54166666667)</f>
        <v>45476.54167</v>
      </c>
      <c r="H128" s="1">
        <f>IFERROR(__xludf.DUMMYFUNCTION("""COMPUTED_VALUE"""),2655.59)</f>
        <v>2655.59</v>
      </c>
      <c r="J128" s="2">
        <f>IFERROR(__xludf.DUMMYFUNCTION("""COMPUTED_VALUE"""),45476.54166666667)</f>
        <v>45476.54167</v>
      </c>
      <c r="K128" s="1">
        <f>IFERROR(__xludf.DUMMYFUNCTION("""COMPUTED_VALUE"""),2665.86)</f>
        <v>2665.86</v>
      </c>
      <c r="M128" s="2">
        <f>IFERROR(__xludf.DUMMYFUNCTION("""COMPUTED_VALUE"""),45476.54166666667)</f>
        <v>45476.54167</v>
      </c>
      <c r="N128" s="1">
        <f>IFERROR(__xludf.DUMMYFUNCTION("""COMPUTED_VALUE"""),8088416.0)</f>
        <v>8088416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IFERROR(__xludf.DUMMYFUNCTION("""COMPUTED_VALUE"""),2666.66)</f>
        <v>2666.66</v>
      </c>
      <c r="D129" s="2">
        <f>IFERROR(__xludf.DUMMYFUNCTION("""COMPUTED_VALUE"""),45478.66666666667)</f>
        <v>45478.66667</v>
      </c>
      <c r="E129" s="1">
        <f>IFERROR(__xludf.DUMMYFUNCTION("""COMPUTED_VALUE"""),2674.08)</f>
        <v>2674.08</v>
      </c>
      <c r="G129" s="2">
        <f>IFERROR(__xludf.DUMMYFUNCTION("""COMPUTED_VALUE"""),45478.66666666667)</f>
        <v>45478.66667</v>
      </c>
      <c r="H129" s="1">
        <f>IFERROR(__xludf.DUMMYFUNCTION("""COMPUTED_VALUE"""),2649.09)</f>
        <v>2649.09</v>
      </c>
      <c r="J129" s="2">
        <f>IFERROR(__xludf.DUMMYFUNCTION("""COMPUTED_VALUE"""),45478.66666666667)</f>
        <v>45478.66667</v>
      </c>
      <c r="K129" s="1">
        <f>IFERROR(__xludf.DUMMYFUNCTION("""COMPUTED_VALUE"""),2669.67)</f>
        <v>2669.67</v>
      </c>
      <c r="M129" s="2">
        <f>IFERROR(__xludf.DUMMYFUNCTION("""COMPUTED_VALUE"""),45478.66666666667)</f>
        <v>45478.66667</v>
      </c>
      <c r="N129" s="1">
        <f>IFERROR(__xludf.DUMMYFUNCTION("""COMPUTED_VALUE"""),1.3480755E7)</f>
        <v>13480755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IFERROR(__xludf.DUMMYFUNCTION("""COMPUTED_VALUE"""),2679.7)</f>
        <v>2679.7</v>
      </c>
      <c r="D130" s="2">
        <f>IFERROR(__xludf.DUMMYFUNCTION("""COMPUTED_VALUE"""),45481.66666666667)</f>
        <v>45481.66667</v>
      </c>
      <c r="E130" s="1">
        <f>IFERROR(__xludf.DUMMYFUNCTION("""COMPUTED_VALUE"""),2689.01)</f>
        <v>2689.01</v>
      </c>
      <c r="G130" s="2">
        <f>IFERROR(__xludf.DUMMYFUNCTION("""COMPUTED_VALUE"""),45481.66666666667)</f>
        <v>45481.66667</v>
      </c>
      <c r="H130" s="1">
        <f>IFERROR(__xludf.DUMMYFUNCTION("""COMPUTED_VALUE"""),2663.18)</f>
        <v>2663.18</v>
      </c>
      <c r="J130" s="2">
        <f>IFERROR(__xludf.DUMMYFUNCTION("""COMPUTED_VALUE"""),45481.66666666667)</f>
        <v>45481.66667</v>
      </c>
      <c r="K130" s="1">
        <f>IFERROR(__xludf.DUMMYFUNCTION("""COMPUTED_VALUE"""),2676.92)</f>
        <v>2676.92</v>
      </c>
      <c r="M130" s="2">
        <f>IFERROR(__xludf.DUMMYFUNCTION("""COMPUTED_VALUE"""),45481.66666666667)</f>
        <v>45481.66667</v>
      </c>
      <c r="N130" s="1">
        <f>IFERROR(__xludf.DUMMYFUNCTION("""COMPUTED_VALUE"""),9159301.0)</f>
        <v>9159301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IFERROR(__xludf.DUMMYFUNCTION("""COMPUTED_VALUE"""),2680.26)</f>
        <v>2680.26</v>
      </c>
      <c r="D131" s="2">
        <f>IFERROR(__xludf.DUMMYFUNCTION("""COMPUTED_VALUE"""),45482.66666666667)</f>
        <v>45482.66667</v>
      </c>
      <c r="E131" s="1">
        <f>IFERROR(__xludf.DUMMYFUNCTION("""COMPUTED_VALUE"""),2682.03)</f>
        <v>2682.03</v>
      </c>
      <c r="G131" s="2">
        <f>IFERROR(__xludf.DUMMYFUNCTION("""COMPUTED_VALUE"""),45482.66666666667)</f>
        <v>45482.66667</v>
      </c>
      <c r="H131" s="1">
        <f>IFERROR(__xludf.DUMMYFUNCTION("""COMPUTED_VALUE"""),2644.65)</f>
        <v>2644.65</v>
      </c>
      <c r="J131" s="2">
        <f>IFERROR(__xludf.DUMMYFUNCTION("""COMPUTED_VALUE"""),45482.66666666667)</f>
        <v>45482.66667</v>
      </c>
      <c r="K131" s="1">
        <f>IFERROR(__xludf.DUMMYFUNCTION("""COMPUTED_VALUE"""),2646.53)</f>
        <v>2646.53</v>
      </c>
      <c r="M131" s="2">
        <f>IFERROR(__xludf.DUMMYFUNCTION("""COMPUTED_VALUE"""),45482.66666666667)</f>
        <v>45482.66667</v>
      </c>
      <c r="N131" s="1">
        <f>IFERROR(__xludf.DUMMYFUNCTION("""COMPUTED_VALUE"""),1.0833455E7)</f>
        <v>10833455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IFERROR(__xludf.DUMMYFUNCTION("""COMPUTED_VALUE"""),2650.28)</f>
        <v>2650.28</v>
      </c>
      <c r="D132" s="2">
        <f>IFERROR(__xludf.DUMMYFUNCTION("""COMPUTED_VALUE"""),45483.66666666667)</f>
        <v>45483.66667</v>
      </c>
      <c r="E132" s="1">
        <f>IFERROR(__xludf.DUMMYFUNCTION("""COMPUTED_VALUE"""),2653.79)</f>
        <v>2653.79</v>
      </c>
      <c r="G132" s="2">
        <f>IFERROR(__xludf.DUMMYFUNCTION("""COMPUTED_VALUE"""),45483.66666666667)</f>
        <v>45483.66667</v>
      </c>
      <c r="H132" s="1">
        <f>IFERROR(__xludf.DUMMYFUNCTION("""COMPUTED_VALUE"""),2630.21)</f>
        <v>2630.21</v>
      </c>
      <c r="J132" s="2">
        <f>IFERROR(__xludf.DUMMYFUNCTION("""COMPUTED_VALUE"""),45483.66666666667)</f>
        <v>45483.66667</v>
      </c>
      <c r="K132" s="1">
        <f>IFERROR(__xludf.DUMMYFUNCTION("""COMPUTED_VALUE"""),2642.75)</f>
        <v>2642.75</v>
      </c>
      <c r="M132" s="2">
        <f>IFERROR(__xludf.DUMMYFUNCTION("""COMPUTED_VALUE"""),45483.66666666667)</f>
        <v>45483.66667</v>
      </c>
      <c r="N132" s="1">
        <f>IFERROR(__xludf.DUMMYFUNCTION("""COMPUTED_VALUE"""),1.0775345E7)</f>
        <v>10775345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IFERROR(__xludf.DUMMYFUNCTION("""COMPUTED_VALUE"""),2653.59)</f>
        <v>2653.59</v>
      </c>
      <c r="D133" s="2">
        <f>IFERROR(__xludf.DUMMYFUNCTION("""COMPUTED_VALUE"""),45484.66666666667)</f>
        <v>45484.66667</v>
      </c>
      <c r="E133" s="1">
        <f>IFERROR(__xludf.DUMMYFUNCTION("""COMPUTED_VALUE"""),2681.75)</f>
        <v>2681.75</v>
      </c>
      <c r="G133" s="2">
        <f>IFERROR(__xludf.DUMMYFUNCTION("""COMPUTED_VALUE"""),45484.66666666667)</f>
        <v>45484.66667</v>
      </c>
      <c r="H133" s="1">
        <f>IFERROR(__xludf.DUMMYFUNCTION("""COMPUTED_VALUE"""),2650.74)</f>
        <v>2650.74</v>
      </c>
      <c r="J133" s="2">
        <f>IFERROR(__xludf.DUMMYFUNCTION("""COMPUTED_VALUE"""),45484.66666666667)</f>
        <v>45484.66667</v>
      </c>
      <c r="K133" s="1">
        <f>IFERROR(__xludf.DUMMYFUNCTION("""COMPUTED_VALUE"""),2676.51)</f>
        <v>2676.51</v>
      </c>
      <c r="M133" s="2">
        <f>IFERROR(__xludf.DUMMYFUNCTION("""COMPUTED_VALUE"""),45484.66666666667)</f>
        <v>45484.66667</v>
      </c>
      <c r="N133" s="1">
        <f>IFERROR(__xludf.DUMMYFUNCTION("""COMPUTED_VALUE"""),1.1957894E7)</f>
        <v>11957894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IFERROR(__xludf.DUMMYFUNCTION("""COMPUTED_VALUE"""),2691.75)</f>
        <v>2691.75</v>
      </c>
      <c r="D134" s="2">
        <f>IFERROR(__xludf.DUMMYFUNCTION("""COMPUTED_VALUE"""),45485.66666666667)</f>
        <v>45485.66667</v>
      </c>
      <c r="E134" s="1">
        <f>IFERROR(__xludf.DUMMYFUNCTION("""COMPUTED_VALUE"""),2716.64)</f>
        <v>2716.64</v>
      </c>
      <c r="G134" s="2">
        <f>IFERROR(__xludf.DUMMYFUNCTION("""COMPUTED_VALUE"""),45485.66666666667)</f>
        <v>45485.66667</v>
      </c>
      <c r="H134" s="1">
        <f>IFERROR(__xludf.DUMMYFUNCTION("""COMPUTED_VALUE"""),2687.85)</f>
        <v>2687.85</v>
      </c>
      <c r="J134" s="2">
        <f>IFERROR(__xludf.DUMMYFUNCTION("""COMPUTED_VALUE"""),45485.66666666667)</f>
        <v>45485.66667</v>
      </c>
      <c r="K134" s="1">
        <f>IFERROR(__xludf.DUMMYFUNCTION("""COMPUTED_VALUE"""),2698.05)</f>
        <v>2698.05</v>
      </c>
      <c r="M134" s="2">
        <f>IFERROR(__xludf.DUMMYFUNCTION("""COMPUTED_VALUE"""),45485.66666666667)</f>
        <v>45485.66667</v>
      </c>
      <c r="N134" s="1">
        <f>IFERROR(__xludf.DUMMYFUNCTION("""COMPUTED_VALUE"""),1.1338319E7)</f>
        <v>11338319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IFERROR(__xludf.DUMMYFUNCTION("""COMPUTED_VALUE"""),2699.92)</f>
        <v>2699.92</v>
      </c>
      <c r="D135" s="2">
        <f>IFERROR(__xludf.DUMMYFUNCTION("""COMPUTED_VALUE"""),45488.66666666667)</f>
        <v>45488.66667</v>
      </c>
      <c r="E135" s="1">
        <f>IFERROR(__xludf.DUMMYFUNCTION("""COMPUTED_VALUE"""),2715.0)</f>
        <v>2715</v>
      </c>
      <c r="G135" s="2">
        <f>IFERROR(__xludf.DUMMYFUNCTION("""COMPUTED_VALUE"""),45488.66666666667)</f>
        <v>45488.66667</v>
      </c>
      <c r="H135" s="1">
        <f>IFERROR(__xludf.DUMMYFUNCTION("""COMPUTED_VALUE"""),2682.35)</f>
        <v>2682.35</v>
      </c>
      <c r="J135" s="2">
        <f>IFERROR(__xludf.DUMMYFUNCTION("""COMPUTED_VALUE"""),45488.66666666667)</f>
        <v>45488.66667</v>
      </c>
      <c r="K135" s="1">
        <f>IFERROR(__xludf.DUMMYFUNCTION("""COMPUTED_VALUE"""),2690.23)</f>
        <v>2690.23</v>
      </c>
      <c r="M135" s="2">
        <f>IFERROR(__xludf.DUMMYFUNCTION("""COMPUTED_VALUE"""),45488.66666666667)</f>
        <v>45488.66667</v>
      </c>
      <c r="N135" s="1">
        <f>IFERROR(__xludf.DUMMYFUNCTION("""COMPUTED_VALUE"""),1.3743802E7)</f>
        <v>13743802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IFERROR(__xludf.DUMMYFUNCTION("""COMPUTED_VALUE"""),2695.93)</f>
        <v>2695.93</v>
      </c>
      <c r="D136" s="2">
        <f>IFERROR(__xludf.DUMMYFUNCTION("""COMPUTED_VALUE"""),45489.66666666667)</f>
        <v>45489.66667</v>
      </c>
      <c r="E136" s="1">
        <f>IFERROR(__xludf.DUMMYFUNCTION("""COMPUTED_VALUE"""),2710.42)</f>
        <v>2710.42</v>
      </c>
      <c r="G136" s="2">
        <f>IFERROR(__xludf.DUMMYFUNCTION("""COMPUTED_VALUE"""),45489.66666666667)</f>
        <v>45489.66667</v>
      </c>
      <c r="H136" s="1">
        <f>IFERROR(__xludf.DUMMYFUNCTION("""COMPUTED_VALUE"""),2679.98)</f>
        <v>2679.98</v>
      </c>
      <c r="J136" s="2">
        <f>IFERROR(__xludf.DUMMYFUNCTION("""COMPUTED_VALUE"""),45489.66666666667)</f>
        <v>45489.66667</v>
      </c>
      <c r="K136" s="1">
        <f>IFERROR(__xludf.DUMMYFUNCTION("""COMPUTED_VALUE"""),2699.63)</f>
        <v>2699.63</v>
      </c>
      <c r="M136" s="2">
        <f>IFERROR(__xludf.DUMMYFUNCTION("""COMPUTED_VALUE"""),45489.66666666667)</f>
        <v>45489.66667</v>
      </c>
      <c r="N136" s="1">
        <f>IFERROR(__xludf.DUMMYFUNCTION("""COMPUTED_VALUE"""),1.3341081E7)</f>
        <v>13341081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IFERROR(__xludf.DUMMYFUNCTION("""COMPUTED_VALUE"""),2684.28)</f>
        <v>2684.28</v>
      </c>
      <c r="D137" s="2">
        <f>IFERROR(__xludf.DUMMYFUNCTION("""COMPUTED_VALUE"""),45490.66666666667)</f>
        <v>45490.66667</v>
      </c>
      <c r="E137" s="1">
        <f>IFERROR(__xludf.DUMMYFUNCTION("""COMPUTED_VALUE"""),2690.24)</f>
        <v>2690.24</v>
      </c>
      <c r="G137" s="2">
        <f>IFERROR(__xludf.DUMMYFUNCTION("""COMPUTED_VALUE"""),45490.66666666667)</f>
        <v>45490.66667</v>
      </c>
      <c r="H137" s="1">
        <f>IFERROR(__xludf.DUMMYFUNCTION("""COMPUTED_VALUE"""),2668.51)</f>
        <v>2668.51</v>
      </c>
      <c r="J137" s="2">
        <f>IFERROR(__xludf.DUMMYFUNCTION("""COMPUTED_VALUE"""),45490.66666666667)</f>
        <v>45490.66667</v>
      </c>
      <c r="K137" s="1">
        <f>IFERROR(__xludf.DUMMYFUNCTION("""COMPUTED_VALUE"""),2669.41)</f>
        <v>2669.41</v>
      </c>
      <c r="M137" s="2">
        <f>IFERROR(__xludf.DUMMYFUNCTION("""COMPUTED_VALUE"""),45490.66666666667)</f>
        <v>45490.66667</v>
      </c>
      <c r="N137" s="1">
        <f>IFERROR(__xludf.DUMMYFUNCTION("""COMPUTED_VALUE"""),1.4939143E7)</f>
        <v>14939143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IFERROR(__xludf.DUMMYFUNCTION("""COMPUTED_VALUE"""),2662.09)</f>
        <v>2662.09</v>
      </c>
      <c r="D138" s="2">
        <f>IFERROR(__xludf.DUMMYFUNCTION("""COMPUTED_VALUE"""),45491.66666666667)</f>
        <v>45491.66667</v>
      </c>
      <c r="E138" s="1">
        <f>IFERROR(__xludf.DUMMYFUNCTION("""COMPUTED_VALUE"""),2675.99)</f>
        <v>2675.99</v>
      </c>
      <c r="G138" s="2">
        <f>IFERROR(__xludf.DUMMYFUNCTION("""COMPUTED_VALUE"""),45491.66666666667)</f>
        <v>45491.66667</v>
      </c>
      <c r="H138" s="1">
        <f>IFERROR(__xludf.DUMMYFUNCTION("""COMPUTED_VALUE"""),2617.67)</f>
        <v>2617.67</v>
      </c>
      <c r="J138" s="2">
        <f>IFERROR(__xludf.DUMMYFUNCTION("""COMPUTED_VALUE"""),45491.66666666667)</f>
        <v>45491.66667</v>
      </c>
      <c r="K138" s="1">
        <f>IFERROR(__xludf.DUMMYFUNCTION("""COMPUTED_VALUE"""),2626.0)</f>
        <v>2626</v>
      </c>
      <c r="M138" s="2">
        <f>IFERROR(__xludf.DUMMYFUNCTION("""COMPUTED_VALUE"""),45491.66666666667)</f>
        <v>45491.66667</v>
      </c>
      <c r="N138" s="1">
        <f>IFERROR(__xludf.DUMMYFUNCTION("""COMPUTED_VALUE"""),1.4062811E7)</f>
        <v>14062811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IFERROR(__xludf.DUMMYFUNCTION("""COMPUTED_VALUE"""),2635.77)</f>
        <v>2635.77</v>
      </c>
      <c r="D139" s="2">
        <f>IFERROR(__xludf.DUMMYFUNCTION("""COMPUTED_VALUE"""),45492.66666666667)</f>
        <v>45492.66667</v>
      </c>
      <c r="E139" s="1">
        <f>IFERROR(__xludf.DUMMYFUNCTION("""COMPUTED_VALUE"""),2649.11)</f>
        <v>2649.11</v>
      </c>
      <c r="G139" s="2">
        <f>IFERROR(__xludf.DUMMYFUNCTION("""COMPUTED_VALUE"""),45492.66666666667)</f>
        <v>45492.66667</v>
      </c>
      <c r="H139" s="1">
        <f>IFERROR(__xludf.DUMMYFUNCTION("""COMPUTED_VALUE"""),2620.19)</f>
        <v>2620.19</v>
      </c>
      <c r="J139" s="2">
        <f>IFERROR(__xludf.DUMMYFUNCTION("""COMPUTED_VALUE"""),45492.66666666667)</f>
        <v>45492.66667</v>
      </c>
      <c r="K139" s="1">
        <f>IFERROR(__xludf.DUMMYFUNCTION("""COMPUTED_VALUE"""),2626.02)</f>
        <v>2626.02</v>
      </c>
      <c r="M139" s="2">
        <f>IFERROR(__xludf.DUMMYFUNCTION("""COMPUTED_VALUE"""),45492.66666666667)</f>
        <v>45492.66667</v>
      </c>
      <c r="N139" s="1">
        <f>IFERROR(__xludf.DUMMYFUNCTION("""COMPUTED_VALUE"""),1.0490871E7)</f>
        <v>10490871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IFERROR(__xludf.DUMMYFUNCTION("""COMPUTED_VALUE"""),2643.96)</f>
        <v>2643.96</v>
      </c>
      <c r="D140" s="2">
        <f>IFERROR(__xludf.DUMMYFUNCTION("""COMPUTED_VALUE"""),45495.66666666667)</f>
        <v>45495.66667</v>
      </c>
      <c r="E140" s="1">
        <f>IFERROR(__xludf.DUMMYFUNCTION("""COMPUTED_VALUE"""),2668.16)</f>
        <v>2668.16</v>
      </c>
      <c r="G140" s="2">
        <f>IFERROR(__xludf.DUMMYFUNCTION("""COMPUTED_VALUE"""),45495.66666666667)</f>
        <v>45495.66667</v>
      </c>
      <c r="H140" s="1">
        <f>IFERROR(__xludf.DUMMYFUNCTION("""COMPUTED_VALUE"""),2635.4)</f>
        <v>2635.4</v>
      </c>
      <c r="J140" s="2">
        <f>IFERROR(__xludf.DUMMYFUNCTION("""COMPUTED_VALUE"""),45495.66666666667)</f>
        <v>45495.66667</v>
      </c>
      <c r="K140" s="1">
        <f>IFERROR(__xludf.DUMMYFUNCTION("""COMPUTED_VALUE"""),2667.67)</f>
        <v>2667.67</v>
      </c>
      <c r="M140" s="2">
        <f>IFERROR(__xludf.DUMMYFUNCTION("""COMPUTED_VALUE"""),45495.66666666667)</f>
        <v>45495.66667</v>
      </c>
      <c r="N140" s="1">
        <f>IFERROR(__xludf.DUMMYFUNCTION("""COMPUTED_VALUE"""),1.0473849E7)</f>
        <v>10473849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IFERROR(__xludf.DUMMYFUNCTION("""COMPUTED_VALUE"""),2659.62)</f>
        <v>2659.62</v>
      </c>
      <c r="D141" s="2">
        <f>IFERROR(__xludf.DUMMYFUNCTION("""COMPUTED_VALUE"""),45496.66666666667)</f>
        <v>45496.66667</v>
      </c>
      <c r="E141" s="1">
        <f>IFERROR(__xludf.DUMMYFUNCTION("""COMPUTED_VALUE"""),2669.43)</f>
        <v>2669.43</v>
      </c>
      <c r="G141" s="2">
        <f>IFERROR(__xludf.DUMMYFUNCTION("""COMPUTED_VALUE"""),45496.66666666667)</f>
        <v>45496.66667</v>
      </c>
      <c r="H141" s="1">
        <f>IFERROR(__xludf.DUMMYFUNCTION("""COMPUTED_VALUE"""),2652.45)</f>
        <v>2652.45</v>
      </c>
      <c r="J141" s="2">
        <f>IFERROR(__xludf.DUMMYFUNCTION("""COMPUTED_VALUE"""),45496.66666666667)</f>
        <v>45496.66667</v>
      </c>
      <c r="K141" s="1">
        <f>IFERROR(__xludf.DUMMYFUNCTION("""COMPUTED_VALUE"""),2654.88)</f>
        <v>2654.88</v>
      </c>
      <c r="M141" s="2">
        <f>IFERROR(__xludf.DUMMYFUNCTION("""COMPUTED_VALUE"""),45496.66666666667)</f>
        <v>45496.66667</v>
      </c>
      <c r="N141" s="1">
        <f>IFERROR(__xludf.DUMMYFUNCTION("""COMPUTED_VALUE"""),1.0495932E7)</f>
        <v>10495932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IFERROR(__xludf.DUMMYFUNCTION("""COMPUTED_VALUE"""),2650.22)</f>
        <v>2650.22</v>
      </c>
      <c r="D142" s="2">
        <f>IFERROR(__xludf.DUMMYFUNCTION("""COMPUTED_VALUE"""),45497.66666666667)</f>
        <v>45497.66667</v>
      </c>
      <c r="E142" s="1">
        <f>IFERROR(__xludf.DUMMYFUNCTION("""COMPUTED_VALUE"""),2651.39)</f>
        <v>2651.39</v>
      </c>
      <c r="G142" s="2">
        <f>IFERROR(__xludf.DUMMYFUNCTION("""COMPUTED_VALUE"""),45497.66666666667)</f>
        <v>45497.66667</v>
      </c>
      <c r="H142" s="1">
        <f>IFERROR(__xludf.DUMMYFUNCTION("""COMPUTED_VALUE"""),2600.73)</f>
        <v>2600.73</v>
      </c>
      <c r="J142" s="2">
        <f>IFERROR(__xludf.DUMMYFUNCTION("""COMPUTED_VALUE"""),45497.66666666667)</f>
        <v>45497.66667</v>
      </c>
      <c r="K142" s="1">
        <f>IFERROR(__xludf.DUMMYFUNCTION("""COMPUTED_VALUE"""),2601.49)</f>
        <v>2601.49</v>
      </c>
      <c r="M142" s="2">
        <f>IFERROR(__xludf.DUMMYFUNCTION("""COMPUTED_VALUE"""),45497.66666666667)</f>
        <v>45497.66667</v>
      </c>
      <c r="N142" s="1">
        <f>IFERROR(__xludf.DUMMYFUNCTION("""COMPUTED_VALUE"""),1.1165375E7)</f>
        <v>11165375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IFERROR(__xludf.DUMMYFUNCTION("""COMPUTED_VALUE"""),2606.39)</f>
        <v>2606.39</v>
      </c>
      <c r="D143" s="2">
        <f>IFERROR(__xludf.DUMMYFUNCTION("""COMPUTED_VALUE"""),45498.66666666667)</f>
        <v>45498.66667</v>
      </c>
      <c r="E143" s="1">
        <f>IFERROR(__xludf.DUMMYFUNCTION("""COMPUTED_VALUE"""),2614.77)</f>
        <v>2614.77</v>
      </c>
      <c r="G143" s="2">
        <f>IFERROR(__xludf.DUMMYFUNCTION("""COMPUTED_VALUE"""),45498.66666666667)</f>
        <v>45498.66667</v>
      </c>
      <c r="H143" s="1">
        <f>IFERROR(__xludf.DUMMYFUNCTION("""COMPUTED_VALUE"""),2572.5)</f>
        <v>2572.5</v>
      </c>
      <c r="J143" s="2">
        <f>IFERROR(__xludf.DUMMYFUNCTION("""COMPUTED_VALUE"""),45498.66666666667)</f>
        <v>45498.66667</v>
      </c>
      <c r="K143" s="1">
        <f>IFERROR(__xludf.DUMMYFUNCTION("""COMPUTED_VALUE"""),2573.61)</f>
        <v>2573.61</v>
      </c>
      <c r="M143" s="2">
        <f>IFERROR(__xludf.DUMMYFUNCTION("""COMPUTED_VALUE"""),45498.66666666667)</f>
        <v>45498.66667</v>
      </c>
      <c r="N143" s="1">
        <f>IFERROR(__xludf.DUMMYFUNCTION("""COMPUTED_VALUE"""),1.5647173E7)</f>
        <v>15647173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IFERROR(__xludf.DUMMYFUNCTION("""COMPUTED_VALUE"""),2597.08)</f>
        <v>2597.08</v>
      </c>
      <c r="D144" s="2">
        <f>IFERROR(__xludf.DUMMYFUNCTION("""COMPUTED_VALUE"""),45499.66666666667)</f>
        <v>45499.66667</v>
      </c>
      <c r="E144" s="1">
        <f>IFERROR(__xludf.DUMMYFUNCTION("""COMPUTED_VALUE"""),2613.95)</f>
        <v>2613.95</v>
      </c>
      <c r="G144" s="2">
        <f>IFERROR(__xludf.DUMMYFUNCTION("""COMPUTED_VALUE"""),45499.66666666667)</f>
        <v>45499.66667</v>
      </c>
      <c r="H144" s="1">
        <f>IFERROR(__xludf.DUMMYFUNCTION("""COMPUTED_VALUE"""),2587.15)</f>
        <v>2587.15</v>
      </c>
      <c r="J144" s="2">
        <f>IFERROR(__xludf.DUMMYFUNCTION("""COMPUTED_VALUE"""),45499.66666666667)</f>
        <v>45499.66667</v>
      </c>
      <c r="K144" s="1">
        <f>IFERROR(__xludf.DUMMYFUNCTION("""COMPUTED_VALUE"""),2604.81)</f>
        <v>2604.81</v>
      </c>
      <c r="M144" s="2">
        <f>IFERROR(__xludf.DUMMYFUNCTION("""COMPUTED_VALUE"""),45499.66666666667)</f>
        <v>45499.66667</v>
      </c>
      <c r="N144" s="1">
        <f>IFERROR(__xludf.DUMMYFUNCTION("""COMPUTED_VALUE"""),1.2934967E7)</f>
        <v>12934967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IFERROR(__xludf.DUMMYFUNCTION("""COMPUTED_VALUE"""),2610.86)</f>
        <v>2610.86</v>
      </c>
      <c r="D145" s="2">
        <f>IFERROR(__xludf.DUMMYFUNCTION("""COMPUTED_VALUE"""),45502.66666666667)</f>
        <v>45502.66667</v>
      </c>
      <c r="E145" s="1">
        <f>IFERROR(__xludf.DUMMYFUNCTION("""COMPUTED_VALUE"""),2622.02)</f>
        <v>2622.02</v>
      </c>
      <c r="G145" s="2">
        <f>IFERROR(__xludf.DUMMYFUNCTION("""COMPUTED_VALUE"""),45502.66666666667)</f>
        <v>45502.66667</v>
      </c>
      <c r="H145" s="1">
        <f>IFERROR(__xludf.DUMMYFUNCTION("""COMPUTED_VALUE"""),2598.97)</f>
        <v>2598.97</v>
      </c>
      <c r="J145" s="2">
        <f>IFERROR(__xludf.DUMMYFUNCTION("""COMPUTED_VALUE"""),45502.66666666667)</f>
        <v>45502.66667</v>
      </c>
      <c r="K145" s="1">
        <f>IFERROR(__xludf.DUMMYFUNCTION("""COMPUTED_VALUE"""),2619.74)</f>
        <v>2619.74</v>
      </c>
      <c r="M145" s="2">
        <f>IFERROR(__xludf.DUMMYFUNCTION("""COMPUTED_VALUE"""),45502.66666666667)</f>
        <v>45502.66667</v>
      </c>
      <c r="N145" s="1">
        <f>IFERROR(__xludf.DUMMYFUNCTION("""COMPUTED_VALUE"""),1.2713827E7)</f>
        <v>12713827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IFERROR(__xludf.DUMMYFUNCTION("""COMPUTED_VALUE"""),2635.18)</f>
        <v>2635.18</v>
      </c>
      <c r="D146" s="2">
        <f>IFERROR(__xludf.DUMMYFUNCTION("""COMPUTED_VALUE"""),45503.66666666667)</f>
        <v>45503.66667</v>
      </c>
      <c r="E146" s="1">
        <f>IFERROR(__xludf.DUMMYFUNCTION("""COMPUTED_VALUE"""),2655.23)</f>
        <v>2655.23</v>
      </c>
      <c r="G146" s="2">
        <f>IFERROR(__xludf.DUMMYFUNCTION("""COMPUTED_VALUE"""),45503.66666666667)</f>
        <v>45503.66667</v>
      </c>
      <c r="H146" s="1">
        <f>IFERROR(__xludf.DUMMYFUNCTION("""COMPUTED_VALUE"""),2626.03)</f>
        <v>2626.03</v>
      </c>
      <c r="J146" s="2">
        <f>IFERROR(__xludf.DUMMYFUNCTION("""COMPUTED_VALUE"""),45503.66666666667)</f>
        <v>45503.66667</v>
      </c>
      <c r="K146" s="1">
        <f>IFERROR(__xludf.DUMMYFUNCTION("""COMPUTED_VALUE"""),2649.56)</f>
        <v>2649.56</v>
      </c>
      <c r="M146" s="2">
        <f>IFERROR(__xludf.DUMMYFUNCTION("""COMPUTED_VALUE"""),45503.66666666667)</f>
        <v>45503.66667</v>
      </c>
      <c r="N146" s="1">
        <f>IFERROR(__xludf.DUMMYFUNCTION("""COMPUTED_VALUE"""),1.8107401E7)</f>
        <v>18107401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IFERROR(__xludf.DUMMYFUNCTION("""COMPUTED_VALUE"""),2670.43)</f>
        <v>2670.43</v>
      </c>
      <c r="D147" s="2">
        <f>IFERROR(__xludf.DUMMYFUNCTION("""COMPUTED_VALUE"""),45504.66666666667)</f>
        <v>45504.66667</v>
      </c>
      <c r="E147" s="1">
        <f>IFERROR(__xludf.DUMMYFUNCTION("""COMPUTED_VALUE"""),2682.01)</f>
        <v>2682.01</v>
      </c>
      <c r="G147" s="2">
        <f>IFERROR(__xludf.DUMMYFUNCTION("""COMPUTED_VALUE"""),45504.66666666667)</f>
        <v>45504.66667</v>
      </c>
      <c r="H147" s="1">
        <f>IFERROR(__xludf.DUMMYFUNCTION("""COMPUTED_VALUE"""),2645.72)</f>
        <v>2645.72</v>
      </c>
      <c r="J147" s="2">
        <f>IFERROR(__xludf.DUMMYFUNCTION("""COMPUTED_VALUE"""),45504.66666666667)</f>
        <v>45504.66667</v>
      </c>
      <c r="K147" s="1">
        <f>IFERROR(__xludf.DUMMYFUNCTION("""COMPUTED_VALUE"""),2664.03)</f>
        <v>2664.03</v>
      </c>
      <c r="M147" s="2">
        <f>IFERROR(__xludf.DUMMYFUNCTION("""COMPUTED_VALUE"""),45504.66666666667)</f>
        <v>45504.66667</v>
      </c>
      <c r="N147" s="1">
        <f>IFERROR(__xludf.DUMMYFUNCTION("""COMPUTED_VALUE"""),1.9458401E7)</f>
        <v>19458401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IFERROR(__xludf.DUMMYFUNCTION("""COMPUTED_VALUE"""),2668.96)</f>
        <v>2668.96</v>
      </c>
      <c r="D148" s="2">
        <f>IFERROR(__xludf.DUMMYFUNCTION("""COMPUTED_VALUE"""),45505.66666666667)</f>
        <v>45505.66667</v>
      </c>
      <c r="E148" s="1">
        <f>IFERROR(__xludf.DUMMYFUNCTION("""COMPUTED_VALUE"""),2672.72)</f>
        <v>2672.72</v>
      </c>
      <c r="G148" s="2">
        <f>IFERROR(__xludf.DUMMYFUNCTION("""COMPUTED_VALUE"""),45505.66666666667)</f>
        <v>45505.66667</v>
      </c>
      <c r="H148" s="1">
        <f>IFERROR(__xludf.DUMMYFUNCTION("""COMPUTED_VALUE"""),2600.75)</f>
        <v>2600.75</v>
      </c>
      <c r="J148" s="2">
        <f>IFERROR(__xludf.DUMMYFUNCTION("""COMPUTED_VALUE"""),45505.66666666667)</f>
        <v>45505.66667</v>
      </c>
      <c r="K148" s="1">
        <f>IFERROR(__xludf.DUMMYFUNCTION("""COMPUTED_VALUE"""),2616.48)</f>
        <v>2616.48</v>
      </c>
      <c r="M148" s="2">
        <f>IFERROR(__xludf.DUMMYFUNCTION("""COMPUTED_VALUE"""),45505.66666666667)</f>
        <v>45505.66667</v>
      </c>
      <c r="N148" s="1">
        <f>IFERROR(__xludf.DUMMYFUNCTION("""COMPUTED_VALUE"""),1.9925644E7)</f>
        <v>19925644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IFERROR(__xludf.DUMMYFUNCTION("""COMPUTED_VALUE"""),2603.9)</f>
        <v>2603.9</v>
      </c>
      <c r="D149" s="2">
        <f>IFERROR(__xludf.DUMMYFUNCTION("""COMPUTED_VALUE"""),45506.66666666667)</f>
        <v>45506.66667</v>
      </c>
      <c r="E149" s="1">
        <f>IFERROR(__xludf.DUMMYFUNCTION("""COMPUTED_VALUE"""),2627.68)</f>
        <v>2627.68</v>
      </c>
      <c r="G149" s="2">
        <f>IFERROR(__xludf.DUMMYFUNCTION("""COMPUTED_VALUE"""),45506.66666666667)</f>
        <v>45506.66667</v>
      </c>
      <c r="H149" s="1">
        <f>IFERROR(__xludf.DUMMYFUNCTION("""COMPUTED_VALUE"""),2572.0)</f>
        <v>2572</v>
      </c>
      <c r="J149" s="2">
        <f>IFERROR(__xludf.DUMMYFUNCTION("""COMPUTED_VALUE"""),45506.66666666667)</f>
        <v>45506.66667</v>
      </c>
      <c r="K149" s="1">
        <f>IFERROR(__xludf.DUMMYFUNCTION("""COMPUTED_VALUE"""),2624.79)</f>
        <v>2624.79</v>
      </c>
      <c r="M149" s="2">
        <f>IFERROR(__xludf.DUMMYFUNCTION("""COMPUTED_VALUE"""),45506.66666666667)</f>
        <v>45506.66667</v>
      </c>
      <c r="N149" s="1">
        <f>IFERROR(__xludf.DUMMYFUNCTION("""COMPUTED_VALUE"""),1.5705751E7)</f>
        <v>15705751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IFERROR(__xludf.DUMMYFUNCTION("""COMPUTED_VALUE"""),2574.69)</f>
        <v>2574.69</v>
      </c>
      <c r="D150" s="2">
        <f>IFERROR(__xludf.DUMMYFUNCTION("""COMPUTED_VALUE"""),45509.66666666667)</f>
        <v>45509.66667</v>
      </c>
      <c r="E150" s="1">
        <f>IFERROR(__xludf.DUMMYFUNCTION("""COMPUTED_VALUE"""),2599.04)</f>
        <v>2599.04</v>
      </c>
      <c r="G150" s="2">
        <f>IFERROR(__xludf.DUMMYFUNCTION("""COMPUTED_VALUE"""),45509.66666666667)</f>
        <v>45509.66667</v>
      </c>
      <c r="H150" s="1">
        <f>IFERROR(__xludf.DUMMYFUNCTION("""COMPUTED_VALUE"""),2539.64)</f>
        <v>2539.64</v>
      </c>
      <c r="J150" s="2">
        <f>IFERROR(__xludf.DUMMYFUNCTION("""COMPUTED_VALUE"""),45509.66666666667)</f>
        <v>45509.66667</v>
      </c>
      <c r="K150" s="1">
        <f>IFERROR(__xludf.DUMMYFUNCTION("""COMPUTED_VALUE"""),2571.24)</f>
        <v>2571.24</v>
      </c>
      <c r="M150" s="2">
        <f>IFERROR(__xludf.DUMMYFUNCTION("""COMPUTED_VALUE"""),45509.66666666667)</f>
        <v>45509.66667</v>
      </c>
      <c r="N150" s="1">
        <f>IFERROR(__xludf.DUMMYFUNCTION("""COMPUTED_VALUE"""),1.531879E7)</f>
        <v>15318790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IFERROR(__xludf.DUMMYFUNCTION("""COMPUTED_VALUE"""),2570.84)</f>
        <v>2570.84</v>
      </c>
      <c r="D151" s="2">
        <f>IFERROR(__xludf.DUMMYFUNCTION("""COMPUTED_VALUE"""),45510.66666666667)</f>
        <v>45510.66667</v>
      </c>
      <c r="E151" s="1">
        <f>IFERROR(__xludf.DUMMYFUNCTION("""COMPUTED_VALUE"""),2591.55)</f>
        <v>2591.55</v>
      </c>
      <c r="G151" s="2">
        <f>IFERROR(__xludf.DUMMYFUNCTION("""COMPUTED_VALUE"""),45510.66666666667)</f>
        <v>45510.66667</v>
      </c>
      <c r="H151" s="1">
        <f>IFERROR(__xludf.DUMMYFUNCTION("""COMPUTED_VALUE"""),2537.01)</f>
        <v>2537.01</v>
      </c>
      <c r="J151" s="2">
        <f>IFERROR(__xludf.DUMMYFUNCTION("""COMPUTED_VALUE"""),45510.66666666667)</f>
        <v>45510.66667</v>
      </c>
      <c r="K151" s="1">
        <f>IFERROR(__xludf.DUMMYFUNCTION("""COMPUTED_VALUE"""),2561.35)</f>
        <v>2561.35</v>
      </c>
      <c r="M151" s="2">
        <f>IFERROR(__xludf.DUMMYFUNCTION("""COMPUTED_VALUE"""),45510.66666666667)</f>
        <v>45510.66667</v>
      </c>
      <c r="N151" s="1">
        <f>IFERROR(__xludf.DUMMYFUNCTION("""COMPUTED_VALUE"""),1.7875595E7)</f>
        <v>17875595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IFERROR(__xludf.DUMMYFUNCTION("""COMPUTED_VALUE"""),2581.84)</f>
        <v>2581.84</v>
      </c>
      <c r="D152" s="2">
        <f>IFERROR(__xludf.DUMMYFUNCTION("""COMPUTED_VALUE"""),45511.66666666667)</f>
        <v>45511.66667</v>
      </c>
      <c r="E152" s="1">
        <f>IFERROR(__xludf.DUMMYFUNCTION("""COMPUTED_VALUE"""),2599.88)</f>
        <v>2599.88</v>
      </c>
      <c r="G152" s="2">
        <f>IFERROR(__xludf.DUMMYFUNCTION("""COMPUTED_VALUE"""),45511.66666666667)</f>
        <v>45511.66667</v>
      </c>
      <c r="H152" s="1">
        <f>IFERROR(__xludf.DUMMYFUNCTION("""COMPUTED_VALUE"""),2537.6)</f>
        <v>2537.6</v>
      </c>
      <c r="J152" s="2">
        <f>IFERROR(__xludf.DUMMYFUNCTION("""COMPUTED_VALUE"""),45511.66666666667)</f>
        <v>45511.66667</v>
      </c>
      <c r="K152" s="1">
        <f>IFERROR(__xludf.DUMMYFUNCTION("""COMPUTED_VALUE"""),2539.92)</f>
        <v>2539.92</v>
      </c>
      <c r="M152" s="2">
        <f>IFERROR(__xludf.DUMMYFUNCTION("""COMPUTED_VALUE"""),45511.66666666667)</f>
        <v>45511.66667</v>
      </c>
      <c r="N152" s="1">
        <f>IFERROR(__xludf.DUMMYFUNCTION("""COMPUTED_VALUE"""),1.5517025E7)</f>
        <v>15517025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IFERROR(__xludf.DUMMYFUNCTION("""COMPUTED_VALUE"""),2564.19)</f>
        <v>2564.19</v>
      </c>
      <c r="D153" s="2">
        <f>IFERROR(__xludf.DUMMYFUNCTION("""COMPUTED_VALUE"""),45512.66666666667)</f>
        <v>45512.66667</v>
      </c>
      <c r="E153" s="1">
        <f>IFERROR(__xludf.DUMMYFUNCTION("""COMPUTED_VALUE"""),2599.89)</f>
        <v>2599.89</v>
      </c>
      <c r="G153" s="2">
        <f>IFERROR(__xludf.DUMMYFUNCTION("""COMPUTED_VALUE"""),45512.66666666667)</f>
        <v>45512.66667</v>
      </c>
      <c r="H153" s="1">
        <f>IFERROR(__xludf.DUMMYFUNCTION("""COMPUTED_VALUE"""),2548.62)</f>
        <v>2548.62</v>
      </c>
      <c r="J153" s="2">
        <f>IFERROR(__xludf.DUMMYFUNCTION("""COMPUTED_VALUE"""),45512.66666666667)</f>
        <v>45512.66667</v>
      </c>
      <c r="K153" s="1">
        <f>IFERROR(__xludf.DUMMYFUNCTION("""COMPUTED_VALUE"""),2591.5)</f>
        <v>2591.5</v>
      </c>
      <c r="M153" s="2">
        <f>IFERROR(__xludf.DUMMYFUNCTION("""COMPUTED_VALUE"""),45512.66666666667)</f>
        <v>45512.66667</v>
      </c>
      <c r="N153" s="1">
        <f>IFERROR(__xludf.DUMMYFUNCTION("""COMPUTED_VALUE"""),1.3669403E7)</f>
        <v>13669403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IFERROR(__xludf.DUMMYFUNCTION("""COMPUTED_VALUE"""),2589.49)</f>
        <v>2589.49</v>
      </c>
      <c r="D154" s="2">
        <f>IFERROR(__xludf.DUMMYFUNCTION("""COMPUTED_VALUE"""),45513.66666666667)</f>
        <v>45513.66667</v>
      </c>
      <c r="E154" s="1">
        <f>IFERROR(__xludf.DUMMYFUNCTION("""COMPUTED_VALUE"""),2636.08)</f>
        <v>2636.08</v>
      </c>
      <c r="G154" s="2">
        <f>IFERROR(__xludf.DUMMYFUNCTION("""COMPUTED_VALUE"""),45513.66666666667)</f>
        <v>45513.66667</v>
      </c>
      <c r="H154" s="1">
        <f>IFERROR(__xludf.DUMMYFUNCTION("""COMPUTED_VALUE"""),2584.42)</f>
        <v>2584.42</v>
      </c>
      <c r="J154" s="2">
        <f>IFERROR(__xludf.DUMMYFUNCTION("""COMPUTED_VALUE"""),45513.66666666667)</f>
        <v>45513.66667</v>
      </c>
      <c r="K154" s="1">
        <f>IFERROR(__xludf.DUMMYFUNCTION("""COMPUTED_VALUE"""),2630.19)</f>
        <v>2630.19</v>
      </c>
      <c r="M154" s="2">
        <f>IFERROR(__xludf.DUMMYFUNCTION("""COMPUTED_VALUE"""),45513.66666666667)</f>
        <v>45513.66667</v>
      </c>
      <c r="N154" s="1">
        <f>IFERROR(__xludf.DUMMYFUNCTION("""COMPUTED_VALUE"""),1.2400609E7)</f>
        <v>12400609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IFERROR(__xludf.DUMMYFUNCTION("""COMPUTED_VALUE"""),2627.14)</f>
        <v>2627.14</v>
      </c>
      <c r="D155" s="2">
        <f>IFERROR(__xludf.DUMMYFUNCTION("""COMPUTED_VALUE"""),45516.66666666667)</f>
        <v>45516.66667</v>
      </c>
      <c r="E155" s="1">
        <f>IFERROR(__xludf.DUMMYFUNCTION("""COMPUTED_VALUE"""),2630.52)</f>
        <v>2630.52</v>
      </c>
      <c r="G155" s="2">
        <f>IFERROR(__xludf.DUMMYFUNCTION("""COMPUTED_VALUE"""),45516.66666666667)</f>
        <v>45516.66667</v>
      </c>
      <c r="H155" s="1">
        <f>IFERROR(__xludf.DUMMYFUNCTION("""COMPUTED_VALUE"""),2592.18)</f>
        <v>2592.18</v>
      </c>
      <c r="J155" s="2">
        <f>IFERROR(__xludf.DUMMYFUNCTION("""COMPUTED_VALUE"""),45516.66666666667)</f>
        <v>45516.66667</v>
      </c>
      <c r="K155" s="1">
        <f>IFERROR(__xludf.DUMMYFUNCTION("""COMPUTED_VALUE"""),2597.68)</f>
        <v>2597.68</v>
      </c>
      <c r="M155" s="2">
        <f>IFERROR(__xludf.DUMMYFUNCTION("""COMPUTED_VALUE"""),45516.66666666667)</f>
        <v>45516.66667</v>
      </c>
      <c r="N155" s="1">
        <f>IFERROR(__xludf.DUMMYFUNCTION("""COMPUTED_VALUE"""),1.0123424E7)</f>
        <v>10123424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IFERROR(__xludf.DUMMYFUNCTION("""COMPUTED_VALUE"""),2610.2)</f>
        <v>2610.2</v>
      </c>
      <c r="D156" s="2">
        <f>IFERROR(__xludf.DUMMYFUNCTION("""COMPUTED_VALUE"""),45517.66666666667)</f>
        <v>45517.66667</v>
      </c>
      <c r="E156" s="1">
        <f>IFERROR(__xludf.DUMMYFUNCTION("""COMPUTED_VALUE"""),2638.16)</f>
        <v>2638.16</v>
      </c>
      <c r="G156" s="2">
        <f>IFERROR(__xludf.DUMMYFUNCTION("""COMPUTED_VALUE"""),45517.66666666667)</f>
        <v>45517.66667</v>
      </c>
      <c r="H156" s="1">
        <f>IFERROR(__xludf.DUMMYFUNCTION("""COMPUTED_VALUE"""),2604.02)</f>
        <v>2604.02</v>
      </c>
      <c r="J156" s="2">
        <f>IFERROR(__xludf.DUMMYFUNCTION("""COMPUTED_VALUE"""),45517.66666666667)</f>
        <v>45517.66667</v>
      </c>
      <c r="K156" s="1">
        <f>IFERROR(__xludf.DUMMYFUNCTION("""COMPUTED_VALUE"""),2634.78)</f>
        <v>2634.78</v>
      </c>
      <c r="M156" s="2">
        <f>IFERROR(__xludf.DUMMYFUNCTION("""COMPUTED_VALUE"""),45517.66666666667)</f>
        <v>45517.66667</v>
      </c>
      <c r="N156" s="1">
        <f>IFERROR(__xludf.DUMMYFUNCTION("""COMPUTED_VALUE"""),1.2832248E7)</f>
        <v>12832248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IFERROR(__xludf.DUMMYFUNCTION("""COMPUTED_VALUE"""),2634.82)</f>
        <v>2634.82</v>
      </c>
      <c r="D157" s="2">
        <f>IFERROR(__xludf.DUMMYFUNCTION("""COMPUTED_VALUE"""),45518.66666666667)</f>
        <v>45518.66667</v>
      </c>
      <c r="E157" s="1">
        <f>IFERROR(__xludf.DUMMYFUNCTION("""COMPUTED_VALUE"""),2650.41)</f>
        <v>2650.41</v>
      </c>
      <c r="G157" s="2">
        <f>IFERROR(__xludf.DUMMYFUNCTION("""COMPUTED_VALUE"""),45518.66666666667)</f>
        <v>45518.66667</v>
      </c>
      <c r="H157" s="1">
        <f>IFERROR(__xludf.DUMMYFUNCTION("""COMPUTED_VALUE"""),2631.07)</f>
        <v>2631.07</v>
      </c>
      <c r="J157" s="2">
        <f>IFERROR(__xludf.DUMMYFUNCTION("""COMPUTED_VALUE"""),45518.66666666667)</f>
        <v>45518.66667</v>
      </c>
      <c r="K157" s="1">
        <f>IFERROR(__xludf.DUMMYFUNCTION("""COMPUTED_VALUE"""),2648.58)</f>
        <v>2648.58</v>
      </c>
      <c r="M157" s="2">
        <f>IFERROR(__xludf.DUMMYFUNCTION("""COMPUTED_VALUE"""),45518.66666666667)</f>
        <v>45518.66667</v>
      </c>
      <c r="N157" s="1">
        <f>IFERROR(__xludf.DUMMYFUNCTION("""COMPUTED_VALUE"""),1.1883465E7)</f>
        <v>11883465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IFERROR(__xludf.DUMMYFUNCTION("""COMPUTED_VALUE"""),2674.76)</f>
        <v>2674.76</v>
      </c>
      <c r="D158" s="2">
        <f>IFERROR(__xludf.DUMMYFUNCTION("""COMPUTED_VALUE"""),45519.66666666667)</f>
        <v>45519.66667</v>
      </c>
      <c r="E158" s="1">
        <f>IFERROR(__xludf.DUMMYFUNCTION("""COMPUTED_VALUE"""),2686.83)</f>
        <v>2686.83</v>
      </c>
      <c r="G158" s="2">
        <f>IFERROR(__xludf.DUMMYFUNCTION("""COMPUTED_VALUE"""),45519.66666666667)</f>
        <v>45519.66667</v>
      </c>
      <c r="H158" s="1">
        <f>IFERROR(__xludf.DUMMYFUNCTION("""COMPUTED_VALUE"""),2655.66)</f>
        <v>2655.66</v>
      </c>
      <c r="J158" s="2">
        <f>IFERROR(__xludf.DUMMYFUNCTION("""COMPUTED_VALUE"""),45519.66666666667)</f>
        <v>45519.66667</v>
      </c>
      <c r="K158" s="1">
        <f>IFERROR(__xludf.DUMMYFUNCTION("""COMPUTED_VALUE"""),2678.5)</f>
        <v>2678.5</v>
      </c>
      <c r="M158" s="2">
        <f>IFERROR(__xludf.DUMMYFUNCTION("""COMPUTED_VALUE"""),45519.66666666667)</f>
        <v>45519.66667</v>
      </c>
      <c r="N158" s="1">
        <f>IFERROR(__xludf.DUMMYFUNCTION("""COMPUTED_VALUE"""),1.3961937E7)</f>
        <v>13961937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IFERROR(__xludf.DUMMYFUNCTION("""COMPUTED_VALUE"""),2699.99)</f>
        <v>2699.99</v>
      </c>
      <c r="D159" s="2">
        <f>IFERROR(__xludf.DUMMYFUNCTION("""COMPUTED_VALUE"""),45520.66666666667)</f>
        <v>45520.66667</v>
      </c>
      <c r="E159" s="1">
        <f>IFERROR(__xludf.DUMMYFUNCTION("""COMPUTED_VALUE"""),2722.78)</f>
        <v>2722.78</v>
      </c>
      <c r="G159" s="2">
        <f>IFERROR(__xludf.DUMMYFUNCTION("""COMPUTED_VALUE"""),45520.66666666667)</f>
        <v>45520.66667</v>
      </c>
      <c r="H159" s="1">
        <f>IFERROR(__xludf.DUMMYFUNCTION("""COMPUTED_VALUE"""),2689.89)</f>
        <v>2689.89</v>
      </c>
      <c r="J159" s="2">
        <f>IFERROR(__xludf.DUMMYFUNCTION("""COMPUTED_VALUE"""),45520.66666666667)</f>
        <v>45520.66667</v>
      </c>
      <c r="K159" s="1">
        <f>IFERROR(__xludf.DUMMYFUNCTION("""COMPUTED_VALUE"""),2693.35)</f>
        <v>2693.35</v>
      </c>
      <c r="M159" s="2">
        <f>IFERROR(__xludf.DUMMYFUNCTION("""COMPUTED_VALUE"""),45520.66666666667)</f>
        <v>45520.66667</v>
      </c>
      <c r="N159" s="1">
        <f>IFERROR(__xludf.DUMMYFUNCTION("""COMPUTED_VALUE"""),1.9258262E7)</f>
        <v>19258262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IFERROR(__xludf.DUMMYFUNCTION("""COMPUTED_VALUE"""),2687.99)</f>
        <v>2687.99</v>
      </c>
      <c r="D160" s="2">
        <f>IFERROR(__xludf.DUMMYFUNCTION("""COMPUTED_VALUE"""),45523.66666666667)</f>
        <v>45523.66667</v>
      </c>
      <c r="E160" s="1">
        <f>IFERROR(__xludf.DUMMYFUNCTION("""COMPUTED_VALUE"""),2709.07)</f>
        <v>2709.07</v>
      </c>
      <c r="G160" s="2">
        <f>IFERROR(__xludf.DUMMYFUNCTION("""COMPUTED_VALUE"""),45523.66666666667)</f>
        <v>45523.66667</v>
      </c>
      <c r="H160" s="1">
        <f>IFERROR(__xludf.DUMMYFUNCTION("""COMPUTED_VALUE"""),2687.99)</f>
        <v>2687.99</v>
      </c>
      <c r="J160" s="2">
        <f>IFERROR(__xludf.DUMMYFUNCTION("""COMPUTED_VALUE"""),45523.66666666667)</f>
        <v>45523.66667</v>
      </c>
      <c r="K160" s="1">
        <f>IFERROR(__xludf.DUMMYFUNCTION("""COMPUTED_VALUE"""),2708.98)</f>
        <v>2708.98</v>
      </c>
      <c r="M160" s="2">
        <f>IFERROR(__xludf.DUMMYFUNCTION("""COMPUTED_VALUE"""),45523.66666666667)</f>
        <v>45523.66667</v>
      </c>
      <c r="N160" s="1">
        <f>IFERROR(__xludf.DUMMYFUNCTION("""COMPUTED_VALUE"""),1.2235923E7)</f>
        <v>12235923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IFERROR(__xludf.DUMMYFUNCTION("""COMPUTED_VALUE"""),2705.8)</f>
        <v>2705.8</v>
      </c>
      <c r="D161" s="2">
        <f>IFERROR(__xludf.DUMMYFUNCTION("""COMPUTED_VALUE"""),45524.66666666667)</f>
        <v>45524.66667</v>
      </c>
      <c r="E161" s="1">
        <f>IFERROR(__xludf.DUMMYFUNCTION("""COMPUTED_VALUE"""),2719.05)</f>
        <v>2719.05</v>
      </c>
      <c r="G161" s="2">
        <f>IFERROR(__xludf.DUMMYFUNCTION("""COMPUTED_VALUE"""),45524.66666666667)</f>
        <v>45524.66667</v>
      </c>
      <c r="H161" s="1">
        <f>IFERROR(__xludf.DUMMYFUNCTION("""COMPUTED_VALUE"""),2703.79)</f>
        <v>2703.79</v>
      </c>
      <c r="J161" s="2">
        <f>IFERROR(__xludf.DUMMYFUNCTION("""COMPUTED_VALUE"""),45524.66666666667)</f>
        <v>45524.66667</v>
      </c>
      <c r="K161" s="1">
        <f>IFERROR(__xludf.DUMMYFUNCTION("""COMPUTED_VALUE"""),2717.64)</f>
        <v>2717.64</v>
      </c>
      <c r="M161" s="2">
        <f>IFERROR(__xludf.DUMMYFUNCTION("""COMPUTED_VALUE"""),45524.66666666667)</f>
        <v>45524.66667</v>
      </c>
      <c r="N161" s="1">
        <f>IFERROR(__xludf.DUMMYFUNCTION("""COMPUTED_VALUE"""),1.181913E7)</f>
        <v>11819130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IFERROR(__xludf.DUMMYFUNCTION("""COMPUTED_VALUE"""),2728.82)</f>
        <v>2728.82</v>
      </c>
      <c r="D162" s="2">
        <f>IFERROR(__xludf.DUMMYFUNCTION("""COMPUTED_VALUE"""),45525.66666666667)</f>
        <v>45525.66667</v>
      </c>
      <c r="E162" s="1">
        <f>IFERROR(__xludf.DUMMYFUNCTION("""COMPUTED_VALUE"""),2744.55)</f>
        <v>2744.55</v>
      </c>
      <c r="G162" s="2">
        <f>IFERROR(__xludf.DUMMYFUNCTION("""COMPUTED_VALUE"""),45525.66666666667)</f>
        <v>45525.66667</v>
      </c>
      <c r="H162" s="1">
        <f>IFERROR(__xludf.DUMMYFUNCTION("""COMPUTED_VALUE"""),2710.59)</f>
        <v>2710.59</v>
      </c>
      <c r="J162" s="2">
        <f>IFERROR(__xludf.DUMMYFUNCTION("""COMPUTED_VALUE"""),45525.66666666667)</f>
        <v>45525.66667</v>
      </c>
      <c r="K162" s="1">
        <f>IFERROR(__xludf.DUMMYFUNCTION("""COMPUTED_VALUE"""),2744.34)</f>
        <v>2744.34</v>
      </c>
      <c r="M162" s="2">
        <f>IFERROR(__xludf.DUMMYFUNCTION("""COMPUTED_VALUE"""),45525.66666666667)</f>
        <v>45525.66667</v>
      </c>
      <c r="N162" s="1">
        <f>IFERROR(__xludf.DUMMYFUNCTION("""COMPUTED_VALUE"""),1.0697589E7)</f>
        <v>10697589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IFERROR(__xludf.DUMMYFUNCTION("""COMPUTED_VALUE"""),2747.17)</f>
        <v>2747.17</v>
      </c>
      <c r="D163" s="2">
        <f>IFERROR(__xludf.DUMMYFUNCTION("""COMPUTED_VALUE"""),45526.66666666667)</f>
        <v>45526.66667</v>
      </c>
      <c r="E163" s="1">
        <f>IFERROR(__xludf.DUMMYFUNCTION("""COMPUTED_VALUE"""),2749.98)</f>
        <v>2749.98</v>
      </c>
      <c r="G163" s="2">
        <f>IFERROR(__xludf.DUMMYFUNCTION("""COMPUTED_VALUE"""),45526.66666666667)</f>
        <v>45526.66667</v>
      </c>
      <c r="H163" s="1">
        <f>IFERROR(__xludf.DUMMYFUNCTION("""COMPUTED_VALUE"""),2726.31)</f>
        <v>2726.31</v>
      </c>
      <c r="J163" s="2">
        <f>IFERROR(__xludf.DUMMYFUNCTION("""COMPUTED_VALUE"""),45526.66666666667)</f>
        <v>45526.66667</v>
      </c>
      <c r="K163" s="1">
        <f>IFERROR(__xludf.DUMMYFUNCTION("""COMPUTED_VALUE"""),2732.5)</f>
        <v>2732.5</v>
      </c>
      <c r="M163" s="2">
        <f>IFERROR(__xludf.DUMMYFUNCTION("""COMPUTED_VALUE"""),45526.66666666667)</f>
        <v>45526.66667</v>
      </c>
      <c r="N163" s="1">
        <f>IFERROR(__xludf.DUMMYFUNCTION("""COMPUTED_VALUE"""),8515836.0)</f>
        <v>8515836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IFERROR(__xludf.DUMMYFUNCTION("""COMPUTED_VALUE"""),2743.54)</f>
        <v>2743.54</v>
      </c>
      <c r="D164" s="2">
        <f>IFERROR(__xludf.DUMMYFUNCTION("""COMPUTED_VALUE"""),45527.66666666667)</f>
        <v>45527.66667</v>
      </c>
      <c r="E164" s="1">
        <f>IFERROR(__xludf.DUMMYFUNCTION("""COMPUTED_VALUE"""),2769.17)</f>
        <v>2769.17</v>
      </c>
      <c r="G164" s="2">
        <f>IFERROR(__xludf.DUMMYFUNCTION("""COMPUTED_VALUE"""),45527.66666666667)</f>
        <v>45527.66667</v>
      </c>
      <c r="H164" s="1">
        <f>IFERROR(__xludf.DUMMYFUNCTION("""COMPUTED_VALUE"""),2741.28)</f>
        <v>2741.28</v>
      </c>
      <c r="J164" s="2">
        <f>IFERROR(__xludf.DUMMYFUNCTION("""COMPUTED_VALUE"""),45527.66666666667)</f>
        <v>45527.66667</v>
      </c>
      <c r="K164" s="1">
        <f>IFERROR(__xludf.DUMMYFUNCTION("""COMPUTED_VALUE"""),2753.81)</f>
        <v>2753.81</v>
      </c>
      <c r="M164" s="2">
        <f>IFERROR(__xludf.DUMMYFUNCTION("""COMPUTED_VALUE"""),45527.66666666667)</f>
        <v>45527.66667</v>
      </c>
      <c r="N164" s="1">
        <f>IFERROR(__xludf.DUMMYFUNCTION("""COMPUTED_VALUE"""),9215726.0)</f>
        <v>9215726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IFERROR(__xludf.DUMMYFUNCTION("""COMPUTED_VALUE"""),2764.62)</f>
        <v>2764.62</v>
      </c>
      <c r="D165" s="2">
        <f>IFERROR(__xludf.DUMMYFUNCTION("""COMPUTED_VALUE"""),45530.66666666667)</f>
        <v>45530.66667</v>
      </c>
      <c r="E165" s="1">
        <f>IFERROR(__xludf.DUMMYFUNCTION("""COMPUTED_VALUE"""),2774.57)</f>
        <v>2774.57</v>
      </c>
      <c r="G165" s="2">
        <f>IFERROR(__xludf.DUMMYFUNCTION("""COMPUTED_VALUE"""),45530.66666666667)</f>
        <v>45530.66667</v>
      </c>
      <c r="H165" s="1">
        <f>IFERROR(__xludf.DUMMYFUNCTION("""COMPUTED_VALUE"""),2741.81)</f>
        <v>2741.81</v>
      </c>
      <c r="J165" s="2">
        <f>IFERROR(__xludf.DUMMYFUNCTION("""COMPUTED_VALUE"""),45530.66666666667)</f>
        <v>45530.66667</v>
      </c>
      <c r="K165" s="1">
        <f>IFERROR(__xludf.DUMMYFUNCTION("""COMPUTED_VALUE"""),2745.05)</f>
        <v>2745.05</v>
      </c>
      <c r="M165" s="2">
        <f>IFERROR(__xludf.DUMMYFUNCTION("""COMPUTED_VALUE"""),45530.66666666667)</f>
        <v>45530.66667</v>
      </c>
      <c r="N165" s="1">
        <f>IFERROR(__xludf.DUMMYFUNCTION("""COMPUTED_VALUE"""),9189994.0)</f>
        <v>9189994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IFERROR(__xludf.DUMMYFUNCTION("""COMPUTED_VALUE"""),2741.43)</f>
        <v>2741.43</v>
      </c>
      <c r="D166" s="2">
        <f>IFERROR(__xludf.DUMMYFUNCTION("""COMPUTED_VALUE"""),45531.66666666667)</f>
        <v>45531.66667</v>
      </c>
      <c r="E166" s="1">
        <f>IFERROR(__xludf.DUMMYFUNCTION("""COMPUTED_VALUE"""),2754.97)</f>
        <v>2754.97</v>
      </c>
      <c r="G166" s="2">
        <f>IFERROR(__xludf.DUMMYFUNCTION("""COMPUTED_VALUE"""),45531.66666666667)</f>
        <v>45531.66667</v>
      </c>
      <c r="H166" s="1">
        <f>IFERROR(__xludf.DUMMYFUNCTION("""COMPUTED_VALUE"""),2729.93)</f>
        <v>2729.93</v>
      </c>
      <c r="J166" s="2">
        <f>IFERROR(__xludf.DUMMYFUNCTION("""COMPUTED_VALUE"""),45531.66666666667)</f>
        <v>45531.66667</v>
      </c>
      <c r="K166" s="1">
        <f>IFERROR(__xludf.DUMMYFUNCTION("""COMPUTED_VALUE"""),2751.9)</f>
        <v>2751.9</v>
      </c>
      <c r="M166" s="2">
        <f>IFERROR(__xludf.DUMMYFUNCTION("""COMPUTED_VALUE"""),45531.66666666667)</f>
        <v>45531.66667</v>
      </c>
      <c r="N166" s="1">
        <f>IFERROR(__xludf.DUMMYFUNCTION("""COMPUTED_VALUE"""),1.0139472E7)</f>
        <v>10139472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IFERROR(__xludf.DUMMYFUNCTION("""COMPUTED_VALUE"""),2752.07)</f>
        <v>2752.07</v>
      </c>
      <c r="D167" s="2">
        <f>IFERROR(__xludf.DUMMYFUNCTION("""COMPUTED_VALUE"""),45532.66666666667)</f>
        <v>45532.66667</v>
      </c>
      <c r="E167" s="1">
        <f>IFERROR(__xludf.DUMMYFUNCTION("""COMPUTED_VALUE"""),2771.74)</f>
        <v>2771.74</v>
      </c>
      <c r="G167" s="2">
        <f>IFERROR(__xludf.DUMMYFUNCTION("""COMPUTED_VALUE"""),45532.66666666667)</f>
        <v>45532.66667</v>
      </c>
      <c r="H167" s="1">
        <f>IFERROR(__xludf.DUMMYFUNCTION("""COMPUTED_VALUE"""),2748.96)</f>
        <v>2748.96</v>
      </c>
      <c r="J167" s="2">
        <f>IFERROR(__xludf.DUMMYFUNCTION("""COMPUTED_VALUE"""),45532.66666666667)</f>
        <v>45532.66667</v>
      </c>
      <c r="K167" s="1">
        <f>IFERROR(__xludf.DUMMYFUNCTION("""COMPUTED_VALUE"""),2763.4)</f>
        <v>2763.4</v>
      </c>
      <c r="M167" s="2">
        <f>IFERROR(__xludf.DUMMYFUNCTION("""COMPUTED_VALUE"""),45532.66666666667)</f>
        <v>45532.66667</v>
      </c>
      <c r="N167" s="1">
        <f>IFERROR(__xludf.DUMMYFUNCTION("""COMPUTED_VALUE"""),9612523.0)</f>
        <v>9612523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IFERROR(__xludf.DUMMYFUNCTION("""COMPUTED_VALUE"""),2773.37)</f>
        <v>2773.37</v>
      </c>
      <c r="D168" s="2">
        <f>IFERROR(__xludf.DUMMYFUNCTION("""COMPUTED_VALUE"""),45533.66666666667)</f>
        <v>45533.66667</v>
      </c>
      <c r="E168" s="1">
        <f>IFERROR(__xludf.DUMMYFUNCTION("""COMPUTED_VALUE"""),2780.13)</f>
        <v>2780.13</v>
      </c>
      <c r="G168" s="2">
        <f>IFERROR(__xludf.DUMMYFUNCTION("""COMPUTED_VALUE"""),45533.66666666667)</f>
        <v>45533.66667</v>
      </c>
      <c r="H168" s="1">
        <f>IFERROR(__xludf.DUMMYFUNCTION("""COMPUTED_VALUE"""),2743.66)</f>
        <v>2743.66</v>
      </c>
      <c r="J168" s="2">
        <f>IFERROR(__xludf.DUMMYFUNCTION("""COMPUTED_VALUE"""),45533.66666666667)</f>
        <v>45533.66667</v>
      </c>
      <c r="K168" s="1">
        <f>IFERROR(__xludf.DUMMYFUNCTION("""COMPUTED_VALUE"""),2749.33)</f>
        <v>2749.33</v>
      </c>
      <c r="M168" s="2">
        <f>IFERROR(__xludf.DUMMYFUNCTION("""COMPUTED_VALUE"""),45533.66666666667)</f>
        <v>45533.66667</v>
      </c>
      <c r="N168" s="1">
        <f>IFERROR(__xludf.DUMMYFUNCTION("""COMPUTED_VALUE"""),1.1498047E7)</f>
        <v>11498047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IFERROR(__xludf.DUMMYFUNCTION("""COMPUTED_VALUE"""),2761.32)</f>
        <v>2761.32</v>
      </c>
      <c r="D169" s="2">
        <f>IFERROR(__xludf.DUMMYFUNCTION("""COMPUTED_VALUE"""),45534.66666666667)</f>
        <v>45534.66667</v>
      </c>
      <c r="E169" s="1">
        <f>IFERROR(__xludf.DUMMYFUNCTION("""COMPUTED_VALUE"""),2786.51)</f>
        <v>2786.51</v>
      </c>
      <c r="G169" s="2">
        <f>IFERROR(__xludf.DUMMYFUNCTION("""COMPUTED_VALUE"""),45534.66666666667)</f>
        <v>45534.66667</v>
      </c>
      <c r="H169" s="1">
        <f>IFERROR(__xludf.DUMMYFUNCTION("""COMPUTED_VALUE"""),2742.87)</f>
        <v>2742.87</v>
      </c>
      <c r="J169" s="2">
        <f>IFERROR(__xludf.DUMMYFUNCTION("""COMPUTED_VALUE"""),45534.66666666667)</f>
        <v>45534.66667</v>
      </c>
      <c r="K169" s="1">
        <f>IFERROR(__xludf.DUMMYFUNCTION("""COMPUTED_VALUE"""),2769.97)</f>
        <v>2769.97</v>
      </c>
      <c r="M169" s="2">
        <f>IFERROR(__xludf.DUMMYFUNCTION("""COMPUTED_VALUE"""),45534.66666666667)</f>
        <v>45534.66667</v>
      </c>
      <c r="N169" s="1">
        <f>IFERROR(__xludf.DUMMYFUNCTION("""COMPUTED_VALUE"""),1.2959381E7)</f>
        <v>12959381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IFERROR(__xludf.DUMMYFUNCTION("""COMPUTED_VALUE"""),2768.14)</f>
        <v>2768.14</v>
      </c>
      <c r="D170" s="2">
        <f>IFERROR(__xludf.DUMMYFUNCTION("""COMPUTED_VALUE"""),45538.66666666667)</f>
        <v>45538.66667</v>
      </c>
      <c r="E170" s="1">
        <f>IFERROR(__xludf.DUMMYFUNCTION("""COMPUTED_VALUE"""),2795.68)</f>
        <v>2795.68</v>
      </c>
      <c r="G170" s="2">
        <f>IFERROR(__xludf.DUMMYFUNCTION("""COMPUTED_VALUE"""),45538.66666666667)</f>
        <v>45538.66667</v>
      </c>
      <c r="H170" s="1">
        <f>IFERROR(__xludf.DUMMYFUNCTION("""COMPUTED_VALUE"""),2763.8)</f>
        <v>2763.8</v>
      </c>
      <c r="J170" s="2">
        <f>IFERROR(__xludf.DUMMYFUNCTION("""COMPUTED_VALUE"""),45538.66666666667)</f>
        <v>45538.66667</v>
      </c>
      <c r="K170" s="1">
        <f>IFERROR(__xludf.DUMMYFUNCTION("""COMPUTED_VALUE"""),2772.83)</f>
        <v>2772.83</v>
      </c>
      <c r="M170" s="2">
        <f>IFERROR(__xludf.DUMMYFUNCTION("""COMPUTED_VALUE"""),45538.66666666667)</f>
        <v>45538.66667</v>
      </c>
      <c r="N170" s="1">
        <f>IFERROR(__xludf.DUMMYFUNCTION("""COMPUTED_VALUE"""),1.4079489E7)</f>
        <v>14079489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IFERROR(__xludf.DUMMYFUNCTION("""COMPUTED_VALUE"""),2766.31)</f>
        <v>2766.31</v>
      </c>
      <c r="D171" s="2">
        <f>IFERROR(__xludf.DUMMYFUNCTION("""COMPUTED_VALUE"""),45539.66666666667)</f>
        <v>45539.66667</v>
      </c>
      <c r="E171" s="1">
        <f>IFERROR(__xludf.DUMMYFUNCTION("""COMPUTED_VALUE"""),2794.43)</f>
        <v>2794.43</v>
      </c>
      <c r="G171" s="2">
        <f>IFERROR(__xludf.DUMMYFUNCTION("""COMPUTED_VALUE"""),45539.66666666667)</f>
        <v>45539.66667</v>
      </c>
      <c r="H171" s="1">
        <f>IFERROR(__xludf.DUMMYFUNCTION("""COMPUTED_VALUE"""),2762.71)</f>
        <v>2762.71</v>
      </c>
      <c r="J171" s="2">
        <f>IFERROR(__xludf.DUMMYFUNCTION("""COMPUTED_VALUE"""),45539.66666666667)</f>
        <v>45539.66667</v>
      </c>
      <c r="K171" s="1">
        <f>IFERROR(__xludf.DUMMYFUNCTION("""COMPUTED_VALUE"""),2771.66)</f>
        <v>2771.66</v>
      </c>
      <c r="M171" s="2">
        <f>IFERROR(__xludf.DUMMYFUNCTION("""COMPUTED_VALUE"""),45539.66666666667)</f>
        <v>45539.66667</v>
      </c>
      <c r="N171" s="1">
        <f>IFERROR(__xludf.DUMMYFUNCTION("""COMPUTED_VALUE"""),1.492176E7)</f>
        <v>14921760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IFERROR(__xludf.DUMMYFUNCTION("""COMPUTED_VALUE"""),2697.96)</f>
        <v>2697.96</v>
      </c>
      <c r="D172" s="2">
        <f>IFERROR(__xludf.DUMMYFUNCTION("""COMPUTED_VALUE"""),45540.66666666667)</f>
        <v>45540.66667</v>
      </c>
      <c r="E172" s="1">
        <f>IFERROR(__xludf.DUMMYFUNCTION("""COMPUTED_VALUE"""),2702.11)</f>
        <v>2702.11</v>
      </c>
      <c r="G172" s="2">
        <f>IFERROR(__xludf.DUMMYFUNCTION("""COMPUTED_VALUE"""),45540.66666666667)</f>
        <v>45540.66667</v>
      </c>
      <c r="H172" s="1">
        <f>IFERROR(__xludf.DUMMYFUNCTION("""COMPUTED_VALUE"""),2658.64)</f>
        <v>2658.64</v>
      </c>
      <c r="J172" s="2">
        <f>IFERROR(__xludf.DUMMYFUNCTION("""COMPUTED_VALUE"""),45540.66666666667)</f>
        <v>45540.66667</v>
      </c>
      <c r="K172" s="1">
        <f>IFERROR(__xludf.DUMMYFUNCTION("""COMPUTED_VALUE"""),2686.45)</f>
        <v>2686.45</v>
      </c>
      <c r="M172" s="2">
        <f>IFERROR(__xludf.DUMMYFUNCTION("""COMPUTED_VALUE"""),45540.66666666667)</f>
        <v>45540.66667</v>
      </c>
      <c r="N172" s="1">
        <f>IFERROR(__xludf.DUMMYFUNCTION("""COMPUTED_VALUE"""),1.8547457E7)</f>
        <v>18547457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IFERROR(__xludf.DUMMYFUNCTION("""COMPUTED_VALUE"""),2693.47)</f>
        <v>2693.47</v>
      </c>
      <c r="D173" s="2">
        <f>IFERROR(__xludf.DUMMYFUNCTION("""COMPUTED_VALUE"""),45541.66666666667)</f>
        <v>45541.66667</v>
      </c>
      <c r="E173" s="1">
        <f>IFERROR(__xludf.DUMMYFUNCTION("""COMPUTED_VALUE"""),2706.72)</f>
        <v>2706.72</v>
      </c>
      <c r="G173" s="2">
        <f>IFERROR(__xludf.DUMMYFUNCTION("""COMPUTED_VALUE"""),45541.66666666667)</f>
        <v>45541.66667</v>
      </c>
      <c r="H173" s="1">
        <f>IFERROR(__xludf.DUMMYFUNCTION("""COMPUTED_VALUE"""),2649.14)</f>
        <v>2649.14</v>
      </c>
      <c r="J173" s="2">
        <f>IFERROR(__xludf.DUMMYFUNCTION("""COMPUTED_VALUE"""),45541.66666666667)</f>
        <v>45541.66667</v>
      </c>
      <c r="K173" s="1">
        <f>IFERROR(__xludf.DUMMYFUNCTION("""COMPUTED_VALUE"""),2662.87)</f>
        <v>2662.87</v>
      </c>
      <c r="M173" s="2">
        <f>IFERROR(__xludf.DUMMYFUNCTION("""COMPUTED_VALUE"""),45541.66666666667)</f>
        <v>45541.66667</v>
      </c>
      <c r="N173" s="1">
        <f>IFERROR(__xludf.DUMMYFUNCTION("""COMPUTED_VALUE"""),1.5051803E7)</f>
        <v>15051803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IFERROR(__xludf.DUMMYFUNCTION("""COMPUTED_VALUE"""),2672.7)</f>
        <v>2672.7</v>
      </c>
      <c r="D174" s="2">
        <f>IFERROR(__xludf.DUMMYFUNCTION("""COMPUTED_VALUE"""),45544.66666666667)</f>
        <v>45544.66667</v>
      </c>
      <c r="E174" s="1">
        <f>IFERROR(__xludf.DUMMYFUNCTION("""COMPUTED_VALUE"""),2686.11)</f>
        <v>2686.11</v>
      </c>
      <c r="G174" s="2">
        <f>IFERROR(__xludf.DUMMYFUNCTION("""COMPUTED_VALUE"""),45544.66666666667)</f>
        <v>45544.66667</v>
      </c>
      <c r="H174" s="1">
        <f>IFERROR(__xludf.DUMMYFUNCTION("""COMPUTED_VALUE"""),2665.89)</f>
        <v>2665.89</v>
      </c>
      <c r="J174" s="2">
        <f>IFERROR(__xludf.DUMMYFUNCTION("""COMPUTED_VALUE"""),45544.66666666667)</f>
        <v>45544.66667</v>
      </c>
      <c r="K174" s="1">
        <f>IFERROR(__xludf.DUMMYFUNCTION("""COMPUTED_VALUE"""),2677.49)</f>
        <v>2677.49</v>
      </c>
      <c r="M174" s="2">
        <f>IFERROR(__xludf.DUMMYFUNCTION("""COMPUTED_VALUE"""),45544.66666666667)</f>
        <v>45544.66667</v>
      </c>
      <c r="N174" s="1">
        <f>IFERROR(__xludf.DUMMYFUNCTION("""COMPUTED_VALUE"""),1.3673182E7)</f>
        <v>13673182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IFERROR(__xludf.DUMMYFUNCTION("""COMPUTED_VALUE"""),2678.58)</f>
        <v>2678.58</v>
      </c>
      <c r="D175" s="2">
        <f>IFERROR(__xludf.DUMMYFUNCTION("""COMPUTED_VALUE"""),45545.66666666667)</f>
        <v>45545.66667</v>
      </c>
      <c r="E175" s="1">
        <f>IFERROR(__xludf.DUMMYFUNCTION("""COMPUTED_VALUE"""),2693.48)</f>
        <v>2693.48</v>
      </c>
      <c r="G175" s="2">
        <f>IFERROR(__xludf.DUMMYFUNCTION("""COMPUTED_VALUE"""),45545.66666666667)</f>
        <v>45545.66667</v>
      </c>
      <c r="H175" s="1">
        <f>IFERROR(__xludf.DUMMYFUNCTION("""COMPUTED_VALUE"""),2659.86)</f>
        <v>2659.86</v>
      </c>
      <c r="J175" s="2">
        <f>IFERROR(__xludf.DUMMYFUNCTION("""COMPUTED_VALUE"""),45545.66666666667)</f>
        <v>45545.66667</v>
      </c>
      <c r="K175" s="1">
        <f>IFERROR(__xludf.DUMMYFUNCTION("""COMPUTED_VALUE"""),2692.46)</f>
        <v>2692.46</v>
      </c>
      <c r="M175" s="2">
        <f>IFERROR(__xludf.DUMMYFUNCTION("""COMPUTED_VALUE"""),45545.66666666667)</f>
        <v>45545.66667</v>
      </c>
      <c r="N175" s="1">
        <f>IFERROR(__xludf.DUMMYFUNCTION("""COMPUTED_VALUE"""),1.1286979E7)</f>
        <v>11286979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IFERROR(__xludf.DUMMYFUNCTION("""COMPUTED_VALUE"""),2672.57)</f>
        <v>2672.57</v>
      </c>
      <c r="D176" s="2">
        <f>IFERROR(__xludf.DUMMYFUNCTION("""COMPUTED_VALUE"""),45546.66666666667)</f>
        <v>45546.66667</v>
      </c>
      <c r="E176" s="1">
        <f>IFERROR(__xludf.DUMMYFUNCTION("""COMPUTED_VALUE"""),2685.39)</f>
        <v>2685.39</v>
      </c>
      <c r="G176" s="2">
        <f>IFERROR(__xludf.DUMMYFUNCTION("""COMPUTED_VALUE"""),45546.66666666667)</f>
        <v>45546.66667</v>
      </c>
      <c r="H176" s="1">
        <f>IFERROR(__xludf.DUMMYFUNCTION("""COMPUTED_VALUE"""),2625.15)</f>
        <v>2625.15</v>
      </c>
      <c r="J176" s="2">
        <f>IFERROR(__xludf.DUMMYFUNCTION("""COMPUTED_VALUE"""),45546.66666666667)</f>
        <v>45546.66667</v>
      </c>
      <c r="K176" s="1">
        <f>IFERROR(__xludf.DUMMYFUNCTION("""COMPUTED_VALUE"""),2682.9)</f>
        <v>2682.9</v>
      </c>
      <c r="M176" s="2">
        <f>IFERROR(__xludf.DUMMYFUNCTION("""COMPUTED_VALUE"""),45546.66666666667)</f>
        <v>45546.66667</v>
      </c>
      <c r="N176" s="1">
        <f>IFERROR(__xludf.DUMMYFUNCTION("""COMPUTED_VALUE"""),1.4025944E7)</f>
        <v>14025944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IFERROR(__xludf.DUMMYFUNCTION("""COMPUTED_VALUE"""),2683.13)</f>
        <v>2683.13</v>
      </c>
      <c r="D177" s="2">
        <f>IFERROR(__xludf.DUMMYFUNCTION("""COMPUTED_VALUE"""),45547.66666666667)</f>
        <v>45547.66667</v>
      </c>
      <c r="E177" s="1">
        <f>IFERROR(__xludf.DUMMYFUNCTION("""COMPUTED_VALUE"""),2702.61)</f>
        <v>2702.61</v>
      </c>
      <c r="G177" s="2">
        <f>IFERROR(__xludf.DUMMYFUNCTION("""COMPUTED_VALUE"""),45547.66666666667)</f>
        <v>45547.66667</v>
      </c>
      <c r="H177" s="1">
        <f>IFERROR(__xludf.DUMMYFUNCTION("""COMPUTED_VALUE"""),2675.91)</f>
        <v>2675.91</v>
      </c>
      <c r="J177" s="2">
        <f>IFERROR(__xludf.DUMMYFUNCTION("""COMPUTED_VALUE"""),45547.66666666667)</f>
        <v>45547.66667</v>
      </c>
      <c r="K177" s="1">
        <f>IFERROR(__xludf.DUMMYFUNCTION("""COMPUTED_VALUE"""),2701.96)</f>
        <v>2701.96</v>
      </c>
      <c r="M177" s="2">
        <f>IFERROR(__xludf.DUMMYFUNCTION("""COMPUTED_VALUE"""),45547.66666666667)</f>
        <v>45547.66667</v>
      </c>
      <c r="N177" s="1">
        <f>IFERROR(__xludf.DUMMYFUNCTION("""COMPUTED_VALUE"""),1.2326998E7)</f>
        <v>12326998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IFERROR(__xludf.DUMMYFUNCTION("""COMPUTED_VALUE"""),2709.73)</f>
        <v>2709.73</v>
      </c>
      <c r="D178" s="2">
        <f>IFERROR(__xludf.DUMMYFUNCTION("""COMPUTED_VALUE"""),45548.66666666667)</f>
        <v>45548.66667</v>
      </c>
      <c r="E178" s="1">
        <f>IFERROR(__xludf.DUMMYFUNCTION("""COMPUTED_VALUE"""),2734.56)</f>
        <v>2734.56</v>
      </c>
      <c r="G178" s="2">
        <f>IFERROR(__xludf.DUMMYFUNCTION("""COMPUTED_VALUE"""),45548.66666666667)</f>
        <v>45548.66667</v>
      </c>
      <c r="H178" s="1">
        <f>IFERROR(__xludf.DUMMYFUNCTION("""COMPUTED_VALUE"""),2704.96)</f>
        <v>2704.96</v>
      </c>
      <c r="J178" s="2">
        <f>IFERROR(__xludf.DUMMYFUNCTION("""COMPUTED_VALUE"""),45548.66666666667)</f>
        <v>45548.66667</v>
      </c>
      <c r="K178" s="1">
        <f>IFERROR(__xludf.DUMMYFUNCTION("""COMPUTED_VALUE"""),2726.24)</f>
        <v>2726.24</v>
      </c>
      <c r="M178" s="2">
        <f>IFERROR(__xludf.DUMMYFUNCTION("""COMPUTED_VALUE"""),45548.66666666667)</f>
        <v>45548.66667</v>
      </c>
      <c r="N178" s="1">
        <f>IFERROR(__xludf.DUMMYFUNCTION("""COMPUTED_VALUE"""),1.1742885E7)</f>
        <v>11742885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IFERROR(__xludf.DUMMYFUNCTION("""COMPUTED_VALUE"""),2740.97)</f>
        <v>2740.97</v>
      </c>
      <c r="D179" s="2">
        <f>IFERROR(__xludf.DUMMYFUNCTION("""COMPUTED_VALUE"""),45551.66666666667)</f>
        <v>45551.66667</v>
      </c>
      <c r="E179" s="1">
        <f>IFERROR(__xludf.DUMMYFUNCTION("""COMPUTED_VALUE"""),2757.62)</f>
        <v>2757.62</v>
      </c>
      <c r="G179" s="2">
        <f>IFERROR(__xludf.DUMMYFUNCTION("""COMPUTED_VALUE"""),45551.66666666667)</f>
        <v>45551.66667</v>
      </c>
      <c r="H179" s="1">
        <f>IFERROR(__xludf.DUMMYFUNCTION("""COMPUTED_VALUE"""),2725.46)</f>
        <v>2725.46</v>
      </c>
      <c r="J179" s="2">
        <f>IFERROR(__xludf.DUMMYFUNCTION("""COMPUTED_VALUE"""),45551.66666666667)</f>
        <v>45551.66667</v>
      </c>
      <c r="K179" s="1">
        <f>IFERROR(__xludf.DUMMYFUNCTION("""COMPUTED_VALUE"""),2729.64)</f>
        <v>2729.64</v>
      </c>
      <c r="M179" s="2">
        <f>IFERROR(__xludf.DUMMYFUNCTION("""COMPUTED_VALUE"""),45551.66666666667)</f>
        <v>45551.66667</v>
      </c>
      <c r="N179" s="1">
        <f>IFERROR(__xludf.DUMMYFUNCTION("""COMPUTED_VALUE"""),1.4606976E7)</f>
        <v>14606976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IFERROR(__xludf.DUMMYFUNCTION("""COMPUTED_VALUE"""),2738.43)</f>
        <v>2738.43</v>
      </c>
      <c r="D180" s="2">
        <f>IFERROR(__xludf.DUMMYFUNCTION("""COMPUTED_VALUE"""),45552.66666666667)</f>
        <v>45552.66667</v>
      </c>
      <c r="E180" s="1">
        <f>IFERROR(__xludf.DUMMYFUNCTION("""COMPUTED_VALUE"""),2768.64)</f>
        <v>2768.64</v>
      </c>
      <c r="G180" s="2">
        <f>IFERROR(__xludf.DUMMYFUNCTION("""COMPUTED_VALUE"""),45552.66666666667)</f>
        <v>45552.66667</v>
      </c>
      <c r="H180" s="1">
        <f>IFERROR(__xludf.DUMMYFUNCTION("""COMPUTED_VALUE"""),2738.43)</f>
        <v>2738.43</v>
      </c>
      <c r="J180" s="2">
        <f>IFERROR(__xludf.DUMMYFUNCTION("""COMPUTED_VALUE"""),45552.66666666667)</f>
        <v>45552.66667</v>
      </c>
      <c r="K180" s="1">
        <f>IFERROR(__xludf.DUMMYFUNCTION("""COMPUTED_VALUE"""),2758.75)</f>
        <v>2758.75</v>
      </c>
      <c r="M180" s="2">
        <f>IFERROR(__xludf.DUMMYFUNCTION("""COMPUTED_VALUE"""),45552.66666666667)</f>
        <v>45552.66667</v>
      </c>
      <c r="N180" s="1">
        <f>IFERROR(__xludf.DUMMYFUNCTION("""COMPUTED_VALUE"""),1.3368517E7)</f>
        <v>13368517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IFERROR(__xludf.DUMMYFUNCTION("""COMPUTED_VALUE"""),2762.12)</f>
        <v>2762.12</v>
      </c>
      <c r="D181" s="2">
        <f>IFERROR(__xludf.DUMMYFUNCTION("""COMPUTED_VALUE"""),45553.66666666667)</f>
        <v>45553.66667</v>
      </c>
      <c r="E181" s="1">
        <f>IFERROR(__xludf.DUMMYFUNCTION("""COMPUTED_VALUE"""),2796.95)</f>
        <v>2796.95</v>
      </c>
      <c r="G181" s="2">
        <f>IFERROR(__xludf.DUMMYFUNCTION("""COMPUTED_VALUE"""),45553.66666666667)</f>
        <v>45553.66667</v>
      </c>
      <c r="H181" s="1">
        <f>IFERROR(__xludf.DUMMYFUNCTION("""COMPUTED_VALUE"""),2752.08)</f>
        <v>2752.08</v>
      </c>
      <c r="J181" s="2">
        <f>IFERROR(__xludf.DUMMYFUNCTION("""COMPUTED_VALUE"""),45553.66666666667)</f>
        <v>45553.66667</v>
      </c>
      <c r="K181" s="1">
        <f>IFERROR(__xludf.DUMMYFUNCTION("""COMPUTED_VALUE"""),2755.47)</f>
        <v>2755.47</v>
      </c>
      <c r="M181" s="2">
        <f>IFERROR(__xludf.DUMMYFUNCTION("""COMPUTED_VALUE"""),45553.66666666667)</f>
        <v>45553.66667</v>
      </c>
      <c r="N181" s="1">
        <f>IFERROR(__xludf.DUMMYFUNCTION("""COMPUTED_VALUE"""),1.5311999E7)</f>
        <v>15311999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IFERROR(__xludf.DUMMYFUNCTION("""COMPUTED_VALUE"""),2799.41)</f>
        <v>2799.41</v>
      </c>
      <c r="D182" s="2">
        <f>IFERROR(__xludf.DUMMYFUNCTION("""COMPUTED_VALUE"""),45554.66666666667)</f>
        <v>45554.66667</v>
      </c>
      <c r="E182" s="1">
        <f>IFERROR(__xludf.DUMMYFUNCTION("""COMPUTED_VALUE"""),2805.26)</f>
        <v>2805.26</v>
      </c>
      <c r="G182" s="2">
        <f>IFERROR(__xludf.DUMMYFUNCTION("""COMPUTED_VALUE"""),45554.66666666667)</f>
        <v>45554.66667</v>
      </c>
      <c r="H182" s="1">
        <f>IFERROR(__xludf.DUMMYFUNCTION("""COMPUTED_VALUE"""),2784.52)</f>
        <v>2784.52</v>
      </c>
      <c r="J182" s="2">
        <f>IFERROR(__xludf.DUMMYFUNCTION("""COMPUTED_VALUE"""),45554.66666666667)</f>
        <v>45554.66667</v>
      </c>
      <c r="K182" s="1">
        <f>IFERROR(__xludf.DUMMYFUNCTION("""COMPUTED_VALUE"""),2791.63)</f>
        <v>2791.63</v>
      </c>
      <c r="M182" s="2">
        <f>IFERROR(__xludf.DUMMYFUNCTION("""COMPUTED_VALUE"""),45554.66666666667)</f>
        <v>45554.66667</v>
      </c>
      <c r="N182" s="1">
        <f>IFERROR(__xludf.DUMMYFUNCTION("""COMPUTED_VALUE"""),1.3316444E7)</f>
        <v>13316444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IFERROR(__xludf.DUMMYFUNCTION("""COMPUTED_VALUE"""),2785.3)</f>
        <v>2785.3</v>
      </c>
      <c r="D183" s="2">
        <f>IFERROR(__xludf.DUMMYFUNCTION("""COMPUTED_VALUE"""),45555.66666666667)</f>
        <v>45555.66667</v>
      </c>
      <c r="E183" s="1">
        <f>IFERROR(__xludf.DUMMYFUNCTION("""COMPUTED_VALUE"""),2796.7)</f>
        <v>2796.7</v>
      </c>
      <c r="G183" s="2">
        <f>IFERROR(__xludf.DUMMYFUNCTION("""COMPUTED_VALUE"""),45555.66666666667)</f>
        <v>45555.66667</v>
      </c>
      <c r="H183" s="1">
        <f>IFERROR(__xludf.DUMMYFUNCTION("""COMPUTED_VALUE"""),2772.92)</f>
        <v>2772.92</v>
      </c>
      <c r="J183" s="2">
        <f>IFERROR(__xludf.DUMMYFUNCTION("""COMPUTED_VALUE"""),45555.66666666667)</f>
        <v>45555.66667</v>
      </c>
      <c r="K183" s="1">
        <f>IFERROR(__xludf.DUMMYFUNCTION("""COMPUTED_VALUE"""),2793.97)</f>
        <v>2793.97</v>
      </c>
      <c r="M183" s="2">
        <f>IFERROR(__xludf.DUMMYFUNCTION("""COMPUTED_VALUE"""),45555.66666666667)</f>
        <v>45555.66667</v>
      </c>
      <c r="N183" s="1">
        <f>IFERROR(__xludf.DUMMYFUNCTION("""COMPUTED_VALUE"""),3.4268652E7)</f>
        <v>34268652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IFERROR(__xludf.DUMMYFUNCTION("""COMPUTED_VALUE"""),2803.21)</f>
        <v>2803.21</v>
      </c>
      <c r="D184" s="2">
        <f>IFERROR(__xludf.DUMMYFUNCTION("""COMPUTED_VALUE"""),45558.66666666667)</f>
        <v>45558.66667</v>
      </c>
      <c r="E184" s="1">
        <f>IFERROR(__xludf.DUMMYFUNCTION("""COMPUTED_VALUE"""),2811.4)</f>
        <v>2811.4</v>
      </c>
      <c r="G184" s="2">
        <f>IFERROR(__xludf.DUMMYFUNCTION("""COMPUTED_VALUE"""),45558.66666666667)</f>
        <v>45558.66667</v>
      </c>
      <c r="H184" s="1">
        <f>IFERROR(__xludf.DUMMYFUNCTION("""COMPUTED_VALUE"""),2793.47)</f>
        <v>2793.47</v>
      </c>
      <c r="J184" s="2">
        <f>IFERROR(__xludf.DUMMYFUNCTION("""COMPUTED_VALUE"""),45558.66666666667)</f>
        <v>45558.66667</v>
      </c>
      <c r="K184" s="1">
        <f>IFERROR(__xludf.DUMMYFUNCTION("""COMPUTED_VALUE"""),2804.92)</f>
        <v>2804.92</v>
      </c>
      <c r="M184" s="2">
        <f>IFERROR(__xludf.DUMMYFUNCTION("""COMPUTED_VALUE"""),45558.66666666667)</f>
        <v>45558.66667</v>
      </c>
      <c r="N184" s="1">
        <f>IFERROR(__xludf.DUMMYFUNCTION("""COMPUTED_VALUE"""),1.3234823E7)</f>
        <v>13234823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IFERROR(__xludf.DUMMYFUNCTION("""COMPUTED_VALUE"""),2808.05)</f>
        <v>2808.05</v>
      </c>
      <c r="D185" s="2">
        <f>IFERROR(__xludf.DUMMYFUNCTION("""COMPUTED_VALUE"""),45559.66666666667)</f>
        <v>45559.66667</v>
      </c>
      <c r="E185" s="1">
        <f>IFERROR(__xludf.DUMMYFUNCTION("""COMPUTED_VALUE"""),2824.59)</f>
        <v>2824.59</v>
      </c>
      <c r="G185" s="2">
        <f>IFERROR(__xludf.DUMMYFUNCTION("""COMPUTED_VALUE"""),45559.66666666667)</f>
        <v>45559.66667</v>
      </c>
      <c r="H185" s="1">
        <f>IFERROR(__xludf.DUMMYFUNCTION("""COMPUTED_VALUE"""),2795.2)</f>
        <v>2795.2</v>
      </c>
      <c r="J185" s="2">
        <f>IFERROR(__xludf.DUMMYFUNCTION("""COMPUTED_VALUE"""),45559.66666666667)</f>
        <v>45559.66667</v>
      </c>
      <c r="K185" s="1">
        <f>IFERROR(__xludf.DUMMYFUNCTION("""COMPUTED_VALUE"""),2823.93)</f>
        <v>2823.93</v>
      </c>
      <c r="M185" s="2">
        <f>IFERROR(__xludf.DUMMYFUNCTION("""COMPUTED_VALUE"""),45559.66666666667)</f>
        <v>45559.66667</v>
      </c>
      <c r="N185" s="1">
        <f>IFERROR(__xludf.DUMMYFUNCTION("""COMPUTED_VALUE"""),1.0819629E7)</f>
        <v>10819629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IFERROR(__xludf.DUMMYFUNCTION("""COMPUTED_VALUE"""),2831.91)</f>
        <v>2831.91</v>
      </c>
      <c r="D186" s="2">
        <f>IFERROR(__xludf.DUMMYFUNCTION("""COMPUTED_VALUE"""),45560.66666666667)</f>
        <v>45560.66667</v>
      </c>
      <c r="E186" s="1">
        <f>IFERROR(__xludf.DUMMYFUNCTION("""COMPUTED_VALUE"""),2843.61)</f>
        <v>2843.61</v>
      </c>
      <c r="G186" s="2">
        <f>IFERROR(__xludf.DUMMYFUNCTION("""COMPUTED_VALUE"""),45560.66666666667)</f>
        <v>45560.66667</v>
      </c>
      <c r="H186" s="1">
        <f>IFERROR(__xludf.DUMMYFUNCTION("""COMPUTED_VALUE"""),2812.45)</f>
        <v>2812.45</v>
      </c>
      <c r="J186" s="2">
        <f>IFERROR(__xludf.DUMMYFUNCTION("""COMPUTED_VALUE"""),45560.66666666667)</f>
        <v>45560.66667</v>
      </c>
      <c r="K186" s="1">
        <f>IFERROR(__xludf.DUMMYFUNCTION("""COMPUTED_VALUE"""),2823.22)</f>
        <v>2823.22</v>
      </c>
      <c r="M186" s="2">
        <f>IFERROR(__xludf.DUMMYFUNCTION("""COMPUTED_VALUE"""),45560.66666666667)</f>
        <v>45560.66667</v>
      </c>
      <c r="N186" s="1">
        <f>IFERROR(__xludf.DUMMYFUNCTION("""COMPUTED_VALUE"""),1.3863031E7)</f>
        <v>13863031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IFERROR(__xludf.DUMMYFUNCTION("""COMPUTED_VALUE"""),2842.34)</f>
        <v>2842.34</v>
      </c>
      <c r="D187" s="2">
        <f>IFERROR(__xludf.DUMMYFUNCTION("""COMPUTED_VALUE"""),45561.66666666667)</f>
        <v>45561.66667</v>
      </c>
      <c r="E187" s="1">
        <f>IFERROR(__xludf.DUMMYFUNCTION("""COMPUTED_VALUE"""),2848.22)</f>
        <v>2848.22</v>
      </c>
      <c r="G187" s="2">
        <f>IFERROR(__xludf.DUMMYFUNCTION("""COMPUTED_VALUE"""),45561.66666666667)</f>
        <v>45561.66667</v>
      </c>
      <c r="H187" s="1">
        <f>IFERROR(__xludf.DUMMYFUNCTION("""COMPUTED_VALUE"""),2809.64)</f>
        <v>2809.64</v>
      </c>
      <c r="J187" s="2">
        <f>IFERROR(__xludf.DUMMYFUNCTION("""COMPUTED_VALUE"""),45561.66666666667)</f>
        <v>45561.66667</v>
      </c>
      <c r="K187" s="1">
        <f>IFERROR(__xludf.DUMMYFUNCTION("""COMPUTED_VALUE"""),2813.13)</f>
        <v>2813.13</v>
      </c>
      <c r="M187" s="2">
        <f>IFERROR(__xludf.DUMMYFUNCTION("""COMPUTED_VALUE"""),45561.66666666667)</f>
        <v>45561.66667</v>
      </c>
      <c r="N187" s="1">
        <f>IFERROR(__xludf.DUMMYFUNCTION("""COMPUTED_VALUE"""),1.0988218E7)</f>
        <v>10988218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IFERROR(__xludf.DUMMYFUNCTION("""COMPUTED_VALUE"""),2817.89)</f>
        <v>2817.89</v>
      </c>
      <c r="D188" s="2">
        <f>IFERROR(__xludf.DUMMYFUNCTION("""COMPUTED_VALUE"""),45562.66666666667)</f>
        <v>45562.66667</v>
      </c>
      <c r="E188" s="1">
        <f>IFERROR(__xludf.DUMMYFUNCTION("""COMPUTED_VALUE"""),2823.61)</f>
        <v>2823.61</v>
      </c>
      <c r="G188" s="2">
        <f>IFERROR(__xludf.DUMMYFUNCTION("""COMPUTED_VALUE"""),45562.66666666667)</f>
        <v>45562.66667</v>
      </c>
      <c r="H188" s="1">
        <f>IFERROR(__xludf.DUMMYFUNCTION("""COMPUTED_VALUE"""),2798.63)</f>
        <v>2798.63</v>
      </c>
      <c r="J188" s="2">
        <f>IFERROR(__xludf.DUMMYFUNCTION("""COMPUTED_VALUE"""),45562.66666666667)</f>
        <v>45562.66667</v>
      </c>
      <c r="K188" s="1">
        <f>IFERROR(__xludf.DUMMYFUNCTION("""COMPUTED_VALUE"""),2808.75)</f>
        <v>2808.75</v>
      </c>
      <c r="M188" s="2">
        <f>IFERROR(__xludf.DUMMYFUNCTION("""COMPUTED_VALUE"""),45562.66666666667)</f>
        <v>45562.66667</v>
      </c>
      <c r="N188" s="1">
        <f>IFERROR(__xludf.DUMMYFUNCTION("""COMPUTED_VALUE"""),1.0582502E7)</f>
        <v>10582502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IFERROR(__xludf.DUMMYFUNCTION("""COMPUTED_VALUE"""),2811.58)</f>
        <v>2811.58</v>
      </c>
      <c r="D189" s="2">
        <f>IFERROR(__xludf.DUMMYFUNCTION("""COMPUTED_VALUE"""),45565.66666666667)</f>
        <v>45565.66667</v>
      </c>
      <c r="E189" s="1">
        <f>IFERROR(__xludf.DUMMYFUNCTION("""COMPUTED_VALUE"""),2831.43)</f>
        <v>2831.43</v>
      </c>
      <c r="G189" s="2">
        <f>IFERROR(__xludf.DUMMYFUNCTION("""COMPUTED_VALUE"""),45565.66666666667)</f>
        <v>45565.66667</v>
      </c>
      <c r="H189" s="1">
        <f>IFERROR(__xludf.DUMMYFUNCTION("""COMPUTED_VALUE"""),2804.98)</f>
        <v>2804.98</v>
      </c>
      <c r="J189" s="2">
        <f>IFERROR(__xludf.DUMMYFUNCTION("""COMPUTED_VALUE"""),45565.66666666667)</f>
        <v>45565.66667</v>
      </c>
      <c r="K189" s="1">
        <f>IFERROR(__xludf.DUMMYFUNCTION("""COMPUTED_VALUE"""),2828.61)</f>
        <v>2828.61</v>
      </c>
      <c r="M189" s="2">
        <f>IFERROR(__xludf.DUMMYFUNCTION("""COMPUTED_VALUE"""),45565.66666666667)</f>
        <v>45565.66667</v>
      </c>
      <c r="N189" s="1">
        <f>IFERROR(__xludf.DUMMYFUNCTION("""COMPUTED_VALUE"""),1.2045019E7)</f>
        <v>12045019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IFERROR(__xludf.DUMMYFUNCTION("""COMPUTED_VALUE"""),2831.22)</f>
        <v>2831.22</v>
      </c>
      <c r="D190" s="2">
        <f>IFERROR(__xludf.DUMMYFUNCTION("""COMPUTED_VALUE"""),45566.66666666667)</f>
        <v>45566.66667</v>
      </c>
      <c r="E190" s="1">
        <f>IFERROR(__xludf.DUMMYFUNCTION("""COMPUTED_VALUE"""),2835.1)</f>
        <v>2835.1</v>
      </c>
      <c r="G190" s="2">
        <f>IFERROR(__xludf.DUMMYFUNCTION("""COMPUTED_VALUE"""),45566.66666666667)</f>
        <v>45566.66667</v>
      </c>
      <c r="H190" s="1">
        <f>IFERROR(__xludf.DUMMYFUNCTION("""COMPUTED_VALUE"""),2798.4)</f>
        <v>2798.4</v>
      </c>
      <c r="J190" s="2">
        <f>IFERROR(__xludf.DUMMYFUNCTION("""COMPUTED_VALUE"""),45566.66666666667)</f>
        <v>45566.66667</v>
      </c>
      <c r="K190" s="1">
        <f>IFERROR(__xludf.DUMMYFUNCTION("""COMPUTED_VALUE"""),2820.41)</f>
        <v>2820.41</v>
      </c>
      <c r="M190" s="2">
        <f>IFERROR(__xludf.DUMMYFUNCTION("""COMPUTED_VALUE"""),45566.66666666667)</f>
        <v>45566.66667</v>
      </c>
      <c r="N190" s="1">
        <f>IFERROR(__xludf.DUMMYFUNCTION("""COMPUTED_VALUE"""),1.4386689E7)</f>
        <v>14386689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IFERROR(__xludf.DUMMYFUNCTION("""COMPUTED_VALUE"""),2812.88)</f>
        <v>2812.88</v>
      </c>
      <c r="D191" s="2">
        <f>IFERROR(__xludf.DUMMYFUNCTION("""COMPUTED_VALUE"""),45567.66666666667)</f>
        <v>45567.66667</v>
      </c>
      <c r="E191" s="1">
        <f>IFERROR(__xludf.DUMMYFUNCTION("""COMPUTED_VALUE"""),2823.9)</f>
        <v>2823.9</v>
      </c>
      <c r="G191" s="2">
        <f>IFERROR(__xludf.DUMMYFUNCTION("""COMPUTED_VALUE"""),45567.66666666667)</f>
        <v>45567.66667</v>
      </c>
      <c r="H191" s="1">
        <f>IFERROR(__xludf.DUMMYFUNCTION("""COMPUTED_VALUE"""),2803.9)</f>
        <v>2803.9</v>
      </c>
      <c r="J191" s="2">
        <f>IFERROR(__xludf.DUMMYFUNCTION("""COMPUTED_VALUE"""),45567.66666666667)</f>
        <v>45567.66667</v>
      </c>
      <c r="K191" s="1">
        <f>IFERROR(__xludf.DUMMYFUNCTION("""COMPUTED_VALUE"""),2822.81)</f>
        <v>2822.81</v>
      </c>
      <c r="M191" s="2">
        <f>IFERROR(__xludf.DUMMYFUNCTION("""COMPUTED_VALUE"""),45567.66666666667)</f>
        <v>45567.66667</v>
      </c>
      <c r="N191" s="1">
        <f>IFERROR(__xludf.DUMMYFUNCTION("""COMPUTED_VALUE"""),9886579.0)</f>
        <v>9886579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IFERROR(__xludf.DUMMYFUNCTION("""COMPUTED_VALUE"""),2811.19)</f>
        <v>2811.19</v>
      </c>
      <c r="D192" s="2">
        <f>IFERROR(__xludf.DUMMYFUNCTION("""COMPUTED_VALUE"""),45568.66666666667)</f>
        <v>45568.66667</v>
      </c>
      <c r="E192" s="1">
        <f>IFERROR(__xludf.DUMMYFUNCTION("""COMPUTED_VALUE"""),2816.79)</f>
        <v>2816.79</v>
      </c>
      <c r="G192" s="2">
        <f>IFERROR(__xludf.DUMMYFUNCTION("""COMPUTED_VALUE"""),45568.66666666667)</f>
        <v>45568.66667</v>
      </c>
      <c r="H192" s="1">
        <f>IFERROR(__xludf.DUMMYFUNCTION("""COMPUTED_VALUE"""),2794.13)</f>
        <v>2794.13</v>
      </c>
      <c r="J192" s="2">
        <f>IFERROR(__xludf.DUMMYFUNCTION("""COMPUTED_VALUE"""),45568.66666666667)</f>
        <v>45568.66667</v>
      </c>
      <c r="K192" s="1">
        <f>IFERROR(__xludf.DUMMYFUNCTION("""COMPUTED_VALUE"""),2798.14)</f>
        <v>2798.14</v>
      </c>
      <c r="M192" s="2">
        <f>IFERROR(__xludf.DUMMYFUNCTION("""COMPUTED_VALUE"""),45568.66666666667)</f>
        <v>45568.66667</v>
      </c>
      <c r="N192" s="1">
        <f>IFERROR(__xludf.DUMMYFUNCTION("""COMPUTED_VALUE"""),1.1352639E7)</f>
        <v>11352639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IFERROR(__xludf.DUMMYFUNCTION("""COMPUTED_VALUE"""),2823.48)</f>
        <v>2823.48</v>
      </c>
      <c r="D193" s="2">
        <f>IFERROR(__xludf.DUMMYFUNCTION("""COMPUTED_VALUE"""),45569.66666666667)</f>
        <v>45569.66667</v>
      </c>
      <c r="E193" s="1">
        <f>IFERROR(__xludf.DUMMYFUNCTION("""COMPUTED_VALUE"""),2829.34)</f>
        <v>2829.34</v>
      </c>
      <c r="G193" s="2">
        <f>IFERROR(__xludf.DUMMYFUNCTION("""COMPUTED_VALUE"""),45569.66666666667)</f>
        <v>45569.66667</v>
      </c>
      <c r="H193" s="1">
        <f>IFERROR(__xludf.DUMMYFUNCTION("""COMPUTED_VALUE"""),2795.1)</f>
        <v>2795.1</v>
      </c>
      <c r="J193" s="2">
        <f>IFERROR(__xludf.DUMMYFUNCTION("""COMPUTED_VALUE"""),45569.66666666667)</f>
        <v>45569.66667</v>
      </c>
      <c r="K193" s="1">
        <f>IFERROR(__xludf.DUMMYFUNCTION("""COMPUTED_VALUE"""),2812.75)</f>
        <v>2812.75</v>
      </c>
      <c r="M193" s="2">
        <f>IFERROR(__xludf.DUMMYFUNCTION("""COMPUTED_VALUE"""),45569.66666666667)</f>
        <v>45569.66667</v>
      </c>
      <c r="N193" s="1">
        <f>IFERROR(__xludf.DUMMYFUNCTION("""COMPUTED_VALUE"""),1.0355877E7)</f>
        <v>10355877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IFERROR(__xludf.DUMMYFUNCTION("""COMPUTED_VALUE"""),2799.94)</f>
        <v>2799.94</v>
      </c>
      <c r="D194" s="2">
        <f>IFERROR(__xludf.DUMMYFUNCTION("""COMPUTED_VALUE"""),45572.66666666667)</f>
        <v>45572.66667</v>
      </c>
      <c r="E194" s="1">
        <f>IFERROR(__xludf.DUMMYFUNCTION("""COMPUTED_VALUE"""),2802.06)</f>
        <v>2802.06</v>
      </c>
      <c r="G194" s="2">
        <f>IFERROR(__xludf.DUMMYFUNCTION("""COMPUTED_VALUE"""),45572.66666666667)</f>
        <v>45572.66667</v>
      </c>
      <c r="H194" s="1">
        <f>IFERROR(__xludf.DUMMYFUNCTION("""COMPUTED_VALUE"""),2783.12)</f>
        <v>2783.12</v>
      </c>
      <c r="J194" s="2">
        <f>IFERROR(__xludf.DUMMYFUNCTION("""COMPUTED_VALUE"""),45572.66666666667)</f>
        <v>45572.66667</v>
      </c>
      <c r="K194" s="1">
        <f>IFERROR(__xludf.DUMMYFUNCTION("""COMPUTED_VALUE"""),2787.64)</f>
        <v>2787.64</v>
      </c>
      <c r="M194" s="2">
        <f>IFERROR(__xludf.DUMMYFUNCTION("""COMPUTED_VALUE"""),45572.66666666667)</f>
        <v>45572.66667</v>
      </c>
      <c r="N194" s="1">
        <f>IFERROR(__xludf.DUMMYFUNCTION("""COMPUTED_VALUE"""),1.2231421E7)</f>
        <v>12231421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IFERROR(__xludf.DUMMYFUNCTION("""COMPUTED_VALUE"""),2804.73)</f>
        <v>2804.73</v>
      </c>
      <c r="D195" s="2">
        <f>IFERROR(__xludf.DUMMYFUNCTION("""COMPUTED_VALUE"""),45573.66666666667)</f>
        <v>45573.66667</v>
      </c>
      <c r="E195" s="1">
        <f>IFERROR(__xludf.DUMMYFUNCTION("""COMPUTED_VALUE"""),2833.96)</f>
        <v>2833.96</v>
      </c>
      <c r="G195" s="2">
        <f>IFERROR(__xludf.DUMMYFUNCTION("""COMPUTED_VALUE"""),45573.66666666667)</f>
        <v>45573.66667</v>
      </c>
      <c r="H195" s="1">
        <f>IFERROR(__xludf.DUMMYFUNCTION("""COMPUTED_VALUE"""),2802.48)</f>
        <v>2802.48</v>
      </c>
      <c r="J195" s="2">
        <f>IFERROR(__xludf.DUMMYFUNCTION("""COMPUTED_VALUE"""),45573.66666666667)</f>
        <v>45573.66667</v>
      </c>
      <c r="K195" s="1">
        <f>IFERROR(__xludf.DUMMYFUNCTION("""COMPUTED_VALUE"""),2829.9)</f>
        <v>2829.9</v>
      </c>
      <c r="M195" s="2">
        <f>IFERROR(__xludf.DUMMYFUNCTION("""COMPUTED_VALUE"""),45573.66666666667)</f>
        <v>45573.66667</v>
      </c>
      <c r="N195" s="1">
        <f>IFERROR(__xludf.DUMMYFUNCTION("""COMPUTED_VALUE"""),1.4499426E7)</f>
        <v>14499426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IFERROR(__xludf.DUMMYFUNCTION("""COMPUTED_VALUE"""),2832.7)</f>
        <v>2832.7</v>
      </c>
      <c r="D196" s="2">
        <f>IFERROR(__xludf.DUMMYFUNCTION("""COMPUTED_VALUE"""),45574.66666666667)</f>
        <v>45574.66667</v>
      </c>
      <c r="E196" s="1">
        <f>IFERROR(__xludf.DUMMYFUNCTION("""COMPUTED_VALUE"""),2888.6)</f>
        <v>2888.6</v>
      </c>
      <c r="G196" s="2">
        <f>IFERROR(__xludf.DUMMYFUNCTION("""COMPUTED_VALUE"""),45574.66666666667)</f>
        <v>45574.66667</v>
      </c>
      <c r="H196" s="1">
        <f>IFERROR(__xludf.DUMMYFUNCTION("""COMPUTED_VALUE"""),2831.59)</f>
        <v>2831.59</v>
      </c>
      <c r="J196" s="2">
        <f>IFERROR(__xludf.DUMMYFUNCTION("""COMPUTED_VALUE"""),45574.66666666667)</f>
        <v>45574.66667</v>
      </c>
      <c r="K196" s="1">
        <f>IFERROR(__xludf.DUMMYFUNCTION("""COMPUTED_VALUE"""),2871.09)</f>
        <v>2871.09</v>
      </c>
      <c r="M196" s="2">
        <f>IFERROR(__xludf.DUMMYFUNCTION("""COMPUTED_VALUE"""),45574.66666666667)</f>
        <v>45574.66667</v>
      </c>
      <c r="N196" s="1">
        <f>IFERROR(__xludf.DUMMYFUNCTION("""COMPUTED_VALUE"""),1.6702052E7)</f>
        <v>16702052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IFERROR(__xludf.DUMMYFUNCTION("""COMPUTED_VALUE"""),2853.88)</f>
        <v>2853.88</v>
      </c>
      <c r="D197" s="2">
        <f>IFERROR(__xludf.DUMMYFUNCTION("""COMPUTED_VALUE"""),45575.66666666667)</f>
        <v>45575.66667</v>
      </c>
      <c r="E197" s="1">
        <f>IFERROR(__xludf.DUMMYFUNCTION("""COMPUTED_VALUE"""),2867.24)</f>
        <v>2867.24</v>
      </c>
      <c r="G197" s="2">
        <f>IFERROR(__xludf.DUMMYFUNCTION("""COMPUTED_VALUE"""),45575.66666666667)</f>
        <v>45575.66667</v>
      </c>
      <c r="H197" s="1">
        <f>IFERROR(__xludf.DUMMYFUNCTION("""COMPUTED_VALUE"""),2837.77)</f>
        <v>2837.77</v>
      </c>
      <c r="J197" s="2">
        <f>IFERROR(__xludf.DUMMYFUNCTION("""COMPUTED_VALUE"""),45575.66666666667)</f>
        <v>45575.66667</v>
      </c>
      <c r="K197" s="1">
        <f>IFERROR(__xludf.DUMMYFUNCTION("""COMPUTED_VALUE"""),2851.88)</f>
        <v>2851.88</v>
      </c>
      <c r="M197" s="2">
        <f>IFERROR(__xludf.DUMMYFUNCTION("""COMPUTED_VALUE"""),45575.66666666667)</f>
        <v>45575.66667</v>
      </c>
      <c r="N197" s="1">
        <f>IFERROR(__xludf.DUMMYFUNCTION("""COMPUTED_VALUE"""),1.6874628E7)</f>
        <v>16874628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IFERROR(__xludf.DUMMYFUNCTION("""COMPUTED_VALUE"""),2858.31)</f>
        <v>2858.31</v>
      </c>
      <c r="D198" s="2">
        <f>IFERROR(__xludf.DUMMYFUNCTION("""COMPUTED_VALUE"""),45576.66666666667)</f>
        <v>45576.66667</v>
      </c>
      <c r="E198" s="1">
        <f>IFERROR(__xludf.DUMMYFUNCTION("""COMPUTED_VALUE"""),2888.22)</f>
        <v>2888.22</v>
      </c>
      <c r="G198" s="2">
        <f>IFERROR(__xludf.DUMMYFUNCTION("""COMPUTED_VALUE"""),45576.66666666667)</f>
        <v>45576.66667</v>
      </c>
      <c r="H198" s="1">
        <f>IFERROR(__xludf.DUMMYFUNCTION("""COMPUTED_VALUE"""),2856.47)</f>
        <v>2856.47</v>
      </c>
      <c r="J198" s="2">
        <f>IFERROR(__xludf.DUMMYFUNCTION("""COMPUTED_VALUE"""),45576.66666666667)</f>
        <v>45576.66667</v>
      </c>
      <c r="K198" s="1">
        <f>IFERROR(__xludf.DUMMYFUNCTION("""COMPUTED_VALUE"""),2870.5)</f>
        <v>2870.5</v>
      </c>
      <c r="M198" s="2">
        <f>IFERROR(__xludf.DUMMYFUNCTION("""COMPUTED_VALUE"""),45576.66666666667)</f>
        <v>45576.66667</v>
      </c>
      <c r="N198" s="1">
        <f>IFERROR(__xludf.DUMMYFUNCTION("""COMPUTED_VALUE"""),1.2335471E7)</f>
        <v>12335471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IFERROR(__xludf.DUMMYFUNCTION("""COMPUTED_VALUE"""),2862.53)</f>
        <v>2862.53</v>
      </c>
      <c r="D199" s="2">
        <f>IFERROR(__xludf.DUMMYFUNCTION("""COMPUTED_VALUE"""),45579.66666666667)</f>
        <v>45579.66667</v>
      </c>
      <c r="E199" s="1">
        <f>IFERROR(__xludf.DUMMYFUNCTION("""COMPUTED_VALUE"""),2865.22)</f>
        <v>2865.22</v>
      </c>
      <c r="G199" s="2">
        <f>IFERROR(__xludf.DUMMYFUNCTION("""COMPUTED_VALUE"""),45579.66666666667)</f>
        <v>45579.66667</v>
      </c>
      <c r="H199" s="1">
        <f>IFERROR(__xludf.DUMMYFUNCTION("""COMPUTED_VALUE"""),2848.31)</f>
        <v>2848.31</v>
      </c>
      <c r="J199" s="2">
        <f>IFERROR(__xludf.DUMMYFUNCTION("""COMPUTED_VALUE"""),45579.66666666667)</f>
        <v>45579.66667</v>
      </c>
      <c r="K199" s="1">
        <f>IFERROR(__xludf.DUMMYFUNCTION("""COMPUTED_VALUE"""),2856.06)</f>
        <v>2856.06</v>
      </c>
      <c r="M199" s="2">
        <f>IFERROR(__xludf.DUMMYFUNCTION("""COMPUTED_VALUE"""),45579.66666666667)</f>
        <v>45579.66667</v>
      </c>
      <c r="N199" s="1">
        <f>IFERROR(__xludf.DUMMYFUNCTION("""COMPUTED_VALUE"""),1.035916E7)</f>
        <v>10359160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IFERROR(__xludf.DUMMYFUNCTION("""COMPUTED_VALUE"""),2860.42)</f>
        <v>2860.42</v>
      </c>
      <c r="D200" s="2">
        <f>IFERROR(__xludf.DUMMYFUNCTION("""COMPUTED_VALUE"""),45580.66666666667)</f>
        <v>45580.66667</v>
      </c>
      <c r="E200" s="1">
        <f>IFERROR(__xludf.DUMMYFUNCTION("""COMPUTED_VALUE"""),2880.97)</f>
        <v>2880.97</v>
      </c>
      <c r="G200" s="2">
        <f>IFERROR(__xludf.DUMMYFUNCTION("""COMPUTED_VALUE"""),45580.66666666667)</f>
        <v>45580.66667</v>
      </c>
      <c r="H200" s="1">
        <f>IFERROR(__xludf.DUMMYFUNCTION("""COMPUTED_VALUE"""),2840.81)</f>
        <v>2840.81</v>
      </c>
      <c r="J200" s="2">
        <f>IFERROR(__xludf.DUMMYFUNCTION("""COMPUTED_VALUE"""),45580.66666666667)</f>
        <v>45580.66667</v>
      </c>
      <c r="K200" s="1">
        <f>IFERROR(__xludf.DUMMYFUNCTION("""COMPUTED_VALUE"""),2846.04)</f>
        <v>2846.04</v>
      </c>
      <c r="M200" s="2">
        <f>IFERROR(__xludf.DUMMYFUNCTION("""COMPUTED_VALUE"""),45580.66666666667)</f>
        <v>45580.66667</v>
      </c>
      <c r="N200" s="1">
        <f>IFERROR(__xludf.DUMMYFUNCTION("""COMPUTED_VALUE"""),1.2882706E7)</f>
        <v>12882706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IFERROR(__xludf.DUMMYFUNCTION("""COMPUTED_VALUE"""),2844.52)</f>
        <v>2844.52</v>
      </c>
      <c r="D201" s="2">
        <f>IFERROR(__xludf.DUMMYFUNCTION("""COMPUTED_VALUE"""),45581.66666666667)</f>
        <v>45581.66667</v>
      </c>
      <c r="E201" s="1">
        <f>IFERROR(__xludf.DUMMYFUNCTION("""COMPUTED_VALUE"""),2848.74)</f>
        <v>2848.74</v>
      </c>
      <c r="G201" s="2">
        <f>IFERROR(__xludf.DUMMYFUNCTION("""COMPUTED_VALUE"""),45581.66666666667)</f>
        <v>45581.66667</v>
      </c>
      <c r="H201" s="1">
        <f>IFERROR(__xludf.DUMMYFUNCTION("""COMPUTED_VALUE"""),2827.6)</f>
        <v>2827.6</v>
      </c>
      <c r="J201" s="2">
        <f>IFERROR(__xludf.DUMMYFUNCTION("""COMPUTED_VALUE"""),45581.66666666667)</f>
        <v>45581.66667</v>
      </c>
      <c r="K201" s="1">
        <f>IFERROR(__xludf.DUMMYFUNCTION("""COMPUTED_VALUE"""),2832.55)</f>
        <v>2832.55</v>
      </c>
      <c r="M201" s="2">
        <f>IFERROR(__xludf.DUMMYFUNCTION("""COMPUTED_VALUE"""),45581.66666666667)</f>
        <v>45581.66667</v>
      </c>
      <c r="N201" s="1">
        <f>IFERROR(__xludf.DUMMYFUNCTION("""COMPUTED_VALUE"""),1.1972843E7)</f>
        <v>11972843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IFERROR(__xludf.DUMMYFUNCTION("""COMPUTED_VALUE"""),2846.0)</f>
        <v>2846</v>
      </c>
      <c r="D202" s="2">
        <f>IFERROR(__xludf.DUMMYFUNCTION("""COMPUTED_VALUE"""),45582.66666666667)</f>
        <v>45582.66667</v>
      </c>
      <c r="E202" s="1">
        <f>IFERROR(__xludf.DUMMYFUNCTION("""COMPUTED_VALUE"""),2846.0)</f>
        <v>2846</v>
      </c>
      <c r="G202" s="2">
        <f>IFERROR(__xludf.DUMMYFUNCTION("""COMPUTED_VALUE"""),45582.66666666667)</f>
        <v>45582.66667</v>
      </c>
      <c r="H202" s="1">
        <f>IFERROR(__xludf.DUMMYFUNCTION("""COMPUTED_VALUE"""),2805.84)</f>
        <v>2805.84</v>
      </c>
      <c r="J202" s="2">
        <f>IFERROR(__xludf.DUMMYFUNCTION("""COMPUTED_VALUE"""),45582.66666666667)</f>
        <v>45582.66667</v>
      </c>
      <c r="K202" s="1">
        <f>IFERROR(__xludf.DUMMYFUNCTION("""COMPUTED_VALUE"""),2814.29)</f>
        <v>2814.29</v>
      </c>
      <c r="M202" s="2">
        <f>IFERROR(__xludf.DUMMYFUNCTION("""COMPUTED_VALUE"""),45582.66666666667)</f>
        <v>45582.66667</v>
      </c>
      <c r="N202" s="1">
        <f>IFERROR(__xludf.DUMMYFUNCTION("""COMPUTED_VALUE"""),1.3196907E7)</f>
        <v>13196907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IFERROR(__xludf.DUMMYFUNCTION("""COMPUTED_VALUE"""),2820.73)</f>
        <v>2820.73</v>
      </c>
      <c r="D203" s="2">
        <f>IFERROR(__xludf.DUMMYFUNCTION("""COMPUTED_VALUE"""),45583.66666666667)</f>
        <v>45583.66667</v>
      </c>
      <c r="E203" s="1">
        <f>IFERROR(__xludf.DUMMYFUNCTION("""COMPUTED_VALUE"""),2828.32)</f>
        <v>2828.32</v>
      </c>
      <c r="G203" s="2">
        <f>IFERROR(__xludf.DUMMYFUNCTION("""COMPUTED_VALUE"""),45583.66666666667)</f>
        <v>45583.66667</v>
      </c>
      <c r="H203" s="1">
        <f>IFERROR(__xludf.DUMMYFUNCTION("""COMPUTED_VALUE"""),2801.19)</f>
        <v>2801.19</v>
      </c>
      <c r="J203" s="2">
        <f>IFERROR(__xludf.DUMMYFUNCTION("""COMPUTED_VALUE"""),45583.66666666667)</f>
        <v>45583.66667</v>
      </c>
      <c r="K203" s="1">
        <f>IFERROR(__xludf.DUMMYFUNCTION("""COMPUTED_VALUE"""),2822.17)</f>
        <v>2822.17</v>
      </c>
      <c r="M203" s="2">
        <f>IFERROR(__xludf.DUMMYFUNCTION("""COMPUTED_VALUE"""),45583.66666666667)</f>
        <v>45583.66667</v>
      </c>
      <c r="N203" s="1">
        <f>IFERROR(__xludf.DUMMYFUNCTION("""COMPUTED_VALUE"""),1.5697379E7)</f>
        <v>15697379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IFERROR(__xludf.DUMMYFUNCTION("""COMPUTED_VALUE"""),2817.46)</f>
        <v>2817.46</v>
      </c>
      <c r="D204" s="2">
        <f>IFERROR(__xludf.DUMMYFUNCTION("""COMPUTED_VALUE"""),45586.66666666667)</f>
        <v>45586.66667</v>
      </c>
      <c r="E204" s="1">
        <f>IFERROR(__xludf.DUMMYFUNCTION("""COMPUTED_VALUE"""),2825.03)</f>
        <v>2825.03</v>
      </c>
      <c r="G204" s="2">
        <f>IFERROR(__xludf.DUMMYFUNCTION("""COMPUTED_VALUE"""),45586.66666666667)</f>
        <v>45586.66667</v>
      </c>
      <c r="H204" s="1">
        <f>IFERROR(__xludf.DUMMYFUNCTION("""COMPUTED_VALUE"""),2784.73)</f>
        <v>2784.73</v>
      </c>
      <c r="J204" s="2">
        <f>IFERROR(__xludf.DUMMYFUNCTION("""COMPUTED_VALUE"""),45586.66666666667)</f>
        <v>45586.66667</v>
      </c>
      <c r="K204" s="1">
        <f>IFERROR(__xludf.DUMMYFUNCTION("""COMPUTED_VALUE"""),2786.67)</f>
        <v>2786.67</v>
      </c>
      <c r="M204" s="2">
        <f>IFERROR(__xludf.DUMMYFUNCTION("""COMPUTED_VALUE"""),45586.66666666667)</f>
        <v>45586.66667</v>
      </c>
      <c r="N204" s="1">
        <f>IFERROR(__xludf.DUMMYFUNCTION("""COMPUTED_VALUE"""),1.3623827E7)</f>
        <v>13623827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IFERROR(__xludf.DUMMYFUNCTION("""COMPUTED_VALUE"""),2770.54)</f>
        <v>2770.54</v>
      </c>
      <c r="D205" s="2">
        <f>IFERROR(__xludf.DUMMYFUNCTION("""COMPUTED_VALUE"""),45587.66666666667)</f>
        <v>45587.66667</v>
      </c>
      <c r="E205" s="1">
        <f>IFERROR(__xludf.DUMMYFUNCTION("""COMPUTED_VALUE"""),2774.37)</f>
        <v>2774.37</v>
      </c>
      <c r="G205" s="2">
        <f>IFERROR(__xludf.DUMMYFUNCTION("""COMPUTED_VALUE"""),45587.66666666667)</f>
        <v>45587.66667</v>
      </c>
      <c r="H205" s="1">
        <f>IFERROR(__xludf.DUMMYFUNCTION("""COMPUTED_VALUE"""),2745.14)</f>
        <v>2745.14</v>
      </c>
      <c r="J205" s="2">
        <f>IFERROR(__xludf.DUMMYFUNCTION("""COMPUTED_VALUE"""),45587.66666666667)</f>
        <v>45587.66667</v>
      </c>
      <c r="K205" s="1">
        <f>IFERROR(__xludf.DUMMYFUNCTION("""COMPUTED_VALUE"""),2765.08)</f>
        <v>2765.08</v>
      </c>
      <c r="M205" s="2">
        <f>IFERROR(__xludf.DUMMYFUNCTION("""COMPUTED_VALUE"""),45587.66666666667)</f>
        <v>45587.66667</v>
      </c>
      <c r="N205" s="1">
        <f>IFERROR(__xludf.DUMMYFUNCTION("""COMPUTED_VALUE"""),1.4760383E7)</f>
        <v>14760383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IFERROR(__xludf.DUMMYFUNCTION("""COMPUTED_VALUE"""),2754.36)</f>
        <v>2754.36</v>
      </c>
      <c r="D206" s="2">
        <f>IFERROR(__xludf.DUMMYFUNCTION("""COMPUTED_VALUE"""),45588.66666666667)</f>
        <v>45588.66667</v>
      </c>
      <c r="E206" s="1">
        <f>IFERROR(__xludf.DUMMYFUNCTION("""COMPUTED_VALUE"""),2770.17)</f>
        <v>2770.17</v>
      </c>
      <c r="G206" s="2">
        <f>IFERROR(__xludf.DUMMYFUNCTION("""COMPUTED_VALUE"""),45588.66666666667)</f>
        <v>45588.66667</v>
      </c>
      <c r="H206" s="1">
        <f>IFERROR(__xludf.DUMMYFUNCTION("""COMPUTED_VALUE"""),2743.62)</f>
        <v>2743.62</v>
      </c>
      <c r="J206" s="2">
        <f>IFERROR(__xludf.DUMMYFUNCTION("""COMPUTED_VALUE"""),45588.66666666667)</f>
        <v>45588.66667</v>
      </c>
      <c r="K206" s="1">
        <f>IFERROR(__xludf.DUMMYFUNCTION("""COMPUTED_VALUE"""),2755.87)</f>
        <v>2755.87</v>
      </c>
      <c r="M206" s="2">
        <f>IFERROR(__xludf.DUMMYFUNCTION("""COMPUTED_VALUE"""),45588.66666666667)</f>
        <v>45588.66667</v>
      </c>
      <c r="N206" s="1">
        <f>IFERROR(__xludf.DUMMYFUNCTION("""COMPUTED_VALUE"""),1.297234E7)</f>
        <v>12972340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IFERROR(__xludf.DUMMYFUNCTION("""COMPUTED_VALUE"""),2765.74)</f>
        <v>2765.74</v>
      </c>
      <c r="D207" s="2">
        <f>IFERROR(__xludf.DUMMYFUNCTION("""COMPUTED_VALUE"""),45589.66666666667)</f>
        <v>45589.66667</v>
      </c>
      <c r="E207" s="1">
        <f>IFERROR(__xludf.DUMMYFUNCTION("""COMPUTED_VALUE"""),2765.74)</f>
        <v>2765.74</v>
      </c>
      <c r="G207" s="2">
        <f>IFERROR(__xludf.DUMMYFUNCTION("""COMPUTED_VALUE"""),45589.66666666667)</f>
        <v>45589.66667</v>
      </c>
      <c r="H207" s="1">
        <f>IFERROR(__xludf.DUMMYFUNCTION("""COMPUTED_VALUE"""),2726.44)</f>
        <v>2726.44</v>
      </c>
      <c r="J207" s="2">
        <f>IFERROR(__xludf.DUMMYFUNCTION("""COMPUTED_VALUE"""),45589.66666666667)</f>
        <v>45589.66667</v>
      </c>
      <c r="K207" s="1">
        <f>IFERROR(__xludf.DUMMYFUNCTION("""COMPUTED_VALUE"""),2730.34)</f>
        <v>2730.34</v>
      </c>
      <c r="M207" s="2">
        <f>IFERROR(__xludf.DUMMYFUNCTION("""COMPUTED_VALUE"""),45589.66666666667)</f>
        <v>45589.66667</v>
      </c>
      <c r="N207" s="1">
        <f>IFERROR(__xludf.DUMMYFUNCTION("""COMPUTED_VALUE"""),3.8047284E7)</f>
        <v>38047284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IFERROR(__xludf.DUMMYFUNCTION("""COMPUTED_VALUE"""),2746.26)</f>
        <v>2746.26</v>
      </c>
      <c r="D208" s="2">
        <f>IFERROR(__xludf.DUMMYFUNCTION("""COMPUTED_VALUE"""),45590.66666666667)</f>
        <v>45590.66667</v>
      </c>
      <c r="E208" s="1">
        <f>IFERROR(__xludf.DUMMYFUNCTION("""COMPUTED_VALUE"""),2760.21)</f>
        <v>2760.21</v>
      </c>
      <c r="G208" s="2">
        <f>IFERROR(__xludf.DUMMYFUNCTION("""COMPUTED_VALUE"""),45590.66666666667)</f>
        <v>45590.66667</v>
      </c>
      <c r="H208" s="1">
        <f>IFERROR(__xludf.DUMMYFUNCTION("""COMPUTED_VALUE"""),2736.03)</f>
        <v>2736.03</v>
      </c>
      <c r="J208" s="2">
        <f>IFERROR(__xludf.DUMMYFUNCTION("""COMPUTED_VALUE"""),45590.66666666667)</f>
        <v>45590.66667</v>
      </c>
      <c r="K208" s="1">
        <f>IFERROR(__xludf.DUMMYFUNCTION("""COMPUTED_VALUE"""),2747.23)</f>
        <v>2747.23</v>
      </c>
      <c r="M208" s="2">
        <f>IFERROR(__xludf.DUMMYFUNCTION("""COMPUTED_VALUE"""),45590.66666666667)</f>
        <v>45590.66667</v>
      </c>
      <c r="N208" s="1">
        <f>IFERROR(__xludf.DUMMYFUNCTION("""COMPUTED_VALUE"""),2.1339273E7)</f>
        <v>21339273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IFERROR(__xludf.DUMMYFUNCTION("""COMPUTED_VALUE"""),2761.85)</f>
        <v>2761.85</v>
      </c>
      <c r="D209" s="2">
        <f>IFERROR(__xludf.DUMMYFUNCTION("""COMPUTED_VALUE"""),45593.66666666667)</f>
        <v>45593.66667</v>
      </c>
      <c r="E209" s="1">
        <f>IFERROR(__xludf.DUMMYFUNCTION("""COMPUTED_VALUE"""),2767.1)</f>
        <v>2767.1</v>
      </c>
      <c r="G209" s="2">
        <f>IFERROR(__xludf.DUMMYFUNCTION("""COMPUTED_VALUE"""),45593.66666666667)</f>
        <v>45593.66667</v>
      </c>
      <c r="H209" s="1">
        <f>IFERROR(__xludf.DUMMYFUNCTION("""COMPUTED_VALUE"""),2749.6)</f>
        <v>2749.6</v>
      </c>
      <c r="J209" s="2">
        <f>IFERROR(__xludf.DUMMYFUNCTION("""COMPUTED_VALUE"""),45593.66666666667)</f>
        <v>45593.66667</v>
      </c>
      <c r="K209" s="1">
        <f>IFERROR(__xludf.DUMMYFUNCTION("""COMPUTED_VALUE"""),2754.46)</f>
        <v>2754.46</v>
      </c>
      <c r="M209" s="2">
        <f>IFERROR(__xludf.DUMMYFUNCTION("""COMPUTED_VALUE"""),45593.66666666667)</f>
        <v>45593.66667</v>
      </c>
      <c r="N209" s="1">
        <f>IFERROR(__xludf.DUMMYFUNCTION("""COMPUTED_VALUE"""),4.7376904E7)</f>
        <v>47376904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IFERROR(__xludf.DUMMYFUNCTION("""COMPUTED_VALUE"""),2748.21)</f>
        <v>2748.21</v>
      </c>
      <c r="D210" s="2">
        <f>IFERROR(__xludf.DUMMYFUNCTION("""COMPUTED_VALUE"""),45594.66666666667)</f>
        <v>45594.66667</v>
      </c>
      <c r="E210" s="1">
        <f>IFERROR(__xludf.DUMMYFUNCTION("""COMPUTED_VALUE"""),2778.77)</f>
        <v>2778.77</v>
      </c>
      <c r="G210" s="2">
        <f>IFERROR(__xludf.DUMMYFUNCTION("""COMPUTED_VALUE"""),45594.66666666667)</f>
        <v>45594.66667</v>
      </c>
      <c r="H210" s="1">
        <f>IFERROR(__xludf.DUMMYFUNCTION("""COMPUTED_VALUE"""),2745.55)</f>
        <v>2745.55</v>
      </c>
      <c r="J210" s="2">
        <f>IFERROR(__xludf.DUMMYFUNCTION("""COMPUTED_VALUE"""),45594.66666666667)</f>
        <v>45594.66667</v>
      </c>
      <c r="K210" s="1">
        <f>IFERROR(__xludf.DUMMYFUNCTION("""COMPUTED_VALUE"""),2772.35)</f>
        <v>2772.35</v>
      </c>
      <c r="M210" s="2">
        <f>IFERROR(__xludf.DUMMYFUNCTION("""COMPUTED_VALUE"""),45594.66666666667)</f>
        <v>45594.66667</v>
      </c>
      <c r="N210" s="1">
        <f>IFERROR(__xludf.DUMMYFUNCTION("""COMPUTED_VALUE"""),2.459969E7)</f>
        <v>24599690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IFERROR(__xludf.DUMMYFUNCTION("""COMPUTED_VALUE"""),2768.62)</f>
        <v>2768.62</v>
      </c>
      <c r="D211" s="2">
        <f>IFERROR(__xludf.DUMMYFUNCTION("""COMPUTED_VALUE"""),45595.66666666667)</f>
        <v>45595.66667</v>
      </c>
      <c r="E211" s="1">
        <f>IFERROR(__xludf.DUMMYFUNCTION("""COMPUTED_VALUE"""),2797.87)</f>
        <v>2797.87</v>
      </c>
      <c r="G211" s="2">
        <f>IFERROR(__xludf.DUMMYFUNCTION("""COMPUTED_VALUE"""),45595.66666666667)</f>
        <v>45595.66667</v>
      </c>
      <c r="H211" s="1">
        <f>IFERROR(__xludf.DUMMYFUNCTION("""COMPUTED_VALUE"""),2766.13)</f>
        <v>2766.13</v>
      </c>
      <c r="J211" s="2">
        <f>IFERROR(__xludf.DUMMYFUNCTION("""COMPUTED_VALUE"""),45595.66666666667)</f>
        <v>45595.66667</v>
      </c>
      <c r="K211" s="1">
        <f>IFERROR(__xludf.DUMMYFUNCTION("""COMPUTED_VALUE"""),2781.52)</f>
        <v>2781.52</v>
      </c>
      <c r="M211" s="2">
        <f>IFERROR(__xludf.DUMMYFUNCTION("""COMPUTED_VALUE"""),45595.66666666667)</f>
        <v>45595.66667</v>
      </c>
      <c r="N211" s="1">
        <f>IFERROR(__xludf.DUMMYFUNCTION("""COMPUTED_VALUE"""),1.3084862E7)</f>
        <v>13084862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IFERROR(__xludf.DUMMYFUNCTION("""COMPUTED_VALUE"""),2785.73)</f>
        <v>2785.73</v>
      </c>
      <c r="D212" s="2">
        <f>IFERROR(__xludf.DUMMYFUNCTION("""COMPUTED_VALUE"""),45596.66666666667)</f>
        <v>45596.66667</v>
      </c>
      <c r="E212" s="1">
        <f>IFERROR(__xludf.DUMMYFUNCTION("""COMPUTED_VALUE"""),2800.07)</f>
        <v>2800.07</v>
      </c>
      <c r="G212" s="2">
        <f>IFERROR(__xludf.DUMMYFUNCTION("""COMPUTED_VALUE"""),45596.66666666667)</f>
        <v>45596.66667</v>
      </c>
      <c r="H212" s="1">
        <f>IFERROR(__xludf.DUMMYFUNCTION("""COMPUTED_VALUE"""),2762.22)</f>
        <v>2762.22</v>
      </c>
      <c r="J212" s="2">
        <f>IFERROR(__xludf.DUMMYFUNCTION("""COMPUTED_VALUE"""),45596.66666666667)</f>
        <v>45596.66667</v>
      </c>
      <c r="K212" s="1">
        <f>IFERROR(__xludf.DUMMYFUNCTION("""COMPUTED_VALUE"""),2773.71)</f>
        <v>2773.71</v>
      </c>
      <c r="M212" s="2">
        <f>IFERROR(__xludf.DUMMYFUNCTION("""COMPUTED_VALUE"""),45596.66666666667)</f>
        <v>45596.66667</v>
      </c>
      <c r="N212" s="1">
        <f>IFERROR(__xludf.DUMMYFUNCTION("""COMPUTED_VALUE"""),1.9084895E7)</f>
        <v>19084895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IFERROR(__xludf.DUMMYFUNCTION("""COMPUTED_VALUE"""),2774.19)</f>
        <v>2774.19</v>
      </c>
      <c r="D213" s="2">
        <f>IFERROR(__xludf.DUMMYFUNCTION("""COMPUTED_VALUE"""),45597.66666666667)</f>
        <v>45597.66667</v>
      </c>
      <c r="E213" s="1">
        <f>IFERROR(__xludf.DUMMYFUNCTION("""COMPUTED_VALUE"""),2795.46)</f>
        <v>2795.46</v>
      </c>
      <c r="G213" s="2">
        <f>IFERROR(__xludf.DUMMYFUNCTION("""COMPUTED_VALUE"""),45597.66666666667)</f>
        <v>45597.66667</v>
      </c>
      <c r="H213" s="1">
        <f>IFERROR(__xludf.DUMMYFUNCTION("""COMPUTED_VALUE"""),2770.17)</f>
        <v>2770.17</v>
      </c>
      <c r="J213" s="2">
        <f>IFERROR(__xludf.DUMMYFUNCTION("""COMPUTED_VALUE"""),45597.66666666667)</f>
        <v>45597.66667</v>
      </c>
      <c r="K213" s="1">
        <f>IFERROR(__xludf.DUMMYFUNCTION("""COMPUTED_VALUE"""),2775.44)</f>
        <v>2775.44</v>
      </c>
      <c r="M213" s="2">
        <f>IFERROR(__xludf.DUMMYFUNCTION("""COMPUTED_VALUE"""),45597.66666666667)</f>
        <v>45597.66667</v>
      </c>
      <c r="N213" s="1">
        <f>IFERROR(__xludf.DUMMYFUNCTION("""COMPUTED_VALUE"""),2.0765936E7)</f>
        <v>20765936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IFERROR(__xludf.DUMMYFUNCTION("""COMPUTED_VALUE"""),2771.07)</f>
        <v>2771.07</v>
      </c>
      <c r="D214" s="2">
        <f>IFERROR(__xludf.DUMMYFUNCTION("""COMPUTED_VALUE"""),45600.66666666667)</f>
        <v>45600.66667</v>
      </c>
      <c r="E214" s="1">
        <f>IFERROR(__xludf.DUMMYFUNCTION("""COMPUTED_VALUE"""),2810.72)</f>
        <v>2810.72</v>
      </c>
      <c r="G214" s="2">
        <f>IFERROR(__xludf.DUMMYFUNCTION("""COMPUTED_VALUE"""),45600.66666666667)</f>
        <v>45600.66667</v>
      </c>
      <c r="H214" s="1">
        <f>IFERROR(__xludf.DUMMYFUNCTION("""COMPUTED_VALUE"""),2767.22)</f>
        <v>2767.22</v>
      </c>
      <c r="J214" s="2">
        <f>IFERROR(__xludf.DUMMYFUNCTION("""COMPUTED_VALUE"""),45600.66666666667)</f>
        <v>45600.66667</v>
      </c>
      <c r="K214" s="1">
        <f>IFERROR(__xludf.DUMMYFUNCTION("""COMPUTED_VALUE"""),2804.11)</f>
        <v>2804.11</v>
      </c>
      <c r="M214" s="2">
        <f>IFERROR(__xludf.DUMMYFUNCTION("""COMPUTED_VALUE"""),45600.66666666667)</f>
        <v>45600.66667</v>
      </c>
      <c r="N214" s="1">
        <f>IFERROR(__xludf.DUMMYFUNCTION("""COMPUTED_VALUE"""),1.4937594E7)</f>
        <v>14937594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IFERROR(__xludf.DUMMYFUNCTION("""COMPUTED_VALUE"""),2799.98)</f>
        <v>2799.98</v>
      </c>
      <c r="D215" s="2">
        <f>IFERROR(__xludf.DUMMYFUNCTION("""COMPUTED_VALUE"""),45601.66666666667)</f>
        <v>45601.66667</v>
      </c>
      <c r="E215" s="1">
        <f>IFERROR(__xludf.DUMMYFUNCTION("""COMPUTED_VALUE"""),2828.47)</f>
        <v>2828.47</v>
      </c>
      <c r="G215" s="2">
        <f>IFERROR(__xludf.DUMMYFUNCTION("""COMPUTED_VALUE"""),45601.66666666667)</f>
        <v>45601.66667</v>
      </c>
      <c r="H215" s="1">
        <f>IFERROR(__xludf.DUMMYFUNCTION("""COMPUTED_VALUE"""),2799.98)</f>
        <v>2799.98</v>
      </c>
      <c r="J215" s="2">
        <f>IFERROR(__xludf.DUMMYFUNCTION("""COMPUTED_VALUE"""),45601.66666666667)</f>
        <v>45601.66667</v>
      </c>
      <c r="K215" s="1">
        <f>IFERROR(__xludf.DUMMYFUNCTION("""COMPUTED_VALUE"""),2816.6)</f>
        <v>2816.6</v>
      </c>
      <c r="M215" s="2">
        <f>IFERROR(__xludf.DUMMYFUNCTION("""COMPUTED_VALUE"""),45601.66666666667)</f>
        <v>45601.66667</v>
      </c>
      <c r="N215" s="1">
        <f>IFERROR(__xludf.DUMMYFUNCTION("""COMPUTED_VALUE"""),1.5524119E7)</f>
        <v>15524119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IFERROR(__xludf.DUMMYFUNCTION("""COMPUTED_VALUE"""),2893.4)</f>
        <v>2893.4</v>
      </c>
      <c r="D216" s="2">
        <f>IFERROR(__xludf.DUMMYFUNCTION("""COMPUTED_VALUE"""),45602.66666666667)</f>
        <v>45602.66667</v>
      </c>
      <c r="E216" s="1">
        <f>IFERROR(__xludf.DUMMYFUNCTION("""COMPUTED_VALUE"""),2930.97)</f>
        <v>2930.97</v>
      </c>
      <c r="G216" s="2">
        <f>IFERROR(__xludf.DUMMYFUNCTION("""COMPUTED_VALUE"""),45602.66666666667)</f>
        <v>45602.66667</v>
      </c>
      <c r="H216" s="1">
        <f>IFERROR(__xludf.DUMMYFUNCTION("""COMPUTED_VALUE"""),2878.98)</f>
        <v>2878.98</v>
      </c>
      <c r="J216" s="2">
        <f>IFERROR(__xludf.DUMMYFUNCTION("""COMPUTED_VALUE"""),45602.66666666667)</f>
        <v>45602.66667</v>
      </c>
      <c r="K216" s="1">
        <f>IFERROR(__xludf.DUMMYFUNCTION("""COMPUTED_VALUE"""),2930.31)</f>
        <v>2930.31</v>
      </c>
      <c r="M216" s="2">
        <f>IFERROR(__xludf.DUMMYFUNCTION("""COMPUTED_VALUE"""),45602.66666666667)</f>
        <v>45602.66667</v>
      </c>
      <c r="N216" s="1">
        <f>IFERROR(__xludf.DUMMYFUNCTION("""COMPUTED_VALUE"""),2.3129429E7)</f>
        <v>23129429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IFERROR(__xludf.DUMMYFUNCTION("""COMPUTED_VALUE"""),2921.03)</f>
        <v>2921.03</v>
      </c>
      <c r="D217" s="2">
        <f>IFERROR(__xludf.DUMMYFUNCTION("""COMPUTED_VALUE"""),45603.66666666667)</f>
        <v>45603.66667</v>
      </c>
      <c r="E217" s="1">
        <f>IFERROR(__xludf.DUMMYFUNCTION("""COMPUTED_VALUE"""),2950.43)</f>
        <v>2950.43</v>
      </c>
      <c r="G217" s="2">
        <f>IFERROR(__xludf.DUMMYFUNCTION("""COMPUTED_VALUE"""),45603.66666666667)</f>
        <v>45603.66667</v>
      </c>
      <c r="H217" s="1">
        <f>IFERROR(__xludf.DUMMYFUNCTION("""COMPUTED_VALUE"""),2912.4)</f>
        <v>2912.4</v>
      </c>
      <c r="J217" s="2">
        <f>IFERROR(__xludf.DUMMYFUNCTION("""COMPUTED_VALUE"""),45603.66666666667)</f>
        <v>45603.66667</v>
      </c>
      <c r="K217" s="1">
        <f>IFERROR(__xludf.DUMMYFUNCTION("""COMPUTED_VALUE"""),2941.32)</f>
        <v>2941.32</v>
      </c>
      <c r="M217" s="2">
        <f>IFERROR(__xludf.DUMMYFUNCTION("""COMPUTED_VALUE"""),45603.66666666667)</f>
        <v>45603.66667</v>
      </c>
      <c r="N217" s="1">
        <f>IFERROR(__xludf.DUMMYFUNCTION("""COMPUTED_VALUE"""),1.7653708E7)</f>
        <v>17653708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IFERROR(__xludf.DUMMYFUNCTION("""COMPUTED_VALUE"""),2945.54)</f>
        <v>2945.54</v>
      </c>
      <c r="D218" s="2">
        <f>IFERROR(__xludf.DUMMYFUNCTION("""COMPUTED_VALUE"""),45604.66666666667)</f>
        <v>45604.66667</v>
      </c>
      <c r="E218" s="1">
        <f>IFERROR(__xludf.DUMMYFUNCTION("""COMPUTED_VALUE"""),2972.38)</f>
        <v>2972.38</v>
      </c>
      <c r="G218" s="2">
        <f>IFERROR(__xludf.DUMMYFUNCTION("""COMPUTED_VALUE"""),45604.66666666667)</f>
        <v>45604.66667</v>
      </c>
      <c r="H218" s="1">
        <f>IFERROR(__xludf.DUMMYFUNCTION("""COMPUTED_VALUE"""),2937.59)</f>
        <v>2937.59</v>
      </c>
      <c r="J218" s="2">
        <f>IFERROR(__xludf.DUMMYFUNCTION("""COMPUTED_VALUE"""),45604.66666666667)</f>
        <v>45604.66667</v>
      </c>
      <c r="K218" s="1">
        <f>IFERROR(__xludf.DUMMYFUNCTION("""COMPUTED_VALUE"""),2964.22)</f>
        <v>2964.22</v>
      </c>
      <c r="M218" s="2">
        <f>IFERROR(__xludf.DUMMYFUNCTION("""COMPUTED_VALUE"""),45604.66666666667)</f>
        <v>45604.66667</v>
      </c>
      <c r="N218" s="1">
        <f>IFERROR(__xludf.DUMMYFUNCTION("""COMPUTED_VALUE"""),1.5558762E7)</f>
        <v>15558762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IFERROR(__xludf.DUMMYFUNCTION("""COMPUTED_VALUE"""),2978.06)</f>
        <v>2978.06</v>
      </c>
      <c r="D219" s="2">
        <f>IFERROR(__xludf.DUMMYFUNCTION("""COMPUTED_VALUE"""),45607.66666666667)</f>
        <v>45607.66667</v>
      </c>
      <c r="E219" s="1">
        <f>IFERROR(__xludf.DUMMYFUNCTION("""COMPUTED_VALUE"""),2986.4)</f>
        <v>2986.4</v>
      </c>
      <c r="G219" s="2">
        <f>IFERROR(__xludf.DUMMYFUNCTION("""COMPUTED_VALUE"""),45607.66666666667)</f>
        <v>45607.66667</v>
      </c>
      <c r="H219" s="1">
        <f>IFERROR(__xludf.DUMMYFUNCTION("""COMPUTED_VALUE"""),2966.46)</f>
        <v>2966.46</v>
      </c>
      <c r="J219" s="2">
        <f>IFERROR(__xludf.DUMMYFUNCTION("""COMPUTED_VALUE"""),45607.66666666667)</f>
        <v>45607.66667</v>
      </c>
      <c r="K219" s="1">
        <f>IFERROR(__xludf.DUMMYFUNCTION("""COMPUTED_VALUE"""),2975.62)</f>
        <v>2975.62</v>
      </c>
      <c r="M219" s="2">
        <f>IFERROR(__xludf.DUMMYFUNCTION("""COMPUTED_VALUE"""),45607.66666666667)</f>
        <v>45607.66667</v>
      </c>
      <c r="N219" s="1">
        <f>IFERROR(__xludf.DUMMYFUNCTION("""COMPUTED_VALUE"""),1.3491636E7)</f>
        <v>13491636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IFERROR(__xludf.DUMMYFUNCTION("""COMPUTED_VALUE"""),2975.12)</f>
        <v>2975.12</v>
      </c>
      <c r="D220" s="2">
        <f>IFERROR(__xludf.DUMMYFUNCTION("""COMPUTED_VALUE"""),45608.66666666667)</f>
        <v>45608.66667</v>
      </c>
      <c r="E220" s="1">
        <f>IFERROR(__xludf.DUMMYFUNCTION("""COMPUTED_VALUE"""),2986.84)</f>
        <v>2986.84</v>
      </c>
      <c r="G220" s="2">
        <f>IFERROR(__xludf.DUMMYFUNCTION("""COMPUTED_VALUE"""),45608.66666666667)</f>
        <v>45608.66667</v>
      </c>
      <c r="H220" s="1">
        <f>IFERROR(__xludf.DUMMYFUNCTION("""COMPUTED_VALUE"""),2963.85)</f>
        <v>2963.85</v>
      </c>
      <c r="J220" s="2">
        <f>IFERROR(__xludf.DUMMYFUNCTION("""COMPUTED_VALUE"""),45608.66666666667)</f>
        <v>45608.66667</v>
      </c>
      <c r="K220" s="1">
        <f>IFERROR(__xludf.DUMMYFUNCTION("""COMPUTED_VALUE"""),2972.2)</f>
        <v>2972.2</v>
      </c>
      <c r="M220" s="2">
        <f>IFERROR(__xludf.DUMMYFUNCTION("""COMPUTED_VALUE"""),45608.66666666667)</f>
        <v>45608.66667</v>
      </c>
      <c r="N220" s="1">
        <f>IFERROR(__xludf.DUMMYFUNCTION("""COMPUTED_VALUE"""),1.3329918E7)</f>
        <v>13329918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IFERROR(__xludf.DUMMYFUNCTION("""COMPUTED_VALUE"""),2972.73)</f>
        <v>2972.73</v>
      </c>
      <c r="D221" s="2">
        <f>IFERROR(__xludf.DUMMYFUNCTION("""COMPUTED_VALUE"""),45609.66666666667)</f>
        <v>45609.66667</v>
      </c>
      <c r="E221" s="1">
        <f>IFERROR(__xludf.DUMMYFUNCTION("""COMPUTED_VALUE"""),3003.02)</f>
        <v>3003.02</v>
      </c>
      <c r="G221" s="2">
        <f>IFERROR(__xludf.DUMMYFUNCTION("""COMPUTED_VALUE"""),45609.66666666667)</f>
        <v>45609.66667</v>
      </c>
      <c r="H221" s="1">
        <f>IFERROR(__xludf.DUMMYFUNCTION("""COMPUTED_VALUE"""),2972.73)</f>
        <v>2972.73</v>
      </c>
      <c r="J221" s="2">
        <f>IFERROR(__xludf.DUMMYFUNCTION("""COMPUTED_VALUE"""),45609.66666666667)</f>
        <v>45609.66667</v>
      </c>
      <c r="K221" s="1">
        <f>IFERROR(__xludf.DUMMYFUNCTION("""COMPUTED_VALUE"""),2992.02)</f>
        <v>2992.02</v>
      </c>
      <c r="M221" s="2">
        <f>IFERROR(__xludf.DUMMYFUNCTION("""COMPUTED_VALUE"""),45609.66666666667)</f>
        <v>45609.66667</v>
      </c>
      <c r="N221" s="1">
        <f>IFERROR(__xludf.DUMMYFUNCTION("""COMPUTED_VALUE"""),1.3843324E7)</f>
        <v>13843324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IFERROR(__xludf.DUMMYFUNCTION("""COMPUTED_VALUE"""),2982.27)</f>
        <v>2982.27</v>
      </c>
      <c r="D222" s="2">
        <f>IFERROR(__xludf.DUMMYFUNCTION("""COMPUTED_VALUE"""),45610.66666666667)</f>
        <v>45610.66667</v>
      </c>
      <c r="E222" s="1">
        <f>IFERROR(__xludf.DUMMYFUNCTION("""COMPUTED_VALUE"""),2989.65)</f>
        <v>2989.65</v>
      </c>
      <c r="G222" s="2">
        <f>IFERROR(__xludf.DUMMYFUNCTION("""COMPUTED_VALUE"""),45610.66666666667)</f>
        <v>45610.66667</v>
      </c>
      <c r="H222" s="1">
        <f>IFERROR(__xludf.DUMMYFUNCTION("""COMPUTED_VALUE"""),2951.92)</f>
        <v>2951.92</v>
      </c>
      <c r="J222" s="2">
        <f>IFERROR(__xludf.DUMMYFUNCTION("""COMPUTED_VALUE"""),45610.66666666667)</f>
        <v>45610.66667</v>
      </c>
      <c r="K222" s="1">
        <f>IFERROR(__xludf.DUMMYFUNCTION("""COMPUTED_VALUE"""),2953.58)</f>
        <v>2953.58</v>
      </c>
      <c r="M222" s="2">
        <f>IFERROR(__xludf.DUMMYFUNCTION("""COMPUTED_VALUE"""),45610.66666666667)</f>
        <v>45610.66667</v>
      </c>
      <c r="N222" s="1">
        <f>IFERROR(__xludf.DUMMYFUNCTION("""COMPUTED_VALUE"""),1.9084325E7)</f>
        <v>19084325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IFERROR(__xludf.DUMMYFUNCTION("""COMPUTED_VALUE"""),2946.05)</f>
        <v>2946.05</v>
      </c>
      <c r="D223" s="2">
        <f>IFERROR(__xludf.DUMMYFUNCTION("""COMPUTED_VALUE"""),45611.66666666667)</f>
        <v>45611.66667</v>
      </c>
      <c r="E223" s="1">
        <f>IFERROR(__xludf.DUMMYFUNCTION("""COMPUTED_VALUE"""),2946.05)</f>
        <v>2946.05</v>
      </c>
      <c r="G223" s="2">
        <f>IFERROR(__xludf.DUMMYFUNCTION("""COMPUTED_VALUE"""),45611.66666666667)</f>
        <v>45611.66667</v>
      </c>
      <c r="H223" s="1">
        <f>IFERROR(__xludf.DUMMYFUNCTION("""COMPUTED_VALUE"""),2908.72)</f>
        <v>2908.72</v>
      </c>
      <c r="J223" s="2">
        <f>IFERROR(__xludf.DUMMYFUNCTION("""COMPUTED_VALUE"""),45611.66666666667)</f>
        <v>45611.66667</v>
      </c>
      <c r="K223" s="1">
        <f>IFERROR(__xludf.DUMMYFUNCTION("""COMPUTED_VALUE"""),2915.74)</f>
        <v>2915.74</v>
      </c>
      <c r="M223" s="2">
        <f>IFERROR(__xludf.DUMMYFUNCTION("""COMPUTED_VALUE"""),45611.66666666667)</f>
        <v>45611.66667</v>
      </c>
      <c r="N223" s="1">
        <f>IFERROR(__xludf.DUMMYFUNCTION("""COMPUTED_VALUE"""),1.4942153E7)</f>
        <v>14942153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IFERROR(__xludf.DUMMYFUNCTION("""COMPUTED_VALUE"""),2922.86)</f>
        <v>2922.86</v>
      </c>
      <c r="D224" s="2">
        <f>IFERROR(__xludf.DUMMYFUNCTION("""COMPUTED_VALUE"""),45614.66666666667)</f>
        <v>45614.66667</v>
      </c>
      <c r="E224" s="1">
        <f>IFERROR(__xludf.DUMMYFUNCTION("""COMPUTED_VALUE"""),2948.98)</f>
        <v>2948.98</v>
      </c>
      <c r="G224" s="2">
        <f>IFERROR(__xludf.DUMMYFUNCTION("""COMPUTED_VALUE"""),45614.66666666667)</f>
        <v>45614.66667</v>
      </c>
      <c r="H224" s="1">
        <f>IFERROR(__xludf.DUMMYFUNCTION("""COMPUTED_VALUE"""),2920.76)</f>
        <v>2920.76</v>
      </c>
      <c r="J224" s="2">
        <f>IFERROR(__xludf.DUMMYFUNCTION("""COMPUTED_VALUE"""),45614.66666666667)</f>
        <v>45614.66667</v>
      </c>
      <c r="K224" s="1">
        <f>IFERROR(__xludf.DUMMYFUNCTION("""COMPUTED_VALUE"""),2932.97)</f>
        <v>2932.97</v>
      </c>
      <c r="M224" s="2">
        <f>IFERROR(__xludf.DUMMYFUNCTION("""COMPUTED_VALUE"""),45614.66666666667)</f>
        <v>45614.66667</v>
      </c>
      <c r="N224" s="1">
        <f>IFERROR(__xludf.DUMMYFUNCTION("""COMPUTED_VALUE"""),1.2877954E7)</f>
        <v>12877954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IFERROR(__xludf.DUMMYFUNCTION("""COMPUTED_VALUE"""),2911.2)</f>
        <v>2911.2</v>
      </c>
      <c r="D225" s="2">
        <f>IFERROR(__xludf.DUMMYFUNCTION("""COMPUTED_VALUE"""),45615.66666666667)</f>
        <v>45615.66667</v>
      </c>
      <c r="E225" s="1">
        <f>IFERROR(__xludf.DUMMYFUNCTION("""COMPUTED_VALUE"""),2933.72)</f>
        <v>2933.72</v>
      </c>
      <c r="G225" s="2">
        <f>IFERROR(__xludf.DUMMYFUNCTION("""COMPUTED_VALUE"""),45615.66666666667)</f>
        <v>45615.66667</v>
      </c>
      <c r="H225" s="1">
        <f>IFERROR(__xludf.DUMMYFUNCTION("""COMPUTED_VALUE"""),2900.9)</f>
        <v>2900.9</v>
      </c>
      <c r="J225" s="2">
        <f>IFERROR(__xludf.DUMMYFUNCTION("""COMPUTED_VALUE"""),45615.66666666667)</f>
        <v>45615.66667</v>
      </c>
      <c r="K225" s="1">
        <f>IFERROR(__xludf.DUMMYFUNCTION("""COMPUTED_VALUE"""),2923.44)</f>
        <v>2923.44</v>
      </c>
      <c r="M225" s="2">
        <f>IFERROR(__xludf.DUMMYFUNCTION("""COMPUTED_VALUE"""),45615.66666666667)</f>
        <v>45615.66667</v>
      </c>
      <c r="N225" s="1">
        <f>IFERROR(__xludf.DUMMYFUNCTION("""COMPUTED_VALUE"""),1.5013012E7)</f>
        <v>15013012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IFERROR(__xludf.DUMMYFUNCTION("""COMPUTED_VALUE"""),2918.32)</f>
        <v>2918.32</v>
      </c>
      <c r="D226" s="2">
        <f>IFERROR(__xludf.DUMMYFUNCTION("""COMPUTED_VALUE"""),45616.66666666667)</f>
        <v>45616.66667</v>
      </c>
      <c r="E226" s="1">
        <f>IFERROR(__xludf.DUMMYFUNCTION("""COMPUTED_VALUE"""),2932.48)</f>
        <v>2932.48</v>
      </c>
      <c r="G226" s="2">
        <f>IFERROR(__xludf.DUMMYFUNCTION("""COMPUTED_VALUE"""),45616.66666666667)</f>
        <v>45616.66667</v>
      </c>
      <c r="H226" s="1">
        <f>IFERROR(__xludf.DUMMYFUNCTION("""COMPUTED_VALUE"""),2899.5)</f>
        <v>2899.5</v>
      </c>
      <c r="J226" s="2">
        <f>IFERROR(__xludf.DUMMYFUNCTION("""COMPUTED_VALUE"""),45616.66666666667)</f>
        <v>45616.66667</v>
      </c>
      <c r="K226" s="1">
        <f>IFERROR(__xludf.DUMMYFUNCTION("""COMPUTED_VALUE"""),2907.63)</f>
        <v>2907.63</v>
      </c>
      <c r="M226" s="2">
        <f>IFERROR(__xludf.DUMMYFUNCTION("""COMPUTED_VALUE"""),45616.66666666667)</f>
        <v>45616.66667</v>
      </c>
      <c r="N226" s="1">
        <f>IFERROR(__xludf.DUMMYFUNCTION("""COMPUTED_VALUE"""),1.8377697E7)</f>
        <v>18377697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IFERROR(__xludf.DUMMYFUNCTION("""COMPUTED_VALUE"""),2925.26)</f>
        <v>2925.26</v>
      </c>
      <c r="D227" s="2">
        <f>IFERROR(__xludf.DUMMYFUNCTION("""COMPUTED_VALUE"""),45617.66666666667)</f>
        <v>45617.66667</v>
      </c>
      <c r="E227" s="1">
        <f>IFERROR(__xludf.DUMMYFUNCTION("""COMPUTED_VALUE"""),2967.97)</f>
        <v>2967.97</v>
      </c>
      <c r="G227" s="2">
        <f>IFERROR(__xludf.DUMMYFUNCTION("""COMPUTED_VALUE"""),45617.66666666667)</f>
        <v>45617.66667</v>
      </c>
      <c r="H227" s="1">
        <f>IFERROR(__xludf.DUMMYFUNCTION("""COMPUTED_VALUE"""),2897.97)</f>
        <v>2897.97</v>
      </c>
      <c r="J227" s="2">
        <f>IFERROR(__xludf.DUMMYFUNCTION("""COMPUTED_VALUE"""),45617.66666666667)</f>
        <v>45617.66667</v>
      </c>
      <c r="K227" s="1">
        <f>IFERROR(__xludf.DUMMYFUNCTION("""COMPUTED_VALUE"""),2962.75)</f>
        <v>2962.75</v>
      </c>
      <c r="M227" s="2">
        <f>IFERROR(__xludf.DUMMYFUNCTION("""COMPUTED_VALUE"""),45617.66666666667)</f>
        <v>45617.66667</v>
      </c>
      <c r="N227" s="1">
        <f>IFERROR(__xludf.DUMMYFUNCTION("""COMPUTED_VALUE"""),1.917052E7)</f>
        <v>19170520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IFERROR(__xludf.DUMMYFUNCTION("""COMPUTED_VALUE"""),3041.33)</f>
        <v>3041.33</v>
      </c>
      <c r="D228" s="2">
        <f>IFERROR(__xludf.DUMMYFUNCTION("""COMPUTED_VALUE"""),45618.66666666667)</f>
        <v>45618.66667</v>
      </c>
      <c r="E228" s="1">
        <f>IFERROR(__xludf.DUMMYFUNCTION("""COMPUTED_VALUE"""),3136.83)</f>
        <v>3136.83</v>
      </c>
      <c r="G228" s="2">
        <f>IFERROR(__xludf.DUMMYFUNCTION("""COMPUTED_VALUE"""),45618.66666666667)</f>
        <v>45618.66667</v>
      </c>
      <c r="H228" s="1">
        <f>IFERROR(__xludf.DUMMYFUNCTION("""COMPUTED_VALUE"""),3025.62)</f>
        <v>3025.62</v>
      </c>
      <c r="J228" s="2">
        <f>IFERROR(__xludf.DUMMYFUNCTION("""COMPUTED_VALUE"""),45618.66666666667)</f>
        <v>45618.66667</v>
      </c>
      <c r="K228" s="1">
        <f>IFERROR(__xludf.DUMMYFUNCTION("""COMPUTED_VALUE"""),3132.48)</f>
        <v>3132.48</v>
      </c>
      <c r="M228" s="2">
        <f>IFERROR(__xludf.DUMMYFUNCTION("""COMPUTED_VALUE"""),45618.66666666667)</f>
        <v>45618.66667</v>
      </c>
      <c r="N228" s="1">
        <f>IFERROR(__xludf.DUMMYFUNCTION("""COMPUTED_VALUE"""),1.8990635E7)</f>
        <v>18990635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IFERROR(__xludf.DUMMYFUNCTION("""COMPUTED_VALUE"""),3164.72)</f>
        <v>3164.72</v>
      </c>
      <c r="D229" s="2">
        <f>IFERROR(__xludf.DUMMYFUNCTION("""COMPUTED_VALUE"""),45621.66666666667)</f>
        <v>45621.66667</v>
      </c>
      <c r="E229" s="1">
        <f>IFERROR(__xludf.DUMMYFUNCTION("""COMPUTED_VALUE"""),3189.14)</f>
        <v>3189.14</v>
      </c>
      <c r="G229" s="2">
        <f>IFERROR(__xludf.DUMMYFUNCTION("""COMPUTED_VALUE"""),45621.66666666667)</f>
        <v>45621.66667</v>
      </c>
      <c r="H229" s="1">
        <f>IFERROR(__xludf.DUMMYFUNCTION("""COMPUTED_VALUE"""),3157.63)</f>
        <v>3157.63</v>
      </c>
      <c r="J229" s="2">
        <f>IFERROR(__xludf.DUMMYFUNCTION("""COMPUTED_VALUE"""),45621.66666666667)</f>
        <v>45621.66667</v>
      </c>
      <c r="K229" s="1">
        <f>IFERROR(__xludf.DUMMYFUNCTION("""COMPUTED_VALUE"""),3171.91)</f>
        <v>3171.91</v>
      </c>
      <c r="M229" s="2">
        <f>IFERROR(__xludf.DUMMYFUNCTION("""COMPUTED_VALUE"""),45621.66666666667)</f>
        <v>45621.66667</v>
      </c>
      <c r="N229" s="1">
        <f>IFERROR(__xludf.DUMMYFUNCTION("""COMPUTED_VALUE"""),2.3878468E7)</f>
        <v>23878468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IFERROR(__xludf.DUMMYFUNCTION("""COMPUTED_VALUE"""),3174.73)</f>
        <v>3174.73</v>
      </c>
      <c r="D230" s="2">
        <f>IFERROR(__xludf.DUMMYFUNCTION("""COMPUTED_VALUE"""),45622.66666666667)</f>
        <v>45622.66667</v>
      </c>
      <c r="E230" s="1">
        <f>IFERROR(__xludf.DUMMYFUNCTION("""COMPUTED_VALUE"""),3186.41)</f>
        <v>3186.41</v>
      </c>
      <c r="G230" s="2">
        <f>IFERROR(__xludf.DUMMYFUNCTION("""COMPUTED_VALUE"""),45622.66666666667)</f>
        <v>45622.66667</v>
      </c>
      <c r="H230" s="1">
        <f>IFERROR(__xludf.DUMMYFUNCTION("""COMPUTED_VALUE"""),3163.87)</f>
        <v>3163.87</v>
      </c>
      <c r="J230" s="2">
        <f>IFERROR(__xludf.DUMMYFUNCTION("""COMPUTED_VALUE"""),45622.66666666667)</f>
        <v>45622.66667</v>
      </c>
      <c r="K230" s="1">
        <f>IFERROR(__xludf.DUMMYFUNCTION("""COMPUTED_VALUE"""),3180.59)</f>
        <v>3180.59</v>
      </c>
      <c r="M230" s="2">
        <f>IFERROR(__xludf.DUMMYFUNCTION("""COMPUTED_VALUE"""),45622.66666666667)</f>
        <v>45622.66667</v>
      </c>
      <c r="N230" s="1">
        <f>IFERROR(__xludf.DUMMYFUNCTION("""COMPUTED_VALUE"""),1.6461237E7)</f>
        <v>16461237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IFERROR(__xludf.DUMMYFUNCTION("""COMPUTED_VALUE"""),3195.07)</f>
        <v>3195.07</v>
      </c>
      <c r="D231" s="2">
        <f>IFERROR(__xludf.DUMMYFUNCTION("""COMPUTED_VALUE"""),45623.66666666667)</f>
        <v>45623.66667</v>
      </c>
      <c r="E231" s="1">
        <f>IFERROR(__xludf.DUMMYFUNCTION("""COMPUTED_VALUE"""),3195.07)</f>
        <v>3195.07</v>
      </c>
      <c r="G231" s="2">
        <f>IFERROR(__xludf.DUMMYFUNCTION("""COMPUTED_VALUE"""),45623.66666666667)</f>
        <v>45623.66667</v>
      </c>
      <c r="H231" s="1">
        <f>IFERROR(__xludf.DUMMYFUNCTION("""COMPUTED_VALUE"""),3160.55)</f>
        <v>3160.55</v>
      </c>
      <c r="J231" s="2">
        <f>IFERROR(__xludf.DUMMYFUNCTION("""COMPUTED_VALUE"""),45623.66666666667)</f>
        <v>45623.66667</v>
      </c>
      <c r="K231" s="1">
        <f>IFERROR(__xludf.DUMMYFUNCTION("""COMPUTED_VALUE"""),3163.43)</f>
        <v>3163.43</v>
      </c>
      <c r="M231" s="2">
        <f>IFERROR(__xludf.DUMMYFUNCTION("""COMPUTED_VALUE"""),45623.66666666667)</f>
        <v>45623.66667</v>
      </c>
      <c r="N231" s="1">
        <f>IFERROR(__xludf.DUMMYFUNCTION("""COMPUTED_VALUE"""),1.4507198E7)</f>
        <v>14507198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IFERROR(__xludf.DUMMYFUNCTION("""COMPUTED_VALUE"""),3171.06)</f>
        <v>3171.06</v>
      </c>
      <c r="D232" s="2">
        <f>IFERROR(__xludf.DUMMYFUNCTION("""COMPUTED_VALUE"""),45625.54166666667)</f>
        <v>45625.54167</v>
      </c>
      <c r="E232" s="1">
        <f>IFERROR(__xludf.DUMMYFUNCTION("""COMPUTED_VALUE"""),3185.11)</f>
        <v>3185.11</v>
      </c>
      <c r="G232" s="2">
        <f>IFERROR(__xludf.DUMMYFUNCTION("""COMPUTED_VALUE"""),45625.54166666667)</f>
        <v>45625.54167</v>
      </c>
      <c r="H232" s="1">
        <f>IFERROR(__xludf.DUMMYFUNCTION("""COMPUTED_VALUE"""),3154.62)</f>
        <v>3154.62</v>
      </c>
      <c r="J232" s="2">
        <f>IFERROR(__xludf.DUMMYFUNCTION("""COMPUTED_VALUE"""),45625.54166666667)</f>
        <v>45625.54167</v>
      </c>
      <c r="K232" s="1">
        <f>IFERROR(__xludf.DUMMYFUNCTION("""COMPUTED_VALUE"""),3154.85)</f>
        <v>3154.85</v>
      </c>
      <c r="M232" s="2">
        <f>IFERROR(__xludf.DUMMYFUNCTION("""COMPUTED_VALUE"""),45625.54166666667)</f>
        <v>45625.54167</v>
      </c>
      <c r="N232" s="1">
        <f>IFERROR(__xludf.DUMMYFUNCTION("""COMPUTED_VALUE"""),8072846.0)</f>
        <v>8072846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IFERROR(__xludf.DUMMYFUNCTION("""COMPUTED_VALUE"""),3154.08)</f>
        <v>3154.08</v>
      </c>
      <c r="D233" s="2">
        <f>IFERROR(__xludf.DUMMYFUNCTION("""COMPUTED_VALUE"""),45628.66666666667)</f>
        <v>45628.66667</v>
      </c>
      <c r="E233" s="1">
        <f>IFERROR(__xludf.DUMMYFUNCTION("""COMPUTED_VALUE"""),3154.08)</f>
        <v>3154.08</v>
      </c>
      <c r="G233" s="2">
        <f>IFERROR(__xludf.DUMMYFUNCTION("""COMPUTED_VALUE"""),45628.66666666667)</f>
        <v>45628.66667</v>
      </c>
      <c r="H233" s="1">
        <f>IFERROR(__xludf.DUMMYFUNCTION("""COMPUTED_VALUE"""),3114.25)</f>
        <v>3114.25</v>
      </c>
      <c r="J233" s="2">
        <f>IFERROR(__xludf.DUMMYFUNCTION("""COMPUTED_VALUE"""),45628.66666666667)</f>
        <v>45628.66667</v>
      </c>
      <c r="K233" s="1">
        <f>IFERROR(__xludf.DUMMYFUNCTION("""COMPUTED_VALUE"""),3116.86)</f>
        <v>3116.86</v>
      </c>
      <c r="M233" s="2">
        <f>IFERROR(__xludf.DUMMYFUNCTION("""COMPUTED_VALUE"""),45628.66666666667)</f>
        <v>45628.66667</v>
      </c>
      <c r="N233" s="1">
        <f>IFERROR(__xludf.DUMMYFUNCTION("""COMPUTED_VALUE"""),1.509313E7)</f>
        <v>15093130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IFERROR(__xludf.DUMMYFUNCTION("""COMPUTED_VALUE"""),3111.08)</f>
        <v>3111.08</v>
      </c>
      <c r="D234" s="2">
        <f>IFERROR(__xludf.DUMMYFUNCTION("""COMPUTED_VALUE"""),45629.66666666667)</f>
        <v>45629.66667</v>
      </c>
      <c r="E234" s="1">
        <f>IFERROR(__xludf.DUMMYFUNCTION("""COMPUTED_VALUE"""),3130.55)</f>
        <v>3130.55</v>
      </c>
      <c r="G234" s="2">
        <f>IFERROR(__xludf.DUMMYFUNCTION("""COMPUTED_VALUE"""),45629.66666666667)</f>
        <v>45629.66667</v>
      </c>
      <c r="H234" s="1">
        <f>IFERROR(__xludf.DUMMYFUNCTION("""COMPUTED_VALUE"""),3098.92)</f>
        <v>3098.92</v>
      </c>
      <c r="J234" s="2">
        <f>IFERROR(__xludf.DUMMYFUNCTION("""COMPUTED_VALUE"""),45629.66666666667)</f>
        <v>45629.66667</v>
      </c>
      <c r="K234" s="1">
        <f>IFERROR(__xludf.DUMMYFUNCTION("""COMPUTED_VALUE"""),3129.32)</f>
        <v>3129.32</v>
      </c>
      <c r="M234" s="2">
        <f>IFERROR(__xludf.DUMMYFUNCTION("""COMPUTED_VALUE"""),45629.66666666667)</f>
        <v>45629.66667</v>
      </c>
      <c r="N234" s="1">
        <f>IFERROR(__xludf.DUMMYFUNCTION("""COMPUTED_VALUE"""),1.2965957E7)</f>
        <v>12965957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IFERROR(__xludf.DUMMYFUNCTION("""COMPUTED_VALUE"""),3124.19)</f>
        <v>3124.19</v>
      </c>
      <c r="D235" s="2">
        <f>IFERROR(__xludf.DUMMYFUNCTION("""COMPUTED_VALUE"""),45630.66666666667)</f>
        <v>45630.66667</v>
      </c>
      <c r="E235" s="1">
        <f>IFERROR(__xludf.DUMMYFUNCTION("""COMPUTED_VALUE"""),3165.82)</f>
        <v>3165.82</v>
      </c>
      <c r="G235" s="2">
        <f>IFERROR(__xludf.DUMMYFUNCTION("""COMPUTED_VALUE"""),45630.66666666667)</f>
        <v>45630.66667</v>
      </c>
      <c r="H235" s="1">
        <f>IFERROR(__xludf.DUMMYFUNCTION("""COMPUTED_VALUE"""),3119.92)</f>
        <v>3119.92</v>
      </c>
      <c r="J235" s="2">
        <f>IFERROR(__xludf.DUMMYFUNCTION("""COMPUTED_VALUE"""),45630.66666666667)</f>
        <v>45630.66667</v>
      </c>
      <c r="K235" s="1">
        <f>IFERROR(__xludf.DUMMYFUNCTION("""COMPUTED_VALUE"""),3159.0)</f>
        <v>3159</v>
      </c>
      <c r="M235" s="2">
        <f>IFERROR(__xludf.DUMMYFUNCTION("""COMPUTED_VALUE"""),45630.66666666667)</f>
        <v>45630.66667</v>
      </c>
      <c r="N235" s="1">
        <f>IFERROR(__xludf.DUMMYFUNCTION("""COMPUTED_VALUE"""),1.1571704E7)</f>
        <v>11571704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IFERROR(__xludf.DUMMYFUNCTION("""COMPUTED_VALUE"""),3146.96)</f>
        <v>3146.96</v>
      </c>
      <c r="D236" s="2">
        <f>IFERROR(__xludf.DUMMYFUNCTION("""COMPUTED_VALUE"""),45631.66666666667)</f>
        <v>45631.66667</v>
      </c>
      <c r="E236" s="1">
        <f>IFERROR(__xludf.DUMMYFUNCTION("""COMPUTED_VALUE"""),3149.4)</f>
        <v>3149.4</v>
      </c>
      <c r="G236" s="2">
        <f>IFERROR(__xludf.DUMMYFUNCTION("""COMPUTED_VALUE"""),45631.66666666667)</f>
        <v>45631.66667</v>
      </c>
      <c r="H236" s="1">
        <f>IFERROR(__xludf.DUMMYFUNCTION("""COMPUTED_VALUE"""),3129.69)</f>
        <v>3129.69</v>
      </c>
      <c r="J236" s="2">
        <f>IFERROR(__xludf.DUMMYFUNCTION("""COMPUTED_VALUE"""),45631.66666666667)</f>
        <v>45631.66667</v>
      </c>
      <c r="K236" s="1">
        <f>IFERROR(__xludf.DUMMYFUNCTION("""COMPUTED_VALUE"""),3130.04)</f>
        <v>3130.04</v>
      </c>
      <c r="M236" s="2">
        <f>IFERROR(__xludf.DUMMYFUNCTION("""COMPUTED_VALUE"""),45631.66666666667)</f>
        <v>45631.66667</v>
      </c>
      <c r="N236" s="1">
        <f>IFERROR(__xludf.DUMMYFUNCTION("""COMPUTED_VALUE"""),1.091018E7)</f>
        <v>10910180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IFERROR(__xludf.DUMMYFUNCTION("""COMPUTED_VALUE"""),3143.42)</f>
        <v>3143.42</v>
      </c>
      <c r="D237" s="2">
        <f>IFERROR(__xludf.DUMMYFUNCTION("""COMPUTED_VALUE"""),45632.66666666667)</f>
        <v>45632.66667</v>
      </c>
      <c r="E237" s="1">
        <f>IFERROR(__xludf.DUMMYFUNCTION("""COMPUTED_VALUE"""),3148.64)</f>
        <v>3148.64</v>
      </c>
      <c r="G237" s="2">
        <f>IFERROR(__xludf.DUMMYFUNCTION("""COMPUTED_VALUE"""),45632.66666666667)</f>
        <v>45632.66667</v>
      </c>
      <c r="H237" s="1">
        <f>IFERROR(__xludf.DUMMYFUNCTION("""COMPUTED_VALUE"""),3115.16)</f>
        <v>3115.16</v>
      </c>
      <c r="J237" s="2">
        <f>IFERROR(__xludf.DUMMYFUNCTION("""COMPUTED_VALUE"""),45632.66666666667)</f>
        <v>45632.66667</v>
      </c>
      <c r="K237" s="1">
        <f>IFERROR(__xludf.DUMMYFUNCTION("""COMPUTED_VALUE"""),3123.18)</f>
        <v>3123.18</v>
      </c>
      <c r="M237" s="2">
        <f>IFERROR(__xludf.DUMMYFUNCTION("""COMPUTED_VALUE"""),45632.66666666667)</f>
        <v>45632.66667</v>
      </c>
      <c r="N237" s="1">
        <f>IFERROR(__xludf.DUMMYFUNCTION("""COMPUTED_VALUE"""),1.1782471E7)</f>
        <v>11782471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IFERROR(__xludf.DUMMYFUNCTION("""COMPUTED_VALUE"""),3120.43)</f>
        <v>3120.43</v>
      </c>
      <c r="D238" s="2">
        <f>IFERROR(__xludf.DUMMYFUNCTION("""COMPUTED_VALUE"""),45635.66666666667)</f>
        <v>45635.66667</v>
      </c>
      <c r="E238" s="1">
        <f>IFERROR(__xludf.DUMMYFUNCTION("""COMPUTED_VALUE"""),3126.66)</f>
        <v>3126.66</v>
      </c>
      <c r="G238" s="2">
        <f>IFERROR(__xludf.DUMMYFUNCTION("""COMPUTED_VALUE"""),45635.66666666667)</f>
        <v>45635.66667</v>
      </c>
      <c r="H238" s="1">
        <f>IFERROR(__xludf.DUMMYFUNCTION("""COMPUTED_VALUE"""),3077.74)</f>
        <v>3077.74</v>
      </c>
      <c r="J238" s="2">
        <f>IFERROR(__xludf.DUMMYFUNCTION("""COMPUTED_VALUE"""),45635.66666666667)</f>
        <v>45635.66667</v>
      </c>
      <c r="K238" s="1">
        <f>IFERROR(__xludf.DUMMYFUNCTION("""COMPUTED_VALUE"""),3090.77)</f>
        <v>3090.77</v>
      </c>
      <c r="M238" s="2">
        <f>IFERROR(__xludf.DUMMYFUNCTION("""COMPUTED_VALUE"""),45635.66666666667)</f>
        <v>45635.66667</v>
      </c>
      <c r="N238" s="1">
        <f>IFERROR(__xludf.DUMMYFUNCTION("""COMPUTED_VALUE"""),1.2984574E7)</f>
        <v>12984574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IFERROR(__xludf.DUMMYFUNCTION("""COMPUTED_VALUE"""),3090.02)</f>
        <v>3090.02</v>
      </c>
      <c r="D239" s="2">
        <f>IFERROR(__xludf.DUMMYFUNCTION("""COMPUTED_VALUE"""),45636.66666666667)</f>
        <v>45636.66667</v>
      </c>
      <c r="E239" s="1">
        <f>IFERROR(__xludf.DUMMYFUNCTION("""COMPUTED_VALUE"""),3101.96)</f>
        <v>3101.96</v>
      </c>
      <c r="G239" s="2">
        <f>IFERROR(__xludf.DUMMYFUNCTION("""COMPUTED_VALUE"""),45636.66666666667)</f>
        <v>45636.66667</v>
      </c>
      <c r="H239" s="1">
        <f>IFERROR(__xludf.DUMMYFUNCTION("""COMPUTED_VALUE"""),3073.25)</f>
        <v>3073.25</v>
      </c>
      <c r="J239" s="2">
        <f>IFERROR(__xludf.DUMMYFUNCTION("""COMPUTED_VALUE"""),45636.66666666667)</f>
        <v>45636.66667</v>
      </c>
      <c r="K239" s="1">
        <f>IFERROR(__xludf.DUMMYFUNCTION("""COMPUTED_VALUE"""),3088.9)</f>
        <v>3088.9</v>
      </c>
      <c r="M239" s="2">
        <f>IFERROR(__xludf.DUMMYFUNCTION("""COMPUTED_VALUE"""),45636.66666666667)</f>
        <v>45636.66667</v>
      </c>
      <c r="N239" s="1">
        <f>IFERROR(__xludf.DUMMYFUNCTION("""COMPUTED_VALUE"""),1.1925582E7)</f>
        <v>11925582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IFERROR(__xludf.DUMMYFUNCTION("""COMPUTED_VALUE"""),3088.2)</f>
        <v>3088.2</v>
      </c>
      <c r="D240" s="2">
        <f>IFERROR(__xludf.DUMMYFUNCTION("""COMPUTED_VALUE"""),45637.66666666667)</f>
        <v>45637.66667</v>
      </c>
      <c r="E240" s="1">
        <f>IFERROR(__xludf.DUMMYFUNCTION("""COMPUTED_VALUE"""),3101.46)</f>
        <v>3101.46</v>
      </c>
      <c r="G240" s="2">
        <f>IFERROR(__xludf.DUMMYFUNCTION("""COMPUTED_VALUE"""),45637.66666666667)</f>
        <v>45637.66667</v>
      </c>
      <c r="H240" s="1">
        <f>IFERROR(__xludf.DUMMYFUNCTION("""COMPUTED_VALUE"""),3058.95)</f>
        <v>3058.95</v>
      </c>
      <c r="J240" s="2">
        <f>IFERROR(__xludf.DUMMYFUNCTION("""COMPUTED_VALUE"""),45637.66666666667)</f>
        <v>45637.66667</v>
      </c>
      <c r="K240" s="1">
        <f>IFERROR(__xludf.DUMMYFUNCTION("""COMPUTED_VALUE"""),3097.72)</f>
        <v>3097.72</v>
      </c>
      <c r="M240" s="2">
        <f>IFERROR(__xludf.DUMMYFUNCTION("""COMPUTED_VALUE"""),45637.66666666667)</f>
        <v>45637.66667</v>
      </c>
      <c r="N240" s="1">
        <f>IFERROR(__xludf.DUMMYFUNCTION("""COMPUTED_VALUE"""),1.7600816E7)</f>
        <v>17600816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IFERROR(__xludf.DUMMYFUNCTION("""COMPUTED_VALUE"""),3097.95)</f>
        <v>3097.95</v>
      </c>
      <c r="D241" s="2">
        <f>IFERROR(__xludf.DUMMYFUNCTION("""COMPUTED_VALUE"""),45638.66666666667)</f>
        <v>45638.66667</v>
      </c>
      <c r="E241" s="1">
        <f>IFERROR(__xludf.DUMMYFUNCTION("""COMPUTED_VALUE"""),3101.49)</f>
        <v>3101.49</v>
      </c>
      <c r="G241" s="2">
        <f>IFERROR(__xludf.DUMMYFUNCTION("""COMPUTED_VALUE"""),45638.66666666667)</f>
        <v>45638.66667</v>
      </c>
      <c r="H241" s="1">
        <f>IFERROR(__xludf.DUMMYFUNCTION("""COMPUTED_VALUE"""),3071.0)</f>
        <v>3071</v>
      </c>
      <c r="J241" s="2">
        <f>IFERROR(__xludf.DUMMYFUNCTION("""COMPUTED_VALUE"""),45638.66666666667)</f>
        <v>45638.66667</v>
      </c>
      <c r="K241" s="1">
        <f>IFERROR(__xludf.DUMMYFUNCTION("""COMPUTED_VALUE"""),3074.11)</f>
        <v>3074.11</v>
      </c>
      <c r="M241" s="2">
        <f>IFERROR(__xludf.DUMMYFUNCTION("""COMPUTED_VALUE"""),45638.66666666667)</f>
        <v>45638.66667</v>
      </c>
      <c r="N241" s="1">
        <f>IFERROR(__xludf.DUMMYFUNCTION("""COMPUTED_VALUE"""),9615756.0)</f>
        <v>9615756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IFERROR(__xludf.DUMMYFUNCTION("""COMPUTED_VALUE"""),3071.44)</f>
        <v>3071.44</v>
      </c>
      <c r="D242" s="2">
        <f>IFERROR(__xludf.DUMMYFUNCTION("""COMPUTED_VALUE"""),45639.66666666667)</f>
        <v>45639.66667</v>
      </c>
      <c r="E242" s="1">
        <f>IFERROR(__xludf.DUMMYFUNCTION("""COMPUTED_VALUE"""),3074.28)</f>
        <v>3074.28</v>
      </c>
      <c r="G242" s="2">
        <f>IFERROR(__xludf.DUMMYFUNCTION("""COMPUTED_VALUE"""),45639.66666666667)</f>
        <v>45639.66667</v>
      </c>
      <c r="H242" s="1">
        <f>IFERROR(__xludf.DUMMYFUNCTION("""COMPUTED_VALUE"""),3040.03)</f>
        <v>3040.03</v>
      </c>
      <c r="J242" s="2">
        <f>IFERROR(__xludf.DUMMYFUNCTION("""COMPUTED_VALUE"""),45639.66666666667)</f>
        <v>45639.66667</v>
      </c>
      <c r="K242" s="1">
        <f>IFERROR(__xludf.DUMMYFUNCTION("""COMPUTED_VALUE"""),3046.21)</f>
        <v>3046.21</v>
      </c>
      <c r="M242" s="2">
        <f>IFERROR(__xludf.DUMMYFUNCTION("""COMPUTED_VALUE"""),45639.66666666667)</f>
        <v>45639.66667</v>
      </c>
      <c r="N242" s="1">
        <f>IFERROR(__xludf.DUMMYFUNCTION("""COMPUTED_VALUE"""),1.0344074E7)</f>
        <v>10344074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IFERROR(__xludf.DUMMYFUNCTION("""COMPUTED_VALUE"""),3052.55)</f>
        <v>3052.55</v>
      </c>
      <c r="D243" s="2">
        <f>IFERROR(__xludf.DUMMYFUNCTION("""COMPUTED_VALUE"""),45642.66666666667)</f>
        <v>45642.66667</v>
      </c>
      <c r="E243" s="1">
        <f>IFERROR(__xludf.DUMMYFUNCTION("""COMPUTED_VALUE"""),3069.21)</f>
        <v>3069.21</v>
      </c>
      <c r="G243" s="2">
        <f>IFERROR(__xludf.DUMMYFUNCTION("""COMPUTED_VALUE"""),45642.66666666667)</f>
        <v>45642.66667</v>
      </c>
      <c r="H243" s="1">
        <f>IFERROR(__xludf.DUMMYFUNCTION("""COMPUTED_VALUE"""),3040.77)</f>
        <v>3040.77</v>
      </c>
      <c r="J243" s="2">
        <f>IFERROR(__xludf.DUMMYFUNCTION("""COMPUTED_VALUE"""),45642.66666666667)</f>
        <v>45642.66667</v>
      </c>
      <c r="K243" s="1">
        <f>IFERROR(__xludf.DUMMYFUNCTION("""COMPUTED_VALUE"""),3049.0)</f>
        <v>3049</v>
      </c>
      <c r="M243" s="2">
        <f>IFERROR(__xludf.DUMMYFUNCTION("""COMPUTED_VALUE"""),45642.66666666667)</f>
        <v>45642.66667</v>
      </c>
      <c r="N243" s="1">
        <f>IFERROR(__xludf.DUMMYFUNCTION("""COMPUTED_VALUE"""),1.4959931E7)</f>
        <v>14959931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IFERROR(__xludf.DUMMYFUNCTION("""COMPUTED_VALUE"""),3046.3)</f>
        <v>3046.3</v>
      </c>
      <c r="D244" s="2">
        <f>IFERROR(__xludf.DUMMYFUNCTION("""COMPUTED_VALUE"""),45643.66666666667)</f>
        <v>45643.66667</v>
      </c>
      <c r="E244" s="1">
        <f>IFERROR(__xludf.DUMMYFUNCTION("""COMPUTED_VALUE"""),3062.11)</f>
        <v>3062.11</v>
      </c>
      <c r="G244" s="2">
        <f>IFERROR(__xludf.DUMMYFUNCTION("""COMPUTED_VALUE"""),45643.66666666667)</f>
        <v>45643.66667</v>
      </c>
      <c r="H244" s="1">
        <f>IFERROR(__xludf.DUMMYFUNCTION("""COMPUTED_VALUE"""),3029.44)</f>
        <v>3029.44</v>
      </c>
      <c r="J244" s="2">
        <f>IFERROR(__xludf.DUMMYFUNCTION("""COMPUTED_VALUE"""),45643.66666666667)</f>
        <v>45643.66667</v>
      </c>
      <c r="K244" s="1">
        <f>IFERROR(__xludf.DUMMYFUNCTION("""COMPUTED_VALUE"""),3034.9)</f>
        <v>3034.9</v>
      </c>
      <c r="M244" s="2">
        <f>IFERROR(__xludf.DUMMYFUNCTION("""COMPUTED_VALUE"""),45643.66666666667)</f>
        <v>45643.66667</v>
      </c>
      <c r="N244" s="1">
        <f>IFERROR(__xludf.DUMMYFUNCTION("""COMPUTED_VALUE"""),1.5033714E7)</f>
        <v>15033714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IFERROR(__xludf.DUMMYFUNCTION("""COMPUTED_VALUE"""),3029.51)</f>
        <v>3029.51</v>
      </c>
      <c r="D245" s="2">
        <f>IFERROR(__xludf.DUMMYFUNCTION("""COMPUTED_VALUE"""),45644.66666666667)</f>
        <v>45644.66667</v>
      </c>
      <c r="E245" s="1">
        <f>IFERROR(__xludf.DUMMYFUNCTION("""COMPUTED_VALUE"""),3036.17)</f>
        <v>3036.17</v>
      </c>
      <c r="G245" s="2">
        <f>IFERROR(__xludf.DUMMYFUNCTION("""COMPUTED_VALUE"""),45644.66666666667)</f>
        <v>45644.66667</v>
      </c>
      <c r="H245" s="1">
        <f>IFERROR(__xludf.DUMMYFUNCTION("""COMPUTED_VALUE"""),2935.73)</f>
        <v>2935.73</v>
      </c>
      <c r="J245" s="2">
        <f>IFERROR(__xludf.DUMMYFUNCTION("""COMPUTED_VALUE"""),45644.66666666667)</f>
        <v>45644.66667</v>
      </c>
      <c r="K245" s="1">
        <f>IFERROR(__xludf.DUMMYFUNCTION("""COMPUTED_VALUE"""),2938.9)</f>
        <v>2938.9</v>
      </c>
      <c r="M245" s="2">
        <f>IFERROR(__xludf.DUMMYFUNCTION("""COMPUTED_VALUE"""),45644.66666666667)</f>
        <v>45644.66667</v>
      </c>
      <c r="N245" s="1">
        <f>IFERROR(__xludf.DUMMYFUNCTION("""COMPUTED_VALUE"""),1.492501E7)</f>
        <v>14925010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IFERROR(__xludf.DUMMYFUNCTION("""COMPUTED_VALUE"""),2960.2)</f>
        <v>2960.2</v>
      </c>
      <c r="D246" s="2">
        <f>IFERROR(__xludf.DUMMYFUNCTION("""COMPUTED_VALUE"""),45645.66666666667)</f>
        <v>45645.66667</v>
      </c>
      <c r="E246" s="1">
        <f>IFERROR(__xludf.DUMMYFUNCTION("""COMPUTED_VALUE"""),2964.3)</f>
        <v>2964.3</v>
      </c>
      <c r="G246" s="2">
        <f>IFERROR(__xludf.DUMMYFUNCTION("""COMPUTED_VALUE"""),45645.66666666667)</f>
        <v>45645.66667</v>
      </c>
      <c r="H246" s="1">
        <f>IFERROR(__xludf.DUMMYFUNCTION("""COMPUTED_VALUE"""),2929.26)</f>
        <v>2929.26</v>
      </c>
      <c r="J246" s="2">
        <f>IFERROR(__xludf.DUMMYFUNCTION("""COMPUTED_VALUE"""),45645.66666666667)</f>
        <v>45645.66667</v>
      </c>
      <c r="K246" s="1">
        <f>IFERROR(__xludf.DUMMYFUNCTION("""COMPUTED_VALUE"""),2933.89)</f>
        <v>2933.89</v>
      </c>
      <c r="M246" s="2">
        <f>IFERROR(__xludf.DUMMYFUNCTION("""COMPUTED_VALUE"""),45645.66666666667)</f>
        <v>45645.66667</v>
      </c>
      <c r="N246" s="1">
        <f>IFERROR(__xludf.DUMMYFUNCTION("""COMPUTED_VALUE"""),1.5585824E7)</f>
        <v>15585824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IFERROR(__xludf.DUMMYFUNCTION("""COMPUTED_VALUE"""),2921.71)</f>
        <v>2921.71</v>
      </c>
      <c r="D247" s="2">
        <f>IFERROR(__xludf.DUMMYFUNCTION("""COMPUTED_VALUE"""),45646.66666666667)</f>
        <v>45646.66667</v>
      </c>
      <c r="E247" s="1">
        <f>IFERROR(__xludf.DUMMYFUNCTION("""COMPUTED_VALUE"""),2967.2)</f>
        <v>2967.2</v>
      </c>
      <c r="G247" s="2">
        <f>IFERROR(__xludf.DUMMYFUNCTION("""COMPUTED_VALUE"""),45646.66666666667)</f>
        <v>45646.66667</v>
      </c>
      <c r="H247" s="1">
        <f>IFERROR(__xludf.DUMMYFUNCTION("""COMPUTED_VALUE"""),2916.0)</f>
        <v>2916</v>
      </c>
      <c r="J247" s="2">
        <f>IFERROR(__xludf.DUMMYFUNCTION("""COMPUTED_VALUE"""),45646.66666666667)</f>
        <v>45646.66667</v>
      </c>
      <c r="K247" s="1">
        <f>IFERROR(__xludf.DUMMYFUNCTION("""COMPUTED_VALUE"""),2935.68)</f>
        <v>2935.68</v>
      </c>
      <c r="M247" s="2">
        <f>IFERROR(__xludf.DUMMYFUNCTION("""COMPUTED_VALUE"""),45646.66666666667)</f>
        <v>45646.66667</v>
      </c>
      <c r="N247" s="1">
        <f>IFERROR(__xludf.DUMMYFUNCTION("""COMPUTED_VALUE"""),3.6737029E7)</f>
        <v>36737029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IFERROR(__xludf.DUMMYFUNCTION("""COMPUTED_VALUE"""),2924.72)</f>
        <v>2924.72</v>
      </c>
      <c r="D248" s="2">
        <f>IFERROR(__xludf.DUMMYFUNCTION("""COMPUTED_VALUE"""),45649.66666666667)</f>
        <v>45649.66667</v>
      </c>
      <c r="E248" s="1">
        <f>IFERROR(__xludf.DUMMYFUNCTION("""COMPUTED_VALUE"""),2931.2)</f>
        <v>2931.2</v>
      </c>
      <c r="G248" s="2">
        <f>IFERROR(__xludf.DUMMYFUNCTION("""COMPUTED_VALUE"""),45649.66666666667)</f>
        <v>45649.66667</v>
      </c>
      <c r="H248" s="1">
        <f>IFERROR(__xludf.DUMMYFUNCTION("""COMPUTED_VALUE"""),2905.42)</f>
        <v>2905.42</v>
      </c>
      <c r="J248" s="2">
        <f>IFERROR(__xludf.DUMMYFUNCTION("""COMPUTED_VALUE"""),45649.66666666667)</f>
        <v>45649.66667</v>
      </c>
      <c r="K248" s="1">
        <f>IFERROR(__xludf.DUMMYFUNCTION("""COMPUTED_VALUE"""),2928.0)</f>
        <v>2928</v>
      </c>
      <c r="M248" s="2">
        <f>IFERROR(__xludf.DUMMYFUNCTION("""COMPUTED_VALUE"""),45649.66666666667)</f>
        <v>45649.66667</v>
      </c>
      <c r="N248" s="1">
        <f>IFERROR(__xludf.DUMMYFUNCTION("""COMPUTED_VALUE"""),1.2543994E7)</f>
        <v>12543994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IFERROR(__xludf.DUMMYFUNCTION("""COMPUTED_VALUE"""),2931.14)</f>
        <v>2931.14</v>
      </c>
      <c r="D249" s="2">
        <f>IFERROR(__xludf.DUMMYFUNCTION("""COMPUTED_VALUE"""),45650.54166666667)</f>
        <v>45650.54167</v>
      </c>
      <c r="E249" s="1">
        <f>IFERROR(__xludf.DUMMYFUNCTION("""COMPUTED_VALUE"""),2952.96)</f>
        <v>2952.96</v>
      </c>
      <c r="G249" s="2">
        <f>IFERROR(__xludf.DUMMYFUNCTION("""COMPUTED_VALUE"""),45650.54166666667)</f>
        <v>45650.54167</v>
      </c>
      <c r="H249" s="1">
        <f>IFERROR(__xludf.DUMMYFUNCTION("""COMPUTED_VALUE"""),2920.12)</f>
        <v>2920.12</v>
      </c>
      <c r="J249" s="2">
        <f>IFERROR(__xludf.DUMMYFUNCTION("""COMPUTED_VALUE"""),45650.54166666667)</f>
        <v>45650.54167</v>
      </c>
      <c r="K249" s="1">
        <f>IFERROR(__xludf.DUMMYFUNCTION("""COMPUTED_VALUE"""),2952.4)</f>
        <v>2952.4</v>
      </c>
      <c r="M249" s="2">
        <f>IFERROR(__xludf.DUMMYFUNCTION("""COMPUTED_VALUE"""),45650.54166666667)</f>
        <v>45650.54167</v>
      </c>
      <c r="N249" s="1">
        <f>IFERROR(__xludf.DUMMYFUNCTION("""COMPUTED_VALUE"""),8150312.0)</f>
        <v>8150312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IFERROR(__xludf.DUMMYFUNCTION("""COMPUTED_VALUE"""),2940.23)</f>
        <v>2940.23</v>
      </c>
      <c r="D250" s="2">
        <f>IFERROR(__xludf.DUMMYFUNCTION("""COMPUTED_VALUE"""),45652.66666666667)</f>
        <v>45652.66667</v>
      </c>
      <c r="E250" s="1">
        <f>IFERROR(__xludf.DUMMYFUNCTION("""COMPUTED_VALUE"""),2963.38)</f>
        <v>2963.38</v>
      </c>
      <c r="G250" s="2">
        <f>IFERROR(__xludf.DUMMYFUNCTION("""COMPUTED_VALUE"""),45652.66666666667)</f>
        <v>45652.66667</v>
      </c>
      <c r="H250" s="1">
        <f>IFERROR(__xludf.DUMMYFUNCTION("""COMPUTED_VALUE"""),2937.44)</f>
        <v>2937.44</v>
      </c>
      <c r="J250" s="2">
        <f>IFERROR(__xludf.DUMMYFUNCTION("""COMPUTED_VALUE"""),45652.66666666667)</f>
        <v>45652.66667</v>
      </c>
      <c r="K250" s="1">
        <f>IFERROR(__xludf.DUMMYFUNCTION("""COMPUTED_VALUE"""),2958.33)</f>
        <v>2958.33</v>
      </c>
      <c r="M250" s="2">
        <f>IFERROR(__xludf.DUMMYFUNCTION("""COMPUTED_VALUE"""),45652.66666666667)</f>
        <v>45652.66667</v>
      </c>
      <c r="N250" s="1">
        <f>IFERROR(__xludf.DUMMYFUNCTION("""COMPUTED_VALUE"""),9801896.0)</f>
        <v>9801896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IFERROR(__xludf.DUMMYFUNCTION("""COMPUTED_VALUE"""),2938.44)</f>
        <v>2938.44</v>
      </c>
      <c r="D251" s="2">
        <f>IFERROR(__xludf.DUMMYFUNCTION("""COMPUTED_VALUE"""),45653.66666666667)</f>
        <v>45653.66667</v>
      </c>
      <c r="E251" s="1">
        <f>IFERROR(__xludf.DUMMYFUNCTION("""COMPUTED_VALUE"""),2949.37)</f>
        <v>2949.37</v>
      </c>
      <c r="G251" s="2">
        <f>IFERROR(__xludf.DUMMYFUNCTION("""COMPUTED_VALUE"""),45653.66666666667)</f>
        <v>45653.66667</v>
      </c>
      <c r="H251" s="1">
        <f>IFERROR(__xludf.DUMMYFUNCTION("""COMPUTED_VALUE"""),2907.54)</f>
        <v>2907.54</v>
      </c>
      <c r="J251" s="2">
        <f>IFERROR(__xludf.DUMMYFUNCTION("""COMPUTED_VALUE"""),45653.66666666667)</f>
        <v>45653.66667</v>
      </c>
      <c r="K251" s="1">
        <f>IFERROR(__xludf.DUMMYFUNCTION("""COMPUTED_VALUE"""),2930.11)</f>
        <v>2930.11</v>
      </c>
      <c r="M251" s="2">
        <f>IFERROR(__xludf.DUMMYFUNCTION("""COMPUTED_VALUE"""),45653.66666666667)</f>
        <v>45653.66667</v>
      </c>
      <c r="N251" s="1">
        <f>IFERROR(__xludf.DUMMYFUNCTION("""COMPUTED_VALUE"""),1.1271033E7)</f>
        <v>11271033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IFERROR(__xludf.DUMMYFUNCTION("""COMPUTED_VALUE"""),2908.52)</f>
        <v>2908.52</v>
      </c>
      <c r="D252" s="2">
        <f>IFERROR(__xludf.DUMMYFUNCTION("""COMPUTED_VALUE"""),45656.66666666667)</f>
        <v>45656.66667</v>
      </c>
      <c r="E252" s="1">
        <f>IFERROR(__xludf.DUMMYFUNCTION("""COMPUTED_VALUE"""),2910.47)</f>
        <v>2910.47</v>
      </c>
      <c r="G252" s="2">
        <f>IFERROR(__xludf.DUMMYFUNCTION("""COMPUTED_VALUE"""),45656.66666666667)</f>
        <v>45656.66667</v>
      </c>
      <c r="H252" s="1">
        <f>IFERROR(__xludf.DUMMYFUNCTION("""COMPUTED_VALUE"""),2869.8)</f>
        <v>2869.8</v>
      </c>
      <c r="J252" s="2">
        <f>IFERROR(__xludf.DUMMYFUNCTION("""COMPUTED_VALUE"""),45656.66666666667)</f>
        <v>45656.66667</v>
      </c>
      <c r="K252" s="1">
        <f>IFERROR(__xludf.DUMMYFUNCTION("""COMPUTED_VALUE"""),2902.94)</f>
        <v>2902.94</v>
      </c>
      <c r="M252" s="2">
        <f>IFERROR(__xludf.DUMMYFUNCTION("""COMPUTED_VALUE"""),45656.66666666667)</f>
        <v>45656.66667</v>
      </c>
      <c r="N252" s="1">
        <f>IFERROR(__xludf.DUMMYFUNCTION("""COMPUTED_VALUE"""),1.4637167E7)</f>
        <v>14637167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IFERROR(__xludf.DUMMYFUNCTION("""COMPUTED_VALUE"""),2910.39)</f>
        <v>2910.39</v>
      </c>
      <c r="D253" s="2">
        <f>IFERROR(__xludf.DUMMYFUNCTION("""COMPUTED_VALUE"""),45657.66666666667)</f>
        <v>45657.66667</v>
      </c>
      <c r="E253" s="1">
        <f>IFERROR(__xludf.DUMMYFUNCTION("""COMPUTED_VALUE"""),2913.84)</f>
        <v>2913.84</v>
      </c>
      <c r="G253" s="2">
        <f>IFERROR(__xludf.DUMMYFUNCTION("""COMPUTED_VALUE"""),45657.66666666667)</f>
        <v>45657.66667</v>
      </c>
      <c r="H253" s="1">
        <f>IFERROR(__xludf.DUMMYFUNCTION("""COMPUTED_VALUE"""),2879.36)</f>
        <v>2879.36</v>
      </c>
      <c r="J253" s="2">
        <f>IFERROR(__xludf.DUMMYFUNCTION("""COMPUTED_VALUE"""),45657.66666666667)</f>
        <v>45657.66667</v>
      </c>
      <c r="K253" s="1">
        <f>IFERROR(__xludf.DUMMYFUNCTION("""COMPUTED_VALUE"""),2887.49)</f>
        <v>2887.49</v>
      </c>
      <c r="M253" s="2">
        <f>IFERROR(__xludf.DUMMYFUNCTION("""COMPUTED_VALUE"""),45657.66666666667)</f>
        <v>45657.66667</v>
      </c>
      <c r="N253" s="1">
        <f>IFERROR(__xludf.DUMMYFUNCTION("""COMPUTED_VALUE"""),1.391915E7)</f>
        <v>13919150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IFERROR(__xludf.DUMMYFUNCTION("""COMPUTED_VALUE"""),2909.43)</f>
        <v>2909.43</v>
      </c>
      <c r="D254" s="2">
        <f>IFERROR(__xludf.DUMMYFUNCTION("""COMPUTED_VALUE"""),45659.66666666667)</f>
        <v>45659.66667</v>
      </c>
      <c r="E254" s="1">
        <f>IFERROR(__xludf.DUMMYFUNCTION("""COMPUTED_VALUE"""),2911.4)</f>
        <v>2911.4</v>
      </c>
      <c r="G254" s="2">
        <f>IFERROR(__xludf.DUMMYFUNCTION("""COMPUTED_VALUE"""),45659.66666666667)</f>
        <v>45659.66667</v>
      </c>
      <c r="H254" s="1">
        <f>IFERROR(__xludf.DUMMYFUNCTION("""COMPUTED_VALUE"""),2845.74)</f>
        <v>2845.74</v>
      </c>
      <c r="J254" s="2">
        <f>IFERROR(__xludf.DUMMYFUNCTION("""COMPUTED_VALUE"""),45659.66666666667)</f>
        <v>45659.66667</v>
      </c>
      <c r="K254" s="1">
        <f>IFERROR(__xludf.DUMMYFUNCTION("""COMPUTED_VALUE"""),2852.12)</f>
        <v>2852.12</v>
      </c>
      <c r="M254" s="2">
        <f>IFERROR(__xludf.DUMMYFUNCTION("""COMPUTED_VALUE"""),45659.66666666667)</f>
        <v>45659.66667</v>
      </c>
      <c r="N254" s="1">
        <f>IFERROR(__xludf.DUMMYFUNCTION("""COMPUTED_VALUE"""),1.6642858E7)</f>
        <v>16642858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IFERROR(__xludf.DUMMYFUNCTION("""COMPUTED_VALUE"""),2862.41)</f>
        <v>2862.41</v>
      </c>
      <c r="D255" s="2">
        <f>IFERROR(__xludf.DUMMYFUNCTION("""COMPUTED_VALUE"""),45660.66666666667)</f>
        <v>45660.66667</v>
      </c>
      <c r="E255" s="1">
        <f>IFERROR(__xludf.DUMMYFUNCTION("""COMPUTED_VALUE"""),2897.66)</f>
        <v>2897.66</v>
      </c>
      <c r="G255" s="2">
        <f>IFERROR(__xludf.DUMMYFUNCTION("""COMPUTED_VALUE"""),45660.66666666667)</f>
        <v>45660.66667</v>
      </c>
      <c r="H255" s="1">
        <f>IFERROR(__xludf.DUMMYFUNCTION("""COMPUTED_VALUE"""),2853.86)</f>
        <v>2853.86</v>
      </c>
      <c r="J255" s="2">
        <f>IFERROR(__xludf.DUMMYFUNCTION("""COMPUTED_VALUE"""),45660.66666666667)</f>
        <v>45660.66667</v>
      </c>
      <c r="K255" s="1">
        <f>IFERROR(__xludf.DUMMYFUNCTION("""COMPUTED_VALUE"""),2889.8)</f>
        <v>2889.8</v>
      </c>
      <c r="M255" s="2">
        <f>IFERROR(__xludf.DUMMYFUNCTION("""COMPUTED_VALUE"""),45660.66666666667)</f>
        <v>45660.66667</v>
      </c>
      <c r="N255" s="1">
        <f>IFERROR(__xludf.DUMMYFUNCTION("""COMPUTED_VALUE"""),1.1173977E7)</f>
        <v>11173977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IFERROR(__xludf.DUMMYFUNCTION("""COMPUTED_VALUE"""),2893.68)</f>
        <v>2893.68</v>
      </c>
      <c r="D256" s="2">
        <f>IFERROR(__xludf.DUMMYFUNCTION("""COMPUTED_VALUE"""),45663.66666666667)</f>
        <v>45663.66667</v>
      </c>
      <c r="E256" s="1">
        <f>IFERROR(__xludf.DUMMYFUNCTION("""COMPUTED_VALUE"""),2905.09)</f>
        <v>2905.09</v>
      </c>
      <c r="G256" s="2">
        <f>IFERROR(__xludf.DUMMYFUNCTION("""COMPUTED_VALUE"""),45663.66666666667)</f>
        <v>45663.66667</v>
      </c>
      <c r="H256" s="1">
        <f>IFERROR(__xludf.DUMMYFUNCTION("""COMPUTED_VALUE"""),2863.16)</f>
        <v>2863.16</v>
      </c>
      <c r="J256" s="2">
        <f>IFERROR(__xludf.DUMMYFUNCTION("""COMPUTED_VALUE"""),45663.66666666667)</f>
        <v>45663.66667</v>
      </c>
      <c r="K256" s="1">
        <f>IFERROR(__xludf.DUMMYFUNCTION("""COMPUTED_VALUE"""),2869.59)</f>
        <v>2869.59</v>
      </c>
      <c r="M256" s="2">
        <f>IFERROR(__xludf.DUMMYFUNCTION("""COMPUTED_VALUE"""),45663.66666666667)</f>
        <v>45663.66667</v>
      </c>
      <c r="N256" s="1">
        <f>IFERROR(__xludf.DUMMYFUNCTION("""COMPUTED_VALUE"""),1.2692233E7)</f>
        <v>12692233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IFERROR(__xludf.DUMMYFUNCTION("""COMPUTED_VALUE"""),2871.21)</f>
        <v>2871.21</v>
      </c>
      <c r="D257" s="2">
        <f>IFERROR(__xludf.DUMMYFUNCTION("""COMPUTED_VALUE"""),45664.66666666667)</f>
        <v>45664.66667</v>
      </c>
      <c r="E257" s="1">
        <f>IFERROR(__xludf.DUMMYFUNCTION("""COMPUTED_VALUE"""),2881.73)</f>
        <v>2881.73</v>
      </c>
      <c r="G257" s="2">
        <f>IFERROR(__xludf.DUMMYFUNCTION("""COMPUTED_VALUE"""),45664.66666666667)</f>
        <v>45664.66667</v>
      </c>
      <c r="H257" s="1">
        <f>IFERROR(__xludf.DUMMYFUNCTION("""COMPUTED_VALUE"""),2837.74)</f>
        <v>2837.74</v>
      </c>
      <c r="J257" s="2">
        <f>IFERROR(__xludf.DUMMYFUNCTION("""COMPUTED_VALUE"""),45664.66666666667)</f>
        <v>45664.66667</v>
      </c>
      <c r="K257" s="1">
        <f>IFERROR(__xludf.DUMMYFUNCTION("""COMPUTED_VALUE"""),2850.58)</f>
        <v>2850.58</v>
      </c>
      <c r="M257" s="2">
        <f>IFERROR(__xludf.DUMMYFUNCTION("""COMPUTED_VALUE"""),45664.66666666667)</f>
        <v>45664.66667</v>
      </c>
      <c r="N257" s="1">
        <f>IFERROR(__xludf.DUMMYFUNCTION("""COMPUTED_VALUE"""),1.3246708E7)</f>
        <v>13246708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IFERROR(__xludf.DUMMYFUNCTION("""COMPUTED_VALUE"""),2852.95)</f>
        <v>2852.95</v>
      </c>
      <c r="D258" s="2">
        <f>IFERROR(__xludf.DUMMYFUNCTION("""COMPUTED_VALUE"""),45665.66666666667)</f>
        <v>45665.66667</v>
      </c>
      <c r="E258" s="1">
        <f>IFERROR(__xludf.DUMMYFUNCTION("""COMPUTED_VALUE"""),2888.4)</f>
        <v>2888.4</v>
      </c>
      <c r="G258" s="2">
        <f>IFERROR(__xludf.DUMMYFUNCTION("""COMPUTED_VALUE"""),45665.66666666667)</f>
        <v>45665.66667</v>
      </c>
      <c r="H258" s="1">
        <f>IFERROR(__xludf.DUMMYFUNCTION("""COMPUTED_VALUE"""),2842.83)</f>
        <v>2842.83</v>
      </c>
      <c r="J258" s="2">
        <f>IFERROR(__xludf.DUMMYFUNCTION("""COMPUTED_VALUE"""),45665.66666666667)</f>
        <v>45665.66667</v>
      </c>
      <c r="K258" s="1">
        <f>IFERROR(__xludf.DUMMYFUNCTION("""COMPUTED_VALUE"""),2880.89)</f>
        <v>2880.89</v>
      </c>
      <c r="M258" s="2">
        <f>IFERROR(__xludf.DUMMYFUNCTION("""COMPUTED_VALUE"""),45665.66666666667)</f>
        <v>45665.66667</v>
      </c>
      <c r="N258" s="1">
        <f>IFERROR(__xludf.DUMMYFUNCTION("""COMPUTED_VALUE"""),1.5069433E7)</f>
        <v>15069433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IFERROR(__xludf.DUMMYFUNCTION("""COMPUTED_VALUE"""),2851.52)</f>
        <v>2851.52</v>
      </c>
      <c r="D259" s="2">
        <f>IFERROR(__xludf.DUMMYFUNCTION("""COMPUTED_VALUE"""),45667.66666666667)</f>
        <v>45667.66667</v>
      </c>
      <c r="E259" s="1">
        <f>IFERROR(__xludf.DUMMYFUNCTION("""COMPUTED_VALUE"""),2851.52)</f>
        <v>2851.52</v>
      </c>
      <c r="G259" s="2">
        <f>IFERROR(__xludf.DUMMYFUNCTION("""COMPUTED_VALUE"""),45667.66666666667)</f>
        <v>45667.66667</v>
      </c>
      <c r="H259" s="1">
        <f>IFERROR(__xludf.DUMMYFUNCTION("""COMPUTED_VALUE"""),2821.91)</f>
        <v>2821.91</v>
      </c>
      <c r="J259" s="2">
        <f>IFERROR(__xludf.DUMMYFUNCTION("""COMPUTED_VALUE"""),45667.66666666667)</f>
        <v>45667.66667</v>
      </c>
      <c r="K259" s="1">
        <f>IFERROR(__xludf.DUMMYFUNCTION("""COMPUTED_VALUE"""),2831.54)</f>
        <v>2831.54</v>
      </c>
      <c r="M259" s="2">
        <f>IFERROR(__xludf.DUMMYFUNCTION("""COMPUTED_VALUE"""),45667.66666666667)</f>
        <v>45667.66667</v>
      </c>
      <c r="N259" s="1">
        <f>IFERROR(__xludf.DUMMYFUNCTION("""COMPUTED_VALUE"""),1.2022891E7)</f>
        <v>12022891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IFERROR(__xludf.DUMMYFUNCTION("""COMPUTED_VALUE"""),2811.63)</f>
        <v>2811.63</v>
      </c>
      <c r="D260" s="2">
        <f>IFERROR(__xludf.DUMMYFUNCTION("""COMPUTED_VALUE"""),45670.66666666667)</f>
        <v>45670.66667</v>
      </c>
      <c r="E260" s="1">
        <f>IFERROR(__xludf.DUMMYFUNCTION("""COMPUTED_VALUE"""),2840.83)</f>
        <v>2840.83</v>
      </c>
      <c r="G260" s="2">
        <f>IFERROR(__xludf.DUMMYFUNCTION("""COMPUTED_VALUE"""),45670.66666666667)</f>
        <v>45670.66667</v>
      </c>
      <c r="H260" s="1">
        <f>IFERROR(__xludf.DUMMYFUNCTION("""COMPUTED_VALUE"""),2801.9)</f>
        <v>2801.9</v>
      </c>
      <c r="J260" s="2">
        <f>IFERROR(__xludf.DUMMYFUNCTION("""COMPUTED_VALUE"""),45670.66666666667)</f>
        <v>45670.66667</v>
      </c>
      <c r="K260" s="1">
        <f>IFERROR(__xludf.DUMMYFUNCTION("""COMPUTED_VALUE"""),2838.83)</f>
        <v>2838.83</v>
      </c>
      <c r="M260" s="2">
        <f>IFERROR(__xludf.DUMMYFUNCTION("""COMPUTED_VALUE"""),45670.66666666667)</f>
        <v>45670.66667</v>
      </c>
      <c r="N260" s="1">
        <f>IFERROR(__xludf.DUMMYFUNCTION("""COMPUTED_VALUE"""),1.2675464E7)</f>
        <v>12675464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IFERROR(__xludf.DUMMYFUNCTION("""COMPUTED_VALUE"""),2847.52)</f>
        <v>2847.52</v>
      </c>
      <c r="D261" s="2">
        <f>IFERROR(__xludf.DUMMYFUNCTION("""COMPUTED_VALUE"""),45671.66666666667)</f>
        <v>45671.66667</v>
      </c>
      <c r="E261" s="1">
        <f>IFERROR(__xludf.DUMMYFUNCTION("""COMPUTED_VALUE"""),2868.99)</f>
        <v>2868.99</v>
      </c>
      <c r="G261" s="2">
        <f>IFERROR(__xludf.DUMMYFUNCTION("""COMPUTED_VALUE"""),45671.66666666667)</f>
        <v>45671.66667</v>
      </c>
      <c r="H261" s="1">
        <f>IFERROR(__xludf.DUMMYFUNCTION("""COMPUTED_VALUE"""),2833.39)</f>
        <v>2833.39</v>
      </c>
      <c r="J261" s="2">
        <f>IFERROR(__xludf.DUMMYFUNCTION("""COMPUTED_VALUE"""),45671.66666666667)</f>
        <v>45671.66667</v>
      </c>
      <c r="K261" s="1">
        <f>IFERROR(__xludf.DUMMYFUNCTION("""COMPUTED_VALUE"""),2857.46)</f>
        <v>2857.46</v>
      </c>
      <c r="M261" s="2">
        <f>IFERROR(__xludf.DUMMYFUNCTION("""COMPUTED_VALUE"""),45671.66666666667)</f>
        <v>45671.66667</v>
      </c>
      <c r="N261" s="1">
        <f>IFERROR(__xludf.DUMMYFUNCTION("""COMPUTED_VALUE"""),1.5217659E7)</f>
        <v>15217659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IFERROR(__xludf.DUMMYFUNCTION("""COMPUTED_VALUE"""),2899.01)</f>
        <v>2899.01</v>
      </c>
      <c r="D262" s="2">
        <f>IFERROR(__xludf.DUMMYFUNCTION("""COMPUTED_VALUE"""),45672.66666666667)</f>
        <v>45672.66667</v>
      </c>
      <c r="E262" s="1">
        <f>IFERROR(__xludf.DUMMYFUNCTION("""COMPUTED_VALUE"""),2906.63)</f>
        <v>2906.63</v>
      </c>
      <c r="G262" s="2">
        <f>IFERROR(__xludf.DUMMYFUNCTION("""COMPUTED_VALUE"""),45672.66666666667)</f>
        <v>45672.66667</v>
      </c>
      <c r="H262" s="1">
        <f>IFERROR(__xludf.DUMMYFUNCTION("""COMPUTED_VALUE"""),2865.96)</f>
        <v>2865.96</v>
      </c>
      <c r="J262" s="2">
        <f>IFERROR(__xludf.DUMMYFUNCTION("""COMPUTED_VALUE"""),45672.66666666667)</f>
        <v>45672.66667</v>
      </c>
      <c r="K262" s="1">
        <f>IFERROR(__xludf.DUMMYFUNCTION("""COMPUTED_VALUE"""),2876.72)</f>
        <v>2876.72</v>
      </c>
      <c r="M262" s="2">
        <f>IFERROR(__xludf.DUMMYFUNCTION("""COMPUTED_VALUE"""),45672.66666666667)</f>
        <v>45672.66667</v>
      </c>
      <c r="N262" s="1">
        <f>IFERROR(__xludf.DUMMYFUNCTION("""COMPUTED_VALUE"""),1.4212642E7)</f>
        <v>14212642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IFERROR(__xludf.DUMMYFUNCTION("""COMPUTED_VALUE"""),2884.5)</f>
        <v>2884.5</v>
      </c>
      <c r="D263" s="2">
        <f>IFERROR(__xludf.DUMMYFUNCTION("""COMPUTED_VALUE"""),45673.66666666667)</f>
        <v>45673.66667</v>
      </c>
      <c r="E263" s="1">
        <f>IFERROR(__xludf.DUMMYFUNCTION("""COMPUTED_VALUE"""),2928.13)</f>
        <v>2928.13</v>
      </c>
      <c r="G263" s="2">
        <f>IFERROR(__xludf.DUMMYFUNCTION("""COMPUTED_VALUE"""),45673.66666666667)</f>
        <v>45673.66667</v>
      </c>
      <c r="H263" s="1">
        <f>IFERROR(__xludf.DUMMYFUNCTION("""COMPUTED_VALUE"""),2883.97)</f>
        <v>2883.97</v>
      </c>
      <c r="J263" s="2">
        <f>IFERROR(__xludf.DUMMYFUNCTION("""COMPUTED_VALUE"""),45673.66666666667)</f>
        <v>45673.66667</v>
      </c>
      <c r="K263" s="1">
        <f>IFERROR(__xludf.DUMMYFUNCTION("""COMPUTED_VALUE"""),2913.28)</f>
        <v>2913.28</v>
      </c>
      <c r="M263" s="2">
        <f>IFERROR(__xludf.DUMMYFUNCTION("""COMPUTED_VALUE"""),45673.66666666667)</f>
        <v>45673.66667</v>
      </c>
      <c r="N263" s="1">
        <f>IFERROR(__xludf.DUMMYFUNCTION("""COMPUTED_VALUE"""),1.1543068E7)</f>
        <v>11543068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IFERROR(__xludf.DUMMYFUNCTION("""COMPUTED_VALUE"""),2944.09)</f>
        <v>2944.09</v>
      </c>
      <c r="D264" s="2">
        <f>IFERROR(__xludf.DUMMYFUNCTION("""COMPUTED_VALUE"""),45674.66666666667)</f>
        <v>45674.66667</v>
      </c>
      <c r="E264" s="1">
        <f>IFERROR(__xludf.DUMMYFUNCTION("""COMPUTED_VALUE"""),2954.36)</f>
        <v>2954.36</v>
      </c>
      <c r="G264" s="2">
        <f>IFERROR(__xludf.DUMMYFUNCTION("""COMPUTED_VALUE"""),45674.66666666667)</f>
        <v>45674.66667</v>
      </c>
      <c r="H264" s="1">
        <f>IFERROR(__xludf.DUMMYFUNCTION("""COMPUTED_VALUE"""),2924.51)</f>
        <v>2924.51</v>
      </c>
      <c r="J264" s="2">
        <f>IFERROR(__xludf.DUMMYFUNCTION("""COMPUTED_VALUE"""),45674.66666666667)</f>
        <v>45674.66667</v>
      </c>
      <c r="K264" s="1">
        <f>IFERROR(__xludf.DUMMYFUNCTION("""COMPUTED_VALUE"""),2934.86)</f>
        <v>2934.86</v>
      </c>
      <c r="M264" s="2">
        <f>IFERROR(__xludf.DUMMYFUNCTION("""COMPUTED_VALUE"""),45674.66666666667)</f>
        <v>45674.66667</v>
      </c>
      <c r="N264" s="1">
        <f>IFERROR(__xludf.DUMMYFUNCTION("""COMPUTED_VALUE"""),1.3061265E7)</f>
        <v>13061265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IFERROR(__xludf.DUMMYFUNCTION("""COMPUTED_VALUE"""),2951.12)</f>
        <v>2951.12</v>
      </c>
      <c r="D265" s="2">
        <f>IFERROR(__xludf.DUMMYFUNCTION("""COMPUTED_VALUE"""),45678.66666666667)</f>
        <v>45678.66667</v>
      </c>
      <c r="E265" s="1">
        <f>IFERROR(__xludf.DUMMYFUNCTION("""COMPUTED_VALUE"""),2955.49)</f>
        <v>2955.49</v>
      </c>
      <c r="G265" s="2">
        <f>IFERROR(__xludf.DUMMYFUNCTION("""COMPUTED_VALUE"""),45678.66666666667)</f>
        <v>45678.66667</v>
      </c>
      <c r="H265" s="1">
        <f>IFERROR(__xludf.DUMMYFUNCTION("""COMPUTED_VALUE"""),2924.89)</f>
        <v>2924.89</v>
      </c>
      <c r="J265" s="2">
        <f>IFERROR(__xludf.DUMMYFUNCTION("""COMPUTED_VALUE"""),45678.66666666667)</f>
        <v>45678.66667</v>
      </c>
      <c r="K265" s="1">
        <f>IFERROR(__xludf.DUMMYFUNCTION("""COMPUTED_VALUE"""),2941.02)</f>
        <v>2941.02</v>
      </c>
      <c r="M265" s="2">
        <f>IFERROR(__xludf.DUMMYFUNCTION("""COMPUTED_VALUE"""),45678.66666666667)</f>
        <v>45678.66667</v>
      </c>
      <c r="N265" s="1">
        <f>IFERROR(__xludf.DUMMYFUNCTION("""COMPUTED_VALUE"""),1.2516302E7)</f>
        <v>12516302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IFERROR(__xludf.DUMMYFUNCTION("""COMPUTED_VALUE"""),2940.3)</f>
        <v>2940.3</v>
      </c>
      <c r="D266" s="2">
        <f>IFERROR(__xludf.DUMMYFUNCTION("""COMPUTED_VALUE"""),45679.66666666667)</f>
        <v>45679.66667</v>
      </c>
      <c r="E266" s="1">
        <f>IFERROR(__xludf.DUMMYFUNCTION("""COMPUTED_VALUE"""),2947.54)</f>
        <v>2947.54</v>
      </c>
      <c r="G266" s="2">
        <f>IFERROR(__xludf.DUMMYFUNCTION("""COMPUTED_VALUE"""),45679.66666666667)</f>
        <v>45679.66667</v>
      </c>
      <c r="H266" s="1">
        <f>IFERROR(__xludf.DUMMYFUNCTION("""COMPUTED_VALUE"""),2923.55)</f>
        <v>2923.55</v>
      </c>
      <c r="J266" s="2">
        <f>IFERROR(__xludf.DUMMYFUNCTION("""COMPUTED_VALUE"""),45679.66666666667)</f>
        <v>45679.66667</v>
      </c>
      <c r="K266" s="1">
        <f>IFERROR(__xludf.DUMMYFUNCTION("""COMPUTED_VALUE"""),2930.31)</f>
        <v>2930.31</v>
      </c>
      <c r="M266" s="2">
        <f>IFERROR(__xludf.DUMMYFUNCTION("""COMPUTED_VALUE"""),45679.66666666667)</f>
        <v>45679.66667</v>
      </c>
      <c r="N266" s="1">
        <f>IFERROR(__xludf.DUMMYFUNCTION("""COMPUTED_VALUE"""),1.1446502E7)</f>
        <v>11446502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IFERROR(__xludf.DUMMYFUNCTION("""COMPUTED_VALUE"""),2928.23)</f>
        <v>2928.23</v>
      </c>
      <c r="D267" s="2">
        <f>IFERROR(__xludf.DUMMYFUNCTION("""COMPUTED_VALUE"""),45680.66666666667)</f>
        <v>45680.66667</v>
      </c>
      <c r="E267" s="1">
        <f>IFERROR(__xludf.DUMMYFUNCTION("""COMPUTED_VALUE"""),2935.53)</f>
        <v>2935.53</v>
      </c>
      <c r="G267" s="2">
        <f>IFERROR(__xludf.DUMMYFUNCTION("""COMPUTED_VALUE"""),45680.66666666667)</f>
        <v>45680.66667</v>
      </c>
      <c r="H267" s="1">
        <f>IFERROR(__xludf.DUMMYFUNCTION("""COMPUTED_VALUE"""),2902.12)</f>
        <v>2902.12</v>
      </c>
      <c r="J267" s="2">
        <f>IFERROR(__xludf.DUMMYFUNCTION("""COMPUTED_VALUE"""),45680.66666666667)</f>
        <v>45680.66667</v>
      </c>
      <c r="K267" s="1">
        <f>IFERROR(__xludf.DUMMYFUNCTION("""COMPUTED_VALUE"""),2931.92)</f>
        <v>2931.92</v>
      </c>
      <c r="M267" s="2">
        <f>IFERROR(__xludf.DUMMYFUNCTION("""COMPUTED_VALUE"""),45680.66666666667)</f>
        <v>45680.66667</v>
      </c>
      <c r="N267" s="1">
        <f>IFERROR(__xludf.DUMMYFUNCTION("""COMPUTED_VALUE"""),1.2756631E7)</f>
        <v>12756631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IFERROR(__xludf.DUMMYFUNCTION("""COMPUTED_VALUE"""),2925.23)</f>
        <v>2925.23</v>
      </c>
      <c r="D268" s="2">
        <f>IFERROR(__xludf.DUMMYFUNCTION("""COMPUTED_VALUE"""),45681.66666666667)</f>
        <v>45681.66667</v>
      </c>
      <c r="E268" s="1">
        <f>IFERROR(__xludf.DUMMYFUNCTION("""COMPUTED_VALUE"""),2931.4)</f>
        <v>2931.4</v>
      </c>
      <c r="G268" s="2">
        <f>IFERROR(__xludf.DUMMYFUNCTION("""COMPUTED_VALUE"""),45681.66666666667)</f>
        <v>45681.66667</v>
      </c>
      <c r="H268" s="1">
        <f>IFERROR(__xludf.DUMMYFUNCTION("""COMPUTED_VALUE"""),2915.74)</f>
        <v>2915.74</v>
      </c>
      <c r="J268" s="2">
        <f>IFERROR(__xludf.DUMMYFUNCTION("""COMPUTED_VALUE"""),45681.66666666667)</f>
        <v>45681.66667</v>
      </c>
      <c r="K268" s="1">
        <f>IFERROR(__xludf.DUMMYFUNCTION("""COMPUTED_VALUE"""),2925.03)</f>
        <v>2925.03</v>
      </c>
      <c r="M268" s="2">
        <f>IFERROR(__xludf.DUMMYFUNCTION("""COMPUTED_VALUE"""),45681.66666666667)</f>
        <v>45681.66667</v>
      </c>
      <c r="N268" s="1">
        <f>IFERROR(__xludf.DUMMYFUNCTION("""COMPUTED_VALUE"""),1.0296952E7)</f>
        <v>10296952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IFERROR(__xludf.DUMMYFUNCTION("""COMPUTED_VALUE"""),2899.67)</f>
        <v>2899.67</v>
      </c>
      <c r="D269" s="2">
        <f>IFERROR(__xludf.DUMMYFUNCTION("""COMPUTED_VALUE"""),45684.66666666667)</f>
        <v>45684.66667</v>
      </c>
      <c r="E269" s="1">
        <f>IFERROR(__xludf.DUMMYFUNCTION("""COMPUTED_VALUE"""),2954.01)</f>
        <v>2954.01</v>
      </c>
      <c r="G269" s="2">
        <f>IFERROR(__xludf.DUMMYFUNCTION("""COMPUTED_VALUE"""),45684.66666666667)</f>
        <v>45684.66667</v>
      </c>
      <c r="H269" s="1">
        <f>IFERROR(__xludf.DUMMYFUNCTION("""COMPUTED_VALUE"""),2890.91)</f>
        <v>2890.91</v>
      </c>
      <c r="J269" s="2">
        <f>IFERROR(__xludf.DUMMYFUNCTION("""COMPUTED_VALUE"""),45684.66666666667)</f>
        <v>45684.66667</v>
      </c>
      <c r="K269" s="1">
        <f>IFERROR(__xludf.DUMMYFUNCTION("""COMPUTED_VALUE"""),2953.73)</f>
        <v>2953.73</v>
      </c>
      <c r="M269" s="2">
        <f>IFERROR(__xludf.DUMMYFUNCTION("""COMPUTED_VALUE"""),45684.66666666667)</f>
        <v>45684.66667</v>
      </c>
      <c r="N269" s="1">
        <f>IFERROR(__xludf.DUMMYFUNCTION("""COMPUTED_VALUE"""),1.5995988E7)</f>
        <v>15995988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IFERROR(__xludf.DUMMYFUNCTION("""COMPUTED_VALUE"""),2953.68)</f>
        <v>2953.68</v>
      </c>
      <c r="D270" s="2">
        <f>IFERROR(__xludf.DUMMYFUNCTION("""COMPUTED_VALUE"""),45685.66666666667)</f>
        <v>45685.66667</v>
      </c>
      <c r="E270" s="1">
        <f>IFERROR(__xludf.DUMMYFUNCTION("""COMPUTED_VALUE"""),2997.27)</f>
        <v>2997.27</v>
      </c>
      <c r="G270" s="2">
        <f>IFERROR(__xludf.DUMMYFUNCTION("""COMPUTED_VALUE"""),45685.66666666667)</f>
        <v>45685.66667</v>
      </c>
      <c r="H270" s="1">
        <f>IFERROR(__xludf.DUMMYFUNCTION("""COMPUTED_VALUE"""),2947.13)</f>
        <v>2947.13</v>
      </c>
      <c r="J270" s="2">
        <f>IFERROR(__xludf.DUMMYFUNCTION("""COMPUTED_VALUE"""),45685.66666666667)</f>
        <v>45685.66667</v>
      </c>
      <c r="K270" s="1">
        <f>IFERROR(__xludf.DUMMYFUNCTION("""COMPUTED_VALUE"""),2972.82)</f>
        <v>2972.82</v>
      </c>
      <c r="M270" s="2">
        <f>IFERROR(__xludf.DUMMYFUNCTION("""COMPUTED_VALUE"""),45685.66666666667)</f>
        <v>45685.66667</v>
      </c>
      <c r="N270" s="1">
        <f>IFERROR(__xludf.DUMMYFUNCTION("""COMPUTED_VALUE"""),1.5427633E7)</f>
        <v>15427633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IFERROR(__xludf.DUMMYFUNCTION("""COMPUTED_VALUE"""),2980.63)</f>
        <v>2980.63</v>
      </c>
      <c r="D271" s="2">
        <f>IFERROR(__xludf.DUMMYFUNCTION("""COMPUTED_VALUE"""),45686.66666666667)</f>
        <v>45686.66667</v>
      </c>
      <c r="E271" s="1">
        <f>IFERROR(__xludf.DUMMYFUNCTION("""COMPUTED_VALUE"""),2991.39)</f>
        <v>2991.39</v>
      </c>
      <c r="G271" s="2">
        <f>IFERROR(__xludf.DUMMYFUNCTION("""COMPUTED_VALUE"""),45686.66666666667)</f>
        <v>45686.66667</v>
      </c>
      <c r="H271" s="1">
        <f>IFERROR(__xludf.DUMMYFUNCTION("""COMPUTED_VALUE"""),2965.12)</f>
        <v>2965.12</v>
      </c>
      <c r="J271" s="2">
        <f>IFERROR(__xludf.DUMMYFUNCTION("""COMPUTED_VALUE"""),45686.66666666667)</f>
        <v>45686.66667</v>
      </c>
      <c r="K271" s="1">
        <f>IFERROR(__xludf.DUMMYFUNCTION("""COMPUTED_VALUE"""),2981.29)</f>
        <v>2981.29</v>
      </c>
      <c r="M271" s="2">
        <f>IFERROR(__xludf.DUMMYFUNCTION("""COMPUTED_VALUE"""),45686.66666666667)</f>
        <v>45686.66667</v>
      </c>
      <c r="N271" s="1">
        <f>IFERROR(__xludf.DUMMYFUNCTION("""COMPUTED_VALUE"""),1.227658E7)</f>
        <v>12276580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IFERROR(__xludf.DUMMYFUNCTION("""COMPUTED_VALUE"""),3003.1)</f>
        <v>3003.1</v>
      </c>
      <c r="D272" s="2">
        <f>IFERROR(__xludf.DUMMYFUNCTION("""COMPUTED_VALUE"""),45687.66666666667)</f>
        <v>45687.66667</v>
      </c>
      <c r="E272" s="1">
        <f>IFERROR(__xludf.DUMMYFUNCTION("""COMPUTED_VALUE"""),3027.73)</f>
        <v>3027.73</v>
      </c>
      <c r="G272" s="2">
        <f>IFERROR(__xludf.DUMMYFUNCTION("""COMPUTED_VALUE"""),45687.66666666667)</f>
        <v>45687.66667</v>
      </c>
      <c r="H272" s="1">
        <f>IFERROR(__xludf.DUMMYFUNCTION("""COMPUTED_VALUE"""),2997.92)</f>
        <v>2997.92</v>
      </c>
      <c r="J272" s="2">
        <f>IFERROR(__xludf.DUMMYFUNCTION("""COMPUTED_VALUE"""),45687.66666666667)</f>
        <v>45687.66667</v>
      </c>
      <c r="K272" s="1">
        <f>IFERROR(__xludf.DUMMYFUNCTION("""COMPUTED_VALUE"""),3022.93)</f>
        <v>3022.93</v>
      </c>
      <c r="M272" s="2">
        <f>IFERROR(__xludf.DUMMYFUNCTION("""COMPUTED_VALUE"""),45687.66666666667)</f>
        <v>45687.66667</v>
      </c>
      <c r="N272" s="1">
        <f>IFERROR(__xludf.DUMMYFUNCTION("""COMPUTED_VALUE"""),1.3459231E7)</f>
        <v>13459231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IFERROR(__xludf.DUMMYFUNCTION("""COMPUTED_VALUE"""),3025.62)</f>
        <v>3025.62</v>
      </c>
      <c r="D273" s="2">
        <f>IFERROR(__xludf.DUMMYFUNCTION("""COMPUTED_VALUE"""),45688.66666666667)</f>
        <v>45688.66667</v>
      </c>
      <c r="E273" s="1">
        <f>IFERROR(__xludf.DUMMYFUNCTION("""COMPUTED_VALUE"""),3029.59)</f>
        <v>3029.59</v>
      </c>
      <c r="G273" s="2">
        <f>IFERROR(__xludf.DUMMYFUNCTION("""COMPUTED_VALUE"""),45688.66666666667)</f>
        <v>45688.66667</v>
      </c>
      <c r="H273" s="1">
        <f>IFERROR(__xludf.DUMMYFUNCTION("""COMPUTED_VALUE"""),2997.5)</f>
        <v>2997.5</v>
      </c>
      <c r="J273" s="2">
        <f>IFERROR(__xludf.DUMMYFUNCTION("""COMPUTED_VALUE"""),45688.66666666667)</f>
        <v>45688.66667</v>
      </c>
      <c r="K273" s="1">
        <f>IFERROR(__xludf.DUMMYFUNCTION("""COMPUTED_VALUE"""),3001.25)</f>
        <v>3001.25</v>
      </c>
      <c r="M273" s="2">
        <f>IFERROR(__xludf.DUMMYFUNCTION("""COMPUTED_VALUE"""),45688.66666666667)</f>
        <v>45688.66667</v>
      </c>
      <c r="N273" s="1">
        <f>IFERROR(__xludf.DUMMYFUNCTION("""COMPUTED_VALUE"""),1.5446913E7)</f>
        <v>15446913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IFERROR(__xludf.DUMMYFUNCTION("""COMPUTED_VALUE"""),2964.06)</f>
        <v>2964.06</v>
      </c>
      <c r="D274" s="2">
        <f>IFERROR(__xludf.DUMMYFUNCTION("""COMPUTED_VALUE"""),45691.66666666667)</f>
        <v>45691.66667</v>
      </c>
      <c r="E274" s="1">
        <f>IFERROR(__xludf.DUMMYFUNCTION("""COMPUTED_VALUE"""),3005.74)</f>
        <v>3005.74</v>
      </c>
      <c r="G274" s="2">
        <f>IFERROR(__xludf.DUMMYFUNCTION("""COMPUTED_VALUE"""),45691.66666666667)</f>
        <v>45691.66667</v>
      </c>
      <c r="H274" s="1">
        <f>IFERROR(__xludf.DUMMYFUNCTION("""COMPUTED_VALUE"""),2945.56)</f>
        <v>2945.56</v>
      </c>
      <c r="J274" s="2">
        <f>IFERROR(__xludf.DUMMYFUNCTION("""COMPUTED_VALUE"""),45691.66666666667)</f>
        <v>45691.66667</v>
      </c>
      <c r="K274" s="1">
        <f>IFERROR(__xludf.DUMMYFUNCTION("""COMPUTED_VALUE"""),2997.06)</f>
        <v>2997.06</v>
      </c>
      <c r="M274" s="2">
        <f>IFERROR(__xludf.DUMMYFUNCTION("""COMPUTED_VALUE"""),45691.66666666667)</f>
        <v>45691.66667</v>
      </c>
      <c r="N274" s="1">
        <f>IFERROR(__xludf.DUMMYFUNCTION("""COMPUTED_VALUE"""),1.7036978E7)</f>
        <v>17036978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IFERROR(__xludf.DUMMYFUNCTION("""COMPUTED_VALUE"""),2993.91)</f>
        <v>2993.91</v>
      </c>
      <c r="D275" s="2">
        <f>IFERROR(__xludf.DUMMYFUNCTION("""COMPUTED_VALUE"""),45692.66666666667)</f>
        <v>45692.66667</v>
      </c>
      <c r="E275" s="1">
        <f>IFERROR(__xludf.DUMMYFUNCTION("""COMPUTED_VALUE"""),3018.47)</f>
        <v>3018.47</v>
      </c>
      <c r="G275" s="2">
        <f>IFERROR(__xludf.DUMMYFUNCTION("""COMPUTED_VALUE"""),45692.66666666667)</f>
        <v>45692.66667</v>
      </c>
      <c r="H275" s="1">
        <f>IFERROR(__xludf.DUMMYFUNCTION("""COMPUTED_VALUE"""),2986.57)</f>
        <v>2986.57</v>
      </c>
      <c r="J275" s="2">
        <f>IFERROR(__xludf.DUMMYFUNCTION("""COMPUTED_VALUE"""),45692.66666666667)</f>
        <v>45692.66667</v>
      </c>
      <c r="K275" s="1">
        <f>IFERROR(__xludf.DUMMYFUNCTION("""COMPUTED_VALUE"""),3016.39)</f>
        <v>3016.39</v>
      </c>
      <c r="M275" s="2">
        <f>IFERROR(__xludf.DUMMYFUNCTION("""COMPUTED_VALUE"""),45692.66666666667)</f>
        <v>45692.66667</v>
      </c>
      <c r="N275" s="1">
        <f>IFERROR(__xludf.DUMMYFUNCTION("""COMPUTED_VALUE"""),1.7887755E7)</f>
        <v>17887755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IFERROR(__xludf.DUMMYFUNCTION("""COMPUTED_VALUE"""),3031.94)</f>
        <v>3031.94</v>
      </c>
      <c r="D276" s="2">
        <f>IFERROR(__xludf.DUMMYFUNCTION("""COMPUTED_VALUE"""),45693.66666666667)</f>
        <v>45693.66667</v>
      </c>
      <c r="E276" s="1">
        <f>IFERROR(__xludf.DUMMYFUNCTION("""COMPUTED_VALUE"""),3053.28)</f>
        <v>3053.28</v>
      </c>
      <c r="G276" s="2">
        <f>IFERROR(__xludf.DUMMYFUNCTION("""COMPUTED_VALUE"""),45693.66666666667)</f>
        <v>45693.66667</v>
      </c>
      <c r="H276" s="1">
        <f>IFERROR(__xludf.DUMMYFUNCTION("""COMPUTED_VALUE"""),3019.07)</f>
        <v>3019.07</v>
      </c>
      <c r="J276" s="2">
        <f>IFERROR(__xludf.DUMMYFUNCTION("""COMPUTED_VALUE"""),45693.66666666667)</f>
        <v>45693.66667</v>
      </c>
      <c r="K276" s="1">
        <f>IFERROR(__xludf.DUMMYFUNCTION("""COMPUTED_VALUE"""),3040.77)</f>
        <v>3040.77</v>
      </c>
      <c r="M276" s="2">
        <f>IFERROR(__xludf.DUMMYFUNCTION("""COMPUTED_VALUE"""),45693.66666666667)</f>
        <v>45693.66667</v>
      </c>
      <c r="N276" s="1">
        <f>IFERROR(__xludf.DUMMYFUNCTION("""COMPUTED_VALUE"""),1.6223615E7)</f>
        <v>16223615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IFERROR(__xludf.DUMMYFUNCTION("""COMPUTED_VALUE"""),3045.48)</f>
        <v>3045.48</v>
      </c>
      <c r="D277" s="2">
        <f>IFERROR(__xludf.DUMMYFUNCTION("""COMPUTED_VALUE"""),45694.66666666667)</f>
        <v>45694.66667</v>
      </c>
      <c r="E277" s="1">
        <f>IFERROR(__xludf.DUMMYFUNCTION("""COMPUTED_VALUE"""),3057.97)</f>
        <v>3057.97</v>
      </c>
      <c r="G277" s="2">
        <f>IFERROR(__xludf.DUMMYFUNCTION("""COMPUTED_VALUE"""),45694.66666666667)</f>
        <v>45694.66667</v>
      </c>
      <c r="H277" s="1">
        <f>IFERROR(__xludf.DUMMYFUNCTION("""COMPUTED_VALUE"""),3030.31)</f>
        <v>3030.31</v>
      </c>
      <c r="J277" s="2">
        <f>IFERROR(__xludf.DUMMYFUNCTION("""COMPUTED_VALUE"""),45694.66666666667)</f>
        <v>45694.66667</v>
      </c>
      <c r="K277" s="1">
        <f>IFERROR(__xludf.DUMMYFUNCTION("""COMPUTED_VALUE"""),3055.28)</f>
        <v>3055.28</v>
      </c>
      <c r="M277" s="2">
        <f>IFERROR(__xludf.DUMMYFUNCTION("""COMPUTED_VALUE"""),45694.66666666667)</f>
        <v>45694.66667</v>
      </c>
      <c r="N277" s="1">
        <f>IFERROR(__xludf.DUMMYFUNCTION("""COMPUTED_VALUE"""),1.2754668E7)</f>
        <v>12754668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IFERROR(__xludf.DUMMYFUNCTION("""COMPUTED_VALUE"""),3068.6)</f>
        <v>3068.6</v>
      </c>
      <c r="D278" s="2">
        <f>IFERROR(__xludf.DUMMYFUNCTION("""COMPUTED_VALUE"""),45695.66666666667)</f>
        <v>45695.66667</v>
      </c>
      <c r="E278" s="1">
        <f>IFERROR(__xludf.DUMMYFUNCTION("""COMPUTED_VALUE"""),3073.37)</f>
        <v>3073.37</v>
      </c>
      <c r="G278" s="2">
        <f>IFERROR(__xludf.DUMMYFUNCTION("""COMPUTED_VALUE"""),45695.66666666667)</f>
        <v>45695.66667</v>
      </c>
      <c r="H278" s="1">
        <f>IFERROR(__xludf.DUMMYFUNCTION("""COMPUTED_VALUE"""),3022.3)</f>
        <v>3022.3</v>
      </c>
      <c r="J278" s="2">
        <f>IFERROR(__xludf.DUMMYFUNCTION("""COMPUTED_VALUE"""),45695.66666666667)</f>
        <v>45695.66667</v>
      </c>
      <c r="K278" s="1">
        <f>IFERROR(__xludf.DUMMYFUNCTION("""COMPUTED_VALUE"""),3028.97)</f>
        <v>3028.97</v>
      </c>
      <c r="M278" s="2">
        <f>IFERROR(__xludf.DUMMYFUNCTION("""COMPUTED_VALUE"""),45695.66666666667)</f>
        <v>45695.66667</v>
      </c>
      <c r="N278" s="1">
        <f>IFERROR(__xludf.DUMMYFUNCTION("""COMPUTED_VALUE"""),1.4401669E7)</f>
        <v>14401669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IFERROR(__xludf.DUMMYFUNCTION("""COMPUTED_VALUE"""),3048.39)</f>
        <v>3048.39</v>
      </c>
      <c r="D279" s="2">
        <f>IFERROR(__xludf.DUMMYFUNCTION("""COMPUTED_VALUE"""),45698.66666666667)</f>
        <v>45698.66667</v>
      </c>
      <c r="E279" s="1">
        <f>IFERROR(__xludf.DUMMYFUNCTION("""COMPUTED_VALUE"""),3052.83)</f>
        <v>3052.83</v>
      </c>
      <c r="G279" s="2">
        <f>IFERROR(__xludf.DUMMYFUNCTION("""COMPUTED_VALUE"""),45698.66666666667)</f>
        <v>45698.66667</v>
      </c>
      <c r="H279" s="1">
        <f>IFERROR(__xludf.DUMMYFUNCTION("""COMPUTED_VALUE"""),3027.59)</f>
        <v>3027.59</v>
      </c>
      <c r="J279" s="2">
        <f>IFERROR(__xludf.DUMMYFUNCTION("""COMPUTED_VALUE"""),45698.66666666667)</f>
        <v>45698.66667</v>
      </c>
      <c r="K279" s="1">
        <f>IFERROR(__xludf.DUMMYFUNCTION("""COMPUTED_VALUE"""),3043.47)</f>
        <v>3043.47</v>
      </c>
      <c r="M279" s="2">
        <f>IFERROR(__xludf.DUMMYFUNCTION("""COMPUTED_VALUE"""),45698.66666666667)</f>
        <v>45698.66667</v>
      </c>
      <c r="N279" s="1">
        <f>IFERROR(__xludf.DUMMYFUNCTION("""COMPUTED_VALUE"""),1.307863E7)</f>
        <v>13078630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IFERROR(__xludf.DUMMYFUNCTION("""COMPUTED_VALUE"""),3023.03)</f>
        <v>3023.03</v>
      </c>
      <c r="D280" s="2">
        <f>IFERROR(__xludf.DUMMYFUNCTION("""COMPUTED_VALUE"""),45699.66666666667)</f>
        <v>45699.66667</v>
      </c>
      <c r="E280" s="1">
        <f>IFERROR(__xludf.DUMMYFUNCTION("""COMPUTED_VALUE"""),3040.06)</f>
        <v>3040.06</v>
      </c>
      <c r="G280" s="2">
        <f>IFERROR(__xludf.DUMMYFUNCTION("""COMPUTED_VALUE"""),45699.66666666667)</f>
        <v>45699.66667</v>
      </c>
      <c r="H280" s="1">
        <f>IFERROR(__xludf.DUMMYFUNCTION("""COMPUTED_VALUE"""),3016.68)</f>
        <v>3016.68</v>
      </c>
      <c r="J280" s="2">
        <f>IFERROR(__xludf.DUMMYFUNCTION("""COMPUTED_VALUE"""),45699.66666666667)</f>
        <v>45699.66667</v>
      </c>
      <c r="K280" s="1">
        <f>IFERROR(__xludf.DUMMYFUNCTION("""COMPUTED_VALUE"""),3035.7)</f>
        <v>3035.7</v>
      </c>
      <c r="M280" s="2">
        <f>IFERROR(__xludf.DUMMYFUNCTION("""COMPUTED_VALUE"""),45699.66666666667)</f>
        <v>45699.66667</v>
      </c>
      <c r="N280" s="1">
        <f>IFERROR(__xludf.DUMMYFUNCTION("""COMPUTED_VALUE"""),1.6590549E7)</f>
        <v>16590549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IFERROR(__xludf.DUMMYFUNCTION("""COMPUTED_VALUE"""),3002.09)</f>
        <v>3002.09</v>
      </c>
      <c r="D281" s="2">
        <f>IFERROR(__xludf.DUMMYFUNCTION("""COMPUTED_VALUE"""),45700.66666666667)</f>
        <v>45700.66667</v>
      </c>
      <c r="E281" s="1">
        <f>IFERROR(__xludf.DUMMYFUNCTION("""COMPUTED_VALUE"""),3046.25)</f>
        <v>3046.25</v>
      </c>
      <c r="G281" s="2">
        <f>IFERROR(__xludf.DUMMYFUNCTION("""COMPUTED_VALUE"""),45700.66666666667)</f>
        <v>45700.66667</v>
      </c>
      <c r="H281" s="1">
        <f>IFERROR(__xludf.DUMMYFUNCTION("""COMPUTED_VALUE"""),2997.84)</f>
        <v>2997.84</v>
      </c>
      <c r="J281" s="2">
        <f>IFERROR(__xludf.DUMMYFUNCTION("""COMPUTED_VALUE"""),45700.66666666667)</f>
        <v>45700.66667</v>
      </c>
      <c r="K281" s="1">
        <f>IFERROR(__xludf.DUMMYFUNCTION("""COMPUTED_VALUE"""),3038.36)</f>
        <v>3038.36</v>
      </c>
      <c r="M281" s="2">
        <f>IFERROR(__xludf.DUMMYFUNCTION("""COMPUTED_VALUE"""),45700.66666666667)</f>
        <v>45700.66667</v>
      </c>
      <c r="N281" s="1">
        <f>IFERROR(__xludf.DUMMYFUNCTION("""COMPUTED_VALUE"""),1.6134817E7)</f>
        <v>16134817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IFERROR(__xludf.DUMMYFUNCTION("""COMPUTED_VALUE"""),3076.59)</f>
        <v>3076.59</v>
      </c>
      <c r="D282" s="2">
        <f>IFERROR(__xludf.DUMMYFUNCTION("""COMPUTED_VALUE"""),45701.66666666667)</f>
        <v>45701.66667</v>
      </c>
      <c r="E282" s="1">
        <f>IFERROR(__xludf.DUMMYFUNCTION("""COMPUTED_VALUE"""),3135.62)</f>
        <v>3135.62</v>
      </c>
      <c r="G282" s="2">
        <f>IFERROR(__xludf.DUMMYFUNCTION("""COMPUTED_VALUE"""),45701.66666666667)</f>
        <v>45701.66667</v>
      </c>
      <c r="H282" s="1">
        <f>IFERROR(__xludf.DUMMYFUNCTION("""COMPUTED_VALUE"""),3068.88)</f>
        <v>3068.88</v>
      </c>
      <c r="J282" s="2">
        <f>IFERROR(__xludf.DUMMYFUNCTION("""COMPUTED_VALUE"""),45701.66666666667)</f>
        <v>45701.66667</v>
      </c>
      <c r="K282" s="1">
        <f>IFERROR(__xludf.DUMMYFUNCTION("""COMPUTED_VALUE"""),3131.49)</f>
        <v>3131.49</v>
      </c>
      <c r="M282" s="2">
        <f>IFERROR(__xludf.DUMMYFUNCTION("""COMPUTED_VALUE"""),45701.66666666667)</f>
        <v>45701.66667</v>
      </c>
      <c r="N282" s="1">
        <f>IFERROR(__xludf.DUMMYFUNCTION("""COMPUTED_VALUE"""),2.2485516E7)</f>
        <v>22485516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IFERROR(__xludf.DUMMYFUNCTION("""COMPUTED_VALUE"""),3149.26)</f>
        <v>3149.26</v>
      </c>
      <c r="D283" s="2">
        <f>IFERROR(__xludf.DUMMYFUNCTION("""COMPUTED_VALUE"""),45702.66666666667)</f>
        <v>45702.66667</v>
      </c>
      <c r="E283" s="1">
        <f>IFERROR(__xludf.DUMMYFUNCTION("""COMPUTED_VALUE"""),3151.37)</f>
        <v>3151.37</v>
      </c>
      <c r="G283" s="2">
        <f>IFERROR(__xludf.DUMMYFUNCTION("""COMPUTED_VALUE"""),45702.66666666667)</f>
        <v>45702.66667</v>
      </c>
      <c r="H283" s="1">
        <f>IFERROR(__xludf.DUMMYFUNCTION("""COMPUTED_VALUE"""),3107.94)</f>
        <v>3107.94</v>
      </c>
      <c r="J283" s="2">
        <f>IFERROR(__xludf.DUMMYFUNCTION("""COMPUTED_VALUE"""),45702.66666666667)</f>
        <v>45702.66667</v>
      </c>
      <c r="K283" s="1">
        <f>IFERROR(__xludf.DUMMYFUNCTION("""COMPUTED_VALUE"""),3115.3)</f>
        <v>3115.3</v>
      </c>
      <c r="M283" s="2">
        <f>IFERROR(__xludf.DUMMYFUNCTION("""COMPUTED_VALUE"""),45702.66666666667)</f>
        <v>45702.66667</v>
      </c>
      <c r="N283" s="1">
        <f>IFERROR(__xludf.DUMMYFUNCTION("""COMPUTED_VALUE"""),1.6822977E7)</f>
        <v>16822977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IFERROR(__xludf.DUMMYFUNCTION("""COMPUTED_VALUE"""),3121.05)</f>
        <v>3121.05</v>
      </c>
      <c r="D284" s="2">
        <f>IFERROR(__xludf.DUMMYFUNCTION("""COMPUTED_VALUE"""),45706.66666666667)</f>
        <v>45706.66667</v>
      </c>
      <c r="E284" s="1">
        <f>IFERROR(__xludf.DUMMYFUNCTION("""COMPUTED_VALUE"""),3127.99)</f>
        <v>3127.99</v>
      </c>
      <c r="G284" s="2">
        <f>IFERROR(__xludf.DUMMYFUNCTION("""COMPUTED_VALUE"""),45706.66666666667)</f>
        <v>45706.66667</v>
      </c>
      <c r="H284" s="1">
        <f>IFERROR(__xludf.DUMMYFUNCTION("""COMPUTED_VALUE"""),3098.18)</f>
        <v>3098.18</v>
      </c>
      <c r="J284" s="2">
        <f>IFERROR(__xludf.DUMMYFUNCTION("""COMPUTED_VALUE"""),45706.66666666667)</f>
        <v>45706.66667</v>
      </c>
      <c r="K284" s="1">
        <f>IFERROR(__xludf.DUMMYFUNCTION("""COMPUTED_VALUE"""),3123.76)</f>
        <v>3123.76</v>
      </c>
      <c r="M284" s="2">
        <f>IFERROR(__xludf.DUMMYFUNCTION("""COMPUTED_VALUE"""),45706.66666666667)</f>
        <v>45706.66667</v>
      </c>
      <c r="N284" s="1">
        <f>IFERROR(__xludf.DUMMYFUNCTION("""COMPUTED_VALUE"""),1.6537039E7)</f>
        <v>16537039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IFERROR(__xludf.DUMMYFUNCTION("""COMPUTED_VALUE"""),3118.19)</f>
        <v>3118.19</v>
      </c>
      <c r="D285" s="2">
        <f>IFERROR(__xludf.DUMMYFUNCTION("""COMPUTED_VALUE"""),45707.66666666667)</f>
        <v>45707.66667</v>
      </c>
      <c r="E285" s="1">
        <f>IFERROR(__xludf.DUMMYFUNCTION("""COMPUTED_VALUE"""),3139.55)</f>
        <v>3139.55</v>
      </c>
      <c r="G285" s="2">
        <f>IFERROR(__xludf.DUMMYFUNCTION("""COMPUTED_VALUE"""),45707.66666666667)</f>
        <v>45707.66667</v>
      </c>
      <c r="H285" s="1">
        <f>IFERROR(__xludf.DUMMYFUNCTION("""COMPUTED_VALUE"""),3110.9)</f>
        <v>3110.9</v>
      </c>
      <c r="J285" s="2">
        <f>IFERROR(__xludf.DUMMYFUNCTION("""COMPUTED_VALUE"""),45707.66666666667)</f>
        <v>45707.66667</v>
      </c>
      <c r="K285" s="1">
        <f>IFERROR(__xludf.DUMMYFUNCTION("""COMPUTED_VALUE"""),3131.22)</f>
        <v>3131.22</v>
      </c>
      <c r="M285" s="2">
        <f>IFERROR(__xludf.DUMMYFUNCTION("""COMPUTED_VALUE"""),45707.66666666667)</f>
        <v>45707.66667</v>
      </c>
      <c r="N285" s="1">
        <f>IFERROR(__xludf.DUMMYFUNCTION("""COMPUTED_VALUE"""),1.4756111E7)</f>
        <v>14756111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IFERROR(__xludf.DUMMYFUNCTION("""COMPUTED_VALUE"""),3120.26)</f>
        <v>3120.26</v>
      </c>
      <c r="D286" s="2">
        <f>IFERROR(__xludf.DUMMYFUNCTION("""COMPUTED_VALUE"""),45708.66666666667)</f>
        <v>45708.66667</v>
      </c>
      <c r="E286" s="1">
        <f>IFERROR(__xludf.DUMMYFUNCTION("""COMPUTED_VALUE"""),3126.7)</f>
        <v>3126.7</v>
      </c>
      <c r="G286" s="2">
        <f>IFERROR(__xludf.DUMMYFUNCTION("""COMPUTED_VALUE"""),45708.66666666667)</f>
        <v>45708.66667</v>
      </c>
      <c r="H286" s="1">
        <f>IFERROR(__xludf.DUMMYFUNCTION("""COMPUTED_VALUE"""),3080.09)</f>
        <v>3080.09</v>
      </c>
      <c r="J286" s="2">
        <f>IFERROR(__xludf.DUMMYFUNCTION("""COMPUTED_VALUE"""),45708.66666666667)</f>
        <v>45708.66667</v>
      </c>
      <c r="K286" s="1">
        <f>IFERROR(__xludf.DUMMYFUNCTION("""COMPUTED_VALUE"""),3089.24)</f>
        <v>3089.24</v>
      </c>
      <c r="M286" s="2">
        <f>IFERROR(__xludf.DUMMYFUNCTION("""COMPUTED_VALUE"""),45708.66666666667)</f>
        <v>45708.66667</v>
      </c>
      <c r="N286" s="1">
        <f>IFERROR(__xludf.DUMMYFUNCTION("""COMPUTED_VALUE"""),1.9253484E7)</f>
        <v>19253484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IFERROR(__xludf.DUMMYFUNCTION("""COMPUTED_VALUE"""),3100.0)</f>
        <v>3100</v>
      </c>
      <c r="D287" s="2">
        <f>IFERROR(__xludf.DUMMYFUNCTION("""COMPUTED_VALUE"""),45709.66666666667)</f>
        <v>45709.66667</v>
      </c>
      <c r="E287" s="1">
        <f>IFERROR(__xludf.DUMMYFUNCTION("""COMPUTED_VALUE"""),3100.0)</f>
        <v>3100</v>
      </c>
      <c r="G287" s="2">
        <f>IFERROR(__xludf.DUMMYFUNCTION("""COMPUTED_VALUE"""),45709.66666666667)</f>
        <v>45709.66667</v>
      </c>
      <c r="H287" s="1">
        <f>IFERROR(__xludf.DUMMYFUNCTION("""COMPUTED_VALUE"""),2992.71)</f>
        <v>2992.71</v>
      </c>
      <c r="J287" s="2">
        <f>IFERROR(__xludf.DUMMYFUNCTION("""COMPUTED_VALUE"""),45709.66666666667)</f>
        <v>45709.66667</v>
      </c>
      <c r="K287" s="1">
        <f>IFERROR(__xludf.DUMMYFUNCTION("""COMPUTED_VALUE"""),3004.25)</f>
        <v>3004.25</v>
      </c>
      <c r="M287" s="2">
        <f>IFERROR(__xludf.DUMMYFUNCTION("""COMPUTED_VALUE"""),45709.66666666667)</f>
        <v>45709.66667</v>
      </c>
      <c r="N287" s="1">
        <f>IFERROR(__xludf.DUMMYFUNCTION("""COMPUTED_VALUE"""),2.0627423E7)</f>
        <v>20627423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IFERROR(__xludf.DUMMYFUNCTION("""COMPUTED_VALUE"""),3012.47)</f>
        <v>3012.47</v>
      </c>
      <c r="D288" s="2">
        <f>IFERROR(__xludf.DUMMYFUNCTION("""COMPUTED_VALUE"""),45712.66666666667)</f>
        <v>45712.66667</v>
      </c>
      <c r="E288" s="1">
        <f>IFERROR(__xludf.DUMMYFUNCTION("""COMPUTED_VALUE"""),3036.42)</f>
        <v>3036.42</v>
      </c>
      <c r="G288" s="2">
        <f>IFERROR(__xludf.DUMMYFUNCTION("""COMPUTED_VALUE"""),45712.66666666667)</f>
        <v>45712.66667</v>
      </c>
      <c r="H288" s="1">
        <f>IFERROR(__xludf.DUMMYFUNCTION("""COMPUTED_VALUE"""),2989.36)</f>
        <v>2989.36</v>
      </c>
      <c r="J288" s="2">
        <f>IFERROR(__xludf.DUMMYFUNCTION("""COMPUTED_VALUE"""),45712.66666666667)</f>
        <v>45712.66667</v>
      </c>
      <c r="K288" s="1">
        <f>IFERROR(__xludf.DUMMYFUNCTION("""COMPUTED_VALUE"""),3016.58)</f>
        <v>3016.58</v>
      </c>
      <c r="M288" s="2">
        <f>IFERROR(__xludf.DUMMYFUNCTION("""COMPUTED_VALUE"""),45712.66666666667)</f>
        <v>45712.66667</v>
      </c>
      <c r="N288" s="1">
        <f>IFERROR(__xludf.DUMMYFUNCTION("""COMPUTED_VALUE"""),1.9128897E7)</f>
        <v>19128897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IFERROR(__xludf.DUMMYFUNCTION("""COMPUTED_VALUE"""),3013.62)</f>
        <v>3013.62</v>
      </c>
      <c r="D289" s="2">
        <f>IFERROR(__xludf.DUMMYFUNCTION("""COMPUTED_VALUE"""),45713.66666666667)</f>
        <v>45713.66667</v>
      </c>
      <c r="E289" s="1">
        <f>IFERROR(__xludf.DUMMYFUNCTION("""COMPUTED_VALUE"""),3038.41)</f>
        <v>3038.41</v>
      </c>
      <c r="G289" s="2">
        <f>IFERROR(__xludf.DUMMYFUNCTION("""COMPUTED_VALUE"""),45713.66666666667)</f>
        <v>45713.66667</v>
      </c>
      <c r="H289" s="1">
        <f>IFERROR(__xludf.DUMMYFUNCTION("""COMPUTED_VALUE"""),3002.45)</f>
        <v>3002.45</v>
      </c>
      <c r="J289" s="2">
        <f>IFERROR(__xludf.DUMMYFUNCTION("""COMPUTED_VALUE"""),45713.66666666667)</f>
        <v>45713.66667</v>
      </c>
      <c r="K289" s="1">
        <f>IFERROR(__xludf.DUMMYFUNCTION("""COMPUTED_VALUE"""),3023.59)</f>
        <v>3023.59</v>
      </c>
      <c r="M289" s="2">
        <f>IFERROR(__xludf.DUMMYFUNCTION("""COMPUTED_VALUE"""),45713.66666666667)</f>
        <v>45713.66667</v>
      </c>
      <c r="N289" s="1">
        <f>IFERROR(__xludf.DUMMYFUNCTION("""COMPUTED_VALUE"""),2.3933729E7)</f>
        <v>23933729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IFERROR(__xludf.DUMMYFUNCTION("""COMPUTED_VALUE"""),3017.54)</f>
        <v>3017.54</v>
      </c>
      <c r="D290" s="2">
        <f>IFERROR(__xludf.DUMMYFUNCTION("""COMPUTED_VALUE"""),45714.66666666667)</f>
        <v>45714.66667</v>
      </c>
      <c r="E290" s="1">
        <f>IFERROR(__xludf.DUMMYFUNCTION("""COMPUTED_VALUE"""),3052.15)</f>
        <v>3052.15</v>
      </c>
      <c r="G290" s="2">
        <f>IFERROR(__xludf.DUMMYFUNCTION("""COMPUTED_VALUE"""),45714.66666666667)</f>
        <v>45714.66667</v>
      </c>
      <c r="H290" s="1">
        <f>IFERROR(__xludf.DUMMYFUNCTION("""COMPUTED_VALUE"""),3011.27)</f>
        <v>3011.27</v>
      </c>
      <c r="J290" s="2">
        <f>IFERROR(__xludf.DUMMYFUNCTION("""COMPUTED_VALUE"""),45714.66666666667)</f>
        <v>45714.66667</v>
      </c>
      <c r="K290" s="1">
        <f>IFERROR(__xludf.DUMMYFUNCTION("""COMPUTED_VALUE"""),3014.0)</f>
        <v>3014</v>
      </c>
      <c r="M290" s="2">
        <f>IFERROR(__xludf.DUMMYFUNCTION("""COMPUTED_VALUE"""),45714.66666666667)</f>
        <v>45714.66667</v>
      </c>
      <c r="N290" s="1">
        <f>IFERROR(__xludf.DUMMYFUNCTION("""COMPUTED_VALUE"""),2.2423617E7)</f>
        <v>22423617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IFERROR(__xludf.DUMMYFUNCTION("""COMPUTED_VALUE"""),3033.55)</f>
        <v>3033.55</v>
      </c>
      <c r="D291" s="2">
        <f>IFERROR(__xludf.DUMMYFUNCTION("""COMPUTED_VALUE"""),45715.66666666667)</f>
        <v>45715.66667</v>
      </c>
      <c r="E291" s="1">
        <f>IFERROR(__xludf.DUMMYFUNCTION("""COMPUTED_VALUE"""),3043.62)</f>
        <v>3043.62</v>
      </c>
      <c r="G291" s="2">
        <f>IFERROR(__xludf.DUMMYFUNCTION("""COMPUTED_VALUE"""),45715.66666666667)</f>
        <v>45715.66667</v>
      </c>
      <c r="H291" s="1">
        <f>IFERROR(__xludf.DUMMYFUNCTION("""COMPUTED_VALUE"""),2977.14)</f>
        <v>2977.14</v>
      </c>
      <c r="J291" s="2">
        <f>IFERROR(__xludf.DUMMYFUNCTION("""COMPUTED_VALUE"""),45715.66666666667)</f>
        <v>45715.66667</v>
      </c>
      <c r="K291" s="1">
        <f>IFERROR(__xludf.DUMMYFUNCTION("""COMPUTED_VALUE"""),2979.09)</f>
        <v>2979.09</v>
      </c>
      <c r="M291" s="2">
        <f>IFERROR(__xludf.DUMMYFUNCTION("""COMPUTED_VALUE"""),45715.66666666667)</f>
        <v>45715.66667</v>
      </c>
      <c r="N291" s="1">
        <f>IFERROR(__xludf.DUMMYFUNCTION("""COMPUTED_VALUE"""),3.8593951E7)</f>
        <v>38593951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IFERROR(__xludf.DUMMYFUNCTION("""COMPUTED_VALUE"""),2934.77)</f>
        <v>2934.77</v>
      </c>
      <c r="D292" s="2">
        <f>IFERROR(__xludf.DUMMYFUNCTION("""COMPUTED_VALUE"""),45716.66666666667)</f>
        <v>45716.66667</v>
      </c>
      <c r="E292" s="1">
        <f>IFERROR(__xludf.DUMMYFUNCTION("""COMPUTED_VALUE"""),2942.9)</f>
        <v>2942.9</v>
      </c>
      <c r="G292" s="2">
        <f>IFERROR(__xludf.DUMMYFUNCTION("""COMPUTED_VALUE"""),45716.66666666667)</f>
        <v>45716.66667</v>
      </c>
      <c r="H292" s="1">
        <f>IFERROR(__xludf.DUMMYFUNCTION("""COMPUTED_VALUE"""),2896.55)</f>
        <v>2896.55</v>
      </c>
      <c r="J292" s="2">
        <f>IFERROR(__xludf.DUMMYFUNCTION("""COMPUTED_VALUE"""),45716.66666666667)</f>
        <v>45716.66667</v>
      </c>
      <c r="K292" s="1">
        <f>IFERROR(__xludf.DUMMYFUNCTION("""COMPUTED_VALUE"""),2924.24)</f>
        <v>2924.24</v>
      </c>
      <c r="M292" s="2">
        <f>IFERROR(__xludf.DUMMYFUNCTION("""COMPUTED_VALUE"""),45716.66666666667)</f>
        <v>45716.66667</v>
      </c>
      <c r="N292" s="1">
        <f>IFERROR(__xludf.DUMMYFUNCTION("""COMPUTED_VALUE"""),4.7781205E7)</f>
        <v>47781205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IFERROR(__xludf.DUMMYFUNCTION("""COMPUTED_VALUE"""),2923.96)</f>
        <v>2923.96</v>
      </c>
      <c r="D293" s="2">
        <f>IFERROR(__xludf.DUMMYFUNCTION("""COMPUTED_VALUE"""),45719.66666666667)</f>
        <v>45719.66667</v>
      </c>
      <c r="E293" s="1">
        <f>IFERROR(__xludf.DUMMYFUNCTION("""COMPUTED_VALUE"""),2951.64)</f>
        <v>2951.64</v>
      </c>
      <c r="G293" s="2">
        <f>IFERROR(__xludf.DUMMYFUNCTION("""COMPUTED_VALUE"""),45719.66666666667)</f>
        <v>45719.66667</v>
      </c>
      <c r="H293" s="1">
        <f>IFERROR(__xludf.DUMMYFUNCTION("""COMPUTED_VALUE"""),2877.26)</f>
        <v>2877.26</v>
      </c>
      <c r="J293" s="2">
        <f>IFERROR(__xludf.DUMMYFUNCTION("""COMPUTED_VALUE"""),45719.66666666667)</f>
        <v>45719.66667</v>
      </c>
      <c r="K293" s="1">
        <f>IFERROR(__xludf.DUMMYFUNCTION("""COMPUTED_VALUE"""),2895.67)</f>
        <v>2895.67</v>
      </c>
      <c r="M293" s="2">
        <f>IFERROR(__xludf.DUMMYFUNCTION("""COMPUTED_VALUE"""),45719.66666666667)</f>
        <v>45719.66667</v>
      </c>
      <c r="N293" s="1">
        <f>IFERROR(__xludf.DUMMYFUNCTION("""COMPUTED_VALUE"""),8.2872051E7)</f>
        <v>82872051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IFERROR(__xludf.DUMMYFUNCTION("""COMPUTED_VALUE"""),2881.93)</f>
        <v>2881.93</v>
      </c>
      <c r="D294" s="2">
        <f>IFERROR(__xludf.DUMMYFUNCTION("""COMPUTED_VALUE"""),45720.66666666667)</f>
        <v>45720.66667</v>
      </c>
      <c r="E294" s="1">
        <f>IFERROR(__xludf.DUMMYFUNCTION("""COMPUTED_VALUE"""),2904.91)</f>
        <v>2904.91</v>
      </c>
      <c r="G294" s="2">
        <f>IFERROR(__xludf.DUMMYFUNCTION("""COMPUTED_VALUE"""),45720.66666666667)</f>
        <v>45720.66667</v>
      </c>
      <c r="H294" s="1">
        <f>IFERROR(__xludf.DUMMYFUNCTION("""COMPUTED_VALUE"""),2845.49)</f>
        <v>2845.49</v>
      </c>
      <c r="J294" s="2">
        <f>IFERROR(__xludf.DUMMYFUNCTION("""COMPUTED_VALUE"""),45720.66666666667)</f>
        <v>45720.66667</v>
      </c>
      <c r="K294" s="1">
        <f>IFERROR(__xludf.DUMMYFUNCTION("""COMPUTED_VALUE"""),2872.28)</f>
        <v>2872.28</v>
      </c>
      <c r="M294" s="2">
        <f>IFERROR(__xludf.DUMMYFUNCTION("""COMPUTED_VALUE"""),45720.66666666667)</f>
        <v>45720.66667</v>
      </c>
      <c r="N294" s="1">
        <f>IFERROR(__xludf.DUMMYFUNCTION("""COMPUTED_VALUE"""),2.7392746E7)</f>
        <v>27392746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IFERROR(__xludf.DUMMYFUNCTION("""COMPUTED_VALUE"""),2861.68)</f>
        <v>2861.68</v>
      </c>
      <c r="D295" s="2">
        <f>IFERROR(__xludf.DUMMYFUNCTION("""COMPUTED_VALUE"""),45721.66666666667)</f>
        <v>45721.66667</v>
      </c>
      <c r="E295" s="1">
        <f>IFERROR(__xludf.DUMMYFUNCTION("""COMPUTED_VALUE"""),2888.68)</f>
        <v>2888.68</v>
      </c>
      <c r="G295" s="2">
        <f>IFERROR(__xludf.DUMMYFUNCTION("""COMPUTED_VALUE"""),45721.66666666667)</f>
        <v>45721.66667</v>
      </c>
      <c r="H295" s="1">
        <f>IFERROR(__xludf.DUMMYFUNCTION("""COMPUTED_VALUE"""),2843.19)</f>
        <v>2843.19</v>
      </c>
      <c r="J295" s="2">
        <f>IFERROR(__xludf.DUMMYFUNCTION("""COMPUTED_VALUE"""),45721.66666666667)</f>
        <v>45721.66667</v>
      </c>
      <c r="K295" s="1">
        <f>IFERROR(__xludf.DUMMYFUNCTION("""COMPUTED_VALUE"""),2878.81)</f>
        <v>2878.81</v>
      </c>
      <c r="M295" s="2">
        <f>IFERROR(__xludf.DUMMYFUNCTION("""COMPUTED_VALUE"""),45721.66666666667)</f>
        <v>45721.66667</v>
      </c>
      <c r="N295" s="1">
        <f>IFERROR(__xludf.DUMMYFUNCTION("""COMPUTED_VALUE"""),3.020346E7)</f>
        <v>30203460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IFERROR(__xludf.DUMMYFUNCTION("""COMPUTED_VALUE"""),2844.48)</f>
        <v>2844.48</v>
      </c>
      <c r="D296" s="2">
        <f>IFERROR(__xludf.DUMMYFUNCTION("""COMPUTED_VALUE"""),45722.66666666667)</f>
        <v>45722.66667</v>
      </c>
      <c r="E296" s="1">
        <f>IFERROR(__xludf.DUMMYFUNCTION("""COMPUTED_VALUE"""),2869.67)</f>
        <v>2869.67</v>
      </c>
      <c r="G296" s="2">
        <f>IFERROR(__xludf.DUMMYFUNCTION("""COMPUTED_VALUE"""),45722.66666666667)</f>
        <v>45722.66667</v>
      </c>
      <c r="H296" s="1">
        <f>IFERROR(__xludf.DUMMYFUNCTION("""COMPUTED_VALUE"""),2820.12)</f>
        <v>2820.12</v>
      </c>
      <c r="J296" s="2">
        <f>IFERROR(__xludf.DUMMYFUNCTION("""COMPUTED_VALUE"""),45722.66666666667)</f>
        <v>45722.66667</v>
      </c>
      <c r="K296" s="1">
        <f>IFERROR(__xludf.DUMMYFUNCTION("""COMPUTED_VALUE"""),2831.65)</f>
        <v>2831.65</v>
      </c>
      <c r="M296" s="2">
        <f>IFERROR(__xludf.DUMMYFUNCTION("""COMPUTED_VALUE"""),45722.66666666667)</f>
        <v>45722.66667</v>
      </c>
      <c r="N296" s="1">
        <f>IFERROR(__xludf.DUMMYFUNCTION("""COMPUTED_VALUE"""),2.8502117E7)</f>
        <v>28502117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IFERROR(__xludf.DUMMYFUNCTION("""COMPUTED_VALUE"""),2821.27)</f>
        <v>2821.27</v>
      </c>
      <c r="D297" s="2">
        <f>IFERROR(__xludf.DUMMYFUNCTION("""COMPUTED_VALUE"""),45723.66666666667)</f>
        <v>45723.66667</v>
      </c>
      <c r="E297" s="1">
        <f>IFERROR(__xludf.DUMMYFUNCTION("""COMPUTED_VALUE"""),2873.31)</f>
        <v>2873.31</v>
      </c>
      <c r="G297" s="2">
        <f>IFERROR(__xludf.DUMMYFUNCTION("""COMPUTED_VALUE"""),45723.66666666667)</f>
        <v>45723.66667</v>
      </c>
      <c r="H297" s="1">
        <f>IFERROR(__xludf.DUMMYFUNCTION("""COMPUTED_VALUE"""),2794.72)</f>
        <v>2794.72</v>
      </c>
      <c r="J297" s="2">
        <f>IFERROR(__xludf.DUMMYFUNCTION("""COMPUTED_VALUE"""),45723.66666666667)</f>
        <v>45723.66667</v>
      </c>
      <c r="K297" s="1">
        <f>IFERROR(__xludf.DUMMYFUNCTION("""COMPUTED_VALUE"""),2866.72)</f>
        <v>2866.72</v>
      </c>
      <c r="M297" s="2">
        <f>IFERROR(__xludf.DUMMYFUNCTION("""COMPUTED_VALUE"""),45723.66666666667)</f>
        <v>45723.66667</v>
      </c>
      <c r="N297" s="1">
        <f>IFERROR(__xludf.DUMMYFUNCTION("""COMPUTED_VALUE"""),3.5524592E7)</f>
        <v>35524592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IFERROR(__xludf.DUMMYFUNCTION("""COMPUTED_VALUE"""),2847.76)</f>
        <v>2847.76</v>
      </c>
      <c r="D298" s="2">
        <f>IFERROR(__xludf.DUMMYFUNCTION("""COMPUTED_VALUE"""),45726.66666666667)</f>
        <v>45726.66667</v>
      </c>
      <c r="E298" s="1">
        <f>IFERROR(__xludf.DUMMYFUNCTION("""COMPUTED_VALUE"""),2861.27)</f>
        <v>2861.27</v>
      </c>
      <c r="G298" s="2">
        <f>IFERROR(__xludf.DUMMYFUNCTION("""COMPUTED_VALUE"""),45726.66666666667)</f>
        <v>45726.66667</v>
      </c>
      <c r="H298" s="1">
        <f>IFERROR(__xludf.DUMMYFUNCTION("""COMPUTED_VALUE"""),2815.19)</f>
        <v>2815.19</v>
      </c>
      <c r="J298" s="2">
        <f>IFERROR(__xludf.DUMMYFUNCTION("""COMPUTED_VALUE"""),45726.66666666667)</f>
        <v>45726.66667</v>
      </c>
      <c r="K298" s="1">
        <f>IFERROR(__xludf.DUMMYFUNCTION("""COMPUTED_VALUE"""),2836.99)</f>
        <v>2836.99</v>
      </c>
      <c r="M298" s="2">
        <f>IFERROR(__xludf.DUMMYFUNCTION("""COMPUTED_VALUE"""),45726.66666666667)</f>
        <v>45726.66667</v>
      </c>
      <c r="N298" s="1">
        <f>IFERROR(__xludf.DUMMYFUNCTION("""COMPUTED_VALUE"""),3.8982294E7)</f>
        <v>38982294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IFERROR(__xludf.DUMMYFUNCTION("""COMPUTED_VALUE"""),2836.46)</f>
        <v>2836.46</v>
      </c>
      <c r="D299" s="2">
        <f>IFERROR(__xludf.DUMMYFUNCTION("""COMPUTED_VALUE"""),45727.66666666667)</f>
        <v>45727.66667</v>
      </c>
      <c r="E299" s="1">
        <f>IFERROR(__xludf.DUMMYFUNCTION("""COMPUTED_VALUE"""),2842.59)</f>
        <v>2842.59</v>
      </c>
      <c r="G299" s="2">
        <f>IFERROR(__xludf.DUMMYFUNCTION("""COMPUTED_VALUE"""),45727.66666666667)</f>
        <v>45727.66667</v>
      </c>
      <c r="H299" s="1">
        <f>IFERROR(__xludf.DUMMYFUNCTION("""COMPUTED_VALUE"""),2798.13)</f>
        <v>2798.13</v>
      </c>
      <c r="J299" s="2">
        <f>IFERROR(__xludf.DUMMYFUNCTION("""COMPUTED_VALUE"""),45727.66666666667)</f>
        <v>45727.66667</v>
      </c>
      <c r="K299" s="1">
        <f>IFERROR(__xludf.DUMMYFUNCTION("""COMPUTED_VALUE"""),2804.15)</f>
        <v>2804.15</v>
      </c>
      <c r="M299" s="2">
        <f>IFERROR(__xludf.DUMMYFUNCTION("""COMPUTED_VALUE"""),45727.66666666667)</f>
        <v>45727.66667</v>
      </c>
      <c r="N299" s="1">
        <f>IFERROR(__xludf.DUMMYFUNCTION("""COMPUTED_VALUE"""),3.5666201E7)</f>
        <v>35666201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IFERROR(__xludf.DUMMYFUNCTION("""COMPUTED_VALUE"""),2836.4)</f>
        <v>2836.4</v>
      </c>
      <c r="D300" s="2">
        <f>IFERROR(__xludf.DUMMYFUNCTION("""COMPUTED_VALUE"""),45728.66666666667)</f>
        <v>45728.66667</v>
      </c>
      <c r="E300" s="1">
        <f>IFERROR(__xludf.DUMMYFUNCTION("""COMPUTED_VALUE"""),2839.86)</f>
        <v>2839.86</v>
      </c>
      <c r="G300" s="2">
        <f>IFERROR(__xludf.DUMMYFUNCTION("""COMPUTED_VALUE"""),45728.66666666667)</f>
        <v>45728.66667</v>
      </c>
      <c r="H300" s="1">
        <f>IFERROR(__xludf.DUMMYFUNCTION("""COMPUTED_VALUE"""),2776.96)</f>
        <v>2776.96</v>
      </c>
      <c r="J300" s="2">
        <f>IFERROR(__xludf.DUMMYFUNCTION("""COMPUTED_VALUE"""),45728.66666666667)</f>
        <v>45728.66667</v>
      </c>
      <c r="K300" s="1">
        <f>IFERROR(__xludf.DUMMYFUNCTION("""COMPUTED_VALUE"""),2799.94)</f>
        <v>2799.94</v>
      </c>
      <c r="M300" s="2">
        <f>IFERROR(__xludf.DUMMYFUNCTION("""COMPUTED_VALUE"""),45728.66666666667)</f>
        <v>45728.66667</v>
      </c>
      <c r="N300" s="1">
        <f>IFERROR(__xludf.DUMMYFUNCTION("""COMPUTED_VALUE"""),3.0338358E7)</f>
        <v>30338358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IFERROR(__xludf.DUMMYFUNCTION("""COMPUTED_VALUE"""),2795.76)</f>
        <v>2795.76</v>
      </c>
      <c r="D301" s="2">
        <f>IFERROR(__xludf.DUMMYFUNCTION("""COMPUTED_VALUE"""),45729.66666666667)</f>
        <v>45729.66667</v>
      </c>
      <c r="E301" s="1">
        <f>IFERROR(__xludf.DUMMYFUNCTION("""COMPUTED_VALUE"""),2797.91)</f>
        <v>2797.91</v>
      </c>
      <c r="G301" s="2">
        <f>IFERROR(__xludf.DUMMYFUNCTION("""COMPUTED_VALUE"""),45729.66666666667)</f>
        <v>45729.66667</v>
      </c>
      <c r="H301" s="1">
        <f>IFERROR(__xludf.DUMMYFUNCTION("""COMPUTED_VALUE"""),2742.8)</f>
        <v>2742.8</v>
      </c>
      <c r="J301" s="2">
        <f>IFERROR(__xludf.DUMMYFUNCTION("""COMPUTED_VALUE"""),45729.66666666667)</f>
        <v>45729.66667</v>
      </c>
      <c r="K301" s="1">
        <f>IFERROR(__xludf.DUMMYFUNCTION("""COMPUTED_VALUE"""),2757.59)</f>
        <v>2757.59</v>
      </c>
      <c r="M301" s="2">
        <f>IFERROR(__xludf.DUMMYFUNCTION("""COMPUTED_VALUE"""),45729.66666666667)</f>
        <v>45729.66667</v>
      </c>
      <c r="N301" s="1">
        <f>IFERROR(__xludf.DUMMYFUNCTION("""COMPUTED_VALUE"""),2.2834527E7)</f>
        <v>22834527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IFERROR(__xludf.DUMMYFUNCTION("""COMPUTED_VALUE"""),2763.81)</f>
        <v>2763.81</v>
      </c>
      <c r="D302" s="2">
        <f>IFERROR(__xludf.DUMMYFUNCTION("""COMPUTED_VALUE"""),45730.66666666667)</f>
        <v>45730.66667</v>
      </c>
      <c r="E302" s="1">
        <f>IFERROR(__xludf.DUMMYFUNCTION("""COMPUTED_VALUE"""),2797.73)</f>
        <v>2797.73</v>
      </c>
      <c r="G302" s="2">
        <f>IFERROR(__xludf.DUMMYFUNCTION("""COMPUTED_VALUE"""),45730.66666666667)</f>
        <v>45730.66667</v>
      </c>
      <c r="H302" s="1">
        <f>IFERROR(__xludf.DUMMYFUNCTION("""COMPUTED_VALUE"""),2763.81)</f>
        <v>2763.81</v>
      </c>
      <c r="J302" s="2">
        <f>IFERROR(__xludf.DUMMYFUNCTION("""COMPUTED_VALUE"""),45730.66666666667)</f>
        <v>45730.66667</v>
      </c>
      <c r="K302" s="1">
        <f>IFERROR(__xludf.DUMMYFUNCTION("""COMPUTED_VALUE"""),2792.7)</f>
        <v>2792.7</v>
      </c>
      <c r="M302" s="2">
        <f>IFERROR(__xludf.DUMMYFUNCTION("""COMPUTED_VALUE"""),45730.66666666667)</f>
        <v>45730.66667</v>
      </c>
      <c r="N302" s="1">
        <f>IFERROR(__xludf.DUMMYFUNCTION("""COMPUTED_VALUE"""),2.1729904E7)</f>
        <v>21729904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IFERROR(__xludf.DUMMYFUNCTION("""COMPUTED_VALUE"""),2790.72)</f>
        <v>2790.72</v>
      </c>
      <c r="D303" s="2">
        <f>IFERROR(__xludf.DUMMYFUNCTION("""COMPUTED_VALUE"""),45733.66666666667)</f>
        <v>45733.66667</v>
      </c>
      <c r="E303" s="1">
        <f>IFERROR(__xludf.DUMMYFUNCTION("""COMPUTED_VALUE"""),2859.37)</f>
        <v>2859.37</v>
      </c>
      <c r="G303" s="2">
        <f>IFERROR(__xludf.DUMMYFUNCTION("""COMPUTED_VALUE"""),45733.66666666667)</f>
        <v>45733.66667</v>
      </c>
      <c r="H303" s="1">
        <f>IFERROR(__xludf.DUMMYFUNCTION("""COMPUTED_VALUE"""),2790.72)</f>
        <v>2790.72</v>
      </c>
      <c r="J303" s="2">
        <f>IFERROR(__xludf.DUMMYFUNCTION("""COMPUTED_VALUE"""),45733.66666666667)</f>
        <v>45733.66667</v>
      </c>
      <c r="K303" s="1">
        <f>IFERROR(__xludf.DUMMYFUNCTION("""COMPUTED_VALUE"""),2846.79)</f>
        <v>2846.79</v>
      </c>
      <c r="M303" s="2">
        <f>IFERROR(__xludf.DUMMYFUNCTION("""COMPUTED_VALUE"""),45733.66666666667)</f>
        <v>45733.66667</v>
      </c>
      <c r="N303" s="1">
        <f>IFERROR(__xludf.DUMMYFUNCTION("""COMPUTED_VALUE"""),2.3091022E7)</f>
        <v>23091022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IFERROR(__xludf.DUMMYFUNCTION("""COMPUTED_VALUE"""),2838.14)</f>
        <v>2838.14</v>
      </c>
      <c r="D304" s="2">
        <f>IFERROR(__xludf.DUMMYFUNCTION("""COMPUTED_VALUE"""),45734.66666666667)</f>
        <v>45734.66667</v>
      </c>
      <c r="E304" s="1">
        <f>IFERROR(__xludf.DUMMYFUNCTION("""COMPUTED_VALUE"""),2846.27)</f>
        <v>2846.27</v>
      </c>
      <c r="G304" s="2">
        <f>IFERROR(__xludf.DUMMYFUNCTION("""COMPUTED_VALUE"""),45734.66666666667)</f>
        <v>45734.66667</v>
      </c>
      <c r="H304" s="1">
        <f>IFERROR(__xludf.DUMMYFUNCTION("""COMPUTED_VALUE"""),2798.42)</f>
        <v>2798.42</v>
      </c>
      <c r="J304" s="2">
        <f>IFERROR(__xludf.DUMMYFUNCTION("""COMPUTED_VALUE"""),45734.66666666667)</f>
        <v>45734.66667</v>
      </c>
      <c r="K304" s="1">
        <f>IFERROR(__xludf.DUMMYFUNCTION("""COMPUTED_VALUE"""),2817.42)</f>
        <v>2817.42</v>
      </c>
      <c r="M304" s="2">
        <f>IFERROR(__xludf.DUMMYFUNCTION("""COMPUTED_VALUE"""),45734.66666666667)</f>
        <v>45734.66667</v>
      </c>
      <c r="N304" s="1">
        <f>IFERROR(__xludf.DUMMYFUNCTION("""COMPUTED_VALUE"""),2.3053485E7)</f>
        <v>23053485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IFERROR(__xludf.DUMMYFUNCTION("""COMPUTED_VALUE"""),2822.35)</f>
        <v>2822.35</v>
      </c>
      <c r="D305" s="2">
        <f>IFERROR(__xludf.DUMMYFUNCTION("""COMPUTED_VALUE"""),45735.66666666667)</f>
        <v>45735.66667</v>
      </c>
      <c r="E305" s="1">
        <f>IFERROR(__xludf.DUMMYFUNCTION("""COMPUTED_VALUE"""),2883.03)</f>
        <v>2883.03</v>
      </c>
      <c r="G305" s="2">
        <f>IFERROR(__xludf.DUMMYFUNCTION("""COMPUTED_VALUE"""),45735.66666666667)</f>
        <v>45735.66667</v>
      </c>
      <c r="H305" s="1">
        <f>IFERROR(__xludf.DUMMYFUNCTION("""COMPUTED_VALUE"""),2822.23)</f>
        <v>2822.23</v>
      </c>
      <c r="J305" s="2">
        <f>IFERROR(__xludf.DUMMYFUNCTION("""COMPUTED_VALUE"""),45735.66666666667)</f>
        <v>45735.66667</v>
      </c>
      <c r="K305" s="1">
        <f>IFERROR(__xludf.DUMMYFUNCTION("""COMPUTED_VALUE"""),2865.18)</f>
        <v>2865.18</v>
      </c>
      <c r="M305" s="2">
        <f>IFERROR(__xludf.DUMMYFUNCTION("""COMPUTED_VALUE"""),45735.66666666667)</f>
        <v>45735.66667</v>
      </c>
      <c r="N305" s="1">
        <f>IFERROR(__xludf.DUMMYFUNCTION("""COMPUTED_VALUE"""),2.9864399E7)</f>
        <v>29864399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IFERROR(__xludf.DUMMYFUNCTION("""COMPUTED_VALUE"""),2850.87)</f>
        <v>2850.87</v>
      </c>
      <c r="D306" s="2">
        <f>IFERROR(__xludf.DUMMYFUNCTION("""COMPUTED_VALUE"""),45736.66666666667)</f>
        <v>45736.66667</v>
      </c>
      <c r="E306" s="1">
        <f>IFERROR(__xludf.DUMMYFUNCTION("""COMPUTED_VALUE"""),2882.85)</f>
        <v>2882.85</v>
      </c>
      <c r="G306" s="2">
        <f>IFERROR(__xludf.DUMMYFUNCTION("""COMPUTED_VALUE"""),45736.66666666667)</f>
        <v>45736.66667</v>
      </c>
      <c r="H306" s="1">
        <f>IFERROR(__xludf.DUMMYFUNCTION("""COMPUTED_VALUE"""),2844.91)</f>
        <v>2844.91</v>
      </c>
      <c r="J306" s="2">
        <f>IFERROR(__xludf.DUMMYFUNCTION("""COMPUTED_VALUE"""),45736.66666666667)</f>
        <v>45736.66667</v>
      </c>
      <c r="K306" s="1">
        <f>IFERROR(__xludf.DUMMYFUNCTION("""COMPUTED_VALUE"""),2857.74)</f>
        <v>2857.74</v>
      </c>
      <c r="M306" s="2">
        <f>IFERROR(__xludf.DUMMYFUNCTION("""COMPUTED_VALUE"""),45736.66666666667)</f>
        <v>45736.66667</v>
      </c>
      <c r="N306" s="1">
        <f>IFERROR(__xludf.DUMMYFUNCTION("""COMPUTED_VALUE"""),2.3509024E7)</f>
        <v>23509024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IFERROR(__xludf.DUMMYFUNCTION("""COMPUTED_VALUE"""),2836.89)</f>
        <v>2836.89</v>
      </c>
      <c r="D307" s="2">
        <f>IFERROR(__xludf.DUMMYFUNCTION("""COMPUTED_VALUE"""),45737.66666666667)</f>
        <v>45737.66667</v>
      </c>
      <c r="E307" s="1">
        <f>IFERROR(__xludf.DUMMYFUNCTION("""COMPUTED_VALUE"""),2855.43)</f>
        <v>2855.43</v>
      </c>
      <c r="G307" s="2">
        <f>IFERROR(__xludf.DUMMYFUNCTION("""COMPUTED_VALUE"""),45737.66666666667)</f>
        <v>45737.66667</v>
      </c>
      <c r="H307" s="1">
        <f>IFERROR(__xludf.DUMMYFUNCTION("""COMPUTED_VALUE"""),2822.63)</f>
        <v>2822.63</v>
      </c>
      <c r="J307" s="2">
        <f>IFERROR(__xludf.DUMMYFUNCTION("""COMPUTED_VALUE"""),45737.66666666667)</f>
        <v>45737.66667</v>
      </c>
      <c r="K307" s="1">
        <f>IFERROR(__xludf.DUMMYFUNCTION("""COMPUTED_VALUE"""),2849.38)</f>
        <v>2849.38</v>
      </c>
      <c r="M307" s="2">
        <f>IFERROR(__xludf.DUMMYFUNCTION("""COMPUTED_VALUE"""),45737.66666666667)</f>
        <v>45737.66667</v>
      </c>
      <c r="N307" s="1">
        <f>IFERROR(__xludf.DUMMYFUNCTION("""COMPUTED_VALUE"""),8.5665882E7)</f>
        <v>85665882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IFERROR(__xludf.DUMMYFUNCTION("""COMPUTED_VALUE"""),2888.29)</f>
        <v>2888.29</v>
      </c>
      <c r="D308" s="2">
        <f>IFERROR(__xludf.DUMMYFUNCTION("""COMPUTED_VALUE"""),45740.66666666667)</f>
        <v>45740.66667</v>
      </c>
      <c r="E308" s="1">
        <f>IFERROR(__xludf.DUMMYFUNCTION("""COMPUTED_VALUE"""),2929.81)</f>
        <v>2929.81</v>
      </c>
      <c r="G308" s="2">
        <f>IFERROR(__xludf.DUMMYFUNCTION("""COMPUTED_VALUE"""),45740.66666666667)</f>
        <v>45740.66667</v>
      </c>
      <c r="H308" s="1">
        <f>IFERROR(__xludf.DUMMYFUNCTION("""COMPUTED_VALUE"""),2883.46)</f>
        <v>2883.46</v>
      </c>
      <c r="J308" s="2">
        <f>IFERROR(__xludf.DUMMYFUNCTION("""COMPUTED_VALUE"""),45740.66666666667)</f>
        <v>45740.66667</v>
      </c>
      <c r="K308" s="1">
        <f>IFERROR(__xludf.DUMMYFUNCTION("""COMPUTED_VALUE"""),2925.6)</f>
        <v>2925.6</v>
      </c>
      <c r="M308" s="2">
        <f>IFERROR(__xludf.DUMMYFUNCTION("""COMPUTED_VALUE"""),45740.66666666667)</f>
        <v>45740.66667</v>
      </c>
      <c r="N308" s="1">
        <f>IFERROR(__xludf.DUMMYFUNCTION("""COMPUTED_VALUE"""),2.2935409E7)</f>
        <v>22935409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IFERROR(__xludf.DUMMYFUNCTION("""COMPUTED_VALUE"""),2933.19)</f>
        <v>2933.19</v>
      </c>
      <c r="D309" s="2">
        <f>IFERROR(__xludf.DUMMYFUNCTION("""COMPUTED_VALUE"""),45741.66666666667)</f>
        <v>45741.66667</v>
      </c>
      <c r="E309" s="1">
        <f>IFERROR(__xludf.DUMMYFUNCTION("""COMPUTED_VALUE"""),2945.01)</f>
        <v>2945.01</v>
      </c>
      <c r="G309" s="2">
        <f>IFERROR(__xludf.DUMMYFUNCTION("""COMPUTED_VALUE"""),45741.66666666667)</f>
        <v>45741.66667</v>
      </c>
      <c r="H309" s="1">
        <f>IFERROR(__xludf.DUMMYFUNCTION("""COMPUTED_VALUE"""),2922.88)</f>
        <v>2922.88</v>
      </c>
      <c r="J309" s="2">
        <f>IFERROR(__xludf.DUMMYFUNCTION("""COMPUTED_VALUE"""),45741.66666666667)</f>
        <v>45741.66667</v>
      </c>
      <c r="K309" s="1">
        <f>IFERROR(__xludf.DUMMYFUNCTION("""COMPUTED_VALUE"""),2942.22)</f>
        <v>2942.22</v>
      </c>
      <c r="M309" s="2">
        <f>IFERROR(__xludf.DUMMYFUNCTION("""COMPUTED_VALUE"""),45741.66666666667)</f>
        <v>45741.66667</v>
      </c>
      <c r="N309" s="1">
        <f>IFERROR(__xludf.DUMMYFUNCTION("""COMPUTED_VALUE"""),3.0307943E7)</f>
        <v>30307943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IFERROR(__xludf.DUMMYFUNCTION("""COMPUTED_VALUE"""),2949.89)</f>
        <v>2949.89</v>
      </c>
      <c r="D310" s="2">
        <f>IFERROR(__xludf.DUMMYFUNCTION("""COMPUTED_VALUE"""),45742.66666666667)</f>
        <v>45742.66667</v>
      </c>
      <c r="E310" s="1">
        <f>IFERROR(__xludf.DUMMYFUNCTION("""COMPUTED_VALUE"""),2965.38)</f>
        <v>2965.38</v>
      </c>
      <c r="G310" s="2">
        <f>IFERROR(__xludf.DUMMYFUNCTION("""COMPUTED_VALUE"""),45742.66666666667)</f>
        <v>45742.66667</v>
      </c>
      <c r="H310" s="1">
        <f>IFERROR(__xludf.DUMMYFUNCTION("""COMPUTED_VALUE"""),2923.43)</f>
        <v>2923.43</v>
      </c>
      <c r="J310" s="2">
        <f>IFERROR(__xludf.DUMMYFUNCTION("""COMPUTED_VALUE"""),45742.66666666667)</f>
        <v>45742.66667</v>
      </c>
      <c r="K310" s="1">
        <f>IFERROR(__xludf.DUMMYFUNCTION("""COMPUTED_VALUE"""),2937.4)</f>
        <v>2937.4</v>
      </c>
      <c r="M310" s="2">
        <f>IFERROR(__xludf.DUMMYFUNCTION("""COMPUTED_VALUE"""),45742.66666666667)</f>
        <v>45742.66667</v>
      </c>
      <c r="N310" s="1">
        <f>IFERROR(__xludf.DUMMYFUNCTION("""COMPUTED_VALUE"""),2.1996992E7)</f>
        <v>21996992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IFERROR(__xludf.DUMMYFUNCTION("""COMPUTED_VALUE"""),2936.44)</f>
        <v>2936.44</v>
      </c>
      <c r="D311" s="2">
        <f>IFERROR(__xludf.DUMMYFUNCTION("""COMPUTED_VALUE"""),45743.66666666667)</f>
        <v>45743.66667</v>
      </c>
      <c r="E311" s="1">
        <f>IFERROR(__xludf.DUMMYFUNCTION("""COMPUTED_VALUE"""),2980.57)</f>
        <v>2980.57</v>
      </c>
      <c r="G311" s="2">
        <f>IFERROR(__xludf.DUMMYFUNCTION("""COMPUTED_VALUE"""),45743.66666666667)</f>
        <v>45743.66667</v>
      </c>
      <c r="H311" s="1">
        <f>IFERROR(__xludf.DUMMYFUNCTION("""COMPUTED_VALUE"""),2910.92)</f>
        <v>2910.92</v>
      </c>
      <c r="J311" s="2">
        <f>IFERROR(__xludf.DUMMYFUNCTION("""COMPUTED_VALUE"""),45743.66666666667)</f>
        <v>45743.66667</v>
      </c>
      <c r="K311" s="1">
        <f>IFERROR(__xludf.DUMMYFUNCTION("""COMPUTED_VALUE"""),2968.87)</f>
        <v>2968.87</v>
      </c>
      <c r="M311" s="2">
        <f>IFERROR(__xludf.DUMMYFUNCTION("""COMPUTED_VALUE"""),45743.66666666667)</f>
        <v>45743.66667</v>
      </c>
      <c r="N311" s="1">
        <f>IFERROR(__xludf.DUMMYFUNCTION("""COMPUTED_VALUE"""),1.9568776E7)</f>
        <v>19568776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IFERROR(__xludf.DUMMYFUNCTION("""COMPUTED_VALUE"""),2957.44)</f>
        <v>2957.44</v>
      </c>
      <c r="D312" s="2">
        <f>IFERROR(__xludf.DUMMYFUNCTION("""COMPUTED_VALUE"""),45744.66666666667)</f>
        <v>45744.66667</v>
      </c>
      <c r="E312" s="1">
        <f>IFERROR(__xludf.DUMMYFUNCTION("""COMPUTED_VALUE"""),2960.98)</f>
        <v>2960.98</v>
      </c>
      <c r="G312" s="2">
        <f>IFERROR(__xludf.DUMMYFUNCTION("""COMPUTED_VALUE"""),45744.66666666667)</f>
        <v>45744.66667</v>
      </c>
      <c r="H312" s="1">
        <f>IFERROR(__xludf.DUMMYFUNCTION("""COMPUTED_VALUE"""),2909.91)</f>
        <v>2909.91</v>
      </c>
      <c r="J312" s="2">
        <f>IFERROR(__xludf.DUMMYFUNCTION("""COMPUTED_VALUE"""),45744.66666666667)</f>
        <v>45744.66667</v>
      </c>
      <c r="K312" s="1">
        <f>IFERROR(__xludf.DUMMYFUNCTION("""COMPUTED_VALUE"""),2925.24)</f>
        <v>2925.24</v>
      </c>
      <c r="M312" s="2">
        <f>IFERROR(__xludf.DUMMYFUNCTION("""COMPUTED_VALUE"""),45744.66666666667)</f>
        <v>45744.66667</v>
      </c>
      <c r="N312" s="1">
        <f>IFERROR(__xludf.DUMMYFUNCTION("""COMPUTED_VALUE"""),2.7146409E7)</f>
        <v>27146409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IFERROR(__xludf.DUMMYFUNCTION("""COMPUTED_VALUE"""),2906.91)</f>
        <v>2906.91</v>
      </c>
      <c r="D313" s="2">
        <f>IFERROR(__xludf.DUMMYFUNCTION("""COMPUTED_VALUE"""),45747.66666666667)</f>
        <v>45747.66667</v>
      </c>
      <c r="E313" s="1">
        <f>IFERROR(__xludf.DUMMYFUNCTION("""COMPUTED_VALUE"""),2983.7)</f>
        <v>2983.7</v>
      </c>
      <c r="G313" s="2">
        <f>IFERROR(__xludf.DUMMYFUNCTION("""COMPUTED_VALUE"""),45747.66666666667)</f>
        <v>45747.66667</v>
      </c>
      <c r="H313" s="1">
        <f>IFERROR(__xludf.DUMMYFUNCTION("""COMPUTED_VALUE"""),2902.54)</f>
        <v>2902.54</v>
      </c>
      <c r="J313" s="2">
        <f>IFERROR(__xludf.DUMMYFUNCTION("""COMPUTED_VALUE"""),45747.66666666667)</f>
        <v>45747.66667</v>
      </c>
      <c r="K313" s="1">
        <f>IFERROR(__xludf.DUMMYFUNCTION("""COMPUTED_VALUE"""),2965.81)</f>
        <v>2965.81</v>
      </c>
      <c r="M313" s="2">
        <f>IFERROR(__xludf.DUMMYFUNCTION("""COMPUTED_VALUE"""),45747.66666666667)</f>
        <v>45747.66667</v>
      </c>
      <c r="N313" s="1">
        <f>IFERROR(__xludf.DUMMYFUNCTION("""COMPUTED_VALUE"""),2.9508569E7)</f>
        <v>29508569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IFERROR(__xludf.DUMMYFUNCTION("""COMPUTED_VALUE"""),2958.9)</f>
        <v>2958.9</v>
      </c>
      <c r="D314" s="2">
        <f>IFERROR(__xludf.DUMMYFUNCTION("""COMPUTED_VALUE"""),45748.66666666667)</f>
        <v>45748.66667</v>
      </c>
      <c r="E314" s="1">
        <f>IFERROR(__xludf.DUMMYFUNCTION("""COMPUTED_VALUE"""),3011.85)</f>
        <v>3011.85</v>
      </c>
      <c r="G314" s="2">
        <f>IFERROR(__xludf.DUMMYFUNCTION("""COMPUTED_VALUE"""),45748.66666666667)</f>
        <v>45748.66667</v>
      </c>
      <c r="H314" s="1">
        <f>IFERROR(__xludf.DUMMYFUNCTION("""COMPUTED_VALUE"""),2946.41)</f>
        <v>2946.41</v>
      </c>
      <c r="J314" s="2">
        <f>IFERROR(__xludf.DUMMYFUNCTION("""COMPUTED_VALUE"""),45748.66666666667)</f>
        <v>45748.66667</v>
      </c>
      <c r="K314" s="1">
        <f>IFERROR(__xludf.DUMMYFUNCTION("""COMPUTED_VALUE"""),3010.65)</f>
        <v>3010.65</v>
      </c>
      <c r="M314" s="2">
        <f>IFERROR(__xludf.DUMMYFUNCTION("""COMPUTED_VALUE"""),45748.66666666667)</f>
        <v>45748.66667</v>
      </c>
      <c r="N314" s="1">
        <f>IFERROR(__xludf.DUMMYFUNCTION("""COMPUTED_VALUE"""),2.652937E7)</f>
        <v>26529370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IFERROR(__xludf.DUMMYFUNCTION("""COMPUTED_VALUE"""),2980.57)</f>
        <v>2980.57</v>
      </c>
      <c r="D315" s="2">
        <f>IFERROR(__xludf.DUMMYFUNCTION("""COMPUTED_VALUE"""),45749.66666666667)</f>
        <v>45749.66667</v>
      </c>
      <c r="E315" s="1">
        <f>IFERROR(__xludf.DUMMYFUNCTION("""COMPUTED_VALUE"""),3060.94)</f>
        <v>3060.94</v>
      </c>
      <c r="G315" s="2">
        <f>IFERROR(__xludf.DUMMYFUNCTION("""COMPUTED_VALUE"""),45749.66666666667)</f>
        <v>45749.66667</v>
      </c>
      <c r="H315" s="1">
        <f>IFERROR(__xludf.DUMMYFUNCTION("""COMPUTED_VALUE"""),2979.79)</f>
        <v>2979.79</v>
      </c>
      <c r="J315" s="2">
        <f>IFERROR(__xludf.DUMMYFUNCTION("""COMPUTED_VALUE"""),45749.66666666667)</f>
        <v>45749.66667</v>
      </c>
      <c r="K315" s="1">
        <f>IFERROR(__xludf.DUMMYFUNCTION("""COMPUTED_VALUE"""),3041.29)</f>
        <v>3041.29</v>
      </c>
      <c r="M315" s="2">
        <f>IFERROR(__xludf.DUMMYFUNCTION("""COMPUTED_VALUE"""),45749.66666666667)</f>
        <v>45749.66667</v>
      </c>
      <c r="N315" s="1">
        <f>IFERROR(__xludf.DUMMYFUNCTION("""COMPUTED_VALUE"""),2.5721262E7)</f>
        <v>25721262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IFERROR(__xludf.DUMMYFUNCTION("""COMPUTED_VALUE"""),2965.84)</f>
        <v>2965.84</v>
      </c>
      <c r="D316" s="2">
        <f>IFERROR(__xludf.DUMMYFUNCTION("""COMPUTED_VALUE"""),45750.66666666667)</f>
        <v>45750.66667</v>
      </c>
      <c r="E316" s="1">
        <f>IFERROR(__xludf.DUMMYFUNCTION("""COMPUTED_VALUE"""),3012.33)</f>
        <v>3012.33</v>
      </c>
      <c r="G316" s="2">
        <f>IFERROR(__xludf.DUMMYFUNCTION("""COMPUTED_VALUE"""),45750.66666666667)</f>
        <v>45750.66667</v>
      </c>
      <c r="H316" s="1">
        <f>IFERROR(__xludf.DUMMYFUNCTION("""COMPUTED_VALUE"""),2954.37)</f>
        <v>2954.37</v>
      </c>
      <c r="J316" s="2">
        <f>IFERROR(__xludf.DUMMYFUNCTION("""COMPUTED_VALUE"""),45750.66666666667)</f>
        <v>45750.66667</v>
      </c>
      <c r="K316" s="1">
        <f>IFERROR(__xludf.DUMMYFUNCTION("""COMPUTED_VALUE"""),2987.39)</f>
        <v>2987.39</v>
      </c>
      <c r="M316" s="2">
        <f>IFERROR(__xludf.DUMMYFUNCTION("""COMPUTED_VALUE"""),45750.66666666667)</f>
        <v>45750.66667</v>
      </c>
      <c r="N316" s="1">
        <f>IFERROR(__xludf.DUMMYFUNCTION("""COMPUTED_VALUE"""),3.4970267E7)</f>
        <v>34970267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IFERROR(__xludf.DUMMYFUNCTION("""COMPUTED_VALUE"""),2946.7)</f>
        <v>2946.7</v>
      </c>
      <c r="D317" s="2">
        <f>IFERROR(__xludf.DUMMYFUNCTION("""COMPUTED_VALUE"""),45751.66666666667)</f>
        <v>45751.66667</v>
      </c>
      <c r="E317" s="1">
        <f>IFERROR(__xludf.DUMMYFUNCTION("""COMPUTED_VALUE"""),2957.78)</f>
        <v>2957.78</v>
      </c>
      <c r="G317" s="2">
        <f>IFERROR(__xludf.DUMMYFUNCTION("""COMPUTED_VALUE"""),45751.66666666667)</f>
        <v>45751.66667</v>
      </c>
      <c r="H317" s="1">
        <f>IFERROR(__xludf.DUMMYFUNCTION("""COMPUTED_VALUE"""),2849.0)</f>
        <v>2849</v>
      </c>
      <c r="J317" s="2">
        <f>IFERROR(__xludf.DUMMYFUNCTION("""COMPUTED_VALUE"""),45751.66666666667)</f>
        <v>45751.66667</v>
      </c>
      <c r="K317" s="1">
        <f>IFERROR(__xludf.DUMMYFUNCTION("""COMPUTED_VALUE"""),2850.3)</f>
        <v>2850.3</v>
      </c>
      <c r="M317" s="2">
        <f>IFERROR(__xludf.DUMMYFUNCTION("""COMPUTED_VALUE"""),45751.66666666667)</f>
        <v>45751.66667</v>
      </c>
      <c r="N317" s="1">
        <f>IFERROR(__xludf.DUMMYFUNCTION("""COMPUTED_VALUE"""),4.6153476E7)</f>
        <v>46153476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IFERROR(__xludf.DUMMYFUNCTION("""COMPUTED_VALUE"""),2784.04)</f>
        <v>2784.04</v>
      </c>
      <c r="D318" s="2">
        <f>IFERROR(__xludf.DUMMYFUNCTION("""COMPUTED_VALUE"""),45754.66666666667)</f>
        <v>45754.66667</v>
      </c>
      <c r="E318" s="1">
        <f>IFERROR(__xludf.DUMMYFUNCTION("""COMPUTED_VALUE"""),2915.18)</f>
        <v>2915.18</v>
      </c>
      <c r="G318" s="2">
        <f>IFERROR(__xludf.DUMMYFUNCTION("""COMPUTED_VALUE"""),45754.66666666667)</f>
        <v>45754.66667</v>
      </c>
      <c r="H318" s="1">
        <f>IFERROR(__xludf.DUMMYFUNCTION("""COMPUTED_VALUE"""),2722.55)</f>
        <v>2722.55</v>
      </c>
      <c r="J318" s="2">
        <f>IFERROR(__xludf.DUMMYFUNCTION("""COMPUTED_VALUE"""),45754.66666666667)</f>
        <v>45754.66667</v>
      </c>
      <c r="K318" s="1">
        <f>IFERROR(__xludf.DUMMYFUNCTION("""COMPUTED_VALUE"""),2819.72)</f>
        <v>2819.72</v>
      </c>
      <c r="M318" s="2">
        <f>IFERROR(__xludf.DUMMYFUNCTION("""COMPUTED_VALUE"""),45754.66666666667)</f>
        <v>45754.66667</v>
      </c>
      <c r="N318" s="1">
        <f>IFERROR(__xludf.DUMMYFUNCTION("""COMPUTED_VALUE"""),4.1282587E7)</f>
        <v>41282587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IFERROR(__xludf.DUMMYFUNCTION("""COMPUTED_VALUE"""),2884.48)</f>
        <v>2884.48</v>
      </c>
      <c r="D319" s="2">
        <f>IFERROR(__xludf.DUMMYFUNCTION("""COMPUTED_VALUE"""),45755.66666666667)</f>
        <v>45755.66667</v>
      </c>
      <c r="E319" s="1">
        <f>IFERROR(__xludf.DUMMYFUNCTION("""COMPUTED_VALUE"""),2920.2)</f>
        <v>2920.2</v>
      </c>
      <c r="G319" s="2">
        <f>IFERROR(__xludf.DUMMYFUNCTION("""COMPUTED_VALUE"""),45755.66666666667)</f>
        <v>45755.66667</v>
      </c>
      <c r="H319" s="1">
        <f>IFERROR(__xludf.DUMMYFUNCTION("""COMPUTED_VALUE"""),2781.89)</f>
        <v>2781.89</v>
      </c>
      <c r="J319" s="2">
        <f>IFERROR(__xludf.DUMMYFUNCTION("""COMPUTED_VALUE"""),45755.66666666667)</f>
        <v>45755.66667</v>
      </c>
      <c r="K319" s="1">
        <f>IFERROR(__xludf.DUMMYFUNCTION("""COMPUTED_VALUE"""),2809.42)</f>
        <v>2809.42</v>
      </c>
      <c r="M319" s="2">
        <f>IFERROR(__xludf.DUMMYFUNCTION("""COMPUTED_VALUE"""),45755.66666666667)</f>
        <v>45755.66667</v>
      </c>
      <c r="N319" s="1">
        <f>IFERROR(__xludf.DUMMYFUNCTION("""COMPUTED_VALUE"""),3.3027671E7)</f>
        <v>33027671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IFERROR(__xludf.DUMMYFUNCTION("""COMPUTED_VALUE"""),2797.12)</f>
        <v>2797.12</v>
      </c>
      <c r="D320" s="2">
        <f>IFERROR(__xludf.DUMMYFUNCTION("""COMPUTED_VALUE"""),45756.66666666667)</f>
        <v>45756.66667</v>
      </c>
      <c r="E320" s="1">
        <f>IFERROR(__xludf.DUMMYFUNCTION("""COMPUTED_VALUE"""),3014.21)</f>
        <v>3014.21</v>
      </c>
      <c r="G320" s="2">
        <f>IFERROR(__xludf.DUMMYFUNCTION("""COMPUTED_VALUE"""),45756.66666666667)</f>
        <v>45756.66667</v>
      </c>
      <c r="H320" s="1">
        <f>IFERROR(__xludf.DUMMYFUNCTION("""COMPUTED_VALUE"""),2794.36)</f>
        <v>2794.36</v>
      </c>
      <c r="J320" s="2">
        <f>IFERROR(__xludf.DUMMYFUNCTION("""COMPUTED_VALUE"""),45756.66666666667)</f>
        <v>45756.66667</v>
      </c>
      <c r="K320" s="1">
        <f>IFERROR(__xludf.DUMMYFUNCTION("""COMPUTED_VALUE"""),3004.85)</f>
        <v>3004.85</v>
      </c>
      <c r="M320" s="2">
        <f>IFERROR(__xludf.DUMMYFUNCTION("""COMPUTED_VALUE"""),45756.66666666667)</f>
        <v>45756.66667</v>
      </c>
      <c r="N320" s="1">
        <f>IFERROR(__xludf.DUMMYFUNCTION("""COMPUTED_VALUE"""),4.249808E7)</f>
        <v>42498080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IFERROR(__xludf.DUMMYFUNCTION("""COMPUTED_VALUE"""),2969.59)</f>
        <v>2969.59</v>
      </c>
      <c r="D321" s="2">
        <f>IFERROR(__xludf.DUMMYFUNCTION("""COMPUTED_VALUE"""),45757.66666666667)</f>
        <v>45757.66667</v>
      </c>
      <c r="E321" s="1">
        <f>IFERROR(__xludf.DUMMYFUNCTION("""COMPUTED_VALUE"""),3007.67)</f>
        <v>3007.67</v>
      </c>
      <c r="G321" s="2">
        <f>IFERROR(__xludf.DUMMYFUNCTION("""COMPUTED_VALUE"""),45757.66666666667)</f>
        <v>45757.66667</v>
      </c>
      <c r="H321" s="1">
        <f>IFERROR(__xludf.DUMMYFUNCTION("""COMPUTED_VALUE"""),2888.34)</f>
        <v>2888.34</v>
      </c>
      <c r="J321" s="2">
        <f>IFERROR(__xludf.DUMMYFUNCTION("""COMPUTED_VALUE"""),45757.66666666667)</f>
        <v>45757.66667</v>
      </c>
      <c r="K321" s="1">
        <f>IFERROR(__xludf.DUMMYFUNCTION("""COMPUTED_VALUE"""),2985.27)</f>
        <v>2985.27</v>
      </c>
      <c r="M321" s="2">
        <f>IFERROR(__xludf.DUMMYFUNCTION("""COMPUTED_VALUE"""),45757.66666666667)</f>
        <v>45757.66667</v>
      </c>
      <c r="N321" s="1">
        <f>IFERROR(__xludf.DUMMYFUNCTION("""COMPUTED_VALUE"""),2.7064362E7)</f>
        <v>27064362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IFERROR(__xludf.DUMMYFUNCTION("""COMPUTED_VALUE"""),2987.85)</f>
        <v>2987.85</v>
      </c>
      <c r="D322" s="2">
        <f>IFERROR(__xludf.DUMMYFUNCTION("""COMPUTED_VALUE"""),45758.66666666667)</f>
        <v>45758.66667</v>
      </c>
      <c r="E322" s="1">
        <f>IFERROR(__xludf.DUMMYFUNCTION("""COMPUTED_VALUE"""),3075.37)</f>
        <v>3075.37</v>
      </c>
      <c r="G322" s="2">
        <f>IFERROR(__xludf.DUMMYFUNCTION("""COMPUTED_VALUE"""),45758.66666666667)</f>
        <v>45758.66667</v>
      </c>
      <c r="H322" s="1">
        <f>IFERROR(__xludf.DUMMYFUNCTION("""COMPUTED_VALUE"""),2976.22)</f>
        <v>2976.22</v>
      </c>
      <c r="J322" s="2">
        <f>IFERROR(__xludf.DUMMYFUNCTION("""COMPUTED_VALUE"""),45758.66666666667)</f>
        <v>45758.66667</v>
      </c>
      <c r="K322" s="1">
        <f>IFERROR(__xludf.DUMMYFUNCTION("""COMPUTED_VALUE"""),3057.73)</f>
        <v>3057.73</v>
      </c>
      <c r="M322" s="2">
        <f>IFERROR(__xludf.DUMMYFUNCTION("""COMPUTED_VALUE"""),45758.66666666667)</f>
        <v>45758.66667</v>
      </c>
      <c r="N322" s="1">
        <f>IFERROR(__xludf.DUMMYFUNCTION("""COMPUTED_VALUE"""),2.9049602E7)</f>
        <v>29049602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IFERROR(__xludf.DUMMYFUNCTION("""COMPUTED_VALUE"""),3088.6)</f>
        <v>3088.6</v>
      </c>
      <c r="D323" s="2">
        <f>IFERROR(__xludf.DUMMYFUNCTION("""COMPUTED_VALUE"""),45761.66666666667)</f>
        <v>45761.66667</v>
      </c>
      <c r="E323" s="1">
        <f>IFERROR(__xludf.DUMMYFUNCTION("""COMPUTED_VALUE"""),3090.33)</f>
        <v>3090.33</v>
      </c>
      <c r="G323" s="2">
        <f>IFERROR(__xludf.DUMMYFUNCTION("""COMPUTED_VALUE"""),45761.66666666667)</f>
        <v>45761.66667</v>
      </c>
      <c r="H323" s="1">
        <f>IFERROR(__xludf.DUMMYFUNCTION("""COMPUTED_VALUE"""),3040.57)</f>
        <v>3040.57</v>
      </c>
      <c r="J323" s="2">
        <f>IFERROR(__xludf.DUMMYFUNCTION("""COMPUTED_VALUE"""),45761.66666666667)</f>
        <v>45761.66667</v>
      </c>
      <c r="K323" s="1">
        <f>IFERROR(__xludf.DUMMYFUNCTION("""COMPUTED_VALUE"""),3072.43)</f>
        <v>3072.43</v>
      </c>
      <c r="M323" s="2">
        <f>IFERROR(__xludf.DUMMYFUNCTION("""COMPUTED_VALUE"""),45761.66666666667)</f>
        <v>45761.66667</v>
      </c>
      <c r="N323" s="1">
        <f>IFERROR(__xludf.DUMMYFUNCTION("""COMPUTED_VALUE"""),2.2084874E7)</f>
        <v>22084874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IFERROR(__xludf.DUMMYFUNCTION("""COMPUTED_VALUE"""),3083.84)</f>
        <v>3083.84</v>
      </c>
      <c r="D324" s="2">
        <f>IFERROR(__xludf.DUMMYFUNCTION("""COMPUTED_VALUE"""),45762.66666666667)</f>
        <v>45762.66667</v>
      </c>
      <c r="E324" s="1">
        <f>IFERROR(__xludf.DUMMYFUNCTION("""COMPUTED_VALUE"""),3097.9)</f>
        <v>3097.9</v>
      </c>
      <c r="G324" s="2">
        <f>IFERROR(__xludf.DUMMYFUNCTION("""COMPUTED_VALUE"""),45762.66666666667)</f>
        <v>45762.66667</v>
      </c>
      <c r="H324" s="1">
        <f>IFERROR(__xludf.DUMMYFUNCTION("""COMPUTED_VALUE"""),3070.54)</f>
        <v>3070.54</v>
      </c>
      <c r="J324" s="2">
        <f>IFERROR(__xludf.DUMMYFUNCTION("""COMPUTED_VALUE"""),45762.66666666667)</f>
        <v>45762.66667</v>
      </c>
      <c r="K324" s="1">
        <f>IFERROR(__xludf.DUMMYFUNCTION("""COMPUTED_VALUE"""),3084.38)</f>
        <v>3084.38</v>
      </c>
      <c r="M324" s="2">
        <f>IFERROR(__xludf.DUMMYFUNCTION("""COMPUTED_VALUE"""),45762.66666666667)</f>
        <v>45762.66667</v>
      </c>
      <c r="N324" s="1">
        <f>IFERROR(__xludf.DUMMYFUNCTION("""COMPUTED_VALUE"""),2.3303129E7)</f>
        <v>23303129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IFERROR(__xludf.DUMMYFUNCTION("""COMPUTED_VALUE"""),3071.39)</f>
        <v>3071.39</v>
      </c>
      <c r="D325" s="2">
        <f>IFERROR(__xludf.DUMMYFUNCTION("""COMPUTED_VALUE"""),45763.66666666667)</f>
        <v>45763.66667</v>
      </c>
      <c r="E325" s="1">
        <f>IFERROR(__xludf.DUMMYFUNCTION("""COMPUTED_VALUE"""),3098.93)</f>
        <v>3098.93</v>
      </c>
      <c r="G325" s="2">
        <f>IFERROR(__xludf.DUMMYFUNCTION("""COMPUTED_VALUE"""),45763.66666666667)</f>
        <v>45763.66667</v>
      </c>
      <c r="H325" s="1">
        <f>IFERROR(__xludf.DUMMYFUNCTION("""COMPUTED_VALUE"""),3032.21)</f>
        <v>3032.21</v>
      </c>
      <c r="J325" s="2">
        <f>IFERROR(__xludf.DUMMYFUNCTION("""COMPUTED_VALUE"""),45763.66666666667)</f>
        <v>45763.66667</v>
      </c>
      <c r="K325" s="1">
        <f>IFERROR(__xludf.DUMMYFUNCTION("""COMPUTED_VALUE"""),3056.74)</f>
        <v>3056.74</v>
      </c>
      <c r="M325" s="2">
        <f>IFERROR(__xludf.DUMMYFUNCTION("""COMPUTED_VALUE"""),45763.66666666667)</f>
        <v>45763.66667</v>
      </c>
      <c r="N325" s="1">
        <f>IFERROR(__xludf.DUMMYFUNCTION("""COMPUTED_VALUE"""),2.7557682E7)</f>
        <v>27557682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IFERROR(__xludf.DUMMYFUNCTION("""COMPUTED_VALUE"""),3068.44)</f>
        <v>3068.44</v>
      </c>
      <c r="D326" s="2">
        <f>IFERROR(__xludf.DUMMYFUNCTION("""COMPUTED_VALUE"""),45764.66666666667)</f>
        <v>45764.66667</v>
      </c>
      <c r="E326" s="1">
        <f>IFERROR(__xludf.DUMMYFUNCTION("""COMPUTED_VALUE"""),3091.85)</f>
        <v>3091.85</v>
      </c>
      <c r="G326" s="2">
        <f>IFERROR(__xludf.DUMMYFUNCTION("""COMPUTED_VALUE"""),45764.66666666667)</f>
        <v>45764.66667</v>
      </c>
      <c r="H326" s="1">
        <f>IFERROR(__xludf.DUMMYFUNCTION("""COMPUTED_VALUE"""),3056.63)</f>
        <v>3056.63</v>
      </c>
      <c r="J326" s="2">
        <f>IFERROR(__xludf.DUMMYFUNCTION("""COMPUTED_VALUE"""),45764.66666666667)</f>
        <v>45764.66667</v>
      </c>
      <c r="K326" s="1">
        <f>IFERROR(__xludf.DUMMYFUNCTION("""COMPUTED_VALUE"""),3067.86)</f>
        <v>3067.86</v>
      </c>
      <c r="M326" s="2">
        <f>IFERROR(__xludf.DUMMYFUNCTION("""COMPUTED_VALUE"""),45764.66666666667)</f>
        <v>45764.66667</v>
      </c>
      <c r="N326" s="1">
        <f>IFERROR(__xludf.DUMMYFUNCTION("""COMPUTED_VALUE"""),2.9186993E7)</f>
        <v>29186993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IFERROR(__xludf.DUMMYFUNCTION("""COMPUTED_VALUE"""),3053.71)</f>
        <v>3053.71</v>
      </c>
      <c r="D327" s="2">
        <f>IFERROR(__xludf.DUMMYFUNCTION("""COMPUTED_VALUE"""),45768.66666666667)</f>
        <v>45768.66667</v>
      </c>
      <c r="E327" s="1">
        <f>IFERROR(__xludf.DUMMYFUNCTION("""COMPUTED_VALUE"""),3057.91)</f>
        <v>3057.91</v>
      </c>
      <c r="G327" s="2">
        <f>IFERROR(__xludf.DUMMYFUNCTION("""COMPUTED_VALUE"""),45768.66666666667)</f>
        <v>45768.66667</v>
      </c>
      <c r="H327" s="1">
        <f>IFERROR(__xludf.DUMMYFUNCTION("""COMPUTED_VALUE"""),2968.9)</f>
        <v>2968.9</v>
      </c>
      <c r="J327" s="2">
        <f>IFERROR(__xludf.DUMMYFUNCTION("""COMPUTED_VALUE"""),45768.66666666667)</f>
        <v>45768.66667</v>
      </c>
      <c r="K327" s="1">
        <f>IFERROR(__xludf.DUMMYFUNCTION("""COMPUTED_VALUE"""),2999.86)</f>
        <v>2999.86</v>
      </c>
      <c r="M327" s="2">
        <f>IFERROR(__xludf.DUMMYFUNCTION("""COMPUTED_VALUE"""),45768.66666666667)</f>
        <v>45768.66667</v>
      </c>
      <c r="N327" s="1">
        <f>IFERROR(__xludf.DUMMYFUNCTION("""COMPUTED_VALUE"""),2.5752921E7)</f>
        <v>25752921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IFERROR(__xludf.DUMMYFUNCTION("""COMPUTED_VALUE"""),3028.96)</f>
        <v>3028.96</v>
      </c>
      <c r="D328" s="2">
        <f>IFERROR(__xludf.DUMMYFUNCTION("""COMPUTED_VALUE"""),45769.66666666667)</f>
        <v>45769.66667</v>
      </c>
      <c r="E328" s="1">
        <f>IFERROR(__xludf.DUMMYFUNCTION("""COMPUTED_VALUE"""),3093.84)</f>
        <v>3093.84</v>
      </c>
      <c r="G328" s="2">
        <f>IFERROR(__xludf.DUMMYFUNCTION("""COMPUTED_VALUE"""),45769.66666666667)</f>
        <v>45769.66667</v>
      </c>
      <c r="H328" s="1">
        <f>IFERROR(__xludf.DUMMYFUNCTION("""COMPUTED_VALUE"""),3024.01)</f>
        <v>3024.01</v>
      </c>
      <c r="J328" s="2">
        <f>IFERROR(__xludf.DUMMYFUNCTION("""COMPUTED_VALUE"""),45769.66666666667)</f>
        <v>45769.66667</v>
      </c>
      <c r="K328" s="1">
        <f>IFERROR(__xludf.DUMMYFUNCTION("""COMPUTED_VALUE"""),3090.61)</f>
        <v>3090.61</v>
      </c>
      <c r="M328" s="2">
        <f>IFERROR(__xludf.DUMMYFUNCTION("""COMPUTED_VALUE"""),45769.66666666667)</f>
        <v>45769.66667</v>
      </c>
      <c r="N328" s="1">
        <f>IFERROR(__xludf.DUMMYFUNCTION("""COMPUTED_VALUE"""),1.8889409E7)</f>
        <v>18889409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IFERROR(__xludf.DUMMYFUNCTION("""COMPUTED_VALUE"""),3152.76)</f>
        <v>3152.76</v>
      </c>
      <c r="D329" s="2">
        <f>IFERROR(__xludf.DUMMYFUNCTION("""COMPUTED_VALUE"""),45770.66666666667)</f>
        <v>45770.66667</v>
      </c>
      <c r="E329" s="1">
        <f>IFERROR(__xludf.DUMMYFUNCTION("""COMPUTED_VALUE"""),3178.56)</f>
        <v>3178.56</v>
      </c>
      <c r="G329" s="2">
        <f>IFERROR(__xludf.DUMMYFUNCTION("""COMPUTED_VALUE"""),45770.66666666667)</f>
        <v>45770.66667</v>
      </c>
      <c r="H329" s="1">
        <f>IFERROR(__xludf.DUMMYFUNCTION("""COMPUTED_VALUE"""),3122.81)</f>
        <v>3122.81</v>
      </c>
      <c r="J329" s="2">
        <f>IFERROR(__xludf.DUMMYFUNCTION("""COMPUTED_VALUE"""),45770.66666666667)</f>
        <v>45770.66667</v>
      </c>
      <c r="K329" s="1">
        <f>IFERROR(__xludf.DUMMYFUNCTION("""COMPUTED_VALUE"""),3141.72)</f>
        <v>3141.72</v>
      </c>
      <c r="M329" s="2">
        <f>IFERROR(__xludf.DUMMYFUNCTION("""COMPUTED_VALUE"""),45770.66666666667)</f>
        <v>45770.66667</v>
      </c>
      <c r="N329" s="1">
        <f>IFERROR(__xludf.DUMMYFUNCTION("""COMPUTED_VALUE"""),3.3062749E7)</f>
        <v>33062749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IFERROR(__xludf.DUMMYFUNCTION("""COMPUTED_VALUE"""),3139.89)</f>
        <v>3139.89</v>
      </c>
      <c r="D330" s="2">
        <f>IFERROR(__xludf.DUMMYFUNCTION("""COMPUTED_VALUE"""),45771.66666666667)</f>
        <v>45771.66667</v>
      </c>
      <c r="E330" s="1">
        <f>IFERROR(__xludf.DUMMYFUNCTION("""COMPUTED_VALUE"""),3174.74)</f>
        <v>3174.74</v>
      </c>
      <c r="G330" s="2">
        <f>IFERROR(__xludf.DUMMYFUNCTION("""COMPUTED_VALUE"""),45771.66666666667)</f>
        <v>45771.66667</v>
      </c>
      <c r="H330" s="1">
        <f>IFERROR(__xludf.DUMMYFUNCTION("""COMPUTED_VALUE"""),3099.8)</f>
        <v>3099.8</v>
      </c>
      <c r="J330" s="2">
        <f>IFERROR(__xludf.DUMMYFUNCTION("""COMPUTED_VALUE"""),45771.66666666667)</f>
        <v>45771.66667</v>
      </c>
      <c r="K330" s="1">
        <f>IFERROR(__xludf.DUMMYFUNCTION("""COMPUTED_VALUE"""),3162.76)</f>
        <v>3162.76</v>
      </c>
      <c r="M330" s="2">
        <f>IFERROR(__xludf.DUMMYFUNCTION("""COMPUTED_VALUE"""),45771.66666666667)</f>
        <v>45771.66667</v>
      </c>
      <c r="N330" s="1">
        <f>IFERROR(__xludf.DUMMYFUNCTION("""COMPUTED_VALUE"""),3.2765429E7)</f>
        <v>32765429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IFERROR(__xludf.DUMMYFUNCTION("""COMPUTED_VALUE"""),3164.03)</f>
        <v>3164.03</v>
      </c>
      <c r="D331" s="2">
        <f>IFERROR(__xludf.DUMMYFUNCTION("""COMPUTED_VALUE"""),45772.66666666667)</f>
        <v>45772.66667</v>
      </c>
      <c r="E331" s="1">
        <f>IFERROR(__xludf.DUMMYFUNCTION("""COMPUTED_VALUE"""),3167.95)</f>
        <v>3167.95</v>
      </c>
      <c r="G331" s="2">
        <f>IFERROR(__xludf.DUMMYFUNCTION("""COMPUTED_VALUE"""),45772.66666666667)</f>
        <v>45772.66667</v>
      </c>
      <c r="H331" s="1">
        <f>IFERROR(__xludf.DUMMYFUNCTION("""COMPUTED_VALUE"""),3123.12)</f>
        <v>3123.12</v>
      </c>
      <c r="J331" s="2">
        <f>IFERROR(__xludf.DUMMYFUNCTION("""COMPUTED_VALUE"""),45772.66666666667)</f>
        <v>45772.66667</v>
      </c>
      <c r="K331" s="1">
        <f>IFERROR(__xludf.DUMMYFUNCTION("""COMPUTED_VALUE"""),3147.54)</f>
        <v>3147.54</v>
      </c>
      <c r="M331" s="2">
        <f>IFERROR(__xludf.DUMMYFUNCTION("""COMPUTED_VALUE"""),45772.66666666667)</f>
        <v>45772.66667</v>
      </c>
      <c r="N331" s="1">
        <f>IFERROR(__xludf.DUMMYFUNCTION("""COMPUTED_VALUE"""),3.223714E7)</f>
        <v>32237140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IFERROR(__xludf.DUMMYFUNCTION("""COMPUTED_VALUE"""),3152.26)</f>
        <v>3152.26</v>
      </c>
      <c r="D332" s="2">
        <f>IFERROR(__xludf.DUMMYFUNCTION("""COMPUTED_VALUE"""),45775.66666666667)</f>
        <v>45775.66667</v>
      </c>
      <c r="E332" s="1">
        <f>IFERROR(__xludf.DUMMYFUNCTION("""COMPUTED_VALUE"""),3167.64)</f>
        <v>3167.64</v>
      </c>
      <c r="G332" s="2">
        <f>IFERROR(__xludf.DUMMYFUNCTION("""COMPUTED_VALUE"""),45775.66666666667)</f>
        <v>45775.66667</v>
      </c>
      <c r="H332" s="1">
        <f>IFERROR(__xludf.DUMMYFUNCTION("""COMPUTED_VALUE"""),3107.4)</f>
        <v>3107.4</v>
      </c>
      <c r="J332" s="2">
        <f>IFERROR(__xludf.DUMMYFUNCTION("""COMPUTED_VALUE"""),45775.66666666667)</f>
        <v>45775.66667</v>
      </c>
      <c r="K332" s="1">
        <f>IFERROR(__xludf.DUMMYFUNCTION("""COMPUTED_VALUE"""),3140.42)</f>
        <v>3140.42</v>
      </c>
      <c r="M332" s="2">
        <f>IFERROR(__xludf.DUMMYFUNCTION("""COMPUTED_VALUE"""),45775.66666666667)</f>
        <v>45775.66667</v>
      </c>
      <c r="N332" s="1">
        <f>IFERROR(__xludf.DUMMYFUNCTION("""COMPUTED_VALUE"""),2.9299706E7)</f>
        <v>29299706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IFERROR(__xludf.DUMMYFUNCTION("""COMPUTED_VALUE"""),3128.44)</f>
        <v>3128.44</v>
      </c>
      <c r="D333" s="2">
        <f>IFERROR(__xludf.DUMMYFUNCTION("""COMPUTED_VALUE"""),45776.66666666667)</f>
        <v>45776.66667</v>
      </c>
      <c r="E333" s="1">
        <f>IFERROR(__xludf.DUMMYFUNCTION("""COMPUTED_VALUE"""),3174.23)</f>
        <v>3174.23</v>
      </c>
      <c r="G333" s="2">
        <f>IFERROR(__xludf.DUMMYFUNCTION("""COMPUTED_VALUE"""),45776.66666666667)</f>
        <v>45776.66667</v>
      </c>
      <c r="H333" s="1">
        <f>IFERROR(__xludf.DUMMYFUNCTION("""COMPUTED_VALUE"""),3126.82)</f>
        <v>3126.82</v>
      </c>
      <c r="J333" s="2">
        <f>IFERROR(__xludf.DUMMYFUNCTION("""COMPUTED_VALUE"""),45776.66666666667)</f>
        <v>45776.66667</v>
      </c>
      <c r="K333" s="1">
        <f>IFERROR(__xludf.DUMMYFUNCTION("""COMPUTED_VALUE"""),3167.16)</f>
        <v>3167.16</v>
      </c>
      <c r="M333" s="2">
        <f>IFERROR(__xludf.DUMMYFUNCTION("""COMPUTED_VALUE"""),45776.66666666667)</f>
        <v>45776.66667</v>
      </c>
      <c r="N333" s="1">
        <f>IFERROR(__xludf.DUMMYFUNCTION("""COMPUTED_VALUE"""),3.0599711E7)</f>
        <v>30599711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IFERROR(__xludf.DUMMYFUNCTION("""COMPUTED_VALUE"""),3134.51)</f>
        <v>3134.51</v>
      </c>
      <c r="D334" s="2">
        <f>IFERROR(__xludf.DUMMYFUNCTION("""COMPUTED_VALUE"""),45777.66666666667)</f>
        <v>45777.66667</v>
      </c>
      <c r="E334" s="1">
        <f>IFERROR(__xludf.DUMMYFUNCTION("""COMPUTED_VALUE"""),3195.77)</f>
        <v>3195.77</v>
      </c>
      <c r="G334" s="2">
        <f>IFERROR(__xludf.DUMMYFUNCTION("""COMPUTED_VALUE"""),45777.66666666667)</f>
        <v>45777.66667</v>
      </c>
      <c r="H334" s="1">
        <f>IFERROR(__xludf.DUMMYFUNCTION("""COMPUTED_VALUE"""),3121.22)</f>
        <v>3121.22</v>
      </c>
      <c r="J334" s="2">
        <f>IFERROR(__xludf.DUMMYFUNCTION("""COMPUTED_VALUE"""),45777.66666666667)</f>
        <v>45777.66667</v>
      </c>
      <c r="K334" s="1">
        <f>IFERROR(__xludf.DUMMYFUNCTION("""COMPUTED_VALUE"""),3191.43)</f>
        <v>3191.43</v>
      </c>
      <c r="M334" s="2">
        <f>IFERROR(__xludf.DUMMYFUNCTION("""COMPUTED_VALUE"""),45777.66666666667)</f>
        <v>45777.66667</v>
      </c>
      <c r="N334" s="1">
        <f>IFERROR(__xludf.DUMMYFUNCTION("""COMPUTED_VALUE"""),3.36976E7)</f>
        <v>33697600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IFERROR(__xludf.DUMMYFUNCTION("""COMPUTED_VALUE"""),3180.28)</f>
        <v>3180.28</v>
      </c>
      <c r="D335" s="2">
        <f>IFERROR(__xludf.DUMMYFUNCTION("""COMPUTED_VALUE"""),45778.66666666667)</f>
        <v>45778.66667</v>
      </c>
      <c r="E335" s="1">
        <f>IFERROR(__xludf.DUMMYFUNCTION("""COMPUTED_VALUE"""),3195.9)</f>
        <v>3195.9</v>
      </c>
      <c r="G335" s="2">
        <f>IFERROR(__xludf.DUMMYFUNCTION("""COMPUTED_VALUE"""),45778.66666666667)</f>
        <v>45778.66667</v>
      </c>
      <c r="H335" s="1">
        <f>IFERROR(__xludf.DUMMYFUNCTION("""COMPUTED_VALUE"""),3151.7)</f>
        <v>3151.7</v>
      </c>
      <c r="J335" s="2">
        <f>IFERROR(__xludf.DUMMYFUNCTION("""COMPUTED_VALUE"""),45778.66666666667)</f>
        <v>45778.66667</v>
      </c>
      <c r="K335" s="1">
        <f>IFERROR(__xludf.DUMMYFUNCTION("""COMPUTED_VALUE"""),3174.63)</f>
        <v>3174.63</v>
      </c>
      <c r="M335" s="2">
        <f>IFERROR(__xludf.DUMMYFUNCTION("""COMPUTED_VALUE"""),45778.66666666667)</f>
        <v>45778.66667</v>
      </c>
      <c r="N335" s="1">
        <f>IFERROR(__xludf.DUMMYFUNCTION("""COMPUTED_VALUE"""),3.4238807E7)</f>
        <v>34238807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IFERROR(__xludf.DUMMYFUNCTION("""COMPUTED_VALUE"""),3228.98)</f>
        <v>3228.98</v>
      </c>
      <c r="D336" s="2">
        <f>IFERROR(__xludf.DUMMYFUNCTION("""COMPUTED_VALUE"""),45779.66666666667)</f>
        <v>45779.66667</v>
      </c>
      <c r="E336" s="1">
        <f>IFERROR(__xludf.DUMMYFUNCTION("""COMPUTED_VALUE"""),3301.43)</f>
        <v>3301.43</v>
      </c>
      <c r="G336" s="2">
        <f>IFERROR(__xludf.DUMMYFUNCTION("""COMPUTED_VALUE"""),45779.66666666667)</f>
        <v>45779.66667</v>
      </c>
      <c r="H336" s="1">
        <f>IFERROR(__xludf.DUMMYFUNCTION("""COMPUTED_VALUE"""),3221.11)</f>
        <v>3221.11</v>
      </c>
      <c r="J336" s="2">
        <f>IFERROR(__xludf.DUMMYFUNCTION("""COMPUTED_VALUE"""),45779.66666666667)</f>
        <v>45779.66667</v>
      </c>
      <c r="K336" s="1">
        <f>IFERROR(__xludf.DUMMYFUNCTION("""COMPUTED_VALUE"""),3296.85)</f>
        <v>3296.85</v>
      </c>
      <c r="M336" s="2">
        <f>IFERROR(__xludf.DUMMYFUNCTION("""COMPUTED_VALUE"""),45779.66666666667)</f>
        <v>45779.66667</v>
      </c>
      <c r="N336" s="1">
        <f>IFERROR(__xludf.DUMMYFUNCTION("""COMPUTED_VALUE"""),2.7438946E7)</f>
        <v>27438946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IFERROR(__xludf.DUMMYFUNCTION("""COMPUTED_VALUE"""),3293.31)</f>
        <v>3293.31</v>
      </c>
      <c r="D337" s="2">
        <f>IFERROR(__xludf.DUMMYFUNCTION("""COMPUTED_VALUE"""),45782.66666666667)</f>
        <v>45782.66667</v>
      </c>
      <c r="E337" s="1">
        <f>IFERROR(__xludf.DUMMYFUNCTION("""COMPUTED_VALUE"""),3317.38)</f>
        <v>3317.38</v>
      </c>
      <c r="G337" s="2">
        <f>IFERROR(__xludf.DUMMYFUNCTION("""COMPUTED_VALUE"""),45782.66666666667)</f>
        <v>45782.66667</v>
      </c>
      <c r="H337" s="1">
        <f>IFERROR(__xludf.DUMMYFUNCTION("""COMPUTED_VALUE"""),3271.15)</f>
        <v>3271.15</v>
      </c>
      <c r="J337" s="2">
        <f>IFERROR(__xludf.DUMMYFUNCTION("""COMPUTED_VALUE"""),45782.66666666667)</f>
        <v>45782.66667</v>
      </c>
      <c r="K337" s="1">
        <f>IFERROR(__xludf.DUMMYFUNCTION("""COMPUTED_VALUE"""),3291.76)</f>
        <v>3291.76</v>
      </c>
      <c r="M337" s="2">
        <f>IFERROR(__xludf.DUMMYFUNCTION("""COMPUTED_VALUE"""),45782.66666666667)</f>
        <v>45782.66667</v>
      </c>
      <c r="N337" s="1">
        <f>IFERROR(__xludf.DUMMYFUNCTION("""COMPUTED_VALUE"""),3.1777834E7)</f>
        <v>31777834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IFERROR(__xludf.DUMMYFUNCTION("""COMPUTED_VALUE"""),3269.81)</f>
        <v>3269.81</v>
      </c>
      <c r="D338" s="2">
        <f>IFERROR(__xludf.DUMMYFUNCTION("""COMPUTED_VALUE"""),45783.66666666667)</f>
        <v>45783.66667</v>
      </c>
      <c r="E338" s="1">
        <f>IFERROR(__xludf.DUMMYFUNCTION("""COMPUTED_VALUE"""),3291.25)</f>
        <v>3291.25</v>
      </c>
      <c r="G338" s="2">
        <f>IFERROR(__xludf.DUMMYFUNCTION("""COMPUTED_VALUE"""),45783.66666666667)</f>
        <v>45783.66667</v>
      </c>
      <c r="H338" s="1">
        <f>IFERROR(__xludf.DUMMYFUNCTION("""COMPUTED_VALUE"""),3242.4)</f>
        <v>3242.4</v>
      </c>
      <c r="J338" s="2">
        <f>IFERROR(__xludf.DUMMYFUNCTION("""COMPUTED_VALUE"""),45783.66666666667)</f>
        <v>45783.66667</v>
      </c>
      <c r="K338" s="1">
        <f>IFERROR(__xludf.DUMMYFUNCTION("""COMPUTED_VALUE"""),3278.08)</f>
        <v>3278.08</v>
      </c>
      <c r="M338" s="2">
        <f>IFERROR(__xludf.DUMMYFUNCTION("""COMPUTED_VALUE"""),45783.66666666667)</f>
        <v>45783.66667</v>
      </c>
      <c r="N338" s="1">
        <f>IFERROR(__xludf.DUMMYFUNCTION("""COMPUTED_VALUE"""),3.4493076E7)</f>
        <v>34493076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IFERROR(__xludf.DUMMYFUNCTION("""COMPUTED_VALUE"""),3285.89)</f>
        <v>3285.89</v>
      </c>
      <c r="D339" s="2">
        <f>IFERROR(__xludf.DUMMYFUNCTION("""COMPUTED_VALUE"""),45784.66666666667)</f>
        <v>45784.66667</v>
      </c>
      <c r="E339" s="1">
        <f>IFERROR(__xludf.DUMMYFUNCTION("""COMPUTED_VALUE"""),3329.88)</f>
        <v>3329.88</v>
      </c>
      <c r="G339" s="2">
        <f>IFERROR(__xludf.DUMMYFUNCTION("""COMPUTED_VALUE"""),45784.66666666667)</f>
        <v>45784.66667</v>
      </c>
      <c r="H339" s="1">
        <f>IFERROR(__xludf.DUMMYFUNCTION("""COMPUTED_VALUE"""),3285.89)</f>
        <v>3285.89</v>
      </c>
      <c r="J339" s="2">
        <f>IFERROR(__xludf.DUMMYFUNCTION("""COMPUTED_VALUE"""),45784.66666666667)</f>
        <v>45784.66667</v>
      </c>
      <c r="K339" s="1">
        <f>IFERROR(__xludf.DUMMYFUNCTION("""COMPUTED_VALUE"""),3303.18)</f>
        <v>3303.18</v>
      </c>
      <c r="M339" s="2">
        <f>IFERROR(__xludf.DUMMYFUNCTION("""COMPUTED_VALUE"""),45784.66666666667)</f>
        <v>45784.66667</v>
      </c>
      <c r="N339" s="1">
        <f>IFERROR(__xludf.DUMMYFUNCTION("""COMPUTED_VALUE"""),3.7653772E7)</f>
        <v>37653772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IFERROR(__xludf.DUMMYFUNCTION("""COMPUTED_VALUE"""),3325.48)</f>
        <v>3325.48</v>
      </c>
      <c r="D340" s="2">
        <f>IFERROR(__xludf.DUMMYFUNCTION("""COMPUTED_VALUE"""),45785.66666666667)</f>
        <v>45785.66667</v>
      </c>
      <c r="E340" s="1">
        <f>IFERROR(__xludf.DUMMYFUNCTION("""COMPUTED_VALUE"""),3342.4)</f>
        <v>3342.4</v>
      </c>
      <c r="G340" s="2">
        <f>IFERROR(__xludf.DUMMYFUNCTION("""COMPUTED_VALUE"""),45785.66666666667)</f>
        <v>45785.66667</v>
      </c>
      <c r="H340" s="1">
        <f>IFERROR(__xludf.DUMMYFUNCTION("""COMPUTED_VALUE"""),3303.41)</f>
        <v>3303.41</v>
      </c>
      <c r="J340" s="2">
        <f>IFERROR(__xludf.DUMMYFUNCTION("""COMPUTED_VALUE"""),45785.66666666667)</f>
        <v>45785.66667</v>
      </c>
      <c r="K340" s="1">
        <f>IFERROR(__xludf.DUMMYFUNCTION("""COMPUTED_VALUE"""),3305.79)</f>
        <v>3305.79</v>
      </c>
      <c r="M340" s="2">
        <f>IFERROR(__xludf.DUMMYFUNCTION("""COMPUTED_VALUE"""),45785.66666666667)</f>
        <v>45785.66667</v>
      </c>
      <c r="N340" s="1">
        <f>IFERROR(__xludf.DUMMYFUNCTION("""COMPUTED_VALUE"""),3.7023084E7)</f>
        <v>37023084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IFERROR(__xludf.DUMMYFUNCTION("""COMPUTED_VALUE"""),3306.36)</f>
        <v>3306.36</v>
      </c>
      <c r="D341" s="2">
        <f>IFERROR(__xludf.DUMMYFUNCTION("""COMPUTED_VALUE"""),45786.66666666667)</f>
        <v>45786.66667</v>
      </c>
      <c r="E341" s="1">
        <f>IFERROR(__xludf.DUMMYFUNCTION("""COMPUTED_VALUE"""),3317.15)</f>
        <v>3317.15</v>
      </c>
      <c r="G341" s="2">
        <f>IFERROR(__xludf.DUMMYFUNCTION("""COMPUTED_VALUE"""),45786.66666666667)</f>
        <v>45786.66667</v>
      </c>
      <c r="H341" s="1">
        <f>IFERROR(__xludf.DUMMYFUNCTION("""COMPUTED_VALUE"""),3285.18)</f>
        <v>3285.18</v>
      </c>
      <c r="J341" s="2">
        <f>IFERROR(__xludf.DUMMYFUNCTION("""COMPUTED_VALUE"""),45786.66666666667)</f>
        <v>45786.66667</v>
      </c>
      <c r="K341" s="1">
        <f>IFERROR(__xludf.DUMMYFUNCTION("""COMPUTED_VALUE"""),3310.99)</f>
        <v>3310.99</v>
      </c>
      <c r="M341" s="2">
        <f>IFERROR(__xludf.DUMMYFUNCTION("""COMPUTED_VALUE"""),45786.66666666667)</f>
        <v>45786.66667</v>
      </c>
      <c r="N341" s="1">
        <f>IFERROR(__xludf.DUMMYFUNCTION("""COMPUTED_VALUE"""),2.7694733E7)</f>
        <v>27694733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IFERROR(__xludf.DUMMYFUNCTION("""COMPUTED_VALUE"""),3362.7)</f>
        <v>3362.7</v>
      </c>
      <c r="D342" s="2">
        <f>IFERROR(__xludf.DUMMYFUNCTION("""COMPUTED_VALUE"""),45789.66666666667)</f>
        <v>45789.66667</v>
      </c>
      <c r="E342" s="1">
        <f>IFERROR(__xludf.DUMMYFUNCTION("""COMPUTED_VALUE"""),3365.49)</f>
        <v>3365.49</v>
      </c>
      <c r="G342" s="2">
        <f>IFERROR(__xludf.DUMMYFUNCTION("""COMPUTED_VALUE"""),45789.66666666667)</f>
        <v>45789.66667</v>
      </c>
      <c r="H342" s="1">
        <f>IFERROR(__xludf.DUMMYFUNCTION("""COMPUTED_VALUE"""),3291.93)</f>
        <v>3291.93</v>
      </c>
      <c r="J342" s="2">
        <f>IFERROR(__xludf.DUMMYFUNCTION("""COMPUTED_VALUE"""),45789.66666666667)</f>
        <v>45789.66667</v>
      </c>
      <c r="K342" s="1">
        <f>IFERROR(__xludf.DUMMYFUNCTION("""COMPUTED_VALUE"""),3327.79)</f>
        <v>3327.79</v>
      </c>
      <c r="M342" s="2">
        <f>IFERROR(__xludf.DUMMYFUNCTION("""COMPUTED_VALUE"""),45789.66666666667)</f>
        <v>45789.66667</v>
      </c>
      <c r="N342" s="1">
        <f>IFERROR(__xludf.DUMMYFUNCTION("""COMPUTED_VALUE"""),3.0702479E7)</f>
        <v>30702479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IFERROR(__xludf.DUMMYFUNCTION("""COMPUTED_VALUE"""),3333.49)</f>
        <v>3333.49</v>
      </c>
      <c r="D343" s="2">
        <f>IFERROR(__xludf.DUMMYFUNCTION("""COMPUTED_VALUE"""),45790.66666666667)</f>
        <v>45790.66667</v>
      </c>
      <c r="E343" s="1">
        <f>IFERROR(__xludf.DUMMYFUNCTION("""COMPUTED_VALUE"""),3351.56)</f>
        <v>3351.56</v>
      </c>
      <c r="G343" s="2">
        <f>IFERROR(__xludf.DUMMYFUNCTION("""COMPUTED_VALUE"""),45790.66666666667)</f>
        <v>45790.66667</v>
      </c>
      <c r="H343" s="1">
        <f>IFERROR(__xludf.DUMMYFUNCTION("""COMPUTED_VALUE"""),3325.71)</f>
        <v>3325.71</v>
      </c>
      <c r="J343" s="2">
        <f>IFERROR(__xludf.DUMMYFUNCTION("""COMPUTED_VALUE"""),45790.66666666667)</f>
        <v>45790.66667</v>
      </c>
      <c r="K343" s="1">
        <f>IFERROR(__xludf.DUMMYFUNCTION("""COMPUTED_VALUE"""),3334.09)</f>
        <v>3334.09</v>
      </c>
      <c r="M343" s="2">
        <f>IFERROR(__xludf.DUMMYFUNCTION("""COMPUTED_VALUE"""),45790.66666666667)</f>
        <v>45790.66667</v>
      </c>
      <c r="N343" s="1">
        <f>IFERROR(__xludf.DUMMYFUNCTION("""COMPUTED_VALUE"""),3.8680357E7)</f>
        <v>38680357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IFERROR(__xludf.DUMMYFUNCTION("""COMPUTED_VALUE"""),3330.02)</f>
        <v>3330.02</v>
      </c>
      <c r="D344" s="2">
        <f>IFERROR(__xludf.DUMMYFUNCTION("""COMPUTED_VALUE"""),45791.66666666667)</f>
        <v>45791.66667</v>
      </c>
      <c r="E344" s="1">
        <f>IFERROR(__xludf.DUMMYFUNCTION("""COMPUTED_VALUE"""),3340.46)</f>
        <v>3340.46</v>
      </c>
      <c r="G344" s="2">
        <f>IFERROR(__xludf.DUMMYFUNCTION("""COMPUTED_VALUE"""),45791.66666666667)</f>
        <v>45791.66667</v>
      </c>
      <c r="H344" s="1">
        <f>IFERROR(__xludf.DUMMYFUNCTION("""COMPUTED_VALUE"""),3307.74)</f>
        <v>3307.74</v>
      </c>
      <c r="J344" s="2">
        <f>IFERROR(__xludf.DUMMYFUNCTION("""COMPUTED_VALUE"""),45791.66666666667)</f>
        <v>45791.66667</v>
      </c>
      <c r="K344" s="1">
        <f>IFERROR(__xludf.DUMMYFUNCTION("""COMPUTED_VALUE"""),3336.07)</f>
        <v>3336.07</v>
      </c>
      <c r="M344" s="2">
        <f>IFERROR(__xludf.DUMMYFUNCTION("""COMPUTED_VALUE"""),45791.66666666667)</f>
        <v>45791.66667</v>
      </c>
      <c r="N344" s="1">
        <f>IFERROR(__xludf.DUMMYFUNCTION("""COMPUTED_VALUE"""),3.1937825E7)</f>
        <v>31937825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IFERROR(__xludf.DUMMYFUNCTION("""COMPUTED_VALUE"""),3333.46)</f>
        <v>3333.46</v>
      </c>
      <c r="D345" s="2">
        <f>IFERROR(__xludf.DUMMYFUNCTION("""COMPUTED_VALUE"""),45792.66666666667)</f>
        <v>45792.66667</v>
      </c>
      <c r="E345" s="1">
        <f>IFERROR(__xludf.DUMMYFUNCTION("""COMPUTED_VALUE"""),3371.8)</f>
        <v>3371.8</v>
      </c>
      <c r="G345" s="2">
        <f>IFERROR(__xludf.DUMMYFUNCTION("""COMPUTED_VALUE"""),45792.66666666667)</f>
        <v>45792.66667</v>
      </c>
      <c r="H345" s="1">
        <f>IFERROR(__xludf.DUMMYFUNCTION("""COMPUTED_VALUE"""),3331.66)</f>
        <v>3331.66</v>
      </c>
      <c r="J345" s="2">
        <f>IFERROR(__xludf.DUMMYFUNCTION("""COMPUTED_VALUE"""),45792.66666666667)</f>
        <v>45792.66667</v>
      </c>
      <c r="K345" s="1">
        <f>IFERROR(__xludf.DUMMYFUNCTION("""COMPUTED_VALUE"""),3362.78)</f>
        <v>3362.78</v>
      </c>
      <c r="M345" s="2">
        <f>IFERROR(__xludf.DUMMYFUNCTION("""COMPUTED_VALUE"""),45792.66666666667)</f>
        <v>45792.66667</v>
      </c>
      <c r="N345" s="1">
        <f>IFERROR(__xludf.DUMMYFUNCTION("""COMPUTED_VALUE"""),2.9921578E7)</f>
        <v>29921578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IFERROR(__xludf.DUMMYFUNCTION("""COMPUTED_VALUE"""),3367.62)</f>
        <v>3367.62</v>
      </c>
      <c r="D346" s="2">
        <f>IFERROR(__xludf.DUMMYFUNCTION("""COMPUTED_VALUE"""),45793.66666666667)</f>
        <v>45793.66667</v>
      </c>
      <c r="E346" s="1">
        <f>IFERROR(__xludf.DUMMYFUNCTION("""COMPUTED_VALUE"""),3402.29)</f>
        <v>3402.29</v>
      </c>
      <c r="G346" s="2">
        <f>IFERROR(__xludf.DUMMYFUNCTION("""COMPUTED_VALUE"""),45793.66666666667)</f>
        <v>45793.66667</v>
      </c>
      <c r="H346" s="1">
        <f>IFERROR(__xludf.DUMMYFUNCTION("""COMPUTED_VALUE"""),3351.59)</f>
        <v>3351.59</v>
      </c>
      <c r="J346" s="2">
        <f>IFERROR(__xludf.DUMMYFUNCTION("""COMPUTED_VALUE"""),45793.66666666667)</f>
        <v>45793.66667</v>
      </c>
      <c r="K346" s="1">
        <f>IFERROR(__xludf.DUMMYFUNCTION("""COMPUTED_VALUE"""),3400.93)</f>
        <v>3400.93</v>
      </c>
      <c r="M346" s="2">
        <f>IFERROR(__xludf.DUMMYFUNCTION("""COMPUTED_VALUE"""),45793.66666666667)</f>
        <v>45793.66667</v>
      </c>
      <c r="N346" s="1">
        <f>IFERROR(__xludf.DUMMYFUNCTION("""COMPUTED_VALUE"""),2.9558882E7)</f>
        <v>29558882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IFERROR(__xludf.DUMMYFUNCTION("""COMPUTED_VALUE"""),3375.22)</f>
        <v>3375.22</v>
      </c>
      <c r="D347" s="2">
        <f>IFERROR(__xludf.DUMMYFUNCTION("""COMPUTED_VALUE"""),45796.66666666667)</f>
        <v>45796.66667</v>
      </c>
      <c r="E347" s="1">
        <f>IFERROR(__xludf.DUMMYFUNCTION("""COMPUTED_VALUE"""),3397.81)</f>
        <v>3397.81</v>
      </c>
      <c r="G347" s="2">
        <f>IFERROR(__xludf.DUMMYFUNCTION("""COMPUTED_VALUE"""),45796.66666666667)</f>
        <v>45796.66667</v>
      </c>
      <c r="H347" s="1">
        <f>IFERROR(__xludf.DUMMYFUNCTION("""COMPUTED_VALUE"""),3374.22)</f>
        <v>3374.22</v>
      </c>
      <c r="J347" s="2">
        <f>IFERROR(__xludf.DUMMYFUNCTION("""COMPUTED_VALUE"""),45796.66666666667)</f>
        <v>45796.66667</v>
      </c>
      <c r="K347" s="1">
        <f>IFERROR(__xludf.DUMMYFUNCTION("""COMPUTED_VALUE"""),3384.98)</f>
        <v>3384.98</v>
      </c>
      <c r="M347" s="2">
        <f>IFERROR(__xludf.DUMMYFUNCTION("""COMPUTED_VALUE"""),45796.66666666667)</f>
        <v>45796.66667</v>
      </c>
      <c r="N347" s="1">
        <f>IFERROR(__xludf.DUMMYFUNCTION("""COMPUTED_VALUE"""),2.2753648E7)</f>
        <v>22753648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IFERROR(__xludf.DUMMYFUNCTION("""COMPUTED_VALUE"""),3371.02)</f>
        <v>3371.02</v>
      </c>
      <c r="D348" s="2">
        <f>IFERROR(__xludf.DUMMYFUNCTION("""COMPUTED_VALUE"""),45797.66666666667)</f>
        <v>45797.66667</v>
      </c>
      <c r="E348" s="1">
        <f>IFERROR(__xludf.DUMMYFUNCTION("""COMPUTED_VALUE"""),3378.49)</f>
        <v>3378.49</v>
      </c>
      <c r="G348" s="2">
        <f>IFERROR(__xludf.DUMMYFUNCTION("""COMPUTED_VALUE"""),45797.66666666667)</f>
        <v>45797.66667</v>
      </c>
      <c r="H348" s="1">
        <f>IFERROR(__xludf.DUMMYFUNCTION("""COMPUTED_VALUE"""),3333.58)</f>
        <v>3333.58</v>
      </c>
      <c r="J348" s="2">
        <f>IFERROR(__xludf.DUMMYFUNCTION("""COMPUTED_VALUE"""),45797.66666666667)</f>
        <v>45797.66667</v>
      </c>
      <c r="K348" s="1">
        <f>IFERROR(__xludf.DUMMYFUNCTION("""COMPUTED_VALUE"""),3344.07)</f>
        <v>3344.07</v>
      </c>
      <c r="M348" s="2">
        <f>IFERROR(__xludf.DUMMYFUNCTION("""COMPUTED_VALUE"""),45797.66666666667)</f>
        <v>45797.66667</v>
      </c>
      <c r="N348" s="1">
        <f>IFERROR(__xludf.DUMMYFUNCTION("""COMPUTED_VALUE"""),4.1462172E7)</f>
        <v>41462172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IFERROR(__xludf.DUMMYFUNCTION("""COMPUTED_VALUE"""),3323.85)</f>
        <v>3323.85</v>
      </c>
      <c r="D349" s="2">
        <f>IFERROR(__xludf.DUMMYFUNCTION("""COMPUTED_VALUE"""),45798.66666666667)</f>
        <v>45798.66667</v>
      </c>
      <c r="E349" s="1">
        <f>IFERROR(__xludf.DUMMYFUNCTION("""COMPUTED_VALUE"""),3342.13)</f>
        <v>3342.13</v>
      </c>
      <c r="G349" s="2">
        <f>IFERROR(__xludf.DUMMYFUNCTION("""COMPUTED_VALUE"""),45798.66666666667)</f>
        <v>45798.66667</v>
      </c>
      <c r="H349" s="1">
        <f>IFERROR(__xludf.DUMMYFUNCTION("""COMPUTED_VALUE"""),3305.16)</f>
        <v>3305.16</v>
      </c>
      <c r="J349" s="2">
        <f>IFERROR(__xludf.DUMMYFUNCTION("""COMPUTED_VALUE"""),45798.66666666667)</f>
        <v>45798.66667</v>
      </c>
      <c r="K349" s="1">
        <f>IFERROR(__xludf.DUMMYFUNCTION("""COMPUTED_VALUE"""),3313.76)</f>
        <v>3313.76</v>
      </c>
      <c r="M349" s="2">
        <f>IFERROR(__xludf.DUMMYFUNCTION("""COMPUTED_VALUE"""),45798.66666666667)</f>
        <v>45798.66667</v>
      </c>
      <c r="N349" s="1">
        <f>IFERROR(__xludf.DUMMYFUNCTION("""COMPUTED_VALUE"""),3.2760017E7)</f>
        <v>32760017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IFERROR(__xludf.DUMMYFUNCTION("""COMPUTED_VALUE"""),3304.02)</f>
        <v>3304.02</v>
      </c>
      <c r="D350" s="2">
        <f>IFERROR(__xludf.DUMMYFUNCTION("""COMPUTED_VALUE"""),45799.66666666667)</f>
        <v>45799.66667</v>
      </c>
      <c r="E350" s="1">
        <f>IFERROR(__xludf.DUMMYFUNCTION("""COMPUTED_VALUE"""),3319.19)</f>
        <v>3319.19</v>
      </c>
      <c r="G350" s="2">
        <f>IFERROR(__xludf.DUMMYFUNCTION("""COMPUTED_VALUE"""),45799.66666666667)</f>
        <v>45799.66667</v>
      </c>
      <c r="H350" s="1">
        <f>IFERROR(__xludf.DUMMYFUNCTION("""COMPUTED_VALUE"""),3294.42)</f>
        <v>3294.42</v>
      </c>
      <c r="J350" s="2">
        <f>IFERROR(__xludf.DUMMYFUNCTION("""COMPUTED_VALUE"""),45799.66666666667)</f>
        <v>45799.66667</v>
      </c>
      <c r="K350" s="1">
        <f>IFERROR(__xludf.DUMMYFUNCTION("""COMPUTED_VALUE"""),3301.72)</f>
        <v>3301.72</v>
      </c>
      <c r="M350" s="2">
        <f>IFERROR(__xludf.DUMMYFUNCTION("""COMPUTED_VALUE"""),45799.66666666667)</f>
        <v>45799.66667</v>
      </c>
      <c r="N350" s="1">
        <f>IFERROR(__xludf.DUMMYFUNCTION("""COMPUTED_VALUE"""),2.704594E7)</f>
        <v>27045940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IFERROR(__xludf.DUMMYFUNCTION("""COMPUTED_VALUE"""),3218.59)</f>
        <v>3218.59</v>
      </c>
      <c r="D351" s="2">
        <f>IFERROR(__xludf.DUMMYFUNCTION("""COMPUTED_VALUE"""),45800.66666666667)</f>
        <v>45800.66667</v>
      </c>
      <c r="E351" s="1">
        <f>IFERROR(__xludf.DUMMYFUNCTION("""COMPUTED_VALUE"""),3221.71)</f>
        <v>3221.71</v>
      </c>
      <c r="G351" s="2">
        <f>IFERROR(__xludf.DUMMYFUNCTION("""COMPUTED_VALUE"""),45800.66666666667)</f>
        <v>45800.66667</v>
      </c>
      <c r="H351" s="1">
        <f>IFERROR(__xludf.DUMMYFUNCTION("""COMPUTED_VALUE"""),3125.15)</f>
        <v>3125.15</v>
      </c>
      <c r="J351" s="2">
        <f>IFERROR(__xludf.DUMMYFUNCTION("""COMPUTED_VALUE"""),45800.66666666667)</f>
        <v>45800.66667</v>
      </c>
      <c r="K351" s="1">
        <f>IFERROR(__xludf.DUMMYFUNCTION("""COMPUTED_VALUE"""),3148.94)</f>
        <v>3148.94</v>
      </c>
      <c r="M351" s="2">
        <f>IFERROR(__xludf.DUMMYFUNCTION("""COMPUTED_VALUE"""),45800.66666666667)</f>
        <v>45800.66667</v>
      </c>
      <c r="N351" s="1">
        <f>IFERROR(__xludf.DUMMYFUNCTION("""COMPUTED_VALUE"""),4.6025865E7)</f>
        <v>46025865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IFERROR(__xludf.DUMMYFUNCTION("""COMPUTED_VALUE"""),3179.81)</f>
        <v>3179.81</v>
      </c>
      <c r="D352" s="2">
        <f>IFERROR(__xludf.DUMMYFUNCTION("""COMPUTED_VALUE"""),45804.66666666667)</f>
        <v>45804.66667</v>
      </c>
      <c r="E352" s="1">
        <f>IFERROR(__xludf.DUMMYFUNCTION("""COMPUTED_VALUE"""),3179.81)</f>
        <v>3179.81</v>
      </c>
      <c r="G352" s="2">
        <f>IFERROR(__xludf.DUMMYFUNCTION("""COMPUTED_VALUE"""),45804.66666666667)</f>
        <v>45804.66667</v>
      </c>
      <c r="H352" s="1">
        <f>IFERROR(__xludf.DUMMYFUNCTION("""COMPUTED_VALUE"""),3124.74)</f>
        <v>3124.74</v>
      </c>
      <c r="J352" s="2">
        <f>IFERROR(__xludf.DUMMYFUNCTION("""COMPUTED_VALUE"""),45804.66666666667)</f>
        <v>45804.66667</v>
      </c>
      <c r="K352" s="1">
        <f>IFERROR(__xludf.DUMMYFUNCTION("""COMPUTED_VALUE"""),3144.81)</f>
        <v>3144.81</v>
      </c>
      <c r="M352" s="2">
        <f>IFERROR(__xludf.DUMMYFUNCTION("""COMPUTED_VALUE"""),45804.66666666667)</f>
        <v>45804.66667</v>
      </c>
      <c r="N352" s="1">
        <f>IFERROR(__xludf.DUMMYFUNCTION("""COMPUTED_VALUE"""),3.5288379E7)</f>
        <v>35288379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IFERROR(__xludf.DUMMYFUNCTION("""COMPUTED_VALUE"""),3140.93)</f>
        <v>3140.93</v>
      </c>
      <c r="D353" s="2">
        <f>IFERROR(__xludf.DUMMYFUNCTION("""COMPUTED_VALUE"""),45805.66666666667)</f>
        <v>45805.66667</v>
      </c>
      <c r="E353" s="1">
        <f>IFERROR(__xludf.DUMMYFUNCTION("""COMPUTED_VALUE"""),3144.56)</f>
        <v>3144.56</v>
      </c>
      <c r="G353" s="2">
        <f>IFERROR(__xludf.DUMMYFUNCTION("""COMPUTED_VALUE"""),45805.66666666667)</f>
        <v>45805.66667</v>
      </c>
      <c r="H353" s="1">
        <f>IFERROR(__xludf.DUMMYFUNCTION("""COMPUTED_VALUE"""),3108.2)</f>
        <v>3108.2</v>
      </c>
      <c r="J353" s="2">
        <f>IFERROR(__xludf.DUMMYFUNCTION("""COMPUTED_VALUE"""),45805.66666666667)</f>
        <v>45805.66667</v>
      </c>
      <c r="K353" s="1">
        <f>IFERROR(__xludf.DUMMYFUNCTION("""COMPUTED_VALUE"""),3109.75)</f>
        <v>3109.75</v>
      </c>
      <c r="M353" s="2">
        <f>IFERROR(__xludf.DUMMYFUNCTION("""COMPUTED_VALUE"""),45805.66666666667)</f>
        <v>45805.66667</v>
      </c>
      <c r="N353" s="1">
        <f>IFERROR(__xludf.DUMMYFUNCTION("""COMPUTED_VALUE"""),2.9866642E7)</f>
        <v>29866642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IFERROR(__xludf.DUMMYFUNCTION("""COMPUTED_VALUE"""),3116.54)</f>
        <v>3116.54</v>
      </c>
      <c r="D354" s="2">
        <f>IFERROR(__xludf.DUMMYFUNCTION("""COMPUTED_VALUE"""),45806.66666666667)</f>
        <v>45806.66667</v>
      </c>
      <c r="E354" s="1">
        <f>IFERROR(__xludf.DUMMYFUNCTION("""COMPUTED_VALUE"""),3120.17)</f>
        <v>3120.17</v>
      </c>
      <c r="G354" s="2">
        <f>IFERROR(__xludf.DUMMYFUNCTION("""COMPUTED_VALUE"""),45806.66666666667)</f>
        <v>45806.66667</v>
      </c>
      <c r="H354" s="1">
        <f>IFERROR(__xludf.DUMMYFUNCTION("""COMPUTED_VALUE"""),3079.64)</f>
        <v>3079.64</v>
      </c>
      <c r="J354" s="2">
        <f>IFERROR(__xludf.DUMMYFUNCTION("""COMPUTED_VALUE"""),45806.66666666667)</f>
        <v>45806.66667</v>
      </c>
      <c r="K354" s="1">
        <f>IFERROR(__xludf.DUMMYFUNCTION("""COMPUTED_VALUE"""),3087.66)</f>
        <v>3087.66</v>
      </c>
      <c r="M354" s="2">
        <f>IFERROR(__xludf.DUMMYFUNCTION("""COMPUTED_VALUE"""),45806.66666666667)</f>
        <v>45806.66667</v>
      </c>
      <c r="N354" s="1">
        <f>IFERROR(__xludf.DUMMYFUNCTION("""COMPUTED_VALUE"""),2.2161368E7)</f>
        <v>22161368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IFERROR(__xludf.DUMMYFUNCTION("""COMPUTED_VALUE"""),3083.85)</f>
        <v>3083.85</v>
      </c>
      <c r="D355" s="2">
        <f>IFERROR(__xludf.DUMMYFUNCTION("""COMPUTED_VALUE"""),45807.66666666667)</f>
        <v>45807.66667</v>
      </c>
      <c r="E355" s="1">
        <f>IFERROR(__xludf.DUMMYFUNCTION("""COMPUTED_VALUE"""),3110.13)</f>
        <v>3110.13</v>
      </c>
      <c r="G355" s="2">
        <f>IFERROR(__xludf.DUMMYFUNCTION("""COMPUTED_VALUE"""),45807.66666666667)</f>
        <v>45807.66667</v>
      </c>
      <c r="H355" s="1">
        <f>IFERROR(__xludf.DUMMYFUNCTION("""COMPUTED_VALUE"""),3062.73)</f>
        <v>3062.73</v>
      </c>
      <c r="J355" s="2">
        <f>IFERROR(__xludf.DUMMYFUNCTION("""COMPUTED_VALUE"""),45807.66666666667)</f>
        <v>45807.66667</v>
      </c>
      <c r="K355" s="1">
        <f>IFERROR(__xludf.DUMMYFUNCTION("""COMPUTED_VALUE"""),3104.98)</f>
        <v>3104.98</v>
      </c>
      <c r="M355" s="2">
        <f>IFERROR(__xludf.DUMMYFUNCTION("""COMPUTED_VALUE"""),45807.66666666667)</f>
        <v>45807.66667</v>
      </c>
      <c r="N355" s="1">
        <f>IFERROR(__xludf.DUMMYFUNCTION("""COMPUTED_VALUE"""),3.9107542E7)</f>
        <v>39107542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IFERROR(__xludf.DUMMYFUNCTION("""COMPUTED_VALUE"""),3100.27)</f>
        <v>3100.27</v>
      </c>
      <c r="D356" s="2">
        <f>IFERROR(__xludf.DUMMYFUNCTION("""COMPUTED_VALUE"""),45810.66666666667)</f>
        <v>45810.66667</v>
      </c>
      <c r="E356" s="1">
        <f>IFERROR(__xludf.DUMMYFUNCTION("""COMPUTED_VALUE"""),3115.05)</f>
        <v>3115.05</v>
      </c>
      <c r="G356" s="2">
        <f>IFERROR(__xludf.DUMMYFUNCTION("""COMPUTED_VALUE"""),45810.66666666667)</f>
        <v>45810.66667</v>
      </c>
      <c r="H356" s="1">
        <f>IFERROR(__xludf.DUMMYFUNCTION("""COMPUTED_VALUE"""),3062.48)</f>
        <v>3062.48</v>
      </c>
      <c r="J356" s="2">
        <f>IFERROR(__xludf.DUMMYFUNCTION("""COMPUTED_VALUE"""),45810.66666666667)</f>
        <v>45810.66667</v>
      </c>
      <c r="K356" s="1">
        <f>IFERROR(__xludf.DUMMYFUNCTION("""COMPUTED_VALUE"""),3114.36)</f>
        <v>3114.36</v>
      </c>
      <c r="M356" s="2">
        <f>IFERROR(__xludf.DUMMYFUNCTION("""COMPUTED_VALUE"""),45810.66666666667)</f>
        <v>45810.66667</v>
      </c>
      <c r="N356" s="1">
        <f>IFERROR(__xludf.DUMMYFUNCTION("""COMPUTED_VALUE"""),3.664607E7)</f>
        <v>36646070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IFERROR(__xludf.DUMMYFUNCTION("""COMPUTED_VALUE"""),3109.96)</f>
        <v>3109.96</v>
      </c>
      <c r="D357" s="2">
        <f>IFERROR(__xludf.DUMMYFUNCTION("""COMPUTED_VALUE"""),45811.66666666667)</f>
        <v>45811.66667</v>
      </c>
      <c r="E357" s="1">
        <f>IFERROR(__xludf.DUMMYFUNCTION("""COMPUTED_VALUE"""),3116.02)</f>
        <v>3116.02</v>
      </c>
      <c r="G357" s="2">
        <f>IFERROR(__xludf.DUMMYFUNCTION("""COMPUTED_VALUE"""),45811.66666666667)</f>
        <v>45811.66667</v>
      </c>
      <c r="H357" s="1">
        <f>IFERROR(__xludf.DUMMYFUNCTION("""COMPUTED_VALUE"""),3083.01)</f>
        <v>3083.01</v>
      </c>
      <c r="J357" s="2">
        <f>IFERROR(__xludf.DUMMYFUNCTION("""COMPUTED_VALUE"""),45811.66666666667)</f>
        <v>45811.66667</v>
      </c>
      <c r="K357" s="1">
        <f>IFERROR(__xludf.DUMMYFUNCTION("""COMPUTED_VALUE"""),3104.28)</f>
        <v>3104.28</v>
      </c>
      <c r="M357" s="2">
        <f>IFERROR(__xludf.DUMMYFUNCTION("""COMPUTED_VALUE"""),45811.66666666667)</f>
        <v>45811.66667</v>
      </c>
      <c r="N357" s="1">
        <f>IFERROR(__xludf.DUMMYFUNCTION("""COMPUTED_VALUE"""),4.6523262E7)</f>
        <v>46523262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IFERROR(__xludf.DUMMYFUNCTION("""COMPUTED_VALUE"""),3102.99)</f>
        <v>3102.99</v>
      </c>
      <c r="D358" s="2">
        <f>IFERROR(__xludf.DUMMYFUNCTION("""COMPUTED_VALUE"""),45812.66666666667)</f>
        <v>45812.66667</v>
      </c>
      <c r="E358" s="1">
        <f>IFERROR(__xludf.DUMMYFUNCTION("""COMPUTED_VALUE"""),3107.42)</f>
        <v>3107.42</v>
      </c>
      <c r="G358" s="2">
        <f>IFERROR(__xludf.DUMMYFUNCTION("""COMPUTED_VALUE"""),45812.66666666667)</f>
        <v>45812.66667</v>
      </c>
      <c r="H358" s="1">
        <f>IFERROR(__xludf.DUMMYFUNCTION("""COMPUTED_VALUE"""),3085.33)</f>
        <v>3085.33</v>
      </c>
      <c r="J358" s="2">
        <f>IFERROR(__xludf.DUMMYFUNCTION("""COMPUTED_VALUE"""),45812.66666666667)</f>
        <v>45812.66667</v>
      </c>
      <c r="K358" s="1">
        <f>IFERROR(__xludf.DUMMYFUNCTION("""COMPUTED_VALUE"""),3088.16)</f>
        <v>3088.16</v>
      </c>
      <c r="M358" s="2">
        <f>IFERROR(__xludf.DUMMYFUNCTION("""COMPUTED_VALUE"""),45812.66666666667)</f>
        <v>45812.66667</v>
      </c>
      <c r="N358" s="1">
        <f>IFERROR(__xludf.DUMMYFUNCTION("""COMPUTED_VALUE"""),4.5143452E7)</f>
        <v>45143452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IFERROR(__xludf.DUMMYFUNCTION("""COMPUTED_VALUE"""),3100.28)</f>
        <v>3100.28</v>
      </c>
      <c r="D359" s="2">
        <f>IFERROR(__xludf.DUMMYFUNCTION("""COMPUTED_VALUE"""),45813.66666666667)</f>
        <v>45813.66667</v>
      </c>
      <c r="E359" s="1">
        <f>IFERROR(__xludf.DUMMYFUNCTION("""COMPUTED_VALUE"""),3101.58)</f>
        <v>3101.58</v>
      </c>
      <c r="G359" s="2">
        <f>IFERROR(__xludf.DUMMYFUNCTION("""COMPUTED_VALUE"""),45813.66666666667)</f>
        <v>45813.66667</v>
      </c>
      <c r="H359" s="1">
        <f>IFERROR(__xludf.DUMMYFUNCTION("""COMPUTED_VALUE"""),3067.3)</f>
        <v>3067.3</v>
      </c>
      <c r="J359" s="2">
        <f>IFERROR(__xludf.DUMMYFUNCTION("""COMPUTED_VALUE"""),45813.66666666667)</f>
        <v>45813.66667</v>
      </c>
      <c r="K359" s="1">
        <f>IFERROR(__xludf.DUMMYFUNCTION("""COMPUTED_VALUE"""),3073.71)</f>
        <v>3073.71</v>
      </c>
      <c r="M359" s="2">
        <f>IFERROR(__xludf.DUMMYFUNCTION("""COMPUTED_VALUE"""),45813.66666666667)</f>
        <v>45813.66667</v>
      </c>
      <c r="N359" s="1">
        <f>IFERROR(__xludf.DUMMYFUNCTION("""COMPUTED_VALUE"""),3.157982E7)</f>
        <v>31579820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IFERROR(__xludf.DUMMYFUNCTION("""COMPUTED_VALUE"""),3092.58)</f>
        <v>3092.58</v>
      </c>
      <c r="D360" s="2">
        <f>IFERROR(__xludf.DUMMYFUNCTION("""COMPUTED_VALUE"""),45814.66666666667)</f>
        <v>45814.66667</v>
      </c>
      <c r="E360" s="1">
        <f>IFERROR(__xludf.DUMMYFUNCTION("""COMPUTED_VALUE"""),3117.05)</f>
        <v>3117.05</v>
      </c>
      <c r="G360" s="2">
        <f>IFERROR(__xludf.DUMMYFUNCTION("""COMPUTED_VALUE"""),45814.66666666667)</f>
        <v>45814.66667</v>
      </c>
      <c r="H360" s="1">
        <f>IFERROR(__xludf.DUMMYFUNCTION("""COMPUTED_VALUE"""),3068.58)</f>
        <v>3068.58</v>
      </c>
      <c r="J360" s="2">
        <f>IFERROR(__xludf.DUMMYFUNCTION("""COMPUTED_VALUE"""),45814.66666666667)</f>
        <v>45814.66667</v>
      </c>
      <c r="K360" s="1">
        <f>IFERROR(__xludf.DUMMYFUNCTION("""COMPUTED_VALUE"""),3074.86)</f>
        <v>3074.86</v>
      </c>
      <c r="M360" s="2">
        <f>IFERROR(__xludf.DUMMYFUNCTION("""COMPUTED_VALUE"""),45814.66666666667)</f>
        <v>45814.66667</v>
      </c>
      <c r="N360" s="1">
        <f>IFERROR(__xludf.DUMMYFUNCTION("""COMPUTED_VALUE"""),3.194672E7)</f>
        <v>31946720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IFERROR(__xludf.DUMMYFUNCTION("""COMPUTED_VALUE"""),3065.93)</f>
        <v>3065.93</v>
      </c>
      <c r="D361" s="2">
        <f>IFERROR(__xludf.DUMMYFUNCTION("""COMPUTED_VALUE"""),45817.66666666667)</f>
        <v>45817.66667</v>
      </c>
      <c r="E361" s="1">
        <f>IFERROR(__xludf.DUMMYFUNCTION("""COMPUTED_VALUE"""),3071.78)</f>
        <v>3071.78</v>
      </c>
      <c r="G361" s="2">
        <f>IFERROR(__xludf.DUMMYFUNCTION("""COMPUTED_VALUE"""),45817.66666666667)</f>
        <v>45817.66667</v>
      </c>
      <c r="H361" s="1">
        <f>IFERROR(__xludf.DUMMYFUNCTION("""COMPUTED_VALUE"""),3018.46)</f>
        <v>3018.46</v>
      </c>
      <c r="J361" s="2">
        <f>IFERROR(__xludf.DUMMYFUNCTION("""COMPUTED_VALUE"""),45817.66666666667)</f>
        <v>45817.66667</v>
      </c>
      <c r="K361" s="1">
        <f>IFERROR(__xludf.DUMMYFUNCTION("""COMPUTED_VALUE"""),3038.31)</f>
        <v>3038.31</v>
      </c>
      <c r="M361" s="2">
        <f>IFERROR(__xludf.DUMMYFUNCTION("""COMPUTED_VALUE"""),45817.66666666667)</f>
        <v>45817.66667</v>
      </c>
      <c r="N361" s="1">
        <f>IFERROR(__xludf.DUMMYFUNCTION("""COMPUTED_VALUE"""),3.4613429E7)</f>
        <v>34613429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IFERROR(__xludf.DUMMYFUNCTION("""COMPUTED_VALUE"""),3044.35)</f>
        <v>3044.35</v>
      </c>
      <c r="D362" s="2">
        <f>IFERROR(__xludf.DUMMYFUNCTION("""COMPUTED_VALUE"""),45818.66666666667)</f>
        <v>45818.66667</v>
      </c>
      <c r="E362" s="1">
        <f>IFERROR(__xludf.DUMMYFUNCTION("""COMPUTED_VALUE"""),3050.24)</f>
        <v>3050.24</v>
      </c>
      <c r="G362" s="2">
        <f>IFERROR(__xludf.DUMMYFUNCTION("""COMPUTED_VALUE"""),45818.66666666667)</f>
        <v>45818.66667</v>
      </c>
      <c r="H362" s="1">
        <f>IFERROR(__xludf.DUMMYFUNCTION("""COMPUTED_VALUE"""),2998.27)</f>
        <v>2998.27</v>
      </c>
      <c r="J362" s="2">
        <f>IFERROR(__xludf.DUMMYFUNCTION("""COMPUTED_VALUE"""),45818.66666666667)</f>
        <v>45818.66667</v>
      </c>
      <c r="K362" s="1">
        <f>IFERROR(__xludf.DUMMYFUNCTION("""COMPUTED_VALUE"""),3021.65)</f>
        <v>3021.65</v>
      </c>
      <c r="M362" s="2">
        <f>IFERROR(__xludf.DUMMYFUNCTION("""COMPUTED_VALUE"""),45818.66666666667)</f>
        <v>45818.66667</v>
      </c>
      <c r="N362" s="1">
        <f>IFERROR(__xludf.DUMMYFUNCTION("""COMPUTED_VALUE"""),3.6379213E7)</f>
        <v>36379213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IFERROR(__xludf.DUMMYFUNCTION("""COMPUTED_VALUE"""),3020.72)</f>
        <v>3020.72</v>
      </c>
      <c r="D363" s="2">
        <f>IFERROR(__xludf.DUMMYFUNCTION("""COMPUTED_VALUE"""),45819.66666666667)</f>
        <v>45819.66667</v>
      </c>
      <c r="E363" s="1">
        <f>IFERROR(__xludf.DUMMYFUNCTION("""COMPUTED_VALUE"""),3036.22)</f>
        <v>3036.22</v>
      </c>
      <c r="G363" s="2">
        <f>IFERROR(__xludf.DUMMYFUNCTION("""COMPUTED_VALUE"""),45819.66666666667)</f>
        <v>45819.66667</v>
      </c>
      <c r="H363" s="1">
        <f>IFERROR(__xludf.DUMMYFUNCTION("""COMPUTED_VALUE"""),3006.41)</f>
        <v>3006.41</v>
      </c>
      <c r="J363" s="2">
        <f>IFERROR(__xludf.DUMMYFUNCTION("""COMPUTED_VALUE"""),45819.66666666667)</f>
        <v>45819.66667</v>
      </c>
      <c r="K363" s="1">
        <f>IFERROR(__xludf.DUMMYFUNCTION("""COMPUTED_VALUE"""),3013.26)</f>
        <v>3013.26</v>
      </c>
      <c r="M363" s="2">
        <f>IFERROR(__xludf.DUMMYFUNCTION("""COMPUTED_VALUE"""),45819.66666666667)</f>
        <v>45819.66667</v>
      </c>
      <c r="N363" s="1">
        <f>IFERROR(__xludf.DUMMYFUNCTION("""COMPUTED_VALUE"""),3.3573386E7)</f>
        <v>33573386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IFERROR(__xludf.DUMMYFUNCTION("""COMPUTED_VALUE"""),3013.29)</f>
        <v>3013.29</v>
      </c>
      <c r="D364" s="2">
        <f>IFERROR(__xludf.DUMMYFUNCTION("""COMPUTED_VALUE"""),45820.66666666667)</f>
        <v>45820.66667</v>
      </c>
      <c r="E364" s="1">
        <f>IFERROR(__xludf.DUMMYFUNCTION("""COMPUTED_VALUE"""),3021.18)</f>
        <v>3021.18</v>
      </c>
      <c r="G364" s="2">
        <f>IFERROR(__xludf.DUMMYFUNCTION("""COMPUTED_VALUE"""),45820.66666666667)</f>
        <v>45820.66667</v>
      </c>
      <c r="H364" s="1">
        <f>IFERROR(__xludf.DUMMYFUNCTION("""COMPUTED_VALUE"""),2995.92)</f>
        <v>2995.92</v>
      </c>
      <c r="J364" s="2">
        <f>IFERROR(__xludf.DUMMYFUNCTION("""COMPUTED_VALUE"""),45820.66666666667)</f>
        <v>45820.66667</v>
      </c>
      <c r="K364" s="1">
        <f>IFERROR(__xludf.DUMMYFUNCTION("""COMPUTED_VALUE"""),3019.42)</f>
        <v>3019.42</v>
      </c>
      <c r="M364" s="2">
        <f>IFERROR(__xludf.DUMMYFUNCTION("""COMPUTED_VALUE"""),45820.66666666667)</f>
        <v>45820.66667</v>
      </c>
      <c r="N364" s="1">
        <f>IFERROR(__xludf.DUMMYFUNCTION("""COMPUTED_VALUE"""),2.1655628E7)</f>
        <v>21655628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IFERROR(__xludf.DUMMYFUNCTION("""COMPUTED_VALUE"""),2982.65)</f>
        <v>2982.65</v>
      </c>
      <c r="D365" s="2">
        <f>IFERROR(__xludf.DUMMYFUNCTION("""COMPUTED_VALUE"""),45821.66666666667)</f>
        <v>45821.66667</v>
      </c>
      <c r="E365" s="1">
        <f>IFERROR(__xludf.DUMMYFUNCTION("""COMPUTED_VALUE"""),3005.38)</f>
        <v>3005.38</v>
      </c>
      <c r="G365" s="2">
        <f>IFERROR(__xludf.DUMMYFUNCTION("""COMPUTED_VALUE"""),45821.66666666667)</f>
        <v>45821.66667</v>
      </c>
      <c r="H365" s="1">
        <f>IFERROR(__xludf.DUMMYFUNCTION("""COMPUTED_VALUE"""),2957.82)</f>
        <v>2957.82</v>
      </c>
      <c r="J365" s="2">
        <f>IFERROR(__xludf.DUMMYFUNCTION("""COMPUTED_VALUE"""),45821.66666666667)</f>
        <v>45821.66667</v>
      </c>
      <c r="K365" s="1">
        <f>IFERROR(__xludf.DUMMYFUNCTION("""COMPUTED_VALUE"""),2969.11)</f>
        <v>2969.11</v>
      </c>
      <c r="M365" s="2">
        <f>IFERROR(__xludf.DUMMYFUNCTION("""COMPUTED_VALUE"""),45821.66666666667)</f>
        <v>45821.66667</v>
      </c>
      <c r="N365" s="1">
        <f>IFERROR(__xludf.DUMMYFUNCTION("""COMPUTED_VALUE"""),2.3670917E7)</f>
        <v>23670917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IFERROR(__xludf.DUMMYFUNCTION("""COMPUTED_VALUE"""),2985.19)</f>
        <v>2985.19</v>
      </c>
      <c r="D366" s="2">
        <f>IFERROR(__xludf.DUMMYFUNCTION("""COMPUTED_VALUE"""),45824.66666666667)</f>
        <v>45824.66667</v>
      </c>
      <c r="E366" s="1">
        <f>IFERROR(__xludf.DUMMYFUNCTION("""COMPUTED_VALUE"""),2998.59)</f>
        <v>2998.59</v>
      </c>
      <c r="G366" s="2">
        <f>IFERROR(__xludf.DUMMYFUNCTION("""COMPUTED_VALUE"""),45824.66666666667)</f>
        <v>45824.66667</v>
      </c>
      <c r="H366" s="1">
        <f>IFERROR(__xludf.DUMMYFUNCTION("""COMPUTED_VALUE"""),2955.53)</f>
        <v>2955.53</v>
      </c>
      <c r="J366" s="2">
        <f>IFERROR(__xludf.DUMMYFUNCTION("""COMPUTED_VALUE"""),45824.66666666667)</f>
        <v>45824.66667</v>
      </c>
      <c r="K366" s="1">
        <f>IFERROR(__xludf.DUMMYFUNCTION("""COMPUTED_VALUE"""),2959.16)</f>
        <v>2959.16</v>
      </c>
      <c r="M366" s="2">
        <f>IFERROR(__xludf.DUMMYFUNCTION("""COMPUTED_VALUE"""),45824.66666666667)</f>
        <v>45824.66667</v>
      </c>
      <c r="N366" s="1">
        <f>IFERROR(__xludf.DUMMYFUNCTION("""COMPUTED_VALUE"""),4.1643593E7)</f>
        <v>41643593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IFERROR(__xludf.DUMMYFUNCTION("""COMPUTED_VALUE"""),2945.7)</f>
        <v>2945.7</v>
      </c>
      <c r="D367" s="2">
        <f>IFERROR(__xludf.DUMMYFUNCTION("""COMPUTED_VALUE"""),45825.66666666667)</f>
        <v>45825.66667</v>
      </c>
      <c r="E367" s="1">
        <f>IFERROR(__xludf.DUMMYFUNCTION("""COMPUTED_VALUE"""),2954.52)</f>
        <v>2954.52</v>
      </c>
      <c r="G367" s="2">
        <f>IFERROR(__xludf.DUMMYFUNCTION("""COMPUTED_VALUE"""),45825.66666666667)</f>
        <v>45825.66667</v>
      </c>
      <c r="H367" s="1">
        <f>IFERROR(__xludf.DUMMYFUNCTION("""COMPUTED_VALUE"""),2929.87)</f>
        <v>2929.87</v>
      </c>
      <c r="J367" s="2">
        <f>IFERROR(__xludf.DUMMYFUNCTION("""COMPUTED_VALUE"""),45825.66666666667)</f>
        <v>45825.66667</v>
      </c>
      <c r="K367" s="1">
        <f>IFERROR(__xludf.DUMMYFUNCTION("""COMPUTED_VALUE"""),2943.95)</f>
        <v>2943.95</v>
      </c>
      <c r="M367" s="2">
        <f>IFERROR(__xludf.DUMMYFUNCTION("""COMPUTED_VALUE"""),45825.66666666667)</f>
        <v>45825.66667</v>
      </c>
      <c r="N367" s="1">
        <f>IFERROR(__xludf.DUMMYFUNCTION("""COMPUTED_VALUE"""),3.7224659E7)</f>
        <v>37224659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IFERROR(__xludf.DUMMYFUNCTION("""COMPUTED_VALUE"""),2950.02)</f>
        <v>2950.02</v>
      </c>
      <c r="D368" s="2">
        <f>IFERROR(__xludf.DUMMYFUNCTION("""COMPUTED_VALUE"""),45826.66666666667)</f>
        <v>45826.66667</v>
      </c>
      <c r="E368" s="1">
        <f>IFERROR(__xludf.DUMMYFUNCTION("""COMPUTED_VALUE"""),2962.32)</f>
        <v>2962.32</v>
      </c>
      <c r="G368" s="2">
        <f>IFERROR(__xludf.DUMMYFUNCTION("""COMPUTED_VALUE"""),45826.66666666667)</f>
        <v>45826.66667</v>
      </c>
      <c r="H368" s="1">
        <f>IFERROR(__xludf.DUMMYFUNCTION("""COMPUTED_VALUE"""),2937.94)</f>
        <v>2937.94</v>
      </c>
      <c r="J368" s="2">
        <f>IFERROR(__xludf.DUMMYFUNCTION("""COMPUTED_VALUE"""),45826.66666666667)</f>
        <v>45826.66667</v>
      </c>
      <c r="K368" s="1">
        <f>IFERROR(__xludf.DUMMYFUNCTION("""COMPUTED_VALUE"""),2945.18)</f>
        <v>2945.18</v>
      </c>
      <c r="M368" s="2">
        <f>IFERROR(__xludf.DUMMYFUNCTION("""COMPUTED_VALUE"""),45826.66666666667)</f>
        <v>45826.66667</v>
      </c>
      <c r="N368" s="1">
        <f>IFERROR(__xludf.DUMMYFUNCTION("""COMPUTED_VALUE"""),2.8517445E7)</f>
        <v>28517445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IFERROR(__xludf.DUMMYFUNCTION("""COMPUTED_VALUE"""),2958.61)</f>
        <v>2958.61</v>
      </c>
      <c r="D369" s="2">
        <f>IFERROR(__xludf.DUMMYFUNCTION("""COMPUTED_VALUE"""),45828.66666666667)</f>
        <v>45828.66667</v>
      </c>
      <c r="E369" s="1">
        <f>IFERROR(__xludf.DUMMYFUNCTION("""COMPUTED_VALUE"""),2981.76)</f>
        <v>2981.76</v>
      </c>
      <c r="G369" s="2">
        <f>IFERROR(__xludf.DUMMYFUNCTION("""COMPUTED_VALUE"""),45828.66666666667)</f>
        <v>45828.66667</v>
      </c>
      <c r="H369" s="1">
        <f>IFERROR(__xludf.DUMMYFUNCTION("""COMPUTED_VALUE"""),2932.17)</f>
        <v>2932.17</v>
      </c>
      <c r="J369" s="2">
        <f>IFERROR(__xludf.DUMMYFUNCTION("""COMPUTED_VALUE"""),45828.66666666667)</f>
        <v>45828.66667</v>
      </c>
      <c r="K369" s="1">
        <f>IFERROR(__xludf.DUMMYFUNCTION("""COMPUTED_VALUE"""),2943.68)</f>
        <v>2943.68</v>
      </c>
      <c r="M369" s="2">
        <f>IFERROR(__xludf.DUMMYFUNCTION("""COMPUTED_VALUE"""),45828.66666666667)</f>
        <v>45828.66667</v>
      </c>
      <c r="N369" s="1">
        <f>IFERROR(__xludf.DUMMYFUNCTION("""COMPUTED_VALUE"""),4.5294083E7)</f>
        <v>45294083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IFERROR(__xludf.DUMMYFUNCTION("""COMPUTED_VALUE"""),2944.58)</f>
        <v>2944.58</v>
      </c>
      <c r="D370" s="2">
        <f>IFERROR(__xludf.DUMMYFUNCTION("""COMPUTED_VALUE"""),45831.66666666667)</f>
        <v>45831.66667</v>
      </c>
      <c r="E370" s="1">
        <f>IFERROR(__xludf.DUMMYFUNCTION("""COMPUTED_VALUE"""),2952.49)</f>
        <v>2952.49</v>
      </c>
      <c r="G370" s="2">
        <f>IFERROR(__xludf.DUMMYFUNCTION("""COMPUTED_VALUE"""),45831.66666666667)</f>
        <v>45831.66667</v>
      </c>
      <c r="H370" s="1">
        <f>IFERROR(__xludf.DUMMYFUNCTION("""COMPUTED_VALUE"""),2918.81)</f>
        <v>2918.81</v>
      </c>
      <c r="J370" s="2">
        <f>IFERROR(__xludf.DUMMYFUNCTION("""COMPUTED_VALUE"""),45831.66666666667)</f>
        <v>45831.66667</v>
      </c>
      <c r="K370" s="1">
        <f>IFERROR(__xludf.DUMMYFUNCTION("""COMPUTED_VALUE"""),2927.93)</f>
        <v>2927.93</v>
      </c>
      <c r="M370" s="2">
        <f>IFERROR(__xludf.DUMMYFUNCTION("""COMPUTED_VALUE"""),45831.66666666667)</f>
        <v>45831.66667</v>
      </c>
      <c r="N370" s="1">
        <f>IFERROR(__xludf.DUMMYFUNCTION("""COMPUTED_VALUE"""),2.9190829E7)</f>
        <v>29190829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IFERROR(__xludf.DUMMYFUNCTION("""COMPUTED_VALUE"""),2946.72)</f>
        <v>2946.72</v>
      </c>
      <c r="D371" s="2">
        <f>IFERROR(__xludf.DUMMYFUNCTION("""COMPUTED_VALUE"""),45832.66666666667)</f>
        <v>45832.66667</v>
      </c>
      <c r="E371" s="1">
        <f>IFERROR(__xludf.DUMMYFUNCTION("""COMPUTED_VALUE"""),2950.46)</f>
        <v>2950.46</v>
      </c>
      <c r="G371" s="2">
        <f>IFERROR(__xludf.DUMMYFUNCTION("""COMPUTED_VALUE"""),45832.66666666667)</f>
        <v>45832.66667</v>
      </c>
      <c r="H371" s="1">
        <f>IFERROR(__xludf.DUMMYFUNCTION("""COMPUTED_VALUE"""),2911.69)</f>
        <v>2911.69</v>
      </c>
      <c r="J371" s="2">
        <f>IFERROR(__xludf.DUMMYFUNCTION("""COMPUTED_VALUE"""),45832.66666666667)</f>
        <v>45832.66667</v>
      </c>
      <c r="K371" s="1">
        <f>IFERROR(__xludf.DUMMYFUNCTION("""COMPUTED_VALUE"""),2925.12)</f>
        <v>2925.12</v>
      </c>
      <c r="M371" s="2">
        <f>IFERROR(__xludf.DUMMYFUNCTION("""COMPUTED_VALUE"""),45832.66666666667)</f>
        <v>45832.66667</v>
      </c>
      <c r="N371" s="1">
        <f>IFERROR(__xludf.DUMMYFUNCTION("""COMPUTED_VALUE"""),2.709694E7)</f>
        <v>27096940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IFERROR(__xludf.DUMMYFUNCTION("""COMPUTED_VALUE"""),2940.54)</f>
        <v>2940.54</v>
      </c>
      <c r="D372" s="2">
        <f>IFERROR(__xludf.DUMMYFUNCTION("""COMPUTED_VALUE"""),45833.66666666667)</f>
        <v>45833.66667</v>
      </c>
      <c r="E372" s="1">
        <f>IFERROR(__xludf.DUMMYFUNCTION("""COMPUTED_VALUE"""),2940.54)</f>
        <v>2940.54</v>
      </c>
      <c r="G372" s="2">
        <f>IFERROR(__xludf.DUMMYFUNCTION("""COMPUTED_VALUE"""),45833.66666666667)</f>
        <v>45833.66667</v>
      </c>
      <c r="H372" s="1">
        <f>IFERROR(__xludf.DUMMYFUNCTION("""COMPUTED_VALUE"""),2866.72)</f>
        <v>2866.72</v>
      </c>
      <c r="J372" s="2">
        <f>IFERROR(__xludf.DUMMYFUNCTION("""COMPUTED_VALUE"""),45833.66666666667)</f>
        <v>45833.66667</v>
      </c>
      <c r="K372" s="1">
        <f>IFERROR(__xludf.DUMMYFUNCTION("""COMPUTED_VALUE"""),2869.21)</f>
        <v>2869.21</v>
      </c>
      <c r="M372" s="2">
        <f>IFERROR(__xludf.DUMMYFUNCTION("""COMPUTED_VALUE"""),45833.66666666667)</f>
        <v>45833.66667</v>
      </c>
      <c r="N372" s="1">
        <f>IFERROR(__xludf.DUMMYFUNCTION("""COMPUTED_VALUE"""),2.1627082E7)</f>
        <v>21627082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IFERROR(__xludf.DUMMYFUNCTION("""COMPUTED_VALUE"""),2880.47)</f>
        <v>2880.47</v>
      </c>
      <c r="D373" s="2">
        <f>IFERROR(__xludf.DUMMYFUNCTION("""COMPUTED_VALUE"""),45834.66666666667)</f>
        <v>45834.66667</v>
      </c>
      <c r="E373" s="1">
        <f>IFERROR(__xludf.DUMMYFUNCTION("""COMPUTED_VALUE"""),2883.1)</f>
        <v>2883.1</v>
      </c>
      <c r="G373" s="2">
        <f>IFERROR(__xludf.DUMMYFUNCTION("""COMPUTED_VALUE"""),45834.66666666667)</f>
        <v>45834.66667</v>
      </c>
      <c r="H373" s="1">
        <f>IFERROR(__xludf.DUMMYFUNCTION("""COMPUTED_VALUE"""),2847.61)</f>
        <v>2847.61</v>
      </c>
      <c r="J373" s="2">
        <f>IFERROR(__xludf.DUMMYFUNCTION("""COMPUTED_VALUE"""),45834.66666666667)</f>
        <v>45834.66667</v>
      </c>
      <c r="K373" s="1">
        <f>IFERROR(__xludf.DUMMYFUNCTION("""COMPUTED_VALUE"""),2874.48)</f>
        <v>2874.48</v>
      </c>
      <c r="M373" s="2">
        <f>IFERROR(__xludf.DUMMYFUNCTION("""COMPUTED_VALUE"""),45834.66666666667)</f>
        <v>45834.66667</v>
      </c>
      <c r="N373" s="1">
        <f>IFERROR(__xludf.DUMMYFUNCTION("""COMPUTED_VALUE"""),2.5529425E7)</f>
        <v>25529425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IFERROR(__xludf.DUMMYFUNCTION("""COMPUTED_VALUE"""),2884.78)</f>
        <v>2884.78</v>
      </c>
      <c r="D374" s="2">
        <f>IFERROR(__xludf.DUMMYFUNCTION("""COMPUTED_VALUE"""),45835.66666666667)</f>
        <v>45835.66667</v>
      </c>
      <c r="E374" s="1">
        <f>IFERROR(__xludf.DUMMYFUNCTION("""COMPUTED_VALUE"""),2914.64)</f>
        <v>2914.64</v>
      </c>
      <c r="G374" s="2">
        <f>IFERROR(__xludf.DUMMYFUNCTION("""COMPUTED_VALUE"""),45835.66666666667)</f>
        <v>45835.66667</v>
      </c>
      <c r="H374" s="1">
        <f>IFERROR(__xludf.DUMMYFUNCTION("""COMPUTED_VALUE"""),2873.15)</f>
        <v>2873.15</v>
      </c>
      <c r="J374" s="2">
        <f>IFERROR(__xludf.DUMMYFUNCTION("""COMPUTED_VALUE"""),45835.66666666667)</f>
        <v>45835.66667</v>
      </c>
      <c r="K374" s="1">
        <f>IFERROR(__xludf.DUMMYFUNCTION("""COMPUTED_VALUE"""),2897.75)</f>
        <v>2897.75</v>
      </c>
      <c r="M374" s="2">
        <f>IFERROR(__xludf.DUMMYFUNCTION("""COMPUTED_VALUE"""),45835.66666666667)</f>
        <v>45835.66667</v>
      </c>
      <c r="N374" s="1">
        <f>IFERROR(__xludf.DUMMYFUNCTION("""COMPUTED_VALUE"""),3.5208466E7)</f>
        <v>35208466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IFERROR(__xludf.DUMMYFUNCTION("""COMPUTED_VALUE"""),2903.47)</f>
        <v>2903.47</v>
      </c>
      <c r="D375" s="2">
        <f>IFERROR(__xludf.DUMMYFUNCTION("""COMPUTED_VALUE"""),45838.66666666667)</f>
        <v>45838.66667</v>
      </c>
      <c r="E375" s="1">
        <f>IFERROR(__xludf.DUMMYFUNCTION("""COMPUTED_VALUE"""),2922.37)</f>
        <v>2922.37</v>
      </c>
      <c r="G375" s="2">
        <f>IFERROR(__xludf.DUMMYFUNCTION("""COMPUTED_VALUE"""),45838.66666666667)</f>
        <v>45838.66667</v>
      </c>
      <c r="H375" s="1">
        <f>IFERROR(__xludf.DUMMYFUNCTION("""COMPUTED_VALUE"""),2885.94)</f>
        <v>2885.94</v>
      </c>
      <c r="J375" s="2">
        <f>IFERROR(__xludf.DUMMYFUNCTION("""COMPUTED_VALUE"""),45838.66666666667)</f>
        <v>45838.66667</v>
      </c>
      <c r="K375" s="1">
        <f>IFERROR(__xludf.DUMMYFUNCTION("""COMPUTED_VALUE"""),2920.93)</f>
        <v>2920.93</v>
      </c>
      <c r="M375" s="2">
        <f>IFERROR(__xludf.DUMMYFUNCTION("""COMPUTED_VALUE"""),45838.66666666667)</f>
        <v>45838.66667</v>
      </c>
      <c r="N375" s="1">
        <f>IFERROR(__xludf.DUMMYFUNCTION("""COMPUTED_VALUE"""),2.6873379E7)</f>
        <v>26873379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IFERROR(__xludf.DUMMYFUNCTION("""COMPUTED_VALUE"""),2919.33)</f>
        <v>2919.33</v>
      </c>
      <c r="D376" s="2">
        <f>IFERROR(__xludf.DUMMYFUNCTION("""COMPUTED_VALUE"""),45839.66666666667)</f>
        <v>45839.66667</v>
      </c>
      <c r="E376" s="1">
        <f>IFERROR(__xludf.DUMMYFUNCTION("""COMPUTED_VALUE"""),2942.08)</f>
        <v>2942.08</v>
      </c>
      <c r="G376" s="2">
        <f>IFERROR(__xludf.DUMMYFUNCTION("""COMPUTED_VALUE"""),45839.66666666667)</f>
        <v>45839.66667</v>
      </c>
      <c r="H376" s="1">
        <f>IFERROR(__xludf.DUMMYFUNCTION("""COMPUTED_VALUE"""),2917.88)</f>
        <v>2917.88</v>
      </c>
      <c r="J376" s="2">
        <f>IFERROR(__xludf.DUMMYFUNCTION("""COMPUTED_VALUE"""),45839.66666666667)</f>
        <v>45839.66667</v>
      </c>
      <c r="K376" s="1">
        <f>IFERROR(__xludf.DUMMYFUNCTION("""COMPUTED_VALUE"""),2932.24)</f>
        <v>2932.24</v>
      </c>
      <c r="M376" s="2">
        <f>IFERROR(__xludf.DUMMYFUNCTION("""COMPUTED_VALUE"""),45839.66666666667)</f>
        <v>45839.66667</v>
      </c>
      <c r="N376" s="1">
        <f>IFERROR(__xludf.DUMMYFUNCTION("""COMPUTED_VALUE"""),3.0195863E7)</f>
        <v>30195863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IFERROR(__xludf.DUMMYFUNCTION("""COMPUTED_VALUE"""),2921.75)</f>
        <v>2921.75</v>
      </c>
      <c r="D377" s="2">
        <f>IFERROR(__xludf.DUMMYFUNCTION("""COMPUTED_VALUE"""),45840.66666666667)</f>
        <v>45840.66667</v>
      </c>
      <c r="E377" s="1">
        <f>IFERROR(__xludf.DUMMYFUNCTION("""COMPUTED_VALUE"""),2927.57)</f>
        <v>2927.57</v>
      </c>
      <c r="G377" s="2">
        <f>IFERROR(__xludf.DUMMYFUNCTION("""COMPUTED_VALUE"""),45840.66666666667)</f>
        <v>45840.66667</v>
      </c>
      <c r="H377" s="1">
        <f>IFERROR(__xludf.DUMMYFUNCTION("""COMPUTED_VALUE"""),2886.89)</f>
        <v>2886.89</v>
      </c>
      <c r="J377" s="2">
        <f>IFERROR(__xludf.DUMMYFUNCTION("""COMPUTED_VALUE"""),45840.66666666667)</f>
        <v>45840.66667</v>
      </c>
      <c r="K377" s="1">
        <f>IFERROR(__xludf.DUMMYFUNCTION("""COMPUTED_VALUE"""),2897.3)</f>
        <v>2897.3</v>
      </c>
      <c r="M377" s="2">
        <f>IFERROR(__xludf.DUMMYFUNCTION("""COMPUTED_VALUE"""),45840.66666666667)</f>
        <v>45840.66667</v>
      </c>
      <c r="N377" s="1">
        <f>IFERROR(__xludf.DUMMYFUNCTION("""COMPUTED_VALUE"""),2.499715E7)</f>
        <v>24997150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IFERROR(__xludf.DUMMYFUNCTION("""COMPUTED_VALUE"""),2900.98)</f>
        <v>2900.98</v>
      </c>
      <c r="D378" s="2">
        <f>IFERROR(__xludf.DUMMYFUNCTION("""COMPUTED_VALUE"""),45841.54166666667)</f>
        <v>45841.54167</v>
      </c>
      <c r="E378" s="1">
        <f>IFERROR(__xludf.DUMMYFUNCTION("""COMPUTED_VALUE"""),2916.4)</f>
        <v>2916.4</v>
      </c>
      <c r="G378" s="2">
        <f>IFERROR(__xludf.DUMMYFUNCTION("""COMPUTED_VALUE"""),45841.54166666667)</f>
        <v>45841.54167</v>
      </c>
      <c r="H378" s="1">
        <f>IFERROR(__xludf.DUMMYFUNCTION("""COMPUTED_VALUE"""),2895.67)</f>
        <v>2895.67</v>
      </c>
      <c r="J378" s="2">
        <f>IFERROR(__xludf.DUMMYFUNCTION("""COMPUTED_VALUE"""),45841.54166666667)</f>
        <v>45841.54167</v>
      </c>
      <c r="K378" s="1">
        <f>IFERROR(__xludf.DUMMYFUNCTION("""COMPUTED_VALUE"""),2905.03)</f>
        <v>2905.03</v>
      </c>
      <c r="M378" s="2">
        <f>IFERROR(__xludf.DUMMYFUNCTION("""COMPUTED_VALUE"""),45841.54166666667)</f>
        <v>45841.54167</v>
      </c>
      <c r="N378" s="1">
        <f>IFERROR(__xludf.DUMMYFUNCTION("""COMPUTED_VALUE"""),2.1099073E7)</f>
        <v>21099073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IFERROR(__xludf.DUMMYFUNCTION("""COMPUTED_VALUE"""),2901.53)</f>
        <v>2901.53</v>
      </c>
      <c r="D379" s="2">
        <f>IFERROR(__xludf.DUMMYFUNCTION("""COMPUTED_VALUE"""),45845.66666666667)</f>
        <v>45845.66667</v>
      </c>
      <c r="E379" s="1">
        <f>IFERROR(__xludf.DUMMYFUNCTION("""COMPUTED_VALUE"""),2906.42)</f>
        <v>2906.42</v>
      </c>
      <c r="G379" s="2">
        <f>IFERROR(__xludf.DUMMYFUNCTION("""COMPUTED_VALUE"""),45845.66666666667)</f>
        <v>45845.66667</v>
      </c>
      <c r="H379" s="1">
        <f>IFERROR(__xludf.DUMMYFUNCTION("""COMPUTED_VALUE"""),2868.64)</f>
        <v>2868.64</v>
      </c>
      <c r="J379" s="2">
        <f>IFERROR(__xludf.DUMMYFUNCTION("""COMPUTED_VALUE"""),45845.66666666667)</f>
        <v>45845.66667</v>
      </c>
      <c r="K379" s="1">
        <f>IFERROR(__xludf.DUMMYFUNCTION("""COMPUTED_VALUE"""),2885.24)</f>
        <v>2885.24</v>
      </c>
      <c r="M379" s="2">
        <f>IFERROR(__xludf.DUMMYFUNCTION("""COMPUTED_VALUE"""),45845.66666666667)</f>
        <v>45845.66667</v>
      </c>
      <c r="N379" s="1">
        <f>IFERROR(__xludf.DUMMYFUNCTION("""COMPUTED_VALUE"""),2.155983E7)</f>
        <v>21559830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IFERROR(__xludf.DUMMYFUNCTION("""COMPUTED_VALUE"""),2884.37)</f>
        <v>2884.37</v>
      </c>
      <c r="D380" s="2">
        <f>IFERROR(__xludf.DUMMYFUNCTION("""COMPUTED_VALUE"""),45846.66666666667)</f>
        <v>45846.66667</v>
      </c>
      <c r="E380" s="1">
        <f>IFERROR(__xludf.DUMMYFUNCTION("""COMPUTED_VALUE"""),2888.54)</f>
        <v>2888.54</v>
      </c>
      <c r="G380" s="2">
        <f>IFERROR(__xludf.DUMMYFUNCTION("""COMPUTED_VALUE"""),45846.66666666667)</f>
        <v>45846.66667</v>
      </c>
      <c r="H380" s="1">
        <f>IFERROR(__xludf.DUMMYFUNCTION("""COMPUTED_VALUE"""),2847.94)</f>
        <v>2847.94</v>
      </c>
      <c r="J380" s="2">
        <f>IFERROR(__xludf.DUMMYFUNCTION("""COMPUTED_VALUE"""),45846.66666666667)</f>
        <v>45846.66667</v>
      </c>
      <c r="K380" s="1">
        <f>IFERROR(__xludf.DUMMYFUNCTION("""COMPUTED_VALUE"""),2866.27)</f>
        <v>2866.27</v>
      </c>
      <c r="M380" s="2">
        <f>IFERROR(__xludf.DUMMYFUNCTION("""COMPUTED_VALUE"""),45846.66666666667)</f>
        <v>45846.66667</v>
      </c>
      <c r="N380" s="1">
        <f>IFERROR(__xludf.DUMMYFUNCTION("""COMPUTED_VALUE"""),2.4485184E7)</f>
        <v>24485184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IFERROR(__xludf.DUMMYFUNCTION("""COMPUTED_VALUE"""),2871.41)</f>
        <v>2871.41</v>
      </c>
      <c r="D381" s="2">
        <f>IFERROR(__xludf.DUMMYFUNCTION("""COMPUTED_VALUE"""),45847.66666666667)</f>
        <v>45847.66667</v>
      </c>
      <c r="E381" s="1">
        <f>IFERROR(__xludf.DUMMYFUNCTION("""COMPUTED_VALUE"""),2871.41)</f>
        <v>2871.41</v>
      </c>
      <c r="G381" s="2">
        <f>IFERROR(__xludf.DUMMYFUNCTION("""COMPUTED_VALUE"""),45847.66666666667)</f>
        <v>45847.66667</v>
      </c>
      <c r="H381" s="1">
        <f>IFERROR(__xludf.DUMMYFUNCTION("""COMPUTED_VALUE"""),2839.17)</f>
        <v>2839.17</v>
      </c>
      <c r="J381" s="2">
        <f>IFERROR(__xludf.DUMMYFUNCTION("""COMPUTED_VALUE"""),45847.66666666667)</f>
        <v>45847.66667</v>
      </c>
      <c r="K381" s="1">
        <f>IFERROR(__xludf.DUMMYFUNCTION("""COMPUTED_VALUE"""),2846.76)</f>
        <v>2846.76</v>
      </c>
      <c r="M381" s="2">
        <f>IFERROR(__xludf.DUMMYFUNCTION("""COMPUTED_VALUE"""),45847.66666666667)</f>
        <v>45847.66667</v>
      </c>
      <c r="N381" s="1">
        <f>IFERROR(__xludf.DUMMYFUNCTION("""COMPUTED_VALUE"""),2.1495587E7)</f>
        <v>21495587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IFERROR(__xludf.DUMMYFUNCTION("""COMPUTED_VALUE"""),2845.6)</f>
        <v>2845.6</v>
      </c>
      <c r="D382" s="2">
        <f>IFERROR(__xludf.DUMMYFUNCTION("""COMPUTED_VALUE"""),45848.66666666667)</f>
        <v>45848.66667</v>
      </c>
      <c r="E382" s="1">
        <f>IFERROR(__xludf.DUMMYFUNCTION("""COMPUTED_VALUE"""),2864.72)</f>
        <v>2864.72</v>
      </c>
      <c r="G382" s="2">
        <f>IFERROR(__xludf.DUMMYFUNCTION("""COMPUTED_VALUE"""),45848.66666666667)</f>
        <v>45848.66667</v>
      </c>
      <c r="H382" s="1">
        <f>IFERROR(__xludf.DUMMYFUNCTION("""COMPUTED_VALUE"""),2833.41)</f>
        <v>2833.41</v>
      </c>
      <c r="J382" s="2">
        <f>IFERROR(__xludf.DUMMYFUNCTION("""COMPUTED_VALUE"""),45848.66666666667)</f>
        <v>45848.66667</v>
      </c>
      <c r="K382" s="1">
        <f>IFERROR(__xludf.DUMMYFUNCTION("""COMPUTED_VALUE"""),2842.06)</f>
        <v>2842.06</v>
      </c>
      <c r="M382" s="2">
        <f>IFERROR(__xludf.DUMMYFUNCTION("""COMPUTED_VALUE"""),45848.66666666667)</f>
        <v>45848.66667</v>
      </c>
      <c r="N382" s="1">
        <f>IFERROR(__xludf.DUMMYFUNCTION("""COMPUTED_VALUE"""),2.6697857E7)</f>
        <v>26697857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IFERROR(__xludf.DUMMYFUNCTION("""COMPUTED_VALUE"""),2840.99)</f>
        <v>2840.99</v>
      </c>
      <c r="D383" s="2">
        <f>IFERROR(__xludf.DUMMYFUNCTION("""COMPUTED_VALUE"""),45849.66666666667)</f>
        <v>45849.66667</v>
      </c>
      <c r="E383" s="1">
        <f>IFERROR(__xludf.DUMMYFUNCTION("""COMPUTED_VALUE"""),2845.07)</f>
        <v>2845.07</v>
      </c>
      <c r="G383" s="2">
        <f>IFERROR(__xludf.DUMMYFUNCTION("""COMPUTED_VALUE"""),45849.66666666667)</f>
        <v>45849.66667</v>
      </c>
      <c r="H383" s="1">
        <f>IFERROR(__xludf.DUMMYFUNCTION("""COMPUTED_VALUE"""),2806.35)</f>
        <v>2806.35</v>
      </c>
      <c r="J383" s="2">
        <f>IFERROR(__xludf.DUMMYFUNCTION("""COMPUTED_VALUE"""),45849.66666666667)</f>
        <v>45849.66667</v>
      </c>
      <c r="K383" s="1">
        <f>IFERROR(__xludf.DUMMYFUNCTION("""COMPUTED_VALUE"""),2811.47)</f>
        <v>2811.47</v>
      </c>
      <c r="M383" s="2">
        <f>IFERROR(__xludf.DUMMYFUNCTION("""COMPUTED_VALUE"""),45849.66666666667)</f>
        <v>45849.66667</v>
      </c>
      <c r="N383" s="1">
        <f>IFERROR(__xludf.DUMMYFUNCTION("""COMPUTED_VALUE"""),1.8279306E7)</f>
        <v>18279306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IFERROR(__xludf.DUMMYFUNCTION("""COMPUTED_VALUE"""),2807.35)</f>
        <v>2807.35</v>
      </c>
      <c r="D384" s="2">
        <f>IFERROR(__xludf.DUMMYFUNCTION("""COMPUTED_VALUE"""),45852.66666666667)</f>
        <v>45852.66667</v>
      </c>
      <c r="E384" s="1">
        <f>IFERROR(__xludf.DUMMYFUNCTION("""COMPUTED_VALUE"""),2821.26)</f>
        <v>2821.26</v>
      </c>
      <c r="G384" s="2">
        <f>IFERROR(__xludf.DUMMYFUNCTION("""COMPUTED_VALUE"""),45852.66666666667)</f>
        <v>45852.66667</v>
      </c>
      <c r="H384" s="1">
        <f>IFERROR(__xludf.DUMMYFUNCTION("""COMPUTED_VALUE"""),2796.61)</f>
        <v>2796.61</v>
      </c>
      <c r="J384" s="2">
        <f>IFERROR(__xludf.DUMMYFUNCTION("""COMPUTED_VALUE"""),45852.66666666667)</f>
        <v>45852.66667</v>
      </c>
      <c r="K384" s="1">
        <f>IFERROR(__xludf.DUMMYFUNCTION("""COMPUTED_VALUE"""),2811.55)</f>
        <v>2811.55</v>
      </c>
      <c r="M384" s="2">
        <f>IFERROR(__xludf.DUMMYFUNCTION("""COMPUTED_VALUE"""),45852.66666666667)</f>
        <v>45852.66667</v>
      </c>
      <c r="N384" s="1">
        <f>IFERROR(__xludf.DUMMYFUNCTION("""COMPUTED_VALUE"""),2.4401119E7)</f>
        <v>24401119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IFERROR(__xludf.DUMMYFUNCTION("""COMPUTED_VALUE"""),2805.49)</f>
        <v>2805.49</v>
      </c>
      <c r="D385" s="2">
        <f>IFERROR(__xludf.DUMMYFUNCTION("""COMPUTED_VALUE"""),45853.66666666667)</f>
        <v>45853.66667</v>
      </c>
      <c r="E385" s="1">
        <f>IFERROR(__xludf.DUMMYFUNCTION("""COMPUTED_VALUE"""),2805.49)</f>
        <v>2805.49</v>
      </c>
      <c r="G385" s="2">
        <f>IFERROR(__xludf.DUMMYFUNCTION("""COMPUTED_VALUE"""),45853.66666666667)</f>
        <v>45853.66667</v>
      </c>
      <c r="H385" s="1">
        <f>IFERROR(__xludf.DUMMYFUNCTION("""COMPUTED_VALUE"""),2760.71)</f>
        <v>2760.71</v>
      </c>
      <c r="J385" s="2">
        <f>IFERROR(__xludf.DUMMYFUNCTION("""COMPUTED_VALUE"""),45853.66666666667)</f>
        <v>45853.66667</v>
      </c>
      <c r="K385" s="1">
        <f>IFERROR(__xludf.DUMMYFUNCTION("""COMPUTED_VALUE"""),2762.38)</f>
        <v>2762.38</v>
      </c>
      <c r="M385" s="2">
        <f>IFERROR(__xludf.DUMMYFUNCTION("""COMPUTED_VALUE"""),45853.66666666667)</f>
        <v>45853.66667</v>
      </c>
      <c r="N385" s="1">
        <f>IFERROR(__xludf.DUMMYFUNCTION("""COMPUTED_VALUE"""),2.9703407E7)</f>
        <v>29703407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IFERROR(__xludf.DUMMYFUNCTION("""COMPUTED_VALUE"""),2771.08)</f>
        <v>2771.08</v>
      </c>
      <c r="D386" s="2">
        <f>IFERROR(__xludf.DUMMYFUNCTION("""COMPUTED_VALUE"""),45854.66666666667)</f>
        <v>45854.66667</v>
      </c>
      <c r="E386" s="1">
        <f>IFERROR(__xludf.DUMMYFUNCTION("""COMPUTED_VALUE"""),2771.92)</f>
        <v>2771.92</v>
      </c>
      <c r="G386" s="2">
        <f>IFERROR(__xludf.DUMMYFUNCTION("""COMPUTED_VALUE"""),45854.66666666667)</f>
        <v>45854.66667</v>
      </c>
      <c r="H386" s="1">
        <f>IFERROR(__xludf.DUMMYFUNCTION("""COMPUTED_VALUE"""),2741.61)</f>
        <v>2741.61</v>
      </c>
      <c r="J386" s="2">
        <f>IFERROR(__xludf.DUMMYFUNCTION("""COMPUTED_VALUE"""),45854.66666666667)</f>
        <v>45854.66667</v>
      </c>
      <c r="K386" s="1">
        <f>IFERROR(__xludf.DUMMYFUNCTION("""COMPUTED_VALUE"""),2762.77)</f>
        <v>2762.77</v>
      </c>
      <c r="M386" s="2">
        <f>IFERROR(__xludf.DUMMYFUNCTION("""COMPUTED_VALUE"""),45854.66666666667)</f>
        <v>45854.66667</v>
      </c>
      <c r="N386" s="1">
        <f>IFERROR(__xludf.DUMMYFUNCTION("""COMPUTED_VALUE"""),2.0770489E7)</f>
        <v>20770489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IFERROR(__xludf.DUMMYFUNCTION("""COMPUTED_VALUE"""),2763.49)</f>
        <v>2763.49</v>
      </c>
      <c r="D387" s="2">
        <f>IFERROR(__xludf.DUMMYFUNCTION("""COMPUTED_VALUE"""),45855.66666666667)</f>
        <v>45855.66667</v>
      </c>
      <c r="E387" s="1">
        <f>IFERROR(__xludf.DUMMYFUNCTION("""COMPUTED_VALUE"""),2774.72)</f>
        <v>2774.72</v>
      </c>
      <c r="G387" s="2">
        <f>IFERROR(__xludf.DUMMYFUNCTION("""COMPUTED_VALUE"""),45855.66666666667)</f>
        <v>45855.66667</v>
      </c>
      <c r="H387" s="1">
        <f>IFERROR(__xludf.DUMMYFUNCTION("""COMPUTED_VALUE"""),2752.83)</f>
        <v>2752.83</v>
      </c>
      <c r="J387" s="2">
        <f>IFERROR(__xludf.DUMMYFUNCTION("""COMPUTED_VALUE"""),45855.66666666667)</f>
        <v>45855.66667</v>
      </c>
      <c r="K387" s="1">
        <f>IFERROR(__xludf.DUMMYFUNCTION("""COMPUTED_VALUE"""),2761.08)</f>
        <v>2761.08</v>
      </c>
      <c r="M387" s="2">
        <f>IFERROR(__xludf.DUMMYFUNCTION("""COMPUTED_VALUE"""),45855.66666666667)</f>
        <v>45855.66667</v>
      </c>
      <c r="N387" s="1">
        <f>IFERROR(__xludf.DUMMYFUNCTION("""COMPUTED_VALUE"""),2.2018592E7)</f>
        <v>22018592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IFERROR(__xludf.DUMMYFUNCTION("""COMPUTED_VALUE"""),2765.31)</f>
        <v>2765.31</v>
      </c>
      <c r="D388" s="2">
        <f>IFERROR(__xludf.DUMMYFUNCTION("""COMPUTED_VALUE"""),45856.66666666667)</f>
        <v>45856.66667</v>
      </c>
      <c r="E388" s="1">
        <f>IFERROR(__xludf.DUMMYFUNCTION("""COMPUTED_VALUE"""),2786.77)</f>
        <v>2786.77</v>
      </c>
      <c r="G388" s="2">
        <f>IFERROR(__xludf.DUMMYFUNCTION("""COMPUTED_VALUE"""),45856.66666666667)</f>
        <v>45856.66667</v>
      </c>
      <c r="H388" s="1">
        <f>IFERROR(__xludf.DUMMYFUNCTION("""COMPUTED_VALUE"""),2755.57)</f>
        <v>2755.57</v>
      </c>
      <c r="J388" s="2">
        <f>IFERROR(__xludf.DUMMYFUNCTION("""COMPUTED_VALUE"""),45856.66666666667)</f>
        <v>45856.66667</v>
      </c>
      <c r="K388" s="1">
        <f>IFERROR(__xludf.DUMMYFUNCTION("""COMPUTED_VALUE"""),2772.33)</f>
        <v>2772.33</v>
      </c>
      <c r="M388" s="2">
        <f>IFERROR(__xludf.DUMMYFUNCTION("""COMPUTED_VALUE"""),45856.66666666667)</f>
        <v>45856.66667</v>
      </c>
      <c r="N388" s="1">
        <f>IFERROR(__xludf.DUMMYFUNCTION("""COMPUTED_VALUE"""),2.1175437E7)</f>
        <v>21175437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IFERROR(__xludf.DUMMYFUNCTION("""COMPUTED_VALUE"""),2777.98)</f>
        <v>2777.98</v>
      </c>
      <c r="D389" s="2">
        <f>IFERROR(__xludf.DUMMYFUNCTION("""COMPUTED_VALUE"""),45859.66666666667)</f>
        <v>45859.66667</v>
      </c>
      <c r="E389" s="1">
        <f>IFERROR(__xludf.DUMMYFUNCTION("""COMPUTED_VALUE"""),2780.11)</f>
        <v>2780.11</v>
      </c>
      <c r="G389" s="2">
        <f>IFERROR(__xludf.DUMMYFUNCTION("""COMPUTED_VALUE"""),45859.66666666667)</f>
        <v>45859.66667</v>
      </c>
      <c r="H389" s="1">
        <f>IFERROR(__xludf.DUMMYFUNCTION("""COMPUTED_VALUE"""),2741.36)</f>
        <v>2741.36</v>
      </c>
      <c r="J389" s="2">
        <f>IFERROR(__xludf.DUMMYFUNCTION("""COMPUTED_VALUE"""),45859.66666666667)</f>
        <v>45859.66667</v>
      </c>
      <c r="K389" s="1">
        <f>IFERROR(__xludf.DUMMYFUNCTION("""COMPUTED_VALUE"""),2741.86)</f>
        <v>2741.86</v>
      </c>
      <c r="M389" s="2">
        <f>IFERROR(__xludf.DUMMYFUNCTION("""COMPUTED_VALUE"""),45859.66666666667)</f>
        <v>45859.66667</v>
      </c>
      <c r="N389" s="1">
        <f>IFERROR(__xludf.DUMMYFUNCTION("""COMPUTED_VALUE"""),1.5996399E7)</f>
        <v>15996399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IFERROR(__xludf.DUMMYFUNCTION("""COMPUTED_VALUE"""),2747.32)</f>
        <v>2747.32</v>
      </c>
      <c r="D390" s="2">
        <f>IFERROR(__xludf.DUMMYFUNCTION("""COMPUTED_VALUE"""),45860.66666666667)</f>
        <v>45860.66667</v>
      </c>
      <c r="E390" s="1">
        <f>IFERROR(__xludf.DUMMYFUNCTION("""COMPUTED_VALUE"""),2770.95)</f>
        <v>2770.95</v>
      </c>
      <c r="G390" s="2">
        <f>IFERROR(__xludf.DUMMYFUNCTION("""COMPUTED_VALUE"""),45860.66666666667)</f>
        <v>45860.66667</v>
      </c>
      <c r="H390" s="1">
        <f>IFERROR(__xludf.DUMMYFUNCTION("""COMPUTED_VALUE"""),2745.36)</f>
        <v>2745.36</v>
      </c>
      <c r="J390" s="2">
        <f>IFERROR(__xludf.DUMMYFUNCTION("""COMPUTED_VALUE"""),45860.66666666667)</f>
        <v>45860.66667</v>
      </c>
      <c r="K390" s="1">
        <f>IFERROR(__xludf.DUMMYFUNCTION("""COMPUTED_VALUE"""),2758.03)</f>
        <v>2758.03</v>
      </c>
      <c r="M390" s="2">
        <f>IFERROR(__xludf.DUMMYFUNCTION("""COMPUTED_VALUE"""),45860.66666666667)</f>
        <v>45860.66667</v>
      </c>
      <c r="N390" s="1">
        <f>IFERROR(__xludf.DUMMYFUNCTION("""COMPUTED_VALUE"""),2.0012818E7)</f>
        <v>20012818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IFERROR(__xludf.DUMMYFUNCTION("""COMPUTED_VALUE"""),2761.18)</f>
        <v>2761.18</v>
      </c>
      <c r="D391" s="2">
        <f>IFERROR(__xludf.DUMMYFUNCTION("""COMPUTED_VALUE"""),45861.66666666667)</f>
        <v>45861.66667</v>
      </c>
      <c r="E391" s="1">
        <f>IFERROR(__xludf.DUMMYFUNCTION("""COMPUTED_VALUE"""),2774.09)</f>
        <v>2774.09</v>
      </c>
      <c r="G391" s="2">
        <f>IFERROR(__xludf.DUMMYFUNCTION("""COMPUTED_VALUE"""),45861.66666666667)</f>
        <v>45861.66667</v>
      </c>
      <c r="H391" s="1">
        <f>IFERROR(__xludf.DUMMYFUNCTION("""COMPUTED_VALUE"""),2749.02)</f>
        <v>2749.02</v>
      </c>
      <c r="J391" s="2">
        <f>IFERROR(__xludf.DUMMYFUNCTION("""COMPUTED_VALUE"""),45861.66666666667)</f>
        <v>45861.66667</v>
      </c>
      <c r="K391" s="1">
        <f>IFERROR(__xludf.DUMMYFUNCTION("""COMPUTED_VALUE"""),2765.3)</f>
        <v>2765.3</v>
      </c>
      <c r="M391" s="2">
        <f>IFERROR(__xludf.DUMMYFUNCTION("""COMPUTED_VALUE"""),45861.66666666667)</f>
        <v>45861.66667</v>
      </c>
      <c r="N391" s="1">
        <f>IFERROR(__xludf.DUMMYFUNCTION("""COMPUTED_VALUE"""),2.7968719E7)</f>
        <v>27968719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IFERROR(__xludf.DUMMYFUNCTION("""COMPUTED_VALUE"""),2768.23)</f>
        <v>2768.23</v>
      </c>
      <c r="D392" s="2">
        <f>IFERROR(__xludf.DUMMYFUNCTION("""COMPUTED_VALUE"""),45862.66666666667)</f>
        <v>45862.66667</v>
      </c>
      <c r="E392" s="1">
        <f>IFERROR(__xludf.DUMMYFUNCTION("""COMPUTED_VALUE"""),2780.46)</f>
        <v>2780.46</v>
      </c>
      <c r="G392" s="2">
        <f>IFERROR(__xludf.DUMMYFUNCTION("""COMPUTED_VALUE"""),45862.66666666667)</f>
        <v>45862.66667</v>
      </c>
      <c r="H392" s="1">
        <f>IFERROR(__xludf.DUMMYFUNCTION("""COMPUTED_VALUE"""),2754.89)</f>
        <v>2754.89</v>
      </c>
      <c r="J392" s="2">
        <f>IFERROR(__xludf.DUMMYFUNCTION("""COMPUTED_VALUE"""),45862.66666666667)</f>
        <v>45862.66667</v>
      </c>
      <c r="K392" s="1">
        <f>IFERROR(__xludf.DUMMYFUNCTION("""COMPUTED_VALUE"""),2772.47)</f>
        <v>2772.47</v>
      </c>
      <c r="M392" s="2">
        <f>IFERROR(__xludf.DUMMYFUNCTION("""COMPUTED_VALUE"""),45862.66666666667)</f>
        <v>45862.66667</v>
      </c>
      <c r="N392" s="1">
        <f>IFERROR(__xludf.DUMMYFUNCTION("""COMPUTED_VALUE"""),4.0993541E7)</f>
        <v>40993541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IFERROR(__xludf.DUMMYFUNCTION("""COMPUTED_VALUE"""),2777.9)</f>
        <v>2777.9</v>
      </c>
      <c r="D393" s="2">
        <f>IFERROR(__xludf.DUMMYFUNCTION("""COMPUTED_VALUE"""),45863.66666666667)</f>
        <v>45863.66667</v>
      </c>
      <c r="E393" s="1">
        <f>IFERROR(__xludf.DUMMYFUNCTION("""COMPUTED_VALUE"""),2787.82)</f>
        <v>2787.82</v>
      </c>
      <c r="G393" s="2">
        <f>IFERROR(__xludf.DUMMYFUNCTION("""COMPUTED_VALUE"""),45863.66666666667)</f>
        <v>45863.66667</v>
      </c>
      <c r="H393" s="1">
        <f>IFERROR(__xludf.DUMMYFUNCTION("""COMPUTED_VALUE"""),2768.04)</f>
        <v>2768.04</v>
      </c>
      <c r="J393" s="2">
        <f>IFERROR(__xludf.DUMMYFUNCTION("""COMPUTED_VALUE"""),45863.66666666667)</f>
        <v>45863.66667</v>
      </c>
      <c r="K393" s="1">
        <f>IFERROR(__xludf.DUMMYFUNCTION("""COMPUTED_VALUE"""),2784.24)</f>
        <v>2784.24</v>
      </c>
      <c r="M393" s="2">
        <f>IFERROR(__xludf.DUMMYFUNCTION("""COMPUTED_VALUE"""),45863.66666666667)</f>
        <v>45863.66667</v>
      </c>
      <c r="N393" s="1">
        <f>IFERROR(__xludf.DUMMYFUNCTION("""COMPUTED_VALUE"""),4.6798698E7)</f>
        <v>46798698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IFERROR(__xludf.DUMMYFUNCTION("""COMPUTED_VALUE"""),2782.55)</f>
        <v>2782.55</v>
      </c>
      <c r="D394" s="2">
        <f>IFERROR(__xludf.DUMMYFUNCTION("""COMPUTED_VALUE"""),45866.66666666667)</f>
        <v>45866.66667</v>
      </c>
      <c r="E394" s="1">
        <f>IFERROR(__xludf.DUMMYFUNCTION("""COMPUTED_VALUE"""),2782.55)</f>
        <v>2782.55</v>
      </c>
      <c r="G394" s="2">
        <f>IFERROR(__xludf.DUMMYFUNCTION("""COMPUTED_VALUE"""),45866.66666666667)</f>
        <v>45866.66667</v>
      </c>
      <c r="H394" s="1">
        <f>IFERROR(__xludf.DUMMYFUNCTION("""COMPUTED_VALUE"""),2729.12)</f>
        <v>2729.12</v>
      </c>
      <c r="J394" s="2">
        <f>IFERROR(__xludf.DUMMYFUNCTION("""COMPUTED_VALUE"""),45866.66666666667)</f>
        <v>45866.66667</v>
      </c>
      <c r="K394" s="1">
        <f>IFERROR(__xludf.DUMMYFUNCTION("""COMPUTED_VALUE"""),2731.67)</f>
        <v>2731.67</v>
      </c>
      <c r="M394" s="2">
        <f>IFERROR(__xludf.DUMMYFUNCTION("""COMPUTED_VALUE"""),45866.66666666667)</f>
        <v>45866.66667</v>
      </c>
      <c r="N394" s="1">
        <f>IFERROR(__xludf.DUMMYFUNCTION("""COMPUTED_VALUE"""),2.8472936E7)</f>
        <v>28472936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IFERROR(__xludf.DUMMYFUNCTION("""COMPUTED_VALUE"""),2736.34)</f>
        <v>2736.34</v>
      </c>
      <c r="D395" s="2">
        <f>IFERROR(__xludf.DUMMYFUNCTION("""COMPUTED_VALUE"""),45867.66666666667)</f>
        <v>45867.66667</v>
      </c>
      <c r="E395" s="1">
        <f>IFERROR(__xludf.DUMMYFUNCTION("""COMPUTED_VALUE"""),2746.41)</f>
        <v>2746.41</v>
      </c>
      <c r="G395" s="2">
        <f>IFERROR(__xludf.DUMMYFUNCTION("""COMPUTED_VALUE"""),45867.66666666667)</f>
        <v>45867.66667</v>
      </c>
      <c r="H395" s="1">
        <f>IFERROR(__xludf.DUMMYFUNCTION("""COMPUTED_VALUE"""),2724.49)</f>
        <v>2724.49</v>
      </c>
      <c r="J395" s="2">
        <f>IFERROR(__xludf.DUMMYFUNCTION("""COMPUTED_VALUE"""),45867.66666666667)</f>
        <v>45867.66667</v>
      </c>
      <c r="K395" s="1">
        <f>IFERROR(__xludf.DUMMYFUNCTION("""COMPUTED_VALUE"""),2733.51)</f>
        <v>2733.51</v>
      </c>
      <c r="M395" s="2">
        <f>IFERROR(__xludf.DUMMYFUNCTION("""COMPUTED_VALUE"""),45867.66666666667)</f>
        <v>45867.66667</v>
      </c>
      <c r="N395" s="1">
        <f>IFERROR(__xludf.DUMMYFUNCTION("""COMPUTED_VALUE"""),3.2998242E7)</f>
        <v>32998242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IFERROR(__xludf.DUMMYFUNCTION("""COMPUTED_VALUE"""),2735.4)</f>
        <v>2735.4</v>
      </c>
      <c r="D396" s="2">
        <f>IFERROR(__xludf.DUMMYFUNCTION("""COMPUTED_VALUE"""),45868.66666666667)</f>
        <v>45868.66667</v>
      </c>
      <c r="E396" s="1">
        <f>IFERROR(__xludf.DUMMYFUNCTION("""COMPUTED_VALUE"""),2751.82)</f>
        <v>2751.82</v>
      </c>
      <c r="G396" s="2">
        <f>IFERROR(__xludf.DUMMYFUNCTION("""COMPUTED_VALUE"""),45868.66666666667)</f>
        <v>45868.66667</v>
      </c>
      <c r="H396" s="1">
        <f>IFERROR(__xludf.DUMMYFUNCTION("""COMPUTED_VALUE"""),2728.74)</f>
        <v>2728.74</v>
      </c>
      <c r="J396" s="2">
        <f>IFERROR(__xludf.DUMMYFUNCTION("""COMPUTED_VALUE"""),45868.66666666667)</f>
        <v>45868.66667</v>
      </c>
      <c r="K396" s="1">
        <f>IFERROR(__xludf.DUMMYFUNCTION("""COMPUTED_VALUE"""),2740.63)</f>
        <v>2740.63</v>
      </c>
      <c r="M396" s="2">
        <f>IFERROR(__xludf.DUMMYFUNCTION("""COMPUTED_VALUE"""),45868.66666666667)</f>
        <v>45868.66667</v>
      </c>
      <c r="N396" s="1">
        <f>IFERROR(__xludf.DUMMYFUNCTION("""COMPUTED_VALUE"""),2.5835221E7)</f>
        <v>25835221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IFERROR(__xludf.DUMMYFUNCTION("""COMPUTED_VALUE"""),2736.23)</f>
        <v>2736.23</v>
      </c>
      <c r="D397" s="2">
        <f>IFERROR(__xludf.DUMMYFUNCTION("""COMPUTED_VALUE"""),45869.66666666667)</f>
        <v>45869.66667</v>
      </c>
      <c r="E397" s="1">
        <f>IFERROR(__xludf.DUMMYFUNCTION("""COMPUTED_VALUE"""),2767.13)</f>
        <v>2767.13</v>
      </c>
      <c r="G397" s="2">
        <f>IFERROR(__xludf.DUMMYFUNCTION("""COMPUTED_VALUE"""),45869.66666666667)</f>
        <v>45869.66667</v>
      </c>
      <c r="H397" s="1">
        <f>IFERROR(__xludf.DUMMYFUNCTION("""COMPUTED_VALUE"""),2715.51)</f>
        <v>2715.51</v>
      </c>
      <c r="J397" s="2">
        <f>IFERROR(__xludf.DUMMYFUNCTION("""COMPUTED_VALUE"""),45869.66666666667)</f>
        <v>45869.66667</v>
      </c>
      <c r="K397" s="1">
        <f>IFERROR(__xludf.DUMMYFUNCTION("""COMPUTED_VALUE"""),2719.78)</f>
        <v>2719.78</v>
      </c>
      <c r="M397" s="2">
        <f>IFERROR(__xludf.DUMMYFUNCTION("""COMPUTED_VALUE"""),45869.66666666667)</f>
        <v>45869.66667</v>
      </c>
      <c r="N397" s="1">
        <f>IFERROR(__xludf.DUMMYFUNCTION("""COMPUTED_VALUE"""),2.5422496E7)</f>
        <v>25422496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IFERROR(__xludf.DUMMYFUNCTION("""COMPUTED_VALUE"""),2741.12)</f>
        <v>2741.12</v>
      </c>
      <c r="D398" s="2">
        <f>IFERROR(__xludf.DUMMYFUNCTION("""COMPUTED_VALUE"""),45870.66666666667)</f>
        <v>45870.66667</v>
      </c>
      <c r="E398" s="1">
        <f>IFERROR(__xludf.DUMMYFUNCTION("""COMPUTED_VALUE"""),2748.43)</f>
        <v>2748.43</v>
      </c>
      <c r="G398" s="2">
        <f>IFERROR(__xludf.DUMMYFUNCTION("""COMPUTED_VALUE"""),45870.66666666667)</f>
        <v>45870.66667</v>
      </c>
      <c r="H398" s="1">
        <f>IFERROR(__xludf.DUMMYFUNCTION("""COMPUTED_VALUE"""),2714.08)</f>
        <v>2714.08</v>
      </c>
      <c r="J398" s="2">
        <f>IFERROR(__xludf.DUMMYFUNCTION("""COMPUTED_VALUE"""),45870.66666666667)</f>
        <v>45870.66667</v>
      </c>
      <c r="K398" s="1">
        <f>IFERROR(__xludf.DUMMYFUNCTION("""COMPUTED_VALUE"""),2744.57)</f>
        <v>2744.57</v>
      </c>
      <c r="M398" s="2">
        <f>IFERROR(__xludf.DUMMYFUNCTION("""COMPUTED_VALUE"""),45870.66666666667)</f>
        <v>45870.66667</v>
      </c>
      <c r="N398" s="1">
        <f>IFERROR(__xludf.DUMMYFUNCTION("""COMPUTED_VALUE"""),3.1029712E7)</f>
        <v>31029712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IFERROR(__xludf.DUMMYFUNCTION("""COMPUTED_VALUE"""),2752.62)</f>
        <v>2752.62</v>
      </c>
      <c r="D399" s="2">
        <f>IFERROR(__xludf.DUMMYFUNCTION("""COMPUTED_VALUE"""),45873.66666666667)</f>
        <v>45873.66667</v>
      </c>
      <c r="E399" s="1">
        <f>IFERROR(__xludf.DUMMYFUNCTION("""COMPUTED_VALUE"""),2780.52)</f>
        <v>2780.52</v>
      </c>
      <c r="G399" s="2">
        <f>IFERROR(__xludf.DUMMYFUNCTION("""COMPUTED_VALUE"""),45873.66666666667)</f>
        <v>45873.66667</v>
      </c>
      <c r="H399" s="1">
        <f>IFERROR(__xludf.DUMMYFUNCTION("""COMPUTED_VALUE"""),2751.31)</f>
        <v>2751.31</v>
      </c>
      <c r="J399" s="2">
        <f>IFERROR(__xludf.DUMMYFUNCTION("""COMPUTED_VALUE"""),45873.66666666667)</f>
        <v>45873.66667</v>
      </c>
      <c r="K399" s="1">
        <f>IFERROR(__xludf.DUMMYFUNCTION("""COMPUTED_VALUE"""),2773.79)</f>
        <v>2773.79</v>
      </c>
      <c r="M399" s="2">
        <f>IFERROR(__xludf.DUMMYFUNCTION("""COMPUTED_VALUE"""),45873.66666666667)</f>
        <v>45873.66667</v>
      </c>
      <c r="N399" s="1">
        <f>IFERROR(__xludf.DUMMYFUNCTION("""COMPUTED_VALUE"""),2.6017552E7)</f>
        <v>26017552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IFERROR(__xludf.DUMMYFUNCTION("""COMPUTED_VALUE"""),2774.95)</f>
        <v>2774.95</v>
      </c>
      <c r="D400" s="2">
        <f>IFERROR(__xludf.DUMMYFUNCTION("""COMPUTED_VALUE"""),45874.66666666667)</f>
        <v>45874.66667</v>
      </c>
      <c r="E400" s="1">
        <f>IFERROR(__xludf.DUMMYFUNCTION("""COMPUTED_VALUE"""),2788.28)</f>
        <v>2788.28</v>
      </c>
      <c r="G400" s="2">
        <f>IFERROR(__xludf.DUMMYFUNCTION("""COMPUTED_VALUE"""),45874.66666666667)</f>
        <v>45874.66667</v>
      </c>
      <c r="H400" s="1">
        <f>IFERROR(__xludf.DUMMYFUNCTION("""COMPUTED_VALUE"""),2763.78)</f>
        <v>2763.78</v>
      </c>
      <c r="J400" s="2">
        <f>IFERROR(__xludf.DUMMYFUNCTION("""COMPUTED_VALUE"""),45874.66666666667)</f>
        <v>45874.66667</v>
      </c>
      <c r="K400" s="1">
        <f>IFERROR(__xludf.DUMMYFUNCTION("""COMPUTED_VALUE"""),2764.97)</f>
        <v>2764.97</v>
      </c>
      <c r="M400" s="2">
        <f>IFERROR(__xludf.DUMMYFUNCTION("""COMPUTED_VALUE"""),45874.66666666667)</f>
        <v>45874.66667</v>
      </c>
      <c r="N400" s="1">
        <f>IFERROR(__xludf.DUMMYFUNCTION("""COMPUTED_VALUE"""),2.5944601E7)</f>
        <v>25944601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IFERROR(__xludf.DUMMYFUNCTION("""COMPUTED_VALUE"""),2769.54)</f>
        <v>2769.54</v>
      </c>
      <c r="D401" s="2">
        <f>IFERROR(__xludf.DUMMYFUNCTION("""COMPUTED_VALUE"""),45875.66666666667)</f>
        <v>45875.66667</v>
      </c>
      <c r="E401" s="1">
        <f>IFERROR(__xludf.DUMMYFUNCTION("""COMPUTED_VALUE"""),2794.78)</f>
        <v>2794.78</v>
      </c>
      <c r="G401" s="2">
        <f>IFERROR(__xludf.DUMMYFUNCTION("""COMPUTED_VALUE"""),45875.66666666667)</f>
        <v>45875.66667</v>
      </c>
      <c r="H401" s="1">
        <f>IFERROR(__xludf.DUMMYFUNCTION("""COMPUTED_VALUE"""),2769.54)</f>
        <v>2769.54</v>
      </c>
      <c r="J401" s="2">
        <f>IFERROR(__xludf.DUMMYFUNCTION("""COMPUTED_VALUE"""),45875.66666666667)</f>
        <v>45875.66667</v>
      </c>
      <c r="K401" s="1">
        <f>IFERROR(__xludf.DUMMYFUNCTION("""COMPUTED_VALUE"""),2793.4)</f>
        <v>2793.4</v>
      </c>
      <c r="M401" s="2">
        <f>IFERROR(__xludf.DUMMYFUNCTION("""COMPUTED_VALUE"""),45875.66666666667)</f>
        <v>45875.66667</v>
      </c>
      <c r="N401" s="1">
        <f>IFERROR(__xludf.DUMMYFUNCTION("""COMPUTED_VALUE"""),2.6004847E7)</f>
        <v>26004847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IFERROR(__xludf.DUMMYFUNCTION("""COMPUTED_VALUE"""),2923.96)</f>
        <v>2923.96</v>
      </c>
      <c r="D402" s="2">
        <f>IFERROR(__xludf.DUMMYFUNCTION("""COMPUTED_VALUE"""),45876.66666666667)</f>
        <v>45876.66667</v>
      </c>
      <c r="E402" s="1">
        <f>IFERROR(__xludf.DUMMYFUNCTION("""COMPUTED_VALUE"""),2949.06)</f>
        <v>2949.06</v>
      </c>
      <c r="G402" s="2">
        <f>IFERROR(__xludf.DUMMYFUNCTION("""COMPUTED_VALUE"""),45876.66666666667)</f>
        <v>45876.66667</v>
      </c>
      <c r="H402" s="1">
        <f>IFERROR(__xludf.DUMMYFUNCTION("""COMPUTED_VALUE"""),2825.69)</f>
        <v>2825.69</v>
      </c>
      <c r="J402" s="2">
        <f>IFERROR(__xludf.DUMMYFUNCTION("""COMPUTED_VALUE"""),45876.66666666667)</f>
        <v>45876.66667</v>
      </c>
      <c r="K402" s="1">
        <f>IFERROR(__xludf.DUMMYFUNCTION("""COMPUTED_VALUE"""),2839.01)</f>
        <v>2839.01</v>
      </c>
      <c r="M402" s="2">
        <f>IFERROR(__xludf.DUMMYFUNCTION("""COMPUTED_VALUE"""),45876.66666666667)</f>
        <v>45876.66667</v>
      </c>
      <c r="N402" s="1">
        <f>IFERROR(__xludf.DUMMYFUNCTION("""COMPUTED_VALUE"""),2.5665887E7)</f>
        <v>25665887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IFERROR(__xludf.DUMMYFUNCTION("""COMPUTED_VALUE"""),2856.7)</f>
        <v>2856.7</v>
      </c>
      <c r="D403" s="2">
        <f>IFERROR(__xludf.DUMMYFUNCTION("""COMPUTED_VALUE"""),45877.66666666667)</f>
        <v>45877.66667</v>
      </c>
      <c r="E403" s="1">
        <f>IFERROR(__xludf.DUMMYFUNCTION("""COMPUTED_VALUE"""),2865.79)</f>
        <v>2865.79</v>
      </c>
      <c r="G403" s="2">
        <f>IFERROR(__xludf.DUMMYFUNCTION("""COMPUTED_VALUE"""),45877.66666666667)</f>
        <v>45877.66667</v>
      </c>
      <c r="H403" s="1">
        <f>IFERROR(__xludf.DUMMYFUNCTION("""COMPUTED_VALUE"""),2810.48)</f>
        <v>2810.48</v>
      </c>
      <c r="J403" s="2">
        <f>IFERROR(__xludf.DUMMYFUNCTION("""COMPUTED_VALUE"""),45877.66666666667)</f>
        <v>45877.66667</v>
      </c>
      <c r="K403" s="1">
        <f>IFERROR(__xludf.DUMMYFUNCTION("""COMPUTED_VALUE"""),2826.14)</f>
        <v>2826.14</v>
      </c>
      <c r="M403" s="2">
        <f>IFERROR(__xludf.DUMMYFUNCTION("""COMPUTED_VALUE"""),45877.66666666667)</f>
        <v>45877.66667</v>
      </c>
      <c r="N403" s="1">
        <f>IFERROR(__xludf.DUMMYFUNCTION("""COMPUTED_VALUE"""),2.1707236E7)</f>
        <v>21707236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IFERROR(__xludf.DUMMYFUNCTION("""COMPUTED_VALUE"""),2826.25)</f>
        <v>2826.25</v>
      </c>
      <c r="D404" s="2">
        <f>IFERROR(__xludf.DUMMYFUNCTION("""COMPUTED_VALUE"""),45880.66666666667)</f>
        <v>45880.66667</v>
      </c>
      <c r="E404" s="1">
        <f>IFERROR(__xludf.DUMMYFUNCTION("""COMPUTED_VALUE"""),2836.51)</f>
        <v>2836.51</v>
      </c>
      <c r="G404" s="2">
        <f>IFERROR(__xludf.DUMMYFUNCTION("""COMPUTED_VALUE"""),45880.66666666667)</f>
        <v>45880.66667</v>
      </c>
      <c r="H404" s="1">
        <f>IFERROR(__xludf.DUMMYFUNCTION("""COMPUTED_VALUE"""),2788.38)</f>
        <v>2788.38</v>
      </c>
      <c r="J404" s="2">
        <f>IFERROR(__xludf.DUMMYFUNCTION("""COMPUTED_VALUE"""),45880.66666666667)</f>
        <v>45880.66667</v>
      </c>
      <c r="K404" s="1">
        <f>IFERROR(__xludf.DUMMYFUNCTION("""COMPUTED_VALUE"""),2796.11)</f>
        <v>2796.11</v>
      </c>
      <c r="M404" s="2">
        <f>IFERROR(__xludf.DUMMYFUNCTION("""COMPUTED_VALUE"""),45880.66666666667)</f>
        <v>45880.66667</v>
      </c>
      <c r="N404" s="1">
        <f>IFERROR(__xludf.DUMMYFUNCTION("""COMPUTED_VALUE"""),2.0701462E7)</f>
        <v>20701462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IFERROR(__xludf.DUMMYFUNCTION("""COMPUTED_VALUE"""),2797.05)</f>
        <v>2797.05</v>
      </c>
      <c r="D405" s="2">
        <f>IFERROR(__xludf.DUMMYFUNCTION("""COMPUTED_VALUE"""),45881.66666666667)</f>
        <v>45881.66667</v>
      </c>
      <c r="E405" s="1">
        <f>IFERROR(__xludf.DUMMYFUNCTION("""COMPUTED_VALUE"""),2797.9)</f>
        <v>2797.9</v>
      </c>
      <c r="G405" s="2">
        <f>IFERROR(__xludf.DUMMYFUNCTION("""COMPUTED_VALUE"""),45881.66666666667)</f>
        <v>45881.66667</v>
      </c>
      <c r="H405" s="1">
        <f>IFERROR(__xludf.DUMMYFUNCTION("""COMPUTED_VALUE"""),2749.52)</f>
        <v>2749.52</v>
      </c>
      <c r="J405" s="2">
        <f>IFERROR(__xludf.DUMMYFUNCTION("""COMPUTED_VALUE"""),45881.66666666667)</f>
        <v>45881.66667</v>
      </c>
      <c r="K405" s="1">
        <f>IFERROR(__xludf.DUMMYFUNCTION("""COMPUTED_VALUE"""),2781.3)</f>
        <v>2781.3</v>
      </c>
      <c r="M405" s="2">
        <f>IFERROR(__xludf.DUMMYFUNCTION("""COMPUTED_VALUE"""),45881.66666666667)</f>
        <v>45881.66667</v>
      </c>
      <c r="N405" s="1">
        <f>IFERROR(__xludf.DUMMYFUNCTION("""COMPUTED_VALUE"""),2.4881911E7)</f>
        <v>24881911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IFERROR(__xludf.DUMMYFUNCTION("""COMPUTED_VALUE"""),2785.0)</f>
        <v>2785</v>
      </c>
      <c r="D406" s="2">
        <f>IFERROR(__xludf.DUMMYFUNCTION("""COMPUTED_VALUE"""),45882.66666666667)</f>
        <v>45882.66667</v>
      </c>
      <c r="E406" s="1">
        <f>IFERROR(__xludf.DUMMYFUNCTION("""COMPUTED_VALUE"""),2803.96)</f>
        <v>2803.96</v>
      </c>
      <c r="G406" s="2">
        <f>IFERROR(__xludf.DUMMYFUNCTION("""COMPUTED_VALUE"""),45882.66666666667)</f>
        <v>45882.66667</v>
      </c>
      <c r="H406" s="1">
        <f>IFERROR(__xludf.DUMMYFUNCTION("""COMPUTED_VALUE"""),2755.6)</f>
        <v>2755.6</v>
      </c>
      <c r="J406" s="2">
        <f>IFERROR(__xludf.DUMMYFUNCTION("""COMPUTED_VALUE"""),45882.66666666667)</f>
        <v>45882.66667</v>
      </c>
      <c r="K406" s="1">
        <f>IFERROR(__xludf.DUMMYFUNCTION("""COMPUTED_VALUE"""),2803.49)</f>
        <v>2803.49</v>
      </c>
      <c r="M406" s="2">
        <f>IFERROR(__xludf.DUMMYFUNCTION("""COMPUTED_VALUE"""),45882.66666666667)</f>
        <v>45882.66667</v>
      </c>
      <c r="N406" s="1">
        <f>IFERROR(__xludf.DUMMYFUNCTION("""COMPUTED_VALUE"""),3.4876082E7)</f>
        <v>34876082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IFERROR(__xludf.DUMMYFUNCTION("""COMPUTED_VALUE"""),2793.59)</f>
        <v>2793.59</v>
      </c>
      <c r="D407" s="2">
        <f>IFERROR(__xludf.DUMMYFUNCTION("""COMPUTED_VALUE"""),45883.66666666667)</f>
        <v>45883.66667</v>
      </c>
      <c r="E407" s="1">
        <f>IFERROR(__xludf.DUMMYFUNCTION("""COMPUTED_VALUE"""),2794.6)</f>
        <v>2794.6</v>
      </c>
      <c r="G407" s="2">
        <f>IFERROR(__xludf.DUMMYFUNCTION("""COMPUTED_VALUE"""),45883.66666666667)</f>
        <v>45883.66667</v>
      </c>
      <c r="H407" s="1">
        <f>IFERROR(__xludf.DUMMYFUNCTION("""COMPUTED_VALUE"""),2768.54)</f>
        <v>2768.54</v>
      </c>
      <c r="J407" s="2">
        <f>IFERROR(__xludf.DUMMYFUNCTION("""COMPUTED_VALUE"""),45883.66666666667)</f>
        <v>45883.66667</v>
      </c>
      <c r="K407" s="1">
        <f>IFERROR(__xludf.DUMMYFUNCTION("""COMPUTED_VALUE"""),2771.11)</f>
        <v>2771.11</v>
      </c>
      <c r="M407" s="2">
        <f>IFERROR(__xludf.DUMMYFUNCTION("""COMPUTED_VALUE"""),45883.66666666667)</f>
        <v>45883.66667</v>
      </c>
      <c r="N407" s="1">
        <f>IFERROR(__xludf.DUMMYFUNCTION("""COMPUTED_VALUE"""),2.0180848E7)</f>
        <v>20180848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IFERROR(__xludf.DUMMYFUNCTION("""COMPUTED_VALUE"""),2777.67)</f>
        <v>2777.67</v>
      </c>
      <c r="D408" s="2">
        <f>IFERROR(__xludf.DUMMYFUNCTION("""COMPUTED_VALUE"""),45884.66666666667)</f>
        <v>45884.66667</v>
      </c>
      <c r="E408" s="1">
        <f>IFERROR(__xludf.DUMMYFUNCTION("""COMPUTED_VALUE"""),2790.01)</f>
        <v>2790.01</v>
      </c>
      <c r="G408" s="2">
        <f>IFERROR(__xludf.DUMMYFUNCTION("""COMPUTED_VALUE"""),45884.66666666667)</f>
        <v>45884.66667</v>
      </c>
      <c r="H408" s="1">
        <f>IFERROR(__xludf.DUMMYFUNCTION("""COMPUTED_VALUE"""),2770.27)</f>
        <v>2770.27</v>
      </c>
      <c r="J408" s="2">
        <f>IFERROR(__xludf.DUMMYFUNCTION("""COMPUTED_VALUE"""),45884.66666666667)</f>
        <v>45884.66667</v>
      </c>
      <c r="K408" s="1">
        <f>IFERROR(__xludf.DUMMYFUNCTION("""COMPUTED_VALUE"""),2780.16)</f>
        <v>2780.16</v>
      </c>
      <c r="M408" s="2">
        <f>IFERROR(__xludf.DUMMYFUNCTION("""COMPUTED_VALUE"""),45884.66666666667)</f>
        <v>45884.66667</v>
      </c>
      <c r="N408" s="1">
        <f>IFERROR(__xludf.DUMMYFUNCTION("""COMPUTED_VALUE"""),1.9913102E7)</f>
        <v>19913102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IFERROR(__xludf.DUMMYFUNCTION("""COMPUTED_VALUE"""),2792.93)</f>
        <v>2792.93</v>
      </c>
      <c r="D409" s="2">
        <f>IFERROR(__xludf.DUMMYFUNCTION("""COMPUTED_VALUE"""),45887.66666666667)</f>
        <v>45887.66667</v>
      </c>
      <c r="E409" s="1">
        <f>IFERROR(__xludf.DUMMYFUNCTION("""COMPUTED_VALUE"""),2833.35)</f>
        <v>2833.35</v>
      </c>
      <c r="G409" s="2">
        <f>IFERROR(__xludf.DUMMYFUNCTION("""COMPUTED_VALUE"""),45887.66666666667)</f>
        <v>45887.66667</v>
      </c>
      <c r="H409" s="1">
        <f>IFERROR(__xludf.DUMMYFUNCTION("""COMPUTED_VALUE"""),2788.41)</f>
        <v>2788.41</v>
      </c>
      <c r="J409" s="2">
        <f>IFERROR(__xludf.DUMMYFUNCTION("""COMPUTED_VALUE"""),45887.66666666667)</f>
        <v>45887.66667</v>
      </c>
      <c r="K409" s="1">
        <f>IFERROR(__xludf.DUMMYFUNCTION("""COMPUTED_VALUE"""),2827.82)</f>
        <v>2827.82</v>
      </c>
      <c r="M409" s="2">
        <f>IFERROR(__xludf.DUMMYFUNCTION("""COMPUTED_VALUE"""),45887.66666666667)</f>
        <v>45887.66667</v>
      </c>
      <c r="N409" s="1">
        <f>IFERROR(__xludf.DUMMYFUNCTION("""COMPUTED_VALUE"""),2.0163824E7)</f>
        <v>20163824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IFERROR(__xludf.DUMMYFUNCTION("""COMPUTED_VALUE"""),2829.69)</f>
        <v>2829.69</v>
      </c>
      <c r="D410" s="2">
        <f>IFERROR(__xludf.DUMMYFUNCTION("""COMPUTED_VALUE"""),45888.66666666667)</f>
        <v>45888.66667</v>
      </c>
      <c r="E410" s="1">
        <f>IFERROR(__xludf.DUMMYFUNCTION("""COMPUTED_VALUE"""),2839.09)</f>
        <v>2839.09</v>
      </c>
      <c r="G410" s="2">
        <f>IFERROR(__xludf.DUMMYFUNCTION("""COMPUTED_VALUE"""),45888.66666666667)</f>
        <v>45888.66667</v>
      </c>
      <c r="H410" s="1">
        <f>IFERROR(__xludf.DUMMYFUNCTION("""COMPUTED_VALUE"""),2812.75)</f>
        <v>2812.75</v>
      </c>
      <c r="J410" s="2">
        <f>IFERROR(__xludf.DUMMYFUNCTION("""COMPUTED_VALUE"""),45888.66666666667)</f>
        <v>45888.66667</v>
      </c>
      <c r="K410" s="1">
        <f>IFERROR(__xludf.DUMMYFUNCTION("""COMPUTED_VALUE"""),2830.73)</f>
        <v>2830.73</v>
      </c>
      <c r="M410" s="2">
        <f>IFERROR(__xludf.DUMMYFUNCTION("""COMPUTED_VALUE"""),45888.66666666667)</f>
        <v>45888.66667</v>
      </c>
      <c r="N410" s="1">
        <f>IFERROR(__xludf.DUMMYFUNCTION("""COMPUTED_VALUE"""),2.1777526E7)</f>
        <v>21777526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IFERROR(__xludf.DUMMYFUNCTION("""COMPUTED_VALUE"""),2831.6)</f>
        <v>2831.6</v>
      </c>
      <c r="D411" s="2">
        <f>IFERROR(__xludf.DUMMYFUNCTION("""COMPUTED_VALUE"""),45889.66666666667)</f>
        <v>45889.66667</v>
      </c>
      <c r="E411" s="1">
        <f>IFERROR(__xludf.DUMMYFUNCTION("""COMPUTED_VALUE"""),2844.39)</f>
        <v>2844.39</v>
      </c>
      <c r="G411" s="2">
        <f>IFERROR(__xludf.DUMMYFUNCTION("""COMPUTED_VALUE"""),45889.66666666667)</f>
        <v>45889.66667</v>
      </c>
      <c r="H411" s="1">
        <f>IFERROR(__xludf.DUMMYFUNCTION("""COMPUTED_VALUE"""),2816.72)</f>
        <v>2816.72</v>
      </c>
      <c r="J411" s="2">
        <f>IFERROR(__xludf.DUMMYFUNCTION("""COMPUTED_VALUE"""),45889.66666666667)</f>
        <v>45889.66667</v>
      </c>
      <c r="K411" s="1">
        <f>IFERROR(__xludf.DUMMYFUNCTION("""COMPUTED_VALUE"""),2823.93)</f>
        <v>2823.93</v>
      </c>
      <c r="M411" s="2">
        <f>IFERROR(__xludf.DUMMYFUNCTION("""COMPUTED_VALUE"""),45889.66666666667)</f>
        <v>45889.66667</v>
      </c>
      <c r="N411" s="1">
        <f>IFERROR(__xludf.DUMMYFUNCTION("""COMPUTED_VALUE"""),2.6784796E7)</f>
        <v>26784796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IFERROR(__xludf.DUMMYFUNCTION("""COMPUTED_VALUE"""),2814.99)</f>
        <v>2814.99</v>
      </c>
      <c r="D412" s="2">
        <f>IFERROR(__xludf.DUMMYFUNCTION("""COMPUTED_VALUE"""),45890.66666666667)</f>
        <v>45890.66667</v>
      </c>
      <c r="E412" s="1">
        <f>IFERROR(__xludf.DUMMYFUNCTION("""COMPUTED_VALUE"""),2833.67)</f>
        <v>2833.67</v>
      </c>
      <c r="G412" s="2">
        <f>IFERROR(__xludf.DUMMYFUNCTION("""COMPUTED_VALUE"""),45890.66666666667)</f>
        <v>45890.66667</v>
      </c>
      <c r="H412" s="1">
        <f>IFERROR(__xludf.DUMMYFUNCTION("""COMPUTED_VALUE"""),2806.32)</f>
        <v>2806.32</v>
      </c>
      <c r="J412" s="2">
        <f>IFERROR(__xludf.DUMMYFUNCTION("""COMPUTED_VALUE"""),45890.66666666667)</f>
        <v>45890.66667</v>
      </c>
      <c r="K412" s="1">
        <f>IFERROR(__xludf.DUMMYFUNCTION("""COMPUTED_VALUE"""),2830.68)</f>
        <v>2830.68</v>
      </c>
      <c r="M412" s="2">
        <f>IFERROR(__xludf.DUMMYFUNCTION("""COMPUTED_VALUE"""),45890.66666666667)</f>
        <v>45890.66667</v>
      </c>
      <c r="N412" s="1">
        <f>IFERROR(__xludf.DUMMYFUNCTION("""COMPUTED_VALUE"""),1.8358069E7)</f>
        <v>18358069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IFERROR(__xludf.DUMMYFUNCTION("""COMPUTED_VALUE"""),2839.69)</f>
        <v>2839.69</v>
      </c>
      <c r="D413" s="2">
        <f>IFERROR(__xludf.DUMMYFUNCTION("""COMPUTED_VALUE"""),45891.66666666667)</f>
        <v>45891.66667</v>
      </c>
      <c r="E413" s="1">
        <f>IFERROR(__xludf.DUMMYFUNCTION("""COMPUTED_VALUE"""),2885.11)</f>
        <v>2885.11</v>
      </c>
      <c r="G413" s="2">
        <f>IFERROR(__xludf.DUMMYFUNCTION("""COMPUTED_VALUE"""),45891.66666666667)</f>
        <v>45891.66667</v>
      </c>
      <c r="H413" s="1">
        <f>IFERROR(__xludf.DUMMYFUNCTION("""COMPUTED_VALUE"""),2838.99)</f>
        <v>2838.99</v>
      </c>
      <c r="J413" s="2">
        <f>IFERROR(__xludf.DUMMYFUNCTION("""COMPUTED_VALUE"""),45891.66666666667)</f>
        <v>45891.66667</v>
      </c>
      <c r="K413" s="1">
        <f>IFERROR(__xludf.DUMMYFUNCTION("""COMPUTED_VALUE"""),2852.94)</f>
        <v>2852.94</v>
      </c>
      <c r="M413" s="2">
        <f>IFERROR(__xludf.DUMMYFUNCTION("""COMPUTED_VALUE"""),45891.66666666667)</f>
        <v>45891.66667</v>
      </c>
      <c r="N413" s="1">
        <f>IFERROR(__xludf.DUMMYFUNCTION("""COMPUTED_VALUE"""),2.0746681E7)</f>
        <v>20746681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IFERROR(__xludf.DUMMYFUNCTION("""COMPUTED_VALUE"""),2844.73)</f>
        <v>2844.73</v>
      </c>
      <c r="D414" s="2">
        <f>IFERROR(__xludf.DUMMYFUNCTION("""COMPUTED_VALUE"""),45894.66666666667)</f>
        <v>45894.66667</v>
      </c>
      <c r="E414" s="1">
        <f>IFERROR(__xludf.DUMMYFUNCTION("""COMPUTED_VALUE"""),2854.51)</f>
        <v>2854.51</v>
      </c>
      <c r="G414" s="2">
        <f>IFERROR(__xludf.DUMMYFUNCTION("""COMPUTED_VALUE"""),45894.66666666667)</f>
        <v>45894.66667</v>
      </c>
      <c r="H414" s="1">
        <f>IFERROR(__xludf.DUMMYFUNCTION("""COMPUTED_VALUE"""),2806.11)</f>
        <v>2806.11</v>
      </c>
      <c r="J414" s="2">
        <f>IFERROR(__xludf.DUMMYFUNCTION("""COMPUTED_VALUE"""),45894.66666666667)</f>
        <v>45894.66667</v>
      </c>
      <c r="K414" s="1">
        <f>IFERROR(__xludf.DUMMYFUNCTION("""COMPUTED_VALUE"""),2807.46)</f>
        <v>2807.46</v>
      </c>
      <c r="M414" s="2">
        <f>IFERROR(__xludf.DUMMYFUNCTION("""COMPUTED_VALUE"""),45894.66666666667)</f>
        <v>45894.66667</v>
      </c>
      <c r="N414" s="1">
        <f>IFERROR(__xludf.DUMMYFUNCTION("""COMPUTED_VALUE"""),1.7008028E7)</f>
        <v>17008028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IFERROR(__xludf.DUMMYFUNCTION("""COMPUTED_VALUE"""),2805.35)</f>
        <v>2805.35</v>
      </c>
      <c r="D415" s="2">
        <f>IFERROR(__xludf.DUMMYFUNCTION("""COMPUTED_VALUE"""),45895.66666666667)</f>
        <v>45895.66667</v>
      </c>
      <c r="E415" s="1">
        <f>IFERROR(__xludf.DUMMYFUNCTION("""COMPUTED_VALUE"""),2813.26)</f>
        <v>2813.26</v>
      </c>
      <c r="G415" s="2">
        <f>IFERROR(__xludf.DUMMYFUNCTION("""COMPUTED_VALUE"""),45895.66666666667)</f>
        <v>45895.66667</v>
      </c>
      <c r="H415" s="1">
        <f>IFERROR(__xludf.DUMMYFUNCTION("""COMPUTED_VALUE"""),2786.66)</f>
        <v>2786.66</v>
      </c>
      <c r="J415" s="2">
        <f>IFERROR(__xludf.DUMMYFUNCTION("""COMPUTED_VALUE"""),45895.66666666667)</f>
        <v>45895.66667</v>
      </c>
      <c r="K415" s="1">
        <f>IFERROR(__xludf.DUMMYFUNCTION("""COMPUTED_VALUE"""),2796.13)</f>
        <v>2796.13</v>
      </c>
      <c r="M415" s="2">
        <f>IFERROR(__xludf.DUMMYFUNCTION("""COMPUTED_VALUE"""),45895.66666666667)</f>
        <v>45895.66667</v>
      </c>
      <c r="N415" s="1">
        <f>IFERROR(__xludf.DUMMYFUNCTION("""COMPUTED_VALUE"""),2.4594812E7)</f>
        <v>24594812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IFERROR(__xludf.DUMMYFUNCTION("""COMPUTED_VALUE"""),2794.04)</f>
        <v>2794.04</v>
      </c>
      <c r="D416" s="2">
        <f>IFERROR(__xludf.DUMMYFUNCTION("""COMPUTED_VALUE"""),45896.66666666667)</f>
        <v>45896.66667</v>
      </c>
      <c r="E416" s="1">
        <f>IFERROR(__xludf.DUMMYFUNCTION("""COMPUTED_VALUE"""),2814.09)</f>
        <v>2814.09</v>
      </c>
      <c r="G416" s="2">
        <f>IFERROR(__xludf.DUMMYFUNCTION("""COMPUTED_VALUE"""),45896.66666666667)</f>
        <v>45896.66667</v>
      </c>
      <c r="H416" s="1">
        <f>IFERROR(__xludf.DUMMYFUNCTION("""COMPUTED_VALUE"""),2794.04)</f>
        <v>2794.04</v>
      </c>
      <c r="J416" s="2">
        <f>IFERROR(__xludf.DUMMYFUNCTION("""COMPUTED_VALUE"""),45896.66666666667)</f>
        <v>45896.66667</v>
      </c>
      <c r="K416" s="1">
        <f>IFERROR(__xludf.DUMMYFUNCTION("""COMPUTED_VALUE"""),2803.16)</f>
        <v>2803.16</v>
      </c>
      <c r="M416" s="2">
        <f>IFERROR(__xludf.DUMMYFUNCTION("""COMPUTED_VALUE"""),45896.66666666667)</f>
        <v>45896.66667</v>
      </c>
      <c r="N416" s="1">
        <f>IFERROR(__xludf.DUMMYFUNCTION("""COMPUTED_VALUE"""),2.176629E7)</f>
        <v>21766290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IFERROR(__xludf.DUMMYFUNCTION("""COMPUTED_VALUE"""),2805.16)</f>
        <v>2805.16</v>
      </c>
      <c r="D417" s="2">
        <f>IFERROR(__xludf.DUMMYFUNCTION("""COMPUTED_VALUE"""),45897.66666666667)</f>
        <v>45897.66667</v>
      </c>
      <c r="E417" s="1">
        <f>IFERROR(__xludf.DUMMYFUNCTION("""COMPUTED_VALUE"""),2807.16)</f>
        <v>2807.16</v>
      </c>
      <c r="G417" s="2">
        <f>IFERROR(__xludf.DUMMYFUNCTION("""COMPUTED_VALUE"""),45897.66666666667)</f>
        <v>45897.66667</v>
      </c>
      <c r="H417" s="1">
        <f>IFERROR(__xludf.DUMMYFUNCTION("""COMPUTED_VALUE"""),2788.29)</f>
        <v>2788.29</v>
      </c>
      <c r="J417" s="2">
        <f>IFERROR(__xludf.DUMMYFUNCTION("""COMPUTED_VALUE"""),45897.66666666667)</f>
        <v>45897.66667</v>
      </c>
      <c r="K417" s="1">
        <f>IFERROR(__xludf.DUMMYFUNCTION("""COMPUTED_VALUE"""),2797.7)</f>
        <v>2797.7</v>
      </c>
      <c r="M417" s="2">
        <f>IFERROR(__xludf.DUMMYFUNCTION("""COMPUTED_VALUE"""),45897.66666666667)</f>
        <v>45897.66667</v>
      </c>
      <c r="N417" s="1">
        <f>IFERROR(__xludf.DUMMYFUNCTION("""COMPUTED_VALUE"""),1.8382575E7)</f>
        <v>18382575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IFERROR(__xludf.DUMMYFUNCTION("""COMPUTED_VALUE"""),2794.69)</f>
        <v>2794.69</v>
      </c>
      <c r="D418" s="2">
        <f>IFERROR(__xludf.DUMMYFUNCTION("""COMPUTED_VALUE"""),45898.66666666667)</f>
        <v>45898.66667</v>
      </c>
      <c r="E418" s="1">
        <f>IFERROR(__xludf.DUMMYFUNCTION("""COMPUTED_VALUE"""),2794.69)</f>
        <v>2794.69</v>
      </c>
      <c r="G418" s="2">
        <f>IFERROR(__xludf.DUMMYFUNCTION("""COMPUTED_VALUE"""),45898.66666666667)</f>
        <v>45898.66667</v>
      </c>
      <c r="H418" s="1">
        <f>IFERROR(__xludf.DUMMYFUNCTION("""COMPUTED_VALUE"""),2766.58)</f>
        <v>2766.58</v>
      </c>
      <c r="J418" s="2">
        <f>IFERROR(__xludf.DUMMYFUNCTION("""COMPUTED_VALUE"""),45898.66666666667)</f>
        <v>45898.66667</v>
      </c>
      <c r="K418" s="1">
        <f>IFERROR(__xludf.DUMMYFUNCTION("""COMPUTED_VALUE"""),2777.9)</f>
        <v>2777.9</v>
      </c>
      <c r="M418" s="2">
        <f>IFERROR(__xludf.DUMMYFUNCTION("""COMPUTED_VALUE"""),45898.66666666667)</f>
        <v>45898.66667</v>
      </c>
      <c r="N418" s="1">
        <f>IFERROR(__xludf.DUMMYFUNCTION("""COMPUTED_VALUE"""),2.0535009E7)</f>
        <v>20535009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IFERROR(__xludf.DUMMYFUNCTION("""COMPUTED_VALUE"""),2758.29)</f>
        <v>2758.29</v>
      </c>
      <c r="D419" s="2">
        <f>IFERROR(__xludf.DUMMYFUNCTION("""COMPUTED_VALUE"""),45902.66666666667)</f>
        <v>45902.66667</v>
      </c>
      <c r="E419" s="1">
        <f>IFERROR(__xludf.DUMMYFUNCTION("""COMPUTED_VALUE"""),2780.23)</f>
        <v>2780.23</v>
      </c>
      <c r="G419" s="2">
        <f>IFERROR(__xludf.DUMMYFUNCTION("""COMPUTED_VALUE"""),45902.66666666667)</f>
        <v>45902.66667</v>
      </c>
      <c r="H419" s="1">
        <f>IFERROR(__xludf.DUMMYFUNCTION("""COMPUTED_VALUE"""),2737.81)</f>
        <v>2737.81</v>
      </c>
      <c r="J419" s="2">
        <f>IFERROR(__xludf.DUMMYFUNCTION("""COMPUTED_VALUE"""),45902.66666666667)</f>
        <v>45902.66667</v>
      </c>
      <c r="K419" s="1">
        <f>IFERROR(__xludf.DUMMYFUNCTION("""COMPUTED_VALUE"""),2755.02)</f>
        <v>2755.02</v>
      </c>
      <c r="M419" s="2">
        <f>IFERROR(__xludf.DUMMYFUNCTION("""COMPUTED_VALUE"""),45902.66666666667)</f>
        <v>45902.66667</v>
      </c>
      <c r="N419" s="1">
        <f>IFERROR(__xludf.DUMMYFUNCTION("""COMPUTED_VALUE"""),2.4457378E7)</f>
        <v>24457378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IFERROR(__xludf.DUMMYFUNCTION("""COMPUTED_VALUE"""),2744.85)</f>
        <v>2744.85</v>
      </c>
      <c r="D420" s="2">
        <f>IFERROR(__xludf.DUMMYFUNCTION("""COMPUTED_VALUE"""),45903.66666666667)</f>
        <v>45903.66667</v>
      </c>
      <c r="E420" s="1">
        <f>IFERROR(__xludf.DUMMYFUNCTION("""COMPUTED_VALUE"""),2760.68)</f>
        <v>2760.68</v>
      </c>
      <c r="G420" s="2">
        <f>IFERROR(__xludf.DUMMYFUNCTION("""COMPUTED_VALUE"""),45903.66666666667)</f>
        <v>45903.66667</v>
      </c>
      <c r="H420" s="1">
        <f>IFERROR(__xludf.DUMMYFUNCTION("""COMPUTED_VALUE"""),2729.76)</f>
        <v>2729.76</v>
      </c>
      <c r="J420" s="2">
        <f>IFERROR(__xludf.DUMMYFUNCTION("""COMPUTED_VALUE"""),45903.66666666667)</f>
        <v>45903.66667</v>
      </c>
      <c r="K420" s="1">
        <f>IFERROR(__xludf.DUMMYFUNCTION("""COMPUTED_VALUE"""),2741.81)</f>
        <v>2741.81</v>
      </c>
      <c r="M420" s="2">
        <f>IFERROR(__xludf.DUMMYFUNCTION("""COMPUTED_VALUE"""),45903.66666666667)</f>
        <v>45903.66667</v>
      </c>
      <c r="N420" s="1">
        <f>IFERROR(__xludf.DUMMYFUNCTION("""COMPUTED_VALUE"""),2.4086842E7)</f>
        <v>24086842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IFERROR(__xludf.DUMMYFUNCTION("""COMPUTED_VALUE"""),2752.83)</f>
        <v>2752.83</v>
      </c>
      <c r="D421" s="2">
        <f>IFERROR(__xludf.DUMMYFUNCTION("""COMPUTED_VALUE"""),45904.66666666667)</f>
        <v>45904.66667</v>
      </c>
      <c r="E421" s="1">
        <f>IFERROR(__xludf.DUMMYFUNCTION("""COMPUTED_VALUE"""),2785.89)</f>
        <v>2785.89</v>
      </c>
      <c r="G421" s="2">
        <f>IFERROR(__xludf.DUMMYFUNCTION("""COMPUTED_VALUE"""),45904.66666666667)</f>
        <v>45904.66667</v>
      </c>
      <c r="H421" s="1">
        <f>IFERROR(__xludf.DUMMYFUNCTION("""COMPUTED_VALUE"""),2746.96)</f>
        <v>2746.96</v>
      </c>
      <c r="J421" s="2">
        <f>IFERROR(__xludf.DUMMYFUNCTION("""COMPUTED_VALUE"""),45904.66666666667)</f>
        <v>45904.66667</v>
      </c>
      <c r="K421" s="1">
        <f>IFERROR(__xludf.DUMMYFUNCTION("""COMPUTED_VALUE"""),2783.7)</f>
        <v>2783.7</v>
      </c>
      <c r="M421" s="2">
        <f>IFERROR(__xludf.DUMMYFUNCTION("""COMPUTED_VALUE"""),45904.66666666667)</f>
        <v>45904.66667</v>
      </c>
      <c r="N421" s="1">
        <f>IFERROR(__xludf.DUMMYFUNCTION("""COMPUTED_VALUE"""),2.8564711E7)</f>
        <v>28564711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IFERROR(__xludf.DUMMYFUNCTION("""COMPUTED_VALUE"""),2758.39)</f>
        <v>2758.39</v>
      </c>
      <c r="D422" s="2">
        <f>IFERROR(__xludf.DUMMYFUNCTION("""COMPUTED_VALUE"""),45905.66666666667)</f>
        <v>45905.66667</v>
      </c>
      <c r="E422" s="1">
        <f>IFERROR(__xludf.DUMMYFUNCTION("""COMPUTED_VALUE"""),2758.39)</f>
        <v>2758.39</v>
      </c>
      <c r="G422" s="2">
        <f>IFERROR(__xludf.DUMMYFUNCTION("""COMPUTED_VALUE"""),45905.66666666667)</f>
        <v>45905.66667</v>
      </c>
      <c r="H422" s="1">
        <f>IFERROR(__xludf.DUMMYFUNCTION("""COMPUTED_VALUE"""),2692.83)</f>
        <v>2692.83</v>
      </c>
      <c r="J422" s="2">
        <f>IFERROR(__xludf.DUMMYFUNCTION("""COMPUTED_VALUE"""),45905.66666666667)</f>
        <v>45905.66667</v>
      </c>
      <c r="K422" s="1">
        <f>IFERROR(__xludf.DUMMYFUNCTION("""COMPUTED_VALUE"""),2741.82)</f>
        <v>2741.82</v>
      </c>
      <c r="M422" s="2">
        <f>IFERROR(__xludf.DUMMYFUNCTION("""COMPUTED_VALUE"""),45905.66666666667)</f>
        <v>45905.66667</v>
      </c>
      <c r="N422" s="1">
        <f>IFERROR(__xludf.DUMMYFUNCTION("""COMPUTED_VALUE"""),4.3444634E7)</f>
        <v>43444634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IFERROR(__xludf.DUMMYFUNCTION("""COMPUTED_VALUE"""),2735.75)</f>
        <v>2735.75</v>
      </c>
      <c r="D423" s="2">
        <f>IFERROR(__xludf.DUMMYFUNCTION("""COMPUTED_VALUE"""),45908.66666666667)</f>
        <v>45908.66667</v>
      </c>
      <c r="E423" s="1">
        <f>IFERROR(__xludf.DUMMYFUNCTION("""COMPUTED_VALUE"""),2758.11)</f>
        <v>2758.11</v>
      </c>
      <c r="G423" s="2">
        <f>IFERROR(__xludf.DUMMYFUNCTION("""COMPUTED_VALUE"""),45908.66666666667)</f>
        <v>45908.66667</v>
      </c>
      <c r="H423" s="1">
        <f>IFERROR(__xludf.DUMMYFUNCTION("""COMPUTED_VALUE"""),2720.98)</f>
        <v>2720.98</v>
      </c>
      <c r="J423" s="2">
        <f>IFERROR(__xludf.DUMMYFUNCTION("""COMPUTED_VALUE"""),45908.66666666667)</f>
        <v>45908.66667</v>
      </c>
      <c r="K423" s="1">
        <f>IFERROR(__xludf.DUMMYFUNCTION("""COMPUTED_VALUE"""),2757.57)</f>
        <v>2757.57</v>
      </c>
      <c r="M423" s="2">
        <f>IFERROR(__xludf.DUMMYFUNCTION("""COMPUTED_VALUE"""),45908.66666666667)</f>
        <v>45908.66667</v>
      </c>
      <c r="N423" s="1">
        <f>IFERROR(__xludf.DUMMYFUNCTION("""COMPUTED_VALUE"""),2.6189519E7)</f>
        <v>26189519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IFERROR(__xludf.DUMMYFUNCTION("""COMPUTED_VALUE"""),2755.42)</f>
        <v>2755.42</v>
      </c>
      <c r="D424" s="2">
        <f>IFERROR(__xludf.DUMMYFUNCTION("""COMPUTED_VALUE"""),45909.66666666667)</f>
        <v>45909.66667</v>
      </c>
      <c r="E424" s="1">
        <f>IFERROR(__xludf.DUMMYFUNCTION("""COMPUTED_VALUE"""),2767.2)</f>
        <v>2767.2</v>
      </c>
      <c r="G424" s="2">
        <f>IFERROR(__xludf.DUMMYFUNCTION("""COMPUTED_VALUE"""),45909.66666666667)</f>
        <v>45909.66667</v>
      </c>
      <c r="H424" s="1">
        <f>IFERROR(__xludf.DUMMYFUNCTION("""COMPUTED_VALUE"""),2727.21)</f>
        <v>2727.21</v>
      </c>
      <c r="J424" s="2">
        <f>IFERROR(__xludf.DUMMYFUNCTION("""COMPUTED_VALUE"""),45909.66666666667)</f>
        <v>45909.66667</v>
      </c>
      <c r="K424" s="1">
        <f>IFERROR(__xludf.DUMMYFUNCTION("""COMPUTED_VALUE"""),2743.12)</f>
        <v>2743.12</v>
      </c>
      <c r="M424" s="2">
        <f>IFERROR(__xludf.DUMMYFUNCTION("""COMPUTED_VALUE"""),45909.66666666667)</f>
        <v>45909.66667</v>
      </c>
      <c r="N424" s="1">
        <f>IFERROR(__xludf.DUMMYFUNCTION("""COMPUTED_VALUE"""),2.1930177E7)</f>
        <v>21930177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IFERROR(__xludf.DUMMYFUNCTION("""COMPUTED_VALUE"""),2733.3)</f>
        <v>2733.3</v>
      </c>
      <c r="D425" s="2">
        <f>IFERROR(__xludf.DUMMYFUNCTION("""COMPUTED_VALUE"""),45910.66666666667)</f>
        <v>45910.66667</v>
      </c>
      <c r="E425" s="1">
        <f>IFERROR(__xludf.DUMMYFUNCTION("""COMPUTED_VALUE"""),2750.79)</f>
        <v>2750.79</v>
      </c>
      <c r="G425" s="2">
        <f>IFERROR(__xludf.DUMMYFUNCTION("""COMPUTED_VALUE"""),45910.66666666667)</f>
        <v>45910.66667</v>
      </c>
      <c r="H425" s="1">
        <f>IFERROR(__xludf.DUMMYFUNCTION("""COMPUTED_VALUE"""),2719.94)</f>
        <v>2719.94</v>
      </c>
      <c r="J425" s="2">
        <f>IFERROR(__xludf.DUMMYFUNCTION("""COMPUTED_VALUE"""),45910.66666666667)</f>
        <v>45910.66667</v>
      </c>
      <c r="K425" s="1">
        <f>IFERROR(__xludf.DUMMYFUNCTION("""COMPUTED_VALUE"""),2742.66)</f>
        <v>2742.66</v>
      </c>
      <c r="M425" s="2">
        <f>IFERROR(__xludf.DUMMYFUNCTION("""COMPUTED_VALUE"""),45910.66666666667)</f>
        <v>45910.66667</v>
      </c>
      <c r="N425" s="1">
        <f>IFERROR(__xludf.DUMMYFUNCTION("""COMPUTED_VALUE"""),2.1684043E7)</f>
        <v>21684043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IFERROR(__xludf.DUMMYFUNCTION("""COMPUTED_VALUE"""),2756.04)</f>
        <v>2756.04</v>
      </c>
      <c r="D426" s="2">
        <f>IFERROR(__xludf.DUMMYFUNCTION("""COMPUTED_VALUE"""),45911.66666666667)</f>
        <v>45911.66667</v>
      </c>
      <c r="E426" s="1">
        <f>IFERROR(__xludf.DUMMYFUNCTION("""COMPUTED_VALUE"""),2823.74)</f>
        <v>2823.74</v>
      </c>
      <c r="G426" s="2">
        <f>IFERROR(__xludf.DUMMYFUNCTION("""COMPUTED_VALUE"""),45911.66666666667)</f>
        <v>45911.66667</v>
      </c>
      <c r="H426" s="1">
        <f>IFERROR(__xludf.DUMMYFUNCTION("""COMPUTED_VALUE"""),2756.04)</f>
        <v>2756.04</v>
      </c>
      <c r="J426" s="2">
        <f>IFERROR(__xludf.DUMMYFUNCTION("""COMPUTED_VALUE"""),45911.66666666667)</f>
        <v>45911.66667</v>
      </c>
      <c r="K426" s="1">
        <f>IFERROR(__xludf.DUMMYFUNCTION("""COMPUTED_VALUE"""),2818.64)</f>
        <v>2818.64</v>
      </c>
      <c r="M426" s="2">
        <f>IFERROR(__xludf.DUMMYFUNCTION("""COMPUTED_VALUE"""),45911.66666666667)</f>
        <v>45911.66667</v>
      </c>
      <c r="N426" s="1">
        <f>IFERROR(__xludf.DUMMYFUNCTION("""COMPUTED_VALUE"""),2.6711508E7)</f>
        <v>26711508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IFERROR(__xludf.DUMMYFUNCTION("""COMPUTED_VALUE"""),2812.73)</f>
        <v>2812.73</v>
      </c>
      <c r="D427" s="2">
        <f>IFERROR(__xludf.DUMMYFUNCTION("""COMPUTED_VALUE"""),45912.66666666667)</f>
        <v>45912.66667</v>
      </c>
      <c r="E427" s="1">
        <f>IFERROR(__xludf.DUMMYFUNCTION("""COMPUTED_VALUE"""),2825.42)</f>
        <v>2825.42</v>
      </c>
      <c r="G427" s="2">
        <f>IFERROR(__xludf.DUMMYFUNCTION("""COMPUTED_VALUE"""),45912.66666666667)</f>
        <v>45912.66667</v>
      </c>
      <c r="H427" s="1">
        <f>IFERROR(__xludf.DUMMYFUNCTION("""COMPUTED_VALUE"""),2791.06)</f>
        <v>2791.06</v>
      </c>
      <c r="J427" s="2">
        <f>IFERROR(__xludf.DUMMYFUNCTION("""COMPUTED_VALUE"""),45912.66666666667)</f>
        <v>45912.66667</v>
      </c>
      <c r="K427" s="1">
        <f>IFERROR(__xludf.DUMMYFUNCTION("""COMPUTED_VALUE"""),2791.52)</f>
        <v>2791.52</v>
      </c>
      <c r="M427" s="2">
        <f>IFERROR(__xludf.DUMMYFUNCTION("""COMPUTED_VALUE"""),45912.66666666667)</f>
        <v>45912.66667</v>
      </c>
      <c r="N427" s="1">
        <f>IFERROR(__xludf.DUMMYFUNCTION("""COMPUTED_VALUE"""),1.732116E7)</f>
        <v>17321160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IFERROR(__xludf.DUMMYFUNCTION("""COMPUTED_VALUE"""),2803.83)</f>
        <v>2803.83</v>
      </c>
      <c r="D428" s="2">
        <f>IFERROR(__xludf.DUMMYFUNCTION("""COMPUTED_VALUE"""),45915.66666666667)</f>
        <v>45915.66667</v>
      </c>
      <c r="E428" s="1">
        <f>IFERROR(__xludf.DUMMYFUNCTION("""COMPUTED_VALUE"""),2804.15)</f>
        <v>2804.15</v>
      </c>
      <c r="G428" s="2">
        <f>IFERROR(__xludf.DUMMYFUNCTION("""COMPUTED_VALUE"""),45915.66666666667)</f>
        <v>45915.66667</v>
      </c>
      <c r="H428" s="1">
        <f>IFERROR(__xludf.DUMMYFUNCTION("""COMPUTED_VALUE"""),2722.43)</f>
        <v>2722.43</v>
      </c>
      <c r="J428" s="2">
        <f>IFERROR(__xludf.DUMMYFUNCTION("""COMPUTED_VALUE"""),45915.66666666667)</f>
        <v>45915.66667</v>
      </c>
      <c r="K428" s="1">
        <f>IFERROR(__xludf.DUMMYFUNCTION("""COMPUTED_VALUE"""),2727.42)</f>
        <v>2727.42</v>
      </c>
      <c r="M428" s="2">
        <f>IFERROR(__xludf.DUMMYFUNCTION("""COMPUTED_VALUE"""),45915.66666666667)</f>
        <v>45915.66667</v>
      </c>
      <c r="N428" s="1">
        <f>IFERROR(__xludf.DUMMYFUNCTION("""COMPUTED_VALUE"""),2.2457639E7)</f>
        <v>22457639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IFERROR(__xludf.DUMMYFUNCTION("""COMPUTED_VALUE"""),2729.1)</f>
        <v>2729.1</v>
      </c>
      <c r="D429" s="2">
        <f>IFERROR(__xludf.DUMMYFUNCTION("""COMPUTED_VALUE"""),45916.66666666667)</f>
        <v>45916.66667</v>
      </c>
      <c r="E429" s="1">
        <f>IFERROR(__xludf.DUMMYFUNCTION("""COMPUTED_VALUE"""),2734.07)</f>
        <v>2734.07</v>
      </c>
      <c r="G429" s="2">
        <f>IFERROR(__xludf.DUMMYFUNCTION("""COMPUTED_VALUE"""),45916.66666666667)</f>
        <v>45916.66667</v>
      </c>
      <c r="H429" s="1">
        <f>IFERROR(__xludf.DUMMYFUNCTION("""COMPUTED_VALUE"""),2671.94)</f>
        <v>2671.94</v>
      </c>
      <c r="J429" s="2">
        <f>IFERROR(__xludf.DUMMYFUNCTION("""COMPUTED_VALUE"""),45916.66666666667)</f>
        <v>45916.66667</v>
      </c>
      <c r="K429" s="1">
        <f>IFERROR(__xludf.DUMMYFUNCTION("""COMPUTED_VALUE"""),2692.44)</f>
        <v>2692.44</v>
      </c>
      <c r="M429" s="2">
        <f>IFERROR(__xludf.DUMMYFUNCTION("""COMPUTED_VALUE"""),45916.66666666667)</f>
        <v>45916.66667</v>
      </c>
      <c r="N429" s="1">
        <f>IFERROR(__xludf.DUMMYFUNCTION("""COMPUTED_VALUE"""),2.7617421E7)</f>
        <v>27617421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IFERROR(__xludf.DUMMYFUNCTION("""COMPUTED_VALUE"""),2697.15)</f>
        <v>2697.15</v>
      </c>
      <c r="D430" s="2">
        <f>IFERROR(__xludf.DUMMYFUNCTION("""COMPUTED_VALUE"""),45917.66666666667)</f>
        <v>45917.66667</v>
      </c>
      <c r="E430" s="1">
        <f>IFERROR(__xludf.DUMMYFUNCTION("""COMPUTED_VALUE"""),2729.67)</f>
        <v>2729.67</v>
      </c>
      <c r="G430" s="2">
        <f>IFERROR(__xludf.DUMMYFUNCTION("""COMPUTED_VALUE"""),45917.66666666667)</f>
        <v>45917.66667</v>
      </c>
      <c r="H430" s="1">
        <f>IFERROR(__xludf.DUMMYFUNCTION("""COMPUTED_VALUE"""),2690.32)</f>
        <v>2690.32</v>
      </c>
      <c r="J430" s="2">
        <f>IFERROR(__xludf.DUMMYFUNCTION("""COMPUTED_VALUE"""),45917.66666666667)</f>
        <v>45917.66667</v>
      </c>
      <c r="K430" s="1">
        <f>IFERROR(__xludf.DUMMYFUNCTION("""COMPUTED_VALUE"""),2700.55)</f>
        <v>2700.55</v>
      </c>
      <c r="M430" s="2">
        <f>IFERROR(__xludf.DUMMYFUNCTION("""COMPUTED_VALUE"""),45917.66666666667)</f>
        <v>45917.66667</v>
      </c>
      <c r="N430" s="1">
        <f>IFERROR(__xludf.DUMMYFUNCTION("""COMPUTED_VALUE"""),2.3529658E7)</f>
        <v>23529658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IFERROR(__xludf.DUMMYFUNCTION("""COMPUTED_VALUE"""),2710.17)</f>
        <v>2710.17</v>
      </c>
      <c r="D431" s="2">
        <f>IFERROR(__xludf.DUMMYFUNCTION("""COMPUTED_VALUE"""),45918.66666666667)</f>
        <v>45918.66667</v>
      </c>
      <c r="E431" s="1">
        <f>IFERROR(__xludf.DUMMYFUNCTION("""COMPUTED_VALUE"""),2720.01)</f>
        <v>2720.01</v>
      </c>
      <c r="G431" s="2">
        <f>IFERROR(__xludf.DUMMYFUNCTION("""COMPUTED_VALUE"""),45918.66666666667)</f>
        <v>45918.66667</v>
      </c>
      <c r="H431" s="1">
        <f>IFERROR(__xludf.DUMMYFUNCTION("""COMPUTED_VALUE"""),2679.24)</f>
        <v>2679.24</v>
      </c>
      <c r="J431" s="2">
        <f>IFERROR(__xludf.DUMMYFUNCTION("""COMPUTED_VALUE"""),45918.66666666667)</f>
        <v>45918.66667</v>
      </c>
      <c r="K431" s="1">
        <f>IFERROR(__xludf.DUMMYFUNCTION("""COMPUTED_VALUE"""),2684.83)</f>
        <v>2684.83</v>
      </c>
      <c r="M431" s="2">
        <f>IFERROR(__xludf.DUMMYFUNCTION("""COMPUTED_VALUE"""),45918.66666666667)</f>
        <v>45918.66667</v>
      </c>
      <c r="N431" s="1">
        <f>IFERROR(__xludf.DUMMYFUNCTION("""COMPUTED_VALUE"""),2.9937585E7)</f>
        <v>29937585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IFERROR(__xludf.DUMMYFUNCTION("""COMPUTED_VALUE"""),2684.93)</f>
        <v>2684.93</v>
      </c>
      <c r="D432" s="2">
        <f>IFERROR(__xludf.DUMMYFUNCTION("""COMPUTED_VALUE"""),45919.66666666667)</f>
        <v>45919.66667</v>
      </c>
      <c r="E432" s="1">
        <f>IFERROR(__xludf.DUMMYFUNCTION("""COMPUTED_VALUE"""),2694.81)</f>
        <v>2694.81</v>
      </c>
      <c r="G432" s="2">
        <f>IFERROR(__xludf.DUMMYFUNCTION("""COMPUTED_VALUE"""),45919.66666666667)</f>
        <v>45919.66667</v>
      </c>
      <c r="H432" s="1">
        <f>IFERROR(__xludf.DUMMYFUNCTION("""COMPUTED_VALUE"""),2676.87)</f>
        <v>2676.87</v>
      </c>
      <c r="J432" s="2">
        <f>IFERROR(__xludf.DUMMYFUNCTION("""COMPUTED_VALUE"""),45919.66666666667)</f>
        <v>45919.66667</v>
      </c>
      <c r="K432" s="1">
        <f>IFERROR(__xludf.DUMMYFUNCTION("""COMPUTED_VALUE"""),2687.49)</f>
        <v>2687.49</v>
      </c>
      <c r="M432" s="2">
        <f>IFERROR(__xludf.DUMMYFUNCTION("""COMPUTED_VALUE"""),45919.66666666667)</f>
        <v>45919.66667</v>
      </c>
      <c r="N432" s="1">
        <f>IFERROR(__xludf.DUMMYFUNCTION("""COMPUTED_VALUE"""),5.3431446E7)</f>
        <v>53431446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IFERROR(__xludf.DUMMYFUNCTION("""COMPUTED_VALUE"""),2677.43)</f>
        <v>2677.43</v>
      </c>
      <c r="D433" s="2">
        <f>IFERROR(__xludf.DUMMYFUNCTION("""COMPUTED_VALUE"""),45922.66666666667)</f>
        <v>45922.66667</v>
      </c>
      <c r="E433" s="1">
        <f>IFERROR(__xludf.DUMMYFUNCTION("""COMPUTED_VALUE"""),2715.45)</f>
        <v>2715.45</v>
      </c>
      <c r="G433" s="2">
        <f>IFERROR(__xludf.DUMMYFUNCTION("""COMPUTED_VALUE"""),45922.66666666667)</f>
        <v>45922.66667</v>
      </c>
      <c r="H433" s="1">
        <f>IFERROR(__xludf.DUMMYFUNCTION("""COMPUTED_VALUE"""),2676.66)</f>
        <v>2676.66</v>
      </c>
      <c r="J433" s="2">
        <f>IFERROR(__xludf.DUMMYFUNCTION("""COMPUTED_VALUE"""),45922.66666666667)</f>
        <v>45922.66667</v>
      </c>
      <c r="K433" s="1">
        <f>IFERROR(__xludf.DUMMYFUNCTION("""COMPUTED_VALUE"""),2706.4)</f>
        <v>2706.4</v>
      </c>
      <c r="M433" s="2">
        <f>IFERROR(__xludf.DUMMYFUNCTION("""COMPUTED_VALUE"""),45922.66666666667)</f>
        <v>45922.66667</v>
      </c>
      <c r="N433" s="1">
        <f>IFERROR(__xludf.DUMMYFUNCTION("""COMPUTED_VALUE"""),2.5201687E7)</f>
        <v>25201687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IFERROR(__xludf.DUMMYFUNCTION("""COMPUTED_VALUE"""),2699.57)</f>
        <v>2699.57</v>
      </c>
      <c r="D434" s="2">
        <f>IFERROR(__xludf.DUMMYFUNCTION("""COMPUTED_VALUE"""),45923.66666666667)</f>
        <v>45923.66667</v>
      </c>
      <c r="E434" s="1">
        <f>IFERROR(__xludf.DUMMYFUNCTION("""COMPUTED_VALUE"""),2706.19)</f>
        <v>2706.19</v>
      </c>
      <c r="G434" s="2">
        <f>IFERROR(__xludf.DUMMYFUNCTION("""COMPUTED_VALUE"""),45923.66666666667)</f>
        <v>45923.66667</v>
      </c>
      <c r="H434" s="1">
        <f>IFERROR(__xludf.DUMMYFUNCTION("""COMPUTED_VALUE"""),2673.82)</f>
        <v>2673.82</v>
      </c>
      <c r="J434" s="2">
        <f>IFERROR(__xludf.DUMMYFUNCTION("""COMPUTED_VALUE"""),45923.66666666667)</f>
        <v>45923.66667</v>
      </c>
      <c r="K434" s="1">
        <f>IFERROR(__xludf.DUMMYFUNCTION("""COMPUTED_VALUE"""),2686.96)</f>
        <v>2686.96</v>
      </c>
      <c r="M434" s="2">
        <f>IFERROR(__xludf.DUMMYFUNCTION("""COMPUTED_VALUE"""),45923.66666666667)</f>
        <v>45923.66667</v>
      </c>
      <c r="N434" s="1">
        <f>IFERROR(__xludf.DUMMYFUNCTION("""COMPUTED_VALUE"""),2.3231205E7)</f>
        <v>23231205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IFERROR(__xludf.DUMMYFUNCTION("""COMPUTED_VALUE"""),2684.6)</f>
        <v>2684.6</v>
      </c>
      <c r="D435" s="2">
        <f>IFERROR(__xludf.DUMMYFUNCTION("""COMPUTED_VALUE"""),45924.66666666667)</f>
        <v>45924.66667</v>
      </c>
      <c r="E435" s="1">
        <f>IFERROR(__xludf.DUMMYFUNCTION("""COMPUTED_VALUE"""),2699.45)</f>
        <v>2699.45</v>
      </c>
      <c r="G435" s="2">
        <f>IFERROR(__xludf.DUMMYFUNCTION("""COMPUTED_VALUE"""),45924.66666666667)</f>
        <v>45924.66667</v>
      </c>
      <c r="H435" s="1">
        <f>IFERROR(__xludf.DUMMYFUNCTION("""COMPUTED_VALUE"""),2683.02)</f>
        <v>2683.02</v>
      </c>
      <c r="J435" s="2">
        <f>IFERROR(__xludf.DUMMYFUNCTION("""COMPUTED_VALUE"""),45924.66666666667)</f>
        <v>45924.66667</v>
      </c>
      <c r="K435" s="1">
        <f>IFERROR(__xludf.DUMMYFUNCTION("""COMPUTED_VALUE"""),2691.77)</f>
        <v>2691.77</v>
      </c>
      <c r="M435" s="2">
        <f>IFERROR(__xludf.DUMMYFUNCTION("""COMPUTED_VALUE"""),45924.66666666667)</f>
        <v>45924.66667</v>
      </c>
      <c r="N435" s="1">
        <f>IFERROR(__xludf.DUMMYFUNCTION("""COMPUTED_VALUE"""),2.1222565E7)</f>
        <v>21222565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IFERROR(__xludf.DUMMYFUNCTION("""COMPUTED_VALUE"""),2681.82)</f>
        <v>2681.82</v>
      </c>
      <c r="D436" s="2">
        <f>IFERROR(__xludf.DUMMYFUNCTION("""COMPUTED_VALUE"""),45925.66666666667)</f>
        <v>45925.66667</v>
      </c>
      <c r="E436" s="1">
        <f>IFERROR(__xludf.DUMMYFUNCTION("""COMPUTED_VALUE"""),2702.6)</f>
        <v>2702.6</v>
      </c>
      <c r="G436" s="2">
        <f>IFERROR(__xludf.DUMMYFUNCTION("""COMPUTED_VALUE"""),45925.66666666667)</f>
        <v>45925.66667</v>
      </c>
      <c r="H436" s="1">
        <f>IFERROR(__xludf.DUMMYFUNCTION("""COMPUTED_VALUE"""),2678.15)</f>
        <v>2678.15</v>
      </c>
      <c r="J436" s="2">
        <f>IFERROR(__xludf.DUMMYFUNCTION("""COMPUTED_VALUE"""),45925.66666666667)</f>
        <v>45925.66667</v>
      </c>
      <c r="K436" s="1">
        <f>IFERROR(__xludf.DUMMYFUNCTION("""COMPUTED_VALUE"""),2695.98)</f>
        <v>2695.98</v>
      </c>
      <c r="M436" s="2">
        <f>IFERROR(__xludf.DUMMYFUNCTION("""COMPUTED_VALUE"""),45925.66666666667)</f>
        <v>45925.66667</v>
      </c>
      <c r="N436" s="1">
        <f>IFERROR(__xludf.DUMMYFUNCTION("""COMPUTED_VALUE"""),2.1255879E7)</f>
        <v>21255879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IFERROR(__xludf.DUMMYFUNCTION("""COMPUTED_VALUE"""),2705.06)</f>
        <v>2705.06</v>
      </c>
      <c r="D437" s="2">
        <f>IFERROR(__xludf.DUMMYFUNCTION("""COMPUTED_VALUE"""),45926.66666666667)</f>
        <v>45926.66667</v>
      </c>
      <c r="E437" s="1">
        <f>IFERROR(__xludf.DUMMYFUNCTION("""COMPUTED_VALUE"""),2740.31)</f>
        <v>2740.31</v>
      </c>
      <c r="G437" s="2">
        <f>IFERROR(__xludf.DUMMYFUNCTION("""COMPUTED_VALUE"""),45926.66666666667)</f>
        <v>45926.66667</v>
      </c>
      <c r="H437" s="1">
        <f>IFERROR(__xludf.DUMMYFUNCTION("""COMPUTED_VALUE"""),2699.96)</f>
        <v>2699.96</v>
      </c>
      <c r="J437" s="2">
        <f>IFERROR(__xludf.DUMMYFUNCTION("""COMPUTED_VALUE"""),45926.66666666667)</f>
        <v>45926.66667</v>
      </c>
      <c r="K437" s="1">
        <f>IFERROR(__xludf.DUMMYFUNCTION("""COMPUTED_VALUE"""),2737.34)</f>
        <v>2737.34</v>
      </c>
      <c r="M437" s="2">
        <f>IFERROR(__xludf.DUMMYFUNCTION("""COMPUTED_VALUE"""),45926.66666666667)</f>
        <v>45926.66667</v>
      </c>
      <c r="N437" s="1">
        <f>IFERROR(__xludf.DUMMYFUNCTION("""COMPUTED_VALUE"""),2.3265543E7)</f>
        <v>23265543</v>
      </c>
    </row>
  </sheetData>
  <drawing r:id="rId1"/>
</worksheet>
</file>