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IFERROR(__xludf.DUMMYFUNCTION("GOOGLEFINANCE(""DJUSCT"",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IFERROR(__xludf.DUMMYFUNCTION("GOOGLEFINANCE(""DJUSCT"",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IFERROR(__xludf.DUMMYFUNCTION("GOOGLEFINANCE(""DJUSCT"",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IFERROR(__xludf.DUMMYFUNCTION("GOOGLEFINANCE(""DJUSCT"",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IFERROR(__xludf.DUMMYFUNCTION("GOOGLEFINANCE(""DJUSCT"",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IFERROR(__xludf.DUMMYFUNCTION("""COMPUTED_VALUE"""),1581.02)</f>
        <v>1581.02</v>
      </c>
      <c r="D2" s="2">
        <f>IFERROR(__xludf.DUMMYFUNCTION("""COMPUTED_VALUE"""),45293.66666666667)</f>
        <v>45293.66667</v>
      </c>
      <c r="E2" s="1">
        <f>IFERROR(__xludf.DUMMYFUNCTION("""COMPUTED_VALUE"""),1584.44)</f>
        <v>1584.44</v>
      </c>
      <c r="G2" s="2">
        <f>IFERROR(__xludf.DUMMYFUNCTION("""COMPUTED_VALUE"""),45293.66666666667)</f>
        <v>45293.66667</v>
      </c>
      <c r="H2" s="1">
        <f>IFERROR(__xludf.DUMMYFUNCTION("""COMPUTED_VALUE"""),1570.25)</f>
        <v>1570.25</v>
      </c>
      <c r="J2" s="2">
        <f>IFERROR(__xludf.DUMMYFUNCTION("""COMPUTED_VALUE"""),45293.66666666667)</f>
        <v>45293.66667</v>
      </c>
      <c r="K2" s="1">
        <f>IFERROR(__xludf.DUMMYFUNCTION("""COMPUTED_VALUE"""),1578.3)</f>
        <v>1578.3</v>
      </c>
      <c r="M2" s="2">
        <f>IFERROR(__xludf.DUMMYFUNCTION("""COMPUTED_VALUE"""),45293.66666666667)</f>
        <v>45293.66667</v>
      </c>
      <c r="N2" s="1">
        <f>IFERROR(__xludf.DUMMYFUNCTION("""COMPUTED_VALUE"""),3.2450867E7)</f>
        <v>32450867</v>
      </c>
    </row>
    <row r="3">
      <c r="A3" s="2">
        <f>IFERROR(__xludf.DUMMYFUNCTION("""COMPUTED_VALUE"""),45294.66666666667)</f>
        <v>45294.66667</v>
      </c>
      <c r="B3" s="1">
        <f>IFERROR(__xludf.DUMMYFUNCTION("""COMPUTED_VALUE"""),1568.0)</f>
        <v>1568</v>
      </c>
      <c r="D3" s="2">
        <f>IFERROR(__xludf.DUMMYFUNCTION("""COMPUTED_VALUE"""),45294.66666666667)</f>
        <v>45294.66667</v>
      </c>
      <c r="E3" s="1">
        <f>IFERROR(__xludf.DUMMYFUNCTION("""COMPUTED_VALUE"""),1578.22)</f>
        <v>1578.22</v>
      </c>
      <c r="G3" s="2">
        <f>IFERROR(__xludf.DUMMYFUNCTION("""COMPUTED_VALUE"""),45294.66666666667)</f>
        <v>45294.66667</v>
      </c>
      <c r="H3" s="1">
        <f>IFERROR(__xludf.DUMMYFUNCTION("""COMPUTED_VALUE"""),1565.01)</f>
        <v>1565.01</v>
      </c>
      <c r="J3" s="2">
        <f>IFERROR(__xludf.DUMMYFUNCTION("""COMPUTED_VALUE"""),45294.66666666667)</f>
        <v>45294.66667</v>
      </c>
      <c r="K3" s="1">
        <f>IFERROR(__xludf.DUMMYFUNCTION("""COMPUTED_VALUE"""),1572.75)</f>
        <v>1572.75</v>
      </c>
      <c r="M3" s="2">
        <f>IFERROR(__xludf.DUMMYFUNCTION("""COMPUTED_VALUE"""),45294.66666666667)</f>
        <v>45294.66667</v>
      </c>
      <c r="N3" s="1">
        <f>IFERROR(__xludf.DUMMYFUNCTION("""COMPUTED_VALUE"""),3.4645659E7)</f>
        <v>34645659</v>
      </c>
    </row>
    <row r="4">
      <c r="A4" s="2">
        <f>IFERROR(__xludf.DUMMYFUNCTION("""COMPUTED_VALUE"""),45295.66666666667)</f>
        <v>45295.66667</v>
      </c>
      <c r="B4" s="1">
        <f>IFERROR(__xludf.DUMMYFUNCTION("""COMPUTED_VALUE"""),1571.94)</f>
        <v>1571.94</v>
      </c>
      <c r="D4" s="2">
        <f>IFERROR(__xludf.DUMMYFUNCTION("""COMPUTED_VALUE"""),45295.66666666667)</f>
        <v>45295.66667</v>
      </c>
      <c r="E4" s="1">
        <f>IFERROR(__xludf.DUMMYFUNCTION("""COMPUTED_VALUE"""),1574.63)</f>
        <v>1574.63</v>
      </c>
      <c r="G4" s="2">
        <f>IFERROR(__xludf.DUMMYFUNCTION("""COMPUTED_VALUE"""),45295.66666666667)</f>
        <v>45295.66667</v>
      </c>
      <c r="H4" s="1">
        <f>IFERROR(__xludf.DUMMYFUNCTION("""COMPUTED_VALUE"""),1562.65)</f>
        <v>1562.65</v>
      </c>
      <c r="J4" s="2">
        <f>IFERROR(__xludf.DUMMYFUNCTION("""COMPUTED_VALUE"""),45295.66666666667)</f>
        <v>45295.66667</v>
      </c>
      <c r="K4" s="1">
        <f>IFERROR(__xludf.DUMMYFUNCTION("""COMPUTED_VALUE"""),1566.46)</f>
        <v>1566.46</v>
      </c>
      <c r="M4" s="2">
        <f>IFERROR(__xludf.DUMMYFUNCTION("""COMPUTED_VALUE"""),45295.66666666667)</f>
        <v>45295.66667</v>
      </c>
      <c r="N4" s="1">
        <f>IFERROR(__xludf.DUMMYFUNCTION("""COMPUTED_VALUE"""),3.0187787E7)</f>
        <v>30187787</v>
      </c>
    </row>
    <row r="5">
      <c r="A5" s="2">
        <f>IFERROR(__xludf.DUMMYFUNCTION("""COMPUTED_VALUE"""),45296.66666666667)</f>
        <v>45296.66667</v>
      </c>
      <c r="B5" s="1">
        <f>IFERROR(__xludf.DUMMYFUNCTION("""COMPUTED_VALUE"""),1567.14)</f>
        <v>1567.14</v>
      </c>
      <c r="D5" s="2">
        <f>IFERROR(__xludf.DUMMYFUNCTION("""COMPUTED_VALUE"""),45296.66666666667)</f>
        <v>45296.66667</v>
      </c>
      <c r="E5" s="1">
        <f>IFERROR(__xludf.DUMMYFUNCTION("""COMPUTED_VALUE"""),1570.5)</f>
        <v>1570.5</v>
      </c>
      <c r="G5" s="2">
        <f>IFERROR(__xludf.DUMMYFUNCTION("""COMPUTED_VALUE"""),45296.66666666667)</f>
        <v>45296.66667</v>
      </c>
      <c r="H5" s="1">
        <f>IFERROR(__xludf.DUMMYFUNCTION("""COMPUTED_VALUE"""),1560.47)</f>
        <v>1560.47</v>
      </c>
      <c r="J5" s="2">
        <f>IFERROR(__xludf.DUMMYFUNCTION("""COMPUTED_VALUE"""),45296.66666666667)</f>
        <v>45296.66667</v>
      </c>
      <c r="K5" s="1">
        <f>IFERROR(__xludf.DUMMYFUNCTION("""COMPUTED_VALUE"""),1564.91)</f>
        <v>1564.91</v>
      </c>
      <c r="M5" s="2">
        <f>IFERROR(__xludf.DUMMYFUNCTION("""COMPUTED_VALUE"""),45296.66666666667)</f>
        <v>45296.66667</v>
      </c>
      <c r="N5" s="1">
        <f>IFERROR(__xludf.DUMMYFUNCTION("""COMPUTED_VALUE"""),2.5111954E7)</f>
        <v>25111954</v>
      </c>
    </row>
    <row r="6">
      <c r="A6" s="2">
        <f>IFERROR(__xludf.DUMMYFUNCTION("""COMPUTED_VALUE"""),45299.66666666667)</f>
        <v>45299.66667</v>
      </c>
      <c r="B6" s="1">
        <f>IFERROR(__xludf.DUMMYFUNCTION("""COMPUTED_VALUE"""),1564.69)</f>
        <v>1564.69</v>
      </c>
      <c r="D6" s="2">
        <f>IFERROR(__xludf.DUMMYFUNCTION("""COMPUTED_VALUE"""),45299.66666666667)</f>
        <v>45299.66667</v>
      </c>
      <c r="E6" s="1">
        <f>IFERROR(__xludf.DUMMYFUNCTION("""COMPUTED_VALUE"""),1592.93)</f>
        <v>1592.93</v>
      </c>
      <c r="G6" s="2">
        <f>IFERROR(__xludf.DUMMYFUNCTION("""COMPUTED_VALUE"""),45299.66666666667)</f>
        <v>45299.66667</v>
      </c>
      <c r="H6" s="1">
        <f>IFERROR(__xludf.DUMMYFUNCTION("""COMPUTED_VALUE"""),1564.21)</f>
        <v>1564.21</v>
      </c>
      <c r="J6" s="2">
        <f>IFERROR(__xludf.DUMMYFUNCTION("""COMPUTED_VALUE"""),45299.66666666667)</f>
        <v>45299.66667</v>
      </c>
      <c r="K6" s="1">
        <f>IFERROR(__xludf.DUMMYFUNCTION("""COMPUTED_VALUE"""),1592.8)</f>
        <v>1592.8</v>
      </c>
      <c r="M6" s="2">
        <f>IFERROR(__xludf.DUMMYFUNCTION("""COMPUTED_VALUE"""),45299.66666666667)</f>
        <v>45299.66667</v>
      </c>
      <c r="N6" s="1">
        <f>IFERROR(__xludf.DUMMYFUNCTION("""COMPUTED_VALUE"""),3.219709E7)</f>
        <v>32197090</v>
      </c>
    </row>
    <row r="7">
      <c r="A7" s="2">
        <f>IFERROR(__xludf.DUMMYFUNCTION("""COMPUTED_VALUE"""),45300.66666666667)</f>
        <v>45300.66667</v>
      </c>
      <c r="B7" s="1">
        <f>IFERROR(__xludf.DUMMYFUNCTION("""COMPUTED_VALUE"""),1580.27)</f>
        <v>1580.27</v>
      </c>
      <c r="D7" s="2">
        <f>IFERROR(__xludf.DUMMYFUNCTION("""COMPUTED_VALUE"""),45300.66666666667)</f>
        <v>45300.66667</v>
      </c>
      <c r="E7" s="1">
        <f>IFERROR(__xludf.DUMMYFUNCTION("""COMPUTED_VALUE"""),1592.12)</f>
        <v>1592.12</v>
      </c>
      <c r="G7" s="2">
        <f>IFERROR(__xludf.DUMMYFUNCTION("""COMPUTED_VALUE"""),45300.66666666667)</f>
        <v>45300.66667</v>
      </c>
      <c r="H7" s="1">
        <f>IFERROR(__xludf.DUMMYFUNCTION("""COMPUTED_VALUE"""),1576.69)</f>
        <v>1576.69</v>
      </c>
      <c r="J7" s="2">
        <f>IFERROR(__xludf.DUMMYFUNCTION("""COMPUTED_VALUE"""),45300.66666666667)</f>
        <v>45300.66667</v>
      </c>
      <c r="K7" s="1">
        <f>IFERROR(__xludf.DUMMYFUNCTION("""COMPUTED_VALUE"""),1591.57)</f>
        <v>1591.57</v>
      </c>
      <c r="M7" s="2">
        <f>IFERROR(__xludf.DUMMYFUNCTION("""COMPUTED_VALUE"""),45300.66666666667)</f>
        <v>45300.66667</v>
      </c>
      <c r="N7" s="1">
        <f>IFERROR(__xludf.DUMMYFUNCTION("""COMPUTED_VALUE"""),6.1424152E7)</f>
        <v>61424152</v>
      </c>
    </row>
    <row r="8">
      <c r="A8" s="2">
        <f>IFERROR(__xludf.DUMMYFUNCTION("""COMPUTED_VALUE"""),45301.66666666667)</f>
        <v>45301.66667</v>
      </c>
      <c r="B8" s="1">
        <f>IFERROR(__xludf.DUMMYFUNCTION("""COMPUTED_VALUE"""),1597.65)</f>
        <v>1597.65</v>
      </c>
      <c r="D8" s="2">
        <f>IFERROR(__xludf.DUMMYFUNCTION("""COMPUTED_VALUE"""),45301.66666666667)</f>
        <v>45301.66667</v>
      </c>
      <c r="E8" s="1">
        <f>IFERROR(__xludf.DUMMYFUNCTION("""COMPUTED_VALUE"""),1608.7)</f>
        <v>1608.7</v>
      </c>
      <c r="G8" s="2">
        <f>IFERROR(__xludf.DUMMYFUNCTION("""COMPUTED_VALUE"""),45301.66666666667)</f>
        <v>45301.66667</v>
      </c>
      <c r="H8" s="1">
        <f>IFERROR(__xludf.DUMMYFUNCTION("""COMPUTED_VALUE"""),1593.5)</f>
        <v>1593.5</v>
      </c>
      <c r="J8" s="2">
        <f>IFERROR(__xludf.DUMMYFUNCTION("""COMPUTED_VALUE"""),45301.66666666667)</f>
        <v>45301.66667</v>
      </c>
      <c r="K8" s="1">
        <f>IFERROR(__xludf.DUMMYFUNCTION("""COMPUTED_VALUE"""),1605.79)</f>
        <v>1605.79</v>
      </c>
      <c r="M8" s="2">
        <f>IFERROR(__xludf.DUMMYFUNCTION("""COMPUTED_VALUE"""),45301.66666666667)</f>
        <v>45301.66667</v>
      </c>
      <c r="N8" s="1">
        <f>IFERROR(__xludf.DUMMYFUNCTION("""COMPUTED_VALUE"""),7.2931147E7)</f>
        <v>72931147</v>
      </c>
    </row>
    <row r="9">
      <c r="A9" s="2">
        <f>IFERROR(__xludf.DUMMYFUNCTION("""COMPUTED_VALUE"""),45302.66666666667)</f>
        <v>45302.66667</v>
      </c>
      <c r="B9" s="1">
        <f>IFERROR(__xludf.DUMMYFUNCTION("""COMPUTED_VALUE"""),1610.77)</f>
        <v>1610.77</v>
      </c>
      <c r="D9" s="2">
        <f>IFERROR(__xludf.DUMMYFUNCTION("""COMPUTED_VALUE"""),45302.66666666667)</f>
        <v>45302.66667</v>
      </c>
      <c r="E9" s="1">
        <f>IFERROR(__xludf.DUMMYFUNCTION("""COMPUTED_VALUE"""),1612.41)</f>
        <v>1612.41</v>
      </c>
      <c r="G9" s="2">
        <f>IFERROR(__xludf.DUMMYFUNCTION("""COMPUTED_VALUE"""),45302.66666666667)</f>
        <v>45302.66667</v>
      </c>
      <c r="H9" s="1">
        <f>IFERROR(__xludf.DUMMYFUNCTION("""COMPUTED_VALUE"""),1599.24)</f>
        <v>1599.24</v>
      </c>
      <c r="J9" s="2">
        <f>IFERROR(__xludf.DUMMYFUNCTION("""COMPUTED_VALUE"""),45302.66666666667)</f>
        <v>45302.66667</v>
      </c>
      <c r="K9" s="1">
        <f>IFERROR(__xludf.DUMMYFUNCTION("""COMPUTED_VALUE"""),1611.18)</f>
        <v>1611.18</v>
      </c>
      <c r="M9" s="2">
        <f>IFERROR(__xludf.DUMMYFUNCTION("""COMPUTED_VALUE"""),45302.66666666667)</f>
        <v>45302.66667</v>
      </c>
      <c r="N9" s="1">
        <f>IFERROR(__xludf.DUMMYFUNCTION("""COMPUTED_VALUE"""),3.4835935E7)</f>
        <v>34835935</v>
      </c>
    </row>
    <row r="10">
      <c r="A10" s="2">
        <f>IFERROR(__xludf.DUMMYFUNCTION("""COMPUTED_VALUE"""),45303.66666666667)</f>
        <v>45303.66667</v>
      </c>
      <c r="B10" s="1">
        <f>IFERROR(__xludf.DUMMYFUNCTION("""COMPUTED_VALUE"""),1616.28)</f>
        <v>1616.28</v>
      </c>
      <c r="D10" s="2">
        <f>IFERROR(__xludf.DUMMYFUNCTION("""COMPUTED_VALUE"""),45303.66666666667)</f>
        <v>45303.66667</v>
      </c>
      <c r="E10" s="1">
        <f>IFERROR(__xludf.DUMMYFUNCTION("""COMPUTED_VALUE"""),1621.27)</f>
        <v>1621.27</v>
      </c>
      <c r="G10" s="2">
        <f>IFERROR(__xludf.DUMMYFUNCTION("""COMPUTED_VALUE"""),45303.66666666667)</f>
        <v>45303.66667</v>
      </c>
      <c r="H10" s="1">
        <f>IFERROR(__xludf.DUMMYFUNCTION("""COMPUTED_VALUE"""),1610.76)</f>
        <v>1610.76</v>
      </c>
      <c r="J10" s="2">
        <f>IFERROR(__xludf.DUMMYFUNCTION("""COMPUTED_VALUE"""),45303.66666666667)</f>
        <v>45303.66667</v>
      </c>
      <c r="K10" s="1">
        <f>IFERROR(__xludf.DUMMYFUNCTION("""COMPUTED_VALUE"""),1612.34)</f>
        <v>1612.34</v>
      </c>
      <c r="M10" s="2">
        <f>IFERROR(__xludf.DUMMYFUNCTION("""COMPUTED_VALUE"""),45303.66666666667)</f>
        <v>45303.66667</v>
      </c>
      <c r="N10" s="1">
        <f>IFERROR(__xludf.DUMMYFUNCTION("""COMPUTED_VALUE"""),3.8220711E7)</f>
        <v>38220711</v>
      </c>
    </row>
    <row r="11">
      <c r="A11" s="2">
        <f>IFERROR(__xludf.DUMMYFUNCTION("""COMPUTED_VALUE"""),45307.66666666667)</f>
        <v>45307.66667</v>
      </c>
      <c r="B11" s="1">
        <f>IFERROR(__xludf.DUMMYFUNCTION("""COMPUTED_VALUE"""),1609.21)</f>
        <v>1609.21</v>
      </c>
      <c r="D11" s="2">
        <f>IFERROR(__xludf.DUMMYFUNCTION("""COMPUTED_VALUE"""),45307.66666666667)</f>
        <v>45307.66667</v>
      </c>
      <c r="E11" s="1">
        <f>IFERROR(__xludf.DUMMYFUNCTION("""COMPUTED_VALUE"""),1620.48)</f>
        <v>1620.48</v>
      </c>
      <c r="G11" s="2">
        <f>IFERROR(__xludf.DUMMYFUNCTION("""COMPUTED_VALUE"""),45307.66666666667)</f>
        <v>45307.66667</v>
      </c>
      <c r="H11" s="1">
        <f>IFERROR(__xludf.DUMMYFUNCTION("""COMPUTED_VALUE"""),1607.6)</f>
        <v>1607.6</v>
      </c>
      <c r="J11" s="2">
        <f>IFERROR(__xludf.DUMMYFUNCTION("""COMPUTED_VALUE"""),45307.66666666667)</f>
        <v>45307.66667</v>
      </c>
      <c r="K11" s="1">
        <f>IFERROR(__xludf.DUMMYFUNCTION("""COMPUTED_VALUE"""),1617.62)</f>
        <v>1617.62</v>
      </c>
      <c r="M11" s="2">
        <f>IFERROR(__xludf.DUMMYFUNCTION("""COMPUTED_VALUE"""),45307.66666666667)</f>
        <v>45307.66667</v>
      </c>
      <c r="N11" s="1">
        <f>IFERROR(__xludf.DUMMYFUNCTION("""COMPUTED_VALUE"""),3.8906078E7)</f>
        <v>38906078</v>
      </c>
    </row>
    <row r="12">
      <c r="A12" s="2">
        <f>IFERROR(__xludf.DUMMYFUNCTION("""COMPUTED_VALUE"""),45308.66666666667)</f>
        <v>45308.66667</v>
      </c>
      <c r="B12" s="1">
        <f>IFERROR(__xludf.DUMMYFUNCTION("""COMPUTED_VALUE"""),1608.03)</f>
        <v>1608.03</v>
      </c>
      <c r="D12" s="2">
        <f>IFERROR(__xludf.DUMMYFUNCTION("""COMPUTED_VALUE"""),45308.66666666667)</f>
        <v>45308.66667</v>
      </c>
      <c r="E12" s="1">
        <f>IFERROR(__xludf.DUMMYFUNCTION("""COMPUTED_VALUE"""),1609.76)</f>
        <v>1609.76</v>
      </c>
      <c r="G12" s="2">
        <f>IFERROR(__xludf.DUMMYFUNCTION("""COMPUTED_VALUE"""),45308.66666666667)</f>
        <v>45308.66667</v>
      </c>
      <c r="H12" s="1">
        <f>IFERROR(__xludf.DUMMYFUNCTION("""COMPUTED_VALUE"""),1599.77)</f>
        <v>1599.77</v>
      </c>
      <c r="J12" s="2">
        <f>IFERROR(__xludf.DUMMYFUNCTION("""COMPUTED_VALUE"""),45308.66666666667)</f>
        <v>45308.66667</v>
      </c>
      <c r="K12" s="1">
        <f>IFERROR(__xludf.DUMMYFUNCTION("""COMPUTED_VALUE"""),1608.51)</f>
        <v>1608.51</v>
      </c>
      <c r="M12" s="2">
        <f>IFERROR(__xludf.DUMMYFUNCTION("""COMPUTED_VALUE"""),45308.66666666667)</f>
        <v>45308.66667</v>
      </c>
      <c r="N12" s="1">
        <f>IFERROR(__xludf.DUMMYFUNCTION("""COMPUTED_VALUE"""),3.2050781E7)</f>
        <v>32050781</v>
      </c>
    </row>
    <row r="13">
      <c r="A13" s="2">
        <f>IFERROR(__xludf.DUMMYFUNCTION("""COMPUTED_VALUE"""),45309.66666666667)</f>
        <v>45309.66667</v>
      </c>
      <c r="B13" s="1">
        <f>IFERROR(__xludf.DUMMYFUNCTION("""COMPUTED_VALUE"""),1616.08)</f>
        <v>1616.08</v>
      </c>
      <c r="D13" s="2">
        <f>IFERROR(__xludf.DUMMYFUNCTION("""COMPUTED_VALUE"""),45309.66666666667)</f>
        <v>45309.66667</v>
      </c>
      <c r="E13" s="1">
        <f>IFERROR(__xludf.DUMMYFUNCTION("""COMPUTED_VALUE"""),1631.58)</f>
        <v>1631.58</v>
      </c>
      <c r="G13" s="2">
        <f>IFERROR(__xludf.DUMMYFUNCTION("""COMPUTED_VALUE"""),45309.66666666667)</f>
        <v>45309.66667</v>
      </c>
      <c r="H13" s="1">
        <f>IFERROR(__xludf.DUMMYFUNCTION("""COMPUTED_VALUE"""),1615.55)</f>
        <v>1615.55</v>
      </c>
      <c r="J13" s="2">
        <f>IFERROR(__xludf.DUMMYFUNCTION("""COMPUTED_VALUE"""),45309.66666666667)</f>
        <v>45309.66667</v>
      </c>
      <c r="K13" s="1">
        <f>IFERROR(__xludf.DUMMYFUNCTION("""COMPUTED_VALUE"""),1630.71)</f>
        <v>1630.71</v>
      </c>
      <c r="M13" s="2">
        <f>IFERROR(__xludf.DUMMYFUNCTION("""COMPUTED_VALUE"""),45309.66666666667)</f>
        <v>45309.66667</v>
      </c>
      <c r="N13" s="1">
        <f>IFERROR(__xludf.DUMMYFUNCTION("""COMPUTED_VALUE"""),3.3704824E7)</f>
        <v>33704824</v>
      </c>
    </row>
    <row r="14">
      <c r="A14" s="2">
        <f>IFERROR(__xludf.DUMMYFUNCTION("""COMPUTED_VALUE"""),45310.66666666667)</f>
        <v>45310.66667</v>
      </c>
      <c r="B14" s="1">
        <f>IFERROR(__xludf.DUMMYFUNCTION("""COMPUTED_VALUE"""),1636.79)</f>
        <v>1636.79</v>
      </c>
      <c r="D14" s="2">
        <f>IFERROR(__xludf.DUMMYFUNCTION("""COMPUTED_VALUE"""),45310.66666666667)</f>
        <v>45310.66667</v>
      </c>
      <c r="E14" s="1">
        <f>IFERROR(__xludf.DUMMYFUNCTION("""COMPUTED_VALUE"""),1656.2)</f>
        <v>1656.2</v>
      </c>
      <c r="G14" s="2">
        <f>IFERROR(__xludf.DUMMYFUNCTION("""COMPUTED_VALUE"""),45310.66666666667)</f>
        <v>45310.66667</v>
      </c>
      <c r="H14" s="1">
        <f>IFERROR(__xludf.DUMMYFUNCTION("""COMPUTED_VALUE"""),1636.18)</f>
        <v>1636.18</v>
      </c>
      <c r="J14" s="2">
        <f>IFERROR(__xludf.DUMMYFUNCTION("""COMPUTED_VALUE"""),45310.66666666667)</f>
        <v>45310.66667</v>
      </c>
      <c r="K14" s="1">
        <f>IFERROR(__xludf.DUMMYFUNCTION("""COMPUTED_VALUE"""),1651.65)</f>
        <v>1651.65</v>
      </c>
      <c r="M14" s="2">
        <f>IFERROR(__xludf.DUMMYFUNCTION("""COMPUTED_VALUE"""),45310.66666666667)</f>
        <v>45310.66667</v>
      </c>
      <c r="N14" s="1">
        <f>IFERROR(__xludf.DUMMYFUNCTION("""COMPUTED_VALUE"""),4.0057688E7)</f>
        <v>40057688</v>
      </c>
    </row>
    <row r="15">
      <c r="A15" s="2">
        <f>IFERROR(__xludf.DUMMYFUNCTION("""COMPUTED_VALUE"""),45313.66666666667)</f>
        <v>45313.66667</v>
      </c>
      <c r="B15" s="1">
        <f>IFERROR(__xludf.DUMMYFUNCTION("""COMPUTED_VALUE"""),1661.61)</f>
        <v>1661.61</v>
      </c>
      <c r="D15" s="2">
        <f>IFERROR(__xludf.DUMMYFUNCTION("""COMPUTED_VALUE"""),45313.66666666667)</f>
        <v>45313.66667</v>
      </c>
      <c r="E15" s="1">
        <f>IFERROR(__xludf.DUMMYFUNCTION("""COMPUTED_VALUE"""),1666.76)</f>
        <v>1666.76</v>
      </c>
      <c r="G15" s="2">
        <f>IFERROR(__xludf.DUMMYFUNCTION("""COMPUTED_VALUE"""),45313.66666666667)</f>
        <v>45313.66667</v>
      </c>
      <c r="H15" s="1">
        <f>IFERROR(__xludf.DUMMYFUNCTION("""COMPUTED_VALUE"""),1658.64)</f>
        <v>1658.64</v>
      </c>
      <c r="J15" s="2">
        <f>IFERROR(__xludf.DUMMYFUNCTION("""COMPUTED_VALUE"""),45313.66666666667)</f>
        <v>45313.66667</v>
      </c>
      <c r="K15" s="1">
        <f>IFERROR(__xludf.DUMMYFUNCTION("""COMPUTED_VALUE"""),1660.5)</f>
        <v>1660.5</v>
      </c>
      <c r="M15" s="2">
        <f>IFERROR(__xludf.DUMMYFUNCTION("""COMPUTED_VALUE"""),45313.66666666667)</f>
        <v>45313.66667</v>
      </c>
      <c r="N15" s="1">
        <f>IFERROR(__xludf.DUMMYFUNCTION("""COMPUTED_VALUE"""),3.5610253E7)</f>
        <v>35610253</v>
      </c>
    </row>
    <row r="16">
      <c r="A16" s="2">
        <f>IFERROR(__xludf.DUMMYFUNCTION("""COMPUTED_VALUE"""),45314.66666666667)</f>
        <v>45314.66667</v>
      </c>
      <c r="B16" s="1">
        <f>IFERROR(__xludf.DUMMYFUNCTION("""COMPUTED_VALUE"""),1658.18)</f>
        <v>1658.18</v>
      </c>
      <c r="D16" s="2">
        <f>IFERROR(__xludf.DUMMYFUNCTION("""COMPUTED_VALUE"""),45314.66666666667)</f>
        <v>45314.66667</v>
      </c>
      <c r="E16" s="1">
        <f>IFERROR(__xludf.DUMMYFUNCTION("""COMPUTED_VALUE"""),1661.97)</f>
        <v>1661.97</v>
      </c>
      <c r="G16" s="2">
        <f>IFERROR(__xludf.DUMMYFUNCTION("""COMPUTED_VALUE"""),45314.66666666667)</f>
        <v>45314.66667</v>
      </c>
      <c r="H16" s="1">
        <f>IFERROR(__xludf.DUMMYFUNCTION("""COMPUTED_VALUE"""),1651.72)</f>
        <v>1651.72</v>
      </c>
      <c r="J16" s="2">
        <f>IFERROR(__xludf.DUMMYFUNCTION("""COMPUTED_VALUE"""),45314.66666666667)</f>
        <v>45314.66667</v>
      </c>
      <c r="K16" s="1">
        <f>IFERROR(__xludf.DUMMYFUNCTION("""COMPUTED_VALUE"""),1661.21)</f>
        <v>1661.21</v>
      </c>
      <c r="M16" s="2">
        <f>IFERROR(__xludf.DUMMYFUNCTION("""COMPUTED_VALUE"""),45314.66666666667)</f>
        <v>45314.66667</v>
      </c>
      <c r="N16" s="1">
        <f>IFERROR(__xludf.DUMMYFUNCTION("""COMPUTED_VALUE"""),3.0252685E7)</f>
        <v>30252685</v>
      </c>
    </row>
    <row r="17">
      <c r="A17" s="2">
        <f>IFERROR(__xludf.DUMMYFUNCTION("""COMPUTED_VALUE"""),45315.66666666667)</f>
        <v>45315.66667</v>
      </c>
      <c r="B17" s="1">
        <f>IFERROR(__xludf.DUMMYFUNCTION("""COMPUTED_VALUE"""),1667.79)</f>
        <v>1667.79</v>
      </c>
      <c r="D17" s="2">
        <f>IFERROR(__xludf.DUMMYFUNCTION("""COMPUTED_VALUE"""),45315.66666666667)</f>
        <v>45315.66667</v>
      </c>
      <c r="E17" s="1">
        <f>IFERROR(__xludf.DUMMYFUNCTION("""COMPUTED_VALUE"""),1667.86)</f>
        <v>1667.86</v>
      </c>
      <c r="G17" s="2">
        <f>IFERROR(__xludf.DUMMYFUNCTION("""COMPUTED_VALUE"""),45315.66666666667)</f>
        <v>45315.66667</v>
      </c>
      <c r="H17" s="1">
        <f>IFERROR(__xludf.DUMMYFUNCTION("""COMPUTED_VALUE"""),1650.48)</f>
        <v>1650.48</v>
      </c>
      <c r="J17" s="2">
        <f>IFERROR(__xludf.DUMMYFUNCTION("""COMPUTED_VALUE"""),45315.66666666667)</f>
        <v>45315.66667</v>
      </c>
      <c r="K17" s="1">
        <f>IFERROR(__xludf.DUMMYFUNCTION("""COMPUTED_VALUE"""),1651.81)</f>
        <v>1651.81</v>
      </c>
      <c r="M17" s="2">
        <f>IFERROR(__xludf.DUMMYFUNCTION("""COMPUTED_VALUE"""),45315.66666666667)</f>
        <v>45315.66667</v>
      </c>
      <c r="N17" s="1">
        <f>IFERROR(__xludf.DUMMYFUNCTION("""COMPUTED_VALUE"""),3.3547861E7)</f>
        <v>33547861</v>
      </c>
    </row>
    <row r="18">
      <c r="A18" s="2">
        <f>IFERROR(__xludf.DUMMYFUNCTION("""COMPUTED_VALUE"""),45316.66666666667)</f>
        <v>45316.66667</v>
      </c>
      <c r="B18" s="1">
        <f>IFERROR(__xludf.DUMMYFUNCTION("""COMPUTED_VALUE"""),1664.33)</f>
        <v>1664.33</v>
      </c>
      <c r="D18" s="2">
        <f>IFERROR(__xludf.DUMMYFUNCTION("""COMPUTED_VALUE"""),45316.66666666667)</f>
        <v>45316.66667</v>
      </c>
      <c r="E18" s="1">
        <f>IFERROR(__xludf.DUMMYFUNCTION("""COMPUTED_VALUE"""),1682.78)</f>
        <v>1682.78</v>
      </c>
      <c r="G18" s="2">
        <f>IFERROR(__xludf.DUMMYFUNCTION("""COMPUTED_VALUE"""),45316.66666666667)</f>
        <v>45316.66667</v>
      </c>
      <c r="H18" s="1">
        <f>IFERROR(__xludf.DUMMYFUNCTION("""COMPUTED_VALUE"""),1664.33)</f>
        <v>1664.33</v>
      </c>
      <c r="J18" s="2">
        <f>IFERROR(__xludf.DUMMYFUNCTION("""COMPUTED_VALUE"""),45316.66666666667)</f>
        <v>45316.66667</v>
      </c>
      <c r="K18" s="1">
        <f>IFERROR(__xludf.DUMMYFUNCTION("""COMPUTED_VALUE"""),1672.9)</f>
        <v>1672.9</v>
      </c>
      <c r="M18" s="2">
        <f>IFERROR(__xludf.DUMMYFUNCTION("""COMPUTED_VALUE"""),45316.66666666667)</f>
        <v>45316.66667</v>
      </c>
      <c r="N18" s="1">
        <f>IFERROR(__xludf.DUMMYFUNCTION("""COMPUTED_VALUE"""),3.3344652E7)</f>
        <v>33344652</v>
      </c>
    </row>
    <row r="19">
      <c r="A19" s="2">
        <f>IFERROR(__xludf.DUMMYFUNCTION("""COMPUTED_VALUE"""),45317.66666666667)</f>
        <v>45317.66667</v>
      </c>
      <c r="B19" s="1">
        <f>IFERROR(__xludf.DUMMYFUNCTION("""COMPUTED_VALUE"""),1672.24)</f>
        <v>1672.24</v>
      </c>
      <c r="D19" s="2">
        <f>IFERROR(__xludf.DUMMYFUNCTION("""COMPUTED_VALUE"""),45317.66666666667)</f>
        <v>45317.66667</v>
      </c>
      <c r="E19" s="1">
        <f>IFERROR(__xludf.DUMMYFUNCTION("""COMPUTED_VALUE"""),1677.95)</f>
        <v>1677.95</v>
      </c>
      <c r="G19" s="2">
        <f>IFERROR(__xludf.DUMMYFUNCTION("""COMPUTED_VALUE"""),45317.66666666667)</f>
        <v>45317.66667</v>
      </c>
      <c r="H19" s="1">
        <f>IFERROR(__xludf.DUMMYFUNCTION("""COMPUTED_VALUE"""),1665.47)</f>
        <v>1665.47</v>
      </c>
      <c r="J19" s="2">
        <f>IFERROR(__xludf.DUMMYFUNCTION("""COMPUTED_VALUE"""),45317.66666666667)</f>
        <v>45317.66667</v>
      </c>
      <c r="K19" s="1">
        <f>IFERROR(__xludf.DUMMYFUNCTION("""COMPUTED_VALUE"""),1668.19)</f>
        <v>1668.19</v>
      </c>
      <c r="M19" s="2">
        <f>IFERROR(__xludf.DUMMYFUNCTION("""COMPUTED_VALUE"""),45317.66666666667)</f>
        <v>45317.66667</v>
      </c>
      <c r="N19" s="1">
        <f>IFERROR(__xludf.DUMMYFUNCTION("""COMPUTED_VALUE"""),2.6583926E7)</f>
        <v>26583926</v>
      </c>
    </row>
    <row r="20">
      <c r="A20" s="2">
        <f>IFERROR(__xludf.DUMMYFUNCTION("""COMPUTED_VALUE"""),45320.66666666667)</f>
        <v>45320.66667</v>
      </c>
      <c r="B20" s="1">
        <f>IFERROR(__xludf.DUMMYFUNCTION("""COMPUTED_VALUE"""),1663.72)</f>
        <v>1663.72</v>
      </c>
      <c r="D20" s="2">
        <f>IFERROR(__xludf.DUMMYFUNCTION("""COMPUTED_VALUE"""),45320.66666666667)</f>
        <v>45320.66667</v>
      </c>
      <c r="E20" s="1">
        <f>IFERROR(__xludf.DUMMYFUNCTION("""COMPUTED_VALUE"""),1680.57)</f>
        <v>1680.57</v>
      </c>
      <c r="G20" s="2">
        <f>IFERROR(__xludf.DUMMYFUNCTION("""COMPUTED_VALUE"""),45320.66666666667)</f>
        <v>45320.66667</v>
      </c>
      <c r="H20" s="1">
        <f>IFERROR(__xludf.DUMMYFUNCTION("""COMPUTED_VALUE"""),1663.72)</f>
        <v>1663.72</v>
      </c>
      <c r="J20" s="2">
        <f>IFERROR(__xludf.DUMMYFUNCTION("""COMPUTED_VALUE"""),45320.66666666667)</f>
        <v>45320.66667</v>
      </c>
      <c r="K20" s="1">
        <f>IFERROR(__xludf.DUMMYFUNCTION("""COMPUTED_VALUE"""),1679.17)</f>
        <v>1679.17</v>
      </c>
      <c r="M20" s="2">
        <f>IFERROR(__xludf.DUMMYFUNCTION("""COMPUTED_VALUE"""),45320.66666666667)</f>
        <v>45320.66667</v>
      </c>
      <c r="N20" s="1">
        <f>IFERROR(__xludf.DUMMYFUNCTION("""COMPUTED_VALUE"""),2.7514651E7)</f>
        <v>27514651</v>
      </c>
    </row>
    <row r="21">
      <c r="A21" s="2">
        <f>IFERROR(__xludf.DUMMYFUNCTION("""COMPUTED_VALUE"""),45321.66666666667)</f>
        <v>45321.66667</v>
      </c>
      <c r="B21" s="1">
        <f>IFERROR(__xludf.DUMMYFUNCTION("""COMPUTED_VALUE"""),1679.66)</f>
        <v>1679.66</v>
      </c>
      <c r="D21" s="2">
        <f>IFERROR(__xludf.DUMMYFUNCTION("""COMPUTED_VALUE"""),45321.66666666667)</f>
        <v>45321.66667</v>
      </c>
      <c r="E21" s="1">
        <f>IFERROR(__xludf.DUMMYFUNCTION("""COMPUTED_VALUE"""),1684.61)</f>
        <v>1684.61</v>
      </c>
      <c r="G21" s="2">
        <f>IFERROR(__xludf.DUMMYFUNCTION("""COMPUTED_VALUE"""),45321.66666666667)</f>
        <v>45321.66667</v>
      </c>
      <c r="H21" s="1">
        <f>IFERROR(__xludf.DUMMYFUNCTION("""COMPUTED_VALUE"""),1673.76)</f>
        <v>1673.76</v>
      </c>
      <c r="J21" s="2">
        <f>IFERROR(__xludf.DUMMYFUNCTION("""COMPUTED_VALUE"""),45321.66666666667)</f>
        <v>45321.66667</v>
      </c>
      <c r="K21" s="1">
        <f>IFERROR(__xludf.DUMMYFUNCTION("""COMPUTED_VALUE"""),1678.48)</f>
        <v>1678.48</v>
      </c>
      <c r="M21" s="2">
        <f>IFERROR(__xludf.DUMMYFUNCTION("""COMPUTED_VALUE"""),45321.66666666667)</f>
        <v>45321.66667</v>
      </c>
      <c r="N21" s="1">
        <f>IFERROR(__xludf.DUMMYFUNCTION("""COMPUTED_VALUE"""),3.3496883E7)</f>
        <v>33496883</v>
      </c>
    </row>
    <row r="22">
      <c r="A22" s="2">
        <f>IFERROR(__xludf.DUMMYFUNCTION("""COMPUTED_VALUE"""),45322.66666666667)</f>
        <v>45322.66667</v>
      </c>
      <c r="B22" s="1">
        <f>IFERROR(__xludf.DUMMYFUNCTION("""COMPUTED_VALUE"""),1670.89)</f>
        <v>1670.89</v>
      </c>
      <c r="D22" s="2">
        <f>IFERROR(__xludf.DUMMYFUNCTION("""COMPUTED_VALUE"""),45322.66666666667)</f>
        <v>45322.66667</v>
      </c>
      <c r="E22" s="1">
        <f>IFERROR(__xludf.DUMMYFUNCTION("""COMPUTED_VALUE"""),1670.89)</f>
        <v>1670.89</v>
      </c>
      <c r="G22" s="2">
        <f>IFERROR(__xludf.DUMMYFUNCTION("""COMPUTED_VALUE"""),45322.66666666667)</f>
        <v>45322.66667</v>
      </c>
      <c r="H22" s="1">
        <f>IFERROR(__xludf.DUMMYFUNCTION("""COMPUTED_VALUE"""),1620.23)</f>
        <v>1620.23</v>
      </c>
      <c r="J22" s="2">
        <f>IFERROR(__xludf.DUMMYFUNCTION("""COMPUTED_VALUE"""),45322.66666666667)</f>
        <v>45322.66667</v>
      </c>
      <c r="K22" s="1">
        <f>IFERROR(__xludf.DUMMYFUNCTION("""COMPUTED_VALUE"""),1620.46)</f>
        <v>1620.46</v>
      </c>
      <c r="M22" s="2">
        <f>IFERROR(__xludf.DUMMYFUNCTION("""COMPUTED_VALUE"""),45322.66666666667)</f>
        <v>45322.66667</v>
      </c>
      <c r="N22" s="1">
        <f>IFERROR(__xludf.DUMMYFUNCTION("""COMPUTED_VALUE"""),4.7185283E7)</f>
        <v>47185283</v>
      </c>
    </row>
    <row r="23">
      <c r="A23" s="2">
        <f>IFERROR(__xludf.DUMMYFUNCTION("""COMPUTED_VALUE"""),45323.66666666667)</f>
        <v>45323.66667</v>
      </c>
      <c r="B23" s="1">
        <f>IFERROR(__xludf.DUMMYFUNCTION("""COMPUTED_VALUE"""),1625.83)</f>
        <v>1625.83</v>
      </c>
      <c r="D23" s="2">
        <f>IFERROR(__xludf.DUMMYFUNCTION("""COMPUTED_VALUE"""),45323.66666666667)</f>
        <v>45323.66667</v>
      </c>
      <c r="E23" s="1">
        <f>IFERROR(__xludf.DUMMYFUNCTION("""COMPUTED_VALUE"""),1634.26)</f>
        <v>1634.26</v>
      </c>
      <c r="G23" s="2">
        <f>IFERROR(__xludf.DUMMYFUNCTION("""COMPUTED_VALUE"""),45323.66666666667)</f>
        <v>45323.66667</v>
      </c>
      <c r="H23" s="1">
        <f>IFERROR(__xludf.DUMMYFUNCTION("""COMPUTED_VALUE"""),1620.5)</f>
        <v>1620.5</v>
      </c>
      <c r="J23" s="2">
        <f>IFERROR(__xludf.DUMMYFUNCTION("""COMPUTED_VALUE"""),45323.66666666667)</f>
        <v>45323.66667</v>
      </c>
      <c r="K23" s="1">
        <f>IFERROR(__xludf.DUMMYFUNCTION("""COMPUTED_VALUE"""),1631.55)</f>
        <v>1631.55</v>
      </c>
      <c r="M23" s="2">
        <f>IFERROR(__xludf.DUMMYFUNCTION("""COMPUTED_VALUE"""),45323.66666666667)</f>
        <v>45323.66667</v>
      </c>
      <c r="N23" s="1">
        <f>IFERROR(__xludf.DUMMYFUNCTION("""COMPUTED_VALUE"""),3.5070452E7)</f>
        <v>35070452</v>
      </c>
    </row>
    <row r="24">
      <c r="A24" s="2">
        <f>IFERROR(__xludf.DUMMYFUNCTION("""COMPUTED_VALUE"""),45324.66666666667)</f>
        <v>45324.66667</v>
      </c>
      <c r="B24" s="1">
        <f>IFERROR(__xludf.DUMMYFUNCTION("""COMPUTED_VALUE"""),1628.56)</f>
        <v>1628.56</v>
      </c>
      <c r="D24" s="2">
        <f>IFERROR(__xludf.DUMMYFUNCTION("""COMPUTED_VALUE"""),45324.66666666667)</f>
        <v>45324.66667</v>
      </c>
      <c r="E24" s="1">
        <f>IFERROR(__xludf.DUMMYFUNCTION("""COMPUTED_VALUE"""),1649.65)</f>
        <v>1649.65</v>
      </c>
      <c r="G24" s="2">
        <f>IFERROR(__xludf.DUMMYFUNCTION("""COMPUTED_VALUE"""),45324.66666666667)</f>
        <v>45324.66667</v>
      </c>
      <c r="H24" s="1">
        <f>IFERROR(__xludf.DUMMYFUNCTION("""COMPUTED_VALUE"""),1628.56)</f>
        <v>1628.56</v>
      </c>
      <c r="J24" s="2">
        <f>IFERROR(__xludf.DUMMYFUNCTION("""COMPUTED_VALUE"""),45324.66666666667)</f>
        <v>45324.66667</v>
      </c>
      <c r="K24" s="1">
        <f>IFERROR(__xludf.DUMMYFUNCTION("""COMPUTED_VALUE"""),1643.12)</f>
        <v>1643.12</v>
      </c>
      <c r="M24" s="2">
        <f>IFERROR(__xludf.DUMMYFUNCTION("""COMPUTED_VALUE"""),45324.66666666667)</f>
        <v>45324.66667</v>
      </c>
      <c r="N24" s="1">
        <f>IFERROR(__xludf.DUMMYFUNCTION("""COMPUTED_VALUE"""),3.6236686E7)</f>
        <v>36236686</v>
      </c>
    </row>
    <row r="25">
      <c r="A25" s="2">
        <f>IFERROR(__xludf.DUMMYFUNCTION("""COMPUTED_VALUE"""),45327.66666666667)</f>
        <v>45327.66667</v>
      </c>
      <c r="B25" s="1">
        <f>IFERROR(__xludf.DUMMYFUNCTION("""COMPUTED_VALUE"""),1639.49)</f>
        <v>1639.49</v>
      </c>
      <c r="D25" s="2">
        <f>IFERROR(__xludf.DUMMYFUNCTION("""COMPUTED_VALUE"""),45327.66666666667)</f>
        <v>45327.66667</v>
      </c>
      <c r="E25" s="1">
        <f>IFERROR(__xludf.DUMMYFUNCTION("""COMPUTED_VALUE"""),1642.3)</f>
        <v>1642.3</v>
      </c>
      <c r="G25" s="2">
        <f>IFERROR(__xludf.DUMMYFUNCTION("""COMPUTED_VALUE"""),45327.66666666667)</f>
        <v>45327.66667</v>
      </c>
      <c r="H25" s="1">
        <f>IFERROR(__xludf.DUMMYFUNCTION("""COMPUTED_VALUE"""),1620.33)</f>
        <v>1620.33</v>
      </c>
      <c r="J25" s="2">
        <f>IFERROR(__xludf.DUMMYFUNCTION("""COMPUTED_VALUE"""),45327.66666666667)</f>
        <v>45327.66667</v>
      </c>
      <c r="K25" s="1">
        <f>IFERROR(__xludf.DUMMYFUNCTION("""COMPUTED_VALUE"""),1627.81)</f>
        <v>1627.81</v>
      </c>
      <c r="M25" s="2">
        <f>IFERROR(__xludf.DUMMYFUNCTION("""COMPUTED_VALUE"""),45327.66666666667)</f>
        <v>45327.66667</v>
      </c>
      <c r="N25" s="1">
        <f>IFERROR(__xludf.DUMMYFUNCTION("""COMPUTED_VALUE"""),3.4078913E7)</f>
        <v>34078913</v>
      </c>
    </row>
    <row r="26">
      <c r="A26" s="2">
        <f>IFERROR(__xludf.DUMMYFUNCTION("""COMPUTED_VALUE"""),45328.66666666667)</f>
        <v>45328.66667</v>
      </c>
      <c r="B26" s="1">
        <f>IFERROR(__xludf.DUMMYFUNCTION("""COMPUTED_VALUE"""),1643.44)</f>
        <v>1643.44</v>
      </c>
      <c r="D26" s="2">
        <f>IFERROR(__xludf.DUMMYFUNCTION("""COMPUTED_VALUE"""),45328.66666666667)</f>
        <v>45328.66667</v>
      </c>
      <c r="E26" s="1">
        <f>IFERROR(__xludf.DUMMYFUNCTION("""COMPUTED_VALUE"""),1647.07)</f>
        <v>1647.07</v>
      </c>
      <c r="G26" s="2">
        <f>IFERROR(__xludf.DUMMYFUNCTION("""COMPUTED_VALUE"""),45328.66666666667)</f>
        <v>45328.66667</v>
      </c>
      <c r="H26" s="1">
        <f>IFERROR(__xludf.DUMMYFUNCTION("""COMPUTED_VALUE"""),1624.91)</f>
        <v>1624.91</v>
      </c>
      <c r="J26" s="2">
        <f>IFERROR(__xludf.DUMMYFUNCTION("""COMPUTED_VALUE"""),45328.66666666667)</f>
        <v>45328.66667</v>
      </c>
      <c r="K26" s="1">
        <f>IFERROR(__xludf.DUMMYFUNCTION("""COMPUTED_VALUE"""),1629.5)</f>
        <v>1629.5</v>
      </c>
      <c r="M26" s="2">
        <f>IFERROR(__xludf.DUMMYFUNCTION("""COMPUTED_VALUE"""),45328.66666666667)</f>
        <v>45328.66667</v>
      </c>
      <c r="N26" s="1">
        <f>IFERROR(__xludf.DUMMYFUNCTION("""COMPUTED_VALUE"""),3.7871513E7)</f>
        <v>37871513</v>
      </c>
    </row>
    <row r="27">
      <c r="A27" s="2">
        <f>IFERROR(__xludf.DUMMYFUNCTION("""COMPUTED_VALUE"""),45329.66666666667)</f>
        <v>45329.66667</v>
      </c>
      <c r="B27" s="1">
        <f>IFERROR(__xludf.DUMMYFUNCTION("""COMPUTED_VALUE"""),1639.93)</f>
        <v>1639.93</v>
      </c>
      <c r="D27" s="2">
        <f>IFERROR(__xludf.DUMMYFUNCTION("""COMPUTED_VALUE"""),45329.66666666667)</f>
        <v>45329.66667</v>
      </c>
      <c r="E27" s="1">
        <f>IFERROR(__xludf.DUMMYFUNCTION("""COMPUTED_VALUE"""),1639.93)</f>
        <v>1639.93</v>
      </c>
      <c r="G27" s="2">
        <f>IFERROR(__xludf.DUMMYFUNCTION("""COMPUTED_VALUE"""),45329.66666666667)</f>
        <v>45329.66667</v>
      </c>
      <c r="H27" s="1">
        <f>IFERROR(__xludf.DUMMYFUNCTION("""COMPUTED_VALUE"""),1623.7)</f>
        <v>1623.7</v>
      </c>
      <c r="J27" s="2">
        <f>IFERROR(__xludf.DUMMYFUNCTION("""COMPUTED_VALUE"""),45329.66666666667)</f>
        <v>45329.66667</v>
      </c>
      <c r="K27" s="1">
        <f>IFERROR(__xludf.DUMMYFUNCTION("""COMPUTED_VALUE"""),1630.44)</f>
        <v>1630.44</v>
      </c>
      <c r="M27" s="2">
        <f>IFERROR(__xludf.DUMMYFUNCTION("""COMPUTED_VALUE"""),45329.66666666667)</f>
        <v>45329.66667</v>
      </c>
      <c r="N27" s="1">
        <f>IFERROR(__xludf.DUMMYFUNCTION("""COMPUTED_VALUE"""),3.2417566E7)</f>
        <v>32417566</v>
      </c>
    </row>
    <row r="28">
      <c r="A28" s="2">
        <f>IFERROR(__xludf.DUMMYFUNCTION("""COMPUTED_VALUE"""),45330.66666666667)</f>
        <v>45330.66667</v>
      </c>
      <c r="B28" s="1">
        <f>IFERROR(__xludf.DUMMYFUNCTION("""COMPUTED_VALUE"""),1634.73)</f>
        <v>1634.73</v>
      </c>
      <c r="D28" s="2">
        <f>IFERROR(__xludf.DUMMYFUNCTION("""COMPUTED_VALUE"""),45330.66666666667)</f>
        <v>45330.66667</v>
      </c>
      <c r="E28" s="1">
        <f>IFERROR(__xludf.DUMMYFUNCTION("""COMPUTED_VALUE"""),1641.67)</f>
        <v>1641.67</v>
      </c>
      <c r="G28" s="2">
        <f>IFERROR(__xludf.DUMMYFUNCTION("""COMPUTED_VALUE"""),45330.66666666667)</f>
        <v>45330.66667</v>
      </c>
      <c r="H28" s="1">
        <f>IFERROR(__xludf.DUMMYFUNCTION("""COMPUTED_VALUE"""),1626.83)</f>
        <v>1626.83</v>
      </c>
      <c r="J28" s="2">
        <f>IFERROR(__xludf.DUMMYFUNCTION("""COMPUTED_VALUE"""),45330.66666666667)</f>
        <v>45330.66667</v>
      </c>
      <c r="K28" s="1">
        <f>IFERROR(__xludf.DUMMYFUNCTION("""COMPUTED_VALUE"""),1639.97)</f>
        <v>1639.97</v>
      </c>
      <c r="M28" s="2">
        <f>IFERROR(__xludf.DUMMYFUNCTION("""COMPUTED_VALUE"""),45330.66666666667)</f>
        <v>45330.66667</v>
      </c>
      <c r="N28" s="1">
        <f>IFERROR(__xludf.DUMMYFUNCTION("""COMPUTED_VALUE"""),4.300015E7)</f>
        <v>43000150</v>
      </c>
    </row>
    <row r="29">
      <c r="A29" s="2">
        <f>IFERROR(__xludf.DUMMYFUNCTION("""COMPUTED_VALUE"""),45331.66666666667)</f>
        <v>45331.66667</v>
      </c>
      <c r="B29" s="1">
        <f>IFERROR(__xludf.DUMMYFUNCTION("""COMPUTED_VALUE"""),1645.04)</f>
        <v>1645.04</v>
      </c>
      <c r="D29" s="2">
        <f>IFERROR(__xludf.DUMMYFUNCTION("""COMPUTED_VALUE"""),45331.66666666667)</f>
        <v>45331.66667</v>
      </c>
      <c r="E29" s="1">
        <f>IFERROR(__xludf.DUMMYFUNCTION("""COMPUTED_VALUE"""),1656.99)</f>
        <v>1656.99</v>
      </c>
      <c r="G29" s="2">
        <f>IFERROR(__xludf.DUMMYFUNCTION("""COMPUTED_VALUE"""),45331.66666666667)</f>
        <v>45331.66667</v>
      </c>
      <c r="H29" s="1">
        <f>IFERROR(__xludf.DUMMYFUNCTION("""COMPUTED_VALUE"""),1641.31)</f>
        <v>1641.31</v>
      </c>
      <c r="J29" s="2">
        <f>IFERROR(__xludf.DUMMYFUNCTION("""COMPUTED_VALUE"""),45331.66666666667)</f>
        <v>45331.66667</v>
      </c>
      <c r="K29" s="1">
        <f>IFERROR(__xludf.DUMMYFUNCTION("""COMPUTED_VALUE"""),1654.99)</f>
        <v>1654.99</v>
      </c>
      <c r="M29" s="2">
        <f>IFERROR(__xludf.DUMMYFUNCTION("""COMPUTED_VALUE"""),45331.66666666667)</f>
        <v>45331.66667</v>
      </c>
      <c r="N29" s="1">
        <f>IFERROR(__xludf.DUMMYFUNCTION("""COMPUTED_VALUE"""),4.2968434E7)</f>
        <v>42968434</v>
      </c>
    </row>
    <row r="30">
      <c r="A30" s="2">
        <f>IFERROR(__xludf.DUMMYFUNCTION("""COMPUTED_VALUE"""),45334.66666666667)</f>
        <v>45334.66667</v>
      </c>
      <c r="B30" s="1">
        <f>IFERROR(__xludf.DUMMYFUNCTION("""COMPUTED_VALUE"""),1662.91)</f>
        <v>1662.91</v>
      </c>
      <c r="D30" s="2">
        <f>IFERROR(__xludf.DUMMYFUNCTION("""COMPUTED_VALUE"""),45334.66666666667)</f>
        <v>45334.66667</v>
      </c>
      <c r="E30" s="1">
        <f>IFERROR(__xludf.DUMMYFUNCTION("""COMPUTED_VALUE"""),1662.91)</f>
        <v>1662.91</v>
      </c>
      <c r="G30" s="2">
        <f>IFERROR(__xludf.DUMMYFUNCTION("""COMPUTED_VALUE"""),45334.66666666667)</f>
        <v>45334.66667</v>
      </c>
      <c r="H30" s="1">
        <f>IFERROR(__xludf.DUMMYFUNCTION("""COMPUTED_VALUE"""),1642.52)</f>
        <v>1642.52</v>
      </c>
      <c r="J30" s="2">
        <f>IFERROR(__xludf.DUMMYFUNCTION("""COMPUTED_VALUE"""),45334.66666666667)</f>
        <v>45334.66667</v>
      </c>
      <c r="K30" s="1">
        <f>IFERROR(__xludf.DUMMYFUNCTION("""COMPUTED_VALUE"""),1644.21)</f>
        <v>1644.21</v>
      </c>
      <c r="M30" s="2">
        <f>IFERROR(__xludf.DUMMYFUNCTION("""COMPUTED_VALUE"""),45334.66666666667)</f>
        <v>45334.66667</v>
      </c>
      <c r="N30" s="1">
        <f>IFERROR(__xludf.DUMMYFUNCTION("""COMPUTED_VALUE"""),4.066305E7)</f>
        <v>40663050</v>
      </c>
    </row>
    <row r="31">
      <c r="A31" s="2">
        <f>IFERROR(__xludf.DUMMYFUNCTION("""COMPUTED_VALUE"""),45335.66666666667)</f>
        <v>45335.66667</v>
      </c>
      <c r="B31" s="1">
        <f>IFERROR(__xludf.DUMMYFUNCTION("""COMPUTED_VALUE"""),1610.51)</f>
        <v>1610.51</v>
      </c>
      <c r="D31" s="2">
        <f>IFERROR(__xludf.DUMMYFUNCTION("""COMPUTED_VALUE"""),45335.66666666667)</f>
        <v>45335.66667</v>
      </c>
      <c r="E31" s="1">
        <f>IFERROR(__xludf.DUMMYFUNCTION("""COMPUTED_VALUE"""),1623.59)</f>
        <v>1623.59</v>
      </c>
      <c r="G31" s="2">
        <f>IFERROR(__xludf.DUMMYFUNCTION("""COMPUTED_VALUE"""),45335.66666666667)</f>
        <v>45335.66667</v>
      </c>
      <c r="H31" s="1">
        <f>IFERROR(__xludf.DUMMYFUNCTION("""COMPUTED_VALUE"""),1601.01)</f>
        <v>1601.01</v>
      </c>
      <c r="J31" s="2">
        <f>IFERROR(__xludf.DUMMYFUNCTION("""COMPUTED_VALUE"""),45335.66666666667)</f>
        <v>45335.66667</v>
      </c>
      <c r="K31" s="1">
        <f>IFERROR(__xludf.DUMMYFUNCTION("""COMPUTED_VALUE"""),1615.42)</f>
        <v>1615.42</v>
      </c>
      <c r="M31" s="2">
        <f>IFERROR(__xludf.DUMMYFUNCTION("""COMPUTED_VALUE"""),45335.66666666667)</f>
        <v>45335.66667</v>
      </c>
      <c r="N31" s="1">
        <f>IFERROR(__xludf.DUMMYFUNCTION("""COMPUTED_VALUE"""),4.3599744E7)</f>
        <v>43599744</v>
      </c>
    </row>
    <row r="32">
      <c r="A32" s="2">
        <f>IFERROR(__xludf.DUMMYFUNCTION("""COMPUTED_VALUE"""),45336.66666666667)</f>
        <v>45336.66667</v>
      </c>
      <c r="B32" s="1">
        <f>IFERROR(__xludf.DUMMYFUNCTION("""COMPUTED_VALUE"""),1620.78)</f>
        <v>1620.78</v>
      </c>
      <c r="D32" s="2">
        <f>IFERROR(__xludf.DUMMYFUNCTION("""COMPUTED_VALUE"""),45336.66666666667)</f>
        <v>45336.66667</v>
      </c>
      <c r="E32" s="1">
        <f>IFERROR(__xludf.DUMMYFUNCTION("""COMPUTED_VALUE"""),1632.99)</f>
        <v>1632.99</v>
      </c>
      <c r="G32" s="2">
        <f>IFERROR(__xludf.DUMMYFUNCTION("""COMPUTED_VALUE"""),45336.66666666667)</f>
        <v>45336.66667</v>
      </c>
      <c r="H32" s="1">
        <f>IFERROR(__xludf.DUMMYFUNCTION("""COMPUTED_VALUE"""),1616.43)</f>
        <v>1616.43</v>
      </c>
      <c r="J32" s="2">
        <f>IFERROR(__xludf.DUMMYFUNCTION("""COMPUTED_VALUE"""),45336.66666666667)</f>
        <v>45336.66667</v>
      </c>
      <c r="K32" s="1">
        <f>IFERROR(__xludf.DUMMYFUNCTION("""COMPUTED_VALUE"""),1630.55)</f>
        <v>1630.55</v>
      </c>
      <c r="M32" s="2">
        <f>IFERROR(__xludf.DUMMYFUNCTION("""COMPUTED_VALUE"""),45336.66666666667)</f>
        <v>45336.66667</v>
      </c>
      <c r="N32" s="1">
        <f>IFERROR(__xludf.DUMMYFUNCTION("""COMPUTED_VALUE"""),4.5903567E7)</f>
        <v>45903567</v>
      </c>
    </row>
    <row r="33">
      <c r="A33" s="2">
        <f>IFERROR(__xludf.DUMMYFUNCTION("""COMPUTED_VALUE"""),45337.66666666667)</f>
        <v>45337.66667</v>
      </c>
      <c r="B33" s="1">
        <f>IFERROR(__xludf.DUMMYFUNCTION("""COMPUTED_VALUE"""),1603.82)</f>
        <v>1603.82</v>
      </c>
      <c r="D33" s="2">
        <f>IFERROR(__xludf.DUMMYFUNCTION("""COMPUTED_VALUE"""),45337.66666666667)</f>
        <v>45337.66667</v>
      </c>
      <c r="E33" s="1">
        <f>IFERROR(__xludf.DUMMYFUNCTION("""COMPUTED_VALUE"""),1622.38)</f>
        <v>1622.38</v>
      </c>
      <c r="G33" s="2">
        <f>IFERROR(__xludf.DUMMYFUNCTION("""COMPUTED_VALUE"""),45337.66666666667)</f>
        <v>45337.66667</v>
      </c>
      <c r="H33" s="1">
        <f>IFERROR(__xludf.DUMMYFUNCTION("""COMPUTED_VALUE"""),1597.1)</f>
        <v>1597.1</v>
      </c>
      <c r="J33" s="2">
        <f>IFERROR(__xludf.DUMMYFUNCTION("""COMPUTED_VALUE"""),45337.66666666667)</f>
        <v>45337.66667</v>
      </c>
      <c r="K33" s="1">
        <f>IFERROR(__xludf.DUMMYFUNCTION("""COMPUTED_VALUE"""),1612.87)</f>
        <v>1612.87</v>
      </c>
      <c r="M33" s="2">
        <f>IFERROR(__xludf.DUMMYFUNCTION("""COMPUTED_VALUE"""),45337.66666666667)</f>
        <v>45337.66667</v>
      </c>
      <c r="N33" s="1">
        <f>IFERROR(__xludf.DUMMYFUNCTION("""COMPUTED_VALUE"""),6.0150966E7)</f>
        <v>60150966</v>
      </c>
    </row>
    <row r="34">
      <c r="A34" s="2">
        <f>IFERROR(__xludf.DUMMYFUNCTION("""COMPUTED_VALUE"""),45338.66666666667)</f>
        <v>45338.66667</v>
      </c>
      <c r="B34" s="1">
        <f>IFERROR(__xludf.DUMMYFUNCTION("""COMPUTED_VALUE"""),1605.02)</f>
        <v>1605.02</v>
      </c>
      <c r="D34" s="2">
        <f>IFERROR(__xludf.DUMMYFUNCTION("""COMPUTED_VALUE"""),45338.66666666667)</f>
        <v>45338.66667</v>
      </c>
      <c r="E34" s="1">
        <f>IFERROR(__xludf.DUMMYFUNCTION("""COMPUTED_VALUE"""),1610.56)</f>
        <v>1610.56</v>
      </c>
      <c r="G34" s="2">
        <f>IFERROR(__xludf.DUMMYFUNCTION("""COMPUTED_VALUE"""),45338.66666666667)</f>
        <v>45338.66667</v>
      </c>
      <c r="H34" s="1">
        <f>IFERROR(__xludf.DUMMYFUNCTION("""COMPUTED_VALUE"""),1589.79)</f>
        <v>1589.79</v>
      </c>
      <c r="J34" s="2">
        <f>IFERROR(__xludf.DUMMYFUNCTION("""COMPUTED_VALUE"""),45338.66666666667)</f>
        <v>45338.66667</v>
      </c>
      <c r="K34" s="1">
        <f>IFERROR(__xludf.DUMMYFUNCTION("""COMPUTED_VALUE"""),1590.63)</f>
        <v>1590.63</v>
      </c>
      <c r="M34" s="2">
        <f>IFERROR(__xludf.DUMMYFUNCTION("""COMPUTED_VALUE"""),45338.66666666667)</f>
        <v>45338.66667</v>
      </c>
      <c r="N34" s="1">
        <f>IFERROR(__xludf.DUMMYFUNCTION("""COMPUTED_VALUE"""),4.6854888E7)</f>
        <v>46854888</v>
      </c>
    </row>
    <row r="35">
      <c r="A35" s="2">
        <f>IFERROR(__xludf.DUMMYFUNCTION("""COMPUTED_VALUE"""),45342.66666666667)</f>
        <v>45342.66667</v>
      </c>
      <c r="B35" s="1">
        <f>IFERROR(__xludf.DUMMYFUNCTION("""COMPUTED_VALUE"""),1575.84)</f>
        <v>1575.84</v>
      </c>
      <c r="D35" s="2">
        <f>IFERROR(__xludf.DUMMYFUNCTION("""COMPUTED_VALUE"""),45342.66666666667)</f>
        <v>45342.66667</v>
      </c>
      <c r="E35" s="1">
        <f>IFERROR(__xludf.DUMMYFUNCTION("""COMPUTED_VALUE"""),1589.4)</f>
        <v>1589.4</v>
      </c>
      <c r="G35" s="2">
        <f>IFERROR(__xludf.DUMMYFUNCTION("""COMPUTED_VALUE"""),45342.66666666667)</f>
        <v>45342.66667</v>
      </c>
      <c r="H35" s="1">
        <f>IFERROR(__xludf.DUMMYFUNCTION("""COMPUTED_VALUE"""),1574.46)</f>
        <v>1574.46</v>
      </c>
      <c r="J35" s="2">
        <f>IFERROR(__xludf.DUMMYFUNCTION("""COMPUTED_VALUE"""),45342.66666666667)</f>
        <v>45342.66667</v>
      </c>
      <c r="K35" s="1">
        <f>IFERROR(__xludf.DUMMYFUNCTION("""COMPUTED_VALUE"""),1587.14)</f>
        <v>1587.14</v>
      </c>
      <c r="M35" s="2">
        <f>IFERROR(__xludf.DUMMYFUNCTION("""COMPUTED_VALUE"""),45342.66666666667)</f>
        <v>45342.66667</v>
      </c>
      <c r="N35" s="1">
        <f>IFERROR(__xludf.DUMMYFUNCTION("""COMPUTED_VALUE"""),4.5441861E7)</f>
        <v>45441861</v>
      </c>
    </row>
    <row r="36">
      <c r="A36" s="2">
        <f>IFERROR(__xludf.DUMMYFUNCTION("""COMPUTED_VALUE"""),45343.66666666667)</f>
        <v>45343.66667</v>
      </c>
      <c r="B36" s="1">
        <f>IFERROR(__xludf.DUMMYFUNCTION("""COMPUTED_VALUE"""),1592.75)</f>
        <v>1592.75</v>
      </c>
      <c r="D36" s="2">
        <f>IFERROR(__xludf.DUMMYFUNCTION("""COMPUTED_VALUE"""),45343.66666666667)</f>
        <v>45343.66667</v>
      </c>
      <c r="E36" s="1">
        <f>IFERROR(__xludf.DUMMYFUNCTION("""COMPUTED_VALUE"""),1593.54)</f>
        <v>1593.54</v>
      </c>
      <c r="G36" s="2">
        <f>IFERROR(__xludf.DUMMYFUNCTION("""COMPUTED_VALUE"""),45343.66666666667)</f>
        <v>45343.66667</v>
      </c>
      <c r="H36" s="1">
        <f>IFERROR(__xludf.DUMMYFUNCTION("""COMPUTED_VALUE"""),1579.98)</f>
        <v>1579.98</v>
      </c>
      <c r="J36" s="2">
        <f>IFERROR(__xludf.DUMMYFUNCTION("""COMPUTED_VALUE"""),45343.66666666667)</f>
        <v>45343.66667</v>
      </c>
      <c r="K36" s="1">
        <f>IFERROR(__xludf.DUMMYFUNCTION("""COMPUTED_VALUE"""),1591.4)</f>
        <v>1591.4</v>
      </c>
      <c r="M36" s="2">
        <f>IFERROR(__xludf.DUMMYFUNCTION("""COMPUTED_VALUE"""),45343.66666666667)</f>
        <v>45343.66667</v>
      </c>
      <c r="N36" s="1">
        <f>IFERROR(__xludf.DUMMYFUNCTION("""COMPUTED_VALUE"""),3.5013012E7)</f>
        <v>35013012</v>
      </c>
    </row>
    <row r="37">
      <c r="A37" s="2">
        <f>IFERROR(__xludf.DUMMYFUNCTION("""COMPUTED_VALUE"""),45344.66666666667)</f>
        <v>45344.66667</v>
      </c>
      <c r="B37" s="1">
        <f>IFERROR(__xludf.DUMMYFUNCTION("""COMPUTED_VALUE"""),1600.8)</f>
        <v>1600.8</v>
      </c>
      <c r="D37" s="2">
        <f>IFERROR(__xludf.DUMMYFUNCTION("""COMPUTED_VALUE"""),45344.66666666667)</f>
        <v>45344.66667</v>
      </c>
      <c r="E37" s="1">
        <f>IFERROR(__xludf.DUMMYFUNCTION("""COMPUTED_VALUE"""),1620.08)</f>
        <v>1620.08</v>
      </c>
      <c r="G37" s="2">
        <f>IFERROR(__xludf.DUMMYFUNCTION("""COMPUTED_VALUE"""),45344.66666666667)</f>
        <v>45344.66667</v>
      </c>
      <c r="H37" s="1">
        <f>IFERROR(__xludf.DUMMYFUNCTION("""COMPUTED_VALUE"""),1598.18)</f>
        <v>1598.18</v>
      </c>
      <c r="J37" s="2">
        <f>IFERROR(__xludf.DUMMYFUNCTION("""COMPUTED_VALUE"""),45344.66666666667)</f>
        <v>45344.66667</v>
      </c>
      <c r="K37" s="1">
        <f>IFERROR(__xludf.DUMMYFUNCTION("""COMPUTED_VALUE"""),1616.63)</f>
        <v>1616.63</v>
      </c>
      <c r="M37" s="2">
        <f>IFERROR(__xludf.DUMMYFUNCTION("""COMPUTED_VALUE"""),45344.66666666667)</f>
        <v>45344.66667</v>
      </c>
      <c r="N37" s="1">
        <f>IFERROR(__xludf.DUMMYFUNCTION("""COMPUTED_VALUE"""),4.1274569E7)</f>
        <v>41274569</v>
      </c>
    </row>
    <row r="38">
      <c r="A38" s="2">
        <f>IFERROR(__xludf.DUMMYFUNCTION("""COMPUTED_VALUE"""),45345.66666666667)</f>
        <v>45345.66667</v>
      </c>
      <c r="B38" s="1">
        <f>IFERROR(__xludf.DUMMYFUNCTION("""COMPUTED_VALUE"""),1618.14)</f>
        <v>1618.14</v>
      </c>
      <c r="D38" s="2">
        <f>IFERROR(__xludf.DUMMYFUNCTION("""COMPUTED_VALUE"""),45345.66666666667)</f>
        <v>45345.66667</v>
      </c>
      <c r="E38" s="1">
        <f>IFERROR(__xludf.DUMMYFUNCTION("""COMPUTED_VALUE"""),1625.77)</f>
        <v>1625.77</v>
      </c>
      <c r="G38" s="2">
        <f>IFERROR(__xludf.DUMMYFUNCTION("""COMPUTED_VALUE"""),45345.66666666667)</f>
        <v>45345.66667</v>
      </c>
      <c r="H38" s="1">
        <f>IFERROR(__xludf.DUMMYFUNCTION("""COMPUTED_VALUE"""),1616.51)</f>
        <v>1616.51</v>
      </c>
      <c r="J38" s="2">
        <f>IFERROR(__xludf.DUMMYFUNCTION("""COMPUTED_VALUE"""),45345.66666666667)</f>
        <v>45345.66667</v>
      </c>
      <c r="K38" s="1">
        <f>IFERROR(__xludf.DUMMYFUNCTION("""COMPUTED_VALUE"""),1619.28)</f>
        <v>1619.28</v>
      </c>
      <c r="M38" s="2">
        <f>IFERROR(__xludf.DUMMYFUNCTION("""COMPUTED_VALUE"""),45345.66666666667)</f>
        <v>45345.66667</v>
      </c>
      <c r="N38" s="1">
        <f>IFERROR(__xludf.DUMMYFUNCTION("""COMPUTED_VALUE"""),2.6599195E7)</f>
        <v>26599195</v>
      </c>
    </row>
    <row r="39">
      <c r="A39" s="2">
        <f>IFERROR(__xludf.DUMMYFUNCTION("""COMPUTED_VALUE"""),45348.66666666667)</f>
        <v>45348.66667</v>
      </c>
      <c r="B39" s="1">
        <f>IFERROR(__xludf.DUMMYFUNCTION("""COMPUTED_VALUE"""),1622.29)</f>
        <v>1622.29</v>
      </c>
      <c r="D39" s="2">
        <f>IFERROR(__xludf.DUMMYFUNCTION("""COMPUTED_VALUE"""),45348.66666666667)</f>
        <v>45348.66667</v>
      </c>
      <c r="E39" s="1">
        <f>IFERROR(__xludf.DUMMYFUNCTION("""COMPUTED_VALUE"""),1625.0)</f>
        <v>1625</v>
      </c>
      <c r="G39" s="2">
        <f>IFERROR(__xludf.DUMMYFUNCTION("""COMPUTED_VALUE"""),45348.66666666667)</f>
        <v>45348.66667</v>
      </c>
      <c r="H39" s="1">
        <f>IFERROR(__xludf.DUMMYFUNCTION("""COMPUTED_VALUE"""),1616.23)</f>
        <v>1616.23</v>
      </c>
      <c r="J39" s="2">
        <f>IFERROR(__xludf.DUMMYFUNCTION("""COMPUTED_VALUE"""),45348.66666666667)</f>
        <v>45348.66667</v>
      </c>
      <c r="K39" s="1">
        <f>IFERROR(__xludf.DUMMYFUNCTION("""COMPUTED_VALUE"""),1616.86)</f>
        <v>1616.86</v>
      </c>
      <c r="M39" s="2">
        <f>IFERROR(__xludf.DUMMYFUNCTION("""COMPUTED_VALUE"""),45348.66666666667)</f>
        <v>45348.66667</v>
      </c>
      <c r="N39" s="1">
        <f>IFERROR(__xludf.DUMMYFUNCTION("""COMPUTED_VALUE"""),2.7871321E7)</f>
        <v>27871321</v>
      </c>
    </row>
    <row r="40">
      <c r="A40" s="2">
        <f>IFERROR(__xludf.DUMMYFUNCTION("""COMPUTED_VALUE"""),45349.66666666667)</f>
        <v>45349.66667</v>
      </c>
      <c r="B40" s="1">
        <f>IFERROR(__xludf.DUMMYFUNCTION("""COMPUTED_VALUE"""),1613.52)</f>
        <v>1613.52</v>
      </c>
      <c r="D40" s="2">
        <f>IFERROR(__xludf.DUMMYFUNCTION("""COMPUTED_VALUE"""),45349.66666666667)</f>
        <v>45349.66667</v>
      </c>
      <c r="E40" s="1">
        <f>IFERROR(__xludf.DUMMYFUNCTION("""COMPUTED_VALUE"""),1619.32)</f>
        <v>1619.32</v>
      </c>
      <c r="G40" s="2">
        <f>IFERROR(__xludf.DUMMYFUNCTION("""COMPUTED_VALUE"""),45349.66666666667)</f>
        <v>45349.66667</v>
      </c>
      <c r="H40" s="1">
        <f>IFERROR(__xludf.DUMMYFUNCTION("""COMPUTED_VALUE"""),1606.45)</f>
        <v>1606.45</v>
      </c>
      <c r="J40" s="2">
        <f>IFERROR(__xludf.DUMMYFUNCTION("""COMPUTED_VALUE"""),45349.66666666667)</f>
        <v>45349.66667</v>
      </c>
      <c r="K40" s="1">
        <f>IFERROR(__xludf.DUMMYFUNCTION("""COMPUTED_VALUE"""),1613.47)</f>
        <v>1613.47</v>
      </c>
      <c r="M40" s="2">
        <f>IFERROR(__xludf.DUMMYFUNCTION("""COMPUTED_VALUE"""),45349.66666666667)</f>
        <v>45349.66667</v>
      </c>
      <c r="N40" s="1">
        <f>IFERROR(__xludf.DUMMYFUNCTION("""COMPUTED_VALUE"""),2.3256067E7)</f>
        <v>23256067</v>
      </c>
    </row>
    <row r="41">
      <c r="A41" s="2">
        <f>IFERROR(__xludf.DUMMYFUNCTION("""COMPUTED_VALUE"""),45350.66666666667)</f>
        <v>45350.66667</v>
      </c>
      <c r="B41" s="1">
        <f>IFERROR(__xludf.DUMMYFUNCTION("""COMPUTED_VALUE"""),1608.4)</f>
        <v>1608.4</v>
      </c>
      <c r="D41" s="2">
        <f>IFERROR(__xludf.DUMMYFUNCTION("""COMPUTED_VALUE"""),45350.66666666667)</f>
        <v>45350.66667</v>
      </c>
      <c r="E41" s="1">
        <f>IFERROR(__xludf.DUMMYFUNCTION("""COMPUTED_VALUE"""),1620.86)</f>
        <v>1620.86</v>
      </c>
      <c r="G41" s="2">
        <f>IFERROR(__xludf.DUMMYFUNCTION("""COMPUTED_VALUE"""),45350.66666666667)</f>
        <v>45350.66667</v>
      </c>
      <c r="H41" s="1">
        <f>IFERROR(__xludf.DUMMYFUNCTION("""COMPUTED_VALUE"""),1606.64)</f>
        <v>1606.64</v>
      </c>
      <c r="J41" s="2">
        <f>IFERROR(__xludf.DUMMYFUNCTION("""COMPUTED_VALUE"""),45350.66666666667)</f>
        <v>45350.66667</v>
      </c>
      <c r="K41" s="1">
        <f>IFERROR(__xludf.DUMMYFUNCTION("""COMPUTED_VALUE"""),1612.88)</f>
        <v>1612.88</v>
      </c>
      <c r="M41" s="2">
        <f>IFERROR(__xludf.DUMMYFUNCTION("""COMPUTED_VALUE"""),45350.66666666667)</f>
        <v>45350.66667</v>
      </c>
      <c r="N41" s="1">
        <f>IFERROR(__xludf.DUMMYFUNCTION("""COMPUTED_VALUE"""),2.7581354E7)</f>
        <v>27581354</v>
      </c>
    </row>
    <row r="42">
      <c r="A42" s="2">
        <f>IFERROR(__xludf.DUMMYFUNCTION("""COMPUTED_VALUE"""),45351.66666666667)</f>
        <v>45351.66667</v>
      </c>
      <c r="B42" s="1">
        <f>IFERROR(__xludf.DUMMYFUNCTION("""COMPUTED_VALUE"""),1618.76)</f>
        <v>1618.76</v>
      </c>
      <c r="D42" s="2">
        <f>IFERROR(__xludf.DUMMYFUNCTION("""COMPUTED_VALUE"""),45351.66666666667)</f>
        <v>45351.66667</v>
      </c>
      <c r="E42" s="1">
        <f>IFERROR(__xludf.DUMMYFUNCTION("""COMPUTED_VALUE"""),1625.36)</f>
        <v>1625.36</v>
      </c>
      <c r="G42" s="2">
        <f>IFERROR(__xludf.DUMMYFUNCTION("""COMPUTED_VALUE"""),45351.66666666667)</f>
        <v>45351.66667</v>
      </c>
      <c r="H42" s="1">
        <f>IFERROR(__xludf.DUMMYFUNCTION("""COMPUTED_VALUE"""),1615.64)</f>
        <v>1615.64</v>
      </c>
      <c r="J42" s="2">
        <f>IFERROR(__xludf.DUMMYFUNCTION("""COMPUTED_VALUE"""),45351.66666666667)</f>
        <v>45351.66667</v>
      </c>
      <c r="K42" s="1">
        <f>IFERROR(__xludf.DUMMYFUNCTION("""COMPUTED_VALUE"""),1622.86)</f>
        <v>1622.86</v>
      </c>
      <c r="M42" s="2">
        <f>IFERROR(__xludf.DUMMYFUNCTION("""COMPUTED_VALUE"""),45351.66666666667)</f>
        <v>45351.66667</v>
      </c>
      <c r="N42" s="1">
        <f>IFERROR(__xludf.DUMMYFUNCTION("""COMPUTED_VALUE"""),4.7244097E7)</f>
        <v>47244097</v>
      </c>
    </row>
    <row r="43">
      <c r="A43" s="2">
        <f>IFERROR(__xludf.DUMMYFUNCTION("""COMPUTED_VALUE"""),45352.66666666667)</f>
        <v>45352.66667</v>
      </c>
      <c r="B43" s="1">
        <f>IFERROR(__xludf.DUMMYFUNCTION("""COMPUTED_VALUE"""),1623.29)</f>
        <v>1623.29</v>
      </c>
      <c r="D43" s="2">
        <f>IFERROR(__xludf.DUMMYFUNCTION("""COMPUTED_VALUE"""),45352.66666666667)</f>
        <v>45352.66667</v>
      </c>
      <c r="E43" s="1">
        <f>IFERROR(__xludf.DUMMYFUNCTION("""COMPUTED_VALUE"""),1642.42)</f>
        <v>1642.42</v>
      </c>
      <c r="G43" s="2">
        <f>IFERROR(__xludf.DUMMYFUNCTION("""COMPUTED_VALUE"""),45352.66666666667)</f>
        <v>45352.66667</v>
      </c>
      <c r="H43" s="1">
        <f>IFERROR(__xludf.DUMMYFUNCTION("""COMPUTED_VALUE"""),1621.63)</f>
        <v>1621.63</v>
      </c>
      <c r="J43" s="2">
        <f>IFERROR(__xludf.DUMMYFUNCTION("""COMPUTED_VALUE"""),45352.66666666667)</f>
        <v>45352.66667</v>
      </c>
      <c r="K43" s="1">
        <f>IFERROR(__xludf.DUMMYFUNCTION("""COMPUTED_VALUE"""),1642.05)</f>
        <v>1642.05</v>
      </c>
      <c r="M43" s="2">
        <f>IFERROR(__xludf.DUMMYFUNCTION("""COMPUTED_VALUE"""),45352.66666666667)</f>
        <v>45352.66667</v>
      </c>
      <c r="N43" s="1">
        <f>IFERROR(__xludf.DUMMYFUNCTION("""COMPUTED_VALUE"""),3.941808E7)</f>
        <v>39418080</v>
      </c>
    </row>
    <row r="44">
      <c r="A44" s="2">
        <f>IFERROR(__xludf.DUMMYFUNCTION("""COMPUTED_VALUE"""),45355.66666666667)</f>
        <v>45355.66667</v>
      </c>
      <c r="B44" s="1">
        <f>IFERROR(__xludf.DUMMYFUNCTION("""COMPUTED_VALUE"""),1641.89)</f>
        <v>1641.89</v>
      </c>
      <c r="D44" s="2">
        <f>IFERROR(__xludf.DUMMYFUNCTION("""COMPUTED_VALUE"""),45355.66666666667)</f>
        <v>45355.66667</v>
      </c>
      <c r="E44" s="1">
        <f>IFERROR(__xludf.DUMMYFUNCTION("""COMPUTED_VALUE"""),1665.43)</f>
        <v>1665.43</v>
      </c>
      <c r="G44" s="2">
        <f>IFERROR(__xludf.DUMMYFUNCTION("""COMPUTED_VALUE"""),45355.66666666667)</f>
        <v>45355.66667</v>
      </c>
      <c r="H44" s="1">
        <f>IFERROR(__xludf.DUMMYFUNCTION("""COMPUTED_VALUE"""),1640.39)</f>
        <v>1640.39</v>
      </c>
      <c r="J44" s="2">
        <f>IFERROR(__xludf.DUMMYFUNCTION("""COMPUTED_VALUE"""),45355.66666666667)</f>
        <v>45355.66667</v>
      </c>
      <c r="K44" s="1">
        <f>IFERROR(__xludf.DUMMYFUNCTION("""COMPUTED_VALUE"""),1657.79)</f>
        <v>1657.79</v>
      </c>
      <c r="M44" s="2">
        <f>IFERROR(__xludf.DUMMYFUNCTION("""COMPUTED_VALUE"""),45355.66666666667)</f>
        <v>45355.66667</v>
      </c>
      <c r="N44" s="1">
        <f>IFERROR(__xludf.DUMMYFUNCTION("""COMPUTED_VALUE"""),4.3536659E7)</f>
        <v>43536659</v>
      </c>
    </row>
    <row r="45">
      <c r="A45" s="2">
        <f>IFERROR(__xludf.DUMMYFUNCTION("""COMPUTED_VALUE"""),45356.66666666667)</f>
        <v>45356.66667</v>
      </c>
      <c r="B45" s="1">
        <f>IFERROR(__xludf.DUMMYFUNCTION("""COMPUTED_VALUE"""),1649.48)</f>
        <v>1649.48</v>
      </c>
      <c r="D45" s="2">
        <f>IFERROR(__xludf.DUMMYFUNCTION("""COMPUTED_VALUE"""),45356.66666666667)</f>
        <v>45356.66667</v>
      </c>
      <c r="E45" s="1">
        <f>IFERROR(__xludf.DUMMYFUNCTION("""COMPUTED_VALUE"""),1649.92)</f>
        <v>1649.92</v>
      </c>
      <c r="G45" s="2">
        <f>IFERROR(__xludf.DUMMYFUNCTION("""COMPUTED_VALUE"""),45356.66666666667)</f>
        <v>45356.66667</v>
      </c>
      <c r="H45" s="1">
        <f>IFERROR(__xludf.DUMMYFUNCTION("""COMPUTED_VALUE"""),1633.24)</f>
        <v>1633.24</v>
      </c>
      <c r="J45" s="2">
        <f>IFERROR(__xludf.DUMMYFUNCTION("""COMPUTED_VALUE"""),45356.66666666667)</f>
        <v>45356.66667</v>
      </c>
      <c r="K45" s="1">
        <f>IFERROR(__xludf.DUMMYFUNCTION("""COMPUTED_VALUE"""),1641.43)</f>
        <v>1641.43</v>
      </c>
      <c r="M45" s="2">
        <f>IFERROR(__xludf.DUMMYFUNCTION("""COMPUTED_VALUE"""),45356.66666666667)</f>
        <v>45356.66667</v>
      </c>
      <c r="N45" s="1">
        <f>IFERROR(__xludf.DUMMYFUNCTION("""COMPUTED_VALUE"""),3.4987396E7)</f>
        <v>34987396</v>
      </c>
    </row>
    <row r="46">
      <c r="A46" s="2">
        <f>IFERROR(__xludf.DUMMYFUNCTION("""COMPUTED_VALUE"""),45357.66666666667)</f>
        <v>45357.66667</v>
      </c>
      <c r="B46" s="1">
        <f>IFERROR(__xludf.DUMMYFUNCTION("""COMPUTED_VALUE"""),1650.44)</f>
        <v>1650.44</v>
      </c>
      <c r="D46" s="2">
        <f>IFERROR(__xludf.DUMMYFUNCTION("""COMPUTED_VALUE"""),45357.66666666667)</f>
        <v>45357.66667</v>
      </c>
      <c r="E46" s="1">
        <f>IFERROR(__xludf.DUMMYFUNCTION("""COMPUTED_VALUE"""),1662.95)</f>
        <v>1662.95</v>
      </c>
      <c r="G46" s="2">
        <f>IFERROR(__xludf.DUMMYFUNCTION("""COMPUTED_VALUE"""),45357.66666666667)</f>
        <v>45357.66667</v>
      </c>
      <c r="H46" s="1">
        <f>IFERROR(__xludf.DUMMYFUNCTION("""COMPUTED_VALUE"""),1646.59)</f>
        <v>1646.59</v>
      </c>
      <c r="J46" s="2">
        <f>IFERROR(__xludf.DUMMYFUNCTION("""COMPUTED_VALUE"""),45357.66666666667)</f>
        <v>45357.66667</v>
      </c>
      <c r="K46" s="1">
        <f>IFERROR(__xludf.DUMMYFUNCTION("""COMPUTED_VALUE"""),1654.17)</f>
        <v>1654.17</v>
      </c>
      <c r="M46" s="2">
        <f>IFERROR(__xludf.DUMMYFUNCTION("""COMPUTED_VALUE"""),45357.66666666667)</f>
        <v>45357.66667</v>
      </c>
      <c r="N46" s="1">
        <f>IFERROR(__xludf.DUMMYFUNCTION("""COMPUTED_VALUE"""),3.848936E7)</f>
        <v>38489360</v>
      </c>
    </row>
    <row r="47">
      <c r="A47" s="2">
        <f>IFERROR(__xludf.DUMMYFUNCTION("""COMPUTED_VALUE"""),45358.66666666667)</f>
        <v>45358.66667</v>
      </c>
      <c r="B47" s="1">
        <f>IFERROR(__xludf.DUMMYFUNCTION("""COMPUTED_VALUE"""),1659.92)</f>
        <v>1659.92</v>
      </c>
      <c r="D47" s="2">
        <f>IFERROR(__xludf.DUMMYFUNCTION("""COMPUTED_VALUE"""),45358.66666666667)</f>
        <v>45358.66667</v>
      </c>
      <c r="E47" s="1">
        <f>IFERROR(__xludf.DUMMYFUNCTION("""COMPUTED_VALUE"""),1659.92)</f>
        <v>1659.92</v>
      </c>
      <c r="G47" s="2">
        <f>IFERROR(__xludf.DUMMYFUNCTION("""COMPUTED_VALUE"""),45358.66666666667)</f>
        <v>45358.66667</v>
      </c>
      <c r="H47" s="1">
        <f>IFERROR(__xludf.DUMMYFUNCTION("""COMPUTED_VALUE"""),1642.43)</f>
        <v>1642.43</v>
      </c>
      <c r="J47" s="2">
        <f>IFERROR(__xludf.DUMMYFUNCTION("""COMPUTED_VALUE"""),45358.66666666667)</f>
        <v>45358.66667</v>
      </c>
      <c r="K47" s="1">
        <f>IFERROR(__xludf.DUMMYFUNCTION("""COMPUTED_VALUE"""),1644.74)</f>
        <v>1644.74</v>
      </c>
      <c r="M47" s="2">
        <f>IFERROR(__xludf.DUMMYFUNCTION("""COMPUTED_VALUE"""),45358.66666666667)</f>
        <v>45358.66667</v>
      </c>
      <c r="N47" s="1">
        <f>IFERROR(__xludf.DUMMYFUNCTION("""COMPUTED_VALUE"""),4.8096537E7)</f>
        <v>48096537</v>
      </c>
    </row>
    <row r="48">
      <c r="A48" s="2">
        <f>IFERROR(__xludf.DUMMYFUNCTION("""COMPUTED_VALUE"""),45359.66666666667)</f>
        <v>45359.66667</v>
      </c>
      <c r="B48" s="1">
        <f>IFERROR(__xludf.DUMMYFUNCTION("""COMPUTED_VALUE"""),1645.35)</f>
        <v>1645.35</v>
      </c>
      <c r="D48" s="2">
        <f>IFERROR(__xludf.DUMMYFUNCTION("""COMPUTED_VALUE"""),45359.66666666667)</f>
        <v>45359.66667</v>
      </c>
      <c r="E48" s="1">
        <f>IFERROR(__xludf.DUMMYFUNCTION("""COMPUTED_VALUE"""),1654.18)</f>
        <v>1654.18</v>
      </c>
      <c r="G48" s="2">
        <f>IFERROR(__xludf.DUMMYFUNCTION("""COMPUTED_VALUE"""),45359.66666666667)</f>
        <v>45359.66667</v>
      </c>
      <c r="H48" s="1">
        <f>IFERROR(__xludf.DUMMYFUNCTION("""COMPUTED_VALUE"""),1641.67)</f>
        <v>1641.67</v>
      </c>
      <c r="J48" s="2">
        <f>IFERROR(__xludf.DUMMYFUNCTION("""COMPUTED_VALUE"""),45359.66666666667)</f>
        <v>45359.66667</v>
      </c>
      <c r="K48" s="1">
        <f>IFERROR(__xludf.DUMMYFUNCTION("""COMPUTED_VALUE"""),1643.14)</f>
        <v>1643.14</v>
      </c>
      <c r="M48" s="2">
        <f>IFERROR(__xludf.DUMMYFUNCTION("""COMPUTED_VALUE"""),45359.66666666667)</f>
        <v>45359.66667</v>
      </c>
      <c r="N48" s="1">
        <f>IFERROR(__xludf.DUMMYFUNCTION("""COMPUTED_VALUE"""),3.7490511E7)</f>
        <v>37490511</v>
      </c>
    </row>
    <row r="49">
      <c r="A49" s="2">
        <f>IFERROR(__xludf.DUMMYFUNCTION("""COMPUTED_VALUE"""),45362.66666666667)</f>
        <v>45362.66667</v>
      </c>
      <c r="B49" s="1">
        <f>IFERROR(__xludf.DUMMYFUNCTION("""COMPUTED_VALUE"""),1639.02)</f>
        <v>1639.02</v>
      </c>
      <c r="D49" s="2">
        <f>IFERROR(__xludf.DUMMYFUNCTION("""COMPUTED_VALUE"""),45362.66666666667)</f>
        <v>45362.66667</v>
      </c>
      <c r="E49" s="1">
        <f>IFERROR(__xludf.DUMMYFUNCTION("""COMPUTED_VALUE"""),1657.3)</f>
        <v>1657.3</v>
      </c>
      <c r="G49" s="2">
        <f>IFERROR(__xludf.DUMMYFUNCTION("""COMPUTED_VALUE"""),45362.66666666667)</f>
        <v>45362.66667</v>
      </c>
      <c r="H49" s="1">
        <f>IFERROR(__xludf.DUMMYFUNCTION("""COMPUTED_VALUE"""),1633.87)</f>
        <v>1633.87</v>
      </c>
      <c r="J49" s="2">
        <f>IFERROR(__xludf.DUMMYFUNCTION("""COMPUTED_VALUE"""),45362.66666666667)</f>
        <v>45362.66667</v>
      </c>
      <c r="K49" s="1">
        <f>IFERROR(__xludf.DUMMYFUNCTION("""COMPUTED_VALUE"""),1655.99)</f>
        <v>1655.99</v>
      </c>
      <c r="M49" s="2">
        <f>IFERROR(__xludf.DUMMYFUNCTION("""COMPUTED_VALUE"""),45362.66666666667)</f>
        <v>45362.66667</v>
      </c>
      <c r="N49" s="1">
        <f>IFERROR(__xludf.DUMMYFUNCTION("""COMPUTED_VALUE"""),3.5570767E7)</f>
        <v>35570767</v>
      </c>
    </row>
    <row r="50">
      <c r="A50" s="2">
        <f>IFERROR(__xludf.DUMMYFUNCTION("""COMPUTED_VALUE"""),45363.66666666667)</f>
        <v>45363.66667</v>
      </c>
      <c r="B50" s="1">
        <f>IFERROR(__xludf.DUMMYFUNCTION("""COMPUTED_VALUE"""),1664.22)</f>
        <v>1664.22</v>
      </c>
      <c r="D50" s="2">
        <f>IFERROR(__xludf.DUMMYFUNCTION("""COMPUTED_VALUE"""),45363.66666666667)</f>
        <v>45363.66667</v>
      </c>
      <c r="E50" s="1">
        <f>IFERROR(__xludf.DUMMYFUNCTION("""COMPUTED_VALUE"""),1668.63)</f>
        <v>1668.63</v>
      </c>
      <c r="G50" s="2">
        <f>IFERROR(__xludf.DUMMYFUNCTION("""COMPUTED_VALUE"""),45363.66666666667)</f>
        <v>45363.66667</v>
      </c>
      <c r="H50" s="1">
        <f>IFERROR(__xludf.DUMMYFUNCTION("""COMPUTED_VALUE"""),1654.38)</f>
        <v>1654.38</v>
      </c>
      <c r="J50" s="2">
        <f>IFERROR(__xludf.DUMMYFUNCTION("""COMPUTED_VALUE"""),45363.66666666667)</f>
        <v>45363.66667</v>
      </c>
      <c r="K50" s="1">
        <f>IFERROR(__xludf.DUMMYFUNCTION("""COMPUTED_VALUE"""),1667.51)</f>
        <v>1667.51</v>
      </c>
      <c r="M50" s="2">
        <f>IFERROR(__xludf.DUMMYFUNCTION("""COMPUTED_VALUE"""),45363.66666666667)</f>
        <v>45363.66667</v>
      </c>
      <c r="N50" s="1">
        <f>IFERROR(__xludf.DUMMYFUNCTION("""COMPUTED_VALUE"""),3.3212155E7)</f>
        <v>33212155</v>
      </c>
    </row>
    <row r="51">
      <c r="A51" s="2">
        <f>IFERROR(__xludf.DUMMYFUNCTION("""COMPUTED_VALUE"""),45364.66666666667)</f>
        <v>45364.66667</v>
      </c>
      <c r="B51" s="1">
        <f>IFERROR(__xludf.DUMMYFUNCTION("""COMPUTED_VALUE"""),1663.76)</f>
        <v>1663.76</v>
      </c>
      <c r="D51" s="2">
        <f>IFERROR(__xludf.DUMMYFUNCTION("""COMPUTED_VALUE"""),45364.66666666667)</f>
        <v>45364.66667</v>
      </c>
      <c r="E51" s="1">
        <f>IFERROR(__xludf.DUMMYFUNCTION("""COMPUTED_VALUE"""),1668.95)</f>
        <v>1668.95</v>
      </c>
      <c r="G51" s="2">
        <f>IFERROR(__xludf.DUMMYFUNCTION("""COMPUTED_VALUE"""),45364.66666666667)</f>
        <v>45364.66667</v>
      </c>
      <c r="H51" s="1">
        <f>IFERROR(__xludf.DUMMYFUNCTION("""COMPUTED_VALUE"""),1660.0)</f>
        <v>1660</v>
      </c>
      <c r="J51" s="2">
        <f>IFERROR(__xludf.DUMMYFUNCTION("""COMPUTED_VALUE"""),45364.66666666667)</f>
        <v>45364.66667</v>
      </c>
      <c r="K51" s="1">
        <f>IFERROR(__xludf.DUMMYFUNCTION("""COMPUTED_VALUE"""),1668.51)</f>
        <v>1668.51</v>
      </c>
      <c r="M51" s="2">
        <f>IFERROR(__xludf.DUMMYFUNCTION("""COMPUTED_VALUE"""),45364.66666666667)</f>
        <v>45364.66667</v>
      </c>
      <c r="N51" s="1">
        <f>IFERROR(__xludf.DUMMYFUNCTION("""COMPUTED_VALUE"""),3.4416118E7)</f>
        <v>34416118</v>
      </c>
    </row>
    <row r="52">
      <c r="A52" s="2">
        <f>IFERROR(__xludf.DUMMYFUNCTION("""COMPUTED_VALUE"""),45365.66666666667)</f>
        <v>45365.66667</v>
      </c>
      <c r="B52" s="1">
        <f>IFERROR(__xludf.DUMMYFUNCTION("""COMPUTED_VALUE"""),1672.45)</f>
        <v>1672.45</v>
      </c>
      <c r="D52" s="2">
        <f>IFERROR(__xludf.DUMMYFUNCTION("""COMPUTED_VALUE"""),45365.66666666667)</f>
        <v>45365.66667</v>
      </c>
      <c r="E52" s="1">
        <f>IFERROR(__xludf.DUMMYFUNCTION("""COMPUTED_VALUE"""),1674.3)</f>
        <v>1674.3</v>
      </c>
      <c r="G52" s="2">
        <f>IFERROR(__xludf.DUMMYFUNCTION("""COMPUTED_VALUE"""),45365.66666666667)</f>
        <v>45365.66667</v>
      </c>
      <c r="H52" s="1">
        <f>IFERROR(__xludf.DUMMYFUNCTION("""COMPUTED_VALUE"""),1657.27)</f>
        <v>1657.27</v>
      </c>
      <c r="J52" s="2">
        <f>IFERROR(__xludf.DUMMYFUNCTION("""COMPUTED_VALUE"""),45365.66666666667)</f>
        <v>45365.66667</v>
      </c>
      <c r="K52" s="1">
        <f>IFERROR(__xludf.DUMMYFUNCTION("""COMPUTED_VALUE"""),1661.62)</f>
        <v>1661.62</v>
      </c>
      <c r="M52" s="2">
        <f>IFERROR(__xludf.DUMMYFUNCTION("""COMPUTED_VALUE"""),45365.66666666667)</f>
        <v>45365.66667</v>
      </c>
      <c r="N52" s="1">
        <f>IFERROR(__xludf.DUMMYFUNCTION("""COMPUTED_VALUE"""),3.4935043E7)</f>
        <v>34935043</v>
      </c>
    </row>
    <row r="53">
      <c r="A53" s="2">
        <f>IFERROR(__xludf.DUMMYFUNCTION("""COMPUTED_VALUE"""),45366.66666666667)</f>
        <v>45366.66667</v>
      </c>
      <c r="B53" s="1">
        <f>IFERROR(__xludf.DUMMYFUNCTION("""COMPUTED_VALUE"""),1655.25)</f>
        <v>1655.25</v>
      </c>
      <c r="D53" s="2">
        <f>IFERROR(__xludf.DUMMYFUNCTION("""COMPUTED_VALUE"""),45366.66666666667)</f>
        <v>45366.66667</v>
      </c>
      <c r="E53" s="1">
        <f>IFERROR(__xludf.DUMMYFUNCTION("""COMPUTED_VALUE"""),1659.13)</f>
        <v>1659.13</v>
      </c>
      <c r="G53" s="2">
        <f>IFERROR(__xludf.DUMMYFUNCTION("""COMPUTED_VALUE"""),45366.66666666667)</f>
        <v>45366.66667</v>
      </c>
      <c r="H53" s="1">
        <f>IFERROR(__xludf.DUMMYFUNCTION("""COMPUTED_VALUE"""),1638.61)</f>
        <v>1638.61</v>
      </c>
      <c r="J53" s="2">
        <f>IFERROR(__xludf.DUMMYFUNCTION("""COMPUTED_VALUE"""),45366.66666666667)</f>
        <v>45366.66667</v>
      </c>
      <c r="K53" s="1">
        <f>IFERROR(__xludf.DUMMYFUNCTION("""COMPUTED_VALUE"""),1639.03)</f>
        <v>1639.03</v>
      </c>
      <c r="M53" s="2">
        <f>IFERROR(__xludf.DUMMYFUNCTION("""COMPUTED_VALUE"""),45366.66666666667)</f>
        <v>45366.66667</v>
      </c>
      <c r="N53" s="1">
        <f>IFERROR(__xludf.DUMMYFUNCTION("""COMPUTED_VALUE"""),9.9936834E7)</f>
        <v>99936834</v>
      </c>
    </row>
    <row r="54">
      <c r="A54" s="2">
        <f>IFERROR(__xludf.DUMMYFUNCTION("""COMPUTED_VALUE"""),45369.66666666667)</f>
        <v>45369.66667</v>
      </c>
      <c r="B54" s="1">
        <f>IFERROR(__xludf.DUMMYFUNCTION("""COMPUTED_VALUE"""),1648.78)</f>
        <v>1648.78</v>
      </c>
      <c r="D54" s="2">
        <f>IFERROR(__xludf.DUMMYFUNCTION("""COMPUTED_VALUE"""),45369.66666666667)</f>
        <v>45369.66667</v>
      </c>
      <c r="E54" s="1">
        <f>IFERROR(__xludf.DUMMYFUNCTION("""COMPUTED_VALUE"""),1665.14)</f>
        <v>1665.14</v>
      </c>
      <c r="G54" s="2">
        <f>IFERROR(__xludf.DUMMYFUNCTION("""COMPUTED_VALUE"""),45369.66666666667)</f>
        <v>45369.66667</v>
      </c>
      <c r="H54" s="1">
        <f>IFERROR(__xludf.DUMMYFUNCTION("""COMPUTED_VALUE"""),1646.35)</f>
        <v>1646.35</v>
      </c>
      <c r="J54" s="2">
        <f>IFERROR(__xludf.DUMMYFUNCTION("""COMPUTED_VALUE"""),45369.66666666667)</f>
        <v>45369.66667</v>
      </c>
      <c r="K54" s="1">
        <f>IFERROR(__xludf.DUMMYFUNCTION("""COMPUTED_VALUE"""),1654.65)</f>
        <v>1654.65</v>
      </c>
      <c r="M54" s="2">
        <f>IFERROR(__xludf.DUMMYFUNCTION("""COMPUTED_VALUE"""),45369.66666666667)</f>
        <v>45369.66667</v>
      </c>
      <c r="N54" s="1">
        <f>IFERROR(__xludf.DUMMYFUNCTION("""COMPUTED_VALUE"""),3.4498403E7)</f>
        <v>34498403</v>
      </c>
    </row>
    <row r="55">
      <c r="A55" s="2">
        <f>IFERROR(__xludf.DUMMYFUNCTION("""COMPUTED_VALUE"""),45370.66666666667)</f>
        <v>45370.66667</v>
      </c>
      <c r="B55" s="1">
        <f>IFERROR(__xludf.DUMMYFUNCTION("""COMPUTED_VALUE"""),1647.21)</f>
        <v>1647.21</v>
      </c>
      <c r="D55" s="2">
        <f>IFERROR(__xludf.DUMMYFUNCTION("""COMPUTED_VALUE"""),45370.66666666667)</f>
        <v>45370.66667</v>
      </c>
      <c r="E55" s="1">
        <f>IFERROR(__xludf.DUMMYFUNCTION("""COMPUTED_VALUE"""),1659.3)</f>
        <v>1659.3</v>
      </c>
      <c r="G55" s="2">
        <f>IFERROR(__xludf.DUMMYFUNCTION("""COMPUTED_VALUE"""),45370.66666666667)</f>
        <v>45370.66667</v>
      </c>
      <c r="H55" s="1">
        <f>IFERROR(__xludf.DUMMYFUNCTION("""COMPUTED_VALUE"""),1639.35)</f>
        <v>1639.35</v>
      </c>
      <c r="J55" s="2">
        <f>IFERROR(__xludf.DUMMYFUNCTION("""COMPUTED_VALUE"""),45370.66666666667)</f>
        <v>45370.66667</v>
      </c>
      <c r="K55" s="1">
        <f>IFERROR(__xludf.DUMMYFUNCTION("""COMPUTED_VALUE"""),1654.52)</f>
        <v>1654.52</v>
      </c>
      <c r="M55" s="2">
        <f>IFERROR(__xludf.DUMMYFUNCTION("""COMPUTED_VALUE"""),45370.66666666667)</f>
        <v>45370.66667</v>
      </c>
      <c r="N55" s="1">
        <f>IFERROR(__xludf.DUMMYFUNCTION("""COMPUTED_VALUE"""),3.7137761E7)</f>
        <v>37137761</v>
      </c>
    </row>
    <row r="56">
      <c r="A56" s="2">
        <f>IFERROR(__xludf.DUMMYFUNCTION("""COMPUTED_VALUE"""),45371.66666666667)</f>
        <v>45371.66667</v>
      </c>
      <c r="B56" s="1">
        <f>IFERROR(__xludf.DUMMYFUNCTION("""COMPUTED_VALUE"""),1654.84)</f>
        <v>1654.84</v>
      </c>
      <c r="D56" s="2">
        <f>IFERROR(__xludf.DUMMYFUNCTION("""COMPUTED_VALUE"""),45371.66666666667)</f>
        <v>45371.66667</v>
      </c>
      <c r="E56" s="1">
        <f>IFERROR(__xludf.DUMMYFUNCTION("""COMPUTED_VALUE"""),1674.0)</f>
        <v>1674</v>
      </c>
      <c r="G56" s="2">
        <f>IFERROR(__xludf.DUMMYFUNCTION("""COMPUTED_VALUE"""),45371.66666666667)</f>
        <v>45371.66667</v>
      </c>
      <c r="H56" s="1">
        <f>IFERROR(__xludf.DUMMYFUNCTION("""COMPUTED_VALUE"""),1654.12)</f>
        <v>1654.12</v>
      </c>
      <c r="J56" s="2">
        <f>IFERROR(__xludf.DUMMYFUNCTION("""COMPUTED_VALUE"""),45371.66666666667)</f>
        <v>45371.66667</v>
      </c>
      <c r="K56" s="1">
        <f>IFERROR(__xludf.DUMMYFUNCTION("""COMPUTED_VALUE"""),1674.0)</f>
        <v>1674</v>
      </c>
      <c r="M56" s="2">
        <f>IFERROR(__xludf.DUMMYFUNCTION("""COMPUTED_VALUE"""),45371.66666666667)</f>
        <v>45371.66667</v>
      </c>
      <c r="N56" s="1">
        <f>IFERROR(__xludf.DUMMYFUNCTION("""COMPUTED_VALUE"""),3.2031124E7)</f>
        <v>32031124</v>
      </c>
    </row>
    <row r="57">
      <c r="A57" s="2">
        <f>IFERROR(__xludf.DUMMYFUNCTION("""COMPUTED_VALUE"""),45372.66666666667)</f>
        <v>45372.66667</v>
      </c>
      <c r="B57" s="1">
        <f>IFERROR(__xludf.DUMMYFUNCTION("""COMPUTED_VALUE"""),1681.25)</f>
        <v>1681.25</v>
      </c>
      <c r="D57" s="2">
        <f>IFERROR(__xludf.DUMMYFUNCTION("""COMPUTED_VALUE"""),45372.66666666667)</f>
        <v>45372.66667</v>
      </c>
      <c r="E57" s="1">
        <f>IFERROR(__xludf.DUMMYFUNCTION("""COMPUTED_VALUE"""),1697.8)</f>
        <v>1697.8</v>
      </c>
      <c r="G57" s="2">
        <f>IFERROR(__xludf.DUMMYFUNCTION("""COMPUTED_VALUE"""),45372.66666666667)</f>
        <v>45372.66667</v>
      </c>
      <c r="H57" s="1">
        <f>IFERROR(__xludf.DUMMYFUNCTION("""COMPUTED_VALUE"""),1677.89)</f>
        <v>1677.89</v>
      </c>
      <c r="J57" s="2">
        <f>IFERROR(__xludf.DUMMYFUNCTION("""COMPUTED_VALUE"""),45372.66666666667)</f>
        <v>45372.66667</v>
      </c>
      <c r="K57" s="1">
        <f>IFERROR(__xludf.DUMMYFUNCTION("""COMPUTED_VALUE"""),1692.19)</f>
        <v>1692.19</v>
      </c>
      <c r="M57" s="2">
        <f>IFERROR(__xludf.DUMMYFUNCTION("""COMPUTED_VALUE"""),45372.66666666667)</f>
        <v>45372.66667</v>
      </c>
      <c r="N57" s="1">
        <f>IFERROR(__xludf.DUMMYFUNCTION("""COMPUTED_VALUE"""),4.0196207E7)</f>
        <v>40196207</v>
      </c>
    </row>
    <row r="58">
      <c r="A58" s="2">
        <f>IFERROR(__xludf.DUMMYFUNCTION("""COMPUTED_VALUE"""),45373.66666666667)</f>
        <v>45373.66667</v>
      </c>
      <c r="B58" s="1">
        <f>IFERROR(__xludf.DUMMYFUNCTION("""COMPUTED_VALUE"""),1693.6)</f>
        <v>1693.6</v>
      </c>
      <c r="D58" s="2">
        <f>IFERROR(__xludf.DUMMYFUNCTION("""COMPUTED_VALUE"""),45373.66666666667)</f>
        <v>45373.66667</v>
      </c>
      <c r="E58" s="1">
        <f>IFERROR(__xludf.DUMMYFUNCTION("""COMPUTED_VALUE"""),1695.86)</f>
        <v>1695.86</v>
      </c>
      <c r="G58" s="2">
        <f>IFERROR(__xludf.DUMMYFUNCTION("""COMPUTED_VALUE"""),45373.66666666667)</f>
        <v>45373.66667</v>
      </c>
      <c r="H58" s="1">
        <f>IFERROR(__xludf.DUMMYFUNCTION("""COMPUTED_VALUE"""),1687.62)</f>
        <v>1687.62</v>
      </c>
      <c r="J58" s="2">
        <f>IFERROR(__xludf.DUMMYFUNCTION("""COMPUTED_VALUE"""),45373.66666666667)</f>
        <v>45373.66667</v>
      </c>
      <c r="K58" s="1">
        <f>IFERROR(__xludf.DUMMYFUNCTION("""COMPUTED_VALUE"""),1690.92)</f>
        <v>1690.92</v>
      </c>
      <c r="M58" s="2">
        <f>IFERROR(__xludf.DUMMYFUNCTION("""COMPUTED_VALUE"""),45373.66666666667)</f>
        <v>45373.66667</v>
      </c>
      <c r="N58" s="1">
        <f>IFERROR(__xludf.DUMMYFUNCTION("""COMPUTED_VALUE"""),2.9300922E7)</f>
        <v>29300922</v>
      </c>
    </row>
    <row r="59">
      <c r="A59" s="2">
        <f>IFERROR(__xludf.DUMMYFUNCTION("""COMPUTED_VALUE"""),45376.66666666667)</f>
        <v>45376.66667</v>
      </c>
      <c r="B59" s="1">
        <f>IFERROR(__xludf.DUMMYFUNCTION("""COMPUTED_VALUE"""),1679.26)</f>
        <v>1679.26</v>
      </c>
      <c r="D59" s="2">
        <f>IFERROR(__xludf.DUMMYFUNCTION("""COMPUTED_VALUE"""),45376.66666666667)</f>
        <v>45376.66667</v>
      </c>
      <c r="E59" s="1">
        <f>IFERROR(__xludf.DUMMYFUNCTION("""COMPUTED_VALUE"""),1688.95)</f>
        <v>1688.95</v>
      </c>
      <c r="G59" s="2">
        <f>IFERROR(__xludf.DUMMYFUNCTION("""COMPUTED_VALUE"""),45376.66666666667)</f>
        <v>45376.66667</v>
      </c>
      <c r="H59" s="1">
        <f>IFERROR(__xludf.DUMMYFUNCTION("""COMPUTED_VALUE"""),1678.06)</f>
        <v>1678.06</v>
      </c>
      <c r="J59" s="2">
        <f>IFERROR(__xludf.DUMMYFUNCTION("""COMPUTED_VALUE"""),45376.66666666667)</f>
        <v>45376.66667</v>
      </c>
      <c r="K59" s="1">
        <f>IFERROR(__xludf.DUMMYFUNCTION("""COMPUTED_VALUE"""),1686.32)</f>
        <v>1686.32</v>
      </c>
      <c r="M59" s="2">
        <f>IFERROR(__xludf.DUMMYFUNCTION("""COMPUTED_VALUE"""),45376.66666666667)</f>
        <v>45376.66667</v>
      </c>
      <c r="N59" s="1">
        <f>IFERROR(__xludf.DUMMYFUNCTION("""COMPUTED_VALUE"""),2.8711581E7)</f>
        <v>28711581</v>
      </c>
    </row>
    <row r="60">
      <c r="A60" s="2">
        <f>IFERROR(__xludf.DUMMYFUNCTION("""COMPUTED_VALUE"""),45377.66666666667)</f>
        <v>45377.66667</v>
      </c>
      <c r="B60" s="1">
        <f>IFERROR(__xludf.DUMMYFUNCTION("""COMPUTED_VALUE"""),1677.92)</f>
        <v>1677.92</v>
      </c>
      <c r="D60" s="2">
        <f>IFERROR(__xludf.DUMMYFUNCTION("""COMPUTED_VALUE"""),45377.66666666667)</f>
        <v>45377.66667</v>
      </c>
      <c r="E60" s="1">
        <f>IFERROR(__xludf.DUMMYFUNCTION("""COMPUTED_VALUE"""),1688.3)</f>
        <v>1688.3</v>
      </c>
      <c r="G60" s="2">
        <f>IFERROR(__xludf.DUMMYFUNCTION("""COMPUTED_VALUE"""),45377.66666666667)</f>
        <v>45377.66667</v>
      </c>
      <c r="H60" s="1">
        <f>IFERROR(__xludf.DUMMYFUNCTION("""COMPUTED_VALUE"""),1673.78)</f>
        <v>1673.78</v>
      </c>
      <c r="J60" s="2">
        <f>IFERROR(__xludf.DUMMYFUNCTION("""COMPUTED_VALUE"""),45377.66666666667)</f>
        <v>45377.66667</v>
      </c>
      <c r="K60" s="1">
        <f>IFERROR(__xludf.DUMMYFUNCTION("""COMPUTED_VALUE"""),1674.68)</f>
        <v>1674.68</v>
      </c>
      <c r="M60" s="2">
        <f>IFERROR(__xludf.DUMMYFUNCTION("""COMPUTED_VALUE"""),45377.66666666667)</f>
        <v>45377.66667</v>
      </c>
      <c r="N60" s="1">
        <f>IFERROR(__xludf.DUMMYFUNCTION("""COMPUTED_VALUE"""),2.7265787E7)</f>
        <v>27265787</v>
      </c>
    </row>
    <row r="61">
      <c r="A61" s="2">
        <f>IFERROR(__xludf.DUMMYFUNCTION("""COMPUTED_VALUE"""),45378.66666666667)</f>
        <v>45378.66667</v>
      </c>
      <c r="B61" s="1">
        <f>IFERROR(__xludf.DUMMYFUNCTION("""COMPUTED_VALUE"""),1679.51)</f>
        <v>1679.51</v>
      </c>
      <c r="D61" s="2">
        <f>IFERROR(__xludf.DUMMYFUNCTION("""COMPUTED_VALUE"""),45378.66666666667)</f>
        <v>45378.66667</v>
      </c>
      <c r="E61" s="1">
        <f>IFERROR(__xludf.DUMMYFUNCTION("""COMPUTED_VALUE"""),1679.86)</f>
        <v>1679.86</v>
      </c>
      <c r="G61" s="2">
        <f>IFERROR(__xludf.DUMMYFUNCTION("""COMPUTED_VALUE"""),45378.66666666667)</f>
        <v>45378.66667</v>
      </c>
      <c r="H61" s="1">
        <f>IFERROR(__xludf.DUMMYFUNCTION("""COMPUTED_VALUE"""),1662.36)</f>
        <v>1662.36</v>
      </c>
      <c r="J61" s="2">
        <f>IFERROR(__xludf.DUMMYFUNCTION("""COMPUTED_VALUE"""),45378.66666666667)</f>
        <v>45378.66667</v>
      </c>
      <c r="K61" s="1">
        <f>IFERROR(__xludf.DUMMYFUNCTION("""COMPUTED_VALUE"""),1675.17)</f>
        <v>1675.17</v>
      </c>
      <c r="M61" s="2">
        <f>IFERROR(__xludf.DUMMYFUNCTION("""COMPUTED_VALUE"""),45378.66666666667)</f>
        <v>45378.66667</v>
      </c>
      <c r="N61" s="1">
        <f>IFERROR(__xludf.DUMMYFUNCTION("""COMPUTED_VALUE"""),3.1624598E7)</f>
        <v>31624598</v>
      </c>
    </row>
    <row r="62">
      <c r="A62" s="2">
        <f>IFERROR(__xludf.DUMMYFUNCTION("""COMPUTED_VALUE"""),45379.66666666667)</f>
        <v>45379.66667</v>
      </c>
      <c r="B62" s="1">
        <f>IFERROR(__xludf.DUMMYFUNCTION("""COMPUTED_VALUE"""),1677.77)</f>
        <v>1677.77</v>
      </c>
      <c r="D62" s="2">
        <f>IFERROR(__xludf.DUMMYFUNCTION("""COMPUTED_VALUE"""),45379.66666666667)</f>
        <v>45379.66667</v>
      </c>
      <c r="E62" s="1">
        <f>IFERROR(__xludf.DUMMYFUNCTION("""COMPUTED_VALUE"""),1685.94)</f>
        <v>1685.94</v>
      </c>
      <c r="G62" s="2">
        <f>IFERROR(__xludf.DUMMYFUNCTION("""COMPUTED_VALUE"""),45379.66666666667)</f>
        <v>45379.66667</v>
      </c>
      <c r="H62" s="1">
        <f>IFERROR(__xludf.DUMMYFUNCTION("""COMPUTED_VALUE"""),1674.39)</f>
        <v>1674.39</v>
      </c>
      <c r="J62" s="2">
        <f>IFERROR(__xludf.DUMMYFUNCTION("""COMPUTED_VALUE"""),45379.66666666667)</f>
        <v>45379.66667</v>
      </c>
      <c r="K62" s="1">
        <f>IFERROR(__xludf.DUMMYFUNCTION("""COMPUTED_VALUE"""),1679.72)</f>
        <v>1679.72</v>
      </c>
      <c r="M62" s="2">
        <f>IFERROR(__xludf.DUMMYFUNCTION("""COMPUTED_VALUE"""),45379.66666666667)</f>
        <v>45379.66667</v>
      </c>
      <c r="N62" s="1">
        <f>IFERROR(__xludf.DUMMYFUNCTION("""COMPUTED_VALUE"""),3.1725116E7)</f>
        <v>31725116</v>
      </c>
    </row>
    <row r="63">
      <c r="A63" s="2">
        <f>IFERROR(__xludf.DUMMYFUNCTION("""COMPUTED_VALUE"""),45383.66666666667)</f>
        <v>45383.66667</v>
      </c>
      <c r="B63" s="1">
        <f>IFERROR(__xludf.DUMMYFUNCTION("""COMPUTED_VALUE"""),1682.78)</f>
        <v>1682.78</v>
      </c>
      <c r="D63" s="2">
        <f>IFERROR(__xludf.DUMMYFUNCTION("""COMPUTED_VALUE"""),45383.66666666667)</f>
        <v>45383.66667</v>
      </c>
      <c r="E63" s="1">
        <f>IFERROR(__xludf.DUMMYFUNCTION("""COMPUTED_VALUE"""),1690.05)</f>
        <v>1690.05</v>
      </c>
      <c r="G63" s="2">
        <f>IFERROR(__xludf.DUMMYFUNCTION("""COMPUTED_VALUE"""),45383.66666666667)</f>
        <v>45383.66667</v>
      </c>
      <c r="H63" s="1">
        <f>IFERROR(__xludf.DUMMYFUNCTION("""COMPUTED_VALUE"""),1680.18)</f>
        <v>1680.18</v>
      </c>
      <c r="J63" s="2">
        <f>IFERROR(__xludf.DUMMYFUNCTION("""COMPUTED_VALUE"""),45383.66666666667)</f>
        <v>45383.66667</v>
      </c>
      <c r="K63" s="1">
        <f>IFERROR(__xludf.DUMMYFUNCTION("""COMPUTED_VALUE"""),1689.79)</f>
        <v>1689.79</v>
      </c>
      <c r="M63" s="2">
        <f>IFERROR(__xludf.DUMMYFUNCTION("""COMPUTED_VALUE"""),45383.66666666667)</f>
        <v>45383.66667</v>
      </c>
      <c r="N63" s="1">
        <f>IFERROR(__xludf.DUMMYFUNCTION("""COMPUTED_VALUE"""),2.6695703E7)</f>
        <v>26695703</v>
      </c>
    </row>
    <row r="64">
      <c r="A64" s="2">
        <f>IFERROR(__xludf.DUMMYFUNCTION("""COMPUTED_VALUE"""),45384.66666666667)</f>
        <v>45384.66667</v>
      </c>
      <c r="B64" s="1">
        <f>IFERROR(__xludf.DUMMYFUNCTION("""COMPUTED_VALUE"""),1678.02)</f>
        <v>1678.02</v>
      </c>
      <c r="D64" s="2">
        <f>IFERROR(__xludf.DUMMYFUNCTION("""COMPUTED_VALUE"""),45384.66666666667)</f>
        <v>45384.66667</v>
      </c>
      <c r="E64" s="1">
        <f>IFERROR(__xludf.DUMMYFUNCTION("""COMPUTED_VALUE"""),1679.67)</f>
        <v>1679.67</v>
      </c>
      <c r="G64" s="2">
        <f>IFERROR(__xludf.DUMMYFUNCTION("""COMPUTED_VALUE"""),45384.66666666667)</f>
        <v>45384.66667</v>
      </c>
      <c r="H64" s="1">
        <f>IFERROR(__xludf.DUMMYFUNCTION("""COMPUTED_VALUE"""),1659.24)</f>
        <v>1659.24</v>
      </c>
      <c r="J64" s="2">
        <f>IFERROR(__xludf.DUMMYFUNCTION("""COMPUTED_VALUE"""),45384.66666666667)</f>
        <v>45384.66667</v>
      </c>
      <c r="K64" s="1">
        <f>IFERROR(__xludf.DUMMYFUNCTION("""COMPUTED_VALUE"""),1665.51)</f>
        <v>1665.51</v>
      </c>
      <c r="M64" s="2">
        <f>IFERROR(__xludf.DUMMYFUNCTION("""COMPUTED_VALUE"""),45384.66666666667)</f>
        <v>45384.66667</v>
      </c>
      <c r="N64" s="1">
        <f>IFERROR(__xludf.DUMMYFUNCTION("""COMPUTED_VALUE"""),3.5337812E7)</f>
        <v>35337812</v>
      </c>
    </row>
    <row r="65">
      <c r="A65" s="2">
        <f>IFERROR(__xludf.DUMMYFUNCTION("""COMPUTED_VALUE"""),45385.66666666667)</f>
        <v>45385.66667</v>
      </c>
      <c r="B65" s="1">
        <f>IFERROR(__xludf.DUMMYFUNCTION("""COMPUTED_VALUE"""),1655.82)</f>
        <v>1655.82</v>
      </c>
      <c r="D65" s="2">
        <f>IFERROR(__xludf.DUMMYFUNCTION("""COMPUTED_VALUE"""),45385.66666666667)</f>
        <v>45385.66667</v>
      </c>
      <c r="E65" s="1">
        <f>IFERROR(__xludf.DUMMYFUNCTION("""COMPUTED_VALUE"""),1673.2)</f>
        <v>1673.2</v>
      </c>
      <c r="G65" s="2">
        <f>IFERROR(__xludf.DUMMYFUNCTION("""COMPUTED_VALUE"""),45385.66666666667)</f>
        <v>45385.66667</v>
      </c>
      <c r="H65" s="1">
        <f>IFERROR(__xludf.DUMMYFUNCTION("""COMPUTED_VALUE"""),1655.75)</f>
        <v>1655.75</v>
      </c>
      <c r="J65" s="2">
        <f>IFERROR(__xludf.DUMMYFUNCTION("""COMPUTED_VALUE"""),45385.66666666667)</f>
        <v>45385.66667</v>
      </c>
      <c r="K65" s="1">
        <f>IFERROR(__xludf.DUMMYFUNCTION("""COMPUTED_VALUE"""),1663.61)</f>
        <v>1663.61</v>
      </c>
      <c r="M65" s="2">
        <f>IFERROR(__xludf.DUMMYFUNCTION("""COMPUTED_VALUE"""),45385.66666666667)</f>
        <v>45385.66667</v>
      </c>
      <c r="N65" s="1">
        <f>IFERROR(__xludf.DUMMYFUNCTION("""COMPUTED_VALUE"""),3.5398552E7)</f>
        <v>35398552</v>
      </c>
    </row>
    <row r="66">
      <c r="A66" s="2">
        <f>IFERROR(__xludf.DUMMYFUNCTION("""COMPUTED_VALUE"""),45386.66666666667)</f>
        <v>45386.66667</v>
      </c>
      <c r="B66" s="1">
        <f>IFERROR(__xludf.DUMMYFUNCTION("""COMPUTED_VALUE"""),1675.24)</f>
        <v>1675.24</v>
      </c>
      <c r="D66" s="2">
        <f>IFERROR(__xludf.DUMMYFUNCTION("""COMPUTED_VALUE"""),45386.66666666667)</f>
        <v>45386.66667</v>
      </c>
      <c r="E66" s="1">
        <f>IFERROR(__xludf.DUMMYFUNCTION("""COMPUTED_VALUE"""),1682.95)</f>
        <v>1682.95</v>
      </c>
      <c r="G66" s="2">
        <f>IFERROR(__xludf.DUMMYFUNCTION("""COMPUTED_VALUE"""),45386.66666666667)</f>
        <v>45386.66667</v>
      </c>
      <c r="H66" s="1">
        <f>IFERROR(__xludf.DUMMYFUNCTION("""COMPUTED_VALUE"""),1636.72)</f>
        <v>1636.72</v>
      </c>
      <c r="J66" s="2">
        <f>IFERROR(__xludf.DUMMYFUNCTION("""COMPUTED_VALUE"""),45386.66666666667)</f>
        <v>45386.66667</v>
      </c>
      <c r="K66" s="1">
        <f>IFERROR(__xludf.DUMMYFUNCTION("""COMPUTED_VALUE"""),1637.6)</f>
        <v>1637.6</v>
      </c>
      <c r="M66" s="2">
        <f>IFERROR(__xludf.DUMMYFUNCTION("""COMPUTED_VALUE"""),45386.66666666667)</f>
        <v>45386.66667</v>
      </c>
      <c r="N66" s="1">
        <f>IFERROR(__xludf.DUMMYFUNCTION("""COMPUTED_VALUE"""),2.9947119E7)</f>
        <v>29947119</v>
      </c>
    </row>
    <row r="67">
      <c r="A67" s="2">
        <f>IFERROR(__xludf.DUMMYFUNCTION("""COMPUTED_VALUE"""),45387.66666666667)</f>
        <v>45387.66667</v>
      </c>
      <c r="B67" s="1">
        <f>IFERROR(__xludf.DUMMYFUNCTION("""COMPUTED_VALUE"""),1638.4)</f>
        <v>1638.4</v>
      </c>
      <c r="D67" s="2">
        <f>IFERROR(__xludf.DUMMYFUNCTION("""COMPUTED_VALUE"""),45387.66666666667)</f>
        <v>45387.66667</v>
      </c>
      <c r="E67" s="1">
        <f>IFERROR(__xludf.DUMMYFUNCTION("""COMPUTED_VALUE"""),1661.69)</f>
        <v>1661.69</v>
      </c>
      <c r="G67" s="2">
        <f>IFERROR(__xludf.DUMMYFUNCTION("""COMPUTED_VALUE"""),45387.66666666667)</f>
        <v>45387.66667</v>
      </c>
      <c r="H67" s="1">
        <f>IFERROR(__xludf.DUMMYFUNCTION("""COMPUTED_VALUE"""),1638.4)</f>
        <v>1638.4</v>
      </c>
      <c r="J67" s="2">
        <f>IFERROR(__xludf.DUMMYFUNCTION("""COMPUTED_VALUE"""),45387.66666666667)</f>
        <v>45387.66667</v>
      </c>
      <c r="K67" s="1">
        <f>IFERROR(__xludf.DUMMYFUNCTION("""COMPUTED_VALUE"""),1660.34)</f>
        <v>1660.34</v>
      </c>
      <c r="M67" s="2">
        <f>IFERROR(__xludf.DUMMYFUNCTION("""COMPUTED_VALUE"""),45387.66666666667)</f>
        <v>45387.66667</v>
      </c>
      <c r="N67" s="1">
        <f>IFERROR(__xludf.DUMMYFUNCTION("""COMPUTED_VALUE"""),2.9349712E7)</f>
        <v>29349712</v>
      </c>
    </row>
    <row r="68">
      <c r="A68" s="2">
        <f>IFERROR(__xludf.DUMMYFUNCTION("""COMPUTED_VALUE"""),45390.66666666667)</f>
        <v>45390.66667</v>
      </c>
      <c r="B68" s="1">
        <f>IFERROR(__xludf.DUMMYFUNCTION("""COMPUTED_VALUE"""),1654.06)</f>
        <v>1654.06</v>
      </c>
      <c r="D68" s="2">
        <f>IFERROR(__xludf.DUMMYFUNCTION("""COMPUTED_VALUE"""),45390.66666666667)</f>
        <v>45390.66667</v>
      </c>
      <c r="E68" s="1">
        <f>IFERROR(__xludf.DUMMYFUNCTION("""COMPUTED_VALUE"""),1665.25)</f>
        <v>1665.25</v>
      </c>
      <c r="G68" s="2">
        <f>IFERROR(__xludf.DUMMYFUNCTION("""COMPUTED_VALUE"""),45390.66666666667)</f>
        <v>45390.66667</v>
      </c>
      <c r="H68" s="1">
        <f>IFERROR(__xludf.DUMMYFUNCTION("""COMPUTED_VALUE"""),1654.06)</f>
        <v>1654.06</v>
      </c>
      <c r="J68" s="2">
        <f>IFERROR(__xludf.DUMMYFUNCTION("""COMPUTED_VALUE"""),45390.66666666667)</f>
        <v>45390.66667</v>
      </c>
      <c r="K68" s="1">
        <f>IFERROR(__xludf.DUMMYFUNCTION("""COMPUTED_VALUE"""),1655.82)</f>
        <v>1655.82</v>
      </c>
      <c r="M68" s="2">
        <f>IFERROR(__xludf.DUMMYFUNCTION("""COMPUTED_VALUE"""),45390.66666666667)</f>
        <v>45390.66667</v>
      </c>
      <c r="N68" s="1">
        <f>IFERROR(__xludf.DUMMYFUNCTION("""COMPUTED_VALUE"""),2.707148E7)</f>
        <v>27071480</v>
      </c>
    </row>
    <row r="69">
      <c r="A69" s="2">
        <f>IFERROR(__xludf.DUMMYFUNCTION("""COMPUTED_VALUE"""),45391.66666666667)</f>
        <v>45391.66667</v>
      </c>
      <c r="B69" s="1">
        <f>IFERROR(__xludf.DUMMYFUNCTION("""COMPUTED_VALUE"""),1668.97)</f>
        <v>1668.97</v>
      </c>
      <c r="D69" s="2">
        <f>IFERROR(__xludf.DUMMYFUNCTION("""COMPUTED_VALUE"""),45391.66666666667)</f>
        <v>45391.66667</v>
      </c>
      <c r="E69" s="1">
        <f>IFERROR(__xludf.DUMMYFUNCTION("""COMPUTED_VALUE"""),1686.74)</f>
        <v>1686.74</v>
      </c>
      <c r="G69" s="2">
        <f>IFERROR(__xludf.DUMMYFUNCTION("""COMPUTED_VALUE"""),45391.66666666667)</f>
        <v>45391.66667</v>
      </c>
      <c r="H69" s="1">
        <f>IFERROR(__xludf.DUMMYFUNCTION("""COMPUTED_VALUE"""),1654.11)</f>
        <v>1654.11</v>
      </c>
      <c r="J69" s="2">
        <f>IFERROR(__xludf.DUMMYFUNCTION("""COMPUTED_VALUE"""),45391.66666666667)</f>
        <v>45391.66667</v>
      </c>
      <c r="K69" s="1">
        <f>IFERROR(__xludf.DUMMYFUNCTION("""COMPUTED_VALUE"""),1685.9)</f>
        <v>1685.9</v>
      </c>
      <c r="M69" s="2">
        <f>IFERROR(__xludf.DUMMYFUNCTION("""COMPUTED_VALUE"""),45391.66666666667)</f>
        <v>45391.66667</v>
      </c>
      <c r="N69" s="1">
        <f>IFERROR(__xludf.DUMMYFUNCTION("""COMPUTED_VALUE"""),3.7358442E7)</f>
        <v>37358442</v>
      </c>
    </row>
    <row r="70">
      <c r="A70" s="2">
        <f>IFERROR(__xludf.DUMMYFUNCTION("""COMPUTED_VALUE"""),45392.66666666667)</f>
        <v>45392.66667</v>
      </c>
      <c r="B70" s="1">
        <f>IFERROR(__xludf.DUMMYFUNCTION("""COMPUTED_VALUE"""),1670.49)</f>
        <v>1670.49</v>
      </c>
      <c r="D70" s="2">
        <f>IFERROR(__xludf.DUMMYFUNCTION("""COMPUTED_VALUE"""),45392.66666666667)</f>
        <v>45392.66667</v>
      </c>
      <c r="E70" s="1">
        <f>IFERROR(__xludf.DUMMYFUNCTION("""COMPUTED_VALUE"""),1670.49)</f>
        <v>1670.49</v>
      </c>
      <c r="G70" s="2">
        <f>IFERROR(__xludf.DUMMYFUNCTION("""COMPUTED_VALUE"""),45392.66666666667)</f>
        <v>45392.66667</v>
      </c>
      <c r="H70" s="1">
        <f>IFERROR(__xludf.DUMMYFUNCTION("""COMPUTED_VALUE"""),1649.77)</f>
        <v>1649.77</v>
      </c>
      <c r="J70" s="2">
        <f>IFERROR(__xludf.DUMMYFUNCTION("""COMPUTED_VALUE"""),45392.66666666667)</f>
        <v>45392.66667</v>
      </c>
      <c r="K70" s="1">
        <f>IFERROR(__xludf.DUMMYFUNCTION("""COMPUTED_VALUE"""),1656.56)</f>
        <v>1656.56</v>
      </c>
      <c r="M70" s="2">
        <f>IFERROR(__xludf.DUMMYFUNCTION("""COMPUTED_VALUE"""),45392.66666666667)</f>
        <v>45392.66667</v>
      </c>
      <c r="N70" s="1">
        <f>IFERROR(__xludf.DUMMYFUNCTION("""COMPUTED_VALUE"""),3.2987392E7)</f>
        <v>32987392</v>
      </c>
    </row>
    <row r="71">
      <c r="A71" s="2">
        <f>IFERROR(__xludf.DUMMYFUNCTION("""COMPUTED_VALUE"""),45393.66666666667)</f>
        <v>45393.66667</v>
      </c>
      <c r="B71" s="1">
        <f>IFERROR(__xludf.DUMMYFUNCTION("""COMPUTED_VALUE"""),1663.54)</f>
        <v>1663.54</v>
      </c>
      <c r="D71" s="2">
        <f>IFERROR(__xludf.DUMMYFUNCTION("""COMPUTED_VALUE"""),45393.66666666667)</f>
        <v>45393.66667</v>
      </c>
      <c r="E71" s="1">
        <f>IFERROR(__xludf.DUMMYFUNCTION("""COMPUTED_VALUE"""),1676.14)</f>
        <v>1676.14</v>
      </c>
      <c r="G71" s="2">
        <f>IFERROR(__xludf.DUMMYFUNCTION("""COMPUTED_VALUE"""),45393.66666666667)</f>
        <v>45393.66667</v>
      </c>
      <c r="H71" s="1">
        <f>IFERROR(__xludf.DUMMYFUNCTION("""COMPUTED_VALUE"""),1658.86)</f>
        <v>1658.86</v>
      </c>
      <c r="J71" s="2">
        <f>IFERROR(__xludf.DUMMYFUNCTION("""COMPUTED_VALUE"""),45393.66666666667)</f>
        <v>45393.66667</v>
      </c>
      <c r="K71" s="1">
        <f>IFERROR(__xludf.DUMMYFUNCTION("""COMPUTED_VALUE"""),1672.55)</f>
        <v>1672.55</v>
      </c>
      <c r="M71" s="2">
        <f>IFERROR(__xludf.DUMMYFUNCTION("""COMPUTED_VALUE"""),45393.66666666667)</f>
        <v>45393.66667</v>
      </c>
      <c r="N71" s="1">
        <f>IFERROR(__xludf.DUMMYFUNCTION("""COMPUTED_VALUE"""),2.5978942E7)</f>
        <v>25978942</v>
      </c>
    </row>
    <row r="72">
      <c r="A72" s="2">
        <f>IFERROR(__xludf.DUMMYFUNCTION("""COMPUTED_VALUE"""),45394.66666666667)</f>
        <v>45394.66667</v>
      </c>
      <c r="B72" s="1">
        <f>IFERROR(__xludf.DUMMYFUNCTION("""COMPUTED_VALUE"""),1644.93)</f>
        <v>1644.93</v>
      </c>
      <c r="D72" s="2">
        <f>IFERROR(__xludf.DUMMYFUNCTION("""COMPUTED_VALUE"""),45394.66666666667)</f>
        <v>45394.66667</v>
      </c>
      <c r="E72" s="1">
        <f>IFERROR(__xludf.DUMMYFUNCTION("""COMPUTED_VALUE"""),1645.14)</f>
        <v>1645.14</v>
      </c>
      <c r="G72" s="2">
        <f>IFERROR(__xludf.DUMMYFUNCTION("""COMPUTED_VALUE"""),45394.66666666667)</f>
        <v>45394.66667</v>
      </c>
      <c r="H72" s="1">
        <f>IFERROR(__xludf.DUMMYFUNCTION("""COMPUTED_VALUE"""),1617.41)</f>
        <v>1617.41</v>
      </c>
      <c r="J72" s="2">
        <f>IFERROR(__xludf.DUMMYFUNCTION("""COMPUTED_VALUE"""),45394.66666666667)</f>
        <v>45394.66667</v>
      </c>
      <c r="K72" s="1">
        <f>IFERROR(__xludf.DUMMYFUNCTION("""COMPUTED_VALUE"""),1618.55)</f>
        <v>1618.55</v>
      </c>
      <c r="M72" s="2">
        <f>IFERROR(__xludf.DUMMYFUNCTION("""COMPUTED_VALUE"""),45394.66666666667)</f>
        <v>45394.66667</v>
      </c>
      <c r="N72" s="1">
        <f>IFERROR(__xludf.DUMMYFUNCTION("""COMPUTED_VALUE"""),3.2177972E7)</f>
        <v>32177972</v>
      </c>
    </row>
    <row r="73">
      <c r="A73" s="2">
        <f>IFERROR(__xludf.DUMMYFUNCTION("""COMPUTED_VALUE"""),45397.66666666667)</f>
        <v>45397.66667</v>
      </c>
      <c r="B73" s="1">
        <f>IFERROR(__xludf.DUMMYFUNCTION("""COMPUTED_VALUE"""),1647.77)</f>
        <v>1647.77</v>
      </c>
      <c r="D73" s="2">
        <f>IFERROR(__xludf.DUMMYFUNCTION("""COMPUTED_VALUE"""),45397.66666666667)</f>
        <v>45397.66667</v>
      </c>
      <c r="E73" s="1">
        <f>IFERROR(__xludf.DUMMYFUNCTION("""COMPUTED_VALUE"""),1647.77)</f>
        <v>1647.77</v>
      </c>
      <c r="G73" s="2">
        <f>IFERROR(__xludf.DUMMYFUNCTION("""COMPUTED_VALUE"""),45397.66666666667)</f>
        <v>45397.66667</v>
      </c>
      <c r="H73" s="1">
        <f>IFERROR(__xludf.DUMMYFUNCTION("""COMPUTED_VALUE"""),1598.1)</f>
        <v>1598.1</v>
      </c>
      <c r="J73" s="2">
        <f>IFERROR(__xludf.DUMMYFUNCTION("""COMPUTED_VALUE"""),45397.66666666667)</f>
        <v>45397.66667</v>
      </c>
      <c r="K73" s="1">
        <f>IFERROR(__xludf.DUMMYFUNCTION("""COMPUTED_VALUE"""),1598.89)</f>
        <v>1598.89</v>
      </c>
      <c r="M73" s="2">
        <f>IFERROR(__xludf.DUMMYFUNCTION("""COMPUTED_VALUE"""),45397.66666666667)</f>
        <v>45397.66667</v>
      </c>
      <c r="N73" s="1">
        <f>IFERROR(__xludf.DUMMYFUNCTION("""COMPUTED_VALUE"""),3.5569096E7)</f>
        <v>35569096</v>
      </c>
    </row>
    <row r="74">
      <c r="A74" s="2">
        <f>IFERROR(__xludf.DUMMYFUNCTION("""COMPUTED_VALUE"""),45398.66666666667)</f>
        <v>45398.66667</v>
      </c>
      <c r="B74" s="1">
        <f>IFERROR(__xludf.DUMMYFUNCTION("""COMPUTED_VALUE"""),1603.33)</f>
        <v>1603.33</v>
      </c>
      <c r="D74" s="2">
        <f>IFERROR(__xludf.DUMMYFUNCTION("""COMPUTED_VALUE"""),45398.66666666667)</f>
        <v>45398.66667</v>
      </c>
      <c r="E74" s="1">
        <f>IFERROR(__xludf.DUMMYFUNCTION("""COMPUTED_VALUE"""),1606.74)</f>
        <v>1606.74</v>
      </c>
      <c r="G74" s="2">
        <f>IFERROR(__xludf.DUMMYFUNCTION("""COMPUTED_VALUE"""),45398.66666666667)</f>
        <v>45398.66667</v>
      </c>
      <c r="H74" s="1">
        <f>IFERROR(__xludf.DUMMYFUNCTION("""COMPUTED_VALUE"""),1592.93)</f>
        <v>1592.93</v>
      </c>
      <c r="J74" s="2">
        <f>IFERROR(__xludf.DUMMYFUNCTION("""COMPUTED_VALUE"""),45398.66666666667)</f>
        <v>45398.66667</v>
      </c>
      <c r="K74" s="1">
        <f>IFERROR(__xludf.DUMMYFUNCTION("""COMPUTED_VALUE"""),1594.33)</f>
        <v>1594.33</v>
      </c>
      <c r="M74" s="2">
        <f>IFERROR(__xludf.DUMMYFUNCTION("""COMPUTED_VALUE"""),45398.66666666667)</f>
        <v>45398.66667</v>
      </c>
      <c r="N74" s="1">
        <f>IFERROR(__xludf.DUMMYFUNCTION("""COMPUTED_VALUE"""),2.8063121E7)</f>
        <v>28063121</v>
      </c>
    </row>
    <row r="75">
      <c r="A75" s="2">
        <f>IFERROR(__xludf.DUMMYFUNCTION("""COMPUTED_VALUE"""),45399.66666666667)</f>
        <v>45399.66667</v>
      </c>
      <c r="B75" s="1">
        <f>IFERROR(__xludf.DUMMYFUNCTION("""COMPUTED_VALUE"""),1597.07)</f>
        <v>1597.07</v>
      </c>
      <c r="D75" s="2">
        <f>IFERROR(__xludf.DUMMYFUNCTION("""COMPUTED_VALUE"""),45399.66666666667)</f>
        <v>45399.66667</v>
      </c>
      <c r="E75" s="1">
        <f>IFERROR(__xludf.DUMMYFUNCTION("""COMPUTED_VALUE"""),1602.64)</f>
        <v>1602.64</v>
      </c>
      <c r="G75" s="2">
        <f>IFERROR(__xludf.DUMMYFUNCTION("""COMPUTED_VALUE"""),45399.66666666667)</f>
        <v>45399.66667</v>
      </c>
      <c r="H75" s="1">
        <f>IFERROR(__xludf.DUMMYFUNCTION("""COMPUTED_VALUE"""),1584.37)</f>
        <v>1584.37</v>
      </c>
      <c r="J75" s="2">
        <f>IFERROR(__xludf.DUMMYFUNCTION("""COMPUTED_VALUE"""),45399.66666666667)</f>
        <v>45399.66667</v>
      </c>
      <c r="K75" s="1">
        <f>IFERROR(__xludf.DUMMYFUNCTION("""COMPUTED_VALUE"""),1586.91)</f>
        <v>1586.91</v>
      </c>
      <c r="M75" s="2">
        <f>IFERROR(__xludf.DUMMYFUNCTION("""COMPUTED_VALUE"""),45399.66666666667)</f>
        <v>45399.66667</v>
      </c>
      <c r="N75" s="1">
        <f>IFERROR(__xludf.DUMMYFUNCTION("""COMPUTED_VALUE"""),2.7984917E7)</f>
        <v>27984917</v>
      </c>
    </row>
    <row r="76">
      <c r="A76" s="2">
        <f>IFERROR(__xludf.DUMMYFUNCTION("""COMPUTED_VALUE"""),45400.66666666667)</f>
        <v>45400.66667</v>
      </c>
      <c r="B76" s="1">
        <f>IFERROR(__xludf.DUMMYFUNCTION("""COMPUTED_VALUE"""),1594.64)</f>
        <v>1594.64</v>
      </c>
      <c r="D76" s="2">
        <f>IFERROR(__xludf.DUMMYFUNCTION("""COMPUTED_VALUE"""),45400.66666666667)</f>
        <v>45400.66667</v>
      </c>
      <c r="E76" s="1">
        <f>IFERROR(__xludf.DUMMYFUNCTION("""COMPUTED_VALUE"""),1598.63)</f>
        <v>1598.63</v>
      </c>
      <c r="G76" s="2">
        <f>IFERROR(__xludf.DUMMYFUNCTION("""COMPUTED_VALUE"""),45400.66666666667)</f>
        <v>45400.66667</v>
      </c>
      <c r="H76" s="1">
        <f>IFERROR(__xludf.DUMMYFUNCTION("""COMPUTED_VALUE"""),1583.13)</f>
        <v>1583.13</v>
      </c>
      <c r="J76" s="2">
        <f>IFERROR(__xludf.DUMMYFUNCTION("""COMPUTED_VALUE"""),45400.66666666667)</f>
        <v>45400.66667</v>
      </c>
      <c r="K76" s="1">
        <f>IFERROR(__xludf.DUMMYFUNCTION("""COMPUTED_VALUE"""),1589.11)</f>
        <v>1589.11</v>
      </c>
      <c r="M76" s="2">
        <f>IFERROR(__xludf.DUMMYFUNCTION("""COMPUTED_VALUE"""),45400.66666666667)</f>
        <v>45400.66667</v>
      </c>
      <c r="N76" s="1">
        <f>IFERROR(__xludf.DUMMYFUNCTION("""COMPUTED_VALUE"""),2.9542266E7)</f>
        <v>29542266</v>
      </c>
    </row>
    <row r="77">
      <c r="A77" s="2">
        <f>IFERROR(__xludf.DUMMYFUNCTION("""COMPUTED_VALUE"""),45401.66666666667)</f>
        <v>45401.66667</v>
      </c>
      <c r="B77" s="1">
        <f>IFERROR(__xludf.DUMMYFUNCTION("""COMPUTED_VALUE"""),1593.38)</f>
        <v>1593.38</v>
      </c>
      <c r="D77" s="2">
        <f>IFERROR(__xludf.DUMMYFUNCTION("""COMPUTED_VALUE"""),45401.66666666667)</f>
        <v>45401.66667</v>
      </c>
      <c r="E77" s="1">
        <f>IFERROR(__xludf.DUMMYFUNCTION("""COMPUTED_VALUE"""),1593.38)</f>
        <v>1593.38</v>
      </c>
      <c r="G77" s="2">
        <f>IFERROR(__xludf.DUMMYFUNCTION("""COMPUTED_VALUE"""),45401.66666666667)</f>
        <v>45401.66667</v>
      </c>
      <c r="H77" s="1">
        <f>IFERROR(__xludf.DUMMYFUNCTION("""COMPUTED_VALUE"""),1576.13)</f>
        <v>1576.13</v>
      </c>
      <c r="J77" s="2">
        <f>IFERROR(__xludf.DUMMYFUNCTION("""COMPUTED_VALUE"""),45401.66666666667)</f>
        <v>45401.66667</v>
      </c>
      <c r="K77" s="1">
        <f>IFERROR(__xludf.DUMMYFUNCTION("""COMPUTED_VALUE"""),1580.32)</f>
        <v>1580.32</v>
      </c>
      <c r="M77" s="2">
        <f>IFERROR(__xludf.DUMMYFUNCTION("""COMPUTED_VALUE"""),45401.66666666667)</f>
        <v>45401.66667</v>
      </c>
      <c r="N77" s="1">
        <f>IFERROR(__xludf.DUMMYFUNCTION("""COMPUTED_VALUE"""),4.0894563E7)</f>
        <v>40894563</v>
      </c>
    </row>
    <row r="78">
      <c r="A78" s="2">
        <f>IFERROR(__xludf.DUMMYFUNCTION("""COMPUTED_VALUE"""),45404.66666666667)</f>
        <v>45404.66667</v>
      </c>
      <c r="B78" s="1">
        <f>IFERROR(__xludf.DUMMYFUNCTION("""COMPUTED_VALUE"""),1586.98)</f>
        <v>1586.98</v>
      </c>
      <c r="D78" s="2">
        <f>IFERROR(__xludf.DUMMYFUNCTION("""COMPUTED_VALUE"""),45404.66666666667)</f>
        <v>45404.66667</v>
      </c>
      <c r="E78" s="1">
        <f>IFERROR(__xludf.DUMMYFUNCTION("""COMPUTED_VALUE"""),1595.27)</f>
        <v>1595.27</v>
      </c>
      <c r="G78" s="2">
        <f>IFERROR(__xludf.DUMMYFUNCTION("""COMPUTED_VALUE"""),45404.66666666667)</f>
        <v>45404.66667</v>
      </c>
      <c r="H78" s="1">
        <f>IFERROR(__xludf.DUMMYFUNCTION("""COMPUTED_VALUE"""),1570.84)</f>
        <v>1570.84</v>
      </c>
      <c r="J78" s="2">
        <f>IFERROR(__xludf.DUMMYFUNCTION("""COMPUTED_VALUE"""),45404.66666666667)</f>
        <v>45404.66667</v>
      </c>
      <c r="K78" s="1">
        <f>IFERROR(__xludf.DUMMYFUNCTION("""COMPUTED_VALUE"""),1582.0)</f>
        <v>1582</v>
      </c>
      <c r="M78" s="2">
        <f>IFERROR(__xludf.DUMMYFUNCTION("""COMPUTED_VALUE"""),45404.66666666667)</f>
        <v>45404.66667</v>
      </c>
      <c r="N78" s="1">
        <f>IFERROR(__xludf.DUMMYFUNCTION("""COMPUTED_VALUE"""),3.7239035E7)</f>
        <v>37239035</v>
      </c>
    </row>
    <row r="79">
      <c r="A79" s="2">
        <f>IFERROR(__xludf.DUMMYFUNCTION("""COMPUTED_VALUE"""),45405.66666666667)</f>
        <v>45405.66667</v>
      </c>
      <c r="B79" s="1">
        <f>IFERROR(__xludf.DUMMYFUNCTION("""COMPUTED_VALUE"""),1583.43)</f>
        <v>1583.43</v>
      </c>
      <c r="D79" s="2">
        <f>IFERROR(__xludf.DUMMYFUNCTION("""COMPUTED_VALUE"""),45405.66666666667)</f>
        <v>45405.66667</v>
      </c>
      <c r="E79" s="1">
        <f>IFERROR(__xludf.DUMMYFUNCTION("""COMPUTED_VALUE"""),1597.61)</f>
        <v>1597.61</v>
      </c>
      <c r="G79" s="2">
        <f>IFERROR(__xludf.DUMMYFUNCTION("""COMPUTED_VALUE"""),45405.66666666667)</f>
        <v>45405.66667</v>
      </c>
      <c r="H79" s="1">
        <f>IFERROR(__xludf.DUMMYFUNCTION("""COMPUTED_VALUE"""),1581.58)</f>
        <v>1581.58</v>
      </c>
      <c r="J79" s="2">
        <f>IFERROR(__xludf.DUMMYFUNCTION("""COMPUTED_VALUE"""),45405.66666666667)</f>
        <v>45405.66667</v>
      </c>
      <c r="K79" s="1">
        <f>IFERROR(__xludf.DUMMYFUNCTION("""COMPUTED_VALUE"""),1593.51)</f>
        <v>1593.51</v>
      </c>
      <c r="M79" s="2">
        <f>IFERROR(__xludf.DUMMYFUNCTION("""COMPUTED_VALUE"""),45405.66666666667)</f>
        <v>45405.66667</v>
      </c>
      <c r="N79" s="1">
        <f>IFERROR(__xludf.DUMMYFUNCTION("""COMPUTED_VALUE"""),3.2058461E7)</f>
        <v>32058461</v>
      </c>
    </row>
    <row r="80">
      <c r="A80" s="2">
        <f>IFERROR(__xludf.DUMMYFUNCTION("""COMPUTED_VALUE"""),45406.66666666667)</f>
        <v>45406.66667</v>
      </c>
      <c r="B80" s="1">
        <f>IFERROR(__xludf.DUMMYFUNCTION("""COMPUTED_VALUE"""),1594.01)</f>
        <v>1594.01</v>
      </c>
      <c r="D80" s="2">
        <f>IFERROR(__xludf.DUMMYFUNCTION("""COMPUTED_VALUE"""),45406.66666666667)</f>
        <v>45406.66667</v>
      </c>
      <c r="E80" s="1">
        <f>IFERROR(__xludf.DUMMYFUNCTION("""COMPUTED_VALUE"""),1602.41)</f>
        <v>1602.41</v>
      </c>
      <c r="G80" s="2">
        <f>IFERROR(__xludf.DUMMYFUNCTION("""COMPUTED_VALUE"""),45406.66666666667)</f>
        <v>45406.66667</v>
      </c>
      <c r="H80" s="1">
        <f>IFERROR(__xludf.DUMMYFUNCTION("""COMPUTED_VALUE"""),1585.52)</f>
        <v>1585.52</v>
      </c>
      <c r="J80" s="2">
        <f>IFERROR(__xludf.DUMMYFUNCTION("""COMPUTED_VALUE"""),45406.66666666667)</f>
        <v>45406.66667</v>
      </c>
      <c r="K80" s="1">
        <f>IFERROR(__xludf.DUMMYFUNCTION("""COMPUTED_VALUE"""),1597.3)</f>
        <v>1597.3</v>
      </c>
      <c r="M80" s="2">
        <f>IFERROR(__xludf.DUMMYFUNCTION("""COMPUTED_VALUE"""),45406.66666666667)</f>
        <v>45406.66667</v>
      </c>
      <c r="N80" s="1">
        <f>IFERROR(__xludf.DUMMYFUNCTION("""COMPUTED_VALUE"""),3.3238087E7)</f>
        <v>33238087</v>
      </c>
    </row>
    <row r="81">
      <c r="A81" s="2">
        <f>IFERROR(__xludf.DUMMYFUNCTION("""COMPUTED_VALUE"""),45407.66666666667)</f>
        <v>45407.66667</v>
      </c>
      <c r="B81" s="1">
        <f>IFERROR(__xludf.DUMMYFUNCTION("""COMPUTED_VALUE"""),1603.4)</f>
        <v>1603.4</v>
      </c>
      <c r="D81" s="2">
        <f>IFERROR(__xludf.DUMMYFUNCTION("""COMPUTED_VALUE"""),45407.66666666667)</f>
        <v>45407.66667</v>
      </c>
      <c r="E81" s="1">
        <f>IFERROR(__xludf.DUMMYFUNCTION("""COMPUTED_VALUE"""),1614.6)</f>
        <v>1614.6</v>
      </c>
      <c r="G81" s="2">
        <f>IFERROR(__xludf.DUMMYFUNCTION("""COMPUTED_VALUE"""),45407.66666666667)</f>
        <v>45407.66667</v>
      </c>
      <c r="H81" s="1">
        <f>IFERROR(__xludf.DUMMYFUNCTION("""COMPUTED_VALUE"""),1591.54)</f>
        <v>1591.54</v>
      </c>
      <c r="J81" s="2">
        <f>IFERROR(__xludf.DUMMYFUNCTION("""COMPUTED_VALUE"""),45407.66666666667)</f>
        <v>45407.66667</v>
      </c>
      <c r="K81" s="1">
        <f>IFERROR(__xludf.DUMMYFUNCTION("""COMPUTED_VALUE"""),1606.21)</f>
        <v>1606.21</v>
      </c>
      <c r="M81" s="2">
        <f>IFERROR(__xludf.DUMMYFUNCTION("""COMPUTED_VALUE"""),45407.66666666667)</f>
        <v>45407.66667</v>
      </c>
      <c r="N81" s="1">
        <f>IFERROR(__xludf.DUMMYFUNCTION("""COMPUTED_VALUE"""),3.8197847E7)</f>
        <v>38197847</v>
      </c>
    </row>
    <row r="82">
      <c r="A82" s="2">
        <f>IFERROR(__xludf.DUMMYFUNCTION("""COMPUTED_VALUE"""),45408.66666666667)</f>
        <v>45408.66667</v>
      </c>
      <c r="B82" s="1">
        <f>IFERROR(__xludf.DUMMYFUNCTION("""COMPUTED_VALUE"""),1602.25)</f>
        <v>1602.25</v>
      </c>
      <c r="D82" s="2">
        <f>IFERROR(__xludf.DUMMYFUNCTION("""COMPUTED_VALUE"""),45408.66666666667)</f>
        <v>45408.66667</v>
      </c>
      <c r="E82" s="1">
        <f>IFERROR(__xludf.DUMMYFUNCTION("""COMPUTED_VALUE"""),1611.52)</f>
        <v>1611.52</v>
      </c>
      <c r="G82" s="2">
        <f>IFERROR(__xludf.DUMMYFUNCTION("""COMPUTED_VALUE"""),45408.66666666667)</f>
        <v>45408.66667</v>
      </c>
      <c r="H82" s="1">
        <f>IFERROR(__xludf.DUMMYFUNCTION("""COMPUTED_VALUE"""),1600.83)</f>
        <v>1600.83</v>
      </c>
      <c r="J82" s="2">
        <f>IFERROR(__xludf.DUMMYFUNCTION("""COMPUTED_VALUE"""),45408.66666666667)</f>
        <v>45408.66667</v>
      </c>
      <c r="K82" s="1">
        <f>IFERROR(__xludf.DUMMYFUNCTION("""COMPUTED_VALUE"""),1602.4)</f>
        <v>1602.4</v>
      </c>
      <c r="M82" s="2">
        <f>IFERROR(__xludf.DUMMYFUNCTION("""COMPUTED_VALUE"""),45408.66666666667)</f>
        <v>45408.66667</v>
      </c>
      <c r="N82" s="1">
        <f>IFERROR(__xludf.DUMMYFUNCTION("""COMPUTED_VALUE"""),3.1732063E7)</f>
        <v>31732063</v>
      </c>
    </row>
    <row r="83">
      <c r="A83" s="2">
        <f>IFERROR(__xludf.DUMMYFUNCTION("""COMPUTED_VALUE"""),45411.66666666667)</f>
        <v>45411.66667</v>
      </c>
      <c r="B83" s="1">
        <f>IFERROR(__xludf.DUMMYFUNCTION("""COMPUTED_VALUE"""),1609.12)</f>
        <v>1609.12</v>
      </c>
      <c r="D83" s="2">
        <f>IFERROR(__xludf.DUMMYFUNCTION("""COMPUTED_VALUE"""),45411.66666666667)</f>
        <v>45411.66667</v>
      </c>
      <c r="E83" s="1">
        <f>IFERROR(__xludf.DUMMYFUNCTION("""COMPUTED_VALUE"""),1618.34)</f>
        <v>1618.34</v>
      </c>
      <c r="G83" s="2">
        <f>IFERROR(__xludf.DUMMYFUNCTION("""COMPUTED_VALUE"""),45411.66666666667)</f>
        <v>45411.66667</v>
      </c>
      <c r="H83" s="1">
        <f>IFERROR(__xludf.DUMMYFUNCTION("""COMPUTED_VALUE"""),1594.49)</f>
        <v>1594.49</v>
      </c>
      <c r="J83" s="2">
        <f>IFERROR(__xludf.DUMMYFUNCTION("""COMPUTED_VALUE"""),45411.66666666667)</f>
        <v>45411.66667</v>
      </c>
      <c r="K83" s="1">
        <f>IFERROR(__xludf.DUMMYFUNCTION("""COMPUTED_VALUE"""),1602.83)</f>
        <v>1602.83</v>
      </c>
      <c r="M83" s="2">
        <f>IFERROR(__xludf.DUMMYFUNCTION("""COMPUTED_VALUE"""),45411.66666666667)</f>
        <v>45411.66667</v>
      </c>
      <c r="N83" s="1">
        <f>IFERROR(__xludf.DUMMYFUNCTION("""COMPUTED_VALUE"""),2.6319845E7)</f>
        <v>26319845</v>
      </c>
    </row>
    <row r="84">
      <c r="A84" s="2">
        <f>IFERROR(__xludf.DUMMYFUNCTION("""COMPUTED_VALUE"""),45412.66666666667)</f>
        <v>45412.66667</v>
      </c>
      <c r="B84" s="1">
        <f>IFERROR(__xludf.DUMMYFUNCTION("""COMPUTED_VALUE"""),1592.04)</f>
        <v>1592.04</v>
      </c>
      <c r="D84" s="2">
        <f>IFERROR(__xludf.DUMMYFUNCTION("""COMPUTED_VALUE"""),45412.66666666667)</f>
        <v>45412.66667</v>
      </c>
      <c r="E84" s="1">
        <f>IFERROR(__xludf.DUMMYFUNCTION("""COMPUTED_VALUE"""),1593.62)</f>
        <v>1593.62</v>
      </c>
      <c r="G84" s="2">
        <f>IFERROR(__xludf.DUMMYFUNCTION("""COMPUTED_VALUE"""),45412.66666666667)</f>
        <v>45412.66667</v>
      </c>
      <c r="H84" s="1">
        <f>IFERROR(__xludf.DUMMYFUNCTION("""COMPUTED_VALUE"""),1569.19)</f>
        <v>1569.19</v>
      </c>
      <c r="J84" s="2">
        <f>IFERROR(__xludf.DUMMYFUNCTION("""COMPUTED_VALUE"""),45412.66666666667)</f>
        <v>45412.66667</v>
      </c>
      <c r="K84" s="1">
        <f>IFERROR(__xludf.DUMMYFUNCTION("""COMPUTED_VALUE"""),1569.28)</f>
        <v>1569.28</v>
      </c>
      <c r="M84" s="2">
        <f>IFERROR(__xludf.DUMMYFUNCTION("""COMPUTED_VALUE"""),45412.66666666667)</f>
        <v>45412.66667</v>
      </c>
      <c r="N84" s="1">
        <f>IFERROR(__xludf.DUMMYFUNCTION("""COMPUTED_VALUE"""),3.7246254E7)</f>
        <v>37246254</v>
      </c>
    </row>
    <row r="85">
      <c r="A85" s="2">
        <f>IFERROR(__xludf.DUMMYFUNCTION("""COMPUTED_VALUE"""),45413.66666666667)</f>
        <v>45413.66667</v>
      </c>
      <c r="B85" s="1">
        <f>IFERROR(__xludf.DUMMYFUNCTION("""COMPUTED_VALUE"""),1560.25)</f>
        <v>1560.25</v>
      </c>
      <c r="D85" s="2">
        <f>IFERROR(__xludf.DUMMYFUNCTION("""COMPUTED_VALUE"""),45413.66666666667)</f>
        <v>45413.66667</v>
      </c>
      <c r="E85" s="1">
        <f>IFERROR(__xludf.DUMMYFUNCTION("""COMPUTED_VALUE"""),1600.2)</f>
        <v>1600.2</v>
      </c>
      <c r="G85" s="2">
        <f>IFERROR(__xludf.DUMMYFUNCTION("""COMPUTED_VALUE"""),45413.66666666667)</f>
        <v>45413.66667</v>
      </c>
      <c r="H85" s="1">
        <f>IFERROR(__xludf.DUMMYFUNCTION("""COMPUTED_VALUE"""),1560.25)</f>
        <v>1560.25</v>
      </c>
      <c r="J85" s="2">
        <f>IFERROR(__xludf.DUMMYFUNCTION("""COMPUTED_VALUE"""),45413.66666666667)</f>
        <v>45413.66667</v>
      </c>
      <c r="K85" s="1">
        <f>IFERROR(__xludf.DUMMYFUNCTION("""COMPUTED_VALUE"""),1576.94)</f>
        <v>1576.94</v>
      </c>
      <c r="M85" s="2">
        <f>IFERROR(__xludf.DUMMYFUNCTION("""COMPUTED_VALUE"""),45413.66666666667)</f>
        <v>45413.66667</v>
      </c>
      <c r="N85" s="1">
        <f>IFERROR(__xludf.DUMMYFUNCTION("""COMPUTED_VALUE"""),3.7954026E7)</f>
        <v>37954026</v>
      </c>
    </row>
    <row r="86">
      <c r="A86" s="2">
        <f>IFERROR(__xludf.DUMMYFUNCTION("""COMPUTED_VALUE"""),45414.66666666667)</f>
        <v>45414.66667</v>
      </c>
      <c r="B86" s="1">
        <f>IFERROR(__xludf.DUMMYFUNCTION("""COMPUTED_VALUE"""),1584.97)</f>
        <v>1584.97</v>
      </c>
      <c r="D86" s="2">
        <f>IFERROR(__xludf.DUMMYFUNCTION("""COMPUTED_VALUE"""),45414.66666666667)</f>
        <v>45414.66667</v>
      </c>
      <c r="E86" s="1">
        <f>IFERROR(__xludf.DUMMYFUNCTION("""COMPUTED_VALUE"""),1588.17)</f>
        <v>1588.17</v>
      </c>
      <c r="G86" s="2">
        <f>IFERROR(__xludf.DUMMYFUNCTION("""COMPUTED_VALUE"""),45414.66666666667)</f>
        <v>45414.66667</v>
      </c>
      <c r="H86" s="1">
        <f>IFERROR(__xludf.DUMMYFUNCTION("""COMPUTED_VALUE"""),1570.48)</f>
        <v>1570.48</v>
      </c>
      <c r="J86" s="2">
        <f>IFERROR(__xludf.DUMMYFUNCTION("""COMPUTED_VALUE"""),45414.66666666667)</f>
        <v>45414.66667</v>
      </c>
      <c r="K86" s="1">
        <f>IFERROR(__xludf.DUMMYFUNCTION("""COMPUTED_VALUE"""),1585.2)</f>
        <v>1585.2</v>
      </c>
      <c r="M86" s="2">
        <f>IFERROR(__xludf.DUMMYFUNCTION("""COMPUTED_VALUE"""),45414.66666666667)</f>
        <v>45414.66667</v>
      </c>
      <c r="N86" s="1">
        <f>IFERROR(__xludf.DUMMYFUNCTION("""COMPUTED_VALUE"""),3.2421614E7)</f>
        <v>32421614</v>
      </c>
    </row>
    <row r="87">
      <c r="A87" s="2">
        <f>IFERROR(__xludf.DUMMYFUNCTION("""COMPUTED_VALUE"""),45415.66666666667)</f>
        <v>45415.66667</v>
      </c>
      <c r="B87" s="1">
        <f>IFERROR(__xludf.DUMMYFUNCTION("""COMPUTED_VALUE"""),1603.93)</f>
        <v>1603.93</v>
      </c>
      <c r="D87" s="2">
        <f>IFERROR(__xludf.DUMMYFUNCTION("""COMPUTED_VALUE"""),45415.66666666667)</f>
        <v>45415.66667</v>
      </c>
      <c r="E87" s="1">
        <f>IFERROR(__xludf.DUMMYFUNCTION("""COMPUTED_VALUE"""),1624.74)</f>
        <v>1624.74</v>
      </c>
      <c r="G87" s="2">
        <f>IFERROR(__xludf.DUMMYFUNCTION("""COMPUTED_VALUE"""),45415.66666666667)</f>
        <v>45415.66667</v>
      </c>
      <c r="H87" s="1">
        <f>IFERROR(__xludf.DUMMYFUNCTION("""COMPUTED_VALUE"""),1603.93)</f>
        <v>1603.93</v>
      </c>
      <c r="J87" s="2">
        <f>IFERROR(__xludf.DUMMYFUNCTION("""COMPUTED_VALUE"""),45415.66666666667)</f>
        <v>45415.66667</v>
      </c>
      <c r="K87" s="1">
        <f>IFERROR(__xludf.DUMMYFUNCTION("""COMPUTED_VALUE"""),1616.93)</f>
        <v>1616.93</v>
      </c>
      <c r="M87" s="2">
        <f>IFERROR(__xludf.DUMMYFUNCTION("""COMPUTED_VALUE"""),45415.66666666667)</f>
        <v>45415.66667</v>
      </c>
      <c r="N87" s="1">
        <f>IFERROR(__xludf.DUMMYFUNCTION("""COMPUTED_VALUE"""),3.3377032E7)</f>
        <v>33377032</v>
      </c>
    </row>
    <row r="88">
      <c r="A88" s="2">
        <f>IFERROR(__xludf.DUMMYFUNCTION("""COMPUTED_VALUE"""),45418.66666666667)</f>
        <v>45418.66667</v>
      </c>
      <c r="B88" s="1">
        <f>IFERROR(__xludf.DUMMYFUNCTION("""COMPUTED_VALUE"""),1618.52)</f>
        <v>1618.52</v>
      </c>
      <c r="D88" s="2">
        <f>IFERROR(__xludf.DUMMYFUNCTION("""COMPUTED_VALUE"""),45418.66666666667)</f>
        <v>45418.66667</v>
      </c>
      <c r="E88" s="1">
        <f>IFERROR(__xludf.DUMMYFUNCTION("""COMPUTED_VALUE"""),1624.14)</f>
        <v>1624.14</v>
      </c>
      <c r="G88" s="2">
        <f>IFERROR(__xludf.DUMMYFUNCTION("""COMPUTED_VALUE"""),45418.66666666667)</f>
        <v>45418.66667</v>
      </c>
      <c r="H88" s="1">
        <f>IFERROR(__xludf.DUMMYFUNCTION("""COMPUTED_VALUE"""),1614.08)</f>
        <v>1614.08</v>
      </c>
      <c r="J88" s="2">
        <f>IFERROR(__xludf.DUMMYFUNCTION("""COMPUTED_VALUE"""),45418.66666666667)</f>
        <v>45418.66667</v>
      </c>
      <c r="K88" s="1">
        <f>IFERROR(__xludf.DUMMYFUNCTION("""COMPUTED_VALUE"""),1621.7)</f>
        <v>1621.7</v>
      </c>
      <c r="M88" s="2">
        <f>IFERROR(__xludf.DUMMYFUNCTION("""COMPUTED_VALUE"""),45418.66666666667)</f>
        <v>45418.66667</v>
      </c>
      <c r="N88" s="1">
        <f>IFERROR(__xludf.DUMMYFUNCTION("""COMPUTED_VALUE"""),3.1066107E7)</f>
        <v>31066107</v>
      </c>
    </row>
    <row r="89">
      <c r="A89" s="2">
        <f>IFERROR(__xludf.DUMMYFUNCTION("""COMPUTED_VALUE"""),45419.66666666667)</f>
        <v>45419.66667</v>
      </c>
      <c r="B89" s="1">
        <f>IFERROR(__xludf.DUMMYFUNCTION("""COMPUTED_VALUE"""),1623.19)</f>
        <v>1623.19</v>
      </c>
      <c r="D89" s="2">
        <f>IFERROR(__xludf.DUMMYFUNCTION("""COMPUTED_VALUE"""),45419.66666666667)</f>
        <v>45419.66667</v>
      </c>
      <c r="E89" s="1">
        <f>IFERROR(__xludf.DUMMYFUNCTION("""COMPUTED_VALUE"""),1627.23)</f>
        <v>1627.23</v>
      </c>
      <c r="G89" s="2">
        <f>IFERROR(__xludf.DUMMYFUNCTION("""COMPUTED_VALUE"""),45419.66666666667)</f>
        <v>45419.66667</v>
      </c>
      <c r="H89" s="1">
        <f>IFERROR(__xludf.DUMMYFUNCTION("""COMPUTED_VALUE"""),1620.6)</f>
        <v>1620.6</v>
      </c>
      <c r="J89" s="2">
        <f>IFERROR(__xludf.DUMMYFUNCTION("""COMPUTED_VALUE"""),45419.66666666667)</f>
        <v>45419.66667</v>
      </c>
      <c r="K89" s="1">
        <f>IFERROR(__xludf.DUMMYFUNCTION("""COMPUTED_VALUE"""),1625.04)</f>
        <v>1625.04</v>
      </c>
      <c r="M89" s="2">
        <f>IFERROR(__xludf.DUMMYFUNCTION("""COMPUTED_VALUE"""),45419.66666666667)</f>
        <v>45419.66667</v>
      </c>
      <c r="N89" s="1">
        <f>IFERROR(__xludf.DUMMYFUNCTION("""COMPUTED_VALUE"""),3.3750664E7)</f>
        <v>33750664</v>
      </c>
    </row>
    <row r="90">
      <c r="A90" s="2">
        <f>IFERROR(__xludf.DUMMYFUNCTION("""COMPUTED_VALUE"""),45420.66666666667)</f>
        <v>45420.66667</v>
      </c>
      <c r="B90" s="1">
        <f>IFERROR(__xludf.DUMMYFUNCTION("""COMPUTED_VALUE"""),1637.45)</f>
        <v>1637.45</v>
      </c>
      <c r="D90" s="2">
        <f>IFERROR(__xludf.DUMMYFUNCTION("""COMPUTED_VALUE"""),45420.66666666667)</f>
        <v>45420.66667</v>
      </c>
      <c r="E90" s="1">
        <f>IFERROR(__xludf.DUMMYFUNCTION("""COMPUTED_VALUE"""),1665.19)</f>
        <v>1665.19</v>
      </c>
      <c r="G90" s="2">
        <f>IFERROR(__xludf.DUMMYFUNCTION("""COMPUTED_VALUE"""),45420.66666666667)</f>
        <v>45420.66667</v>
      </c>
      <c r="H90" s="1">
        <f>IFERROR(__xludf.DUMMYFUNCTION("""COMPUTED_VALUE"""),1627.4)</f>
        <v>1627.4</v>
      </c>
      <c r="J90" s="2">
        <f>IFERROR(__xludf.DUMMYFUNCTION("""COMPUTED_VALUE"""),45420.66666666667)</f>
        <v>45420.66667</v>
      </c>
      <c r="K90" s="1">
        <f>IFERROR(__xludf.DUMMYFUNCTION("""COMPUTED_VALUE"""),1657.23)</f>
        <v>1657.23</v>
      </c>
      <c r="M90" s="2">
        <f>IFERROR(__xludf.DUMMYFUNCTION("""COMPUTED_VALUE"""),45420.66666666667)</f>
        <v>45420.66667</v>
      </c>
      <c r="N90" s="1">
        <f>IFERROR(__xludf.DUMMYFUNCTION("""COMPUTED_VALUE"""),3.5694284E7)</f>
        <v>35694284</v>
      </c>
    </row>
    <row r="91">
      <c r="A91" s="2">
        <f>IFERROR(__xludf.DUMMYFUNCTION("""COMPUTED_VALUE"""),45421.66666666667)</f>
        <v>45421.66667</v>
      </c>
      <c r="B91" s="1">
        <f>IFERROR(__xludf.DUMMYFUNCTION("""COMPUTED_VALUE"""),1657.71)</f>
        <v>1657.71</v>
      </c>
      <c r="D91" s="2">
        <f>IFERROR(__xludf.DUMMYFUNCTION("""COMPUTED_VALUE"""),45421.66666666667)</f>
        <v>45421.66667</v>
      </c>
      <c r="E91" s="1">
        <f>IFERROR(__xludf.DUMMYFUNCTION("""COMPUTED_VALUE"""),1660.43)</f>
        <v>1660.43</v>
      </c>
      <c r="G91" s="2">
        <f>IFERROR(__xludf.DUMMYFUNCTION("""COMPUTED_VALUE"""),45421.66666666667)</f>
        <v>45421.66667</v>
      </c>
      <c r="H91" s="1">
        <f>IFERROR(__xludf.DUMMYFUNCTION("""COMPUTED_VALUE"""),1651.46)</f>
        <v>1651.46</v>
      </c>
      <c r="J91" s="2">
        <f>IFERROR(__xludf.DUMMYFUNCTION("""COMPUTED_VALUE"""),45421.66666666667)</f>
        <v>45421.66667</v>
      </c>
      <c r="K91" s="1">
        <f>IFERROR(__xludf.DUMMYFUNCTION("""COMPUTED_VALUE"""),1658.94)</f>
        <v>1658.94</v>
      </c>
      <c r="M91" s="2">
        <f>IFERROR(__xludf.DUMMYFUNCTION("""COMPUTED_VALUE"""),45421.66666666667)</f>
        <v>45421.66667</v>
      </c>
      <c r="N91" s="1">
        <f>IFERROR(__xludf.DUMMYFUNCTION("""COMPUTED_VALUE"""),2.5187612E7)</f>
        <v>25187612</v>
      </c>
    </row>
    <row r="92">
      <c r="A92" s="2">
        <f>IFERROR(__xludf.DUMMYFUNCTION("""COMPUTED_VALUE"""),45422.66666666667)</f>
        <v>45422.66667</v>
      </c>
      <c r="B92" s="1">
        <f>IFERROR(__xludf.DUMMYFUNCTION("""COMPUTED_VALUE"""),1666.42)</f>
        <v>1666.42</v>
      </c>
      <c r="D92" s="2">
        <f>IFERROR(__xludf.DUMMYFUNCTION("""COMPUTED_VALUE"""),45422.66666666667)</f>
        <v>45422.66667</v>
      </c>
      <c r="E92" s="1">
        <f>IFERROR(__xludf.DUMMYFUNCTION("""COMPUTED_VALUE"""),1686.28)</f>
        <v>1686.28</v>
      </c>
      <c r="G92" s="2">
        <f>IFERROR(__xludf.DUMMYFUNCTION("""COMPUTED_VALUE"""),45422.66666666667)</f>
        <v>45422.66667</v>
      </c>
      <c r="H92" s="1">
        <f>IFERROR(__xludf.DUMMYFUNCTION("""COMPUTED_VALUE"""),1664.62)</f>
        <v>1664.62</v>
      </c>
      <c r="J92" s="2">
        <f>IFERROR(__xludf.DUMMYFUNCTION("""COMPUTED_VALUE"""),45422.66666666667)</f>
        <v>45422.66667</v>
      </c>
      <c r="K92" s="1">
        <f>IFERROR(__xludf.DUMMYFUNCTION("""COMPUTED_VALUE"""),1684.64)</f>
        <v>1684.64</v>
      </c>
      <c r="M92" s="2">
        <f>IFERROR(__xludf.DUMMYFUNCTION("""COMPUTED_VALUE"""),45422.66666666667)</f>
        <v>45422.66667</v>
      </c>
      <c r="N92" s="1">
        <f>IFERROR(__xludf.DUMMYFUNCTION("""COMPUTED_VALUE"""),2.5729832E7)</f>
        <v>25729832</v>
      </c>
    </row>
    <row r="93">
      <c r="A93" s="2">
        <f>IFERROR(__xludf.DUMMYFUNCTION("""COMPUTED_VALUE"""),45425.66666666667)</f>
        <v>45425.66667</v>
      </c>
      <c r="B93" s="1">
        <f>IFERROR(__xludf.DUMMYFUNCTION("""COMPUTED_VALUE"""),1686.69)</f>
        <v>1686.69</v>
      </c>
      <c r="D93" s="2">
        <f>IFERROR(__xludf.DUMMYFUNCTION("""COMPUTED_VALUE"""),45425.66666666667)</f>
        <v>45425.66667</v>
      </c>
      <c r="E93" s="1">
        <f>IFERROR(__xludf.DUMMYFUNCTION("""COMPUTED_VALUE"""),1695.32)</f>
        <v>1695.32</v>
      </c>
      <c r="G93" s="2">
        <f>IFERROR(__xludf.DUMMYFUNCTION("""COMPUTED_VALUE"""),45425.66666666667)</f>
        <v>45425.66667</v>
      </c>
      <c r="H93" s="1">
        <f>IFERROR(__xludf.DUMMYFUNCTION("""COMPUTED_VALUE"""),1684.32)</f>
        <v>1684.32</v>
      </c>
      <c r="J93" s="2">
        <f>IFERROR(__xludf.DUMMYFUNCTION("""COMPUTED_VALUE"""),45425.66666666667)</f>
        <v>45425.66667</v>
      </c>
      <c r="K93" s="1">
        <f>IFERROR(__xludf.DUMMYFUNCTION("""COMPUTED_VALUE"""),1687.69)</f>
        <v>1687.69</v>
      </c>
      <c r="M93" s="2">
        <f>IFERROR(__xludf.DUMMYFUNCTION("""COMPUTED_VALUE"""),45425.66666666667)</f>
        <v>45425.66667</v>
      </c>
      <c r="N93" s="1">
        <f>IFERROR(__xludf.DUMMYFUNCTION("""COMPUTED_VALUE"""),2.7624213E7)</f>
        <v>27624213</v>
      </c>
    </row>
    <row r="94">
      <c r="A94" s="2">
        <f>IFERROR(__xludf.DUMMYFUNCTION("""COMPUTED_VALUE"""),45426.66666666667)</f>
        <v>45426.66667</v>
      </c>
      <c r="B94" s="1">
        <f>IFERROR(__xludf.DUMMYFUNCTION("""COMPUTED_VALUE"""),1695.29)</f>
        <v>1695.29</v>
      </c>
      <c r="D94" s="2">
        <f>IFERROR(__xludf.DUMMYFUNCTION("""COMPUTED_VALUE"""),45426.66666666667)</f>
        <v>45426.66667</v>
      </c>
      <c r="E94" s="1">
        <f>IFERROR(__xludf.DUMMYFUNCTION("""COMPUTED_VALUE"""),1700.5)</f>
        <v>1700.5</v>
      </c>
      <c r="G94" s="2">
        <f>IFERROR(__xludf.DUMMYFUNCTION("""COMPUTED_VALUE"""),45426.66666666667)</f>
        <v>45426.66667</v>
      </c>
      <c r="H94" s="1">
        <f>IFERROR(__xludf.DUMMYFUNCTION("""COMPUTED_VALUE"""),1684.87)</f>
        <v>1684.87</v>
      </c>
      <c r="J94" s="2">
        <f>IFERROR(__xludf.DUMMYFUNCTION("""COMPUTED_VALUE"""),45426.66666666667)</f>
        <v>45426.66667</v>
      </c>
      <c r="K94" s="1">
        <f>IFERROR(__xludf.DUMMYFUNCTION("""COMPUTED_VALUE"""),1699.4)</f>
        <v>1699.4</v>
      </c>
      <c r="M94" s="2">
        <f>IFERROR(__xludf.DUMMYFUNCTION("""COMPUTED_VALUE"""),45426.66666666667)</f>
        <v>45426.66667</v>
      </c>
      <c r="N94" s="1">
        <f>IFERROR(__xludf.DUMMYFUNCTION("""COMPUTED_VALUE"""),2.8505597E7)</f>
        <v>28505597</v>
      </c>
    </row>
    <row r="95">
      <c r="A95" s="2">
        <f>IFERROR(__xludf.DUMMYFUNCTION("""COMPUTED_VALUE"""),45427.66666666667)</f>
        <v>45427.66667</v>
      </c>
      <c r="B95" s="1">
        <f>IFERROR(__xludf.DUMMYFUNCTION("""COMPUTED_VALUE"""),1704.71)</f>
        <v>1704.71</v>
      </c>
      <c r="D95" s="2">
        <f>IFERROR(__xludf.DUMMYFUNCTION("""COMPUTED_VALUE"""),45427.66666666667)</f>
        <v>45427.66667</v>
      </c>
      <c r="E95" s="1">
        <f>IFERROR(__xludf.DUMMYFUNCTION("""COMPUTED_VALUE"""),1730.76)</f>
        <v>1730.76</v>
      </c>
      <c r="G95" s="2">
        <f>IFERROR(__xludf.DUMMYFUNCTION("""COMPUTED_VALUE"""),45427.66666666667)</f>
        <v>45427.66667</v>
      </c>
      <c r="H95" s="1">
        <f>IFERROR(__xludf.DUMMYFUNCTION("""COMPUTED_VALUE"""),1704.33)</f>
        <v>1704.33</v>
      </c>
      <c r="J95" s="2">
        <f>IFERROR(__xludf.DUMMYFUNCTION("""COMPUTED_VALUE"""),45427.66666666667)</f>
        <v>45427.66667</v>
      </c>
      <c r="K95" s="1">
        <f>IFERROR(__xludf.DUMMYFUNCTION("""COMPUTED_VALUE"""),1729.9)</f>
        <v>1729.9</v>
      </c>
      <c r="M95" s="2">
        <f>IFERROR(__xludf.DUMMYFUNCTION("""COMPUTED_VALUE"""),45427.66666666667)</f>
        <v>45427.66667</v>
      </c>
      <c r="N95" s="1">
        <f>IFERROR(__xludf.DUMMYFUNCTION("""COMPUTED_VALUE"""),5.3405522E7)</f>
        <v>53405522</v>
      </c>
    </row>
    <row r="96">
      <c r="A96" s="2">
        <f>IFERROR(__xludf.DUMMYFUNCTION("""COMPUTED_VALUE"""),45428.66666666667)</f>
        <v>45428.66667</v>
      </c>
      <c r="B96" s="1">
        <f>IFERROR(__xludf.DUMMYFUNCTION("""COMPUTED_VALUE"""),1737.45)</f>
        <v>1737.45</v>
      </c>
      <c r="D96" s="2">
        <f>IFERROR(__xludf.DUMMYFUNCTION("""COMPUTED_VALUE"""),45428.66666666667)</f>
        <v>45428.66667</v>
      </c>
      <c r="E96" s="1">
        <f>IFERROR(__xludf.DUMMYFUNCTION("""COMPUTED_VALUE"""),1737.45)</f>
        <v>1737.45</v>
      </c>
      <c r="G96" s="2">
        <f>IFERROR(__xludf.DUMMYFUNCTION("""COMPUTED_VALUE"""),45428.66666666667)</f>
        <v>45428.66667</v>
      </c>
      <c r="H96" s="1">
        <f>IFERROR(__xludf.DUMMYFUNCTION("""COMPUTED_VALUE"""),1700.38)</f>
        <v>1700.38</v>
      </c>
      <c r="J96" s="2">
        <f>IFERROR(__xludf.DUMMYFUNCTION("""COMPUTED_VALUE"""),45428.66666666667)</f>
        <v>45428.66667</v>
      </c>
      <c r="K96" s="1">
        <f>IFERROR(__xludf.DUMMYFUNCTION("""COMPUTED_VALUE"""),1701.48)</f>
        <v>1701.48</v>
      </c>
      <c r="M96" s="2">
        <f>IFERROR(__xludf.DUMMYFUNCTION("""COMPUTED_VALUE"""),45428.66666666667)</f>
        <v>45428.66667</v>
      </c>
      <c r="N96" s="1">
        <f>IFERROR(__xludf.DUMMYFUNCTION("""COMPUTED_VALUE"""),6.1228157E7)</f>
        <v>61228157</v>
      </c>
    </row>
    <row r="97">
      <c r="A97" s="2">
        <f>IFERROR(__xludf.DUMMYFUNCTION("""COMPUTED_VALUE"""),45429.66666666667)</f>
        <v>45429.66667</v>
      </c>
      <c r="B97" s="1">
        <f>IFERROR(__xludf.DUMMYFUNCTION("""COMPUTED_VALUE"""),1706.35)</f>
        <v>1706.35</v>
      </c>
      <c r="D97" s="2">
        <f>IFERROR(__xludf.DUMMYFUNCTION("""COMPUTED_VALUE"""),45429.66666666667)</f>
        <v>45429.66667</v>
      </c>
      <c r="E97" s="1">
        <f>IFERROR(__xludf.DUMMYFUNCTION("""COMPUTED_VALUE"""),1710.51)</f>
        <v>1710.51</v>
      </c>
      <c r="G97" s="2">
        <f>IFERROR(__xludf.DUMMYFUNCTION("""COMPUTED_VALUE"""),45429.66666666667)</f>
        <v>45429.66667</v>
      </c>
      <c r="H97" s="1">
        <f>IFERROR(__xludf.DUMMYFUNCTION("""COMPUTED_VALUE"""),1697.97)</f>
        <v>1697.97</v>
      </c>
      <c r="J97" s="2">
        <f>IFERROR(__xludf.DUMMYFUNCTION("""COMPUTED_VALUE"""),45429.66666666667)</f>
        <v>45429.66667</v>
      </c>
      <c r="K97" s="1">
        <f>IFERROR(__xludf.DUMMYFUNCTION("""COMPUTED_VALUE"""),1700.99)</f>
        <v>1700.99</v>
      </c>
      <c r="M97" s="2">
        <f>IFERROR(__xludf.DUMMYFUNCTION("""COMPUTED_VALUE"""),45429.66666666667)</f>
        <v>45429.66667</v>
      </c>
      <c r="N97" s="1">
        <f>IFERROR(__xludf.DUMMYFUNCTION("""COMPUTED_VALUE"""),3.4039568E7)</f>
        <v>34039568</v>
      </c>
    </row>
    <row r="98">
      <c r="A98" s="2">
        <f>IFERROR(__xludf.DUMMYFUNCTION("""COMPUTED_VALUE"""),45432.66666666667)</f>
        <v>45432.66667</v>
      </c>
      <c r="B98" s="1">
        <f>IFERROR(__xludf.DUMMYFUNCTION("""COMPUTED_VALUE"""),1698.73)</f>
        <v>1698.73</v>
      </c>
      <c r="D98" s="2">
        <f>IFERROR(__xludf.DUMMYFUNCTION("""COMPUTED_VALUE"""),45432.66666666667)</f>
        <v>45432.66667</v>
      </c>
      <c r="E98" s="1">
        <f>IFERROR(__xludf.DUMMYFUNCTION("""COMPUTED_VALUE"""),1699.94)</f>
        <v>1699.94</v>
      </c>
      <c r="G98" s="2">
        <f>IFERROR(__xludf.DUMMYFUNCTION("""COMPUTED_VALUE"""),45432.66666666667)</f>
        <v>45432.66667</v>
      </c>
      <c r="H98" s="1">
        <f>IFERROR(__xludf.DUMMYFUNCTION("""COMPUTED_VALUE"""),1680.42)</f>
        <v>1680.42</v>
      </c>
      <c r="J98" s="2">
        <f>IFERROR(__xludf.DUMMYFUNCTION("""COMPUTED_VALUE"""),45432.66666666667)</f>
        <v>45432.66667</v>
      </c>
      <c r="K98" s="1">
        <f>IFERROR(__xludf.DUMMYFUNCTION("""COMPUTED_VALUE"""),1682.81)</f>
        <v>1682.81</v>
      </c>
      <c r="M98" s="2">
        <f>IFERROR(__xludf.DUMMYFUNCTION("""COMPUTED_VALUE"""),45432.66666666667)</f>
        <v>45432.66667</v>
      </c>
      <c r="N98" s="1">
        <f>IFERROR(__xludf.DUMMYFUNCTION("""COMPUTED_VALUE"""),3.1853213E7)</f>
        <v>31853213</v>
      </c>
    </row>
    <row r="99">
      <c r="A99" s="2">
        <f>IFERROR(__xludf.DUMMYFUNCTION("""COMPUTED_VALUE"""),45433.66666666667)</f>
        <v>45433.66667</v>
      </c>
      <c r="B99" s="1">
        <f>IFERROR(__xludf.DUMMYFUNCTION("""COMPUTED_VALUE"""),1681.35)</f>
        <v>1681.35</v>
      </c>
      <c r="D99" s="2">
        <f>IFERROR(__xludf.DUMMYFUNCTION("""COMPUTED_VALUE"""),45433.66666666667)</f>
        <v>45433.66667</v>
      </c>
      <c r="E99" s="1">
        <f>IFERROR(__xludf.DUMMYFUNCTION("""COMPUTED_VALUE"""),1682.57)</f>
        <v>1682.57</v>
      </c>
      <c r="G99" s="2">
        <f>IFERROR(__xludf.DUMMYFUNCTION("""COMPUTED_VALUE"""),45433.66666666667)</f>
        <v>45433.66667</v>
      </c>
      <c r="H99" s="1">
        <f>IFERROR(__xludf.DUMMYFUNCTION("""COMPUTED_VALUE"""),1670.64)</f>
        <v>1670.64</v>
      </c>
      <c r="J99" s="2">
        <f>IFERROR(__xludf.DUMMYFUNCTION("""COMPUTED_VALUE"""),45433.66666666667)</f>
        <v>45433.66667</v>
      </c>
      <c r="K99" s="1">
        <f>IFERROR(__xludf.DUMMYFUNCTION("""COMPUTED_VALUE"""),1677.37)</f>
        <v>1677.37</v>
      </c>
      <c r="M99" s="2">
        <f>IFERROR(__xludf.DUMMYFUNCTION("""COMPUTED_VALUE"""),45433.66666666667)</f>
        <v>45433.66667</v>
      </c>
      <c r="N99" s="1">
        <f>IFERROR(__xludf.DUMMYFUNCTION("""COMPUTED_VALUE"""),4.0713998E7)</f>
        <v>40713998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IFERROR(__xludf.DUMMYFUNCTION("""COMPUTED_VALUE"""),1680.17)</f>
        <v>1680.17</v>
      </c>
      <c r="D100" s="2">
        <f>IFERROR(__xludf.DUMMYFUNCTION("""COMPUTED_VALUE"""),45434.66666666667)</f>
        <v>45434.66667</v>
      </c>
      <c r="E100" s="1">
        <f>IFERROR(__xludf.DUMMYFUNCTION("""COMPUTED_VALUE"""),1691.43)</f>
        <v>1691.43</v>
      </c>
      <c r="G100" s="2">
        <f>IFERROR(__xludf.DUMMYFUNCTION("""COMPUTED_VALUE"""),45434.66666666667)</f>
        <v>45434.66667</v>
      </c>
      <c r="H100" s="1">
        <f>IFERROR(__xludf.DUMMYFUNCTION("""COMPUTED_VALUE"""),1675.9)</f>
        <v>1675.9</v>
      </c>
      <c r="J100" s="2">
        <f>IFERROR(__xludf.DUMMYFUNCTION("""COMPUTED_VALUE"""),45434.66666666667)</f>
        <v>45434.66667</v>
      </c>
      <c r="K100" s="1">
        <f>IFERROR(__xludf.DUMMYFUNCTION("""COMPUTED_VALUE"""),1679.33)</f>
        <v>1679.33</v>
      </c>
      <c r="M100" s="2">
        <f>IFERROR(__xludf.DUMMYFUNCTION("""COMPUTED_VALUE"""),45434.66666666667)</f>
        <v>45434.66667</v>
      </c>
      <c r="N100" s="1">
        <f>IFERROR(__xludf.DUMMYFUNCTION("""COMPUTED_VALUE"""),3.4844729E7)</f>
        <v>34844729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IFERROR(__xludf.DUMMYFUNCTION("""COMPUTED_VALUE"""),1662.77)</f>
        <v>1662.77</v>
      </c>
      <c r="D101" s="2">
        <f>IFERROR(__xludf.DUMMYFUNCTION("""COMPUTED_VALUE"""),45435.66666666667)</f>
        <v>45435.66667</v>
      </c>
      <c r="E101" s="1">
        <f>IFERROR(__xludf.DUMMYFUNCTION("""COMPUTED_VALUE"""),1662.77)</f>
        <v>1662.77</v>
      </c>
      <c r="G101" s="2">
        <f>IFERROR(__xludf.DUMMYFUNCTION("""COMPUTED_VALUE"""),45435.66666666667)</f>
        <v>45435.66667</v>
      </c>
      <c r="H101" s="1">
        <f>IFERROR(__xludf.DUMMYFUNCTION("""COMPUTED_VALUE"""),1637.7)</f>
        <v>1637.7</v>
      </c>
      <c r="J101" s="2">
        <f>IFERROR(__xludf.DUMMYFUNCTION("""COMPUTED_VALUE"""),45435.66666666667)</f>
        <v>45435.66667</v>
      </c>
      <c r="K101" s="1">
        <f>IFERROR(__xludf.DUMMYFUNCTION("""COMPUTED_VALUE"""),1641.93)</f>
        <v>1641.93</v>
      </c>
      <c r="M101" s="2">
        <f>IFERROR(__xludf.DUMMYFUNCTION("""COMPUTED_VALUE"""),45435.66666666667)</f>
        <v>45435.66667</v>
      </c>
      <c r="N101" s="1">
        <f>IFERROR(__xludf.DUMMYFUNCTION("""COMPUTED_VALUE"""),3.9582063E7)</f>
        <v>39582063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IFERROR(__xludf.DUMMYFUNCTION("""COMPUTED_VALUE"""),1648.56)</f>
        <v>1648.56</v>
      </c>
      <c r="D102" s="2">
        <f>IFERROR(__xludf.DUMMYFUNCTION("""COMPUTED_VALUE"""),45436.66666666667)</f>
        <v>45436.66667</v>
      </c>
      <c r="E102" s="1">
        <f>IFERROR(__xludf.DUMMYFUNCTION("""COMPUTED_VALUE"""),1654.08)</f>
        <v>1654.08</v>
      </c>
      <c r="G102" s="2">
        <f>IFERROR(__xludf.DUMMYFUNCTION("""COMPUTED_VALUE"""),45436.66666666667)</f>
        <v>45436.66667</v>
      </c>
      <c r="H102" s="1">
        <f>IFERROR(__xludf.DUMMYFUNCTION("""COMPUTED_VALUE"""),1643.09)</f>
        <v>1643.09</v>
      </c>
      <c r="J102" s="2">
        <f>IFERROR(__xludf.DUMMYFUNCTION("""COMPUTED_VALUE"""),45436.66666666667)</f>
        <v>45436.66667</v>
      </c>
      <c r="K102" s="1">
        <f>IFERROR(__xludf.DUMMYFUNCTION("""COMPUTED_VALUE"""),1646.88)</f>
        <v>1646.88</v>
      </c>
      <c r="M102" s="2">
        <f>IFERROR(__xludf.DUMMYFUNCTION("""COMPUTED_VALUE"""),45436.66666666667)</f>
        <v>45436.66667</v>
      </c>
      <c r="N102" s="1">
        <f>IFERROR(__xludf.DUMMYFUNCTION("""COMPUTED_VALUE"""),2.3706102E7)</f>
        <v>23706102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IFERROR(__xludf.DUMMYFUNCTION("""COMPUTED_VALUE"""),1647.34)</f>
        <v>1647.34</v>
      </c>
      <c r="D103" s="2">
        <f>IFERROR(__xludf.DUMMYFUNCTION("""COMPUTED_VALUE"""),45440.66666666667)</f>
        <v>45440.66667</v>
      </c>
      <c r="E103" s="1">
        <f>IFERROR(__xludf.DUMMYFUNCTION("""COMPUTED_VALUE"""),1658.2)</f>
        <v>1658.2</v>
      </c>
      <c r="G103" s="2">
        <f>IFERROR(__xludf.DUMMYFUNCTION("""COMPUTED_VALUE"""),45440.66666666667)</f>
        <v>45440.66667</v>
      </c>
      <c r="H103" s="1">
        <f>IFERROR(__xludf.DUMMYFUNCTION("""COMPUTED_VALUE"""),1633.74)</f>
        <v>1633.74</v>
      </c>
      <c r="J103" s="2">
        <f>IFERROR(__xludf.DUMMYFUNCTION("""COMPUTED_VALUE"""),45440.66666666667)</f>
        <v>45440.66667</v>
      </c>
      <c r="K103" s="1">
        <f>IFERROR(__xludf.DUMMYFUNCTION("""COMPUTED_VALUE"""),1640.1)</f>
        <v>1640.1</v>
      </c>
      <c r="M103" s="2">
        <f>IFERROR(__xludf.DUMMYFUNCTION("""COMPUTED_VALUE"""),45440.66666666667)</f>
        <v>45440.66667</v>
      </c>
      <c r="N103" s="1">
        <f>IFERROR(__xludf.DUMMYFUNCTION("""COMPUTED_VALUE"""),3.0460934E7)</f>
        <v>30460934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IFERROR(__xludf.DUMMYFUNCTION("""COMPUTED_VALUE"""),1630.97)</f>
        <v>1630.97</v>
      </c>
      <c r="D104" s="2">
        <f>IFERROR(__xludf.DUMMYFUNCTION("""COMPUTED_VALUE"""),45441.66666666667)</f>
        <v>45441.66667</v>
      </c>
      <c r="E104" s="1">
        <f>IFERROR(__xludf.DUMMYFUNCTION("""COMPUTED_VALUE"""),1642.34)</f>
        <v>1642.34</v>
      </c>
      <c r="G104" s="2">
        <f>IFERROR(__xludf.DUMMYFUNCTION("""COMPUTED_VALUE"""),45441.66666666667)</f>
        <v>45441.66667</v>
      </c>
      <c r="H104" s="1">
        <f>IFERROR(__xludf.DUMMYFUNCTION("""COMPUTED_VALUE"""),1629.03)</f>
        <v>1629.03</v>
      </c>
      <c r="J104" s="2">
        <f>IFERROR(__xludf.DUMMYFUNCTION("""COMPUTED_VALUE"""),45441.66666666667)</f>
        <v>45441.66667</v>
      </c>
      <c r="K104" s="1">
        <f>IFERROR(__xludf.DUMMYFUNCTION("""COMPUTED_VALUE"""),1634.41)</f>
        <v>1634.41</v>
      </c>
      <c r="M104" s="2">
        <f>IFERROR(__xludf.DUMMYFUNCTION("""COMPUTED_VALUE"""),45441.66666666667)</f>
        <v>45441.66667</v>
      </c>
      <c r="N104" s="1">
        <f>IFERROR(__xludf.DUMMYFUNCTION("""COMPUTED_VALUE"""),3.0533591E7)</f>
        <v>30533591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IFERROR(__xludf.DUMMYFUNCTION("""COMPUTED_VALUE"""),1634.03)</f>
        <v>1634.03</v>
      </c>
      <c r="D105" s="2">
        <f>IFERROR(__xludf.DUMMYFUNCTION("""COMPUTED_VALUE"""),45442.66666666667)</f>
        <v>45442.66667</v>
      </c>
      <c r="E105" s="1">
        <f>IFERROR(__xludf.DUMMYFUNCTION("""COMPUTED_VALUE"""),1641.74)</f>
        <v>1641.74</v>
      </c>
      <c r="G105" s="2">
        <f>IFERROR(__xludf.DUMMYFUNCTION("""COMPUTED_VALUE"""),45442.66666666667)</f>
        <v>45442.66667</v>
      </c>
      <c r="H105" s="1">
        <f>IFERROR(__xludf.DUMMYFUNCTION("""COMPUTED_VALUE"""),1628.25)</f>
        <v>1628.25</v>
      </c>
      <c r="J105" s="2">
        <f>IFERROR(__xludf.DUMMYFUNCTION("""COMPUTED_VALUE"""),45442.66666666667)</f>
        <v>45442.66667</v>
      </c>
      <c r="K105" s="1">
        <f>IFERROR(__xludf.DUMMYFUNCTION("""COMPUTED_VALUE"""),1632.69)</f>
        <v>1632.69</v>
      </c>
      <c r="M105" s="2">
        <f>IFERROR(__xludf.DUMMYFUNCTION("""COMPUTED_VALUE"""),45442.66666666667)</f>
        <v>45442.66667</v>
      </c>
      <c r="N105" s="1">
        <f>IFERROR(__xludf.DUMMYFUNCTION("""COMPUTED_VALUE"""),3.4881458E7)</f>
        <v>34881458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IFERROR(__xludf.DUMMYFUNCTION("""COMPUTED_VALUE"""),1632.06)</f>
        <v>1632.06</v>
      </c>
      <c r="D106" s="2">
        <f>IFERROR(__xludf.DUMMYFUNCTION("""COMPUTED_VALUE"""),45443.66666666667)</f>
        <v>45443.66667</v>
      </c>
      <c r="E106" s="1">
        <f>IFERROR(__xludf.DUMMYFUNCTION("""COMPUTED_VALUE"""),1640.16)</f>
        <v>1640.16</v>
      </c>
      <c r="G106" s="2">
        <f>IFERROR(__xludf.DUMMYFUNCTION("""COMPUTED_VALUE"""),45443.66666666667)</f>
        <v>45443.66667</v>
      </c>
      <c r="H106" s="1">
        <f>IFERROR(__xludf.DUMMYFUNCTION("""COMPUTED_VALUE"""),1618.37)</f>
        <v>1618.37</v>
      </c>
      <c r="J106" s="2">
        <f>IFERROR(__xludf.DUMMYFUNCTION("""COMPUTED_VALUE"""),45443.66666666667)</f>
        <v>45443.66667</v>
      </c>
      <c r="K106" s="1">
        <f>IFERROR(__xludf.DUMMYFUNCTION("""COMPUTED_VALUE"""),1639.36)</f>
        <v>1639.36</v>
      </c>
      <c r="M106" s="2">
        <f>IFERROR(__xludf.DUMMYFUNCTION("""COMPUTED_VALUE"""),45443.66666666667)</f>
        <v>45443.66667</v>
      </c>
      <c r="N106" s="1">
        <f>IFERROR(__xludf.DUMMYFUNCTION("""COMPUTED_VALUE"""),8.5906855E7)</f>
        <v>85906855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IFERROR(__xludf.DUMMYFUNCTION("""COMPUTED_VALUE"""),1646.32)</f>
        <v>1646.32</v>
      </c>
      <c r="D107" s="2">
        <f>IFERROR(__xludf.DUMMYFUNCTION("""COMPUTED_VALUE"""),45446.66666666667)</f>
        <v>45446.66667</v>
      </c>
      <c r="E107" s="1">
        <f>IFERROR(__xludf.DUMMYFUNCTION("""COMPUTED_VALUE"""),1646.32)</f>
        <v>1646.32</v>
      </c>
      <c r="G107" s="2">
        <f>IFERROR(__xludf.DUMMYFUNCTION("""COMPUTED_VALUE"""),45446.66666666667)</f>
        <v>45446.66667</v>
      </c>
      <c r="H107" s="1">
        <f>IFERROR(__xludf.DUMMYFUNCTION("""COMPUTED_VALUE"""),1622.67)</f>
        <v>1622.67</v>
      </c>
      <c r="J107" s="2">
        <f>IFERROR(__xludf.DUMMYFUNCTION("""COMPUTED_VALUE"""),45446.66666666667)</f>
        <v>45446.66667</v>
      </c>
      <c r="K107" s="1">
        <f>IFERROR(__xludf.DUMMYFUNCTION("""COMPUTED_VALUE"""),1639.81)</f>
        <v>1639.81</v>
      </c>
      <c r="M107" s="2">
        <f>IFERROR(__xludf.DUMMYFUNCTION("""COMPUTED_VALUE"""),45446.66666666667)</f>
        <v>45446.66667</v>
      </c>
      <c r="N107" s="1">
        <f>IFERROR(__xludf.DUMMYFUNCTION("""COMPUTED_VALUE"""),4.0229382E7)</f>
        <v>40229382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IFERROR(__xludf.DUMMYFUNCTION("""COMPUTED_VALUE"""),1638.18)</f>
        <v>1638.18</v>
      </c>
      <c r="D108" s="2">
        <f>IFERROR(__xludf.DUMMYFUNCTION("""COMPUTED_VALUE"""),45447.66666666667)</f>
        <v>45447.66667</v>
      </c>
      <c r="E108" s="1">
        <f>IFERROR(__xludf.DUMMYFUNCTION("""COMPUTED_VALUE"""),1655.51)</f>
        <v>1655.51</v>
      </c>
      <c r="G108" s="2">
        <f>IFERROR(__xludf.DUMMYFUNCTION("""COMPUTED_VALUE"""),45447.66666666667)</f>
        <v>45447.66667</v>
      </c>
      <c r="H108" s="1">
        <f>IFERROR(__xludf.DUMMYFUNCTION("""COMPUTED_VALUE"""),1634.66)</f>
        <v>1634.66</v>
      </c>
      <c r="J108" s="2">
        <f>IFERROR(__xludf.DUMMYFUNCTION("""COMPUTED_VALUE"""),45447.66666666667)</f>
        <v>45447.66667</v>
      </c>
      <c r="K108" s="1">
        <f>IFERROR(__xludf.DUMMYFUNCTION("""COMPUTED_VALUE"""),1652.06)</f>
        <v>1652.06</v>
      </c>
      <c r="M108" s="2">
        <f>IFERROR(__xludf.DUMMYFUNCTION("""COMPUTED_VALUE"""),45447.66666666667)</f>
        <v>45447.66667</v>
      </c>
      <c r="N108" s="1">
        <f>IFERROR(__xludf.DUMMYFUNCTION("""COMPUTED_VALUE"""),3.7754855E7)</f>
        <v>37754855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IFERROR(__xludf.DUMMYFUNCTION("""COMPUTED_VALUE"""),1663.21)</f>
        <v>1663.21</v>
      </c>
      <c r="D109" s="2">
        <f>IFERROR(__xludf.DUMMYFUNCTION("""COMPUTED_VALUE"""),45448.66666666667)</f>
        <v>45448.66667</v>
      </c>
      <c r="E109" s="1">
        <f>IFERROR(__xludf.DUMMYFUNCTION("""COMPUTED_VALUE"""),1663.21)</f>
        <v>1663.21</v>
      </c>
      <c r="G109" s="2">
        <f>IFERROR(__xludf.DUMMYFUNCTION("""COMPUTED_VALUE"""),45448.66666666667)</f>
        <v>45448.66667</v>
      </c>
      <c r="H109" s="1">
        <f>IFERROR(__xludf.DUMMYFUNCTION("""COMPUTED_VALUE"""),1625.76)</f>
        <v>1625.76</v>
      </c>
      <c r="J109" s="2">
        <f>IFERROR(__xludf.DUMMYFUNCTION("""COMPUTED_VALUE"""),45448.66666666667)</f>
        <v>45448.66667</v>
      </c>
      <c r="K109" s="1">
        <f>IFERROR(__xludf.DUMMYFUNCTION("""COMPUTED_VALUE"""),1636.73)</f>
        <v>1636.73</v>
      </c>
      <c r="M109" s="2">
        <f>IFERROR(__xludf.DUMMYFUNCTION("""COMPUTED_VALUE"""),45448.66666666667)</f>
        <v>45448.66667</v>
      </c>
      <c r="N109" s="1">
        <f>IFERROR(__xludf.DUMMYFUNCTION("""COMPUTED_VALUE"""),4.5125196E7)</f>
        <v>45125196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IFERROR(__xludf.DUMMYFUNCTION("""COMPUTED_VALUE"""),1635.07)</f>
        <v>1635.07</v>
      </c>
      <c r="D110" s="2">
        <f>IFERROR(__xludf.DUMMYFUNCTION("""COMPUTED_VALUE"""),45449.66666666667)</f>
        <v>45449.66667</v>
      </c>
      <c r="E110" s="1">
        <f>IFERROR(__xludf.DUMMYFUNCTION("""COMPUTED_VALUE"""),1643.27)</f>
        <v>1643.27</v>
      </c>
      <c r="G110" s="2">
        <f>IFERROR(__xludf.DUMMYFUNCTION("""COMPUTED_VALUE"""),45449.66666666667)</f>
        <v>45449.66667</v>
      </c>
      <c r="H110" s="1">
        <f>IFERROR(__xludf.DUMMYFUNCTION("""COMPUTED_VALUE"""),1632.36)</f>
        <v>1632.36</v>
      </c>
      <c r="J110" s="2">
        <f>IFERROR(__xludf.DUMMYFUNCTION("""COMPUTED_VALUE"""),45449.66666666667)</f>
        <v>45449.66667</v>
      </c>
      <c r="K110" s="1">
        <f>IFERROR(__xludf.DUMMYFUNCTION("""COMPUTED_VALUE"""),1638.82)</f>
        <v>1638.82</v>
      </c>
      <c r="M110" s="2">
        <f>IFERROR(__xludf.DUMMYFUNCTION("""COMPUTED_VALUE"""),45449.66666666667)</f>
        <v>45449.66667</v>
      </c>
      <c r="N110" s="1">
        <f>IFERROR(__xludf.DUMMYFUNCTION("""COMPUTED_VALUE"""),3.2226902E7)</f>
        <v>32226902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IFERROR(__xludf.DUMMYFUNCTION("""COMPUTED_VALUE"""),1632.11)</f>
        <v>1632.11</v>
      </c>
      <c r="D111" s="2">
        <f>IFERROR(__xludf.DUMMYFUNCTION("""COMPUTED_VALUE"""),45450.66666666667)</f>
        <v>45450.66667</v>
      </c>
      <c r="E111" s="1">
        <f>IFERROR(__xludf.DUMMYFUNCTION("""COMPUTED_VALUE"""),1643.59)</f>
        <v>1643.59</v>
      </c>
      <c r="G111" s="2">
        <f>IFERROR(__xludf.DUMMYFUNCTION("""COMPUTED_VALUE"""),45450.66666666667)</f>
        <v>45450.66667</v>
      </c>
      <c r="H111" s="1">
        <f>IFERROR(__xludf.DUMMYFUNCTION("""COMPUTED_VALUE"""),1629.43)</f>
        <v>1629.43</v>
      </c>
      <c r="J111" s="2">
        <f>IFERROR(__xludf.DUMMYFUNCTION("""COMPUTED_VALUE"""),45450.66666666667)</f>
        <v>45450.66667</v>
      </c>
      <c r="K111" s="1">
        <f>IFERROR(__xludf.DUMMYFUNCTION("""COMPUTED_VALUE"""),1630.41)</f>
        <v>1630.41</v>
      </c>
      <c r="M111" s="2">
        <f>IFERROR(__xludf.DUMMYFUNCTION("""COMPUTED_VALUE"""),45450.66666666667)</f>
        <v>45450.66667</v>
      </c>
      <c r="N111" s="1">
        <f>IFERROR(__xludf.DUMMYFUNCTION("""COMPUTED_VALUE"""),2.9479211E7)</f>
        <v>29479211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IFERROR(__xludf.DUMMYFUNCTION("""COMPUTED_VALUE"""),1624.62)</f>
        <v>1624.62</v>
      </c>
      <c r="D112" s="2">
        <f>IFERROR(__xludf.DUMMYFUNCTION("""COMPUTED_VALUE"""),45453.66666666667)</f>
        <v>45453.66667</v>
      </c>
      <c r="E112" s="1">
        <f>IFERROR(__xludf.DUMMYFUNCTION("""COMPUTED_VALUE"""),1633.15)</f>
        <v>1633.15</v>
      </c>
      <c r="G112" s="2">
        <f>IFERROR(__xludf.DUMMYFUNCTION("""COMPUTED_VALUE"""),45453.66666666667)</f>
        <v>45453.66667</v>
      </c>
      <c r="H112" s="1">
        <f>IFERROR(__xludf.DUMMYFUNCTION("""COMPUTED_VALUE"""),1616.6)</f>
        <v>1616.6</v>
      </c>
      <c r="J112" s="2">
        <f>IFERROR(__xludf.DUMMYFUNCTION("""COMPUTED_VALUE"""),45453.66666666667)</f>
        <v>45453.66667</v>
      </c>
      <c r="K112" s="1">
        <f>IFERROR(__xludf.DUMMYFUNCTION("""COMPUTED_VALUE"""),1632.97)</f>
        <v>1632.97</v>
      </c>
      <c r="M112" s="2">
        <f>IFERROR(__xludf.DUMMYFUNCTION("""COMPUTED_VALUE"""),45453.66666666667)</f>
        <v>45453.66667</v>
      </c>
      <c r="N112" s="1">
        <f>IFERROR(__xludf.DUMMYFUNCTION("""COMPUTED_VALUE"""),2.621912E7)</f>
        <v>26219120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IFERROR(__xludf.DUMMYFUNCTION("""COMPUTED_VALUE"""),1628.78)</f>
        <v>1628.78</v>
      </c>
      <c r="D113" s="2">
        <f>IFERROR(__xludf.DUMMYFUNCTION("""COMPUTED_VALUE"""),45454.66666666667)</f>
        <v>45454.66667</v>
      </c>
      <c r="E113" s="1">
        <f>IFERROR(__xludf.DUMMYFUNCTION("""COMPUTED_VALUE"""),1641.97)</f>
        <v>1641.97</v>
      </c>
      <c r="G113" s="2">
        <f>IFERROR(__xludf.DUMMYFUNCTION("""COMPUTED_VALUE"""),45454.66666666667)</f>
        <v>45454.66667</v>
      </c>
      <c r="H113" s="1">
        <f>IFERROR(__xludf.DUMMYFUNCTION("""COMPUTED_VALUE"""),1620.66)</f>
        <v>1620.66</v>
      </c>
      <c r="J113" s="2">
        <f>IFERROR(__xludf.DUMMYFUNCTION("""COMPUTED_VALUE"""),45454.66666666667)</f>
        <v>45454.66667</v>
      </c>
      <c r="K113" s="1">
        <f>IFERROR(__xludf.DUMMYFUNCTION("""COMPUTED_VALUE"""),1640.23)</f>
        <v>1640.23</v>
      </c>
      <c r="M113" s="2">
        <f>IFERROR(__xludf.DUMMYFUNCTION("""COMPUTED_VALUE"""),45454.66666666667)</f>
        <v>45454.66667</v>
      </c>
      <c r="N113" s="1">
        <f>IFERROR(__xludf.DUMMYFUNCTION("""COMPUTED_VALUE"""),2.8702448E7)</f>
        <v>28702448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IFERROR(__xludf.DUMMYFUNCTION("""COMPUTED_VALUE"""),1653.27)</f>
        <v>1653.27</v>
      </c>
      <c r="D114" s="2">
        <f>IFERROR(__xludf.DUMMYFUNCTION("""COMPUTED_VALUE"""),45455.66666666667)</f>
        <v>45455.66667</v>
      </c>
      <c r="E114" s="1">
        <f>IFERROR(__xludf.DUMMYFUNCTION("""COMPUTED_VALUE"""),1658.47)</f>
        <v>1658.47</v>
      </c>
      <c r="G114" s="2">
        <f>IFERROR(__xludf.DUMMYFUNCTION("""COMPUTED_VALUE"""),45455.66666666667)</f>
        <v>45455.66667</v>
      </c>
      <c r="H114" s="1">
        <f>IFERROR(__xludf.DUMMYFUNCTION("""COMPUTED_VALUE"""),1644.84)</f>
        <v>1644.84</v>
      </c>
      <c r="J114" s="2">
        <f>IFERROR(__xludf.DUMMYFUNCTION("""COMPUTED_VALUE"""),45455.66666666667)</f>
        <v>45455.66667</v>
      </c>
      <c r="K114" s="1">
        <f>IFERROR(__xludf.DUMMYFUNCTION("""COMPUTED_VALUE"""),1650.52)</f>
        <v>1650.52</v>
      </c>
      <c r="M114" s="2">
        <f>IFERROR(__xludf.DUMMYFUNCTION("""COMPUTED_VALUE"""),45455.66666666667)</f>
        <v>45455.66667</v>
      </c>
      <c r="N114" s="1">
        <f>IFERROR(__xludf.DUMMYFUNCTION("""COMPUTED_VALUE"""),3.0109632E7)</f>
        <v>30109632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IFERROR(__xludf.DUMMYFUNCTION("""COMPUTED_VALUE"""),1657.67)</f>
        <v>1657.67</v>
      </c>
      <c r="D115" s="2">
        <f>IFERROR(__xludf.DUMMYFUNCTION("""COMPUTED_VALUE"""),45456.66666666667)</f>
        <v>45456.66667</v>
      </c>
      <c r="E115" s="1">
        <f>IFERROR(__xludf.DUMMYFUNCTION("""COMPUTED_VALUE"""),1666.81)</f>
        <v>1666.81</v>
      </c>
      <c r="G115" s="2">
        <f>IFERROR(__xludf.DUMMYFUNCTION("""COMPUTED_VALUE"""),45456.66666666667)</f>
        <v>45456.66667</v>
      </c>
      <c r="H115" s="1">
        <f>IFERROR(__xludf.DUMMYFUNCTION("""COMPUTED_VALUE"""),1647.74)</f>
        <v>1647.74</v>
      </c>
      <c r="J115" s="2">
        <f>IFERROR(__xludf.DUMMYFUNCTION("""COMPUTED_VALUE"""),45456.66666666667)</f>
        <v>45456.66667</v>
      </c>
      <c r="K115" s="1">
        <f>IFERROR(__xludf.DUMMYFUNCTION("""COMPUTED_VALUE"""),1666.36)</f>
        <v>1666.36</v>
      </c>
      <c r="M115" s="2">
        <f>IFERROR(__xludf.DUMMYFUNCTION("""COMPUTED_VALUE"""),45456.66666666667)</f>
        <v>45456.66667</v>
      </c>
      <c r="N115" s="1">
        <f>IFERROR(__xludf.DUMMYFUNCTION("""COMPUTED_VALUE"""),3.0237625E7)</f>
        <v>30237625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IFERROR(__xludf.DUMMYFUNCTION("""COMPUTED_VALUE"""),1655.67)</f>
        <v>1655.67</v>
      </c>
      <c r="D116" s="2">
        <f>IFERROR(__xludf.DUMMYFUNCTION("""COMPUTED_VALUE"""),45457.66666666667)</f>
        <v>45457.66667</v>
      </c>
      <c r="E116" s="1">
        <f>IFERROR(__xludf.DUMMYFUNCTION("""COMPUTED_VALUE"""),1663.05)</f>
        <v>1663.05</v>
      </c>
      <c r="G116" s="2">
        <f>IFERROR(__xludf.DUMMYFUNCTION("""COMPUTED_VALUE"""),45457.66666666667)</f>
        <v>45457.66667</v>
      </c>
      <c r="H116" s="1">
        <f>IFERROR(__xludf.DUMMYFUNCTION("""COMPUTED_VALUE"""),1646.65)</f>
        <v>1646.65</v>
      </c>
      <c r="J116" s="2">
        <f>IFERROR(__xludf.DUMMYFUNCTION("""COMPUTED_VALUE"""),45457.66666666667)</f>
        <v>45457.66667</v>
      </c>
      <c r="K116" s="1">
        <f>IFERROR(__xludf.DUMMYFUNCTION("""COMPUTED_VALUE"""),1661.48)</f>
        <v>1661.48</v>
      </c>
      <c r="M116" s="2">
        <f>IFERROR(__xludf.DUMMYFUNCTION("""COMPUTED_VALUE"""),45457.66666666667)</f>
        <v>45457.66667</v>
      </c>
      <c r="N116" s="1">
        <f>IFERROR(__xludf.DUMMYFUNCTION("""COMPUTED_VALUE"""),2.7374477E7)</f>
        <v>27374477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IFERROR(__xludf.DUMMYFUNCTION("""COMPUTED_VALUE"""),1662.36)</f>
        <v>1662.36</v>
      </c>
      <c r="D117" s="2">
        <f>IFERROR(__xludf.DUMMYFUNCTION("""COMPUTED_VALUE"""),45460.66666666667)</f>
        <v>45460.66667</v>
      </c>
      <c r="E117" s="1">
        <f>IFERROR(__xludf.DUMMYFUNCTION("""COMPUTED_VALUE"""),1680.84)</f>
        <v>1680.84</v>
      </c>
      <c r="G117" s="2">
        <f>IFERROR(__xludf.DUMMYFUNCTION("""COMPUTED_VALUE"""),45460.66666666667)</f>
        <v>45460.66667</v>
      </c>
      <c r="H117" s="1">
        <f>IFERROR(__xludf.DUMMYFUNCTION("""COMPUTED_VALUE"""),1651.67)</f>
        <v>1651.67</v>
      </c>
      <c r="J117" s="2">
        <f>IFERROR(__xludf.DUMMYFUNCTION("""COMPUTED_VALUE"""),45460.66666666667)</f>
        <v>45460.66667</v>
      </c>
      <c r="K117" s="1">
        <f>IFERROR(__xludf.DUMMYFUNCTION("""COMPUTED_VALUE"""),1680.61)</f>
        <v>1680.61</v>
      </c>
      <c r="M117" s="2">
        <f>IFERROR(__xludf.DUMMYFUNCTION("""COMPUTED_VALUE"""),45460.66666666667)</f>
        <v>45460.66667</v>
      </c>
      <c r="N117" s="1">
        <f>IFERROR(__xludf.DUMMYFUNCTION("""COMPUTED_VALUE"""),2.9359201E7)</f>
        <v>29359201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IFERROR(__xludf.DUMMYFUNCTION("""COMPUTED_VALUE"""),1678.88)</f>
        <v>1678.88</v>
      </c>
      <c r="D118" s="2">
        <f>IFERROR(__xludf.DUMMYFUNCTION("""COMPUTED_VALUE"""),45461.66666666667)</f>
        <v>45461.66667</v>
      </c>
      <c r="E118" s="1">
        <f>IFERROR(__xludf.DUMMYFUNCTION("""COMPUTED_VALUE"""),1687.4)</f>
        <v>1687.4</v>
      </c>
      <c r="G118" s="2">
        <f>IFERROR(__xludf.DUMMYFUNCTION("""COMPUTED_VALUE"""),45461.66666666667)</f>
        <v>45461.66667</v>
      </c>
      <c r="H118" s="1">
        <f>IFERROR(__xludf.DUMMYFUNCTION("""COMPUTED_VALUE"""),1677.05)</f>
        <v>1677.05</v>
      </c>
      <c r="J118" s="2">
        <f>IFERROR(__xludf.DUMMYFUNCTION("""COMPUTED_VALUE"""),45461.66666666667)</f>
        <v>45461.66667</v>
      </c>
      <c r="K118" s="1">
        <f>IFERROR(__xludf.DUMMYFUNCTION("""COMPUTED_VALUE"""),1685.61)</f>
        <v>1685.61</v>
      </c>
      <c r="M118" s="2">
        <f>IFERROR(__xludf.DUMMYFUNCTION("""COMPUTED_VALUE"""),45461.66666666667)</f>
        <v>45461.66667</v>
      </c>
      <c r="N118" s="1">
        <f>IFERROR(__xludf.DUMMYFUNCTION("""COMPUTED_VALUE"""),3.1831599E7)</f>
        <v>31831599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IFERROR(__xludf.DUMMYFUNCTION("""COMPUTED_VALUE"""),1687.91)</f>
        <v>1687.91</v>
      </c>
      <c r="D119" s="2">
        <f>IFERROR(__xludf.DUMMYFUNCTION("""COMPUTED_VALUE"""),45463.66666666667)</f>
        <v>45463.66667</v>
      </c>
      <c r="E119" s="1">
        <f>IFERROR(__xludf.DUMMYFUNCTION("""COMPUTED_VALUE"""),1700.96)</f>
        <v>1700.96</v>
      </c>
      <c r="G119" s="2">
        <f>IFERROR(__xludf.DUMMYFUNCTION("""COMPUTED_VALUE"""),45463.66666666667)</f>
        <v>45463.66667</v>
      </c>
      <c r="H119" s="1">
        <f>IFERROR(__xludf.DUMMYFUNCTION("""COMPUTED_VALUE"""),1686.18)</f>
        <v>1686.18</v>
      </c>
      <c r="J119" s="2">
        <f>IFERROR(__xludf.DUMMYFUNCTION("""COMPUTED_VALUE"""),45463.66666666667)</f>
        <v>45463.66667</v>
      </c>
      <c r="K119" s="1">
        <f>IFERROR(__xludf.DUMMYFUNCTION("""COMPUTED_VALUE"""),1697.71)</f>
        <v>1697.71</v>
      </c>
      <c r="M119" s="2">
        <f>IFERROR(__xludf.DUMMYFUNCTION("""COMPUTED_VALUE"""),45463.66666666667)</f>
        <v>45463.66667</v>
      </c>
      <c r="N119" s="1">
        <f>IFERROR(__xludf.DUMMYFUNCTION("""COMPUTED_VALUE"""),4.0414177E7)</f>
        <v>40414177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IFERROR(__xludf.DUMMYFUNCTION("""COMPUTED_VALUE"""),1702.39)</f>
        <v>1702.39</v>
      </c>
      <c r="D120" s="2">
        <f>IFERROR(__xludf.DUMMYFUNCTION("""COMPUTED_VALUE"""),45464.66666666667)</f>
        <v>45464.66667</v>
      </c>
      <c r="E120" s="1">
        <f>IFERROR(__xludf.DUMMYFUNCTION("""COMPUTED_VALUE"""),1714.46)</f>
        <v>1714.46</v>
      </c>
      <c r="G120" s="2">
        <f>IFERROR(__xludf.DUMMYFUNCTION("""COMPUTED_VALUE"""),45464.66666666667)</f>
        <v>45464.66667</v>
      </c>
      <c r="H120" s="1">
        <f>IFERROR(__xludf.DUMMYFUNCTION("""COMPUTED_VALUE"""),1693.4)</f>
        <v>1693.4</v>
      </c>
      <c r="J120" s="2">
        <f>IFERROR(__xludf.DUMMYFUNCTION("""COMPUTED_VALUE"""),45464.66666666667)</f>
        <v>45464.66667</v>
      </c>
      <c r="K120" s="1">
        <f>IFERROR(__xludf.DUMMYFUNCTION("""COMPUTED_VALUE"""),1707.94)</f>
        <v>1707.94</v>
      </c>
      <c r="M120" s="2">
        <f>IFERROR(__xludf.DUMMYFUNCTION("""COMPUTED_VALUE"""),45464.66666666667)</f>
        <v>45464.66667</v>
      </c>
      <c r="N120" s="1">
        <f>IFERROR(__xludf.DUMMYFUNCTION("""COMPUTED_VALUE"""),9.9706493E7)</f>
        <v>99706493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IFERROR(__xludf.DUMMYFUNCTION("""COMPUTED_VALUE"""),1707.96)</f>
        <v>1707.96</v>
      </c>
      <c r="D121" s="2">
        <f>IFERROR(__xludf.DUMMYFUNCTION("""COMPUTED_VALUE"""),45467.66666666667)</f>
        <v>45467.66667</v>
      </c>
      <c r="E121" s="1">
        <f>IFERROR(__xludf.DUMMYFUNCTION("""COMPUTED_VALUE"""),1714.21)</f>
        <v>1714.21</v>
      </c>
      <c r="G121" s="2">
        <f>IFERROR(__xludf.DUMMYFUNCTION("""COMPUTED_VALUE"""),45467.66666666667)</f>
        <v>45467.66667</v>
      </c>
      <c r="H121" s="1">
        <f>IFERROR(__xludf.DUMMYFUNCTION("""COMPUTED_VALUE"""),1694.13)</f>
        <v>1694.13</v>
      </c>
      <c r="J121" s="2">
        <f>IFERROR(__xludf.DUMMYFUNCTION("""COMPUTED_VALUE"""),45467.66666666667)</f>
        <v>45467.66667</v>
      </c>
      <c r="K121" s="1">
        <f>IFERROR(__xludf.DUMMYFUNCTION("""COMPUTED_VALUE"""),1699.74)</f>
        <v>1699.74</v>
      </c>
      <c r="M121" s="2">
        <f>IFERROR(__xludf.DUMMYFUNCTION("""COMPUTED_VALUE"""),45467.66666666667)</f>
        <v>45467.66667</v>
      </c>
      <c r="N121" s="1">
        <f>IFERROR(__xludf.DUMMYFUNCTION("""COMPUTED_VALUE"""),3.1800981E7)</f>
        <v>31800981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IFERROR(__xludf.DUMMYFUNCTION("""COMPUTED_VALUE"""),1701.86)</f>
        <v>1701.86</v>
      </c>
      <c r="D122" s="2">
        <f>IFERROR(__xludf.DUMMYFUNCTION("""COMPUTED_VALUE"""),45468.66666666667)</f>
        <v>45468.66667</v>
      </c>
      <c r="E122" s="1">
        <f>IFERROR(__xludf.DUMMYFUNCTION("""COMPUTED_VALUE"""),1710.77)</f>
        <v>1710.77</v>
      </c>
      <c r="G122" s="2">
        <f>IFERROR(__xludf.DUMMYFUNCTION("""COMPUTED_VALUE"""),45468.66666666667)</f>
        <v>45468.66667</v>
      </c>
      <c r="H122" s="1">
        <f>IFERROR(__xludf.DUMMYFUNCTION("""COMPUTED_VALUE"""),1696.54)</f>
        <v>1696.54</v>
      </c>
      <c r="J122" s="2">
        <f>IFERROR(__xludf.DUMMYFUNCTION("""COMPUTED_VALUE"""),45468.66666666667)</f>
        <v>45468.66667</v>
      </c>
      <c r="K122" s="1">
        <f>IFERROR(__xludf.DUMMYFUNCTION("""COMPUTED_VALUE"""),1707.7)</f>
        <v>1707.7</v>
      </c>
      <c r="M122" s="2">
        <f>IFERROR(__xludf.DUMMYFUNCTION("""COMPUTED_VALUE"""),45468.66666666667)</f>
        <v>45468.66667</v>
      </c>
      <c r="N122" s="1">
        <f>IFERROR(__xludf.DUMMYFUNCTION("""COMPUTED_VALUE"""),2.9459496E7)</f>
        <v>29459496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IFERROR(__xludf.DUMMYFUNCTION("""COMPUTED_VALUE"""),1702.52)</f>
        <v>1702.52</v>
      </c>
      <c r="D123" s="2">
        <f>IFERROR(__xludf.DUMMYFUNCTION("""COMPUTED_VALUE"""),45469.66666666667)</f>
        <v>45469.66667</v>
      </c>
      <c r="E123" s="1">
        <f>IFERROR(__xludf.DUMMYFUNCTION("""COMPUTED_VALUE"""),1706.83)</f>
        <v>1706.83</v>
      </c>
      <c r="G123" s="2">
        <f>IFERROR(__xludf.DUMMYFUNCTION("""COMPUTED_VALUE"""),45469.66666666667)</f>
        <v>45469.66667</v>
      </c>
      <c r="H123" s="1">
        <f>IFERROR(__xludf.DUMMYFUNCTION("""COMPUTED_VALUE"""),1692.43)</f>
        <v>1692.43</v>
      </c>
      <c r="J123" s="2">
        <f>IFERROR(__xludf.DUMMYFUNCTION("""COMPUTED_VALUE"""),45469.66666666667)</f>
        <v>45469.66667</v>
      </c>
      <c r="K123" s="1">
        <f>IFERROR(__xludf.DUMMYFUNCTION("""COMPUTED_VALUE"""),1696.91)</f>
        <v>1696.91</v>
      </c>
      <c r="M123" s="2">
        <f>IFERROR(__xludf.DUMMYFUNCTION("""COMPUTED_VALUE"""),45469.66666666667)</f>
        <v>45469.66667</v>
      </c>
      <c r="N123" s="1">
        <f>IFERROR(__xludf.DUMMYFUNCTION("""COMPUTED_VALUE"""),2.6616671E7)</f>
        <v>26616671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IFERROR(__xludf.DUMMYFUNCTION("""COMPUTED_VALUE"""),1701.15)</f>
        <v>1701.15</v>
      </c>
      <c r="D124" s="2">
        <f>IFERROR(__xludf.DUMMYFUNCTION("""COMPUTED_VALUE"""),45470.66666666667)</f>
        <v>45470.66667</v>
      </c>
      <c r="E124" s="1">
        <f>IFERROR(__xludf.DUMMYFUNCTION("""COMPUTED_VALUE"""),1725.72)</f>
        <v>1725.72</v>
      </c>
      <c r="G124" s="2">
        <f>IFERROR(__xludf.DUMMYFUNCTION("""COMPUTED_VALUE"""),45470.66666666667)</f>
        <v>45470.66667</v>
      </c>
      <c r="H124" s="1">
        <f>IFERROR(__xludf.DUMMYFUNCTION("""COMPUTED_VALUE"""),1701.15)</f>
        <v>1701.15</v>
      </c>
      <c r="J124" s="2">
        <f>IFERROR(__xludf.DUMMYFUNCTION("""COMPUTED_VALUE"""),45470.66666666667)</f>
        <v>45470.66667</v>
      </c>
      <c r="K124" s="1">
        <f>IFERROR(__xludf.DUMMYFUNCTION("""COMPUTED_VALUE"""),1724.66)</f>
        <v>1724.66</v>
      </c>
      <c r="M124" s="2">
        <f>IFERROR(__xludf.DUMMYFUNCTION("""COMPUTED_VALUE"""),45470.66666666667)</f>
        <v>45470.66667</v>
      </c>
      <c r="N124" s="1">
        <f>IFERROR(__xludf.DUMMYFUNCTION("""COMPUTED_VALUE"""),2.8567757E7)</f>
        <v>28567757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IFERROR(__xludf.DUMMYFUNCTION("""COMPUTED_VALUE"""),1725.78)</f>
        <v>1725.78</v>
      </c>
      <c r="D125" s="2">
        <f>IFERROR(__xludf.DUMMYFUNCTION("""COMPUTED_VALUE"""),45471.66666666667)</f>
        <v>45471.66667</v>
      </c>
      <c r="E125" s="1">
        <f>IFERROR(__xludf.DUMMYFUNCTION("""COMPUTED_VALUE"""),1740.29)</f>
        <v>1740.29</v>
      </c>
      <c r="G125" s="2">
        <f>IFERROR(__xludf.DUMMYFUNCTION("""COMPUTED_VALUE"""),45471.66666666667)</f>
        <v>45471.66667</v>
      </c>
      <c r="H125" s="1">
        <f>IFERROR(__xludf.DUMMYFUNCTION("""COMPUTED_VALUE"""),1724.65)</f>
        <v>1724.65</v>
      </c>
      <c r="J125" s="2">
        <f>IFERROR(__xludf.DUMMYFUNCTION("""COMPUTED_VALUE"""),45471.66666666667)</f>
        <v>45471.66667</v>
      </c>
      <c r="K125" s="1">
        <f>IFERROR(__xludf.DUMMYFUNCTION("""COMPUTED_VALUE"""),1729.85)</f>
        <v>1729.85</v>
      </c>
      <c r="M125" s="2">
        <f>IFERROR(__xludf.DUMMYFUNCTION("""COMPUTED_VALUE"""),45471.66666666667)</f>
        <v>45471.66667</v>
      </c>
      <c r="N125" s="1">
        <f>IFERROR(__xludf.DUMMYFUNCTION("""COMPUTED_VALUE"""),6.3574153E7)</f>
        <v>63574153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IFERROR(__xludf.DUMMYFUNCTION("""COMPUTED_VALUE"""),1734.54)</f>
        <v>1734.54</v>
      </c>
      <c r="D126" s="2">
        <f>IFERROR(__xludf.DUMMYFUNCTION("""COMPUTED_VALUE"""),45474.66666666667)</f>
        <v>45474.66667</v>
      </c>
      <c r="E126" s="1">
        <f>IFERROR(__xludf.DUMMYFUNCTION("""COMPUTED_VALUE"""),1740.15)</f>
        <v>1740.15</v>
      </c>
      <c r="G126" s="2">
        <f>IFERROR(__xludf.DUMMYFUNCTION("""COMPUTED_VALUE"""),45474.66666666667)</f>
        <v>45474.66667</v>
      </c>
      <c r="H126" s="1">
        <f>IFERROR(__xludf.DUMMYFUNCTION("""COMPUTED_VALUE"""),1724.33)</f>
        <v>1724.33</v>
      </c>
      <c r="J126" s="2">
        <f>IFERROR(__xludf.DUMMYFUNCTION("""COMPUTED_VALUE"""),45474.66666666667)</f>
        <v>45474.66667</v>
      </c>
      <c r="K126" s="1">
        <f>IFERROR(__xludf.DUMMYFUNCTION("""COMPUTED_VALUE"""),1735.92)</f>
        <v>1735.92</v>
      </c>
      <c r="M126" s="2">
        <f>IFERROR(__xludf.DUMMYFUNCTION("""COMPUTED_VALUE"""),45474.66666666667)</f>
        <v>45474.66667</v>
      </c>
      <c r="N126" s="1">
        <f>IFERROR(__xludf.DUMMYFUNCTION("""COMPUTED_VALUE"""),2.9114973E7)</f>
        <v>29114973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IFERROR(__xludf.DUMMYFUNCTION("""COMPUTED_VALUE"""),1735.79)</f>
        <v>1735.79</v>
      </c>
      <c r="D127" s="2">
        <f>IFERROR(__xludf.DUMMYFUNCTION("""COMPUTED_VALUE"""),45475.66666666667)</f>
        <v>45475.66667</v>
      </c>
      <c r="E127" s="1">
        <f>IFERROR(__xludf.DUMMYFUNCTION("""COMPUTED_VALUE"""),1748.42)</f>
        <v>1748.42</v>
      </c>
      <c r="G127" s="2">
        <f>IFERROR(__xludf.DUMMYFUNCTION("""COMPUTED_VALUE"""),45475.66666666667)</f>
        <v>45475.66667</v>
      </c>
      <c r="H127" s="1">
        <f>IFERROR(__xludf.DUMMYFUNCTION("""COMPUTED_VALUE"""),1727.9)</f>
        <v>1727.9</v>
      </c>
      <c r="J127" s="2">
        <f>IFERROR(__xludf.DUMMYFUNCTION("""COMPUTED_VALUE"""),45475.66666666667)</f>
        <v>45475.66667</v>
      </c>
      <c r="K127" s="1">
        <f>IFERROR(__xludf.DUMMYFUNCTION("""COMPUTED_VALUE"""),1733.58)</f>
        <v>1733.58</v>
      </c>
      <c r="M127" s="2">
        <f>IFERROR(__xludf.DUMMYFUNCTION("""COMPUTED_VALUE"""),45475.66666666667)</f>
        <v>45475.66667</v>
      </c>
      <c r="N127" s="1">
        <f>IFERROR(__xludf.DUMMYFUNCTION("""COMPUTED_VALUE"""),2.8206422E7)</f>
        <v>28206422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IFERROR(__xludf.DUMMYFUNCTION("""COMPUTED_VALUE"""),1731.59)</f>
        <v>1731.59</v>
      </c>
      <c r="D128" s="2">
        <f>IFERROR(__xludf.DUMMYFUNCTION("""COMPUTED_VALUE"""),45476.54166666667)</f>
        <v>45476.54167</v>
      </c>
      <c r="E128" s="1">
        <f>IFERROR(__xludf.DUMMYFUNCTION("""COMPUTED_VALUE"""),1742.26)</f>
        <v>1742.26</v>
      </c>
      <c r="G128" s="2">
        <f>IFERROR(__xludf.DUMMYFUNCTION("""COMPUTED_VALUE"""),45476.54166666667)</f>
        <v>45476.54167</v>
      </c>
      <c r="H128" s="1">
        <f>IFERROR(__xludf.DUMMYFUNCTION("""COMPUTED_VALUE"""),1730.19)</f>
        <v>1730.19</v>
      </c>
      <c r="J128" s="2">
        <f>IFERROR(__xludf.DUMMYFUNCTION("""COMPUTED_VALUE"""),45476.54166666667)</f>
        <v>45476.54167</v>
      </c>
      <c r="K128" s="1">
        <f>IFERROR(__xludf.DUMMYFUNCTION("""COMPUTED_VALUE"""),1737.46)</f>
        <v>1737.46</v>
      </c>
      <c r="M128" s="2">
        <f>IFERROR(__xludf.DUMMYFUNCTION("""COMPUTED_VALUE"""),45476.54166666667)</f>
        <v>45476.54167</v>
      </c>
      <c r="N128" s="1">
        <f>IFERROR(__xludf.DUMMYFUNCTION("""COMPUTED_VALUE"""),1.3780822E7)</f>
        <v>13780822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IFERROR(__xludf.DUMMYFUNCTION("""COMPUTED_VALUE"""),1729.97)</f>
        <v>1729.97</v>
      </c>
      <c r="D129" s="2">
        <f>IFERROR(__xludf.DUMMYFUNCTION("""COMPUTED_VALUE"""),45478.66666666667)</f>
        <v>45478.66667</v>
      </c>
      <c r="E129" s="1">
        <f>IFERROR(__xludf.DUMMYFUNCTION("""COMPUTED_VALUE"""),1732.72)</f>
        <v>1732.72</v>
      </c>
      <c r="G129" s="2">
        <f>IFERROR(__xludf.DUMMYFUNCTION("""COMPUTED_VALUE"""),45478.66666666667)</f>
        <v>45478.66667</v>
      </c>
      <c r="H129" s="1">
        <f>IFERROR(__xludf.DUMMYFUNCTION("""COMPUTED_VALUE"""),1718.75)</f>
        <v>1718.75</v>
      </c>
      <c r="J129" s="2">
        <f>IFERROR(__xludf.DUMMYFUNCTION("""COMPUTED_VALUE"""),45478.66666666667)</f>
        <v>45478.66667</v>
      </c>
      <c r="K129" s="1">
        <f>IFERROR(__xludf.DUMMYFUNCTION("""COMPUTED_VALUE"""),1732.71)</f>
        <v>1732.71</v>
      </c>
      <c r="M129" s="2">
        <f>IFERROR(__xludf.DUMMYFUNCTION("""COMPUTED_VALUE"""),45478.66666666667)</f>
        <v>45478.66667</v>
      </c>
      <c r="N129" s="1">
        <f>IFERROR(__xludf.DUMMYFUNCTION("""COMPUTED_VALUE"""),2.5377633E7)</f>
        <v>25377633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IFERROR(__xludf.DUMMYFUNCTION("""COMPUTED_VALUE"""),1730.92)</f>
        <v>1730.92</v>
      </c>
      <c r="D130" s="2">
        <f>IFERROR(__xludf.DUMMYFUNCTION("""COMPUTED_VALUE"""),45481.66666666667)</f>
        <v>45481.66667</v>
      </c>
      <c r="E130" s="1">
        <f>IFERROR(__xludf.DUMMYFUNCTION("""COMPUTED_VALUE"""),1741.34)</f>
        <v>1741.34</v>
      </c>
      <c r="G130" s="2">
        <f>IFERROR(__xludf.DUMMYFUNCTION("""COMPUTED_VALUE"""),45481.66666666667)</f>
        <v>45481.66667</v>
      </c>
      <c r="H130" s="1">
        <f>IFERROR(__xludf.DUMMYFUNCTION("""COMPUTED_VALUE"""),1729.03)</f>
        <v>1729.03</v>
      </c>
      <c r="J130" s="2">
        <f>IFERROR(__xludf.DUMMYFUNCTION("""COMPUTED_VALUE"""),45481.66666666667)</f>
        <v>45481.66667</v>
      </c>
      <c r="K130" s="1">
        <f>IFERROR(__xludf.DUMMYFUNCTION("""COMPUTED_VALUE"""),1732.26)</f>
        <v>1732.26</v>
      </c>
      <c r="M130" s="2">
        <f>IFERROR(__xludf.DUMMYFUNCTION("""COMPUTED_VALUE"""),45481.66666666667)</f>
        <v>45481.66667</v>
      </c>
      <c r="N130" s="1">
        <f>IFERROR(__xludf.DUMMYFUNCTION("""COMPUTED_VALUE"""),2.9864214E7)</f>
        <v>29864214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IFERROR(__xludf.DUMMYFUNCTION("""COMPUTED_VALUE"""),1731.8)</f>
        <v>1731.8</v>
      </c>
      <c r="D131" s="2">
        <f>IFERROR(__xludf.DUMMYFUNCTION("""COMPUTED_VALUE"""),45482.66666666667)</f>
        <v>45482.66667</v>
      </c>
      <c r="E131" s="1">
        <f>IFERROR(__xludf.DUMMYFUNCTION("""COMPUTED_VALUE"""),1737.39)</f>
        <v>1737.39</v>
      </c>
      <c r="G131" s="2">
        <f>IFERROR(__xludf.DUMMYFUNCTION("""COMPUTED_VALUE"""),45482.66666666667)</f>
        <v>45482.66667</v>
      </c>
      <c r="H131" s="1">
        <f>IFERROR(__xludf.DUMMYFUNCTION("""COMPUTED_VALUE"""),1720.52)</f>
        <v>1720.52</v>
      </c>
      <c r="J131" s="2">
        <f>IFERROR(__xludf.DUMMYFUNCTION("""COMPUTED_VALUE"""),45482.66666666667)</f>
        <v>45482.66667</v>
      </c>
      <c r="K131" s="1">
        <f>IFERROR(__xludf.DUMMYFUNCTION("""COMPUTED_VALUE"""),1721.1)</f>
        <v>1721.1</v>
      </c>
      <c r="M131" s="2">
        <f>IFERROR(__xludf.DUMMYFUNCTION("""COMPUTED_VALUE"""),45482.66666666667)</f>
        <v>45482.66667</v>
      </c>
      <c r="N131" s="1">
        <f>IFERROR(__xludf.DUMMYFUNCTION("""COMPUTED_VALUE"""),2.9170518E7)</f>
        <v>29170518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IFERROR(__xludf.DUMMYFUNCTION("""COMPUTED_VALUE"""),1728.24)</f>
        <v>1728.24</v>
      </c>
      <c r="D132" s="2">
        <f>IFERROR(__xludf.DUMMYFUNCTION("""COMPUTED_VALUE"""),45483.66666666667)</f>
        <v>45483.66667</v>
      </c>
      <c r="E132" s="1">
        <f>IFERROR(__xludf.DUMMYFUNCTION("""COMPUTED_VALUE"""),1729.93)</f>
        <v>1729.93</v>
      </c>
      <c r="G132" s="2">
        <f>IFERROR(__xludf.DUMMYFUNCTION("""COMPUTED_VALUE"""),45483.66666666667)</f>
        <v>45483.66667</v>
      </c>
      <c r="H132" s="1">
        <f>IFERROR(__xludf.DUMMYFUNCTION("""COMPUTED_VALUE"""),1715.06)</f>
        <v>1715.06</v>
      </c>
      <c r="J132" s="2">
        <f>IFERROR(__xludf.DUMMYFUNCTION("""COMPUTED_VALUE"""),45483.66666666667)</f>
        <v>45483.66667</v>
      </c>
      <c r="K132" s="1">
        <f>IFERROR(__xludf.DUMMYFUNCTION("""COMPUTED_VALUE"""),1729.19)</f>
        <v>1729.19</v>
      </c>
      <c r="M132" s="2">
        <f>IFERROR(__xludf.DUMMYFUNCTION("""COMPUTED_VALUE"""),45483.66666666667)</f>
        <v>45483.66667</v>
      </c>
      <c r="N132" s="1">
        <f>IFERROR(__xludf.DUMMYFUNCTION("""COMPUTED_VALUE"""),2.8806E7)</f>
        <v>28806000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IFERROR(__xludf.DUMMYFUNCTION("""COMPUTED_VALUE"""),1729.56)</f>
        <v>1729.56</v>
      </c>
      <c r="D133" s="2">
        <f>IFERROR(__xludf.DUMMYFUNCTION("""COMPUTED_VALUE"""),45484.66666666667)</f>
        <v>45484.66667</v>
      </c>
      <c r="E133" s="1">
        <f>IFERROR(__xludf.DUMMYFUNCTION("""COMPUTED_VALUE"""),1738.88)</f>
        <v>1738.88</v>
      </c>
      <c r="G133" s="2">
        <f>IFERROR(__xludf.DUMMYFUNCTION("""COMPUTED_VALUE"""),45484.66666666667)</f>
        <v>45484.66667</v>
      </c>
      <c r="H133" s="1">
        <f>IFERROR(__xludf.DUMMYFUNCTION("""COMPUTED_VALUE"""),1726.29)</f>
        <v>1726.29</v>
      </c>
      <c r="J133" s="2">
        <f>IFERROR(__xludf.DUMMYFUNCTION("""COMPUTED_VALUE"""),45484.66666666667)</f>
        <v>45484.66667</v>
      </c>
      <c r="K133" s="1">
        <f>IFERROR(__xludf.DUMMYFUNCTION("""COMPUTED_VALUE"""),1735.3)</f>
        <v>1735.3</v>
      </c>
      <c r="M133" s="2">
        <f>IFERROR(__xludf.DUMMYFUNCTION("""COMPUTED_VALUE"""),45484.66666666667)</f>
        <v>45484.66667</v>
      </c>
      <c r="N133" s="1">
        <f>IFERROR(__xludf.DUMMYFUNCTION("""COMPUTED_VALUE"""),3.1241692E7)</f>
        <v>31241692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IFERROR(__xludf.DUMMYFUNCTION("""COMPUTED_VALUE"""),1736.92)</f>
        <v>1736.92</v>
      </c>
      <c r="D134" s="2">
        <f>IFERROR(__xludf.DUMMYFUNCTION("""COMPUTED_VALUE"""),45485.66666666667)</f>
        <v>45485.66667</v>
      </c>
      <c r="E134" s="1">
        <f>IFERROR(__xludf.DUMMYFUNCTION("""COMPUTED_VALUE"""),1769.07)</f>
        <v>1769.07</v>
      </c>
      <c r="G134" s="2">
        <f>IFERROR(__xludf.DUMMYFUNCTION("""COMPUTED_VALUE"""),45485.66666666667)</f>
        <v>45485.66667</v>
      </c>
      <c r="H134" s="1">
        <f>IFERROR(__xludf.DUMMYFUNCTION("""COMPUTED_VALUE"""),1735.05)</f>
        <v>1735.05</v>
      </c>
      <c r="J134" s="2">
        <f>IFERROR(__xludf.DUMMYFUNCTION("""COMPUTED_VALUE"""),45485.66666666667)</f>
        <v>45485.66667</v>
      </c>
      <c r="K134" s="1">
        <f>IFERROR(__xludf.DUMMYFUNCTION("""COMPUTED_VALUE"""),1752.82)</f>
        <v>1752.82</v>
      </c>
      <c r="M134" s="2">
        <f>IFERROR(__xludf.DUMMYFUNCTION("""COMPUTED_VALUE"""),45485.66666666667)</f>
        <v>45485.66667</v>
      </c>
      <c r="N134" s="1">
        <f>IFERROR(__xludf.DUMMYFUNCTION("""COMPUTED_VALUE"""),3.1755869E7)</f>
        <v>31755869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IFERROR(__xludf.DUMMYFUNCTION("""COMPUTED_VALUE"""),1756.2)</f>
        <v>1756.2</v>
      </c>
      <c r="D135" s="2">
        <f>IFERROR(__xludf.DUMMYFUNCTION("""COMPUTED_VALUE"""),45488.66666666667)</f>
        <v>45488.66667</v>
      </c>
      <c r="E135" s="1">
        <f>IFERROR(__xludf.DUMMYFUNCTION("""COMPUTED_VALUE"""),1761.66)</f>
        <v>1761.66</v>
      </c>
      <c r="G135" s="2">
        <f>IFERROR(__xludf.DUMMYFUNCTION("""COMPUTED_VALUE"""),45488.66666666667)</f>
        <v>45488.66667</v>
      </c>
      <c r="H135" s="1">
        <f>IFERROR(__xludf.DUMMYFUNCTION("""COMPUTED_VALUE"""),1747.24)</f>
        <v>1747.24</v>
      </c>
      <c r="J135" s="2">
        <f>IFERROR(__xludf.DUMMYFUNCTION("""COMPUTED_VALUE"""),45488.66666666667)</f>
        <v>45488.66667</v>
      </c>
      <c r="K135" s="1">
        <f>IFERROR(__xludf.DUMMYFUNCTION("""COMPUTED_VALUE"""),1755.72)</f>
        <v>1755.72</v>
      </c>
      <c r="M135" s="2">
        <f>IFERROR(__xludf.DUMMYFUNCTION("""COMPUTED_VALUE"""),45488.66666666667)</f>
        <v>45488.66667</v>
      </c>
      <c r="N135" s="1">
        <f>IFERROR(__xludf.DUMMYFUNCTION("""COMPUTED_VALUE"""),2.7936765E7)</f>
        <v>27936765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IFERROR(__xludf.DUMMYFUNCTION("""COMPUTED_VALUE"""),1760.18)</f>
        <v>1760.18</v>
      </c>
      <c r="D136" s="2">
        <f>IFERROR(__xludf.DUMMYFUNCTION("""COMPUTED_VALUE"""),45489.66666666667)</f>
        <v>45489.66667</v>
      </c>
      <c r="E136" s="1">
        <f>IFERROR(__xludf.DUMMYFUNCTION("""COMPUTED_VALUE"""),1770.53)</f>
        <v>1770.53</v>
      </c>
      <c r="G136" s="2">
        <f>IFERROR(__xludf.DUMMYFUNCTION("""COMPUTED_VALUE"""),45489.66666666667)</f>
        <v>45489.66667</v>
      </c>
      <c r="H136" s="1">
        <f>IFERROR(__xludf.DUMMYFUNCTION("""COMPUTED_VALUE"""),1756.85)</f>
        <v>1756.85</v>
      </c>
      <c r="J136" s="2">
        <f>IFERROR(__xludf.DUMMYFUNCTION("""COMPUTED_VALUE"""),45489.66666666667)</f>
        <v>45489.66667</v>
      </c>
      <c r="K136" s="1">
        <f>IFERROR(__xludf.DUMMYFUNCTION("""COMPUTED_VALUE"""),1761.35)</f>
        <v>1761.35</v>
      </c>
      <c r="M136" s="2">
        <f>IFERROR(__xludf.DUMMYFUNCTION("""COMPUTED_VALUE"""),45489.66666666667)</f>
        <v>45489.66667</v>
      </c>
      <c r="N136" s="1">
        <f>IFERROR(__xludf.DUMMYFUNCTION("""COMPUTED_VALUE"""),2.9612105E7)</f>
        <v>29612105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IFERROR(__xludf.DUMMYFUNCTION("""COMPUTED_VALUE"""),1751.83)</f>
        <v>1751.83</v>
      </c>
      <c r="D137" s="2">
        <f>IFERROR(__xludf.DUMMYFUNCTION("""COMPUTED_VALUE"""),45490.66666666667)</f>
        <v>45490.66667</v>
      </c>
      <c r="E137" s="1">
        <f>IFERROR(__xludf.DUMMYFUNCTION("""COMPUTED_VALUE"""),1761.71)</f>
        <v>1761.71</v>
      </c>
      <c r="G137" s="2">
        <f>IFERROR(__xludf.DUMMYFUNCTION("""COMPUTED_VALUE"""),45490.66666666667)</f>
        <v>45490.66667</v>
      </c>
      <c r="H137" s="1">
        <f>IFERROR(__xludf.DUMMYFUNCTION("""COMPUTED_VALUE"""),1745.07)</f>
        <v>1745.07</v>
      </c>
      <c r="J137" s="2">
        <f>IFERROR(__xludf.DUMMYFUNCTION("""COMPUTED_VALUE"""),45490.66666666667)</f>
        <v>45490.66667</v>
      </c>
      <c r="K137" s="1">
        <f>IFERROR(__xludf.DUMMYFUNCTION("""COMPUTED_VALUE"""),1753.33)</f>
        <v>1753.33</v>
      </c>
      <c r="M137" s="2">
        <f>IFERROR(__xludf.DUMMYFUNCTION("""COMPUTED_VALUE"""),45490.66666666667)</f>
        <v>45490.66667</v>
      </c>
      <c r="N137" s="1">
        <f>IFERROR(__xludf.DUMMYFUNCTION("""COMPUTED_VALUE"""),4.1999382E7)</f>
        <v>41999382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IFERROR(__xludf.DUMMYFUNCTION("""COMPUTED_VALUE"""),1750.77)</f>
        <v>1750.77</v>
      </c>
      <c r="D138" s="2">
        <f>IFERROR(__xludf.DUMMYFUNCTION("""COMPUTED_VALUE"""),45491.66666666667)</f>
        <v>45491.66667</v>
      </c>
      <c r="E138" s="1">
        <f>IFERROR(__xludf.DUMMYFUNCTION("""COMPUTED_VALUE"""),1756.8)</f>
        <v>1756.8</v>
      </c>
      <c r="G138" s="2">
        <f>IFERROR(__xludf.DUMMYFUNCTION("""COMPUTED_VALUE"""),45491.66666666667)</f>
        <v>45491.66667</v>
      </c>
      <c r="H138" s="1">
        <f>IFERROR(__xludf.DUMMYFUNCTION("""COMPUTED_VALUE"""),1732.35)</f>
        <v>1732.35</v>
      </c>
      <c r="J138" s="2">
        <f>IFERROR(__xludf.DUMMYFUNCTION("""COMPUTED_VALUE"""),45491.66666666667)</f>
        <v>45491.66667</v>
      </c>
      <c r="K138" s="1">
        <f>IFERROR(__xludf.DUMMYFUNCTION("""COMPUTED_VALUE"""),1737.83)</f>
        <v>1737.83</v>
      </c>
      <c r="M138" s="2">
        <f>IFERROR(__xludf.DUMMYFUNCTION("""COMPUTED_VALUE"""),45491.66666666667)</f>
        <v>45491.66667</v>
      </c>
      <c r="N138" s="1">
        <f>IFERROR(__xludf.DUMMYFUNCTION("""COMPUTED_VALUE"""),3.0911732E7)</f>
        <v>30911732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IFERROR(__xludf.DUMMYFUNCTION("""COMPUTED_VALUE"""),1738.9)</f>
        <v>1738.9</v>
      </c>
      <c r="D139" s="2">
        <f>IFERROR(__xludf.DUMMYFUNCTION("""COMPUTED_VALUE"""),45492.66666666667)</f>
        <v>45492.66667</v>
      </c>
      <c r="E139" s="1">
        <f>IFERROR(__xludf.DUMMYFUNCTION("""COMPUTED_VALUE"""),1738.9)</f>
        <v>1738.9</v>
      </c>
      <c r="G139" s="2">
        <f>IFERROR(__xludf.DUMMYFUNCTION("""COMPUTED_VALUE"""),45492.66666666667)</f>
        <v>45492.66667</v>
      </c>
      <c r="H139" s="1">
        <f>IFERROR(__xludf.DUMMYFUNCTION("""COMPUTED_VALUE"""),1716.34)</f>
        <v>1716.34</v>
      </c>
      <c r="J139" s="2">
        <f>IFERROR(__xludf.DUMMYFUNCTION("""COMPUTED_VALUE"""),45492.66666666667)</f>
        <v>45492.66667</v>
      </c>
      <c r="K139" s="1">
        <f>IFERROR(__xludf.DUMMYFUNCTION("""COMPUTED_VALUE"""),1718.35)</f>
        <v>1718.35</v>
      </c>
      <c r="M139" s="2">
        <f>IFERROR(__xludf.DUMMYFUNCTION("""COMPUTED_VALUE"""),45492.66666666667)</f>
        <v>45492.66667</v>
      </c>
      <c r="N139" s="1">
        <f>IFERROR(__xludf.DUMMYFUNCTION("""COMPUTED_VALUE"""),2.7793793E7)</f>
        <v>27793793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IFERROR(__xludf.DUMMYFUNCTION("""COMPUTED_VALUE"""),1725.85)</f>
        <v>1725.85</v>
      </c>
      <c r="D140" s="2">
        <f>IFERROR(__xludf.DUMMYFUNCTION("""COMPUTED_VALUE"""),45495.66666666667)</f>
        <v>45495.66667</v>
      </c>
      <c r="E140" s="1">
        <f>IFERROR(__xludf.DUMMYFUNCTION("""COMPUTED_VALUE"""),1732.92)</f>
        <v>1732.92</v>
      </c>
      <c r="G140" s="2">
        <f>IFERROR(__xludf.DUMMYFUNCTION("""COMPUTED_VALUE"""),45495.66666666667)</f>
        <v>45495.66667</v>
      </c>
      <c r="H140" s="1">
        <f>IFERROR(__xludf.DUMMYFUNCTION("""COMPUTED_VALUE"""),1718.66)</f>
        <v>1718.66</v>
      </c>
      <c r="J140" s="2">
        <f>IFERROR(__xludf.DUMMYFUNCTION("""COMPUTED_VALUE"""),45495.66666666667)</f>
        <v>45495.66667</v>
      </c>
      <c r="K140" s="1">
        <f>IFERROR(__xludf.DUMMYFUNCTION("""COMPUTED_VALUE"""),1729.36)</f>
        <v>1729.36</v>
      </c>
      <c r="M140" s="2">
        <f>IFERROR(__xludf.DUMMYFUNCTION("""COMPUTED_VALUE"""),45495.66666666667)</f>
        <v>45495.66667</v>
      </c>
      <c r="N140" s="1">
        <f>IFERROR(__xludf.DUMMYFUNCTION("""COMPUTED_VALUE"""),3.3438565E7)</f>
        <v>33438565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IFERROR(__xludf.DUMMYFUNCTION("""COMPUTED_VALUE"""),1727.87)</f>
        <v>1727.87</v>
      </c>
      <c r="D141" s="2">
        <f>IFERROR(__xludf.DUMMYFUNCTION("""COMPUTED_VALUE"""),45496.66666666667)</f>
        <v>45496.66667</v>
      </c>
      <c r="E141" s="1">
        <f>IFERROR(__xludf.DUMMYFUNCTION("""COMPUTED_VALUE"""),1738.62)</f>
        <v>1738.62</v>
      </c>
      <c r="G141" s="2">
        <f>IFERROR(__xludf.DUMMYFUNCTION("""COMPUTED_VALUE"""),45496.66666666667)</f>
        <v>45496.66667</v>
      </c>
      <c r="H141" s="1">
        <f>IFERROR(__xludf.DUMMYFUNCTION("""COMPUTED_VALUE"""),1723.18)</f>
        <v>1723.18</v>
      </c>
      <c r="J141" s="2">
        <f>IFERROR(__xludf.DUMMYFUNCTION("""COMPUTED_VALUE"""),45496.66666666667)</f>
        <v>45496.66667</v>
      </c>
      <c r="K141" s="1">
        <f>IFERROR(__xludf.DUMMYFUNCTION("""COMPUTED_VALUE"""),1727.13)</f>
        <v>1727.13</v>
      </c>
      <c r="M141" s="2">
        <f>IFERROR(__xludf.DUMMYFUNCTION("""COMPUTED_VALUE"""),45496.66666666667)</f>
        <v>45496.66667</v>
      </c>
      <c r="N141" s="1">
        <f>IFERROR(__xludf.DUMMYFUNCTION("""COMPUTED_VALUE"""),2.7842807E7)</f>
        <v>27842807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IFERROR(__xludf.DUMMYFUNCTION("""COMPUTED_VALUE"""),1723.1)</f>
        <v>1723.1</v>
      </c>
      <c r="D142" s="2">
        <f>IFERROR(__xludf.DUMMYFUNCTION("""COMPUTED_VALUE"""),45497.66666666667)</f>
        <v>45497.66667</v>
      </c>
      <c r="E142" s="1">
        <f>IFERROR(__xludf.DUMMYFUNCTION("""COMPUTED_VALUE"""),1725.96)</f>
        <v>1725.96</v>
      </c>
      <c r="G142" s="2">
        <f>IFERROR(__xludf.DUMMYFUNCTION("""COMPUTED_VALUE"""),45497.66666666667)</f>
        <v>45497.66667</v>
      </c>
      <c r="H142" s="1">
        <f>IFERROR(__xludf.DUMMYFUNCTION("""COMPUTED_VALUE"""),1702.84)</f>
        <v>1702.84</v>
      </c>
      <c r="J142" s="2">
        <f>IFERROR(__xludf.DUMMYFUNCTION("""COMPUTED_VALUE"""),45497.66666666667)</f>
        <v>45497.66667</v>
      </c>
      <c r="K142" s="1">
        <f>IFERROR(__xludf.DUMMYFUNCTION("""COMPUTED_VALUE"""),1705.33)</f>
        <v>1705.33</v>
      </c>
      <c r="M142" s="2">
        <f>IFERROR(__xludf.DUMMYFUNCTION("""COMPUTED_VALUE"""),45497.66666666667)</f>
        <v>45497.66667</v>
      </c>
      <c r="N142" s="1">
        <f>IFERROR(__xludf.DUMMYFUNCTION("""COMPUTED_VALUE"""),3.9390869E7)</f>
        <v>39390869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IFERROR(__xludf.DUMMYFUNCTION("""COMPUTED_VALUE"""),1714.73)</f>
        <v>1714.73</v>
      </c>
      <c r="D143" s="2">
        <f>IFERROR(__xludf.DUMMYFUNCTION("""COMPUTED_VALUE"""),45498.66666666667)</f>
        <v>45498.66667</v>
      </c>
      <c r="E143" s="1">
        <f>IFERROR(__xludf.DUMMYFUNCTION("""COMPUTED_VALUE"""),1726.79)</f>
        <v>1726.79</v>
      </c>
      <c r="G143" s="2">
        <f>IFERROR(__xludf.DUMMYFUNCTION("""COMPUTED_VALUE"""),45498.66666666667)</f>
        <v>45498.66667</v>
      </c>
      <c r="H143" s="1">
        <f>IFERROR(__xludf.DUMMYFUNCTION("""COMPUTED_VALUE"""),1697.95)</f>
        <v>1697.95</v>
      </c>
      <c r="J143" s="2">
        <f>IFERROR(__xludf.DUMMYFUNCTION("""COMPUTED_VALUE"""),45498.66666666667)</f>
        <v>45498.66667</v>
      </c>
      <c r="K143" s="1">
        <f>IFERROR(__xludf.DUMMYFUNCTION("""COMPUTED_VALUE"""),1698.85)</f>
        <v>1698.85</v>
      </c>
      <c r="M143" s="2">
        <f>IFERROR(__xludf.DUMMYFUNCTION("""COMPUTED_VALUE"""),45498.66666666667)</f>
        <v>45498.66667</v>
      </c>
      <c r="N143" s="1">
        <f>IFERROR(__xludf.DUMMYFUNCTION("""COMPUTED_VALUE"""),3.7872935E7)</f>
        <v>37872935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IFERROR(__xludf.DUMMYFUNCTION("""COMPUTED_VALUE"""),1706.17)</f>
        <v>1706.17</v>
      </c>
      <c r="D144" s="2">
        <f>IFERROR(__xludf.DUMMYFUNCTION("""COMPUTED_VALUE"""),45499.66666666667)</f>
        <v>45499.66667</v>
      </c>
      <c r="E144" s="1">
        <f>IFERROR(__xludf.DUMMYFUNCTION("""COMPUTED_VALUE"""),1733.47)</f>
        <v>1733.47</v>
      </c>
      <c r="G144" s="2">
        <f>IFERROR(__xludf.DUMMYFUNCTION("""COMPUTED_VALUE"""),45499.66666666667)</f>
        <v>45499.66667</v>
      </c>
      <c r="H144" s="1">
        <f>IFERROR(__xludf.DUMMYFUNCTION("""COMPUTED_VALUE"""),1706.17)</f>
        <v>1706.17</v>
      </c>
      <c r="J144" s="2">
        <f>IFERROR(__xludf.DUMMYFUNCTION("""COMPUTED_VALUE"""),45499.66666666667)</f>
        <v>45499.66667</v>
      </c>
      <c r="K144" s="1">
        <f>IFERROR(__xludf.DUMMYFUNCTION("""COMPUTED_VALUE"""),1726.33)</f>
        <v>1726.33</v>
      </c>
      <c r="M144" s="2">
        <f>IFERROR(__xludf.DUMMYFUNCTION("""COMPUTED_VALUE"""),45499.66666666667)</f>
        <v>45499.66667</v>
      </c>
      <c r="N144" s="1">
        <f>IFERROR(__xludf.DUMMYFUNCTION("""COMPUTED_VALUE"""),3.1750357E7)</f>
        <v>31750357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IFERROR(__xludf.DUMMYFUNCTION("""COMPUTED_VALUE"""),1728.82)</f>
        <v>1728.82</v>
      </c>
      <c r="D145" s="2">
        <f>IFERROR(__xludf.DUMMYFUNCTION("""COMPUTED_VALUE"""),45502.66666666667)</f>
        <v>45502.66667</v>
      </c>
      <c r="E145" s="1">
        <f>IFERROR(__xludf.DUMMYFUNCTION("""COMPUTED_VALUE"""),1741.33)</f>
        <v>1741.33</v>
      </c>
      <c r="G145" s="2">
        <f>IFERROR(__xludf.DUMMYFUNCTION("""COMPUTED_VALUE"""),45502.66666666667)</f>
        <v>45502.66667</v>
      </c>
      <c r="H145" s="1">
        <f>IFERROR(__xludf.DUMMYFUNCTION("""COMPUTED_VALUE"""),1724.66)</f>
        <v>1724.66</v>
      </c>
      <c r="J145" s="2">
        <f>IFERROR(__xludf.DUMMYFUNCTION("""COMPUTED_VALUE"""),45502.66666666667)</f>
        <v>45502.66667</v>
      </c>
      <c r="K145" s="1">
        <f>IFERROR(__xludf.DUMMYFUNCTION("""COMPUTED_VALUE"""),1730.83)</f>
        <v>1730.83</v>
      </c>
      <c r="M145" s="2">
        <f>IFERROR(__xludf.DUMMYFUNCTION("""COMPUTED_VALUE"""),45502.66666666667)</f>
        <v>45502.66667</v>
      </c>
      <c r="N145" s="1">
        <f>IFERROR(__xludf.DUMMYFUNCTION("""COMPUTED_VALUE"""),2.428862E7)</f>
        <v>24288620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IFERROR(__xludf.DUMMYFUNCTION("""COMPUTED_VALUE"""),1742.46)</f>
        <v>1742.46</v>
      </c>
      <c r="D146" s="2">
        <f>IFERROR(__xludf.DUMMYFUNCTION("""COMPUTED_VALUE"""),45503.66666666667)</f>
        <v>45503.66667</v>
      </c>
      <c r="E146" s="1">
        <f>IFERROR(__xludf.DUMMYFUNCTION("""COMPUTED_VALUE"""),1752.71)</f>
        <v>1752.71</v>
      </c>
      <c r="G146" s="2">
        <f>IFERROR(__xludf.DUMMYFUNCTION("""COMPUTED_VALUE"""),45503.66666666667)</f>
        <v>45503.66667</v>
      </c>
      <c r="H146" s="1">
        <f>IFERROR(__xludf.DUMMYFUNCTION("""COMPUTED_VALUE"""),1721.15)</f>
        <v>1721.15</v>
      </c>
      <c r="J146" s="2">
        <f>IFERROR(__xludf.DUMMYFUNCTION("""COMPUTED_VALUE"""),45503.66666666667)</f>
        <v>45503.66667</v>
      </c>
      <c r="K146" s="1">
        <f>IFERROR(__xludf.DUMMYFUNCTION("""COMPUTED_VALUE"""),1731.81)</f>
        <v>1731.81</v>
      </c>
      <c r="M146" s="2">
        <f>IFERROR(__xludf.DUMMYFUNCTION("""COMPUTED_VALUE"""),45503.66666666667)</f>
        <v>45503.66667</v>
      </c>
      <c r="N146" s="1">
        <f>IFERROR(__xludf.DUMMYFUNCTION("""COMPUTED_VALUE"""),3.9065009E7)</f>
        <v>39065009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IFERROR(__xludf.DUMMYFUNCTION("""COMPUTED_VALUE"""),1770.91)</f>
        <v>1770.91</v>
      </c>
      <c r="D147" s="2">
        <f>IFERROR(__xludf.DUMMYFUNCTION("""COMPUTED_VALUE"""),45504.66666666667)</f>
        <v>45504.66667</v>
      </c>
      <c r="E147" s="1">
        <f>IFERROR(__xludf.DUMMYFUNCTION("""COMPUTED_VALUE"""),1784.06)</f>
        <v>1784.06</v>
      </c>
      <c r="G147" s="2">
        <f>IFERROR(__xludf.DUMMYFUNCTION("""COMPUTED_VALUE"""),45504.66666666667)</f>
        <v>45504.66667</v>
      </c>
      <c r="H147" s="1">
        <f>IFERROR(__xludf.DUMMYFUNCTION("""COMPUTED_VALUE"""),1757.65)</f>
        <v>1757.65</v>
      </c>
      <c r="J147" s="2">
        <f>IFERROR(__xludf.DUMMYFUNCTION("""COMPUTED_VALUE"""),45504.66666666667)</f>
        <v>45504.66667</v>
      </c>
      <c r="K147" s="1">
        <f>IFERROR(__xludf.DUMMYFUNCTION("""COMPUTED_VALUE"""),1773.22)</f>
        <v>1773.22</v>
      </c>
      <c r="M147" s="2">
        <f>IFERROR(__xludf.DUMMYFUNCTION("""COMPUTED_VALUE"""),45504.66666666667)</f>
        <v>45504.66667</v>
      </c>
      <c r="N147" s="1">
        <f>IFERROR(__xludf.DUMMYFUNCTION("""COMPUTED_VALUE"""),4.162493E7)</f>
        <v>41624930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IFERROR(__xludf.DUMMYFUNCTION("""COMPUTED_VALUE"""),1781.97)</f>
        <v>1781.97</v>
      </c>
      <c r="D148" s="2">
        <f>IFERROR(__xludf.DUMMYFUNCTION("""COMPUTED_VALUE"""),45505.66666666667)</f>
        <v>45505.66667</v>
      </c>
      <c r="E148" s="1">
        <f>IFERROR(__xludf.DUMMYFUNCTION("""COMPUTED_VALUE"""),1794.9)</f>
        <v>1794.9</v>
      </c>
      <c r="G148" s="2">
        <f>IFERROR(__xludf.DUMMYFUNCTION("""COMPUTED_VALUE"""),45505.66666666667)</f>
        <v>45505.66667</v>
      </c>
      <c r="H148" s="1">
        <f>IFERROR(__xludf.DUMMYFUNCTION("""COMPUTED_VALUE"""),1730.19)</f>
        <v>1730.19</v>
      </c>
      <c r="J148" s="2">
        <f>IFERROR(__xludf.DUMMYFUNCTION("""COMPUTED_VALUE"""),45505.66666666667)</f>
        <v>45505.66667</v>
      </c>
      <c r="K148" s="1">
        <f>IFERROR(__xludf.DUMMYFUNCTION("""COMPUTED_VALUE"""),1742.17)</f>
        <v>1742.17</v>
      </c>
      <c r="M148" s="2">
        <f>IFERROR(__xludf.DUMMYFUNCTION("""COMPUTED_VALUE"""),45505.66666666667)</f>
        <v>45505.66667</v>
      </c>
      <c r="N148" s="1">
        <f>IFERROR(__xludf.DUMMYFUNCTION("""COMPUTED_VALUE"""),3.7220529E7)</f>
        <v>37220529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IFERROR(__xludf.DUMMYFUNCTION("""COMPUTED_VALUE"""),1723.36)</f>
        <v>1723.36</v>
      </c>
      <c r="D149" s="2">
        <f>IFERROR(__xludf.DUMMYFUNCTION("""COMPUTED_VALUE"""),45506.66666666667)</f>
        <v>45506.66667</v>
      </c>
      <c r="E149" s="1">
        <f>IFERROR(__xludf.DUMMYFUNCTION("""COMPUTED_VALUE"""),1729.87)</f>
        <v>1729.87</v>
      </c>
      <c r="G149" s="2">
        <f>IFERROR(__xludf.DUMMYFUNCTION("""COMPUTED_VALUE"""),45506.66666666667)</f>
        <v>45506.66667</v>
      </c>
      <c r="H149" s="1">
        <f>IFERROR(__xludf.DUMMYFUNCTION("""COMPUTED_VALUE"""),1694.11)</f>
        <v>1694.11</v>
      </c>
      <c r="J149" s="2">
        <f>IFERROR(__xludf.DUMMYFUNCTION("""COMPUTED_VALUE"""),45506.66666666667)</f>
        <v>45506.66667</v>
      </c>
      <c r="K149" s="1">
        <f>IFERROR(__xludf.DUMMYFUNCTION("""COMPUTED_VALUE"""),1711.81)</f>
        <v>1711.81</v>
      </c>
      <c r="M149" s="2">
        <f>IFERROR(__xludf.DUMMYFUNCTION("""COMPUTED_VALUE"""),45506.66666666667)</f>
        <v>45506.66667</v>
      </c>
      <c r="N149" s="1">
        <f>IFERROR(__xludf.DUMMYFUNCTION("""COMPUTED_VALUE"""),3.8727669E7)</f>
        <v>38727669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IFERROR(__xludf.DUMMYFUNCTION("""COMPUTED_VALUE"""),1680.53)</f>
        <v>1680.53</v>
      </c>
      <c r="D150" s="2">
        <f>IFERROR(__xludf.DUMMYFUNCTION("""COMPUTED_VALUE"""),45509.66666666667)</f>
        <v>45509.66667</v>
      </c>
      <c r="E150" s="1">
        <f>IFERROR(__xludf.DUMMYFUNCTION("""COMPUTED_VALUE"""),1680.54)</f>
        <v>1680.54</v>
      </c>
      <c r="G150" s="2">
        <f>IFERROR(__xludf.DUMMYFUNCTION("""COMPUTED_VALUE"""),45509.66666666667)</f>
        <v>45509.66667</v>
      </c>
      <c r="H150" s="1">
        <f>IFERROR(__xludf.DUMMYFUNCTION("""COMPUTED_VALUE"""),1652.5)</f>
        <v>1652.5</v>
      </c>
      <c r="J150" s="2">
        <f>IFERROR(__xludf.DUMMYFUNCTION("""COMPUTED_VALUE"""),45509.66666666667)</f>
        <v>45509.66667</v>
      </c>
      <c r="K150" s="1">
        <f>IFERROR(__xludf.DUMMYFUNCTION("""COMPUTED_VALUE"""),1657.33)</f>
        <v>1657.33</v>
      </c>
      <c r="M150" s="2">
        <f>IFERROR(__xludf.DUMMYFUNCTION("""COMPUTED_VALUE"""),45509.66666666667)</f>
        <v>45509.66667</v>
      </c>
      <c r="N150" s="1">
        <f>IFERROR(__xludf.DUMMYFUNCTION("""COMPUTED_VALUE"""),4.7696473E7)</f>
        <v>47696473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IFERROR(__xludf.DUMMYFUNCTION("""COMPUTED_VALUE"""),1663.85)</f>
        <v>1663.85</v>
      </c>
      <c r="D151" s="2">
        <f>IFERROR(__xludf.DUMMYFUNCTION("""COMPUTED_VALUE"""),45510.66666666667)</f>
        <v>45510.66667</v>
      </c>
      <c r="E151" s="1">
        <f>IFERROR(__xludf.DUMMYFUNCTION("""COMPUTED_VALUE"""),1701.45)</f>
        <v>1701.45</v>
      </c>
      <c r="G151" s="2">
        <f>IFERROR(__xludf.DUMMYFUNCTION("""COMPUTED_VALUE"""),45510.66666666667)</f>
        <v>45510.66667</v>
      </c>
      <c r="H151" s="1">
        <f>IFERROR(__xludf.DUMMYFUNCTION("""COMPUTED_VALUE"""),1662.57)</f>
        <v>1662.57</v>
      </c>
      <c r="J151" s="2">
        <f>IFERROR(__xludf.DUMMYFUNCTION("""COMPUTED_VALUE"""),45510.66666666667)</f>
        <v>45510.66667</v>
      </c>
      <c r="K151" s="1">
        <f>IFERROR(__xludf.DUMMYFUNCTION("""COMPUTED_VALUE"""),1679.15)</f>
        <v>1679.15</v>
      </c>
      <c r="M151" s="2">
        <f>IFERROR(__xludf.DUMMYFUNCTION("""COMPUTED_VALUE"""),45510.66666666667)</f>
        <v>45510.66667</v>
      </c>
      <c r="N151" s="1">
        <f>IFERROR(__xludf.DUMMYFUNCTION("""COMPUTED_VALUE"""),3.5068114E7)</f>
        <v>35068114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IFERROR(__xludf.DUMMYFUNCTION("""COMPUTED_VALUE"""),1700.2)</f>
        <v>1700.2</v>
      </c>
      <c r="D152" s="2">
        <f>IFERROR(__xludf.DUMMYFUNCTION("""COMPUTED_VALUE"""),45511.66666666667)</f>
        <v>45511.66667</v>
      </c>
      <c r="E152" s="1">
        <f>IFERROR(__xludf.DUMMYFUNCTION("""COMPUTED_VALUE"""),1715.59)</f>
        <v>1715.59</v>
      </c>
      <c r="G152" s="2">
        <f>IFERROR(__xludf.DUMMYFUNCTION("""COMPUTED_VALUE"""),45511.66666666667)</f>
        <v>45511.66667</v>
      </c>
      <c r="H152" s="1">
        <f>IFERROR(__xludf.DUMMYFUNCTION("""COMPUTED_VALUE"""),1670.09)</f>
        <v>1670.09</v>
      </c>
      <c r="J152" s="2">
        <f>IFERROR(__xludf.DUMMYFUNCTION("""COMPUTED_VALUE"""),45511.66666666667)</f>
        <v>45511.66667</v>
      </c>
      <c r="K152" s="1">
        <f>IFERROR(__xludf.DUMMYFUNCTION("""COMPUTED_VALUE"""),1670.91)</f>
        <v>1670.91</v>
      </c>
      <c r="M152" s="2">
        <f>IFERROR(__xludf.DUMMYFUNCTION("""COMPUTED_VALUE"""),45511.66666666667)</f>
        <v>45511.66667</v>
      </c>
      <c r="N152" s="1">
        <f>IFERROR(__xludf.DUMMYFUNCTION("""COMPUTED_VALUE"""),3.3497188E7)</f>
        <v>33497188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IFERROR(__xludf.DUMMYFUNCTION("""COMPUTED_VALUE"""),1686.07)</f>
        <v>1686.07</v>
      </c>
      <c r="D153" s="2">
        <f>IFERROR(__xludf.DUMMYFUNCTION("""COMPUTED_VALUE"""),45512.66666666667)</f>
        <v>45512.66667</v>
      </c>
      <c r="E153" s="1">
        <f>IFERROR(__xludf.DUMMYFUNCTION("""COMPUTED_VALUE"""),1714.68)</f>
        <v>1714.68</v>
      </c>
      <c r="G153" s="2">
        <f>IFERROR(__xludf.DUMMYFUNCTION("""COMPUTED_VALUE"""),45512.66666666667)</f>
        <v>45512.66667</v>
      </c>
      <c r="H153" s="1">
        <f>IFERROR(__xludf.DUMMYFUNCTION("""COMPUTED_VALUE"""),1685.97)</f>
        <v>1685.97</v>
      </c>
      <c r="J153" s="2">
        <f>IFERROR(__xludf.DUMMYFUNCTION("""COMPUTED_VALUE"""),45512.66666666667)</f>
        <v>45512.66667</v>
      </c>
      <c r="K153" s="1">
        <f>IFERROR(__xludf.DUMMYFUNCTION("""COMPUTED_VALUE"""),1713.45)</f>
        <v>1713.45</v>
      </c>
      <c r="M153" s="2">
        <f>IFERROR(__xludf.DUMMYFUNCTION("""COMPUTED_VALUE"""),45512.66666666667)</f>
        <v>45512.66667</v>
      </c>
      <c r="N153" s="1">
        <f>IFERROR(__xludf.DUMMYFUNCTION("""COMPUTED_VALUE"""),2.8762679E7)</f>
        <v>28762679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IFERROR(__xludf.DUMMYFUNCTION("""COMPUTED_VALUE"""),1709.77)</f>
        <v>1709.77</v>
      </c>
      <c r="D154" s="2">
        <f>IFERROR(__xludf.DUMMYFUNCTION("""COMPUTED_VALUE"""),45513.66666666667)</f>
        <v>45513.66667</v>
      </c>
      <c r="E154" s="1">
        <f>IFERROR(__xludf.DUMMYFUNCTION("""COMPUTED_VALUE"""),1721.37)</f>
        <v>1721.37</v>
      </c>
      <c r="G154" s="2">
        <f>IFERROR(__xludf.DUMMYFUNCTION("""COMPUTED_VALUE"""),45513.66666666667)</f>
        <v>45513.66667</v>
      </c>
      <c r="H154" s="1">
        <f>IFERROR(__xludf.DUMMYFUNCTION("""COMPUTED_VALUE"""),1702.25)</f>
        <v>1702.25</v>
      </c>
      <c r="J154" s="2">
        <f>IFERROR(__xludf.DUMMYFUNCTION("""COMPUTED_VALUE"""),45513.66666666667)</f>
        <v>45513.66667</v>
      </c>
      <c r="K154" s="1">
        <f>IFERROR(__xludf.DUMMYFUNCTION("""COMPUTED_VALUE"""),1708.53)</f>
        <v>1708.53</v>
      </c>
      <c r="M154" s="2">
        <f>IFERROR(__xludf.DUMMYFUNCTION("""COMPUTED_VALUE"""),45513.66666666667)</f>
        <v>45513.66667</v>
      </c>
      <c r="N154" s="1">
        <f>IFERROR(__xludf.DUMMYFUNCTION("""COMPUTED_VALUE"""),3.0275857E7)</f>
        <v>30275857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IFERROR(__xludf.DUMMYFUNCTION("""COMPUTED_VALUE"""),1714.45)</f>
        <v>1714.45</v>
      </c>
      <c r="D155" s="2">
        <f>IFERROR(__xludf.DUMMYFUNCTION("""COMPUTED_VALUE"""),45516.66666666667)</f>
        <v>45516.66667</v>
      </c>
      <c r="E155" s="1">
        <f>IFERROR(__xludf.DUMMYFUNCTION("""COMPUTED_VALUE"""),1718.66)</f>
        <v>1718.66</v>
      </c>
      <c r="G155" s="2">
        <f>IFERROR(__xludf.DUMMYFUNCTION("""COMPUTED_VALUE"""),45516.66666666667)</f>
        <v>45516.66667</v>
      </c>
      <c r="H155" s="1">
        <f>IFERROR(__xludf.DUMMYFUNCTION("""COMPUTED_VALUE"""),1697.75)</f>
        <v>1697.75</v>
      </c>
      <c r="J155" s="2">
        <f>IFERROR(__xludf.DUMMYFUNCTION("""COMPUTED_VALUE"""),45516.66666666667)</f>
        <v>45516.66667</v>
      </c>
      <c r="K155" s="1">
        <f>IFERROR(__xludf.DUMMYFUNCTION("""COMPUTED_VALUE"""),1702.54)</f>
        <v>1702.54</v>
      </c>
      <c r="M155" s="2">
        <f>IFERROR(__xludf.DUMMYFUNCTION("""COMPUTED_VALUE"""),45516.66666666667)</f>
        <v>45516.66667</v>
      </c>
      <c r="N155" s="1">
        <f>IFERROR(__xludf.DUMMYFUNCTION("""COMPUTED_VALUE"""),3.0666432E7)</f>
        <v>30666432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IFERROR(__xludf.DUMMYFUNCTION("""COMPUTED_VALUE"""),1709.23)</f>
        <v>1709.23</v>
      </c>
      <c r="D156" s="2">
        <f>IFERROR(__xludf.DUMMYFUNCTION("""COMPUTED_VALUE"""),45517.66666666667)</f>
        <v>45517.66667</v>
      </c>
      <c r="E156" s="1">
        <f>IFERROR(__xludf.DUMMYFUNCTION("""COMPUTED_VALUE"""),1722.84)</f>
        <v>1722.84</v>
      </c>
      <c r="G156" s="2">
        <f>IFERROR(__xludf.DUMMYFUNCTION("""COMPUTED_VALUE"""),45517.66666666667)</f>
        <v>45517.66667</v>
      </c>
      <c r="H156" s="1">
        <f>IFERROR(__xludf.DUMMYFUNCTION("""COMPUTED_VALUE"""),1707.67)</f>
        <v>1707.67</v>
      </c>
      <c r="J156" s="2">
        <f>IFERROR(__xludf.DUMMYFUNCTION("""COMPUTED_VALUE"""),45517.66666666667)</f>
        <v>45517.66667</v>
      </c>
      <c r="K156" s="1">
        <f>IFERROR(__xludf.DUMMYFUNCTION("""COMPUTED_VALUE"""),1722.04)</f>
        <v>1722.04</v>
      </c>
      <c r="M156" s="2">
        <f>IFERROR(__xludf.DUMMYFUNCTION("""COMPUTED_VALUE"""),45517.66666666667)</f>
        <v>45517.66667</v>
      </c>
      <c r="N156" s="1">
        <f>IFERROR(__xludf.DUMMYFUNCTION("""COMPUTED_VALUE"""),3.2985332E7)</f>
        <v>32985332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IFERROR(__xludf.DUMMYFUNCTION("""COMPUTED_VALUE"""),1721.64)</f>
        <v>1721.64</v>
      </c>
      <c r="D157" s="2">
        <f>IFERROR(__xludf.DUMMYFUNCTION("""COMPUTED_VALUE"""),45518.66666666667)</f>
        <v>45518.66667</v>
      </c>
      <c r="E157" s="1">
        <f>IFERROR(__xludf.DUMMYFUNCTION("""COMPUTED_VALUE"""),1738.43)</f>
        <v>1738.43</v>
      </c>
      <c r="G157" s="2">
        <f>IFERROR(__xludf.DUMMYFUNCTION("""COMPUTED_VALUE"""),45518.66666666667)</f>
        <v>45518.66667</v>
      </c>
      <c r="H157" s="1">
        <f>IFERROR(__xludf.DUMMYFUNCTION("""COMPUTED_VALUE"""),1719.93)</f>
        <v>1719.93</v>
      </c>
      <c r="J157" s="2">
        <f>IFERROR(__xludf.DUMMYFUNCTION("""COMPUTED_VALUE"""),45518.66666666667)</f>
        <v>45518.66667</v>
      </c>
      <c r="K157" s="1">
        <f>IFERROR(__xludf.DUMMYFUNCTION("""COMPUTED_VALUE"""),1729.93)</f>
        <v>1729.93</v>
      </c>
      <c r="M157" s="2">
        <f>IFERROR(__xludf.DUMMYFUNCTION("""COMPUTED_VALUE"""),45518.66666666667)</f>
        <v>45518.66667</v>
      </c>
      <c r="N157" s="1">
        <f>IFERROR(__xludf.DUMMYFUNCTION("""COMPUTED_VALUE"""),4.2398889E7)</f>
        <v>42398889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IFERROR(__xludf.DUMMYFUNCTION("""COMPUTED_VALUE"""),1801.54)</f>
        <v>1801.54</v>
      </c>
      <c r="D158" s="2">
        <f>IFERROR(__xludf.DUMMYFUNCTION("""COMPUTED_VALUE"""),45519.66666666667)</f>
        <v>45519.66667</v>
      </c>
      <c r="E158" s="1">
        <f>IFERROR(__xludf.DUMMYFUNCTION("""COMPUTED_VALUE"""),1828.39)</f>
        <v>1828.39</v>
      </c>
      <c r="G158" s="2">
        <f>IFERROR(__xludf.DUMMYFUNCTION("""COMPUTED_VALUE"""),45519.66666666667)</f>
        <v>45519.66667</v>
      </c>
      <c r="H158" s="1">
        <f>IFERROR(__xludf.DUMMYFUNCTION("""COMPUTED_VALUE"""),1791.52)</f>
        <v>1791.52</v>
      </c>
      <c r="J158" s="2">
        <f>IFERROR(__xludf.DUMMYFUNCTION("""COMPUTED_VALUE"""),45519.66666666667)</f>
        <v>45519.66667</v>
      </c>
      <c r="K158" s="1">
        <f>IFERROR(__xludf.DUMMYFUNCTION("""COMPUTED_VALUE"""),1799.87)</f>
        <v>1799.87</v>
      </c>
      <c r="M158" s="2">
        <f>IFERROR(__xludf.DUMMYFUNCTION("""COMPUTED_VALUE"""),45519.66666666667)</f>
        <v>45519.66667</v>
      </c>
      <c r="N158" s="1">
        <f>IFERROR(__xludf.DUMMYFUNCTION("""COMPUTED_VALUE"""),6.6316301E7)</f>
        <v>66316301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IFERROR(__xludf.DUMMYFUNCTION("""COMPUTED_VALUE"""),1799.05)</f>
        <v>1799.05</v>
      </c>
      <c r="D159" s="2">
        <f>IFERROR(__xludf.DUMMYFUNCTION("""COMPUTED_VALUE"""),45520.66666666667)</f>
        <v>45520.66667</v>
      </c>
      <c r="E159" s="1">
        <f>IFERROR(__xludf.DUMMYFUNCTION("""COMPUTED_VALUE"""),1820.02)</f>
        <v>1820.02</v>
      </c>
      <c r="G159" s="2">
        <f>IFERROR(__xludf.DUMMYFUNCTION("""COMPUTED_VALUE"""),45520.66666666667)</f>
        <v>45520.66667</v>
      </c>
      <c r="H159" s="1">
        <f>IFERROR(__xludf.DUMMYFUNCTION("""COMPUTED_VALUE"""),1798.44)</f>
        <v>1798.44</v>
      </c>
      <c r="J159" s="2">
        <f>IFERROR(__xludf.DUMMYFUNCTION("""COMPUTED_VALUE"""),45520.66666666667)</f>
        <v>45520.66667</v>
      </c>
      <c r="K159" s="1">
        <f>IFERROR(__xludf.DUMMYFUNCTION("""COMPUTED_VALUE"""),1812.27)</f>
        <v>1812.27</v>
      </c>
      <c r="M159" s="2">
        <f>IFERROR(__xludf.DUMMYFUNCTION("""COMPUTED_VALUE"""),45520.66666666667)</f>
        <v>45520.66667</v>
      </c>
      <c r="N159" s="1">
        <f>IFERROR(__xludf.DUMMYFUNCTION("""COMPUTED_VALUE"""),3.8818689E7)</f>
        <v>38818689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IFERROR(__xludf.DUMMYFUNCTION("""COMPUTED_VALUE"""),1810.05)</f>
        <v>1810.05</v>
      </c>
      <c r="D160" s="2">
        <f>IFERROR(__xludf.DUMMYFUNCTION("""COMPUTED_VALUE"""),45523.66666666667)</f>
        <v>45523.66667</v>
      </c>
      <c r="E160" s="1">
        <f>IFERROR(__xludf.DUMMYFUNCTION("""COMPUTED_VALUE"""),1823.97)</f>
        <v>1823.97</v>
      </c>
      <c r="G160" s="2">
        <f>IFERROR(__xludf.DUMMYFUNCTION("""COMPUTED_VALUE"""),45523.66666666667)</f>
        <v>45523.66667</v>
      </c>
      <c r="H160" s="1">
        <f>IFERROR(__xludf.DUMMYFUNCTION("""COMPUTED_VALUE"""),1802.72)</f>
        <v>1802.72</v>
      </c>
      <c r="J160" s="2">
        <f>IFERROR(__xludf.DUMMYFUNCTION("""COMPUTED_VALUE"""),45523.66666666667)</f>
        <v>45523.66667</v>
      </c>
      <c r="K160" s="1">
        <f>IFERROR(__xludf.DUMMYFUNCTION("""COMPUTED_VALUE"""),1823.92)</f>
        <v>1823.92</v>
      </c>
      <c r="M160" s="2">
        <f>IFERROR(__xludf.DUMMYFUNCTION("""COMPUTED_VALUE"""),45523.66666666667)</f>
        <v>45523.66667</v>
      </c>
      <c r="N160" s="1">
        <f>IFERROR(__xludf.DUMMYFUNCTION("""COMPUTED_VALUE"""),2.6120519E7)</f>
        <v>26120519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IFERROR(__xludf.DUMMYFUNCTION("""COMPUTED_VALUE"""),1826.29)</f>
        <v>1826.29</v>
      </c>
      <c r="D161" s="2">
        <f>IFERROR(__xludf.DUMMYFUNCTION("""COMPUTED_VALUE"""),45524.66666666667)</f>
        <v>45524.66667</v>
      </c>
      <c r="E161" s="1">
        <f>IFERROR(__xludf.DUMMYFUNCTION("""COMPUTED_VALUE"""),1838.53)</f>
        <v>1838.53</v>
      </c>
      <c r="G161" s="2">
        <f>IFERROR(__xludf.DUMMYFUNCTION("""COMPUTED_VALUE"""),45524.66666666667)</f>
        <v>45524.66667</v>
      </c>
      <c r="H161" s="1">
        <f>IFERROR(__xludf.DUMMYFUNCTION("""COMPUTED_VALUE"""),1822.51)</f>
        <v>1822.51</v>
      </c>
      <c r="J161" s="2">
        <f>IFERROR(__xludf.DUMMYFUNCTION("""COMPUTED_VALUE"""),45524.66666666667)</f>
        <v>45524.66667</v>
      </c>
      <c r="K161" s="1">
        <f>IFERROR(__xludf.DUMMYFUNCTION("""COMPUTED_VALUE"""),1834.41)</f>
        <v>1834.41</v>
      </c>
      <c r="M161" s="2">
        <f>IFERROR(__xludf.DUMMYFUNCTION("""COMPUTED_VALUE"""),45524.66666666667)</f>
        <v>45524.66667</v>
      </c>
      <c r="N161" s="1">
        <f>IFERROR(__xludf.DUMMYFUNCTION("""COMPUTED_VALUE"""),2.9501603E7)</f>
        <v>29501603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IFERROR(__xludf.DUMMYFUNCTION("""COMPUTED_VALUE"""),1833.1)</f>
        <v>1833.1</v>
      </c>
      <c r="D162" s="2">
        <f>IFERROR(__xludf.DUMMYFUNCTION("""COMPUTED_VALUE"""),45525.66666666667)</f>
        <v>45525.66667</v>
      </c>
      <c r="E162" s="1">
        <f>IFERROR(__xludf.DUMMYFUNCTION("""COMPUTED_VALUE"""),1843.65)</f>
        <v>1843.65</v>
      </c>
      <c r="G162" s="2">
        <f>IFERROR(__xludf.DUMMYFUNCTION("""COMPUTED_VALUE"""),45525.66666666667)</f>
        <v>45525.66667</v>
      </c>
      <c r="H162" s="1">
        <f>IFERROR(__xludf.DUMMYFUNCTION("""COMPUTED_VALUE"""),1830.94)</f>
        <v>1830.94</v>
      </c>
      <c r="J162" s="2">
        <f>IFERROR(__xludf.DUMMYFUNCTION("""COMPUTED_VALUE"""),45525.66666666667)</f>
        <v>45525.66667</v>
      </c>
      <c r="K162" s="1">
        <f>IFERROR(__xludf.DUMMYFUNCTION("""COMPUTED_VALUE"""),1841.9)</f>
        <v>1841.9</v>
      </c>
      <c r="M162" s="2">
        <f>IFERROR(__xludf.DUMMYFUNCTION("""COMPUTED_VALUE"""),45525.66666666667)</f>
        <v>45525.66667</v>
      </c>
      <c r="N162" s="1">
        <f>IFERROR(__xludf.DUMMYFUNCTION("""COMPUTED_VALUE"""),3.2347168E7)</f>
        <v>32347168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IFERROR(__xludf.DUMMYFUNCTION("""COMPUTED_VALUE"""),1848.42)</f>
        <v>1848.42</v>
      </c>
      <c r="D163" s="2">
        <f>IFERROR(__xludf.DUMMYFUNCTION("""COMPUTED_VALUE"""),45526.66666666667)</f>
        <v>45526.66667</v>
      </c>
      <c r="E163" s="1">
        <f>IFERROR(__xludf.DUMMYFUNCTION("""COMPUTED_VALUE"""),1853.2)</f>
        <v>1853.2</v>
      </c>
      <c r="G163" s="2">
        <f>IFERROR(__xludf.DUMMYFUNCTION("""COMPUTED_VALUE"""),45526.66666666667)</f>
        <v>45526.66667</v>
      </c>
      <c r="H163" s="1">
        <f>IFERROR(__xludf.DUMMYFUNCTION("""COMPUTED_VALUE"""),1828.24)</f>
        <v>1828.24</v>
      </c>
      <c r="J163" s="2">
        <f>IFERROR(__xludf.DUMMYFUNCTION("""COMPUTED_VALUE"""),45526.66666666667)</f>
        <v>45526.66667</v>
      </c>
      <c r="K163" s="1">
        <f>IFERROR(__xludf.DUMMYFUNCTION("""COMPUTED_VALUE"""),1830.36)</f>
        <v>1830.36</v>
      </c>
      <c r="M163" s="2">
        <f>IFERROR(__xludf.DUMMYFUNCTION("""COMPUTED_VALUE"""),45526.66666666667)</f>
        <v>45526.66667</v>
      </c>
      <c r="N163" s="1">
        <f>IFERROR(__xludf.DUMMYFUNCTION("""COMPUTED_VALUE"""),3.0598924E7)</f>
        <v>30598924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IFERROR(__xludf.DUMMYFUNCTION("""COMPUTED_VALUE"""),1842.49)</f>
        <v>1842.49</v>
      </c>
      <c r="D164" s="2">
        <f>IFERROR(__xludf.DUMMYFUNCTION("""COMPUTED_VALUE"""),45527.66666666667)</f>
        <v>45527.66667</v>
      </c>
      <c r="E164" s="1">
        <f>IFERROR(__xludf.DUMMYFUNCTION("""COMPUTED_VALUE"""),1852.21)</f>
        <v>1852.21</v>
      </c>
      <c r="G164" s="2">
        <f>IFERROR(__xludf.DUMMYFUNCTION("""COMPUTED_VALUE"""),45527.66666666667)</f>
        <v>45527.66667</v>
      </c>
      <c r="H164" s="1">
        <f>IFERROR(__xludf.DUMMYFUNCTION("""COMPUTED_VALUE"""),1836.08)</f>
        <v>1836.08</v>
      </c>
      <c r="J164" s="2">
        <f>IFERROR(__xludf.DUMMYFUNCTION("""COMPUTED_VALUE"""),45527.66666666667)</f>
        <v>45527.66667</v>
      </c>
      <c r="K164" s="1">
        <f>IFERROR(__xludf.DUMMYFUNCTION("""COMPUTED_VALUE"""),1851.53)</f>
        <v>1851.53</v>
      </c>
      <c r="M164" s="2">
        <f>IFERROR(__xludf.DUMMYFUNCTION("""COMPUTED_VALUE"""),45527.66666666667)</f>
        <v>45527.66667</v>
      </c>
      <c r="N164" s="1">
        <f>IFERROR(__xludf.DUMMYFUNCTION("""COMPUTED_VALUE"""),2.6921679E7)</f>
        <v>26921679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IFERROR(__xludf.DUMMYFUNCTION("""COMPUTED_VALUE"""),1857.21)</f>
        <v>1857.21</v>
      </c>
      <c r="D165" s="2">
        <f>IFERROR(__xludf.DUMMYFUNCTION("""COMPUTED_VALUE"""),45530.66666666667)</f>
        <v>45530.66667</v>
      </c>
      <c r="E165" s="1">
        <f>IFERROR(__xludf.DUMMYFUNCTION("""COMPUTED_VALUE"""),1858.24)</f>
        <v>1858.24</v>
      </c>
      <c r="G165" s="2">
        <f>IFERROR(__xludf.DUMMYFUNCTION("""COMPUTED_VALUE"""),45530.66666666667)</f>
        <v>45530.66667</v>
      </c>
      <c r="H165" s="1">
        <f>IFERROR(__xludf.DUMMYFUNCTION("""COMPUTED_VALUE"""),1837.17)</f>
        <v>1837.17</v>
      </c>
      <c r="J165" s="2">
        <f>IFERROR(__xludf.DUMMYFUNCTION("""COMPUTED_VALUE"""),45530.66666666667)</f>
        <v>45530.66667</v>
      </c>
      <c r="K165" s="1">
        <f>IFERROR(__xludf.DUMMYFUNCTION("""COMPUTED_VALUE"""),1841.31)</f>
        <v>1841.31</v>
      </c>
      <c r="M165" s="2">
        <f>IFERROR(__xludf.DUMMYFUNCTION("""COMPUTED_VALUE"""),45530.66666666667)</f>
        <v>45530.66667</v>
      </c>
      <c r="N165" s="1">
        <f>IFERROR(__xludf.DUMMYFUNCTION("""COMPUTED_VALUE"""),2.2445296E7)</f>
        <v>22445296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IFERROR(__xludf.DUMMYFUNCTION("""COMPUTED_VALUE"""),1833.16)</f>
        <v>1833.16</v>
      </c>
      <c r="D166" s="2">
        <f>IFERROR(__xludf.DUMMYFUNCTION("""COMPUTED_VALUE"""),45531.66666666667)</f>
        <v>45531.66667</v>
      </c>
      <c r="E166" s="1">
        <f>IFERROR(__xludf.DUMMYFUNCTION("""COMPUTED_VALUE"""),1846.5)</f>
        <v>1846.5</v>
      </c>
      <c r="G166" s="2">
        <f>IFERROR(__xludf.DUMMYFUNCTION("""COMPUTED_VALUE"""),45531.66666666667)</f>
        <v>45531.66667</v>
      </c>
      <c r="H166" s="1">
        <f>IFERROR(__xludf.DUMMYFUNCTION("""COMPUTED_VALUE"""),1829.68)</f>
        <v>1829.68</v>
      </c>
      <c r="J166" s="2">
        <f>IFERROR(__xludf.DUMMYFUNCTION("""COMPUTED_VALUE"""),45531.66666666667)</f>
        <v>45531.66667</v>
      </c>
      <c r="K166" s="1">
        <f>IFERROR(__xludf.DUMMYFUNCTION("""COMPUTED_VALUE"""),1843.5)</f>
        <v>1843.5</v>
      </c>
      <c r="M166" s="2">
        <f>IFERROR(__xludf.DUMMYFUNCTION("""COMPUTED_VALUE"""),45531.66666666667)</f>
        <v>45531.66667</v>
      </c>
      <c r="N166" s="1">
        <f>IFERROR(__xludf.DUMMYFUNCTION("""COMPUTED_VALUE"""),1.8757513E7)</f>
        <v>18757513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IFERROR(__xludf.DUMMYFUNCTION("""COMPUTED_VALUE"""),1839.33)</f>
        <v>1839.33</v>
      </c>
      <c r="D167" s="2">
        <f>IFERROR(__xludf.DUMMYFUNCTION("""COMPUTED_VALUE"""),45532.66666666667)</f>
        <v>45532.66667</v>
      </c>
      <c r="E167" s="1">
        <f>IFERROR(__xludf.DUMMYFUNCTION("""COMPUTED_VALUE"""),1844.61)</f>
        <v>1844.61</v>
      </c>
      <c r="G167" s="2">
        <f>IFERROR(__xludf.DUMMYFUNCTION("""COMPUTED_VALUE"""),45532.66666666667)</f>
        <v>45532.66667</v>
      </c>
      <c r="H167" s="1">
        <f>IFERROR(__xludf.DUMMYFUNCTION("""COMPUTED_VALUE"""),1809.98)</f>
        <v>1809.98</v>
      </c>
      <c r="J167" s="2">
        <f>IFERROR(__xludf.DUMMYFUNCTION("""COMPUTED_VALUE"""),45532.66666666667)</f>
        <v>45532.66667</v>
      </c>
      <c r="K167" s="1">
        <f>IFERROR(__xludf.DUMMYFUNCTION("""COMPUTED_VALUE"""),1824.46)</f>
        <v>1824.46</v>
      </c>
      <c r="M167" s="2">
        <f>IFERROR(__xludf.DUMMYFUNCTION("""COMPUTED_VALUE"""),45532.66666666667)</f>
        <v>45532.66667</v>
      </c>
      <c r="N167" s="1">
        <f>IFERROR(__xludf.DUMMYFUNCTION("""COMPUTED_VALUE"""),2.6877876E7)</f>
        <v>26877876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IFERROR(__xludf.DUMMYFUNCTION("""COMPUTED_VALUE"""),1829.79)</f>
        <v>1829.79</v>
      </c>
      <c r="D168" s="2">
        <f>IFERROR(__xludf.DUMMYFUNCTION("""COMPUTED_VALUE"""),45533.66666666667)</f>
        <v>45533.66667</v>
      </c>
      <c r="E168" s="1">
        <f>IFERROR(__xludf.DUMMYFUNCTION("""COMPUTED_VALUE"""),1857.38)</f>
        <v>1857.38</v>
      </c>
      <c r="G168" s="2">
        <f>IFERROR(__xludf.DUMMYFUNCTION("""COMPUTED_VALUE"""),45533.66666666667)</f>
        <v>45533.66667</v>
      </c>
      <c r="H168" s="1">
        <f>IFERROR(__xludf.DUMMYFUNCTION("""COMPUTED_VALUE"""),1827.19)</f>
        <v>1827.19</v>
      </c>
      <c r="J168" s="2">
        <f>IFERROR(__xludf.DUMMYFUNCTION("""COMPUTED_VALUE"""),45533.66666666667)</f>
        <v>45533.66667</v>
      </c>
      <c r="K168" s="1">
        <f>IFERROR(__xludf.DUMMYFUNCTION("""COMPUTED_VALUE"""),1842.23)</f>
        <v>1842.23</v>
      </c>
      <c r="M168" s="2">
        <f>IFERROR(__xludf.DUMMYFUNCTION("""COMPUTED_VALUE"""),45533.66666666667)</f>
        <v>45533.66667</v>
      </c>
      <c r="N168" s="1">
        <f>IFERROR(__xludf.DUMMYFUNCTION("""COMPUTED_VALUE"""),2.8260431E7)</f>
        <v>28260431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IFERROR(__xludf.DUMMYFUNCTION("""COMPUTED_VALUE"""),1852.81)</f>
        <v>1852.81</v>
      </c>
      <c r="D169" s="2">
        <f>IFERROR(__xludf.DUMMYFUNCTION("""COMPUTED_VALUE"""),45534.66666666667)</f>
        <v>45534.66667</v>
      </c>
      <c r="E169" s="1">
        <f>IFERROR(__xludf.DUMMYFUNCTION("""COMPUTED_VALUE"""),1859.77)</f>
        <v>1859.77</v>
      </c>
      <c r="G169" s="2">
        <f>IFERROR(__xludf.DUMMYFUNCTION("""COMPUTED_VALUE"""),45534.66666666667)</f>
        <v>45534.66667</v>
      </c>
      <c r="H169" s="1">
        <f>IFERROR(__xludf.DUMMYFUNCTION("""COMPUTED_VALUE"""),1834.12)</f>
        <v>1834.12</v>
      </c>
      <c r="J169" s="2">
        <f>IFERROR(__xludf.DUMMYFUNCTION("""COMPUTED_VALUE"""),45534.66666666667)</f>
        <v>45534.66667</v>
      </c>
      <c r="K169" s="1">
        <f>IFERROR(__xludf.DUMMYFUNCTION("""COMPUTED_VALUE"""),1858.18)</f>
        <v>1858.18</v>
      </c>
      <c r="M169" s="2">
        <f>IFERROR(__xludf.DUMMYFUNCTION("""COMPUTED_VALUE"""),45534.66666666667)</f>
        <v>45534.66667</v>
      </c>
      <c r="N169" s="1">
        <f>IFERROR(__xludf.DUMMYFUNCTION("""COMPUTED_VALUE"""),3.3435674E7)</f>
        <v>33435674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IFERROR(__xludf.DUMMYFUNCTION("""COMPUTED_VALUE"""),1851.62)</f>
        <v>1851.62</v>
      </c>
      <c r="D170" s="2">
        <f>IFERROR(__xludf.DUMMYFUNCTION("""COMPUTED_VALUE"""),45538.66666666667)</f>
        <v>45538.66667</v>
      </c>
      <c r="E170" s="1">
        <f>IFERROR(__xludf.DUMMYFUNCTION("""COMPUTED_VALUE"""),1857.42)</f>
        <v>1857.42</v>
      </c>
      <c r="G170" s="2">
        <f>IFERROR(__xludf.DUMMYFUNCTION("""COMPUTED_VALUE"""),45538.66666666667)</f>
        <v>45538.66667</v>
      </c>
      <c r="H170" s="1">
        <f>IFERROR(__xludf.DUMMYFUNCTION("""COMPUTED_VALUE"""),1807.61)</f>
        <v>1807.61</v>
      </c>
      <c r="J170" s="2">
        <f>IFERROR(__xludf.DUMMYFUNCTION("""COMPUTED_VALUE"""),45538.66666666667)</f>
        <v>45538.66667</v>
      </c>
      <c r="K170" s="1">
        <f>IFERROR(__xludf.DUMMYFUNCTION("""COMPUTED_VALUE"""),1815.24)</f>
        <v>1815.24</v>
      </c>
      <c r="M170" s="2">
        <f>IFERROR(__xludf.DUMMYFUNCTION("""COMPUTED_VALUE"""),45538.66666666667)</f>
        <v>45538.66667</v>
      </c>
      <c r="N170" s="1">
        <f>IFERROR(__xludf.DUMMYFUNCTION("""COMPUTED_VALUE"""),3.3989516E7)</f>
        <v>33989516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IFERROR(__xludf.DUMMYFUNCTION("""COMPUTED_VALUE"""),1808.61)</f>
        <v>1808.61</v>
      </c>
      <c r="D171" s="2">
        <f>IFERROR(__xludf.DUMMYFUNCTION("""COMPUTED_VALUE"""),45539.66666666667)</f>
        <v>45539.66667</v>
      </c>
      <c r="E171" s="1">
        <f>IFERROR(__xludf.DUMMYFUNCTION("""COMPUTED_VALUE"""),1817.67)</f>
        <v>1817.67</v>
      </c>
      <c r="G171" s="2">
        <f>IFERROR(__xludf.DUMMYFUNCTION("""COMPUTED_VALUE"""),45539.66666666667)</f>
        <v>45539.66667</v>
      </c>
      <c r="H171" s="1">
        <f>IFERROR(__xludf.DUMMYFUNCTION("""COMPUTED_VALUE"""),1802.79)</f>
        <v>1802.79</v>
      </c>
      <c r="J171" s="2">
        <f>IFERROR(__xludf.DUMMYFUNCTION("""COMPUTED_VALUE"""),45539.66666666667)</f>
        <v>45539.66667</v>
      </c>
      <c r="K171" s="1">
        <f>IFERROR(__xludf.DUMMYFUNCTION("""COMPUTED_VALUE"""),1808.4)</f>
        <v>1808.4</v>
      </c>
      <c r="M171" s="2">
        <f>IFERROR(__xludf.DUMMYFUNCTION("""COMPUTED_VALUE"""),45539.66666666667)</f>
        <v>45539.66667</v>
      </c>
      <c r="N171" s="1">
        <f>IFERROR(__xludf.DUMMYFUNCTION("""COMPUTED_VALUE"""),3.2194514E7)</f>
        <v>32194514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IFERROR(__xludf.DUMMYFUNCTION("""COMPUTED_VALUE"""),1797.06)</f>
        <v>1797.06</v>
      </c>
      <c r="D172" s="2">
        <f>IFERROR(__xludf.DUMMYFUNCTION("""COMPUTED_VALUE"""),45540.66666666667)</f>
        <v>45540.66667</v>
      </c>
      <c r="E172" s="1">
        <f>IFERROR(__xludf.DUMMYFUNCTION("""COMPUTED_VALUE"""),1808.37)</f>
        <v>1808.37</v>
      </c>
      <c r="G172" s="2">
        <f>IFERROR(__xludf.DUMMYFUNCTION("""COMPUTED_VALUE"""),45540.66666666667)</f>
        <v>45540.66667</v>
      </c>
      <c r="H172" s="1">
        <f>IFERROR(__xludf.DUMMYFUNCTION("""COMPUTED_VALUE"""),1789.47)</f>
        <v>1789.47</v>
      </c>
      <c r="J172" s="2">
        <f>IFERROR(__xludf.DUMMYFUNCTION("""COMPUTED_VALUE"""),45540.66666666667)</f>
        <v>45540.66667</v>
      </c>
      <c r="K172" s="1">
        <f>IFERROR(__xludf.DUMMYFUNCTION("""COMPUTED_VALUE"""),1800.37)</f>
        <v>1800.37</v>
      </c>
      <c r="M172" s="2">
        <f>IFERROR(__xludf.DUMMYFUNCTION("""COMPUTED_VALUE"""),45540.66666666667)</f>
        <v>45540.66667</v>
      </c>
      <c r="N172" s="1">
        <f>IFERROR(__xludf.DUMMYFUNCTION("""COMPUTED_VALUE"""),3.1822977E7)</f>
        <v>31822977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IFERROR(__xludf.DUMMYFUNCTION("""COMPUTED_VALUE"""),1792.18)</f>
        <v>1792.18</v>
      </c>
      <c r="D173" s="2">
        <f>IFERROR(__xludf.DUMMYFUNCTION("""COMPUTED_VALUE"""),45541.66666666667)</f>
        <v>45541.66667</v>
      </c>
      <c r="E173" s="1">
        <f>IFERROR(__xludf.DUMMYFUNCTION("""COMPUTED_VALUE"""),1801.59)</f>
        <v>1801.59</v>
      </c>
      <c r="G173" s="2">
        <f>IFERROR(__xludf.DUMMYFUNCTION("""COMPUTED_VALUE"""),45541.66666666667)</f>
        <v>45541.66667</v>
      </c>
      <c r="H173" s="1">
        <f>IFERROR(__xludf.DUMMYFUNCTION("""COMPUTED_VALUE"""),1761.4)</f>
        <v>1761.4</v>
      </c>
      <c r="J173" s="2">
        <f>IFERROR(__xludf.DUMMYFUNCTION("""COMPUTED_VALUE"""),45541.66666666667)</f>
        <v>45541.66667</v>
      </c>
      <c r="K173" s="1">
        <f>IFERROR(__xludf.DUMMYFUNCTION("""COMPUTED_VALUE"""),1767.11)</f>
        <v>1767.11</v>
      </c>
      <c r="M173" s="2">
        <f>IFERROR(__xludf.DUMMYFUNCTION("""COMPUTED_VALUE"""),45541.66666666667)</f>
        <v>45541.66667</v>
      </c>
      <c r="N173" s="1">
        <f>IFERROR(__xludf.DUMMYFUNCTION("""COMPUTED_VALUE"""),3.72255E7)</f>
        <v>37225500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IFERROR(__xludf.DUMMYFUNCTION("""COMPUTED_VALUE"""),1777.97)</f>
        <v>1777.97</v>
      </c>
      <c r="D174" s="2">
        <f>IFERROR(__xludf.DUMMYFUNCTION("""COMPUTED_VALUE"""),45544.66666666667)</f>
        <v>45544.66667</v>
      </c>
      <c r="E174" s="1">
        <f>IFERROR(__xludf.DUMMYFUNCTION("""COMPUTED_VALUE"""),1799.71)</f>
        <v>1799.71</v>
      </c>
      <c r="G174" s="2">
        <f>IFERROR(__xludf.DUMMYFUNCTION("""COMPUTED_VALUE"""),45544.66666666667)</f>
        <v>45544.66667</v>
      </c>
      <c r="H174" s="1">
        <f>IFERROR(__xludf.DUMMYFUNCTION("""COMPUTED_VALUE"""),1775.8)</f>
        <v>1775.8</v>
      </c>
      <c r="J174" s="2">
        <f>IFERROR(__xludf.DUMMYFUNCTION("""COMPUTED_VALUE"""),45544.66666666667)</f>
        <v>45544.66667</v>
      </c>
      <c r="K174" s="1">
        <f>IFERROR(__xludf.DUMMYFUNCTION("""COMPUTED_VALUE"""),1788.15)</f>
        <v>1788.15</v>
      </c>
      <c r="M174" s="2">
        <f>IFERROR(__xludf.DUMMYFUNCTION("""COMPUTED_VALUE"""),45544.66666666667)</f>
        <v>45544.66667</v>
      </c>
      <c r="N174" s="1">
        <f>IFERROR(__xludf.DUMMYFUNCTION("""COMPUTED_VALUE"""),3.4628499E7)</f>
        <v>34628499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IFERROR(__xludf.DUMMYFUNCTION("""COMPUTED_VALUE"""),1793.83)</f>
        <v>1793.83</v>
      </c>
      <c r="D175" s="2">
        <f>IFERROR(__xludf.DUMMYFUNCTION("""COMPUTED_VALUE"""),45545.66666666667)</f>
        <v>45545.66667</v>
      </c>
      <c r="E175" s="1">
        <f>IFERROR(__xludf.DUMMYFUNCTION("""COMPUTED_VALUE"""),1796.94)</f>
        <v>1796.94</v>
      </c>
      <c r="G175" s="2">
        <f>IFERROR(__xludf.DUMMYFUNCTION("""COMPUTED_VALUE"""),45545.66666666667)</f>
        <v>45545.66667</v>
      </c>
      <c r="H175" s="1">
        <f>IFERROR(__xludf.DUMMYFUNCTION("""COMPUTED_VALUE"""),1780.77)</f>
        <v>1780.77</v>
      </c>
      <c r="J175" s="2">
        <f>IFERROR(__xludf.DUMMYFUNCTION("""COMPUTED_VALUE"""),45545.66666666667)</f>
        <v>45545.66667</v>
      </c>
      <c r="K175" s="1">
        <f>IFERROR(__xludf.DUMMYFUNCTION("""COMPUTED_VALUE"""),1790.86)</f>
        <v>1790.86</v>
      </c>
      <c r="M175" s="2">
        <f>IFERROR(__xludf.DUMMYFUNCTION("""COMPUTED_VALUE"""),45545.66666666667)</f>
        <v>45545.66667</v>
      </c>
      <c r="N175" s="1">
        <f>IFERROR(__xludf.DUMMYFUNCTION("""COMPUTED_VALUE"""),2.3163913E7)</f>
        <v>23163913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IFERROR(__xludf.DUMMYFUNCTION("""COMPUTED_VALUE"""),1789.89)</f>
        <v>1789.89</v>
      </c>
      <c r="D176" s="2">
        <f>IFERROR(__xludf.DUMMYFUNCTION("""COMPUTED_VALUE"""),45546.66666666667)</f>
        <v>45546.66667</v>
      </c>
      <c r="E176" s="1">
        <f>IFERROR(__xludf.DUMMYFUNCTION("""COMPUTED_VALUE"""),1817.85)</f>
        <v>1817.85</v>
      </c>
      <c r="G176" s="2">
        <f>IFERROR(__xludf.DUMMYFUNCTION("""COMPUTED_VALUE"""),45546.66666666667)</f>
        <v>45546.66667</v>
      </c>
      <c r="H176" s="1">
        <f>IFERROR(__xludf.DUMMYFUNCTION("""COMPUTED_VALUE"""),1762.65)</f>
        <v>1762.65</v>
      </c>
      <c r="J176" s="2">
        <f>IFERROR(__xludf.DUMMYFUNCTION("""COMPUTED_VALUE"""),45546.66666666667)</f>
        <v>45546.66667</v>
      </c>
      <c r="K176" s="1">
        <f>IFERROR(__xludf.DUMMYFUNCTION("""COMPUTED_VALUE"""),1815.03)</f>
        <v>1815.03</v>
      </c>
      <c r="M176" s="2">
        <f>IFERROR(__xludf.DUMMYFUNCTION("""COMPUTED_VALUE"""),45546.66666666667)</f>
        <v>45546.66667</v>
      </c>
      <c r="N176" s="1">
        <f>IFERROR(__xludf.DUMMYFUNCTION("""COMPUTED_VALUE"""),3.1180398E7)</f>
        <v>31180398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IFERROR(__xludf.DUMMYFUNCTION("""COMPUTED_VALUE"""),1812.08)</f>
        <v>1812.08</v>
      </c>
      <c r="D177" s="2">
        <f>IFERROR(__xludf.DUMMYFUNCTION("""COMPUTED_VALUE"""),45547.66666666667)</f>
        <v>45547.66667</v>
      </c>
      <c r="E177" s="1">
        <f>IFERROR(__xludf.DUMMYFUNCTION("""COMPUTED_VALUE"""),1842.53)</f>
        <v>1842.53</v>
      </c>
      <c r="G177" s="2">
        <f>IFERROR(__xludf.DUMMYFUNCTION("""COMPUTED_VALUE"""),45547.66666666667)</f>
        <v>45547.66667</v>
      </c>
      <c r="H177" s="1">
        <f>IFERROR(__xludf.DUMMYFUNCTION("""COMPUTED_VALUE"""),1809.3)</f>
        <v>1809.3</v>
      </c>
      <c r="J177" s="2">
        <f>IFERROR(__xludf.DUMMYFUNCTION("""COMPUTED_VALUE"""),45547.66666666667)</f>
        <v>45547.66667</v>
      </c>
      <c r="K177" s="1">
        <f>IFERROR(__xludf.DUMMYFUNCTION("""COMPUTED_VALUE"""),1840.91)</f>
        <v>1840.91</v>
      </c>
      <c r="M177" s="2">
        <f>IFERROR(__xludf.DUMMYFUNCTION("""COMPUTED_VALUE"""),45547.66666666667)</f>
        <v>45547.66667</v>
      </c>
      <c r="N177" s="1">
        <f>IFERROR(__xludf.DUMMYFUNCTION("""COMPUTED_VALUE"""),2.6207638E7)</f>
        <v>26207638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IFERROR(__xludf.DUMMYFUNCTION("""COMPUTED_VALUE"""),1847.75)</f>
        <v>1847.75</v>
      </c>
      <c r="D178" s="2">
        <f>IFERROR(__xludf.DUMMYFUNCTION("""COMPUTED_VALUE"""),45548.66666666667)</f>
        <v>45548.66667</v>
      </c>
      <c r="E178" s="1">
        <f>IFERROR(__xludf.DUMMYFUNCTION("""COMPUTED_VALUE"""),1852.33)</f>
        <v>1852.33</v>
      </c>
      <c r="G178" s="2">
        <f>IFERROR(__xludf.DUMMYFUNCTION("""COMPUTED_VALUE"""),45548.66666666667)</f>
        <v>45548.66667</v>
      </c>
      <c r="H178" s="1">
        <f>IFERROR(__xludf.DUMMYFUNCTION("""COMPUTED_VALUE"""),1840.68)</f>
        <v>1840.68</v>
      </c>
      <c r="J178" s="2">
        <f>IFERROR(__xludf.DUMMYFUNCTION("""COMPUTED_VALUE"""),45548.66666666667)</f>
        <v>45548.66667</v>
      </c>
      <c r="K178" s="1">
        <f>IFERROR(__xludf.DUMMYFUNCTION("""COMPUTED_VALUE"""),1847.15)</f>
        <v>1847.15</v>
      </c>
      <c r="M178" s="2">
        <f>IFERROR(__xludf.DUMMYFUNCTION("""COMPUTED_VALUE"""),45548.66666666667)</f>
        <v>45548.66667</v>
      </c>
      <c r="N178" s="1">
        <f>IFERROR(__xludf.DUMMYFUNCTION("""COMPUTED_VALUE"""),2.2776793E7)</f>
        <v>22776793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IFERROR(__xludf.DUMMYFUNCTION("""COMPUTED_VALUE"""),1843.07)</f>
        <v>1843.07</v>
      </c>
      <c r="D179" s="2">
        <f>IFERROR(__xludf.DUMMYFUNCTION("""COMPUTED_VALUE"""),45551.66666666667)</f>
        <v>45551.66667</v>
      </c>
      <c r="E179" s="1">
        <f>IFERROR(__xludf.DUMMYFUNCTION("""COMPUTED_VALUE"""),1871.86)</f>
        <v>1871.86</v>
      </c>
      <c r="G179" s="2">
        <f>IFERROR(__xludf.DUMMYFUNCTION("""COMPUTED_VALUE"""),45551.66666666667)</f>
        <v>45551.66667</v>
      </c>
      <c r="H179" s="1">
        <f>IFERROR(__xludf.DUMMYFUNCTION("""COMPUTED_VALUE"""),1842.52)</f>
        <v>1842.52</v>
      </c>
      <c r="J179" s="2">
        <f>IFERROR(__xludf.DUMMYFUNCTION("""COMPUTED_VALUE"""),45551.66666666667)</f>
        <v>45551.66667</v>
      </c>
      <c r="K179" s="1">
        <f>IFERROR(__xludf.DUMMYFUNCTION("""COMPUTED_VALUE"""),1870.51)</f>
        <v>1870.51</v>
      </c>
      <c r="M179" s="2">
        <f>IFERROR(__xludf.DUMMYFUNCTION("""COMPUTED_VALUE"""),45551.66666666667)</f>
        <v>45551.66667</v>
      </c>
      <c r="N179" s="1">
        <f>IFERROR(__xludf.DUMMYFUNCTION("""COMPUTED_VALUE"""),2.887826E7)</f>
        <v>28878260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IFERROR(__xludf.DUMMYFUNCTION("""COMPUTED_VALUE"""),1878.07)</f>
        <v>1878.07</v>
      </c>
      <c r="D180" s="2">
        <f>IFERROR(__xludf.DUMMYFUNCTION("""COMPUTED_VALUE"""),45552.66666666667)</f>
        <v>45552.66667</v>
      </c>
      <c r="E180" s="1">
        <f>IFERROR(__xludf.DUMMYFUNCTION("""COMPUTED_VALUE"""),1885.94)</f>
        <v>1885.94</v>
      </c>
      <c r="G180" s="2">
        <f>IFERROR(__xludf.DUMMYFUNCTION("""COMPUTED_VALUE"""),45552.66666666667)</f>
        <v>45552.66667</v>
      </c>
      <c r="H180" s="1">
        <f>IFERROR(__xludf.DUMMYFUNCTION("""COMPUTED_VALUE"""),1861.82)</f>
        <v>1861.82</v>
      </c>
      <c r="J180" s="2">
        <f>IFERROR(__xludf.DUMMYFUNCTION("""COMPUTED_VALUE"""),45552.66666666667)</f>
        <v>45552.66667</v>
      </c>
      <c r="K180" s="1">
        <f>IFERROR(__xludf.DUMMYFUNCTION("""COMPUTED_VALUE"""),1863.26)</f>
        <v>1863.26</v>
      </c>
      <c r="M180" s="2">
        <f>IFERROR(__xludf.DUMMYFUNCTION("""COMPUTED_VALUE"""),45552.66666666667)</f>
        <v>45552.66667</v>
      </c>
      <c r="N180" s="1">
        <f>IFERROR(__xludf.DUMMYFUNCTION("""COMPUTED_VALUE"""),2.9781027E7)</f>
        <v>29781027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IFERROR(__xludf.DUMMYFUNCTION("""COMPUTED_VALUE"""),1860.8)</f>
        <v>1860.8</v>
      </c>
      <c r="D181" s="2">
        <f>IFERROR(__xludf.DUMMYFUNCTION("""COMPUTED_VALUE"""),45553.66666666667)</f>
        <v>45553.66667</v>
      </c>
      <c r="E181" s="1">
        <f>IFERROR(__xludf.DUMMYFUNCTION("""COMPUTED_VALUE"""),1880.28)</f>
        <v>1880.28</v>
      </c>
      <c r="G181" s="2">
        <f>IFERROR(__xludf.DUMMYFUNCTION("""COMPUTED_VALUE"""),45553.66666666667)</f>
        <v>45553.66667</v>
      </c>
      <c r="H181" s="1">
        <f>IFERROR(__xludf.DUMMYFUNCTION("""COMPUTED_VALUE"""),1852.79)</f>
        <v>1852.79</v>
      </c>
      <c r="J181" s="2">
        <f>IFERROR(__xludf.DUMMYFUNCTION("""COMPUTED_VALUE"""),45553.66666666667)</f>
        <v>45553.66667</v>
      </c>
      <c r="K181" s="1">
        <f>IFERROR(__xludf.DUMMYFUNCTION("""COMPUTED_VALUE"""),1860.04)</f>
        <v>1860.04</v>
      </c>
      <c r="M181" s="2">
        <f>IFERROR(__xludf.DUMMYFUNCTION("""COMPUTED_VALUE"""),45553.66666666667)</f>
        <v>45553.66667</v>
      </c>
      <c r="N181" s="1">
        <f>IFERROR(__xludf.DUMMYFUNCTION("""COMPUTED_VALUE"""),2.7836214E7)</f>
        <v>27836214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IFERROR(__xludf.DUMMYFUNCTION("""COMPUTED_VALUE"""),1891.68)</f>
        <v>1891.68</v>
      </c>
      <c r="D182" s="2">
        <f>IFERROR(__xludf.DUMMYFUNCTION("""COMPUTED_VALUE"""),45554.66666666667)</f>
        <v>45554.66667</v>
      </c>
      <c r="E182" s="1">
        <f>IFERROR(__xludf.DUMMYFUNCTION("""COMPUTED_VALUE"""),1906.48)</f>
        <v>1906.48</v>
      </c>
      <c r="G182" s="2">
        <f>IFERROR(__xludf.DUMMYFUNCTION("""COMPUTED_VALUE"""),45554.66666666667)</f>
        <v>45554.66667</v>
      </c>
      <c r="H182" s="1">
        <f>IFERROR(__xludf.DUMMYFUNCTION("""COMPUTED_VALUE"""),1887.84)</f>
        <v>1887.84</v>
      </c>
      <c r="J182" s="2">
        <f>IFERROR(__xludf.DUMMYFUNCTION("""COMPUTED_VALUE"""),45554.66666666667)</f>
        <v>45554.66667</v>
      </c>
      <c r="K182" s="1">
        <f>IFERROR(__xludf.DUMMYFUNCTION("""COMPUTED_VALUE"""),1899.71)</f>
        <v>1899.71</v>
      </c>
      <c r="M182" s="2">
        <f>IFERROR(__xludf.DUMMYFUNCTION("""COMPUTED_VALUE"""),45554.66666666667)</f>
        <v>45554.66667</v>
      </c>
      <c r="N182" s="1">
        <f>IFERROR(__xludf.DUMMYFUNCTION("""COMPUTED_VALUE"""),3.5760683E7)</f>
        <v>35760683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IFERROR(__xludf.DUMMYFUNCTION("""COMPUTED_VALUE"""),1896.44)</f>
        <v>1896.44</v>
      </c>
      <c r="D183" s="2">
        <f>IFERROR(__xludf.DUMMYFUNCTION("""COMPUTED_VALUE"""),45555.66666666667)</f>
        <v>45555.66667</v>
      </c>
      <c r="E183" s="1">
        <f>IFERROR(__xludf.DUMMYFUNCTION("""COMPUTED_VALUE"""),1922.66)</f>
        <v>1922.66</v>
      </c>
      <c r="G183" s="2">
        <f>IFERROR(__xludf.DUMMYFUNCTION("""COMPUTED_VALUE"""),45555.66666666667)</f>
        <v>45555.66667</v>
      </c>
      <c r="H183" s="1">
        <f>IFERROR(__xludf.DUMMYFUNCTION("""COMPUTED_VALUE"""),1896.44)</f>
        <v>1896.44</v>
      </c>
      <c r="J183" s="2">
        <f>IFERROR(__xludf.DUMMYFUNCTION("""COMPUTED_VALUE"""),45555.66666666667)</f>
        <v>45555.66667</v>
      </c>
      <c r="K183" s="1">
        <f>IFERROR(__xludf.DUMMYFUNCTION("""COMPUTED_VALUE"""),1917.75)</f>
        <v>1917.75</v>
      </c>
      <c r="M183" s="2">
        <f>IFERROR(__xludf.DUMMYFUNCTION("""COMPUTED_VALUE"""),45555.66666666667)</f>
        <v>45555.66667</v>
      </c>
      <c r="N183" s="1">
        <f>IFERROR(__xludf.DUMMYFUNCTION("""COMPUTED_VALUE"""),8.4500444E7)</f>
        <v>84500444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IFERROR(__xludf.DUMMYFUNCTION("""COMPUTED_VALUE"""),1925.56)</f>
        <v>1925.56</v>
      </c>
      <c r="D184" s="2">
        <f>IFERROR(__xludf.DUMMYFUNCTION("""COMPUTED_VALUE"""),45558.66666666667)</f>
        <v>45558.66667</v>
      </c>
      <c r="E184" s="1">
        <f>IFERROR(__xludf.DUMMYFUNCTION("""COMPUTED_VALUE"""),1932.15)</f>
        <v>1932.15</v>
      </c>
      <c r="G184" s="2">
        <f>IFERROR(__xludf.DUMMYFUNCTION("""COMPUTED_VALUE"""),45558.66666666667)</f>
        <v>45558.66667</v>
      </c>
      <c r="H184" s="1">
        <f>IFERROR(__xludf.DUMMYFUNCTION("""COMPUTED_VALUE"""),1920.76)</f>
        <v>1920.76</v>
      </c>
      <c r="J184" s="2">
        <f>IFERROR(__xludf.DUMMYFUNCTION("""COMPUTED_VALUE"""),45558.66666666667)</f>
        <v>45558.66667</v>
      </c>
      <c r="K184" s="1">
        <f>IFERROR(__xludf.DUMMYFUNCTION("""COMPUTED_VALUE"""),1931.12)</f>
        <v>1931.12</v>
      </c>
      <c r="M184" s="2">
        <f>IFERROR(__xludf.DUMMYFUNCTION("""COMPUTED_VALUE"""),45558.66666666667)</f>
        <v>45558.66667</v>
      </c>
      <c r="N184" s="1">
        <f>IFERROR(__xludf.DUMMYFUNCTION("""COMPUTED_VALUE"""),3.3380522E7)</f>
        <v>33380522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IFERROR(__xludf.DUMMYFUNCTION("""COMPUTED_VALUE"""),1935.94)</f>
        <v>1935.94</v>
      </c>
      <c r="D185" s="2">
        <f>IFERROR(__xludf.DUMMYFUNCTION("""COMPUTED_VALUE"""),45559.66666666667)</f>
        <v>45559.66667</v>
      </c>
      <c r="E185" s="1">
        <f>IFERROR(__xludf.DUMMYFUNCTION("""COMPUTED_VALUE"""),1940.29)</f>
        <v>1940.29</v>
      </c>
      <c r="G185" s="2">
        <f>IFERROR(__xludf.DUMMYFUNCTION("""COMPUTED_VALUE"""),45559.66666666667)</f>
        <v>45559.66667</v>
      </c>
      <c r="H185" s="1">
        <f>IFERROR(__xludf.DUMMYFUNCTION("""COMPUTED_VALUE"""),1920.91)</f>
        <v>1920.91</v>
      </c>
      <c r="J185" s="2">
        <f>IFERROR(__xludf.DUMMYFUNCTION("""COMPUTED_VALUE"""),45559.66666666667)</f>
        <v>45559.66667</v>
      </c>
      <c r="K185" s="1">
        <f>IFERROR(__xludf.DUMMYFUNCTION("""COMPUTED_VALUE"""),1938.95)</f>
        <v>1938.95</v>
      </c>
      <c r="M185" s="2">
        <f>IFERROR(__xludf.DUMMYFUNCTION("""COMPUTED_VALUE"""),45559.66666666667)</f>
        <v>45559.66667</v>
      </c>
      <c r="N185" s="1">
        <f>IFERROR(__xludf.DUMMYFUNCTION("""COMPUTED_VALUE"""),4.2291071E7)</f>
        <v>42291071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IFERROR(__xludf.DUMMYFUNCTION("""COMPUTED_VALUE"""),1940.54)</f>
        <v>1940.54</v>
      </c>
      <c r="D186" s="2">
        <f>IFERROR(__xludf.DUMMYFUNCTION("""COMPUTED_VALUE"""),45560.66666666667)</f>
        <v>45560.66667</v>
      </c>
      <c r="E186" s="1">
        <f>IFERROR(__xludf.DUMMYFUNCTION("""COMPUTED_VALUE"""),1944.99)</f>
        <v>1944.99</v>
      </c>
      <c r="G186" s="2">
        <f>IFERROR(__xludf.DUMMYFUNCTION("""COMPUTED_VALUE"""),45560.66666666667)</f>
        <v>45560.66667</v>
      </c>
      <c r="H186" s="1">
        <f>IFERROR(__xludf.DUMMYFUNCTION("""COMPUTED_VALUE"""),1936.89)</f>
        <v>1936.89</v>
      </c>
      <c r="J186" s="2">
        <f>IFERROR(__xludf.DUMMYFUNCTION("""COMPUTED_VALUE"""),45560.66666666667)</f>
        <v>45560.66667</v>
      </c>
      <c r="K186" s="1">
        <f>IFERROR(__xludf.DUMMYFUNCTION("""COMPUTED_VALUE"""),1942.34)</f>
        <v>1942.34</v>
      </c>
      <c r="M186" s="2">
        <f>IFERROR(__xludf.DUMMYFUNCTION("""COMPUTED_VALUE"""),45560.66666666667)</f>
        <v>45560.66667</v>
      </c>
      <c r="N186" s="1">
        <f>IFERROR(__xludf.DUMMYFUNCTION("""COMPUTED_VALUE"""),3.4262194E7)</f>
        <v>34262194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IFERROR(__xludf.DUMMYFUNCTION("""COMPUTED_VALUE"""),1956.83)</f>
        <v>1956.83</v>
      </c>
      <c r="D187" s="2">
        <f>IFERROR(__xludf.DUMMYFUNCTION("""COMPUTED_VALUE"""),45561.66666666667)</f>
        <v>45561.66667</v>
      </c>
      <c r="E187" s="1">
        <f>IFERROR(__xludf.DUMMYFUNCTION("""COMPUTED_VALUE"""),1959.7)</f>
        <v>1959.7</v>
      </c>
      <c r="G187" s="2">
        <f>IFERROR(__xludf.DUMMYFUNCTION("""COMPUTED_VALUE"""),45561.66666666667)</f>
        <v>45561.66667</v>
      </c>
      <c r="H187" s="1">
        <f>IFERROR(__xludf.DUMMYFUNCTION("""COMPUTED_VALUE"""),1943.35)</f>
        <v>1943.35</v>
      </c>
      <c r="J187" s="2">
        <f>IFERROR(__xludf.DUMMYFUNCTION("""COMPUTED_VALUE"""),45561.66666666667)</f>
        <v>45561.66667</v>
      </c>
      <c r="K187" s="1">
        <f>IFERROR(__xludf.DUMMYFUNCTION("""COMPUTED_VALUE"""),1945.88)</f>
        <v>1945.88</v>
      </c>
      <c r="M187" s="2">
        <f>IFERROR(__xludf.DUMMYFUNCTION("""COMPUTED_VALUE"""),45561.66666666667)</f>
        <v>45561.66667</v>
      </c>
      <c r="N187" s="1">
        <f>IFERROR(__xludf.DUMMYFUNCTION("""COMPUTED_VALUE"""),3.2666066E7)</f>
        <v>32666066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IFERROR(__xludf.DUMMYFUNCTION("""COMPUTED_VALUE"""),1949.51)</f>
        <v>1949.51</v>
      </c>
      <c r="D188" s="2">
        <f>IFERROR(__xludf.DUMMYFUNCTION("""COMPUTED_VALUE"""),45562.66666666667)</f>
        <v>45562.66667</v>
      </c>
      <c r="E188" s="1">
        <f>IFERROR(__xludf.DUMMYFUNCTION("""COMPUTED_VALUE"""),1949.51)</f>
        <v>1949.51</v>
      </c>
      <c r="G188" s="2">
        <f>IFERROR(__xludf.DUMMYFUNCTION("""COMPUTED_VALUE"""),45562.66666666667)</f>
        <v>45562.66667</v>
      </c>
      <c r="H188" s="1">
        <f>IFERROR(__xludf.DUMMYFUNCTION("""COMPUTED_VALUE"""),1936.02)</f>
        <v>1936.02</v>
      </c>
      <c r="J188" s="2">
        <f>IFERROR(__xludf.DUMMYFUNCTION("""COMPUTED_VALUE"""),45562.66666666667)</f>
        <v>45562.66667</v>
      </c>
      <c r="K188" s="1">
        <f>IFERROR(__xludf.DUMMYFUNCTION("""COMPUTED_VALUE"""),1940.1)</f>
        <v>1940.1</v>
      </c>
      <c r="M188" s="2">
        <f>IFERROR(__xludf.DUMMYFUNCTION("""COMPUTED_VALUE"""),45562.66666666667)</f>
        <v>45562.66667</v>
      </c>
      <c r="N188" s="1">
        <f>IFERROR(__xludf.DUMMYFUNCTION("""COMPUTED_VALUE"""),3.0002855E7)</f>
        <v>30002855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IFERROR(__xludf.DUMMYFUNCTION("""COMPUTED_VALUE"""),1938.76)</f>
        <v>1938.76</v>
      </c>
      <c r="D189" s="2">
        <f>IFERROR(__xludf.DUMMYFUNCTION("""COMPUTED_VALUE"""),45565.66666666667)</f>
        <v>45565.66667</v>
      </c>
      <c r="E189" s="1">
        <f>IFERROR(__xludf.DUMMYFUNCTION("""COMPUTED_VALUE"""),1951.38)</f>
        <v>1951.38</v>
      </c>
      <c r="G189" s="2">
        <f>IFERROR(__xludf.DUMMYFUNCTION("""COMPUTED_VALUE"""),45565.66666666667)</f>
        <v>45565.66667</v>
      </c>
      <c r="H189" s="1">
        <f>IFERROR(__xludf.DUMMYFUNCTION("""COMPUTED_VALUE"""),1932.14)</f>
        <v>1932.14</v>
      </c>
      <c r="J189" s="2">
        <f>IFERROR(__xludf.DUMMYFUNCTION("""COMPUTED_VALUE"""),45565.66666666667)</f>
        <v>45565.66667</v>
      </c>
      <c r="K189" s="1">
        <f>IFERROR(__xludf.DUMMYFUNCTION("""COMPUTED_VALUE"""),1950.31)</f>
        <v>1950.31</v>
      </c>
      <c r="M189" s="2">
        <f>IFERROR(__xludf.DUMMYFUNCTION("""COMPUTED_VALUE"""),45565.66666666667)</f>
        <v>45565.66667</v>
      </c>
      <c r="N189" s="1">
        <f>IFERROR(__xludf.DUMMYFUNCTION("""COMPUTED_VALUE"""),2.8421356E7)</f>
        <v>28421356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IFERROR(__xludf.DUMMYFUNCTION("""COMPUTED_VALUE"""),1953.98)</f>
        <v>1953.98</v>
      </c>
      <c r="D190" s="2">
        <f>IFERROR(__xludf.DUMMYFUNCTION("""COMPUTED_VALUE"""),45566.66666666667)</f>
        <v>45566.66667</v>
      </c>
      <c r="E190" s="1">
        <f>IFERROR(__xludf.DUMMYFUNCTION("""COMPUTED_VALUE"""),1953.98)</f>
        <v>1953.98</v>
      </c>
      <c r="G190" s="2">
        <f>IFERROR(__xludf.DUMMYFUNCTION("""COMPUTED_VALUE"""),45566.66666666667)</f>
        <v>45566.66667</v>
      </c>
      <c r="H190" s="1">
        <f>IFERROR(__xludf.DUMMYFUNCTION("""COMPUTED_VALUE"""),1924.88)</f>
        <v>1924.88</v>
      </c>
      <c r="J190" s="2">
        <f>IFERROR(__xludf.DUMMYFUNCTION("""COMPUTED_VALUE"""),45566.66666666667)</f>
        <v>45566.66667</v>
      </c>
      <c r="K190" s="1">
        <f>IFERROR(__xludf.DUMMYFUNCTION("""COMPUTED_VALUE"""),1936.97)</f>
        <v>1936.97</v>
      </c>
      <c r="M190" s="2">
        <f>IFERROR(__xludf.DUMMYFUNCTION("""COMPUTED_VALUE"""),45566.66666666667)</f>
        <v>45566.66667</v>
      </c>
      <c r="N190" s="1">
        <f>IFERROR(__xludf.DUMMYFUNCTION("""COMPUTED_VALUE"""),3.0929171E7)</f>
        <v>30929171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IFERROR(__xludf.DUMMYFUNCTION("""COMPUTED_VALUE"""),1932.59)</f>
        <v>1932.59</v>
      </c>
      <c r="D191" s="2">
        <f>IFERROR(__xludf.DUMMYFUNCTION("""COMPUTED_VALUE"""),45567.66666666667)</f>
        <v>45567.66667</v>
      </c>
      <c r="E191" s="1">
        <f>IFERROR(__xludf.DUMMYFUNCTION("""COMPUTED_VALUE"""),1949.06)</f>
        <v>1949.06</v>
      </c>
      <c r="G191" s="2">
        <f>IFERROR(__xludf.DUMMYFUNCTION("""COMPUTED_VALUE"""),45567.66666666667)</f>
        <v>45567.66667</v>
      </c>
      <c r="H191" s="1">
        <f>IFERROR(__xludf.DUMMYFUNCTION("""COMPUTED_VALUE"""),1925.3)</f>
        <v>1925.3</v>
      </c>
      <c r="J191" s="2">
        <f>IFERROR(__xludf.DUMMYFUNCTION("""COMPUTED_VALUE"""),45567.66666666667)</f>
        <v>45567.66667</v>
      </c>
      <c r="K191" s="1">
        <f>IFERROR(__xludf.DUMMYFUNCTION("""COMPUTED_VALUE"""),1947.84)</f>
        <v>1947.84</v>
      </c>
      <c r="M191" s="2">
        <f>IFERROR(__xludf.DUMMYFUNCTION("""COMPUTED_VALUE"""),45567.66666666667)</f>
        <v>45567.66667</v>
      </c>
      <c r="N191" s="1">
        <f>IFERROR(__xludf.DUMMYFUNCTION("""COMPUTED_VALUE"""),3.011737E7)</f>
        <v>30117370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IFERROR(__xludf.DUMMYFUNCTION("""COMPUTED_VALUE"""),1937.49)</f>
        <v>1937.49</v>
      </c>
      <c r="D192" s="2">
        <f>IFERROR(__xludf.DUMMYFUNCTION("""COMPUTED_VALUE"""),45568.66666666667)</f>
        <v>45568.66667</v>
      </c>
      <c r="E192" s="1">
        <f>IFERROR(__xludf.DUMMYFUNCTION("""COMPUTED_VALUE"""),1950.5)</f>
        <v>1950.5</v>
      </c>
      <c r="G192" s="2">
        <f>IFERROR(__xludf.DUMMYFUNCTION("""COMPUTED_VALUE"""),45568.66666666667)</f>
        <v>45568.66667</v>
      </c>
      <c r="H192" s="1">
        <f>IFERROR(__xludf.DUMMYFUNCTION("""COMPUTED_VALUE"""),1936.08)</f>
        <v>1936.08</v>
      </c>
      <c r="J192" s="2">
        <f>IFERROR(__xludf.DUMMYFUNCTION("""COMPUTED_VALUE"""),45568.66666666667)</f>
        <v>45568.66667</v>
      </c>
      <c r="K192" s="1">
        <f>IFERROR(__xludf.DUMMYFUNCTION("""COMPUTED_VALUE"""),1941.97)</f>
        <v>1941.97</v>
      </c>
      <c r="M192" s="2">
        <f>IFERROR(__xludf.DUMMYFUNCTION("""COMPUTED_VALUE"""),45568.66666666667)</f>
        <v>45568.66667</v>
      </c>
      <c r="N192" s="1">
        <f>IFERROR(__xludf.DUMMYFUNCTION("""COMPUTED_VALUE"""),2.3920299E7)</f>
        <v>23920299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IFERROR(__xludf.DUMMYFUNCTION("""COMPUTED_VALUE"""),1958.36)</f>
        <v>1958.36</v>
      </c>
      <c r="D193" s="2">
        <f>IFERROR(__xludf.DUMMYFUNCTION("""COMPUTED_VALUE"""),45569.66666666667)</f>
        <v>45569.66667</v>
      </c>
      <c r="E193" s="1">
        <f>IFERROR(__xludf.DUMMYFUNCTION("""COMPUTED_VALUE"""),1958.53)</f>
        <v>1958.53</v>
      </c>
      <c r="G193" s="2">
        <f>IFERROR(__xludf.DUMMYFUNCTION("""COMPUTED_VALUE"""),45569.66666666667)</f>
        <v>45569.66667</v>
      </c>
      <c r="H193" s="1">
        <f>IFERROR(__xludf.DUMMYFUNCTION("""COMPUTED_VALUE"""),1939.6)</f>
        <v>1939.6</v>
      </c>
      <c r="J193" s="2">
        <f>IFERROR(__xludf.DUMMYFUNCTION("""COMPUTED_VALUE"""),45569.66666666667)</f>
        <v>45569.66667</v>
      </c>
      <c r="K193" s="1">
        <f>IFERROR(__xludf.DUMMYFUNCTION("""COMPUTED_VALUE"""),1956.17)</f>
        <v>1956.17</v>
      </c>
      <c r="M193" s="2">
        <f>IFERROR(__xludf.DUMMYFUNCTION("""COMPUTED_VALUE"""),45569.66666666667)</f>
        <v>45569.66667</v>
      </c>
      <c r="N193" s="1">
        <f>IFERROR(__xludf.DUMMYFUNCTION("""COMPUTED_VALUE"""),2.5307993E7)</f>
        <v>25307993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IFERROR(__xludf.DUMMYFUNCTION("""COMPUTED_VALUE"""),1949.27)</f>
        <v>1949.27</v>
      </c>
      <c r="D194" s="2">
        <f>IFERROR(__xludf.DUMMYFUNCTION("""COMPUTED_VALUE"""),45572.66666666667)</f>
        <v>45572.66667</v>
      </c>
      <c r="E194" s="1">
        <f>IFERROR(__xludf.DUMMYFUNCTION("""COMPUTED_VALUE"""),1955.28)</f>
        <v>1955.28</v>
      </c>
      <c r="G194" s="2">
        <f>IFERROR(__xludf.DUMMYFUNCTION("""COMPUTED_VALUE"""),45572.66666666667)</f>
        <v>45572.66667</v>
      </c>
      <c r="H194" s="1">
        <f>IFERROR(__xludf.DUMMYFUNCTION("""COMPUTED_VALUE"""),1935.35)</f>
        <v>1935.35</v>
      </c>
      <c r="J194" s="2">
        <f>IFERROR(__xludf.DUMMYFUNCTION("""COMPUTED_VALUE"""),45572.66666666667)</f>
        <v>45572.66667</v>
      </c>
      <c r="K194" s="1">
        <f>IFERROR(__xludf.DUMMYFUNCTION("""COMPUTED_VALUE"""),1939.65)</f>
        <v>1939.65</v>
      </c>
      <c r="M194" s="2">
        <f>IFERROR(__xludf.DUMMYFUNCTION("""COMPUTED_VALUE"""),45572.66666666667)</f>
        <v>45572.66667</v>
      </c>
      <c r="N194" s="1">
        <f>IFERROR(__xludf.DUMMYFUNCTION("""COMPUTED_VALUE"""),2.6307818E7)</f>
        <v>26307818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IFERROR(__xludf.DUMMYFUNCTION("""COMPUTED_VALUE"""),1951.9)</f>
        <v>1951.9</v>
      </c>
      <c r="D195" s="2">
        <f>IFERROR(__xludf.DUMMYFUNCTION("""COMPUTED_VALUE"""),45573.66666666667)</f>
        <v>45573.66667</v>
      </c>
      <c r="E195" s="1">
        <f>IFERROR(__xludf.DUMMYFUNCTION("""COMPUTED_VALUE"""),1961.38)</f>
        <v>1961.38</v>
      </c>
      <c r="G195" s="2">
        <f>IFERROR(__xludf.DUMMYFUNCTION("""COMPUTED_VALUE"""),45573.66666666667)</f>
        <v>45573.66667</v>
      </c>
      <c r="H195" s="1">
        <f>IFERROR(__xludf.DUMMYFUNCTION("""COMPUTED_VALUE"""),1942.87)</f>
        <v>1942.87</v>
      </c>
      <c r="J195" s="2">
        <f>IFERROR(__xludf.DUMMYFUNCTION("""COMPUTED_VALUE"""),45573.66666666667)</f>
        <v>45573.66667</v>
      </c>
      <c r="K195" s="1">
        <f>IFERROR(__xludf.DUMMYFUNCTION("""COMPUTED_VALUE"""),1960.7)</f>
        <v>1960.7</v>
      </c>
      <c r="M195" s="2">
        <f>IFERROR(__xludf.DUMMYFUNCTION("""COMPUTED_VALUE"""),45573.66666666667)</f>
        <v>45573.66667</v>
      </c>
      <c r="N195" s="1">
        <f>IFERROR(__xludf.DUMMYFUNCTION("""COMPUTED_VALUE"""),2.3189357E7)</f>
        <v>23189357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IFERROR(__xludf.DUMMYFUNCTION("""COMPUTED_VALUE"""),1956.34)</f>
        <v>1956.34</v>
      </c>
      <c r="D196" s="2">
        <f>IFERROR(__xludf.DUMMYFUNCTION("""COMPUTED_VALUE"""),45574.66666666667)</f>
        <v>45574.66667</v>
      </c>
      <c r="E196" s="1">
        <f>IFERROR(__xludf.DUMMYFUNCTION("""COMPUTED_VALUE"""),1994.33)</f>
        <v>1994.33</v>
      </c>
      <c r="G196" s="2">
        <f>IFERROR(__xludf.DUMMYFUNCTION("""COMPUTED_VALUE"""),45574.66666666667)</f>
        <v>45574.66667</v>
      </c>
      <c r="H196" s="1">
        <f>IFERROR(__xludf.DUMMYFUNCTION("""COMPUTED_VALUE"""),1954.91)</f>
        <v>1954.91</v>
      </c>
      <c r="J196" s="2">
        <f>IFERROR(__xludf.DUMMYFUNCTION("""COMPUTED_VALUE"""),45574.66666666667)</f>
        <v>45574.66667</v>
      </c>
      <c r="K196" s="1">
        <f>IFERROR(__xludf.DUMMYFUNCTION("""COMPUTED_VALUE"""),1990.56)</f>
        <v>1990.56</v>
      </c>
      <c r="M196" s="2">
        <f>IFERROR(__xludf.DUMMYFUNCTION("""COMPUTED_VALUE"""),45574.66666666667)</f>
        <v>45574.66667</v>
      </c>
      <c r="N196" s="1">
        <f>IFERROR(__xludf.DUMMYFUNCTION("""COMPUTED_VALUE"""),2.2319557E7)</f>
        <v>22319557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IFERROR(__xludf.DUMMYFUNCTION("""COMPUTED_VALUE"""),1988.04)</f>
        <v>1988.04</v>
      </c>
      <c r="D197" s="2">
        <f>IFERROR(__xludf.DUMMYFUNCTION("""COMPUTED_VALUE"""),45575.66666666667)</f>
        <v>45575.66667</v>
      </c>
      <c r="E197" s="1">
        <f>IFERROR(__xludf.DUMMYFUNCTION("""COMPUTED_VALUE"""),1994.38)</f>
        <v>1994.38</v>
      </c>
      <c r="G197" s="2">
        <f>IFERROR(__xludf.DUMMYFUNCTION("""COMPUTED_VALUE"""),45575.66666666667)</f>
        <v>45575.66667</v>
      </c>
      <c r="H197" s="1">
        <f>IFERROR(__xludf.DUMMYFUNCTION("""COMPUTED_VALUE"""),1981.92)</f>
        <v>1981.92</v>
      </c>
      <c r="J197" s="2">
        <f>IFERROR(__xludf.DUMMYFUNCTION("""COMPUTED_VALUE"""),45575.66666666667)</f>
        <v>45575.66667</v>
      </c>
      <c r="K197" s="1">
        <f>IFERROR(__xludf.DUMMYFUNCTION("""COMPUTED_VALUE"""),1992.2)</f>
        <v>1992.2</v>
      </c>
      <c r="M197" s="2">
        <f>IFERROR(__xludf.DUMMYFUNCTION("""COMPUTED_VALUE"""),45575.66666666667)</f>
        <v>45575.66667</v>
      </c>
      <c r="N197" s="1">
        <f>IFERROR(__xludf.DUMMYFUNCTION("""COMPUTED_VALUE"""),2.0272518E7)</f>
        <v>20272518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IFERROR(__xludf.DUMMYFUNCTION("""COMPUTED_VALUE"""),1997.84)</f>
        <v>1997.84</v>
      </c>
      <c r="D198" s="2">
        <f>IFERROR(__xludf.DUMMYFUNCTION("""COMPUTED_VALUE"""),45576.66666666667)</f>
        <v>45576.66667</v>
      </c>
      <c r="E198" s="1">
        <f>IFERROR(__xludf.DUMMYFUNCTION("""COMPUTED_VALUE"""),2016.24)</f>
        <v>2016.24</v>
      </c>
      <c r="G198" s="2">
        <f>IFERROR(__xludf.DUMMYFUNCTION("""COMPUTED_VALUE"""),45576.66666666667)</f>
        <v>45576.66667</v>
      </c>
      <c r="H198" s="1">
        <f>IFERROR(__xludf.DUMMYFUNCTION("""COMPUTED_VALUE"""),1997.13)</f>
        <v>1997.13</v>
      </c>
      <c r="J198" s="2">
        <f>IFERROR(__xludf.DUMMYFUNCTION("""COMPUTED_VALUE"""),45576.66666666667)</f>
        <v>45576.66667</v>
      </c>
      <c r="K198" s="1">
        <f>IFERROR(__xludf.DUMMYFUNCTION("""COMPUTED_VALUE"""),2014.56)</f>
        <v>2014.56</v>
      </c>
      <c r="M198" s="2">
        <f>IFERROR(__xludf.DUMMYFUNCTION("""COMPUTED_VALUE"""),45576.66666666667)</f>
        <v>45576.66667</v>
      </c>
      <c r="N198" s="1">
        <f>IFERROR(__xludf.DUMMYFUNCTION("""COMPUTED_VALUE"""),2.4799032E7)</f>
        <v>24799032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IFERROR(__xludf.DUMMYFUNCTION("""COMPUTED_VALUE"""),2017.98)</f>
        <v>2017.98</v>
      </c>
      <c r="D199" s="2">
        <f>IFERROR(__xludf.DUMMYFUNCTION("""COMPUTED_VALUE"""),45579.66666666667)</f>
        <v>45579.66667</v>
      </c>
      <c r="E199" s="1">
        <f>IFERROR(__xludf.DUMMYFUNCTION("""COMPUTED_VALUE"""),2022.98)</f>
        <v>2022.98</v>
      </c>
      <c r="G199" s="2">
        <f>IFERROR(__xludf.DUMMYFUNCTION("""COMPUTED_VALUE"""),45579.66666666667)</f>
        <v>45579.66667</v>
      </c>
      <c r="H199" s="1">
        <f>IFERROR(__xludf.DUMMYFUNCTION("""COMPUTED_VALUE"""),2011.09)</f>
        <v>2011.09</v>
      </c>
      <c r="J199" s="2">
        <f>IFERROR(__xludf.DUMMYFUNCTION("""COMPUTED_VALUE"""),45579.66666666667)</f>
        <v>45579.66667</v>
      </c>
      <c r="K199" s="1">
        <f>IFERROR(__xludf.DUMMYFUNCTION("""COMPUTED_VALUE"""),2015.36)</f>
        <v>2015.36</v>
      </c>
      <c r="M199" s="2">
        <f>IFERROR(__xludf.DUMMYFUNCTION("""COMPUTED_VALUE"""),45579.66666666667)</f>
        <v>45579.66667</v>
      </c>
      <c r="N199" s="1">
        <f>IFERROR(__xludf.DUMMYFUNCTION("""COMPUTED_VALUE"""),2.1023271E7)</f>
        <v>21023271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IFERROR(__xludf.DUMMYFUNCTION("""COMPUTED_VALUE"""),2020.52)</f>
        <v>2020.52</v>
      </c>
      <c r="D200" s="2">
        <f>IFERROR(__xludf.DUMMYFUNCTION("""COMPUTED_VALUE"""),45580.66666666667)</f>
        <v>45580.66667</v>
      </c>
      <c r="E200" s="1">
        <f>IFERROR(__xludf.DUMMYFUNCTION("""COMPUTED_VALUE"""),2020.52)</f>
        <v>2020.52</v>
      </c>
      <c r="G200" s="2">
        <f>IFERROR(__xludf.DUMMYFUNCTION("""COMPUTED_VALUE"""),45580.66666666667)</f>
        <v>45580.66667</v>
      </c>
      <c r="H200" s="1">
        <f>IFERROR(__xludf.DUMMYFUNCTION("""COMPUTED_VALUE"""),1981.76)</f>
        <v>1981.76</v>
      </c>
      <c r="J200" s="2">
        <f>IFERROR(__xludf.DUMMYFUNCTION("""COMPUTED_VALUE"""),45580.66666666667)</f>
        <v>45580.66667</v>
      </c>
      <c r="K200" s="1">
        <f>IFERROR(__xludf.DUMMYFUNCTION("""COMPUTED_VALUE"""),1986.76)</f>
        <v>1986.76</v>
      </c>
      <c r="M200" s="2">
        <f>IFERROR(__xludf.DUMMYFUNCTION("""COMPUTED_VALUE"""),45580.66666666667)</f>
        <v>45580.66667</v>
      </c>
      <c r="N200" s="1">
        <f>IFERROR(__xludf.DUMMYFUNCTION("""COMPUTED_VALUE"""),3.8423782E7)</f>
        <v>38423782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IFERROR(__xludf.DUMMYFUNCTION("""COMPUTED_VALUE"""),2003.41)</f>
        <v>2003.41</v>
      </c>
      <c r="D201" s="2">
        <f>IFERROR(__xludf.DUMMYFUNCTION("""COMPUTED_VALUE"""),45581.66666666667)</f>
        <v>45581.66667</v>
      </c>
      <c r="E201" s="1">
        <f>IFERROR(__xludf.DUMMYFUNCTION("""COMPUTED_VALUE"""),2045.48)</f>
        <v>2045.48</v>
      </c>
      <c r="G201" s="2">
        <f>IFERROR(__xludf.DUMMYFUNCTION("""COMPUTED_VALUE"""),45581.66666666667)</f>
        <v>45581.66667</v>
      </c>
      <c r="H201" s="1">
        <f>IFERROR(__xludf.DUMMYFUNCTION("""COMPUTED_VALUE"""),2003.41)</f>
        <v>2003.41</v>
      </c>
      <c r="J201" s="2">
        <f>IFERROR(__xludf.DUMMYFUNCTION("""COMPUTED_VALUE"""),45581.66666666667)</f>
        <v>45581.66667</v>
      </c>
      <c r="K201" s="1">
        <f>IFERROR(__xludf.DUMMYFUNCTION("""COMPUTED_VALUE"""),2044.66)</f>
        <v>2044.66</v>
      </c>
      <c r="M201" s="2">
        <f>IFERROR(__xludf.DUMMYFUNCTION("""COMPUTED_VALUE"""),45581.66666666667)</f>
        <v>45581.66667</v>
      </c>
      <c r="N201" s="1">
        <f>IFERROR(__xludf.DUMMYFUNCTION("""COMPUTED_VALUE"""),4.5525922E7)</f>
        <v>45525922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IFERROR(__xludf.DUMMYFUNCTION("""COMPUTED_VALUE"""),2054.9)</f>
        <v>2054.9</v>
      </c>
      <c r="D202" s="2">
        <f>IFERROR(__xludf.DUMMYFUNCTION("""COMPUTED_VALUE"""),45582.66666666667)</f>
        <v>45582.66667</v>
      </c>
      <c r="E202" s="1">
        <f>IFERROR(__xludf.DUMMYFUNCTION("""COMPUTED_VALUE"""),2060.09)</f>
        <v>2060.09</v>
      </c>
      <c r="G202" s="2">
        <f>IFERROR(__xludf.DUMMYFUNCTION("""COMPUTED_VALUE"""),45582.66666666667)</f>
        <v>45582.66667</v>
      </c>
      <c r="H202" s="1">
        <f>IFERROR(__xludf.DUMMYFUNCTION("""COMPUTED_VALUE"""),2044.99)</f>
        <v>2044.99</v>
      </c>
      <c r="J202" s="2">
        <f>IFERROR(__xludf.DUMMYFUNCTION("""COMPUTED_VALUE"""),45582.66666666667)</f>
        <v>45582.66667</v>
      </c>
      <c r="K202" s="1">
        <f>IFERROR(__xludf.DUMMYFUNCTION("""COMPUTED_VALUE"""),2049.37)</f>
        <v>2049.37</v>
      </c>
      <c r="M202" s="2">
        <f>IFERROR(__xludf.DUMMYFUNCTION("""COMPUTED_VALUE"""),45582.66666666667)</f>
        <v>45582.66667</v>
      </c>
      <c r="N202" s="1">
        <f>IFERROR(__xludf.DUMMYFUNCTION("""COMPUTED_VALUE"""),3.390524E7)</f>
        <v>33905240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IFERROR(__xludf.DUMMYFUNCTION("""COMPUTED_VALUE"""),2050.98)</f>
        <v>2050.98</v>
      </c>
      <c r="D203" s="2">
        <f>IFERROR(__xludf.DUMMYFUNCTION("""COMPUTED_VALUE"""),45583.66666666667)</f>
        <v>45583.66667</v>
      </c>
      <c r="E203" s="1">
        <f>IFERROR(__xludf.DUMMYFUNCTION("""COMPUTED_VALUE"""),2051.01)</f>
        <v>2051.01</v>
      </c>
      <c r="G203" s="2">
        <f>IFERROR(__xludf.DUMMYFUNCTION("""COMPUTED_VALUE"""),45583.66666666667)</f>
        <v>45583.66667</v>
      </c>
      <c r="H203" s="1">
        <f>IFERROR(__xludf.DUMMYFUNCTION("""COMPUTED_VALUE"""),2039.64)</f>
        <v>2039.64</v>
      </c>
      <c r="J203" s="2">
        <f>IFERROR(__xludf.DUMMYFUNCTION("""COMPUTED_VALUE"""),45583.66666666667)</f>
        <v>45583.66667</v>
      </c>
      <c r="K203" s="1">
        <f>IFERROR(__xludf.DUMMYFUNCTION("""COMPUTED_VALUE"""),2045.81)</f>
        <v>2045.81</v>
      </c>
      <c r="M203" s="2">
        <f>IFERROR(__xludf.DUMMYFUNCTION("""COMPUTED_VALUE"""),45583.66666666667)</f>
        <v>45583.66667</v>
      </c>
      <c r="N203" s="1">
        <f>IFERROR(__xludf.DUMMYFUNCTION("""COMPUTED_VALUE"""),3.2168946E7)</f>
        <v>32168946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IFERROR(__xludf.DUMMYFUNCTION("""COMPUTED_VALUE"""),2047.44)</f>
        <v>2047.44</v>
      </c>
      <c r="D204" s="2">
        <f>IFERROR(__xludf.DUMMYFUNCTION("""COMPUTED_VALUE"""),45586.66666666667)</f>
        <v>45586.66667</v>
      </c>
      <c r="E204" s="1">
        <f>IFERROR(__xludf.DUMMYFUNCTION("""COMPUTED_VALUE"""),2058.17)</f>
        <v>2058.17</v>
      </c>
      <c r="G204" s="2">
        <f>IFERROR(__xludf.DUMMYFUNCTION("""COMPUTED_VALUE"""),45586.66666666667)</f>
        <v>45586.66667</v>
      </c>
      <c r="H204" s="1">
        <f>IFERROR(__xludf.DUMMYFUNCTION("""COMPUTED_VALUE"""),2042.03)</f>
        <v>2042.03</v>
      </c>
      <c r="J204" s="2">
        <f>IFERROR(__xludf.DUMMYFUNCTION("""COMPUTED_VALUE"""),45586.66666666667)</f>
        <v>45586.66667</v>
      </c>
      <c r="K204" s="1">
        <f>IFERROR(__xludf.DUMMYFUNCTION("""COMPUTED_VALUE"""),2047.41)</f>
        <v>2047.41</v>
      </c>
      <c r="M204" s="2">
        <f>IFERROR(__xludf.DUMMYFUNCTION("""COMPUTED_VALUE"""),45586.66666666667)</f>
        <v>45586.66667</v>
      </c>
      <c r="N204" s="1">
        <f>IFERROR(__xludf.DUMMYFUNCTION("""COMPUTED_VALUE"""),2.7884504E7)</f>
        <v>27884504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IFERROR(__xludf.DUMMYFUNCTION("""COMPUTED_VALUE"""),2026.23)</f>
        <v>2026.23</v>
      </c>
      <c r="D205" s="2">
        <f>IFERROR(__xludf.DUMMYFUNCTION("""COMPUTED_VALUE"""),45587.66666666667)</f>
        <v>45587.66667</v>
      </c>
      <c r="E205" s="1">
        <f>IFERROR(__xludf.DUMMYFUNCTION("""COMPUTED_VALUE"""),2040.47)</f>
        <v>2040.47</v>
      </c>
      <c r="G205" s="2">
        <f>IFERROR(__xludf.DUMMYFUNCTION("""COMPUTED_VALUE"""),45587.66666666667)</f>
        <v>45587.66667</v>
      </c>
      <c r="H205" s="1">
        <f>IFERROR(__xludf.DUMMYFUNCTION("""COMPUTED_VALUE"""),2023.03)</f>
        <v>2023.03</v>
      </c>
      <c r="J205" s="2">
        <f>IFERROR(__xludf.DUMMYFUNCTION("""COMPUTED_VALUE"""),45587.66666666667)</f>
        <v>45587.66667</v>
      </c>
      <c r="K205" s="1">
        <f>IFERROR(__xludf.DUMMYFUNCTION("""COMPUTED_VALUE"""),2029.8)</f>
        <v>2029.8</v>
      </c>
      <c r="M205" s="2">
        <f>IFERROR(__xludf.DUMMYFUNCTION("""COMPUTED_VALUE"""),45587.66666666667)</f>
        <v>45587.66667</v>
      </c>
      <c r="N205" s="1">
        <f>IFERROR(__xludf.DUMMYFUNCTION("""COMPUTED_VALUE"""),2.9865948E7)</f>
        <v>29865948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IFERROR(__xludf.DUMMYFUNCTION("""COMPUTED_VALUE"""),2023.24)</f>
        <v>2023.24</v>
      </c>
      <c r="D206" s="2">
        <f>IFERROR(__xludf.DUMMYFUNCTION("""COMPUTED_VALUE"""),45588.66666666667)</f>
        <v>45588.66667</v>
      </c>
      <c r="E206" s="1">
        <f>IFERROR(__xludf.DUMMYFUNCTION("""COMPUTED_VALUE"""),2033.71)</f>
        <v>2033.71</v>
      </c>
      <c r="G206" s="2">
        <f>IFERROR(__xludf.DUMMYFUNCTION("""COMPUTED_VALUE"""),45588.66666666667)</f>
        <v>45588.66667</v>
      </c>
      <c r="H206" s="1">
        <f>IFERROR(__xludf.DUMMYFUNCTION("""COMPUTED_VALUE"""),2010.18)</f>
        <v>2010.18</v>
      </c>
      <c r="J206" s="2">
        <f>IFERROR(__xludf.DUMMYFUNCTION("""COMPUTED_VALUE"""),45588.66666666667)</f>
        <v>45588.66667</v>
      </c>
      <c r="K206" s="1">
        <f>IFERROR(__xludf.DUMMYFUNCTION("""COMPUTED_VALUE"""),2018.22)</f>
        <v>2018.22</v>
      </c>
      <c r="M206" s="2">
        <f>IFERROR(__xludf.DUMMYFUNCTION("""COMPUTED_VALUE"""),45588.66666666667)</f>
        <v>45588.66667</v>
      </c>
      <c r="N206" s="1">
        <f>IFERROR(__xludf.DUMMYFUNCTION("""COMPUTED_VALUE"""),2.9870281E7)</f>
        <v>29870281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IFERROR(__xludf.DUMMYFUNCTION("""COMPUTED_VALUE"""),2023.04)</f>
        <v>2023.04</v>
      </c>
      <c r="D207" s="2">
        <f>IFERROR(__xludf.DUMMYFUNCTION("""COMPUTED_VALUE"""),45589.66666666667)</f>
        <v>45589.66667</v>
      </c>
      <c r="E207" s="1">
        <f>IFERROR(__xludf.DUMMYFUNCTION("""COMPUTED_VALUE"""),2025.61)</f>
        <v>2025.61</v>
      </c>
      <c r="G207" s="2">
        <f>IFERROR(__xludf.DUMMYFUNCTION("""COMPUTED_VALUE"""),45589.66666666667)</f>
        <v>45589.66667</v>
      </c>
      <c r="H207" s="1">
        <f>IFERROR(__xludf.DUMMYFUNCTION("""COMPUTED_VALUE"""),2009.13)</f>
        <v>2009.13</v>
      </c>
      <c r="J207" s="2">
        <f>IFERROR(__xludf.DUMMYFUNCTION("""COMPUTED_VALUE"""),45589.66666666667)</f>
        <v>45589.66667</v>
      </c>
      <c r="K207" s="1">
        <f>IFERROR(__xludf.DUMMYFUNCTION("""COMPUTED_VALUE"""),2012.16)</f>
        <v>2012.16</v>
      </c>
      <c r="M207" s="2">
        <f>IFERROR(__xludf.DUMMYFUNCTION("""COMPUTED_VALUE"""),45589.66666666667)</f>
        <v>45589.66667</v>
      </c>
      <c r="N207" s="1">
        <f>IFERROR(__xludf.DUMMYFUNCTION("""COMPUTED_VALUE"""),2.6171329E7)</f>
        <v>26171329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IFERROR(__xludf.DUMMYFUNCTION("""COMPUTED_VALUE"""),2020.03)</f>
        <v>2020.03</v>
      </c>
      <c r="D208" s="2">
        <f>IFERROR(__xludf.DUMMYFUNCTION("""COMPUTED_VALUE"""),45590.66666666667)</f>
        <v>45590.66667</v>
      </c>
      <c r="E208" s="1">
        <f>IFERROR(__xludf.DUMMYFUNCTION("""COMPUTED_VALUE"""),2029.03)</f>
        <v>2029.03</v>
      </c>
      <c r="G208" s="2">
        <f>IFERROR(__xludf.DUMMYFUNCTION("""COMPUTED_VALUE"""),45590.66666666667)</f>
        <v>45590.66667</v>
      </c>
      <c r="H208" s="1">
        <f>IFERROR(__xludf.DUMMYFUNCTION("""COMPUTED_VALUE"""),2002.6)</f>
        <v>2002.6</v>
      </c>
      <c r="J208" s="2">
        <f>IFERROR(__xludf.DUMMYFUNCTION("""COMPUTED_VALUE"""),45590.66666666667)</f>
        <v>45590.66667</v>
      </c>
      <c r="K208" s="1">
        <f>IFERROR(__xludf.DUMMYFUNCTION("""COMPUTED_VALUE"""),2004.61)</f>
        <v>2004.61</v>
      </c>
      <c r="M208" s="2">
        <f>IFERROR(__xludf.DUMMYFUNCTION("""COMPUTED_VALUE"""),45590.66666666667)</f>
        <v>45590.66667</v>
      </c>
      <c r="N208" s="1">
        <f>IFERROR(__xludf.DUMMYFUNCTION("""COMPUTED_VALUE"""),2.8944781E7)</f>
        <v>28944781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IFERROR(__xludf.DUMMYFUNCTION("""COMPUTED_VALUE"""),2015.59)</f>
        <v>2015.59</v>
      </c>
      <c r="D209" s="2">
        <f>IFERROR(__xludf.DUMMYFUNCTION("""COMPUTED_VALUE"""),45593.66666666667)</f>
        <v>45593.66667</v>
      </c>
      <c r="E209" s="1">
        <f>IFERROR(__xludf.DUMMYFUNCTION("""COMPUTED_VALUE"""),2015.59)</f>
        <v>2015.59</v>
      </c>
      <c r="G209" s="2">
        <f>IFERROR(__xludf.DUMMYFUNCTION("""COMPUTED_VALUE"""),45593.66666666667)</f>
        <v>45593.66667</v>
      </c>
      <c r="H209" s="1">
        <f>IFERROR(__xludf.DUMMYFUNCTION("""COMPUTED_VALUE"""),1991.89)</f>
        <v>1991.89</v>
      </c>
      <c r="J209" s="2">
        <f>IFERROR(__xludf.DUMMYFUNCTION("""COMPUTED_VALUE"""),45593.66666666667)</f>
        <v>45593.66667</v>
      </c>
      <c r="K209" s="1">
        <f>IFERROR(__xludf.DUMMYFUNCTION("""COMPUTED_VALUE"""),1995.08)</f>
        <v>1995.08</v>
      </c>
      <c r="M209" s="2">
        <f>IFERROR(__xludf.DUMMYFUNCTION("""COMPUTED_VALUE"""),45593.66666666667)</f>
        <v>45593.66667</v>
      </c>
      <c r="N209" s="1">
        <f>IFERROR(__xludf.DUMMYFUNCTION("""COMPUTED_VALUE"""),2.6463561E7)</f>
        <v>26463561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IFERROR(__xludf.DUMMYFUNCTION("""COMPUTED_VALUE"""),2003.06)</f>
        <v>2003.06</v>
      </c>
      <c r="D210" s="2">
        <f>IFERROR(__xludf.DUMMYFUNCTION("""COMPUTED_VALUE"""),45594.66666666667)</f>
        <v>45594.66667</v>
      </c>
      <c r="E210" s="1">
        <f>IFERROR(__xludf.DUMMYFUNCTION("""COMPUTED_VALUE"""),2029.17)</f>
        <v>2029.17</v>
      </c>
      <c r="G210" s="2">
        <f>IFERROR(__xludf.DUMMYFUNCTION("""COMPUTED_VALUE"""),45594.66666666667)</f>
        <v>45594.66667</v>
      </c>
      <c r="H210" s="1">
        <f>IFERROR(__xludf.DUMMYFUNCTION("""COMPUTED_VALUE"""),2003.06)</f>
        <v>2003.06</v>
      </c>
      <c r="J210" s="2">
        <f>IFERROR(__xludf.DUMMYFUNCTION("""COMPUTED_VALUE"""),45594.66666666667)</f>
        <v>45594.66667</v>
      </c>
      <c r="K210" s="1">
        <f>IFERROR(__xludf.DUMMYFUNCTION("""COMPUTED_VALUE"""),2018.36)</f>
        <v>2018.36</v>
      </c>
      <c r="M210" s="2">
        <f>IFERROR(__xludf.DUMMYFUNCTION("""COMPUTED_VALUE"""),45594.66666666667)</f>
        <v>45594.66667</v>
      </c>
      <c r="N210" s="1">
        <f>IFERROR(__xludf.DUMMYFUNCTION("""COMPUTED_VALUE"""),3.4838562E7)</f>
        <v>34838562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IFERROR(__xludf.DUMMYFUNCTION("""COMPUTED_VALUE"""),2013.38)</f>
        <v>2013.38</v>
      </c>
      <c r="D211" s="2">
        <f>IFERROR(__xludf.DUMMYFUNCTION("""COMPUTED_VALUE"""),45595.66666666667)</f>
        <v>45595.66667</v>
      </c>
      <c r="E211" s="1">
        <f>IFERROR(__xludf.DUMMYFUNCTION("""COMPUTED_VALUE"""),2042.02)</f>
        <v>2042.02</v>
      </c>
      <c r="G211" s="2">
        <f>IFERROR(__xludf.DUMMYFUNCTION("""COMPUTED_VALUE"""),45595.66666666667)</f>
        <v>45595.66667</v>
      </c>
      <c r="H211" s="1">
        <f>IFERROR(__xludf.DUMMYFUNCTION("""COMPUTED_VALUE"""),2011.63)</f>
        <v>2011.63</v>
      </c>
      <c r="J211" s="2">
        <f>IFERROR(__xludf.DUMMYFUNCTION("""COMPUTED_VALUE"""),45595.66666666667)</f>
        <v>45595.66667</v>
      </c>
      <c r="K211" s="1">
        <f>IFERROR(__xludf.DUMMYFUNCTION("""COMPUTED_VALUE"""),2030.09)</f>
        <v>2030.09</v>
      </c>
      <c r="M211" s="2">
        <f>IFERROR(__xludf.DUMMYFUNCTION("""COMPUTED_VALUE"""),45595.66666666667)</f>
        <v>45595.66667</v>
      </c>
      <c r="N211" s="1">
        <f>IFERROR(__xludf.DUMMYFUNCTION("""COMPUTED_VALUE"""),3.1918582E7)</f>
        <v>31918582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IFERROR(__xludf.DUMMYFUNCTION("""COMPUTED_VALUE"""),2013.66)</f>
        <v>2013.66</v>
      </c>
      <c r="D212" s="2">
        <f>IFERROR(__xludf.DUMMYFUNCTION("""COMPUTED_VALUE"""),45596.66666666667)</f>
        <v>45596.66667</v>
      </c>
      <c r="E212" s="1">
        <f>IFERROR(__xludf.DUMMYFUNCTION("""COMPUTED_VALUE"""),2019.82)</f>
        <v>2019.82</v>
      </c>
      <c r="G212" s="2">
        <f>IFERROR(__xludf.DUMMYFUNCTION("""COMPUTED_VALUE"""),45596.66666666667)</f>
        <v>45596.66667</v>
      </c>
      <c r="H212" s="1">
        <f>IFERROR(__xludf.DUMMYFUNCTION("""COMPUTED_VALUE"""),1994.46)</f>
        <v>1994.46</v>
      </c>
      <c r="J212" s="2">
        <f>IFERROR(__xludf.DUMMYFUNCTION("""COMPUTED_VALUE"""),45596.66666666667)</f>
        <v>45596.66667</v>
      </c>
      <c r="K212" s="1">
        <f>IFERROR(__xludf.DUMMYFUNCTION("""COMPUTED_VALUE"""),1996.6)</f>
        <v>1996.6</v>
      </c>
      <c r="M212" s="2">
        <f>IFERROR(__xludf.DUMMYFUNCTION("""COMPUTED_VALUE"""),45596.66666666667)</f>
        <v>45596.66667</v>
      </c>
      <c r="N212" s="1">
        <f>IFERROR(__xludf.DUMMYFUNCTION("""COMPUTED_VALUE"""),3.9200651E7)</f>
        <v>39200651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IFERROR(__xludf.DUMMYFUNCTION("""COMPUTED_VALUE"""),1996.6)</f>
        <v>1996.6</v>
      </c>
      <c r="D213" s="2">
        <f>IFERROR(__xludf.DUMMYFUNCTION("""COMPUTED_VALUE"""),45597.66666666667)</f>
        <v>45597.66667</v>
      </c>
      <c r="E213" s="1">
        <f>IFERROR(__xludf.DUMMYFUNCTION("""COMPUTED_VALUE"""),2031.21)</f>
        <v>2031.21</v>
      </c>
      <c r="G213" s="2">
        <f>IFERROR(__xludf.DUMMYFUNCTION("""COMPUTED_VALUE"""),45597.66666666667)</f>
        <v>45597.66667</v>
      </c>
      <c r="H213" s="1">
        <f>IFERROR(__xludf.DUMMYFUNCTION("""COMPUTED_VALUE"""),1994.18)</f>
        <v>1994.18</v>
      </c>
      <c r="J213" s="2">
        <f>IFERROR(__xludf.DUMMYFUNCTION("""COMPUTED_VALUE"""),45597.66666666667)</f>
        <v>45597.66667</v>
      </c>
      <c r="K213" s="1">
        <f>IFERROR(__xludf.DUMMYFUNCTION("""COMPUTED_VALUE"""),2021.77)</f>
        <v>2021.77</v>
      </c>
      <c r="M213" s="2">
        <f>IFERROR(__xludf.DUMMYFUNCTION("""COMPUTED_VALUE"""),45597.66666666667)</f>
        <v>45597.66667</v>
      </c>
      <c r="N213" s="1">
        <f>IFERROR(__xludf.DUMMYFUNCTION("""COMPUTED_VALUE"""),3.6544718E7)</f>
        <v>36544718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IFERROR(__xludf.DUMMYFUNCTION("""COMPUTED_VALUE"""),2026.61)</f>
        <v>2026.61</v>
      </c>
      <c r="D214" s="2">
        <f>IFERROR(__xludf.DUMMYFUNCTION("""COMPUTED_VALUE"""),45600.66666666667)</f>
        <v>45600.66667</v>
      </c>
      <c r="E214" s="1">
        <f>IFERROR(__xludf.DUMMYFUNCTION("""COMPUTED_VALUE"""),2039.83)</f>
        <v>2039.83</v>
      </c>
      <c r="G214" s="2">
        <f>IFERROR(__xludf.DUMMYFUNCTION("""COMPUTED_VALUE"""),45600.66666666667)</f>
        <v>45600.66667</v>
      </c>
      <c r="H214" s="1">
        <f>IFERROR(__xludf.DUMMYFUNCTION("""COMPUTED_VALUE"""),2016.17)</f>
        <v>2016.17</v>
      </c>
      <c r="J214" s="2">
        <f>IFERROR(__xludf.DUMMYFUNCTION("""COMPUTED_VALUE"""),45600.66666666667)</f>
        <v>45600.66667</v>
      </c>
      <c r="K214" s="1">
        <f>IFERROR(__xludf.DUMMYFUNCTION("""COMPUTED_VALUE"""),2031.09)</f>
        <v>2031.09</v>
      </c>
      <c r="M214" s="2">
        <f>IFERROR(__xludf.DUMMYFUNCTION("""COMPUTED_VALUE"""),45600.66666666667)</f>
        <v>45600.66667</v>
      </c>
      <c r="N214" s="1">
        <f>IFERROR(__xludf.DUMMYFUNCTION("""COMPUTED_VALUE"""),2.58054E7)</f>
        <v>25805400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IFERROR(__xludf.DUMMYFUNCTION("""COMPUTED_VALUE"""),2034.68)</f>
        <v>2034.68</v>
      </c>
      <c r="D215" s="2">
        <f>IFERROR(__xludf.DUMMYFUNCTION("""COMPUTED_VALUE"""),45601.66666666667)</f>
        <v>45601.66667</v>
      </c>
      <c r="E215" s="1">
        <f>IFERROR(__xludf.DUMMYFUNCTION("""COMPUTED_VALUE"""),2056.45)</f>
        <v>2056.45</v>
      </c>
      <c r="G215" s="2">
        <f>IFERROR(__xludf.DUMMYFUNCTION("""COMPUTED_VALUE"""),45601.66666666667)</f>
        <v>45601.66667</v>
      </c>
      <c r="H215" s="1">
        <f>IFERROR(__xludf.DUMMYFUNCTION("""COMPUTED_VALUE"""),2032.23)</f>
        <v>2032.23</v>
      </c>
      <c r="J215" s="2">
        <f>IFERROR(__xludf.DUMMYFUNCTION("""COMPUTED_VALUE"""),45601.66666666667)</f>
        <v>45601.66667</v>
      </c>
      <c r="K215" s="1">
        <f>IFERROR(__xludf.DUMMYFUNCTION("""COMPUTED_VALUE"""),2055.8)</f>
        <v>2055.8</v>
      </c>
      <c r="M215" s="2">
        <f>IFERROR(__xludf.DUMMYFUNCTION("""COMPUTED_VALUE"""),45601.66666666667)</f>
        <v>45601.66667</v>
      </c>
      <c r="N215" s="1">
        <f>IFERROR(__xludf.DUMMYFUNCTION("""COMPUTED_VALUE"""),2.1822232E7)</f>
        <v>21822232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IFERROR(__xludf.DUMMYFUNCTION("""COMPUTED_VALUE"""),2090.27)</f>
        <v>2090.27</v>
      </c>
      <c r="D216" s="2">
        <f>IFERROR(__xludf.DUMMYFUNCTION("""COMPUTED_VALUE"""),45602.66666666667)</f>
        <v>45602.66667</v>
      </c>
      <c r="E216" s="1">
        <f>IFERROR(__xludf.DUMMYFUNCTION("""COMPUTED_VALUE"""),2121.05)</f>
        <v>2121.05</v>
      </c>
      <c r="G216" s="2">
        <f>IFERROR(__xludf.DUMMYFUNCTION("""COMPUTED_VALUE"""),45602.66666666667)</f>
        <v>45602.66667</v>
      </c>
      <c r="H216" s="1">
        <f>IFERROR(__xludf.DUMMYFUNCTION("""COMPUTED_VALUE"""),2089.23)</f>
        <v>2089.23</v>
      </c>
      <c r="J216" s="2">
        <f>IFERROR(__xludf.DUMMYFUNCTION("""COMPUTED_VALUE"""),45602.66666666667)</f>
        <v>45602.66667</v>
      </c>
      <c r="K216" s="1">
        <f>IFERROR(__xludf.DUMMYFUNCTION("""COMPUTED_VALUE"""),2116.79)</f>
        <v>2116.79</v>
      </c>
      <c r="M216" s="2">
        <f>IFERROR(__xludf.DUMMYFUNCTION("""COMPUTED_VALUE"""),45602.66666666667)</f>
        <v>45602.66667</v>
      </c>
      <c r="N216" s="1">
        <f>IFERROR(__xludf.DUMMYFUNCTION("""COMPUTED_VALUE"""),4.5483006E7)</f>
        <v>45483006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IFERROR(__xludf.DUMMYFUNCTION("""COMPUTED_VALUE"""),2122.64)</f>
        <v>2122.64</v>
      </c>
      <c r="D217" s="2">
        <f>IFERROR(__xludf.DUMMYFUNCTION("""COMPUTED_VALUE"""),45603.66666666667)</f>
        <v>45603.66667</v>
      </c>
      <c r="E217" s="1">
        <f>IFERROR(__xludf.DUMMYFUNCTION("""COMPUTED_VALUE"""),2134.34)</f>
        <v>2134.34</v>
      </c>
      <c r="G217" s="2">
        <f>IFERROR(__xludf.DUMMYFUNCTION("""COMPUTED_VALUE"""),45603.66666666667)</f>
        <v>45603.66667</v>
      </c>
      <c r="H217" s="1">
        <f>IFERROR(__xludf.DUMMYFUNCTION("""COMPUTED_VALUE"""),2114.24)</f>
        <v>2114.24</v>
      </c>
      <c r="J217" s="2">
        <f>IFERROR(__xludf.DUMMYFUNCTION("""COMPUTED_VALUE"""),45603.66666666667)</f>
        <v>45603.66667</v>
      </c>
      <c r="K217" s="1">
        <f>IFERROR(__xludf.DUMMYFUNCTION("""COMPUTED_VALUE"""),2131.34)</f>
        <v>2131.34</v>
      </c>
      <c r="M217" s="2">
        <f>IFERROR(__xludf.DUMMYFUNCTION("""COMPUTED_VALUE"""),45603.66666666667)</f>
        <v>45603.66667</v>
      </c>
      <c r="N217" s="1">
        <f>IFERROR(__xludf.DUMMYFUNCTION("""COMPUTED_VALUE"""),3.4275318E7)</f>
        <v>34275318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IFERROR(__xludf.DUMMYFUNCTION("""COMPUTED_VALUE"""),2111.68)</f>
        <v>2111.68</v>
      </c>
      <c r="D218" s="2">
        <f>IFERROR(__xludf.DUMMYFUNCTION("""COMPUTED_VALUE"""),45604.66666666667)</f>
        <v>45604.66667</v>
      </c>
      <c r="E218" s="1">
        <f>IFERROR(__xludf.DUMMYFUNCTION("""COMPUTED_VALUE"""),2134.16)</f>
        <v>2134.16</v>
      </c>
      <c r="G218" s="2">
        <f>IFERROR(__xludf.DUMMYFUNCTION("""COMPUTED_VALUE"""),45604.66666666667)</f>
        <v>45604.66667</v>
      </c>
      <c r="H218" s="1">
        <f>IFERROR(__xludf.DUMMYFUNCTION("""COMPUTED_VALUE"""),2107.63)</f>
        <v>2107.63</v>
      </c>
      <c r="J218" s="2">
        <f>IFERROR(__xludf.DUMMYFUNCTION("""COMPUTED_VALUE"""),45604.66666666667)</f>
        <v>45604.66667</v>
      </c>
      <c r="K218" s="1">
        <f>IFERROR(__xludf.DUMMYFUNCTION("""COMPUTED_VALUE"""),2128.7)</f>
        <v>2128.7</v>
      </c>
      <c r="M218" s="2">
        <f>IFERROR(__xludf.DUMMYFUNCTION("""COMPUTED_VALUE"""),45604.66666666667)</f>
        <v>45604.66667</v>
      </c>
      <c r="N218" s="1">
        <f>IFERROR(__xludf.DUMMYFUNCTION("""COMPUTED_VALUE"""),4.4776186E7)</f>
        <v>44776186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IFERROR(__xludf.DUMMYFUNCTION("""COMPUTED_VALUE"""),2149.61)</f>
        <v>2149.61</v>
      </c>
      <c r="D219" s="2">
        <f>IFERROR(__xludf.DUMMYFUNCTION("""COMPUTED_VALUE"""),45607.66666666667)</f>
        <v>45607.66667</v>
      </c>
      <c r="E219" s="1">
        <f>IFERROR(__xludf.DUMMYFUNCTION("""COMPUTED_VALUE"""),2160.71)</f>
        <v>2160.71</v>
      </c>
      <c r="G219" s="2">
        <f>IFERROR(__xludf.DUMMYFUNCTION("""COMPUTED_VALUE"""),45607.66666666667)</f>
        <v>45607.66667</v>
      </c>
      <c r="H219" s="1">
        <f>IFERROR(__xludf.DUMMYFUNCTION("""COMPUTED_VALUE"""),2126.15)</f>
        <v>2126.15</v>
      </c>
      <c r="J219" s="2">
        <f>IFERROR(__xludf.DUMMYFUNCTION("""COMPUTED_VALUE"""),45607.66666666667)</f>
        <v>45607.66667</v>
      </c>
      <c r="K219" s="1">
        <f>IFERROR(__xludf.DUMMYFUNCTION("""COMPUTED_VALUE"""),2132.35)</f>
        <v>2132.35</v>
      </c>
      <c r="M219" s="2">
        <f>IFERROR(__xludf.DUMMYFUNCTION("""COMPUTED_VALUE"""),45607.66666666667)</f>
        <v>45607.66667</v>
      </c>
      <c r="N219" s="1">
        <f>IFERROR(__xludf.DUMMYFUNCTION("""COMPUTED_VALUE"""),3.9878373E7)</f>
        <v>39878373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IFERROR(__xludf.DUMMYFUNCTION("""COMPUTED_VALUE"""),2136.74)</f>
        <v>2136.74</v>
      </c>
      <c r="D220" s="2">
        <f>IFERROR(__xludf.DUMMYFUNCTION("""COMPUTED_VALUE"""),45608.66666666667)</f>
        <v>45608.66667</v>
      </c>
      <c r="E220" s="1">
        <f>IFERROR(__xludf.DUMMYFUNCTION("""COMPUTED_VALUE"""),2139.87)</f>
        <v>2139.87</v>
      </c>
      <c r="G220" s="2">
        <f>IFERROR(__xludf.DUMMYFUNCTION("""COMPUTED_VALUE"""),45608.66666666667)</f>
        <v>45608.66667</v>
      </c>
      <c r="H220" s="1">
        <f>IFERROR(__xludf.DUMMYFUNCTION("""COMPUTED_VALUE"""),2122.6)</f>
        <v>2122.6</v>
      </c>
      <c r="J220" s="2">
        <f>IFERROR(__xludf.DUMMYFUNCTION("""COMPUTED_VALUE"""),45608.66666666667)</f>
        <v>45608.66667</v>
      </c>
      <c r="K220" s="1">
        <f>IFERROR(__xludf.DUMMYFUNCTION("""COMPUTED_VALUE"""),2131.89)</f>
        <v>2131.89</v>
      </c>
      <c r="M220" s="2">
        <f>IFERROR(__xludf.DUMMYFUNCTION("""COMPUTED_VALUE"""),45608.66666666667)</f>
        <v>45608.66667</v>
      </c>
      <c r="N220" s="1">
        <f>IFERROR(__xludf.DUMMYFUNCTION("""COMPUTED_VALUE"""),3.8685708E7)</f>
        <v>38685708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IFERROR(__xludf.DUMMYFUNCTION("""COMPUTED_VALUE"""),2123.78)</f>
        <v>2123.78</v>
      </c>
      <c r="D221" s="2">
        <f>IFERROR(__xludf.DUMMYFUNCTION("""COMPUTED_VALUE"""),45609.66666666667)</f>
        <v>45609.66667</v>
      </c>
      <c r="E221" s="1">
        <f>IFERROR(__xludf.DUMMYFUNCTION("""COMPUTED_VALUE"""),2142.27)</f>
        <v>2142.27</v>
      </c>
      <c r="G221" s="2">
        <f>IFERROR(__xludf.DUMMYFUNCTION("""COMPUTED_VALUE"""),45609.66666666667)</f>
        <v>45609.66667</v>
      </c>
      <c r="H221" s="1">
        <f>IFERROR(__xludf.DUMMYFUNCTION("""COMPUTED_VALUE"""),2119.01)</f>
        <v>2119.01</v>
      </c>
      <c r="J221" s="2">
        <f>IFERROR(__xludf.DUMMYFUNCTION("""COMPUTED_VALUE"""),45609.66666666667)</f>
        <v>45609.66667</v>
      </c>
      <c r="K221" s="1">
        <f>IFERROR(__xludf.DUMMYFUNCTION("""COMPUTED_VALUE"""),2139.06)</f>
        <v>2139.06</v>
      </c>
      <c r="M221" s="2">
        <f>IFERROR(__xludf.DUMMYFUNCTION("""COMPUTED_VALUE"""),45609.66666666667)</f>
        <v>45609.66667</v>
      </c>
      <c r="N221" s="1">
        <f>IFERROR(__xludf.DUMMYFUNCTION("""COMPUTED_VALUE"""),7.2407405E7)</f>
        <v>72407405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IFERROR(__xludf.DUMMYFUNCTION("""COMPUTED_VALUE"""),2133.02)</f>
        <v>2133.02</v>
      </c>
      <c r="D222" s="2">
        <f>IFERROR(__xludf.DUMMYFUNCTION("""COMPUTED_VALUE"""),45610.66666666667)</f>
        <v>45610.66667</v>
      </c>
      <c r="E222" s="1">
        <f>IFERROR(__xludf.DUMMYFUNCTION("""COMPUTED_VALUE"""),2133.02)</f>
        <v>2133.02</v>
      </c>
      <c r="G222" s="2">
        <f>IFERROR(__xludf.DUMMYFUNCTION("""COMPUTED_VALUE"""),45610.66666666667)</f>
        <v>45610.66667</v>
      </c>
      <c r="H222" s="1">
        <f>IFERROR(__xludf.DUMMYFUNCTION("""COMPUTED_VALUE"""),2097.89)</f>
        <v>2097.89</v>
      </c>
      <c r="J222" s="2">
        <f>IFERROR(__xludf.DUMMYFUNCTION("""COMPUTED_VALUE"""),45610.66666666667)</f>
        <v>45610.66667</v>
      </c>
      <c r="K222" s="1">
        <f>IFERROR(__xludf.DUMMYFUNCTION("""COMPUTED_VALUE"""),2102.97)</f>
        <v>2102.97</v>
      </c>
      <c r="M222" s="2">
        <f>IFERROR(__xludf.DUMMYFUNCTION("""COMPUTED_VALUE"""),45610.66666666667)</f>
        <v>45610.66667</v>
      </c>
      <c r="N222" s="1">
        <f>IFERROR(__xludf.DUMMYFUNCTION("""COMPUTED_VALUE"""),5.6798015E7)</f>
        <v>56798015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IFERROR(__xludf.DUMMYFUNCTION("""COMPUTED_VALUE"""),2084.11)</f>
        <v>2084.11</v>
      </c>
      <c r="D223" s="2">
        <f>IFERROR(__xludf.DUMMYFUNCTION("""COMPUTED_VALUE"""),45611.66666666667)</f>
        <v>45611.66667</v>
      </c>
      <c r="E223" s="1">
        <f>IFERROR(__xludf.DUMMYFUNCTION("""COMPUTED_VALUE"""),2092.61)</f>
        <v>2092.61</v>
      </c>
      <c r="G223" s="2">
        <f>IFERROR(__xludf.DUMMYFUNCTION("""COMPUTED_VALUE"""),45611.66666666667)</f>
        <v>45611.66667</v>
      </c>
      <c r="H223" s="1">
        <f>IFERROR(__xludf.DUMMYFUNCTION("""COMPUTED_VALUE"""),2066.43)</f>
        <v>2066.43</v>
      </c>
      <c r="J223" s="2">
        <f>IFERROR(__xludf.DUMMYFUNCTION("""COMPUTED_VALUE"""),45611.66666666667)</f>
        <v>45611.66667</v>
      </c>
      <c r="K223" s="1">
        <f>IFERROR(__xludf.DUMMYFUNCTION("""COMPUTED_VALUE"""),2070.14)</f>
        <v>2070.14</v>
      </c>
      <c r="M223" s="2">
        <f>IFERROR(__xludf.DUMMYFUNCTION("""COMPUTED_VALUE"""),45611.66666666667)</f>
        <v>45611.66667</v>
      </c>
      <c r="N223" s="1">
        <f>IFERROR(__xludf.DUMMYFUNCTION("""COMPUTED_VALUE"""),6.2406482E7)</f>
        <v>62406482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IFERROR(__xludf.DUMMYFUNCTION("""COMPUTED_VALUE"""),2074.34)</f>
        <v>2074.34</v>
      </c>
      <c r="D224" s="2">
        <f>IFERROR(__xludf.DUMMYFUNCTION("""COMPUTED_VALUE"""),45614.66666666667)</f>
        <v>45614.66667</v>
      </c>
      <c r="E224" s="1">
        <f>IFERROR(__xludf.DUMMYFUNCTION("""COMPUTED_VALUE"""),2083.25)</f>
        <v>2083.25</v>
      </c>
      <c r="G224" s="2">
        <f>IFERROR(__xludf.DUMMYFUNCTION("""COMPUTED_VALUE"""),45614.66666666667)</f>
        <v>45614.66667</v>
      </c>
      <c r="H224" s="1">
        <f>IFERROR(__xludf.DUMMYFUNCTION("""COMPUTED_VALUE"""),2060.96)</f>
        <v>2060.96</v>
      </c>
      <c r="J224" s="2">
        <f>IFERROR(__xludf.DUMMYFUNCTION("""COMPUTED_VALUE"""),45614.66666666667)</f>
        <v>45614.66667</v>
      </c>
      <c r="K224" s="1">
        <f>IFERROR(__xludf.DUMMYFUNCTION("""COMPUTED_VALUE"""),2063.33)</f>
        <v>2063.33</v>
      </c>
      <c r="M224" s="2">
        <f>IFERROR(__xludf.DUMMYFUNCTION("""COMPUTED_VALUE"""),45614.66666666667)</f>
        <v>45614.66667</v>
      </c>
      <c r="N224" s="1">
        <f>IFERROR(__xludf.DUMMYFUNCTION("""COMPUTED_VALUE"""),5.3449103E7)</f>
        <v>53449103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IFERROR(__xludf.DUMMYFUNCTION("""COMPUTED_VALUE"""),2047.68)</f>
        <v>2047.68</v>
      </c>
      <c r="D225" s="2">
        <f>IFERROR(__xludf.DUMMYFUNCTION("""COMPUTED_VALUE"""),45615.66666666667)</f>
        <v>45615.66667</v>
      </c>
      <c r="E225" s="1">
        <f>IFERROR(__xludf.DUMMYFUNCTION("""COMPUTED_VALUE"""),2068.06)</f>
        <v>2068.06</v>
      </c>
      <c r="G225" s="2">
        <f>IFERROR(__xludf.DUMMYFUNCTION("""COMPUTED_VALUE"""),45615.66666666667)</f>
        <v>45615.66667</v>
      </c>
      <c r="H225" s="1">
        <f>IFERROR(__xludf.DUMMYFUNCTION("""COMPUTED_VALUE"""),2041.65)</f>
        <v>2041.65</v>
      </c>
      <c r="J225" s="2">
        <f>IFERROR(__xludf.DUMMYFUNCTION("""COMPUTED_VALUE"""),45615.66666666667)</f>
        <v>45615.66667</v>
      </c>
      <c r="K225" s="1">
        <f>IFERROR(__xludf.DUMMYFUNCTION("""COMPUTED_VALUE"""),2063.28)</f>
        <v>2063.28</v>
      </c>
      <c r="M225" s="2">
        <f>IFERROR(__xludf.DUMMYFUNCTION("""COMPUTED_VALUE"""),45615.66666666667)</f>
        <v>45615.66667</v>
      </c>
      <c r="N225" s="1">
        <f>IFERROR(__xludf.DUMMYFUNCTION("""COMPUTED_VALUE"""),4.0693725E7)</f>
        <v>40693725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IFERROR(__xludf.DUMMYFUNCTION("""COMPUTED_VALUE"""),2065.03)</f>
        <v>2065.03</v>
      </c>
      <c r="D226" s="2">
        <f>IFERROR(__xludf.DUMMYFUNCTION("""COMPUTED_VALUE"""),45616.66666666667)</f>
        <v>45616.66667</v>
      </c>
      <c r="E226" s="1">
        <f>IFERROR(__xludf.DUMMYFUNCTION("""COMPUTED_VALUE"""),2080.5)</f>
        <v>2080.5</v>
      </c>
      <c r="G226" s="2">
        <f>IFERROR(__xludf.DUMMYFUNCTION("""COMPUTED_VALUE"""),45616.66666666667)</f>
        <v>45616.66667</v>
      </c>
      <c r="H226" s="1">
        <f>IFERROR(__xludf.DUMMYFUNCTION("""COMPUTED_VALUE"""),2052.36)</f>
        <v>2052.36</v>
      </c>
      <c r="J226" s="2">
        <f>IFERROR(__xludf.DUMMYFUNCTION("""COMPUTED_VALUE"""),45616.66666666667)</f>
        <v>45616.66667</v>
      </c>
      <c r="K226" s="1">
        <f>IFERROR(__xludf.DUMMYFUNCTION("""COMPUTED_VALUE"""),2080.31)</f>
        <v>2080.31</v>
      </c>
      <c r="M226" s="2">
        <f>IFERROR(__xludf.DUMMYFUNCTION("""COMPUTED_VALUE"""),45616.66666666667)</f>
        <v>45616.66667</v>
      </c>
      <c r="N226" s="1">
        <f>IFERROR(__xludf.DUMMYFUNCTION("""COMPUTED_VALUE"""),3.3940632E7)</f>
        <v>33940632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IFERROR(__xludf.DUMMYFUNCTION("""COMPUTED_VALUE"""),2094.24)</f>
        <v>2094.24</v>
      </c>
      <c r="D227" s="2">
        <f>IFERROR(__xludf.DUMMYFUNCTION("""COMPUTED_VALUE"""),45617.66666666667)</f>
        <v>45617.66667</v>
      </c>
      <c r="E227" s="1">
        <f>IFERROR(__xludf.DUMMYFUNCTION("""COMPUTED_VALUE"""),2119.9)</f>
        <v>2119.9</v>
      </c>
      <c r="G227" s="2">
        <f>IFERROR(__xludf.DUMMYFUNCTION("""COMPUTED_VALUE"""),45617.66666666667)</f>
        <v>45617.66667</v>
      </c>
      <c r="H227" s="1">
        <f>IFERROR(__xludf.DUMMYFUNCTION("""COMPUTED_VALUE"""),2090.77)</f>
        <v>2090.77</v>
      </c>
      <c r="J227" s="2">
        <f>IFERROR(__xludf.DUMMYFUNCTION("""COMPUTED_VALUE"""),45617.66666666667)</f>
        <v>45617.66667</v>
      </c>
      <c r="K227" s="1">
        <f>IFERROR(__xludf.DUMMYFUNCTION("""COMPUTED_VALUE"""),2113.01)</f>
        <v>2113.01</v>
      </c>
      <c r="M227" s="2">
        <f>IFERROR(__xludf.DUMMYFUNCTION("""COMPUTED_VALUE"""),45617.66666666667)</f>
        <v>45617.66667</v>
      </c>
      <c r="N227" s="1">
        <f>IFERROR(__xludf.DUMMYFUNCTION("""COMPUTED_VALUE"""),3.7592362E7)</f>
        <v>37592362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IFERROR(__xludf.DUMMYFUNCTION("""COMPUTED_VALUE"""),2115.76)</f>
        <v>2115.76</v>
      </c>
      <c r="D228" s="2">
        <f>IFERROR(__xludf.DUMMYFUNCTION("""COMPUTED_VALUE"""),45618.66666666667)</f>
        <v>45618.66667</v>
      </c>
      <c r="E228" s="1">
        <f>IFERROR(__xludf.DUMMYFUNCTION("""COMPUTED_VALUE"""),2142.72)</f>
        <v>2142.72</v>
      </c>
      <c r="G228" s="2">
        <f>IFERROR(__xludf.DUMMYFUNCTION("""COMPUTED_VALUE"""),45618.66666666667)</f>
        <v>45618.66667</v>
      </c>
      <c r="H228" s="1">
        <f>IFERROR(__xludf.DUMMYFUNCTION("""COMPUTED_VALUE"""),2115.76)</f>
        <v>2115.76</v>
      </c>
      <c r="J228" s="2">
        <f>IFERROR(__xludf.DUMMYFUNCTION("""COMPUTED_VALUE"""),45618.66666666667)</f>
        <v>45618.66667</v>
      </c>
      <c r="K228" s="1">
        <f>IFERROR(__xludf.DUMMYFUNCTION("""COMPUTED_VALUE"""),2140.87)</f>
        <v>2140.87</v>
      </c>
      <c r="M228" s="2">
        <f>IFERROR(__xludf.DUMMYFUNCTION("""COMPUTED_VALUE"""),45618.66666666667)</f>
        <v>45618.66667</v>
      </c>
      <c r="N228" s="1">
        <f>IFERROR(__xludf.DUMMYFUNCTION("""COMPUTED_VALUE"""),3.000541E7)</f>
        <v>30005410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IFERROR(__xludf.DUMMYFUNCTION("""COMPUTED_VALUE"""),2149.78)</f>
        <v>2149.78</v>
      </c>
      <c r="D229" s="2">
        <f>IFERROR(__xludf.DUMMYFUNCTION("""COMPUTED_VALUE"""),45621.66666666667)</f>
        <v>45621.66667</v>
      </c>
      <c r="E229" s="1">
        <f>IFERROR(__xludf.DUMMYFUNCTION("""COMPUTED_VALUE"""),2153.89)</f>
        <v>2153.89</v>
      </c>
      <c r="G229" s="2">
        <f>IFERROR(__xludf.DUMMYFUNCTION("""COMPUTED_VALUE"""),45621.66666666667)</f>
        <v>45621.66667</v>
      </c>
      <c r="H229" s="1">
        <f>IFERROR(__xludf.DUMMYFUNCTION("""COMPUTED_VALUE"""),2124.19)</f>
        <v>2124.19</v>
      </c>
      <c r="J229" s="2">
        <f>IFERROR(__xludf.DUMMYFUNCTION("""COMPUTED_VALUE"""),45621.66666666667)</f>
        <v>45621.66667</v>
      </c>
      <c r="K229" s="1">
        <f>IFERROR(__xludf.DUMMYFUNCTION("""COMPUTED_VALUE"""),2131.71)</f>
        <v>2131.71</v>
      </c>
      <c r="M229" s="2">
        <f>IFERROR(__xludf.DUMMYFUNCTION("""COMPUTED_VALUE"""),45621.66666666667)</f>
        <v>45621.66667</v>
      </c>
      <c r="N229" s="1">
        <f>IFERROR(__xludf.DUMMYFUNCTION("""COMPUTED_VALUE"""),7.7348353E7)</f>
        <v>77348353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IFERROR(__xludf.DUMMYFUNCTION("""COMPUTED_VALUE"""),2139.91)</f>
        <v>2139.91</v>
      </c>
      <c r="D230" s="2">
        <f>IFERROR(__xludf.DUMMYFUNCTION("""COMPUTED_VALUE"""),45622.66666666667)</f>
        <v>45622.66667</v>
      </c>
      <c r="E230" s="1">
        <f>IFERROR(__xludf.DUMMYFUNCTION("""COMPUTED_VALUE"""),2162.05)</f>
        <v>2162.05</v>
      </c>
      <c r="G230" s="2">
        <f>IFERROR(__xludf.DUMMYFUNCTION("""COMPUTED_VALUE"""),45622.66666666667)</f>
        <v>45622.66667</v>
      </c>
      <c r="H230" s="1">
        <f>IFERROR(__xludf.DUMMYFUNCTION("""COMPUTED_VALUE"""),2139.91)</f>
        <v>2139.91</v>
      </c>
      <c r="J230" s="2">
        <f>IFERROR(__xludf.DUMMYFUNCTION("""COMPUTED_VALUE"""),45622.66666666667)</f>
        <v>45622.66667</v>
      </c>
      <c r="K230" s="1">
        <f>IFERROR(__xludf.DUMMYFUNCTION("""COMPUTED_VALUE"""),2160.77)</f>
        <v>2160.77</v>
      </c>
      <c r="M230" s="2">
        <f>IFERROR(__xludf.DUMMYFUNCTION("""COMPUTED_VALUE"""),45622.66666666667)</f>
        <v>45622.66667</v>
      </c>
      <c r="N230" s="1">
        <f>IFERROR(__xludf.DUMMYFUNCTION("""COMPUTED_VALUE"""),2.8927413E7)</f>
        <v>28927413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IFERROR(__xludf.DUMMYFUNCTION("""COMPUTED_VALUE"""),2162.12)</f>
        <v>2162.12</v>
      </c>
      <c r="D231" s="2">
        <f>IFERROR(__xludf.DUMMYFUNCTION("""COMPUTED_VALUE"""),45623.66666666667)</f>
        <v>45623.66667</v>
      </c>
      <c r="E231" s="1">
        <f>IFERROR(__xludf.DUMMYFUNCTION("""COMPUTED_VALUE"""),2162.76)</f>
        <v>2162.76</v>
      </c>
      <c r="G231" s="2">
        <f>IFERROR(__xludf.DUMMYFUNCTION("""COMPUTED_VALUE"""),45623.66666666667)</f>
        <v>45623.66667</v>
      </c>
      <c r="H231" s="1">
        <f>IFERROR(__xludf.DUMMYFUNCTION("""COMPUTED_VALUE"""),2133.31)</f>
        <v>2133.31</v>
      </c>
      <c r="J231" s="2">
        <f>IFERROR(__xludf.DUMMYFUNCTION("""COMPUTED_VALUE"""),45623.66666666667)</f>
        <v>45623.66667</v>
      </c>
      <c r="K231" s="1">
        <f>IFERROR(__xludf.DUMMYFUNCTION("""COMPUTED_VALUE"""),2149.73)</f>
        <v>2149.73</v>
      </c>
      <c r="M231" s="2">
        <f>IFERROR(__xludf.DUMMYFUNCTION("""COMPUTED_VALUE"""),45623.66666666667)</f>
        <v>45623.66667</v>
      </c>
      <c r="N231" s="1">
        <f>IFERROR(__xludf.DUMMYFUNCTION("""COMPUTED_VALUE"""),2.4738505E7)</f>
        <v>24738505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IFERROR(__xludf.DUMMYFUNCTION("""COMPUTED_VALUE"""),2155.19)</f>
        <v>2155.19</v>
      </c>
      <c r="D232" s="2">
        <f>IFERROR(__xludf.DUMMYFUNCTION("""COMPUTED_VALUE"""),45625.54166666667)</f>
        <v>45625.54167</v>
      </c>
      <c r="E232" s="1">
        <f>IFERROR(__xludf.DUMMYFUNCTION("""COMPUTED_VALUE"""),2163.33)</f>
        <v>2163.33</v>
      </c>
      <c r="G232" s="2">
        <f>IFERROR(__xludf.DUMMYFUNCTION("""COMPUTED_VALUE"""),45625.54166666667)</f>
        <v>45625.54167</v>
      </c>
      <c r="H232" s="1">
        <f>IFERROR(__xludf.DUMMYFUNCTION("""COMPUTED_VALUE"""),2149.42)</f>
        <v>2149.42</v>
      </c>
      <c r="J232" s="2">
        <f>IFERROR(__xludf.DUMMYFUNCTION("""COMPUTED_VALUE"""),45625.54166666667)</f>
        <v>45625.54167</v>
      </c>
      <c r="K232" s="1">
        <f>IFERROR(__xludf.DUMMYFUNCTION("""COMPUTED_VALUE"""),2153.12)</f>
        <v>2153.12</v>
      </c>
      <c r="M232" s="2">
        <f>IFERROR(__xludf.DUMMYFUNCTION("""COMPUTED_VALUE"""),45625.54166666667)</f>
        <v>45625.54167</v>
      </c>
      <c r="N232" s="1">
        <f>IFERROR(__xludf.DUMMYFUNCTION("""COMPUTED_VALUE"""),2.0228414E7)</f>
        <v>20228414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IFERROR(__xludf.DUMMYFUNCTION("""COMPUTED_VALUE"""),2154.61)</f>
        <v>2154.61</v>
      </c>
      <c r="D233" s="2">
        <f>IFERROR(__xludf.DUMMYFUNCTION("""COMPUTED_VALUE"""),45628.66666666667)</f>
        <v>45628.66667</v>
      </c>
      <c r="E233" s="1">
        <f>IFERROR(__xludf.DUMMYFUNCTION("""COMPUTED_VALUE"""),2173.36)</f>
        <v>2173.36</v>
      </c>
      <c r="G233" s="2">
        <f>IFERROR(__xludf.DUMMYFUNCTION("""COMPUTED_VALUE"""),45628.66666666667)</f>
        <v>45628.66667</v>
      </c>
      <c r="H233" s="1">
        <f>IFERROR(__xludf.DUMMYFUNCTION("""COMPUTED_VALUE"""),2154.45)</f>
        <v>2154.45</v>
      </c>
      <c r="J233" s="2">
        <f>IFERROR(__xludf.DUMMYFUNCTION("""COMPUTED_VALUE"""),45628.66666666667)</f>
        <v>45628.66667</v>
      </c>
      <c r="K233" s="1">
        <f>IFERROR(__xludf.DUMMYFUNCTION("""COMPUTED_VALUE"""),2160.17)</f>
        <v>2160.17</v>
      </c>
      <c r="M233" s="2">
        <f>IFERROR(__xludf.DUMMYFUNCTION("""COMPUTED_VALUE"""),45628.66666666667)</f>
        <v>45628.66667</v>
      </c>
      <c r="N233" s="1">
        <f>IFERROR(__xludf.DUMMYFUNCTION("""COMPUTED_VALUE"""),3.0236057E7)</f>
        <v>30236057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IFERROR(__xludf.DUMMYFUNCTION("""COMPUTED_VALUE"""),2160.45)</f>
        <v>2160.45</v>
      </c>
      <c r="D234" s="2">
        <f>IFERROR(__xludf.DUMMYFUNCTION("""COMPUTED_VALUE"""),45629.66666666667)</f>
        <v>45629.66667</v>
      </c>
      <c r="E234" s="1">
        <f>IFERROR(__xludf.DUMMYFUNCTION("""COMPUTED_VALUE"""),2168.96)</f>
        <v>2168.96</v>
      </c>
      <c r="G234" s="2">
        <f>IFERROR(__xludf.DUMMYFUNCTION("""COMPUTED_VALUE"""),45629.66666666667)</f>
        <v>45629.66667</v>
      </c>
      <c r="H234" s="1">
        <f>IFERROR(__xludf.DUMMYFUNCTION("""COMPUTED_VALUE"""),2152.13)</f>
        <v>2152.13</v>
      </c>
      <c r="J234" s="2">
        <f>IFERROR(__xludf.DUMMYFUNCTION("""COMPUTED_VALUE"""),45629.66666666667)</f>
        <v>45629.66667</v>
      </c>
      <c r="K234" s="1">
        <f>IFERROR(__xludf.DUMMYFUNCTION("""COMPUTED_VALUE"""),2166.38)</f>
        <v>2166.38</v>
      </c>
      <c r="M234" s="2">
        <f>IFERROR(__xludf.DUMMYFUNCTION("""COMPUTED_VALUE"""),45629.66666666667)</f>
        <v>45629.66667</v>
      </c>
      <c r="N234" s="1">
        <f>IFERROR(__xludf.DUMMYFUNCTION("""COMPUTED_VALUE"""),2.5793556E7)</f>
        <v>25793556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IFERROR(__xludf.DUMMYFUNCTION("""COMPUTED_VALUE"""),2168.42)</f>
        <v>2168.42</v>
      </c>
      <c r="D235" s="2">
        <f>IFERROR(__xludf.DUMMYFUNCTION("""COMPUTED_VALUE"""),45630.66666666667)</f>
        <v>45630.66667</v>
      </c>
      <c r="E235" s="1">
        <f>IFERROR(__xludf.DUMMYFUNCTION("""COMPUTED_VALUE"""),2192.29)</f>
        <v>2192.29</v>
      </c>
      <c r="G235" s="2">
        <f>IFERROR(__xludf.DUMMYFUNCTION("""COMPUTED_VALUE"""),45630.66666666667)</f>
        <v>45630.66667</v>
      </c>
      <c r="H235" s="1">
        <f>IFERROR(__xludf.DUMMYFUNCTION("""COMPUTED_VALUE"""),2168.42)</f>
        <v>2168.42</v>
      </c>
      <c r="J235" s="2">
        <f>IFERROR(__xludf.DUMMYFUNCTION("""COMPUTED_VALUE"""),45630.66666666667)</f>
        <v>45630.66667</v>
      </c>
      <c r="K235" s="1">
        <f>IFERROR(__xludf.DUMMYFUNCTION("""COMPUTED_VALUE"""),2183.72)</f>
        <v>2183.72</v>
      </c>
      <c r="M235" s="2">
        <f>IFERROR(__xludf.DUMMYFUNCTION("""COMPUTED_VALUE"""),45630.66666666667)</f>
        <v>45630.66667</v>
      </c>
      <c r="N235" s="1">
        <f>IFERROR(__xludf.DUMMYFUNCTION("""COMPUTED_VALUE"""),3.8506705E7)</f>
        <v>38506705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IFERROR(__xludf.DUMMYFUNCTION("""COMPUTED_VALUE"""),2187.37)</f>
        <v>2187.37</v>
      </c>
      <c r="D236" s="2">
        <f>IFERROR(__xludf.DUMMYFUNCTION("""COMPUTED_VALUE"""),45631.66666666667)</f>
        <v>45631.66667</v>
      </c>
      <c r="E236" s="1">
        <f>IFERROR(__xludf.DUMMYFUNCTION("""COMPUTED_VALUE"""),2204.95)</f>
        <v>2204.95</v>
      </c>
      <c r="G236" s="2">
        <f>IFERROR(__xludf.DUMMYFUNCTION("""COMPUTED_VALUE"""),45631.66666666667)</f>
        <v>45631.66667</v>
      </c>
      <c r="H236" s="1">
        <f>IFERROR(__xludf.DUMMYFUNCTION("""COMPUTED_VALUE"""),2177.75)</f>
        <v>2177.75</v>
      </c>
      <c r="J236" s="2">
        <f>IFERROR(__xludf.DUMMYFUNCTION("""COMPUTED_VALUE"""),45631.66666666667)</f>
        <v>45631.66667</v>
      </c>
      <c r="K236" s="1">
        <f>IFERROR(__xludf.DUMMYFUNCTION("""COMPUTED_VALUE"""),2195.23)</f>
        <v>2195.23</v>
      </c>
      <c r="M236" s="2">
        <f>IFERROR(__xludf.DUMMYFUNCTION("""COMPUTED_VALUE"""),45631.66666666667)</f>
        <v>45631.66667</v>
      </c>
      <c r="N236" s="1">
        <f>IFERROR(__xludf.DUMMYFUNCTION("""COMPUTED_VALUE"""),3.9760492E7)</f>
        <v>39760492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IFERROR(__xludf.DUMMYFUNCTION("""COMPUTED_VALUE"""),2195.45)</f>
        <v>2195.45</v>
      </c>
      <c r="D237" s="2">
        <f>IFERROR(__xludf.DUMMYFUNCTION("""COMPUTED_VALUE"""),45632.66666666667)</f>
        <v>45632.66667</v>
      </c>
      <c r="E237" s="1">
        <f>IFERROR(__xludf.DUMMYFUNCTION("""COMPUTED_VALUE"""),2207.38)</f>
        <v>2207.38</v>
      </c>
      <c r="G237" s="2">
        <f>IFERROR(__xludf.DUMMYFUNCTION("""COMPUTED_VALUE"""),45632.66666666667)</f>
        <v>45632.66667</v>
      </c>
      <c r="H237" s="1">
        <f>IFERROR(__xludf.DUMMYFUNCTION("""COMPUTED_VALUE"""),2186.64)</f>
        <v>2186.64</v>
      </c>
      <c r="J237" s="2">
        <f>IFERROR(__xludf.DUMMYFUNCTION("""COMPUTED_VALUE"""),45632.66666666667)</f>
        <v>45632.66667</v>
      </c>
      <c r="K237" s="1">
        <f>IFERROR(__xludf.DUMMYFUNCTION("""COMPUTED_VALUE"""),2197.38)</f>
        <v>2197.38</v>
      </c>
      <c r="M237" s="2">
        <f>IFERROR(__xludf.DUMMYFUNCTION("""COMPUTED_VALUE"""),45632.66666666667)</f>
        <v>45632.66667</v>
      </c>
      <c r="N237" s="1">
        <f>IFERROR(__xludf.DUMMYFUNCTION("""COMPUTED_VALUE"""),4.0315648E7)</f>
        <v>40315648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IFERROR(__xludf.DUMMYFUNCTION("""COMPUTED_VALUE"""),2197.89)</f>
        <v>2197.89</v>
      </c>
      <c r="D238" s="2">
        <f>IFERROR(__xludf.DUMMYFUNCTION("""COMPUTED_VALUE"""),45635.66666666667)</f>
        <v>45635.66667</v>
      </c>
      <c r="E238" s="1">
        <f>IFERROR(__xludf.DUMMYFUNCTION("""COMPUTED_VALUE"""),2197.89)</f>
        <v>2197.89</v>
      </c>
      <c r="G238" s="2">
        <f>IFERROR(__xludf.DUMMYFUNCTION("""COMPUTED_VALUE"""),45635.66666666667)</f>
        <v>45635.66667</v>
      </c>
      <c r="H238" s="1">
        <f>IFERROR(__xludf.DUMMYFUNCTION("""COMPUTED_VALUE"""),2156.42)</f>
        <v>2156.42</v>
      </c>
      <c r="J238" s="2">
        <f>IFERROR(__xludf.DUMMYFUNCTION("""COMPUTED_VALUE"""),45635.66666666667)</f>
        <v>45635.66667</v>
      </c>
      <c r="K238" s="1">
        <f>IFERROR(__xludf.DUMMYFUNCTION("""COMPUTED_VALUE"""),2163.09)</f>
        <v>2163.09</v>
      </c>
      <c r="M238" s="2">
        <f>IFERROR(__xludf.DUMMYFUNCTION("""COMPUTED_VALUE"""),45635.66666666667)</f>
        <v>45635.66667</v>
      </c>
      <c r="N238" s="1">
        <f>IFERROR(__xludf.DUMMYFUNCTION("""COMPUTED_VALUE"""),4.0593107E7)</f>
        <v>40593107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IFERROR(__xludf.DUMMYFUNCTION("""COMPUTED_VALUE"""),2156.24)</f>
        <v>2156.24</v>
      </c>
      <c r="D239" s="2">
        <f>IFERROR(__xludf.DUMMYFUNCTION("""COMPUTED_VALUE"""),45636.66666666667)</f>
        <v>45636.66667</v>
      </c>
      <c r="E239" s="1">
        <f>IFERROR(__xludf.DUMMYFUNCTION("""COMPUTED_VALUE"""),2162.54)</f>
        <v>2162.54</v>
      </c>
      <c r="G239" s="2">
        <f>IFERROR(__xludf.DUMMYFUNCTION("""COMPUTED_VALUE"""),45636.66666666667)</f>
        <v>45636.66667</v>
      </c>
      <c r="H239" s="1">
        <f>IFERROR(__xludf.DUMMYFUNCTION("""COMPUTED_VALUE"""),2145.58)</f>
        <v>2145.58</v>
      </c>
      <c r="J239" s="2">
        <f>IFERROR(__xludf.DUMMYFUNCTION("""COMPUTED_VALUE"""),45636.66666666667)</f>
        <v>45636.66667</v>
      </c>
      <c r="K239" s="1">
        <f>IFERROR(__xludf.DUMMYFUNCTION("""COMPUTED_VALUE"""),2150.21)</f>
        <v>2150.21</v>
      </c>
      <c r="M239" s="2">
        <f>IFERROR(__xludf.DUMMYFUNCTION("""COMPUTED_VALUE"""),45636.66666666667)</f>
        <v>45636.66667</v>
      </c>
      <c r="N239" s="1">
        <f>IFERROR(__xludf.DUMMYFUNCTION("""COMPUTED_VALUE"""),3.3029262E7)</f>
        <v>33029262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IFERROR(__xludf.DUMMYFUNCTION("""COMPUTED_VALUE"""),2159.72)</f>
        <v>2159.72</v>
      </c>
      <c r="D240" s="2">
        <f>IFERROR(__xludf.DUMMYFUNCTION("""COMPUTED_VALUE"""),45637.66666666667)</f>
        <v>45637.66667</v>
      </c>
      <c r="E240" s="1">
        <f>IFERROR(__xludf.DUMMYFUNCTION("""COMPUTED_VALUE"""),2173.69)</f>
        <v>2173.69</v>
      </c>
      <c r="G240" s="2">
        <f>IFERROR(__xludf.DUMMYFUNCTION("""COMPUTED_VALUE"""),45637.66666666667)</f>
        <v>45637.66667</v>
      </c>
      <c r="H240" s="1">
        <f>IFERROR(__xludf.DUMMYFUNCTION("""COMPUTED_VALUE"""),2149.32)</f>
        <v>2149.32</v>
      </c>
      <c r="J240" s="2">
        <f>IFERROR(__xludf.DUMMYFUNCTION("""COMPUTED_VALUE"""),45637.66666666667)</f>
        <v>45637.66667</v>
      </c>
      <c r="K240" s="1">
        <f>IFERROR(__xludf.DUMMYFUNCTION("""COMPUTED_VALUE"""),2163.41)</f>
        <v>2163.41</v>
      </c>
      <c r="M240" s="2">
        <f>IFERROR(__xludf.DUMMYFUNCTION("""COMPUTED_VALUE"""),45637.66666666667)</f>
        <v>45637.66667</v>
      </c>
      <c r="N240" s="1">
        <f>IFERROR(__xludf.DUMMYFUNCTION("""COMPUTED_VALUE"""),4.7306278E7)</f>
        <v>47306278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IFERROR(__xludf.DUMMYFUNCTION("""COMPUTED_VALUE"""),2168.26)</f>
        <v>2168.26</v>
      </c>
      <c r="D241" s="2">
        <f>IFERROR(__xludf.DUMMYFUNCTION("""COMPUTED_VALUE"""),45638.66666666667)</f>
        <v>45638.66667</v>
      </c>
      <c r="E241" s="1">
        <f>IFERROR(__xludf.DUMMYFUNCTION("""COMPUTED_VALUE"""),2190.86)</f>
        <v>2190.86</v>
      </c>
      <c r="G241" s="2">
        <f>IFERROR(__xludf.DUMMYFUNCTION("""COMPUTED_VALUE"""),45638.66666666667)</f>
        <v>45638.66667</v>
      </c>
      <c r="H241" s="1">
        <f>IFERROR(__xludf.DUMMYFUNCTION("""COMPUTED_VALUE"""),2165.0)</f>
        <v>2165</v>
      </c>
      <c r="J241" s="2">
        <f>IFERROR(__xludf.DUMMYFUNCTION("""COMPUTED_VALUE"""),45638.66666666667)</f>
        <v>45638.66667</v>
      </c>
      <c r="K241" s="1">
        <f>IFERROR(__xludf.DUMMYFUNCTION("""COMPUTED_VALUE"""),2165.61)</f>
        <v>2165.61</v>
      </c>
      <c r="M241" s="2">
        <f>IFERROR(__xludf.DUMMYFUNCTION("""COMPUTED_VALUE"""),45638.66666666667)</f>
        <v>45638.66667</v>
      </c>
      <c r="N241" s="1">
        <f>IFERROR(__xludf.DUMMYFUNCTION("""COMPUTED_VALUE"""),4.3054388E7)</f>
        <v>43054388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IFERROR(__xludf.DUMMYFUNCTION("""COMPUTED_VALUE"""),2187.98)</f>
        <v>2187.98</v>
      </c>
      <c r="D242" s="2">
        <f>IFERROR(__xludf.DUMMYFUNCTION("""COMPUTED_VALUE"""),45639.66666666667)</f>
        <v>45639.66667</v>
      </c>
      <c r="E242" s="1">
        <f>IFERROR(__xludf.DUMMYFUNCTION("""COMPUTED_VALUE"""),2190.71)</f>
        <v>2190.71</v>
      </c>
      <c r="G242" s="2">
        <f>IFERROR(__xludf.DUMMYFUNCTION("""COMPUTED_VALUE"""),45639.66666666667)</f>
        <v>45639.66667</v>
      </c>
      <c r="H242" s="1">
        <f>IFERROR(__xludf.DUMMYFUNCTION("""COMPUTED_VALUE"""),2177.21)</f>
        <v>2177.21</v>
      </c>
      <c r="J242" s="2">
        <f>IFERROR(__xludf.DUMMYFUNCTION("""COMPUTED_VALUE"""),45639.66666666667)</f>
        <v>45639.66667</v>
      </c>
      <c r="K242" s="1">
        <f>IFERROR(__xludf.DUMMYFUNCTION("""COMPUTED_VALUE"""),2188.49)</f>
        <v>2188.49</v>
      </c>
      <c r="M242" s="2">
        <f>IFERROR(__xludf.DUMMYFUNCTION("""COMPUTED_VALUE"""),45639.66666666667)</f>
        <v>45639.66667</v>
      </c>
      <c r="N242" s="1">
        <f>IFERROR(__xludf.DUMMYFUNCTION("""COMPUTED_VALUE"""),3.9670074E7)</f>
        <v>39670074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IFERROR(__xludf.DUMMYFUNCTION("""COMPUTED_VALUE"""),2189.98)</f>
        <v>2189.98</v>
      </c>
      <c r="D243" s="2">
        <f>IFERROR(__xludf.DUMMYFUNCTION("""COMPUTED_VALUE"""),45642.66666666667)</f>
        <v>45642.66667</v>
      </c>
      <c r="E243" s="1">
        <f>IFERROR(__xludf.DUMMYFUNCTION("""COMPUTED_VALUE"""),2204.36)</f>
        <v>2204.36</v>
      </c>
      <c r="G243" s="2">
        <f>IFERROR(__xludf.DUMMYFUNCTION("""COMPUTED_VALUE"""),45642.66666666667)</f>
        <v>45642.66667</v>
      </c>
      <c r="H243" s="1">
        <f>IFERROR(__xludf.DUMMYFUNCTION("""COMPUTED_VALUE"""),2182.55)</f>
        <v>2182.55</v>
      </c>
      <c r="J243" s="2">
        <f>IFERROR(__xludf.DUMMYFUNCTION("""COMPUTED_VALUE"""),45642.66666666667)</f>
        <v>45642.66667</v>
      </c>
      <c r="K243" s="1">
        <f>IFERROR(__xludf.DUMMYFUNCTION("""COMPUTED_VALUE"""),2201.28)</f>
        <v>2201.28</v>
      </c>
      <c r="M243" s="2">
        <f>IFERROR(__xludf.DUMMYFUNCTION("""COMPUTED_VALUE"""),45642.66666666667)</f>
        <v>45642.66667</v>
      </c>
      <c r="N243" s="1">
        <f>IFERROR(__xludf.DUMMYFUNCTION("""COMPUTED_VALUE"""),5.1291761E7)</f>
        <v>51291761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IFERROR(__xludf.DUMMYFUNCTION("""COMPUTED_VALUE"""),2190.55)</f>
        <v>2190.55</v>
      </c>
      <c r="D244" s="2">
        <f>IFERROR(__xludf.DUMMYFUNCTION("""COMPUTED_VALUE"""),45643.66666666667)</f>
        <v>45643.66667</v>
      </c>
      <c r="E244" s="1">
        <f>IFERROR(__xludf.DUMMYFUNCTION("""COMPUTED_VALUE"""),2199.99)</f>
        <v>2199.99</v>
      </c>
      <c r="G244" s="2">
        <f>IFERROR(__xludf.DUMMYFUNCTION("""COMPUTED_VALUE"""),45643.66666666667)</f>
        <v>45643.66667</v>
      </c>
      <c r="H244" s="1">
        <f>IFERROR(__xludf.DUMMYFUNCTION("""COMPUTED_VALUE"""),2172.06)</f>
        <v>2172.06</v>
      </c>
      <c r="J244" s="2">
        <f>IFERROR(__xludf.DUMMYFUNCTION("""COMPUTED_VALUE"""),45643.66666666667)</f>
        <v>45643.66667</v>
      </c>
      <c r="K244" s="1">
        <f>IFERROR(__xludf.DUMMYFUNCTION("""COMPUTED_VALUE"""),2177.46)</f>
        <v>2177.46</v>
      </c>
      <c r="M244" s="2">
        <f>IFERROR(__xludf.DUMMYFUNCTION("""COMPUTED_VALUE"""),45643.66666666667)</f>
        <v>45643.66667</v>
      </c>
      <c r="N244" s="1">
        <f>IFERROR(__xludf.DUMMYFUNCTION("""COMPUTED_VALUE"""),4.443725E7)</f>
        <v>44437250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IFERROR(__xludf.DUMMYFUNCTION("""COMPUTED_VALUE"""),2185.16)</f>
        <v>2185.16</v>
      </c>
      <c r="D245" s="2">
        <f>IFERROR(__xludf.DUMMYFUNCTION("""COMPUTED_VALUE"""),45644.66666666667)</f>
        <v>45644.66667</v>
      </c>
      <c r="E245" s="1">
        <f>IFERROR(__xludf.DUMMYFUNCTION("""COMPUTED_VALUE"""),2187.8)</f>
        <v>2187.8</v>
      </c>
      <c r="G245" s="2">
        <f>IFERROR(__xludf.DUMMYFUNCTION("""COMPUTED_VALUE"""),45644.66666666667)</f>
        <v>45644.66667</v>
      </c>
      <c r="H245" s="1">
        <f>IFERROR(__xludf.DUMMYFUNCTION("""COMPUTED_VALUE"""),2128.23)</f>
        <v>2128.23</v>
      </c>
      <c r="J245" s="2">
        <f>IFERROR(__xludf.DUMMYFUNCTION("""COMPUTED_VALUE"""),45644.66666666667)</f>
        <v>45644.66667</v>
      </c>
      <c r="K245" s="1">
        <f>IFERROR(__xludf.DUMMYFUNCTION("""COMPUTED_VALUE"""),2129.83)</f>
        <v>2129.83</v>
      </c>
      <c r="M245" s="2">
        <f>IFERROR(__xludf.DUMMYFUNCTION("""COMPUTED_VALUE"""),45644.66666666667)</f>
        <v>45644.66667</v>
      </c>
      <c r="N245" s="1">
        <f>IFERROR(__xludf.DUMMYFUNCTION("""COMPUTED_VALUE"""),4.773572E7)</f>
        <v>47735720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IFERROR(__xludf.DUMMYFUNCTION("""COMPUTED_VALUE"""),2142.46)</f>
        <v>2142.46</v>
      </c>
      <c r="D246" s="2">
        <f>IFERROR(__xludf.DUMMYFUNCTION("""COMPUTED_VALUE"""),45645.66666666667)</f>
        <v>45645.66667</v>
      </c>
      <c r="E246" s="1">
        <f>IFERROR(__xludf.DUMMYFUNCTION("""COMPUTED_VALUE"""),2165.19)</f>
        <v>2165.19</v>
      </c>
      <c r="G246" s="2">
        <f>IFERROR(__xludf.DUMMYFUNCTION("""COMPUTED_VALUE"""),45645.66666666667)</f>
        <v>45645.66667</v>
      </c>
      <c r="H246" s="1">
        <f>IFERROR(__xludf.DUMMYFUNCTION("""COMPUTED_VALUE"""),2132.49)</f>
        <v>2132.49</v>
      </c>
      <c r="J246" s="2">
        <f>IFERROR(__xludf.DUMMYFUNCTION("""COMPUTED_VALUE"""),45645.66666666667)</f>
        <v>45645.66667</v>
      </c>
      <c r="K246" s="1">
        <f>IFERROR(__xludf.DUMMYFUNCTION("""COMPUTED_VALUE"""),2137.27)</f>
        <v>2137.27</v>
      </c>
      <c r="M246" s="2">
        <f>IFERROR(__xludf.DUMMYFUNCTION("""COMPUTED_VALUE"""),45645.66666666667)</f>
        <v>45645.66667</v>
      </c>
      <c r="N246" s="1">
        <f>IFERROR(__xludf.DUMMYFUNCTION("""COMPUTED_VALUE"""),4.3546448E7)</f>
        <v>43546448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IFERROR(__xludf.DUMMYFUNCTION("""COMPUTED_VALUE"""),2126.41)</f>
        <v>2126.41</v>
      </c>
      <c r="D247" s="2">
        <f>IFERROR(__xludf.DUMMYFUNCTION("""COMPUTED_VALUE"""),45646.66666666667)</f>
        <v>45646.66667</v>
      </c>
      <c r="E247" s="1">
        <f>IFERROR(__xludf.DUMMYFUNCTION("""COMPUTED_VALUE"""),2192.19)</f>
        <v>2192.19</v>
      </c>
      <c r="G247" s="2">
        <f>IFERROR(__xludf.DUMMYFUNCTION("""COMPUTED_VALUE"""),45646.66666666667)</f>
        <v>45646.66667</v>
      </c>
      <c r="H247" s="1">
        <f>IFERROR(__xludf.DUMMYFUNCTION("""COMPUTED_VALUE"""),2119.3)</f>
        <v>2119.3</v>
      </c>
      <c r="J247" s="2">
        <f>IFERROR(__xludf.DUMMYFUNCTION("""COMPUTED_VALUE"""),45646.66666666667)</f>
        <v>45646.66667</v>
      </c>
      <c r="K247" s="1">
        <f>IFERROR(__xludf.DUMMYFUNCTION("""COMPUTED_VALUE"""),2177.25)</f>
        <v>2177.25</v>
      </c>
      <c r="M247" s="2">
        <f>IFERROR(__xludf.DUMMYFUNCTION("""COMPUTED_VALUE"""),45646.66666666667)</f>
        <v>45646.66667</v>
      </c>
      <c r="N247" s="1">
        <f>IFERROR(__xludf.DUMMYFUNCTION("""COMPUTED_VALUE"""),1.08783445E8)</f>
        <v>108783445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IFERROR(__xludf.DUMMYFUNCTION("""COMPUTED_VALUE"""),2172.14)</f>
        <v>2172.14</v>
      </c>
      <c r="D248" s="2">
        <f>IFERROR(__xludf.DUMMYFUNCTION("""COMPUTED_VALUE"""),45649.66666666667)</f>
        <v>45649.66667</v>
      </c>
      <c r="E248" s="1">
        <f>IFERROR(__xludf.DUMMYFUNCTION("""COMPUTED_VALUE"""),2188.26)</f>
        <v>2188.26</v>
      </c>
      <c r="G248" s="2">
        <f>IFERROR(__xludf.DUMMYFUNCTION("""COMPUTED_VALUE"""),45649.66666666667)</f>
        <v>45649.66667</v>
      </c>
      <c r="H248" s="1">
        <f>IFERROR(__xludf.DUMMYFUNCTION("""COMPUTED_VALUE"""),2159.97)</f>
        <v>2159.97</v>
      </c>
      <c r="J248" s="2">
        <f>IFERROR(__xludf.DUMMYFUNCTION("""COMPUTED_VALUE"""),45649.66666666667)</f>
        <v>45649.66667</v>
      </c>
      <c r="K248" s="1">
        <f>IFERROR(__xludf.DUMMYFUNCTION("""COMPUTED_VALUE"""),2186.64)</f>
        <v>2186.64</v>
      </c>
      <c r="M248" s="2">
        <f>IFERROR(__xludf.DUMMYFUNCTION("""COMPUTED_VALUE"""),45649.66666666667)</f>
        <v>45649.66667</v>
      </c>
      <c r="N248" s="1">
        <f>IFERROR(__xludf.DUMMYFUNCTION("""COMPUTED_VALUE"""),3.1893552E7)</f>
        <v>31893552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IFERROR(__xludf.DUMMYFUNCTION("""COMPUTED_VALUE"""),2185.52)</f>
        <v>2185.52</v>
      </c>
      <c r="D249" s="2">
        <f>IFERROR(__xludf.DUMMYFUNCTION("""COMPUTED_VALUE"""),45650.54166666667)</f>
        <v>45650.54167</v>
      </c>
      <c r="E249" s="1">
        <f>IFERROR(__xludf.DUMMYFUNCTION("""COMPUTED_VALUE"""),2212.4)</f>
        <v>2212.4</v>
      </c>
      <c r="G249" s="2">
        <f>IFERROR(__xludf.DUMMYFUNCTION("""COMPUTED_VALUE"""),45650.54166666667)</f>
        <v>45650.54167</v>
      </c>
      <c r="H249" s="1">
        <f>IFERROR(__xludf.DUMMYFUNCTION("""COMPUTED_VALUE"""),2185.44)</f>
        <v>2185.44</v>
      </c>
      <c r="J249" s="2">
        <f>IFERROR(__xludf.DUMMYFUNCTION("""COMPUTED_VALUE"""),45650.54166666667)</f>
        <v>45650.54167</v>
      </c>
      <c r="K249" s="1">
        <f>IFERROR(__xludf.DUMMYFUNCTION("""COMPUTED_VALUE"""),2212.18)</f>
        <v>2212.18</v>
      </c>
      <c r="M249" s="2">
        <f>IFERROR(__xludf.DUMMYFUNCTION("""COMPUTED_VALUE"""),45650.54166666667)</f>
        <v>45650.54167</v>
      </c>
      <c r="N249" s="1">
        <f>IFERROR(__xludf.DUMMYFUNCTION("""COMPUTED_VALUE"""),1.6107603E7)</f>
        <v>16107603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IFERROR(__xludf.DUMMYFUNCTION("""COMPUTED_VALUE"""),2204.12)</f>
        <v>2204.12</v>
      </c>
      <c r="D250" s="2">
        <f>IFERROR(__xludf.DUMMYFUNCTION("""COMPUTED_VALUE"""),45652.66666666667)</f>
        <v>45652.66667</v>
      </c>
      <c r="E250" s="1">
        <f>IFERROR(__xludf.DUMMYFUNCTION("""COMPUTED_VALUE"""),2217.79)</f>
        <v>2217.79</v>
      </c>
      <c r="G250" s="2">
        <f>IFERROR(__xludf.DUMMYFUNCTION("""COMPUTED_VALUE"""),45652.66666666667)</f>
        <v>45652.66667</v>
      </c>
      <c r="H250" s="1">
        <f>IFERROR(__xludf.DUMMYFUNCTION("""COMPUTED_VALUE"""),2199.49)</f>
        <v>2199.49</v>
      </c>
      <c r="J250" s="2">
        <f>IFERROR(__xludf.DUMMYFUNCTION("""COMPUTED_VALUE"""),45652.66666666667)</f>
        <v>45652.66667</v>
      </c>
      <c r="K250" s="1">
        <f>IFERROR(__xludf.DUMMYFUNCTION("""COMPUTED_VALUE"""),2215.37)</f>
        <v>2215.37</v>
      </c>
      <c r="M250" s="2">
        <f>IFERROR(__xludf.DUMMYFUNCTION("""COMPUTED_VALUE"""),45652.66666666667)</f>
        <v>45652.66667</v>
      </c>
      <c r="N250" s="1">
        <f>IFERROR(__xludf.DUMMYFUNCTION("""COMPUTED_VALUE"""),1.9839056E7)</f>
        <v>19839056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IFERROR(__xludf.DUMMYFUNCTION("""COMPUTED_VALUE"""),2199.61)</f>
        <v>2199.61</v>
      </c>
      <c r="D251" s="2">
        <f>IFERROR(__xludf.DUMMYFUNCTION("""COMPUTED_VALUE"""),45653.66666666667)</f>
        <v>45653.66667</v>
      </c>
      <c r="E251" s="1">
        <f>IFERROR(__xludf.DUMMYFUNCTION("""COMPUTED_VALUE"""),2208.44)</f>
        <v>2208.44</v>
      </c>
      <c r="G251" s="2">
        <f>IFERROR(__xludf.DUMMYFUNCTION("""COMPUTED_VALUE"""),45653.66666666667)</f>
        <v>45653.66667</v>
      </c>
      <c r="H251" s="1">
        <f>IFERROR(__xludf.DUMMYFUNCTION("""COMPUTED_VALUE"""),2180.76)</f>
        <v>2180.76</v>
      </c>
      <c r="J251" s="2">
        <f>IFERROR(__xludf.DUMMYFUNCTION("""COMPUTED_VALUE"""),45653.66666666667)</f>
        <v>45653.66667</v>
      </c>
      <c r="K251" s="1">
        <f>IFERROR(__xludf.DUMMYFUNCTION("""COMPUTED_VALUE"""),2195.34)</f>
        <v>2195.34</v>
      </c>
      <c r="M251" s="2">
        <f>IFERROR(__xludf.DUMMYFUNCTION("""COMPUTED_VALUE"""),45653.66666666667)</f>
        <v>45653.66667</v>
      </c>
      <c r="N251" s="1">
        <f>IFERROR(__xludf.DUMMYFUNCTION("""COMPUTED_VALUE"""),2.467749E7)</f>
        <v>24677490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IFERROR(__xludf.DUMMYFUNCTION("""COMPUTED_VALUE"""),2170.23)</f>
        <v>2170.23</v>
      </c>
      <c r="D252" s="2">
        <f>IFERROR(__xludf.DUMMYFUNCTION("""COMPUTED_VALUE"""),45656.66666666667)</f>
        <v>45656.66667</v>
      </c>
      <c r="E252" s="1">
        <f>IFERROR(__xludf.DUMMYFUNCTION("""COMPUTED_VALUE"""),2183.27)</f>
        <v>2183.27</v>
      </c>
      <c r="G252" s="2">
        <f>IFERROR(__xludf.DUMMYFUNCTION("""COMPUTED_VALUE"""),45656.66666666667)</f>
        <v>45656.66667</v>
      </c>
      <c r="H252" s="1">
        <f>IFERROR(__xludf.DUMMYFUNCTION("""COMPUTED_VALUE"""),2150.55)</f>
        <v>2150.55</v>
      </c>
      <c r="J252" s="2">
        <f>IFERROR(__xludf.DUMMYFUNCTION("""COMPUTED_VALUE"""),45656.66666666667)</f>
        <v>45656.66667</v>
      </c>
      <c r="K252" s="1">
        <f>IFERROR(__xludf.DUMMYFUNCTION("""COMPUTED_VALUE"""),2175.35)</f>
        <v>2175.35</v>
      </c>
      <c r="M252" s="2">
        <f>IFERROR(__xludf.DUMMYFUNCTION("""COMPUTED_VALUE"""),45656.66666666667)</f>
        <v>45656.66667</v>
      </c>
      <c r="N252" s="1">
        <f>IFERROR(__xludf.DUMMYFUNCTION("""COMPUTED_VALUE"""),2.5183654E7)</f>
        <v>25183654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IFERROR(__xludf.DUMMYFUNCTION("""COMPUTED_VALUE"""),2177.05)</f>
        <v>2177.05</v>
      </c>
      <c r="D253" s="2">
        <f>IFERROR(__xludf.DUMMYFUNCTION("""COMPUTED_VALUE"""),45657.66666666667)</f>
        <v>45657.66667</v>
      </c>
      <c r="E253" s="1">
        <f>IFERROR(__xludf.DUMMYFUNCTION("""COMPUTED_VALUE"""),2181.44)</f>
        <v>2181.44</v>
      </c>
      <c r="G253" s="2">
        <f>IFERROR(__xludf.DUMMYFUNCTION("""COMPUTED_VALUE"""),45657.66666666667)</f>
        <v>45657.66667</v>
      </c>
      <c r="H253" s="1">
        <f>IFERROR(__xludf.DUMMYFUNCTION("""COMPUTED_VALUE"""),2160.56)</f>
        <v>2160.56</v>
      </c>
      <c r="J253" s="2">
        <f>IFERROR(__xludf.DUMMYFUNCTION("""COMPUTED_VALUE"""),45657.66666666667)</f>
        <v>45657.66667</v>
      </c>
      <c r="K253" s="1">
        <f>IFERROR(__xludf.DUMMYFUNCTION("""COMPUTED_VALUE"""),2169.77)</f>
        <v>2169.77</v>
      </c>
      <c r="M253" s="2">
        <f>IFERROR(__xludf.DUMMYFUNCTION("""COMPUTED_VALUE"""),45657.66666666667)</f>
        <v>45657.66667</v>
      </c>
      <c r="N253" s="1">
        <f>IFERROR(__xludf.DUMMYFUNCTION("""COMPUTED_VALUE"""),2.6120387E7)</f>
        <v>26120387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IFERROR(__xludf.DUMMYFUNCTION("""COMPUTED_VALUE"""),2178.29)</f>
        <v>2178.29</v>
      </c>
      <c r="D254" s="2">
        <f>IFERROR(__xludf.DUMMYFUNCTION("""COMPUTED_VALUE"""),45659.66666666667)</f>
        <v>45659.66667</v>
      </c>
      <c r="E254" s="1">
        <f>IFERROR(__xludf.DUMMYFUNCTION("""COMPUTED_VALUE"""),2198.19)</f>
        <v>2198.19</v>
      </c>
      <c r="G254" s="2">
        <f>IFERROR(__xludf.DUMMYFUNCTION("""COMPUTED_VALUE"""),45659.66666666667)</f>
        <v>45659.66667</v>
      </c>
      <c r="H254" s="1">
        <f>IFERROR(__xludf.DUMMYFUNCTION("""COMPUTED_VALUE"""),2153.01)</f>
        <v>2153.01</v>
      </c>
      <c r="J254" s="2">
        <f>IFERROR(__xludf.DUMMYFUNCTION("""COMPUTED_VALUE"""),45659.66666666667)</f>
        <v>45659.66667</v>
      </c>
      <c r="K254" s="1">
        <f>IFERROR(__xludf.DUMMYFUNCTION("""COMPUTED_VALUE"""),2171.31)</f>
        <v>2171.31</v>
      </c>
      <c r="M254" s="2">
        <f>IFERROR(__xludf.DUMMYFUNCTION("""COMPUTED_VALUE"""),45659.66666666667)</f>
        <v>45659.66667</v>
      </c>
      <c r="N254" s="1">
        <f>IFERROR(__xludf.DUMMYFUNCTION("""COMPUTED_VALUE"""),3.2089954E7)</f>
        <v>32089954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IFERROR(__xludf.DUMMYFUNCTION("""COMPUTED_VALUE"""),2175.28)</f>
        <v>2175.28</v>
      </c>
      <c r="D255" s="2">
        <f>IFERROR(__xludf.DUMMYFUNCTION("""COMPUTED_VALUE"""),45660.66666666667)</f>
        <v>45660.66667</v>
      </c>
      <c r="E255" s="1">
        <f>IFERROR(__xludf.DUMMYFUNCTION("""COMPUTED_VALUE"""),2194.84)</f>
        <v>2194.84</v>
      </c>
      <c r="G255" s="2">
        <f>IFERROR(__xludf.DUMMYFUNCTION("""COMPUTED_VALUE"""),45660.66666666667)</f>
        <v>45660.66667</v>
      </c>
      <c r="H255" s="1">
        <f>IFERROR(__xludf.DUMMYFUNCTION("""COMPUTED_VALUE"""),2165.26)</f>
        <v>2165.26</v>
      </c>
      <c r="J255" s="2">
        <f>IFERROR(__xludf.DUMMYFUNCTION("""COMPUTED_VALUE"""),45660.66666666667)</f>
        <v>45660.66667</v>
      </c>
      <c r="K255" s="1">
        <f>IFERROR(__xludf.DUMMYFUNCTION("""COMPUTED_VALUE"""),2187.95)</f>
        <v>2187.95</v>
      </c>
      <c r="M255" s="2">
        <f>IFERROR(__xludf.DUMMYFUNCTION("""COMPUTED_VALUE"""),45660.66666666667)</f>
        <v>45660.66667</v>
      </c>
      <c r="N255" s="1">
        <f>IFERROR(__xludf.DUMMYFUNCTION("""COMPUTED_VALUE"""),3.3820169E7)</f>
        <v>33820169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IFERROR(__xludf.DUMMYFUNCTION("""COMPUTED_VALUE"""),2202.42)</f>
        <v>2202.42</v>
      </c>
      <c r="D256" s="2">
        <f>IFERROR(__xludf.DUMMYFUNCTION("""COMPUTED_VALUE"""),45663.66666666667)</f>
        <v>45663.66667</v>
      </c>
      <c r="E256" s="1">
        <f>IFERROR(__xludf.DUMMYFUNCTION("""COMPUTED_VALUE"""),2217.75)</f>
        <v>2217.75</v>
      </c>
      <c r="G256" s="2">
        <f>IFERROR(__xludf.DUMMYFUNCTION("""COMPUTED_VALUE"""),45663.66666666667)</f>
        <v>45663.66667</v>
      </c>
      <c r="H256" s="1">
        <f>IFERROR(__xludf.DUMMYFUNCTION("""COMPUTED_VALUE"""),2194.3)</f>
        <v>2194.3</v>
      </c>
      <c r="J256" s="2">
        <f>IFERROR(__xludf.DUMMYFUNCTION("""COMPUTED_VALUE"""),45663.66666666667)</f>
        <v>45663.66667</v>
      </c>
      <c r="K256" s="1">
        <f>IFERROR(__xludf.DUMMYFUNCTION("""COMPUTED_VALUE"""),2202.05)</f>
        <v>2202.05</v>
      </c>
      <c r="M256" s="2">
        <f>IFERROR(__xludf.DUMMYFUNCTION("""COMPUTED_VALUE"""),45663.66666666667)</f>
        <v>45663.66667</v>
      </c>
      <c r="N256" s="1">
        <f>IFERROR(__xludf.DUMMYFUNCTION("""COMPUTED_VALUE"""),4.2486364E7)</f>
        <v>42486364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IFERROR(__xludf.DUMMYFUNCTION("""COMPUTED_VALUE"""),2213.61)</f>
        <v>2213.61</v>
      </c>
      <c r="D257" s="2">
        <f>IFERROR(__xludf.DUMMYFUNCTION("""COMPUTED_VALUE"""),45664.66666666667)</f>
        <v>45664.66667</v>
      </c>
      <c r="E257" s="1">
        <f>IFERROR(__xludf.DUMMYFUNCTION("""COMPUTED_VALUE"""),2214.69)</f>
        <v>2214.69</v>
      </c>
      <c r="G257" s="2">
        <f>IFERROR(__xludf.DUMMYFUNCTION("""COMPUTED_VALUE"""),45664.66666666667)</f>
        <v>45664.66667</v>
      </c>
      <c r="H257" s="1">
        <f>IFERROR(__xludf.DUMMYFUNCTION("""COMPUTED_VALUE"""),2176.76)</f>
        <v>2176.76</v>
      </c>
      <c r="J257" s="2">
        <f>IFERROR(__xludf.DUMMYFUNCTION("""COMPUTED_VALUE"""),45664.66666666667)</f>
        <v>45664.66667</v>
      </c>
      <c r="K257" s="1">
        <f>IFERROR(__xludf.DUMMYFUNCTION("""COMPUTED_VALUE"""),2184.8)</f>
        <v>2184.8</v>
      </c>
      <c r="M257" s="2">
        <f>IFERROR(__xludf.DUMMYFUNCTION("""COMPUTED_VALUE"""),45664.66666666667)</f>
        <v>45664.66667</v>
      </c>
      <c r="N257" s="1">
        <f>IFERROR(__xludf.DUMMYFUNCTION("""COMPUTED_VALUE"""),3.5264296E7)</f>
        <v>35264296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IFERROR(__xludf.DUMMYFUNCTION("""COMPUTED_VALUE"""),2181.4)</f>
        <v>2181.4</v>
      </c>
      <c r="D258" s="2">
        <f>IFERROR(__xludf.DUMMYFUNCTION("""COMPUTED_VALUE"""),45665.66666666667)</f>
        <v>45665.66667</v>
      </c>
      <c r="E258" s="1">
        <f>IFERROR(__xludf.DUMMYFUNCTION("""COMPUTED_VALUE"""),2200.49)</f>
        <v>2200.49</v>
      </c>
      <c r="G258" s="2">
        <f>IFERROR(__xludf.DUMMYFUNCTION("""COMPUTED_VALUE"""),45665.66666666667)</f>
        <v>45665.66667</v>
      </c>
      <c r="H258" s="1">
        <f>IFERROR(__xludf.DUMMYFUNCTION("""COMPUTED_VALUE"""),2167.23)</f>
        <v>2167.23</v>
      </c>
      <c r="J258" s="2">
        <f>IFERROR(__xludf.DUMMYFUNCTION("""COMPUTED_VALUE"""),45665.66666666667)</f>
        <v>45665.66667</v>
      </c>
      <c r="K258" s="1">
        <f>IFERROR(__xludf.DUMMYFUNCTION("""COMPUTED_VALUE"""),2197.19)</f>
        <v>2197.19</v>
      </c>
      <c r="M258" s="2">
        <f>IFERROR(__xludf.DUMMYFUNCTION("""COMPUTED_VALUE"""),45665.66666666667)</f>
        <v>45665.66667</v>
      </c>
      <c r="N258" s="1">
        <f>IFERROR(__xludf.DUMMYFUNCTION("""COMPUTED_VALUE"""),3.0206675E7)</f>
        <v>30206675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IFERROR(__xludf.DUMMYFUNCTION("""COMPUTED_VALUE"""),2182.69)</f>
        <v>2182.69</v>
      </c>
      <c r="D259" s="2">
        <f>IFERROR(__xludf.DUMMYFUNCTION("""COMPUTED_VALUE"""),45667.66666666667)</f>
        <v>45667.66667</v>
      </c>
      <c r="E259" s="1">
        <f>IFERROR(__xludf.DUMMYFUNCTION("""COMPUTED_VALUE"""),2187.7)</f>
        <v>2187.7</v>
      </c>
      <c r="G259" s="2">
        <f>IFERROR(__xludf.DUMMYFUNCTION("""COMPUTED_VALUE"""),45667.66666666667)</f>
        <v>45667.66667</v>
      </c>
      <c r="H259" s="1">
        <f>IFERROR(__xludf.DUMMYFUNCTION("""COMPUTED_VALUE"""),2168.51)</f>
        <v>2168.51</v>
      </c>
      <c r="J259" s="2">
        <f>IFERROR(__xludf.DUMMYFUNCTION("""COMPUTED_VALUE"""),45667.66666666667)</f>
        <v>45667.66667</v>
      </c>
      <c r="K259" s="1">
        <f>IFERROR(__xludf.DUMMYFUNCTION("""COMPUTED_VALUE"""),2175.19)</f>
        <v>2175.19</v>
      </c>
      <c r="M259" s="2">
        <f>IFERROR(__xludf.DUMMYFUNCTION("""COMPUTED_VALUE"""),45667.66666666667)</f>
        <v>45667.66667</v>
      </c>
      <c r="N259" s="1">
        <f>IFERROR(__xludf.DUMMYFUNCTION("""COMPUTED_VALUE"""),3.3739334E7)</f>
        <v>33739334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IFERROR(__xludf.DUMMYFUNCTION("""COMPUTED_VALUE"""),2148.87)</f>
        <v>2148.87</v>
      </c>
      <c r="D260" s="2">
        <f>IFERROR(__xludf.DUMMYFUNCTION("""COMPUTED_VALUE"""),45670.66666666667)</f>
        <v>45670.66667</v>
      </c>
      <c r="E260" s="1">
        <f>IFERROR(__xludf.DUMMYFUNCTION("""COMPUTED_VALUE"""),2172.21)</f>
        <v>2172.21</v>
      </c>
      <c r="G260" s="2">
        <f>IFERROR(__xludf.DUMMYFUNCTION("""COMPUTED_VALUE"""),45670.66666666667)</f>
        <v>45670.66667</v>
      </c>
      <c r="H260" s="1">
        <f>IFERROR(__xludf.DUMMYFUNCTION("""COMPUTED_VALUE"""),2138.76)</f>
        <v>2138.76</v>
      </c>
      <c r="J260" s="2">
        <f>IFERROR(__xludf.DUMMYFUNCTION("""COMPUTED_VALUE"""),45670.66666666667)</f>
        <v>45670.66667</v>
      </c>
      <c r="K260" s="1">
        <f>IFERROR(__xludf.DUMMYFUNCTION("""COMPUTED_VALUE"""),2168.25)</f>
        <v>2168.25</v>
      </c>
      <c r="M260" s="2">
        <f>IFERROR(__xludf.DUMMYFUNCTION("""COMPUTED_VALUE"""),45670.66666666667)</f>
        <v>45670.66667</v>
      </c>
      <c r="N260" s="1">
        <f>IFERROR(__xludf.DUMMYFUNCTION("""COMPUTED_VALUE"""),3.577096E7)</f>
        <v>35770960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IFERROR(__xludf.DUMMYFUNCTION("""COMPUTED_VALUE"""),2183.88)</f>
        <v>2183.88</v>
      </c>
      <c r="D261" s="2">
        <f>IFERROR(__xludf.DUMMYFUNCTION("""COMPUTED_VALUE"""),45671.66666666667)</f>
        <v>45671.66667</v>
      </c>
      <c r="E261" s="1">
        <f>IFERROR(__xludf.DUMMYFUNCTION("""COMPUTED_VALUE"""),2197.69)</f>
        <v>2197.69</v>
      </c>
      <c r="G261" s="2">
        <f>IFERROR(__xludf.DUMMYFUNCTION("""COMPUTED_VALUE"""),45671.66666666667)</f>
        <v>45671.66667</v>
      </c>
      <c r="H261" s="1">
        <f>IFERROR(__xludf.DUMMYFUNCTION("""COMPUTED_VALUE"""),2172.44)</f>
        <v>2172.44</v>
      </c>
      <c r="J261" s="2">
        <f>IFERROR(__xludf.DUMMYFUNCTION("""COMPUTED_VALUE"""),45671.66666666667)</f>
        <v>45671.66667</v>
      </c>
      <c r="K261" s="1">
        <f>IFERROR(__xludf.DUMMYFUNCTION("""COMPUTED_VALUE"""),2195.24)</f>
        <v>2195.24</v>
      </c>
      <c r="M261" s="2">
        <f>IFERROR(__xludf.DUMMYFUNCTION("""COMPUTED_VALUE"""),45671.66666666667)</f>
        <v>45671.66667</v>
      </c>
      <c r="N261" s="1">
        <f>IFERROR(__xludf.DUMMYFUNCTION("""COMPUTED_VALUE"""),3.3981917E7)</f>
        <v>33981917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IFERROR(__xludf.DUMMYFUNCTION("""COMPUTED_VALUE"""),2217.21)</f>
        <v>2217.21</v>
      </c>
      <c r="D262" s="2">
        <f>IFERROR(__xludf.DUMMYFUNCTION("""COMPUTED_VALUE"""),45672.66666666667)</f>
        <v>45672.66667</v>
      </c>
      <c r="E262" s="1">
        <f>IFERROR(__xludf.DUMMYFUNCTION("""COMPUTED_VALUE"""),2227.51)</f>
        <v>2227.51</v>
      </c>
      <c r="G262" s="2">
        <f>IFERROR(__xludf.DUMMYFUNCTION("""COMPUTED_VALUE"""),45672.66666666667)</f>
        <v>45672.66667</v>
      </c>
      <c r="H262" s="1">
        <f>IFERROR(__xludf.DUMMYFUNCTION("""COMPUTED_VALUE"""),2209.79)</f>
        <v>2209.79</v>
      </c>
      <c r="J262" s="2">
        <f>IFERROR(__xludf.DUMMYFUNCTION("""COMPUTED_VALUE"""),45672.66666666667)</f>
        <v>45672.66667</v>
      </c>
      <c r="K262" s="1">
        <f>IFERROR(__xludf.DUMMYFUNCTION("""COMPUTED_VALUE"""),2215.84)</f>
        <v>2215.84</v>
      </c>
      <c r="M262" s="2">
        <f>IFERROR(__xludf.DUMMYFUNCTION("""COMPUTED_VALUE"""),45672.66666666667)</f>
        <v>45672.66667</v>
      </c>
      <c r="N262" s="1">
        <f>IFERROR(__xludf.DUMMYFUNCTION("""COMPUTED_VALUE"""),3.7724489E7)</f>
        <v>37724489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IFERROR(__xludf.DUMMYFUNCTION("""COMPUTED_VALUE"""),2226.83)</f>
        <v>2226.83</v>
      </c>
      <c r="D263" s="2">
        <f>IFERROR(__xludf.DUMMYFUNCTION("""COMPUTED_VALUE"""),45673.66666666667)</f>
        <v>45673.66667</v>
      </c>
      <c r="E263" s="1">
        <f>IFERROR(__xludf.DUMMYFUNCTION("""COMPUTED_VALUE"""),2245.22)</f>
        <v>2245.22</v>
      </c>
      <c r="G263" s="2">
        <f>IFERROR(__xludf.DUMMYFUNCTION("""COMPUTED_VALUE"""),45673.66666666667)</f>
        <v>45673.66667</v>
      </c>
      <c r="H263" s="1">
        <f>IFERROR(__xludf.DUMMYFUNCTION("""COMPUTED_VALUE"""),2216.97)</f>
        <v>2216.97</v>
      </c>
      <c r="J263" s="2">
        <f>IFERROR(__xludf.DUMMYFUNCTION("""COMPUTED_VALUE"""),45673.66666666667)</f>
        <v>45673.66667</v>
      </c>
      <c r="K263" s="1">
        <f>IFERROR(__xludf.DUMMYFUNCTION("""COMPUTED_VALUE"""),2224.43)</f>
        <v>2224.43</v>
      </c>
      <c r="M263" s="2">
        <f>IFERROR(__xludf.DUMMYFUNCTION("""COMPUTED_VALUE"""),45673.66666666667)</f>
        <v>45673.66667</v>
      </c>
      <c r="N263" s="1">
        <f>IFERROR(__xludf.DUMMYFUNCTION("""COMPUTED_VALUE"""),3.5624899E7)</f>
        <v>35624899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IFERROR(__xludf.DUMMYFUNCTION("""COMPUTED_VALUE"""),2253.48)</f>
        <v>2253.48</v>
      </c>
      <c r="D264" s="2">
        <f>IFERROR(__xludf.DUMMYFUNCTION("""COMPUTED_VALUE"""),45674.66666666667)</f>
        <v>45674.66667</v>
      </c>
      <c r="E264" s="1">
        <f>IFERROR(__xludf.DUMMYFUNCTION("""COMPUTED_VALUE"""),2258.38)</f>
        <v>2258.38</v>
      </c>
      <c r="G264" s="2">
        <f>IFERROR(__xludf.DUMMYFUNCTION("""COMPUTED_VALUE"""),45674.66666666667)</f>
        <v>45674.66667</v>
      </c>
      <c r="H264" s="1">
        <f>IFERROR(__xludf.DUMMYFUNCTION("""COMPUTED_VALUE"""),2240.95)</f>
        <v>2240.95</v>
      </c>
      <c r="J264" s="2">
        <f>IFERROR(__xludf.DUMMYFUNCTION("""COMPUTED_VALUE"""),45674.66666666667)</f>
        <v>45674.66667</v>
      </c>
      <c r="K264" s="1">
        <f>IFERROR(__xludf.DUMMYFUNCTION("""COMPUTED_VALUE"""),2243.14)</f>
        <v>2243.14</v>
      </c>
      <c r="M264" s="2">
        <f>IFERROR(__xludf.DUMMYFUNCTION("""COMPUTED_VALUE"""),45674.66666666667)</f>
        <v>45674.66667</v>
      </c>
      <c r="N264" s="1">
        <f>IFERROR(__xludf.DUMMYFUNCTION("""COMPUTED_VALUE"""),4.2299073E7)</f>
        <v>42299073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IFERROR(__xludf.DUMMYFUNCTION("""COMPUTED_VALUE"""),2257.4)</f>
        <v>2257.4</v>
      </c>
      <c r="D265" s="2">
        <f>IFERROR(__xludf.DUMMYFUNCTION("""COMPUTED_VALUE"""),45678.66666666667)</f>
        <v>45678.66667</v>
      </c>
      <c r="E265" s="1">
        <f>IFERROR(__xludf.DUMMYFUNCTION("""COMPUTED_VALUE"""),2274.52)</f>
        <v>2274.52</v>
      </c>
      <c r="G265" s="2">
        <f>IFERROR(__xludf.DUMMYFUNCTION("""COMPUTED_VALUE"""),45678.66666666667)</f>
        <v>45678.66667</v>
      </c>
      <c r="H265" s="1">
        <f>IFERROR(__xludf.DUMMYFUNCTION("""COMPUTED_VALUE"""),2257.4)</f>
        <v>2257.4</v>
      </c>
      <c r="J265" s="2">
        <f>IFERROR(__xludf.DUMMYFUNCTION("""COMPUTED_VALUE"""),45678.66666666667)</f>
        <v>45678.66667</v>
      </c>
      <c r="K265" s="1">
        <f>IFERROR(__xludf.DUMMYFUNCTION("""COMPUTED_VALUE"""),2272.02)</f>
        <v>2272.02</v>
      </c>
      <c r="M265" s="2">
        <f>IFERROR(__xludf.DUMMYFUNCTION("""COMPUTED_VALUE"""),45678.66666666667)</f>
        <v>45678.66667</v>
      </c>
      <c r="N265" s="1">
        <f>IFERROR(__xludf.DUMMYFUNCTION("""COMPUTED_VALUE"""),3.7298719E7)</f>
        <v>37298719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IFERROR(__xludf.DUMMYFUNCTION("""COMPUTED_VALUE"""),2297.59)</f>
        <v>2297.59</v>
      </c>
      <c r="D266" s="2">
        <f>IFERROR(__xludf.DUMMYFUNCTION("""COMPUTED_VALUE"""),45679.66666666667)</f>
        <v>45679.66667</v>
      </c>
      <c r="E266" s="1">
        <f>IFERROR(__xludf.DUMMYFUNCTION("""COMPUTED_VALUE"""),2328.7)</f>
        <v>2328.7</v>
      </c>
      <c r="G266" s="2">
        <f>IFERROR(__xludf.DUMMYFUNCTION("""COMPUTED_VALUE"""),45679.66666666667)</f>
        <v>45679.66667</v>
      </c>
      <c r="H266" s="1">
        <f>IFERROR(__xludf.DUMMYFUNCTION("""COMPUTED_VALUE"""),2297.59)</f>
        <v>2297.59</v>
      </c>
      <c r="J266" s="2">
        <f>IFERROR(__xludf.DUMMYFUNCTION("""COMPUTED_VALUE"""),45679.66666666667)</f>
        <v>45679.66667</v>
      </c>
      <c r="K266" s="1">
        <f>IFERROR(__xludf.DUMMYFUNCTION("""COMPUTED_VALUE"""),2326.13)</f>
        <v>2326.13</v>
      </c>
      <c r="M266" s="2">
        <f>IFERROR(__xludf.DUMMYFUNCTION("""COMPUTED_VALUE"""),45679.66666666667)</f>
        <v>45679.66667</v>
      </c>
      <c r="N266" s="1">
        <f>IFERROR(__xludf.DUMMYFUNCTION("""COMPUTED_VALUE"""),4.3466343E7)</f>
        <v>43466343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IFERROR(__xludf.DUMMYFUNCTION("""COMPUTED_VALUE"""),2315.2)</f>
        <v>2315.2</v>
      </c>
      <c r="D267" s="2">
        <f>IFERROR(__xludf.DUMMYFUNCTION("""COMPUTED_VALUE"""),45680.66666666667)</f>
        <v>45680.66667</v>
      </c>
      <c r="E267" s="1">
        <f>IFERROR(__xludf.DUMMYFUNCTION("""COMPUTED_VALUE"""),2338.79)</f>
        <v>2338.79</v>
      </c>
      <c r="G267" s="2">
        <f>IFERROR(__xludf.DUMMYFUNCTION("""COMPUTED_VALUE"""),45680.66666666667)</f>
        <v>45680.66667</v>
      </c>
      <c r="H267" s="1">
        <f>IFERROR(__xludf.DUMMYFUNCTION("""COMPUTED_VALUE"""),2309.61)</f>
        <v>2309.61</v>
      </c>
      <c r="J267" s="2">
        <f>IFERROR(__xludf.DUMMYFUNCTION("""COMPUTED_VALUE"""),45680.66666666667)</f>
        <v>45680.66667</v>
      </c>
      <c r="K267" s="1">
        <f>IFERROR(__xludf.DUMMYFUNCTION("""COMPUTED_VALUE"""),2338.6)</f>
        <v>2338.6</v>
      </c>
      <c r="M267" s="2">
        <f>IFERROR(__xludf.DUMMYFUNCTION("""COMPUTED_VALUE"""),45680.66666666667)</f>
        <v>45680.66667</v>
      </c>
      <c r="N267" s="1">
        <f>IFERROR(__xludf.DUMMYFUNCTION("""COMPUTED_VALUE"""),3.789235E7)</f>
        <v>37892350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IFERROR(__xludf.DUMMYFUNCTION("""COMPUTED_VALUE"""),2354.08)</f>
        <v>2354.08</v>
      </c>
      <c r="D268" s="2">
        <f>IFERROR(__xludf.DUMMYFUNCTION("""COMPUTED_VALUE"""),45681.66666666667)</f>
        <v>45681.66667</v>
      </c>
      <c r="E268" s="1">
        <f>IFERROR(__xludf.DUMMYFUNCTION("""COMPUTED_VALUE"""),2354.08)</f>
        <v>2354.08</v>
      </c>
      <c r="G268" s="2">
        <f>IFERROR(__xludf.DUMMYFUNCTION("""COMPUTED_VALUE"""),45681.66666666667)</f>
        <v>45681.66667</v>
      </c>
      <c r="H268" s="1">
        <f>IFERROR(__xludf.DUMMYFUNCTION("""COMPUTED_VALUE"""),2330.63)</f>
        <v>2330.63</v>
      </c>
      <c r="J268" s="2">
        <f>IFERROR(__xludf.DUMMYFUNCTION("""COMPUTED_VALUE"""),45681.66666666667)</f>
        <v>45681.66667</v>
      </c>
      <c r="K268" s="1">
        <f>IFERROR(__xludf.DUMMYFUNCTION("""COMPUTED_VALUE"""),2338.97)</f>
        <v>2338.97</v>
      </c>
      <c r="M268" s="2">
        <f>IFERROR(__xludf.DUMMYFUNCTION("""COMPUTED_VALUE"""),45681.66666666667)</f>
        <v>45681.66667</v>
      </c>
      <c r="N268" s="1">
        <f>IFERROR(__xludf.DUMMYFUNCTION("""COMPUTED_VALUE"""),3.8248619E7)</f>
        <v>38248619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IFERROR(__xludf.DUMMYFUNCTION("""COMPUTED_VALUE"""),2234.23)</f>
        <v>2234.23</v>
      </c>
      <c r="D269" s="2">
        <f>IFERROR(__xludf.DUMMYFUNCTION("""COMPUTED_VALUE"""),45684.66666666667)</f>
        <v>45684.66667</v>
      </c>
      <c r="E269" s="1">
        <f>IFERROR(__xludf.DUMMYFUNCTION("""COMPUTED_VALUE"""),2234.23)</f>
        <v>2234.23</v>
      </c>
      <c r="G269" s="2">
        <f>IFERROR(__xludf.DUMMYFUNCTION("""COMPUTED_VALUE"""),45684.66666666667)</f>
        <v>45684.66667</v>
      </c>
      <c r="H269" s="1">
        <f>IFERROR(__xludf.DUMMYFUNCTION("""COMPUTED_VALUE"""),2117.1)</f>
        <v>2117.1</v>
      </c>
      <c r="J269" s="2">
        <f>IFERROR(__xludf.DUMMYFUNCTION("""COMPUTED_VALUE"""),45684.66666666667)</f>
        <v>45684.66667</v>
      </c>
      <c r="K269" s="1">
        <f>IFERROR(__xludf.DUMMYFUNCTION("""COMPUTED_VALUE"""),2129.7)</f>
        <v>2129.7</v>
      </c>
      <c r="M269" s="2">
        <f>IFERROR(__xludf.DUMMYFUNCTION("""COMPUTED_VALUE"""),45684.66666666667)</f>
        <v>45684.66667</v>
      </c>
      <c r="N269" s="1">
        <f>IFERROR(__xludf.DUMMYFUNCTION("""COMPUTED_VALUE"""),9.3857549E7)</f>
        <v>93857549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IFERROR(__xludf.DUMMYFUNCTION("""COMPUTED_VALUE"""),2150.05)</f>
        <v>2150.05</v>
      </c>
      <c r="D270" s="2">
        <f>IFERROR(__xludf.DUMMYFUNCTION("""COMPUTED_VALUE"""),45685.66666666667)</f>
        <v>45685.66667</v>
      </c>
      <c r="E270" s="1">
        <f>IFERROR(__xludf.DUMMYFUNCTION("""COMPUTED_VALUE"""),2165.39)</f>
        <v>2165.39</v>
      </c>
      <c r="G270" s="2">
        <f>IFERROR(__xludf.DUMMYFUNCTION("""COMPUTED_VALUE"""),45685.66666666667)</f>
        <v>45685.66667</v>
      </c>
      <c r="H270" s="1">
        <f>IFERROR(__xludf.DUMMYFUNCTION("""COMPUTED_VALUE"""),2125.85)</f>
        <v>2125.85</v>
      </c>
      <c r="J270" s="2">
        <f>IFERROR(__xludf.DUMMYFUNCTION("""COMPUTED_VALUE"""),45685.66666666667)</f>
        <v>45685.66667</v>
      </c>
      <c r="K270" s="1">
        <f>IFERROR(__xludf.DUMMYFUNCTION("""COMPUTED_VALUE"""),2164.43)</f>
        <v>2164.43</v>
      </c>
      <c r="M270" s="2">
        <f>IFERROR(__xludf.DUMMYFUNCTION("""COMPUTED_VALUE"""),45685.66666666667)</f>
        <v>45685.66667</v>
      </c>
      <c r="N270" s="1">
        <f>IFERROR(__xludf.DUMMYFUNCTION("""COMPUTED_VALUE"""),6.8323011E7)</f>
        <v>68323011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IFERROR(__xludf.DUMMYFUNCTION("""COMPUTED_VALUE"""),2188.77)</f>
        <v>2188.77</v>
      </c>
      <c r="D271" s="2">
        <f>IFERROR(__xludf.DUMMYFUNCTION("""COMPUTED_VALUE"""),45686.66666666667)</f>
        <v>45686.66667</v>
      </c>
      <c r="E271" s="1">
        <f>IFERROR(__xludf.DUMMYFUNCTION("""COMPUTED_VALUE"""),2200.52)</f>
        <v>2200.52</v>
      </c>
      <c r="G271" s="2">
        <f>IFERROR(__xludf.DUMMYFUNCTION("""COMPUTED_VALUE"""),45686.66666666667)</f>
        <v>45686.66667</v>
      </c>
      <c r="H271" s="1">
        <f>IFERROR(__xludf.DUMMYFUNCTION("""COMPUTED_VALUE"""),2171.5)</f>
        <v>2171.5</v>
      </c>
      <c r="J271" s="2">
        <f>IFERROR(__xludf.DUMMYFUNCTION("""COMPUTED_VALUE"""),45686.66666666667)</f>
        <v>45686.66667</v>
      </c>
      <c r="K271" s="1">
        <f>IFERROR(__xludf.DUMMYFUNCTION("""COMPUTED_VALUE"""),2174.09)</f>
        <v>2174.09</v>
      </c>
      <c r="M271" s="2">
        <f>IFERROR(__xludf.DUMMYFUNCTION("""COMPUTED_VALUE"""),45686.66666666667)</f>
        <v>45686.66667</v>
      </c>
      <c r="N271" s="1">
        <f>IFERROR(__xludf.DUMMYFUNCTION("""COMPUTED_VALUE"""),5.9966508E7)</f>
        <v>59966508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IFERROR(__xludf.DUMMYFUNCTION("""COMPUTED_VALUE"""),2223.43)</f>
        <v>2223.43</v>
      </c>
      <c r="D272" s="2">
        <f>IFERROR(__xludf.DUMMYFUNCTION("""COMPUTED_VALUE"""),45687.66666666667)</f>
        <v>45687.66667</v>
      </c>
      <c r="E272" s="1">
        <f>IFERROR(__xludf.DUMMYFUNCTION("""COMPUTED_VALUE"""),2247.28)</f>
        <v>2247.28</v>
      </c>
      <c r="G272" s="2">
        <f>IFERROR(__xludf.DUMMYFUNCTION("""COMPUTED_VALUE"""),45687.66666666667)</f>
        <v>45687.66667</v>
      </c>
      <c r="H272" s="1">
        <f>IFERROR(__xludf.DUMMYFUNCTION("""COMPUTED_VALUE"""),2216.94)</f>
        <v>2216.94</v>
      </c>
      <c r="J272" s="2">
        <f>IFERROR(__xludf.DUMMYFUNCTION("""COMPUTED_VALUE"""),45687.66666666667)</f>
        <v>45687.66667</v>
      </c>
      <c r="K272" s="1">
        <f>IFERROR(__xludf.DUMMYFUNCTION("""COMPUTED_VALUE"""),2227.09)</f>
        <v>2227.09</v>
      </c>
      <c r="M272" s="2">
        <f>IFERROR(__xludf.DUMMYFUNCTION("""COMPUTED_VALUE"""),45687.66666666667)</f>
        <v>45687.66667</v>
      </c>
      <c r="N272" s="1">
        <f>IFERROR(__xludf.DUMMYFUNCTION("""COMPUTED_VALUE"""),6.0696926E7)</f>
        <v>60696926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IFERROR(__xludf.DUMMYFUNCTION("""COMPUTED_VALUE"""),2234.16)</f>
        <v>2234.16</v>
      </c>
      <c r="D273" s="2">
        <f>IFERROR(__xludf.DUMMYFUNCTION("""COMPUTED_VALUE"""),45688.66666666667)</f>
        <v>45688.66667</v>
      </c>
      <c r="E273" s="1">
        <f>IFERROR(__xludf.DUMMYFUNCTION("""COMPUTED_VALUE"""),2260.79)</f>
        <v>2260.79</v>
      </c>
      <c r="G273" s="2">
        <f>IFERROR(__xludf.DUMMYFUNCTION("""COMPUTED_VALUE"""),45688.66666666667)</f>
        <v>45688.66667</v>
      </c>
      <c r="H273" s="1">
        <f>IFERROR(__xludf.DUMMYFUNCTION("""COMPUTED_VALUE"""),2229.92)</f>
        <v>2229.92</v>
      </c>
      <c r="J273" s="2">
        <f>IFERROR(__xludf.DUMMYFUNCTION("""COMPUTED_VALUE"""),45688.66666666667)</f>
        <v>45688.66667</v>
      </c>
      <c r="K273" s="1">
        <f>IFERROR(__xludf.DUMMYFUNCTION("""COMPUTED_VALUE"""),2233.8)</f>
        <v>2233.8</v>
      </c>
      <c r="M273" s="2">
        <f>IFERROR(__xludf.DUMMYFUNCTION("""COMPUTED_VALUE"""),45688.66666666667)</f>
        <v>45688.66667</v>
      </c>
      <c r="N273" s="1">
        <f>IFERROR(__xludf.DUMMYFUNCTION("""COMPUTED_VALUE"""),4.3872937E7)</f>
        <v>43872937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IFERROR(__xludf.DUMMYFUNCTION("""COMPUTED_VALUE"""),2188.39)</f>
        <v>2188.39</v>
      </c>
      <c r="D274" s="2">
        <f>IFERROR(__xludf.DUMMYFUNCTION("""COMPUTED_VALUE"""),45691.66666666667)</f>
        <v>45691.66667</v>
      </c>
      <c r="E274" s="1">
        <f>IFERROR(__xludf.DUMMYFUNCTION("""COMPUTED_VALUE"""),2235.6)</f>
        <v>2235.6</v>
      </c>
      <c r="G274" s="2">
        <f>IFERROR(__xludf.DUMMYFUNCTION("""COMPUTED_VALUE"""),45691.66666666667)</f>
        <v>45691.66667</v>
      </c>
      <c r="H274" s="1">
        <f>IFERROR(__xludf.DUMMYFUNCTION("""COMPUTED_VALUE"""),2178.11)</f>
        <v>2178.11</v>
      </c>
      <c r="J274" s="2">
        <f>IFERROR(__xludf.DUMMYFUNCTION("""COMPUTED_VALUE"""),45691.66666666667)</f>
        <v>45691.66667</v>
      </c>
      <c r="K274" s="1">
        <f>IFERROR(__xludf.DUMMYFUNCTION("""COMPUTED_VALUE"""),2224.76)</f>
        <v>2224.76</v>
      </c>
      <c r="M274" s="2">
        <f>IFERROR(__xludf.DUMMYFUNCTION("""COMPUTED_VALUE"""),45691.66666666667)</f>
        <v>45691.66667</v>
      </c>
      <c r="N274" s="1">
        <f>IFERROR(__xludf.DUMMYFUNCTION("""COMPUTED_VALUE"""),4.617318E7)</f>
        <v>46173180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IFERROR(__xludf.DUMMYFUNCTION("""COMPUTED_VALUE"""),2226.77)</f>
        <v>2226.77</v>
      </c>
      <c r="D275" s="2">
        <f>IFERROR(__xludf.DUMMYFUNCTION("""COMPUTED_VALUE"""),45692.66666666667)</f>
        <v>45692.66667</v>
      </c>
      <c r="E275" s="1">
        <f>IFERROR(__xludf.DUMMYFUNCTION("""COMPUTED_VALUE"""),2240.83)</f>
        <v>2240.83</v>
      </c>
      <c r="G275" s="2">
        <f>IFERROR(__xludf.DUMMYFUNCTION("""COMPUTED_VALUE"""),45692.66666666667)</f>
        <v>45692.66667</v>
      </c>
      <c r="H275" s="1">
        <f>IFERROR(__xludf.DUMMYFUNCTION("""COMPUTED_VALUE"""),2212.36)</f>
        <v>2212.36</v>
      </c>
      <c r="J275" s="2">
        <f>IFERROR(__xludf.DUMMYFUNCTION("""COMPUTED_VALUE"""),45692.66666666667)</f>
        <v>45692.66667</v>
      </c>
      <c r="K275" s="1">
        <f>IFERROR(__xludf.DUMMYFUNCTION("""COMPUTED_VALUE"""),2238.84)</f>
        <v>2238.84</v>
      </c>
      <c r="M275" s="2">
        <f>IFERROR(__xludf.DUMMYFUNCTION("""COMPUTED_VALUE"""),45692.66666666667)</f>
        <v>45692.66667</v>
      </c>
      <c r="N275" s="1">
        <f>IFERROR(__xludf.DUMMYFUNCTION("""COMPUTED_VALUE"""),3.6153046E7)</f>
        <v>36153046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IFERROR(__xludf.DUMMYFUNCTION("""COMPUTED_VALUE"""),2251.77)</f>
        <v>2251.77</v>
      </c>
      <c r="D276" s="2">
        <f>IFERROR(__xludf.DUMMYFUNCTION("""COMPUTED_VALUE"""),45693.66666666667)</f>
        <v>45693.66667</v>
      </c>
      <c r="E276" s="1">
        <f>IFERROR(__xludf.DUMMYFUNCTION("""COMPUTED_VALUE"""),2287.91)</f>
        <v>2287.91</v>
      </c>
      <c r="G276" s="2">
        <f>IFERROR(__xludf.DUMMYFUNCTION("""COMPUTED_VALUE"""),45693.66666666667)</f>
        <v>45693.66667</v>
      </c>
      <c r="H276" s="1">
        <f>IFERROR(__xludf.DUMMYFUNCTION("""COMPUTED_VALUE"""),2247.94)</f>
        <v>2247.94</v>
      </c>
      <c r="J276" s="2">
        <f>IFERROR(__xludf.DUMMYFUNCTION("""COMPUTED_VALUE"""),45693.66666666667)</f>
        <v>45693.66667</v>
      </c>
      <c r="K276" s="1">
        <f>IFERROR(__xludf.DUMMYFUNCTION("""COMPUTED_VALUE"""),2286.1)</f>
        <v>2286.1</v>
      </c>
      <c r="M276" s="2">
        <f>IFERROR(__xludf.DUMMYFUNCTION("""COMPUTED_VALUE"""),45693.66666666667)</f>
        <v>45693.66667</v>
      </c>
      <c r="N276" s="1">
        <f>IFERROR(__xludf.DUMMYFUNCTION("""COMPUTED_VALUE"""),4.3206303E7)</f>
        <v>43206303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IFERROR(__xludf.DUMMYFUNCTION("""COMPUTED_VALUE"""),2298.54)</f>
        <v>2298.54</v>
      </c>
      <c r="D277" s="2">
        <f>IFERROR(__xludf.DUMMYFUNCTION("""COMPUTED_VALUE"""),45694.66666666667)</f>
        <v>45694.66667</v>
      </c>
      <c r="E277" s="1">
        <f>IFERROR(__xludf.DUMMYFUNCTION("""COMPUTED_VALUE"""),2301.92)</f>
        <v>2301.92</v>
      </c>
      <c r="G277" s="2">
        <f>IFERROR(__xludf.DUMMYFUNCTION("""COMPUTED_VALUE"""),45694.66666666667)</f>
        <v>45694.66667</v>
      </c>
      <c r="H277" s="1">
        <f>IFERROR(__xludf.DUMMYFUNCTION("""COMPUTED_VALUE"""),2268.11)</f>
        <v>2268.11</v>
      </c>
      <c r="J277" s="2">
        <f>IFERROR(__xludf.DUMMYFUNCTION("""COMPUTED_VALUE"""),45694.66666666667)</f>
        <v>45694.66667</v>
      </c>
      <c r="K277" s="1">
        <f>IFERROR(__xludf.DUMMYFUNCTION("""COMPUTED_VALUE"""),2283.89)</f>
        <v>2283.89</v>
      </c>
      <c r="M277" s="2">
        <f>IFERROR(__xludf.DUMMYFUNCTION("""COMPUTED_VALUE"""),45694.66666666667)</f>
        <v>45694.66667</v>
      </c>
      <c r="N277" s="1">
        <f>IFERROR(__xludf.DUMMYFUNCTION("""COMPUTED_VALUE"""),3.8744564E7)</f>
        <v>38744564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IFERROR(__xludf.DUMMYFUNCTION("""COMPUTED_VALUE"""),2298.05)</f>
        <v>2298.05</v>
      </c>
      <c r="D278" s="2">
        <f>IFERROR(__xludf.DUMMYFUNCTION("""COMPUTED_VALUE"""),45695.66666666667)</f>
        <v>45695.66667</v>
      </c>
      <c r="E278" s="1">
        <f>IFERROR(__xludf.DUMMYFUNCTION("""COMPUTED_VALUE"""),2323.47)</f>
        <v>2323.47</v>
      </c>
      <c r="G278" s="2">
        <f>IFERROR(__xludf.DUMMYFUNCTION("""COMPUTED_VALUE"""),45695.66666666667)</f>
        <v>45695.66667</v>
      </c>
      <c r="H278" s="1">
        <f>IFERROR(__xludf.DUMMYFUNCTION("""COMPUTED_VALUE"""),2287.33)</f>
        <v>2287.33</v>
      </c>
      <c r="J278" s="2">
        <f>IFERROR(__xludf.DUMMYFUNCTION("""COMPUTED_VALUE"""),45695.66666666667)</f>
        <v>45695.66667</v>
      </c>
      <c r="K278" s="1">
        <f>IFERROR(__xludf.DUMMYFUNCTION("""COMPUTED_VALUE"""),2289.05)</f>
        <v>2289.05</v>
      </c>
      <c r="M278" s="2">
        <f>IFERROR(__xludf.DUMMYFUNCTION("""COMPUTED_VALUE"""),45695.66666666667)</f>
        <v>45695.66667</v>
      </c>
      <c r="N278" s="1">
        <f>IFERROR(__xludf.DUMMYFUNCTION("""COMPUTED_VALUE"""),5.0883625E7)</f>
        <v>50883625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IFERROR(__xludf.DUMMYFUNCTION("""COMPUTED_VALUE"""),2311.73)</f>
        <v>2311.73</v>
      </c>
      <c r="D279" s="2">
        <f>IFERROR(__xludf.DUMMYFUNCTION("""COMPUTED_VALUE"""),45698.66666666667)</f>
        <v>45698.66667</v>
      </c>
      <c r="E279" s="1">
        <f>IFERROR(__xludf.DUMMYFUNCTION("""COMPUTED_VALUE"""),2311.73)</f>
        <v>2311.73</v>
      </c>
      <c r="G279" s="2">
        <f>IFERROR(__xludf.DUMMYFUNCTION("""COMPUTED_VALUE"""),45698.66666666667)</f>
        <v>45698.66667</v>
      </c>
      <c r="H279" s="1">
        <f>IFERROR(__xludf.DUMMYFUNCTION("""COMPUTED_VALUE"""),2294.86)</f>
        <v>2294.86</v>
      </c>
      <c r="J279" s="2">
        <f>IFERROR(__xludf.DUMMYFUNCTION("""COMPUTED_VALUE"""),45698.66666666667)</f>
        <v>45698.66667</v>
      </c>
      <c r="K279" s="1">
        <f>IFERROR(__xludf.DUMMYFUNCTION("""COMPUTED_VALUE"""),2305.31)</f>
        <v>2305.31</v>
      </c>
      <c r="M279" s="2">
        <f>IFERROR(__xludf.DUMMYFUNCTION("""COMPUTED_VALUE"""),45698.66666666667)</f>
        <v>45698.66667</v>
      </c>
      <c r="N279" s="1">
        <f>IFERROR(__xludf.DUMMYFUNCTION("""COMPUTED_VALUE"""),4.0471033E7)</f>
        <v>40471033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IFERROR(__xludf.DUMMYFUNCTION("""COMPUTED_VALUE"""),2286.6)</f>
        <v>2286.6</v>
      </c>
      <c r="D280" s="2">
        <f>IFERROR(__xludf.DUMMYFUNCTION("""COMPUTED_VALUE"""),45699.66666666667)</f>
        <v>45699.66667</v>
      </c>
      <c r="E280" s="1">
        <f>IFERROR(__xludf.DUMMYFUNCTION("""COMPUTED_VALUE"""),2289.6)</f>
        <v>2289.6</v>
      </c>
      <c r="G280" s="2">
        <f>IFERROR(__xludf.DUMMYFUNCTION("""COMPUTED_VALUE"""),45699.66666666667)</f>
        <v>45699.66667</v>
      </c>
      <c r="H280" s="1">
        <f>IFERROR(__xludf.DUMMYFUNCTION("""COMPUTED_VALUE"""),2270.12)</f>
        <v>2270.12</v>
      </c>
      <c r="J280" s="2">
        <f>IFERROR(__xludf.DUMMYFUNCTION("""COMPUTED_VALUE"""),45699.66666666667)</f>
        <v>45699.66667</v>
      </c>
      <c r="K280" s="1">
        <f>IFERROR(__xludf.DUMMYFUNCTION("""COMPUTED_VALUE"""),2273.81)</f>
        <v>2273.81</v>
      </c>
      <c r="M280" s="2">
        <f>IFERROR(__xludf.DUMMYFUNCTION("""COMPUTED_VALUE"""),45699.66666666667)</f>
        <v>45699.66667</v>
      </c>
      <c r="N280" s="1">
        <f>IFERROR(__xludf.DUMMYFUNCTION("""COMPUTED_VALUE"""),3.674155E7)</f>
        <v>36741550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IFERROR(__xludf.DUMMYFUNCTION("""COMPUTED_VALUE"""),2227.35)</f>
        <v>2227.35</v>
      </c>
      <c r="D281" s="2">
        <f>IFERROR(__xludf.DUMMYFUNCTION("""COMPUTED_VALUE"""),45700.66666666667)</f>
        <v>45700.66667</v>
      </c>
      <c r="E281" s="1">
        <f>IFERROR(__xludf.DUMMYFUNCTION("""COMPUTED_VALUE"""),2242.57)</f>
        <v>2242.57</v>
      </c>
      <c r="G281" s="2">
        <f>IFERROR(__xludf.DUMMYFUNCTION("""COMPUTED_VALUE"""),45700.66666666667)</f>
        <v>45700.66667</v>
      </c>
      <c r="H281" s="1">
        <f>IFERROR(__xludf.DUMMYFUNCTION("""COMPUTED_VALUE"""),2217.74)</f>
        <v>2217.74</v>
      </c>
      <c r="J281" s="2">
        <f>IFERROR(__xludf.DUMMYFUNCTION("""COMPUTED_VALUE"""),45700.66666666667)</f>
        <v>45700.66667</v>
      </c>
      <c r="K281" s="1">
        <f>IFERROR(__xludf.DUMMYFUNCTION("""COMPUTED_VALUE"""),2238.69)</f>
        <v>2238.69</v>
      </c>
      <c r="M281" s="2">
        <f>IFERROR(__xludf.DUMMYFUNCTION("""COMPUTED_VALUE"""),45700.66666666667)</f>
        <v>45700.66667</v>
      </c>
      <c r="N281" s="1">
        <f>IFERROR(__xludf.DUMMYFUNCTION("""COMPUTED_VALUE"""),5.8693008E7)</f>
        <v>58693008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IFERROR(__xludf.DUMMYFUNCTION("""COMPUTED_VALUE"""),2300.68)</f>
        <v>2300.68</v>
      </c>
      <c r="D282" s="2">
        <f>IFERROR(__xludf.DUMMYFUNCTION("""COMPUTED_VALUE"""),45701.66666666667)</f>
        <v>45701.66667</v>
      </c>
      <c r="E282" s="1">
        <f>IFERROR(__xludf.DUMMYFUNCTION("""COMPUTED_VALUE"""),2315.21)</f>
        <v>2315.21</v>
      </c>
      <c r="G282" s="2">
        <f>IFERROR(__xludf.DUMMYFUNCTION("""COMPUTED_VALUE"""),45701.66666666667)</f>
        <v>45701.66667</v>
      </c>
      <c r="H282" s="1">
        <f>IFERROR(__xludf.DUMMYFUNCTION("""COMPUTED_VALUE"""),2240.09)</f>
        <v>2240.09</v>
      </c>
      <c r="J282" s="2">
        <f>IFERROR(__xludf.DUMMYFUNCTION("""COMPUTED_VALUE"""),45701.66666666667)</f>
        <v>45701.66667</v>
      </c>
      <c r="K282" s="1">
        <f>IFERROR(__xludf.DUMMYFUNCTION("""COMPUTED_VALUE"""),2262.69)</f>
        <v>2262.69</v>
      </c>
      <c r="M282" s="2">
        <f>IFERROR(__xludf.DUMMYFUNCTION("""COMPUTED_VALUE"""),45701.66666666667)</f>
        <v>45701.66667</v>
      </c>
      <c r="N282" s="1">
        <f>IFERROR(__xludf.DUMMYFUNCTION("""COMPUTED_VALUE"""),7.4442912E7)</f>
        <v>74442912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IFERROR(__xludf.DUMMYFUNCTION("""COMPUTED_VALUE"""),2264.64)</f>
        <v>2264.64</v>
      </c>
      <c r="D283" s="2">
        <f>IFERROR(__xludf.DUMMYFUNCTION("""COMPUTED_VALUE"""),45702.66666666667)</f>
        <v>45702.66667</v>
      </c>
      <c r="E283" s="1">
        <f>IFERROR(__xludf.DUMMYFUNCTION("""COMPUTED_VALUE"""),2264.64)</f>
        <v>2264.64</v>
      </c>
      <c r="G283" s="2">
        <f>IFERROR(__xludf.DUMMYFUNCTION("""COMPUTED_VALUE"""),45702.66666666667)</f>
        <v>45702.66667</v>
      </c>
      <c r="H283" s="1">
        <f>IFERROR(__xludf.DUMMYFUNCTION("""COMPUTED_VALUE"""),2237.64)</f>
        <v>2237.64</v>
      </c>
      <c r="J283" s="2">
        <f>IFERROR(__xludf.DUMMYFUNCTION("""COMPUTED_VALUE"""),45702.66666666667)</f>
        <v>45702.66667</v>
      </c>
      <c r="K283" s="1">
        <f>IFERROR(__xludf.DUMMYFUNCTION("""COMPUTED_VALUE"""),2249.84)</f>
        <v>2249.84</v>
      </c>
      <c r="M283" s="2">
        <f>IFERROR(__xludf.DUMMYFUNCTION("""COMPUTED_VALUE"""),45702.66666666667)</f>
        <v>45702.66667</v>
      </c>
      <c r="N283" s="1">
        <f>IFERROR(__xludf.DUMMYFUNCTION("""COMPUTED_VALUE"""),5.1326527E7)</f>
        <v>51326527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IFERROR(__xludf.DUMMYFUNCTION("""COMPUTED_VALUE"""),2266.7)</f>
        <v>2266.7</v>
      </c>
      <c r="D284" s="2">
        <f>IFERROR(__xludf.DUMMYFUNCTION("""COMPUTED_VALUE"""),45706.66666666667)</f>
        <v>45706.66667</v>
      </c>
      <c r="E284" s="1">
        <f>IFERROR(__xludf.DUMMYFUNCTION("""COMPUTED_VALUE"""),2292.73)</f>
        <v>2292.73</v>
      </c>
      <c r="G284" s="2">
        <f>IFERROR(__xludf.DUMMYFUNCTION("""COMPUTED_VALUE"""),45706.66666666667)</f>
        <v>45706.66667</v>
      </c>
      <c r="H284" s="1">
        <f>IFERROR(__xludf.DUMMYFUNCTION("""COMPUTED_VALUE"""),2250.6)</f>
        <v>2250.6</v>
      </c>
      <c r="J284" s="2">
        <f>IFERROR(__xludf.DUMMYFUNCTION("""COMPUTED_VALUE"""),45706.66666666667)</f>
        <v>45706.66667</v>
      </c>
      <c r="K284" s="1">
        <f>IFERROR(__xludf.DUMMYFUNCTION("""COMPUTED_VALUE"""),2256.03)</f>
        <v>2256.03</v>
      </c>
      <c r="M284" s="2">
        <f>IFERROR(__xludf.DUMMYFUNCTION("""COMPUTED_VALUE"""),45706.66666666667)</f>
        <v>45706.66667</v>
      </c>
      <c r="N284" s="1">
        <f>IFERROR(__xludf.DUMMYFUNCTION("""COMPUTED_VALUE"""),6.2179098E7)</f>
        <v>62179098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IFERROR(__xludf.DUMMYFUNCTION("""COMPUTED_VALUE"""),2269.15)</f>
        <v>2269.15</v>
      </c>
      <c r="D285" s="2">
        <f>IFERROR(__xludf.DUMMYFUNCTION("""COMPUTED_VALUE"""),45707.66666666667)</f>
        <v>45707.66667</v>
      </c>
      <c r="E285" s="1">
        <f>IFERROR(__xludf.DUMMYFUNCTION("""COMPUTED_VALUE"""),2269.15)</f>
        <v>2269.15</v>
      </c>
      <c r="G285" s="2">
        <f>IFERROR(__xludf.DUMMYFUNCTION("""COMPUTED_VALUE"""),45707.66666666667)</f>
        <v>45707.66667</v>
      </c>
      <c r="H285" s="1">
        <f>IFERROR(__xludf.DUMMYFUNCTION("""COMPUTED_VALUE"""),2226.16)</f>
        <v>2226.16</v>
      </c>
      <c r="J285" s="2">
        <f>IFERROR(__xludf.DUMMYFUNCTION("""COMPUTED_VALUE"""),45707.66666666667)</f>
        <v>45707.66667</v>
      </c>
      <c r="K285" s="1">
        <f>IFERROR(__xludf.DUMMYFUNCTION("""COMPUTED_VALUE"""),2254.33)</f>
        <v>2254.33</v>
      </c>
      <c r="M285" s="2">
        <f>IFERROR(__xludf.DUMMYFUNCTION("""COMPUTED_VALUE"""),45707.66666666667)</f>
        <v>45707.66667</v>
      </c>
      <c r="N285" s="1">
        <f>IFERROR(__xludf.DUMMYFUNCTION("""COMPUTED_VALUE"""),5.8901941E7)</f>
        <v>58901941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IFERROR(__xludf.DUMMYFUNCTION("""COMPUTED_VALUE"""),2257.7)</f>
        <v>2257.7</v>
      </c>
      <c r="D286" s="2">
        <f>IFERROR(__xludf.DUMMYFUNCTION("""COMPUTED_VALUE"""),45708.66666666667)</f>
        <v>45708.66667</v>
      </c>
      <c r="E286" s="1">
        <f>IFERROR(__xludf.DUMMYFUNCTION("""COMPUTED_VALUE"""),2260.63)</f>
        <v>2260.63</v>
      </c>
      <c r="G286" s="2">
        <f>IFERROR(__xludf.DUMMYFUNCTION("""COMPUTED_VALUE"""),45708.66666666667)</f>
        <v>45708.66667</v>
      </c>
      <c r="H286" s="1">
        <f>IFERROR(__xludf.DUMMYFUNCTION("""COMPUTED_VALUE"""),2214.53)</f>
        <v>2214.53</v>
      </c>
      <c r="J286" s="2">
        <f>IFERROR(__xludf.DUMMYFUNCTION("""COMPUTED_VALUE"""),45708.66666666667)</f>
        <v>45708.66667</v>
      </c>
      <c r="K286" s="1">
        <f>IFERROR(__xludf.DUMMYFUNCTION("""COMPUTED_VALUE"""),2235.67)</f>
        <v>2235.67</v>
      </c>
      <c r="M286" s="2">
        <f>IFERROR(__xludf.DUMMYFUNCTION("""COMPUTED_VALUE"""),45708.66666666667)</f>
        <v>45708.66667</v>
      </c>
      <c r="N286" s="1">
        <f>IFERROR(__xludf.DUMMYFUNCTION("""COMPUTED_VALUE"""),4.3609004E7)</f>
        <v>43609004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IFERROR(__xludf.DUMMYFUNCTION("""COMPUTED_VALUE"""),2239.33)</f>
        <v>2239.33</v>
      </c>
      <c r="D287" s="2">
        <f>IFERROR(__xludf.DUMMYFUNCTION("""COMPUTED_VALUE"""),45709.66666666667)</f>
        <v>45709.66667</v>
      </c>
      <c r="E287" s="1">
        <f>IFERROR(__xludf.DUMMYFUNCTION("""COMPUTED_VALUE"""),2239.55)</f>
        <v>2239.55</v>
      </c>
      <c r="G287" s="2">
        <f>IFERROR(__xludf.DUMMYFUNCTION("""COMPUTED_VALUE"""),45709.66666666667)</f>
        <v>45709.66667</v>
      </c>
      <c r="H287" s="1">
        <f>IFERROR(__xludf.DUMMYFUNCTION("""COMPUTED_VALUE"""),2182.13)</f>
        <v>2182.13</v>
      </c>
      <c r="J287" s="2">
        <f>IFERROR(__xludf.DUMMYFUNCTION("""COMPUTED_VALUE"""),45709.66666666667)</f>
        <v>45709.66667</v>
      </c>
      <c r="K287" s="1">
        <f>IFERROR(__xludf.DUMMYFUNCTION("""COMPUTED_VALUE"""),2184.63)</f>
        <v>2184.63</v>
      </c>
      <c r="M287" s="2">
        <f>IFERROR(__xludf.DUMMYFUNCTION("""COMPUTED_VALUE"""),45709.66666666667)</f>
        <v>45709.66667</v>
      </c>
      <c r="N287" s="1">
        <f>IFERROR(__xludf.DUMMYFUNCTION("""COMPUTED_VALUE"""),4.881079E7)</f>
        <v>48810790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IFERROR(__xludf.DUMMYFUNCTION("""COMPUTED_VALUE"""),2176.09)</f>
        <v>2176.09</v>
      </c>
      <c r="D288" s="2">
        <f>IFERROR(__xludf.DUMMYFUNCTION("""COMPUTED_VALUE"""),45712.66666666667)</f>
        <v>45712.66667</v>
      </c>
      <c r="E288" s="1">
        <f>IFERROR(__xludf.DUMMYFUNCTION("""COMPUTED_VALUE"""),2184.31)</f>
        <v>2184.31</v>
      </c>
      <c r="G288" s="2">
        <f>IFERROR(__xludf.DUMMYFUNCTION("""COMPUTED_VALUE"""),45712.66666666667)</f>
        <v>45712.66667</v>
      </c>
      <c r="H288" s="1">
        <f>IFERROR(__xludf.DUMMYFUNCTION("""COMPUTED_VALUE"""),2140.04)</f>
        <v>2140.04</v>
      </c>
      <c r="J288" s="2">
        <f>IFERROR(__xludf.DUMMYFUNCTION("""COMPUTED_VALUE"""),45712.66666666667)</f>
        <v>45712.66667</v>
      </c>
      <c r="K288" s="1">
        <f>IFERROR(__xludf.DUMMYFUNCTION("""COMPUTED_VALUE"""),2142.61)</f>
        <v>2142.61</v>
      </c>
      <c r="M288" s="2">
        <f>IFERROR(__xludf.DUMMYFUNCTION("""COMPUTED_VALUE"""),45712.66666666667)</f>
        <v>45712.66667</v>
      </c>
      <c r="N288" s="1">
        <f>IFERROR(__xludf.DUMMYFUNCTION("""COMPUTED_VALUE"""),5.5682613E7)</f>
        <v>55682613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IFERROR(__xludf.DUMMYFUNCTION("""COMPUTED_VALUE"""),2156.85)</f>
        <v>2156.85</v>
      </c>
      <c r="D289" s="2">
        <f>IFERROR(__xludf.DUMMYFUNCTION("""COMPUTED_VALUE"""),45713.66666666667)</f>
        <v>45713.66667</v>
      </c>
      <c r="E289" s="1">
        <f>IFERROR(__xludf.DUMMYFUNCTION("""COMPUTED_VALUE"""),2170.4)</f>
        <v>2170.4</v>
      </c>
      <c r="G289" s="2">
        <f>IFERROR(__xludf.DUMMYFUNCTION("""COMPUTED_VALUE"""),45713.66666666667)</f>
        <v>45713.66667</v>
      </c>
      <c r="H289" s="1">
        <f>IFERROR(__xludf.DUMMYFUNCTION("""COMPUTED_VALUE"""),2133.23)</f>
        <v>2133.23</v>
      </c>
      <c r="J289" s="2">
        <f>IFERROR(__xludf.DUMMYFUNCTION("""COMPUTED_VALUE"""),45713.66666666667)</f>
        <v>45713.66667</v>
      </c>
      <c r="K289" s="1">
        <f>IFERROR(__xludf.DUMMYFUNCTION("""COMPUTED_VALUE"""),2165.22)</f>
        <v>2165.22</v>
      </c>
      <c r="M289" s="2">
        <f>IFERROR(__xludf.DUMMYFUNCTION("""COMPUTED_VALUE"""),45713.66666666667)</f>
        <v>45713.66667</v>
      </c>
      <c r="N289" s="1">
        <f>IFERROR(__xludf.DUMMYFUNCTION("""COMPUTED_VALUE"""),5.7200059E7)</f>
        <v>57200059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IFERROR(__xludf.DUMMYFUNCTION("""COMPUTED_VALUE"""),2176.97)</f>
        <v>2176.97</v>
      </c>
      <c r="D290" s="2">
        <f>IFERROR(__xludf.DUMMYFUNCTION("""COMPUTED_VALUE"""),45714.66666666667)</f>
        <v>45714.66667</v>
      </c>
      <c r="E290" s="1">
        <f>IFERROR(__xludf.DUMMYFUNCTION("""COMPUTED_VALUE"""),2201.2)</f>
        <v>2201.2</v>
      </c>
      <c r="G290" s="2">
        <f>IFERROR(__xludf.DUMMYFUNCTION("""COMPUTED_VALUE"""),45714.66666666667)</f>
        <v>45714.66667</v>
      </c>
      <c r="H290" s="1">
        <f>IFERROR(__xludf.DUMMYFUNCTION("""COMPUTED_VALUE"""),2169.46)</f>
        <v>2169.46</v>
      </c>
      <c r="J290" s="2">
        <f>IFERROR(__xludf.DUMMYFUNCTION("""COMPUTED_VALUE"""),45714.66666666667)</f>
        <v>45714.66667</v>
      </c>
      <c r="K290" s="1">
        <f>IFERROR(__xludf.DUMMYFUNCTION("""COMPUTED_VALUE"""),2181.19)</f>
        <v>2181.19</v>
      </c>
      <c r="M290" s="2">
        <f>IFERROR(__xludf.DUMMYFUNCTION("""COMPUTED_VALUE"""),45714.66666666667)</f>
        <v>45714.66667</v>
      </c>
      <c r="N290" s="1">
        <f>IFERROR(__xludf.DUMMYFUNCTION("""COMPUTED_VALUE"""),4.0122466E7)</f>
        <v>40122466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IFERROR(__xludf.DUMMYFUNCTION("""COMPUTED_VALUE"""),2200.8)</f>
        <v>2200.8</v>
      </c>
      <c r="D291" s="2">
        <f>IFERROR(__xludf.DUMMYFUNCTION("""COMPUTED_VALUE"""),45715.66666666667)</f>
        <v>45715.66667</v>
      </c>
      <c r="E291" s="1">
        <f>IFERROR(__xludf.DUMMYFUNCTION("""COMPUTED_VALUE"""),2203.21)</f>
        <v>2203.21</v>
      </c>
      <c r="G291" s="2">
        <f>IFERROR(__xludf.DUMMYFUNCTION("""COMPUTED_VALUE"""),45715.66666666667)</f>
        <v>45715.66667</v>
      </c>
      <c r="H291" s="1">
        <f>IFERROR(__xludf.DUMMYFUNCTION("""COMPUTED_VALUE"""),2151.37)</f>
        <v>2151.37</v>
      </c>
      <c r="J291" s="2">
        <f>IFERROR(__xludf.DUMMYFUNCTION("""COMPUTED_VALUE"""),45715.66666666667)</f>
        <v>45715.66667</v>
      </c>
      <c r="K291" s="1">
        <f>IFERROR(__xludf.DUMMYFUNCTION("""COMPUTED_VALUE"""),2152.32)</f>
        <v>2152.32</v>
      </c>
      <c r="M291" s="2">
        <f>IFERROR(__xludf.DUMMYFUNCTION("""COMPUTED_VALUE"""),45715.66666666667)</f>
        <v>45715.66667</v>
      </c>
      <c r="N291" s="1">
        <f>IFERROR(__xludf.DUMMYFUNCTION("""COMPUTED_VALUE"""),5.0479428E7)</f>
        <v>50479428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IFERROR(__xludf.DUMMYFUNCTION("""COMPUTED_VALUE"""),2151.63)</f>
        <v>2151.63</v>
      </c>
      <c r="D292" s="2">
        <f>IFERROR(__xludf.DUMMYFUNCTION("""COMPUTED_VALUE"""),45716.66666666667)</f>
        <v>45716.66667</v>
      </c>
      <c r="E292" s="1">
        <f>IFERROR(__xludf.DUMMYFUNCTION("""COMPUTED_VALUE"""),2178.72)</f>
        <v>2178.72</v>
      </c>
      <c r="G292" s="2">
        <f>IFERROR(__xludf.DUMMYFUNCTION("""COMPUTED_VALUE"""),45716.66666666667)</f>
        <v>45716.66667</v>
      </c>
      <c r="H292" s="1">
        <f>IFERROR(__xludf.DUMMYFUNCTION("""COMPUTED_VALUE"""),2130.98)</f>
        <v>2130.98</v>
      </c>
      <c r="J292" s="2">
        <f>IFERROR(__xludf.DUMMYFUNCTION("""COMPUTED_VALUE"""),45716.66666666667)</f>
        <v>45716.66667</v>
      </c>
      <c r="K292" s="1">
        <f>IFERROR(__xludf.DUMMYFUNCTION("""COMPUTED_VALUE"""),2176.36)</f>
        <v>2176.36</v>
      </c>
      <c r="M292" s="2">
        <f>IFERROR(__xludf.DUMMYFUNCTION("""COMPUTED_VALUE"""),45716.66666666667)</f>
        <v>45716.66667</v>
      </c>
      <c r="N292" s="1">
        <f>IFERROR(__xludf.DUMMYFUNCTION("""COMPUTED_VALUE"""),5.9262627E7)</f>
        <v>59262627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IFERROR(__xludf.DUMMYFUNCTION("""COMPUTED_VALUE"""),2180.89)</f>
        <v>2180.89</v>
      </c>
      <c r="D293" s="2">
        <f>IFERROR(__xludf.DUMMYFUNCTION("""COMPUTED_VALUE"""),45719.66666666667)</f>
        <v>45719.66667</v>
      </c>
      <c r="E293" s="1">
        <f>IFERROR(__xludf.DUMMYFUNCTION("""COMPUTED_VALUE"""),2185.17)</f>
        <v>2185.17</v>
      </c>
      <c r="G293" s="2">
        <f>IFERROR(__xludf.DUMMYFUNCTION("""COMPUTED_VALUE"""),45719.66666666667)</f>
        <v>45719.66667</v>
      </c>
      <c r="H293" s="1">
        <f>IFERROR(__xludf.DUMMYFUNCTION("""COMPUTED_VALUE"""),2101.81)</f>
        <v>2101.81</v>
      </c>
      <c r="J293" s="2">
        <f>IFERROR(__xludf.DUMMYFUNCTION("""COMPUTED_VALUE"""),45719.66666666667)</f>
        <v>45719.66667</v>
      </c>
      <c r="K293" s="1">
        <f>IFERROR(__xludf.DUMMYFUNCTION("""COMPUTED_VALUE"""),2116.97)</f>
        <v>2116.97</v>
      </c>
      <c r="M293" s="2">
        <f>IFERROR(__xludf.DUMMYFUNCTION("""COMPUTED_VALUE"""),45719.66666666667)</f>
        <v>45719.66667</v>
      </c>
      <c r="N293" s="1">
        <f>IFERROR(__xludf.DUMMYFUNCTION("""COMPUTED_VALUE"""),5.3596527E7)</f>
        <v>53596527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IFERROR(__xludf.DUMMYFUNCTION("""COMPUTED_VALUE"""),2102.08)</f>
        <v>2102.08</v>
      </c>
      <c r="D294" s="2">
        <f>IFERROR(__xludf.DUMMYFUNCTION("""COMPUTED_VALUE"""),45720.66666666667)</f>
        <v>45720.66667</v>
      </c>
      <c r="E294" s="1">
        <f>IFERROR(__xludf.DUMMYFUNCTION("""COMPUTED_VALUE"""),2126.62)</f>
        <v>2126.62</v>
      </c>
      <c r="G294" s="2">
        <f>IFERROR(__xludf.DUMMYFUNCTION("""COMPUTED_VALUE"""),45720.66666666667)</f>
        <v>45720.66667</v>
      </c>
      <c r="H294" s="1">
        <f>IFERROR(__xludf.DUMMYFUNCTION("""COMPUTED_VALUE"""),2070.96)</f>
        <v>2070.96</v>
      </c>
      <c r="J294" s="2">
        <f>IFERROR(__xludf.DUMMYFUNCTION("""COMPUTED_VALUE"""),45720.66666666667)</f>
        <v>45720.66667</v>
      </c>
      <c r="K294" s="1">
        <f>IFERROR(__xludf.DUMMYFUNCTION("""COMPUTED_VALUE"""),2101.72)</f>
        <v>2101.72</v>
      </c>
      <c r="M294" s="2">
        <f>IFERROR(__xludf.DUMMYFUNCTION("""COMPUTED_VALUE"""),45720.66666666667)</f>
        <v>45720.66667</v>
      </c>
      <c r="N294" s="1">
        <f>IFERROR(__xludf.DUMMYFUNCTION("""COMPUTED_VALUE"""),5.8955466E7)</f>
        <v>58955466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IFERROR(__xludf.DUMMYFUNCTION("""COMPUTED_VALUE"""),2107.46)</f>
        <v>2107.46</v>
      </c>
      <c r="D295" s="2">
        <f>IFERROR(__xludf.DUMMYFUNCTION("""COMPUTED_VALUE"""),45721.66666666667)</f>
        <v>45721.66667</v>
      </c>
      <c r="E295" s="1">
        <f>IFERROR(__xludf.DUMMYFUNCTION("""COMPUTED_VALUE"""),2136.52)</f>
        <v>2136.52</v>
      </c>
      <c r="G295" s="2">
        <f>IFERROR(__xludf.DUMMYFUNCTION("""COMPUTED_VALUE"""),45721.66666666667)</f>
        <v>45721.66667</v>
      </c>
      <c r="H295" s="1">
        <f>IFERROR(__xludf.DUMMYFUNCTION("""COMPUTED_VALUE"""),2094.21)</f>
        <v>2094.21</v>
      </c>
      <c r="J295" s="2">
        <f>IFERROR(__xludf.DUMMYFUNCTION("""COMPUTED_VALUE"""),45721.66666666667)</f>
        <v>45721.66667</v>
      </c>
      <c r="K295" s="1">
        <f>IFERROR(__xludf.DUMMYFUNCTION("""COMPUTED_VALUE"""),2131.57)</f>
        <v>2131.57</v>
      </c>
      <c r="M295" s="2">
        <f>IFERROR(__xludf.DUMMYFUNCTION("""COMPUTED_VALUE"""),45721.66666666667)</f>
        <v>45721.66667</v>
      </c>
      <c r="N295" s="1">
        <f>IFERROR(__xludf.DUMMYFUNCTION("""COMPUTED_VALUE"""),3.8551442E7)</f>
        <v>38551442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IFERROR(__xludf.DUMMYFUNCTION("""COMPUTED_VALUE"""),2104.27)</f>
        <v>2104.27</v>
      </c>
      <c r="D296" s="2">
        <f>IFERROR(__xludf.DUMMYFUNCTION("""COMPUTED_VALUE"""),45722.66666666667)</f>
        <v>45722.66667</v>
      </c>
      <c r="E296" s="1">
        <f>IFERROR(__xludf.DUMMYFUNCTION("""COMPUTED_VALUE"""),2124.45)</f>
        <v>2124.45</v>
      </c>
      <c r="G296" s="2">
        <f>IFERROR(__xludf.DUMMYFUNCTION("""COMPUTED_VALUE"""),45722.66666666667)</f>
        <v>45722.66667</v>
      </c>
      <c r="H296" s="1">
        <f>IFERROR(__xludf.DUMMYFUNCTION("""COMPUTED_VALUE"""),2080.6)</f>
        <v>2080.6</v>
      </c>
      <c r="J296" s="2">
        <f>IFERROR(__xludf.DUMMYFUNCTION("""COMPUTED_VALUE"""),45722.66666666667)</f>
        <v>45722.66667</v>
      </c>
      <c r="K296" s="1">
        <f>IFERROR(__xludf.DUMMYFUNCTION("""COMPUTED_VALUE"""),2095.08)</f>
        <v>2095.08</v>
      </c>
      <c r="M296" s="2">
        <f>IFERROR(__xludf.DUMMYFUNCTION("""COMPUTED_VALUE"""),45722.66666666667)</f>
        <v>45722.66667</v>
      </c>
      <c r="N296" s="1">
        <f>IFERROR(__xludf.DUMMYFUNCTION("""COMPUTED_VALUE"""),4.7504546E7)</f>
        <v>47504546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IFERROR(__xludf.DUMMYFUNCTION("""COMPUTED_VALUE"""),2089.36)</f>
        <v>2089.36</v>
      </c>
      <c r="D297" s="2">
        <f>IFERROR(__xludf.DUMMYFUNCTION("""COMPUTED_VALUE"""),45723.66666666667)</f>
        <v>45723.66667</v>
      </c>
      <c r="E297" s="1">
        <f>IFERROR(__xludf.DUMMYFUNCTION("""COMPUTED_VALUE"""),2100.92)</f>
        <v>2100.92</v>
      </c>
      <c r="G297" s="2">
        <f>IFERROR(__xludf.DUMMYFUNCTION("""COMPUTED_VALUE"""),45723.66666666667)</f>
        <v>45723.66667</v>
      </c>
      <c r="H297" s="1">
        <f>IFERROR(__xludf.DUMMYFUNCTION("""COMPUTED_VALUE"""),2048.15)</f>
        <v>2048.15</v>
      </c>
      <c r="J297" s="2">
        <f>IFERROR(__xludf.DUMMYFUNCTION("""COMPUTED_VALUE"""),45723.66666666667)</f>
        <v>45723.66667</v>
      </c>
      <c r="K297" s="1">
        <f>IFERROR(__xludf.DUMMYFUNCTION("""COMPUTED_VALUE"""),2098.96)</f>
        <v>2098.96</v>
      </c>
      <c r="M297" s="2">
        <f>IFERROR(__xludf.DUMMYFUNCTION("""COMPUTED_VALUE"""),45723.66666666667)</f>
        <v>45723.66667</v>
      </c>
      <c r="N297" s="1">
        <f>IFERROR(__xludf.DUMMYFUNCTION("""COMPUTED_VALUE"""),5.0228345E7)</f>
        <v>50228345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IFERROR(__xludf.DUMMYFUNCTION("""COMPUTED_VALUE"""),2066.0)</f>
        <v>2066</v>
      </c>
      <c r="D298" s="2">
        <f>IFERROR(__xludf.DUMMYFUNCTION("""COMPUTED_VALUE"""),45726.66666666667)</f>
        <v>45726.66667</v>
      </c>
      <c r="E298" s="1">
        <f>IFERROR(__xludf.DUMMYFUNCTION("""COMPUTED_VALUE"""),2069.32)</f>
        <v>2069.32</v>
      </c>
      <c r="G298" s="2">
        <f>IFERROR(__xludf.DUMMYFUNCTION("""COMPUTED_VALUE"""),45726.66666666667)</f>
        <v>45726.66667</v>
      </c>
      <c r="H298" s="1">
        <f>IFERROR(__xludf.DUMMYFUNCTION("""COMPUTED_VALUE"""),2008.49)</f>
        <v>2008.49</v>
      </c>
      <c r="J298" s="2">
        <f>IFERROR(__xludf.DUMMYFUNCTION("""COMPUTED_VALUE"""),45726.66666666667)</f>
        <v>45726.66667</v>
      </c>
      <c r="K298" s="1">
        <f>IFERROR(__xludf.DUMMYFUNCTION("""COMPUTED_VALUE"""),2026.96)</f>
        <v>2026.96</v>
      </c>
      <c r="M298" s="2">
        <f>IFERROR(__xludf.DUMMYFUNCTION("""COMPUTED_VALUE"""),45726.66666666667)</f>
        <v>45726.66667</v>
      </c>
      <c r="N298" s="1">
        <f>IFERROR(__xludf.DUMMYFUNCTION("""COMPUTED_VALUE"""),6.6444953E7)</f>
        <v>66444953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IFERROR(__xludf.DUMMYFUNCTION("""COMPUTED_VALUE"""),2032.07)</f>
        <v>2032.07</v>
      </c>
      <c r="D299" s="2">
        <f>IFERROR(__xludf.DUMMYFUNCTION("""COMPUTED_VALUE"""),45727.66666666667)</f>
        <v>45727.66667</v>
      </c>
      <c r="E299" s="1">
        <f>IFERROR(__xludf.DUMMYFUNCTION("""COMPUTED_VALUE"""),2036.56)</f>
        <v>2036.56</v>
      </c>
      <c r="G299" s="2">
        <f>IFERROR(__xludf.DUMMYFUNCTION("""COMPUTED_VALUE"""),45727.66666666667)</f>
        <v>45727.66667</v>
      </c>
      <c r="H299" s="1">
        <f>IFERROR(__xludf.DUMMYFUNCTION("""COMPUTED_VALUE"""),1997.98)</f>
        <v>1997.98</v>
      </c>
      <c r="J299" s="2">
        <f>IFERROR(__xludf.DUMMYFUNCTION("""COMPUTED_VALUE"""),45727.66666666667)</f>
        <v>45727.66667</v>
      </c>
      <c r="K299" s="1">
        <f>IFERROR(__xludf.DUMMYFUNCTION("""COMPUTED_VALUE"""),2005.92)</f>
        <v>2005.92</v>
      </c>
      <c r="M299" s="2">
        <f>IFERROR(__xludf.DUMMYFUNCTION("""COMPUTED_VALUE"""),45727.66666666667)</f>
        <v>45727.66667</v>
      </c>
      <c r="N299" s="1">
        <f>IFERROR(__xludf.DUMMYFUNCTION("""COMPUTED_VALUE"""),6.3927144E7)</f>
        <v>63927144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IFERROR(__xludf.DUMMYFUNCTION("""COMPUTED_VALUE"""),2033.9)</f>
        <v>2033.9</v>
      </c>
      <c r="D300" s="2">
        <f>IFERROR(__xludf.DUMMYFUNCTION("""COMPUTED_VALUE"""),45728.66666666667)</f>
        <v>45728.66667</v>
      </c>
      <c r="E300" s="1">
        <f>IFERROR(__xludf.DUMMYFUNCTION("""COMPUTED_VALUE"""),2036.49)</f>
        <v>2036.49</v>
      </c>
      <c r="G300" s="2">
        <f>IFERROR(__xludf.DUMMYFUNCTION("""COMPUTED_VALUE"""),45728.66666666667)</f>
        <v>45728.66667</v>
      </c>
      <c r="H300" s="1">
        <f>IFERROR(__xludf.DUMMYFUNCTION("""COMPUTED_VALUE"""),2000.46)</f>
        <v>2000.46</v>
      </c>
      <c r="J300" s="2">
        <f>IFERROR(__xludf.DUMMYFUNCTION("""COMPUTED_VALUE"""),45728.66666666667)</f>
        <v>45728.66667</v>
      </c>
      <c r="K300" s="1">
        <f>IFERROR(__xludf.DUMMYFUNCTION("""COMPUTED_VALUE"""),2010.81)</f>
        <v>2010.81</v>
      </c>
      <c r="M300" s="2">
        <f>IFERROR(__xludf.DUMMYFUNCTION("""COMPUTED_VALUE"""),45728.66666666667)</f>
        <v>45728.66667</v>
      </c>
      <c r="N300" s="1">
        <f>IFERROR(__xludf.DUMMYFUNCTION("""COMPUTED_VALUE"""),4.8456679E7)</f>
        <v>48456679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IFERROR(__xludf.DUMMYFUNCTION("""COMPUTED_VALUE"""),2007.54)</f>
        <v>2007.54</v>
      </c>
      <c r="D301" s="2">
        <f>IFERROR(__xludf.DUMMYFUNCTION("""COMPUTED_VALUE"""),45729.66666666667)</f>
        <v>45729.66667</v>
      </c>
      <c r="E301" s="1">
        <f>IFERROR(__xludf.DUMMYFUNCTION("""COMPUTED_VALUE"""),2007.54)</f>
        <v>2007.54</v>
      </c>
      <c r="G301" s="2">
        <f>IFERROR(__xludf.DUMMYFUNCTION("""COMPUTED_VALUE"""),45729.66666666667)</f>
        <v>45729.66667</v>
      </c>
      <c r="H301" s="1">
        <f>IFERROR(__xludf.DUMMYFUNCTION("""COMPUTED_VALUE"""),1974.52)</f>
        <v>1974.52</v>
      </c>
      <c r="J301" s="2">
        <f>IFERROR(__xludf.DUMMYFUNCTION("""COMPUTED_VALUE"""),45729.66666666667)</f>
        <v>45729.66667</v>
      </c>
      <c r="K301" s="1">
        <f>IFERROR(__xludf.DUMMYFUNCTION("""COMPUTED_VALUE"""),1987.89)</f>
        <v>1987.89</v>
      </c>
      <c r="M301" s="2">
        <f>IFERROR(__xludf.DUMMYFUNCTION("""COMPUTED_VALUE"""),45729.66666666667)</f>
        <v>45729.66667</v>
      </c>
      <c r="N301" s="1">
        <f>IFERROR(__xludf.DUMMYFUNCTION("""COMPUTED_VALUE"""),3.9032842E7)</f>
        <v>39032842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IFERROR(__xludf.DUMMYFUNCTION("""COMPUTED_VALUE"""),2011.39)</f>
        <v>2011.39</v>
      </c>
      <c r="D302" s="2">
        <f>IFERROR(__xludf.DUMMYFUNCTION("""COMPUTED_VALUE"""),45730.66666666667)</f>
        <v>45730.66667</v>
      </c>
      <c r="E302" s="1">
        <f>IFERROR(__xludf.DUMMYFUNCTION("""COMPUTED_VALUE"""),2030.24)</f>
        <v>2030.24</v>
      </c>
      <c r="G302" s="2">
        <f>IFERROR(__xludf.DUMMYFUNCTION("""COMPUTED_VALUE"""),45730.66666666667)</f>
        <v>45730.66667</v>
      </c>
      <c r="H302" s="1">
        <f>IFERROR(__xludf.DUMMYFUNCTION("""COMPUTED_VALUE"""),2003.33)</f>
        <v>2003.33</v>
      </c>
      <c r="J302" s="2">
        <f>IFERROR(__xludf.DUMMYFUNCTION("""COMPUTED_VALUE"""),45730.66666666667)</f>
        <v>45730.66667</v>
      </c>
      <c r="K302" s="1">
        <f>IFERROR(__xludf.DUMMYFUNCTION("""COMPUTED_VALUE"""),2026.38)</f>
        <v>2026.38</v>
      </c>
      <c r="M302" s="2">
        <f>IFERROR(__xludf.DUMMYFUNCTION("""COMPUTED_VALUE"""),45730.66666666667)</f>
        <v>45730.66667</v>
      </c>
      <c r="N302" s="1">
        <f>IFERROR(__xludf.DUMMYFUNCTION("""COMPUTED_VALUE"""),4.100724E7)</f>
        <v>41007240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IFERROR(__xludf.DUMMYFUNCTION("""COMPUTED_VALUE"""),2024.99)</f>
        <v>2024.99</v>
      </c>
      <c r="D303" s="2">
        <f>IFERROR(__xludf.DUMMYFUNCTION("""COMPUTED_VALUE"""),45733.66666666667)</f>
        <v>45733.66667</v>
      </c>
      <c r="E303" s="1">
        <f>IFERROR(__xludf.DUMMYFUNCTION("""COMPUTED_VALUE"""),2056.08)</f>
        <v>2056.08</v>
      </c>
      <c r="G303" s="2">
        <f>IFERROR(__xludf.DUMMYFUNCTION("""COMPUTED_VALUE"""),45733.66666666667)</f>
        <v>45733.66667</v>
      </c>
      <c r="H303" s="1">
        <f>IFERROR(__xludf.DUMMYFUNCTION("""COMPUTED_VALUE"""),2023.3)</f>
        <v>2023.3</v>
      </c>
      <c r="J303" s="2">
        <f>IFERROR(__xludf.DUMMYFUNCTION("""COMPUTED_VALUE"""),45733.66666666667)</f>
        <v>45733.66667</v>
      </c>
      <c r="K303" s="1">
        <f>IFERROR(__xludf.DUMMYFUNCTION("""COMPUTED_VALUE"""),2046.11)</f>
        <v>2046.11</v>
      </c>
      <c r="M303" s="2">
        <f>IFERROR(__xludf.DUMMYFUNCTION("""COMPUTED_VALUE"""),45733.66666666667)</f>
        <v>45733.66667</v>
      </c>
      <c r="N303" s="1">
        <f>IFERROR(__xludf.DUMMYFUNCTION("""COMPUTED_VALUE"""),4.3588968E7)</f>
        <v>43588968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IFERROR(__xludf.DUMMYFUNCTION("""COMPUTED_VALUE"""),2032.99)</f>
        <v>2032.99</v>
      </c>
      <c r="D304" s="2">
        <f>IFERROR(__xludf.DUMMYFUNCTION("""COMPUTED_VALUE"""),45734.66666666667)</f>
        <v>45734.66667</v>
      </c>
      <c r="E304" s="1">
        <f>IFERROR(__xludf.DUMMYFUNCTION("""COMPUTED_VALUE"""),2039.7)</f>
        <v>2039.7</v>
      </c>
      <c r="G304" s="2">
        <f>IFERROR(__xludf.DUMMYFUNCTION("""COMPUTED_VALUE"""),45734.66666666667)</f>
        <v>45734.66667</v>
      </c>
      <c r="H304" s="1">
        <f>IFERROR(__xludf.DUMMYFUNCTION("""COMPUTED_VALUE"""),2011.04)</f>
        <v>2011.04</v>
      </c>
      <c r="J304" s="2">
        <f>IFERROR(__xludf.DUMMYFUNCTION("""COMPUTED_VALUE"""),45734.66666666667)</f>
        <v>45734.66667</v>
      </c>
      <c r="K304" s="1">
        <f>IFERROR(__xludf.DUMMYFUNCTION("""COMPUTED_VALUE"""),2025.17)</f>
        <v>2025.17</v>
      </c>
      <c r="M304" s="2">
        <f>IFERROR(__xludf.DUMMYFUNCTION("""COMPUTED_VALUE"""),45734.66666666667)</f>
        <v>45734.66667</v>
      </c>
      <c r="N304" s="1">
        <f>IFERROR(__xludf.DUMMYFUNCTION("""COMPUTED_VALUE"""),4.2286923E7)</f>
        <v>42286923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IFERROR(__xludf.DUMMYFUNCTION("""COMPUTED_VALUE"""),2033.07)</f>
        <v>2033.07</v>
      </c>
      <c r="D305" s="2">
        <f>IFERROR(__xludf.DUMMYFUNCTION("""COMPUTED_VALUE"""),45735.66666666667)</f>
        <v>45735.66667</v>
      </c>
      <c r="E305" s="1">
        <f>IFERROR(__xludf.DUMMYFUNCTION("""COMPUTED_VALUE"""),2060.06)</f>
        <v>2060.06</v>
      </c>
      <c r="G305" s="2">
        <f>IFERROR(__xludf.DUMMYFUNCTION("""COMPUTED_VALUE"""),45735.66666666667)</f>
        <v>45735.66667</v>
      </c>
      <c r="H305" s="1">
        <f>IFERROR(__xludf.DUMMYFUNCTION("""COMPUTED_VALUE"""),2022.52)</f>
        <v>2022.52</v>
      </c>
      <c r="J305" s="2">
        <f>IFERROR(__xludf.DUMMYFUNCTION("""COMPUTED_VALUE"""),45735.66666666667)</f>
        <v>45735.66667</v>
      </c>
      <c r="K305" s="1">
        <f>IFERROR(__xludf.DUMMYFUNCTION("""COMPUTED_VALUE"""),2047.16)</f>
        <v>2047.16</v>
      </c>
      <c r="M305" s="2">
        <f>IFERROR(__xludf.DUMMYFUNCTION("""COMPUTED_VALUE"""),45735.66666666667)</f>
        <v>45735.66667</v>
      </c>
      <c r="N305" s="1">
        <f>IFERROR(__xludf.DUMMYFUNCTION("""COMPUTED_VALUE"""),4.0823808E7)</f>
        <v>40823808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IFERROR(__xludf.DUMMYFUNCTION("""COMPUTED_VALUE"""),2027.41)</f>
        <v>2027.41</v>
      </c>
      <c r="D306" s="2">
        <f>IFERROR(__xludf.DUMMYFUNCTION("""COMPUTED_VALUE"""),45736.66666666667)</f>
        <v>45736.66667</v>
      </c>
      <c r="E306" s="1">
        <f>IFERROR(__xludf.DUMMYFUNCTION("""COMPUTED_VALUE"""),2047.67)</f>
        <v>2047.67</v>
      </c>
      <c r="G306" s="2">
        <f>IFERROR(__xludf.DUMMYFUNCTION("""COMPUTED_VALUE"""),45736.66666666667)</f>
        <v>45736.66667</v>
      </c>
      <c r="H306" s="1">
        <f>IFERROR(__xludf.DUMMYFUNCTION("""COMPUTED_VALUE"""),2025.03)</f>
        <v>2025.03</v>
      </c>
      <c r="J306" s="2">
        <f>IFERROR(__xludf.DUMMYFUNCTION("""COMPUTED_VALUE"""),45736.66666666667)</f>
        <v>45736.66667</v>
      </c>
      <c r="K306" s="1">
        <f>IFERROR(__xludf.DUMMYFUNCTION("""COMPUTED_VALUE"""),2030.91)</f>
        <v>2030.91</v>
      </c>
      <c r="M306" s="2">
        <f>IFERROR(__xludf.DUMMYFUNCTION("""COMPUTED_VALUE"""),45736.66666666667)</f>
        <v>45736.66667</v>
      </c>
      <c r="N306" s="1">
        <f>IFERROR(__xludf.DUMMYFUNCTION("""COMPUTED_VALUE"""),3.5655814E7)</f>
        <v>35655814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IFERROR(__xludf.DUMMYFUNCTION("""COMPUTED_VALUE"""),2018.19)</f>
        <v>2018.19</v>
      </c>
      <c r="D307" s="2">
        <f>IFERROR(__xludf.DUMMYFUNCTION("""COMPUTED_VALUE"""),45737.66666666667)</f>
        <v>45737.66667</v>
      </c>
      <c r="E307" s="1">
        <f>IFERROR(__xludf.DUMMYFUNCTION("""COMPUTED_VALUE"""),2028.63)</f>
        <v>2028.63</v>
      </c>
      <c r="G307" s="2">
        <f>IFERROR(__xludf.DUMMYFUNCTION("""COMPUTED_VALUE"""),45737.66666666667)</f>
        <v>45737.66667</v>
      </c>
      <c r="H307" s="1">
        <f>IFERROR(__xludf.DUMMYFUNCTION("""COMPUTED_VALUE"""),2003.18)</f>
        <v>2003.18</v>
      </c>
      <c r="J307" s="2">
        <f>IFERROR(__xludf.DUMMYFUNCTION("""COMPUTED_VALUE"""),45737.66666666667)</f>
        <v>45737.66667</v>
      </c>
      <c r="K307" s="1">
        <f>IFERROR(__xludf.DUMMYFUNCTION("""COMPUTED_VALUE"""),2026.26)</f>
        <v>2026.26</v>
      </c>
      <c r="M307" s="2">
        <f>IFERROR(__xludf.DUMMYFUNCTION("""COMPUTED_VALUE"""),45737.66666666667)</f>
        <v>45737.66667</v>
      </c>
      <c r="N307" s="1">
        <f>IFERROR(__xludf.DUMMYFUNCTION("""COMPUTED_VALUE"""),9.8810934E7)</f>
        <v>98810934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IFERROR(__xludf.DUMMYFUNCTION("""COMPUTED_VALUE"""),2059.91)</f>
        <v>2059.91</v>
      </c>
      <c r="D308" s="2">
        <f>IFERROR(__xludf.DUMMYFUNCTION("""COMPUTED_VALUE"""),45740.66666666667)</f>
        <v>45740.66667</v>
      </c>
      <c r="E308" s="1">
        <f>IFERROR(__xludf.DUMMYFUNCTION("""COMPUTED_VALUE"""),2072.19)</f>
        <v>2072.19</v>
      </c>
      <c r="G308" s="2">
        <f>IFERROR(__xludf.DUMMYFUNCTION("""COMPUTED_VALUE"""),45740.66666666667)</f>
        <v>45740.66667</v>
      </c>
      <c r="H308" s="1">
        <f>IFERROR(__xludf.DUMMYFUNCTION("""COMPUTED_VALUE"""),2057.25)</f>
        <v>2057.25</v>
      </c>
      <c r="J308" s="2">
        <f>IFERROR(__xludf.DUMMYFUNCTION("""COMPUTED_VALUE"""),45740.66666666667)</f>
        <v>45740.66667</v>
      </c>
      <c r="K308" s="1">
        <f>IFERROR(__xludf.DUMMYFUNCTION("""COMPUTED_VALUE"""),2070.52)</f>
        <v>2070.52</v>
      </c>
      <c r="M308" s="2">
        <f>IFERROR(__xludf.DUMMYFUNCTION("""COMPUTED_VALUE"""),45740.66666666667)</f>
        <v>45740.66667</v>
      </c>
      <c r="N308" s="1">
        <f>IFERROR(__xludf.DUMMYFUNCTION("""COMPUTED_VALUE"""),5.0964406E7)</f>
        <v>50964406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IFERROR(__xludf.DUMMYFUNCTION("""COMPUTED_VALUE"""),2065.76)</f>
        <v>2065.76</v>
      </c>
      <c r="D309" s="2">
        <f>IFERROR(__xludf.DUMMYFUNCTION("""COMPUTED_VALUE"""),45741.66666666667)</f>
        <v>45741.66667</v>
      </c>
      <c r="E309" s="1">
        <f>IFERROR(__xludf.DUMMYFUNCTION("""COMPUTED_VALUE"""),2081.57)</f>
        <v>2081.57</v>
      </c>
      <c r="G309" s="2">
        <f>IFERROR(__xludf.DUMMYFUNCTION("""COMPUTED_VALUE"""),45741.66666666667)</f>
        <v>45741.66667</v>
      </c>
      <c r="H309" s="1">
        <f>IFERROR(__xludf.DUMMYFUNCTION("""COMPUTED_VALUE"""),2065.76)</f>
        <v>2065.76</v>
      </c>
      <c r="J309" s="2">
        <f>IFERROR(__xludf.DUMMYFUNCTION("""COMPUTED_VALUE"""),45741.66666666667)</f>
        <v>45741.66667</v>
      </c>
      <c r="K309" s="1">
        <f>IFERROR(__xludf.DUMMYFUNCTION("""COMPUTED_VALUE"""),2070.41)</f>
        <v>2070.41</v>
      </c>
      <c r="M309" s="2">
        <f>IFERROR(__xludf.DUMMYFUNCTION("""COMPUTED_VALUE"""),45741.66666666667)</f>
        <v>45741.66667</v>
      </c>
      <c r="N309" s="1">
        <f>IFERROR(__xludf.DUMMYFUNCTION("""COMPUTED_VALUE"""),4.0209642E7)</f>
        <v>40209642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IFERROR(__xludf.DUMMYFUNCTION("""COMPUTED_VALUE"""),2068.46)</f>
        <v>2068.46</v>
      </c>
      <c r="D310" s="2">
        <f>IFERROR(__xludf.DUMMYFUNCTION("""COMPUTED_VALUE"""),45742.66666666667)</f>
        <v>45742.66667</v>
      </c>
      <c r="E310" s="1">
        <f>IFERROR(__xludf.DUMMYFUNCTION("""COMPUTED_VALUE"""),2077.74)</f>
        <v>2077.74</v>
      </c>
      <c r="G310" s="2">
        <f>IFERROR(__xludf.DUMMYFUNCTION("""COMPUTED_VALUE"""),45742.66666666667)</f>
        <v>45742.66667</v>
      </c>
      <c r="H310" s="1">
        <f>IFERROR(__xludf.DUMMYFUNCTION("""COMPUTED_VALUE"""),2045.74)</f>
        <v>2045.74</v>
      </c>
      <c r="J310" s="2">
        <f>IFERROR(__xludf.DUMMYFUNCTION("""COMPUTED_VALUE"""),45742.66666666667)</f>
        <v>45742.66667</v>
      </c>
      <c r="K310" s="1">
        <f>IFERROR(__xludf.DUMMYFUNCTION("""COMPUTED_VALUE"""),2057.5)</f>
        <v>2057.5</v>
      </c>
      <c r="M310" s="2">
        <f>IFERROR(__xludf.DUMMYFUNCTION("""COMPUTED_VALUE"""),45742.66666666667)</f>
        <v>45742.66667</v>
      </c>
      <c r="N310" s="1">
        <f>IFERROR(__xludf.DUMMYFUNCTION("""COMPUTED_VALUE"""),5.4376023E7)</f>
        <v>54376023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IFERROR(__xludf.DUMMYFUNCTION("""COMPUTED_VALUE"""),2054.69)</f>
        <v>2054.69</v>
      </c>
      <c r="D311" s="2">
        <f>IFERROR(__xludf.DUMMYFUNCTION("""COMPUTED_VALUE"""),45743.66666666667)</f>
        <v>45743.66667</v>
      </c>
      <c r="E311" s="1">
        <f>IFERROR(__xludf.DUMMYFUNCTION("""COMPUTED_VALUE"""),2056.07)</f>
        <v>2056.07</v>
      </c>
      <c r="G311" s="2">
        <f>IFERROR(__xludf.DUMMYFUNCTION("""COMPUTED_VALUE"""),45743.66666666667)</f>
        <v>45743.66667</v>
      </c>
      <c r="H311" s="1">
        <f>IFERROR(__xludf.DUMMYFUNCTION("""COMPUTED_VALUE"""),2031.63)</f>
        <v>2031.63</v>
      </c>
      <c r="J311" s="2">
        <f>IFERROR(__xludf.DUMMYFUNCTION("""COMPUTED_VALUE"""),45743.66666666667)</f>
        <v>45743.66667</v>
      </c>
      <c r="K311" s="1">
        <f>IFERROR(__xludf.DUMMYFUNCTION("""COMPUTED_VALUE"""),2036.73)</f>
        <v>2036.73</v>
      </c>
      <c r="M311" s="2">
        <f>IFERROR(__xludf.DUMMYFUNCTION("""COMPUTED_VALUE"""),45743.66666666667)</f>
        <v>45743.66667</v>
      </c>
      <c r="N311" s="1">
        <f>IFERROR(__xludf.DUMMYFUNCTION("""COMPUTED_VALUE"""),4.6978441E7)</f>
        <v>46978441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IFERROR(__xludf.DUMMYFUNCTION("""COMPUTED_VALUE"""),2039.15)</f>
        <v>2039.15</v>
      </c>
      <c r="D312" s="2">
        <f>IFERROR(__xludf.DUMMYFUNCTION("""COMPUTED_VALUE"""),45744.66666666667)</f>
        <v>45744.66667</v>
      </c>
      <c r="E312" s="1">
        <f>IFERROR(__xludf.DUMMYFUNCTION("""COMPUTED_VALUE"""),2048.89)</f>
        <v>2048.89</v>
      </c>
      <c r="G312" s="2">
        <f>IFERROR(__xludf.DUMMYFUNCTION("""COMPUTED_VALUE"""),45744.66666666667)</f>
        <v>45744.66667</v>
      </c>
      <c r="H312" s="1">
        <f>IFERROR(__xludf.DUMMYFUNCTION("""COMPUTED_VALUE"""),2006.56)</f>
        <v>2006.56</v>
      </c>
      <c r="J312" s="2">
        <f>IFERROR(__xludf.DUMMYFUNCTION("""COMPUTED_VALUE"""),45744.66666666667)</f>
        <v>45744.66667</v>
      </c>
      <c r="K312" s="1">
        <f>IFERROR(__xludf.DUMMYFUNCTION("""COMPUTED_VALUE"""),2017.52)</f>
        <v>2017.52</v>
      </c>
      <c r="M312" s="2">
        <f>IFERROR(__xludf.DUMMYFUNCTION("""COMPUTED_VALUE"""),45744.66666666667)</f>
        <v>45744.66667</v>
      </c>
      <c r="N312" s="1">
        <f>IFERROR(__xludf.DUMMYFUNCTION("""COMPUTED_VALUE"""),4.5315351E7)</f>
        <v>45315351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IFERROR(__xludf.DUMMYFUNCTION("""COMPUTED_VALUE"""),2000.54)</f>
        <v>2000.54</v>
      </c>
      <c r="D313" s="2">
        <f>IFERROR(__xludf.DUMMYFUNCTION("""COMPUTED_VALUE"""),45747.66666666667)</f>
        <v>45747.66667</v>
      </c>
      <c r="E313" s="1">
        <f>IFERROR(__xludf.DUMMYFUNCTION("""COMPUTED_VALUE"""),2038.9)</f>
        <v>2038.9</v>
      </c>
      <c r="G313" s="2">
        <f>IFERROR(__xludf.DUMMYFUNCTION("""COMPUTED_VALUE"""),45747.66666666667)</f>
        <v>45747.66667</v>
      </c>
      <c r="H313" s="1">
        <f>IFERROR(__xludf.DUMMYFUNCTION("""COMPUTED_VALUE"""),1993.2)</f>
        <v>1993.2</v>
      </c>
      <c r="J313" s="2">
        <f>IFERROR(__xludf.DUMMYFUNCTION("""COMPUTED_VALUE"""),45747.66666666667)</f>
        <v>45747.66667</v>
      </c>
      <c r="K313" s="1">
        <f>IFERROR(__xludf.DUMMYFUNCTION("""COMPUTED_VALUE"""),2035.36)</f>
        <v>2035.36</v>
      </c>
      <c r="M313" s="2">
        <f>IFERROR(__xludf.DUMMYFUNCTION("""COMPUTED_VALUE"""),45747.66666666667)</f>
        <v>45747.66667</v>
      </c>
      <c r="N313" s="1">
        <f>IFERROR(__xludf.DUMMYFUNCTION("""COMPUTED_VALUE"""),5.5941272E7)</f>
        <v>55941272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IFERROR(__xludf.DUMMYFUNCTION("""COMPUTED_VALUE"""),2027.39)</f>
        <v>2027.39</v>
      </c>
      <c r="D314" s="2">
        <f>IFERROR(__xludf.DUMMYFUNCTION("""COMPUTED_VALUE"""),45748.66666666667)</f>
        <v>45748.66667</v>
      </c>
      <c r="E314" s="1">
        <f>IFERROR(__xludf.DUMMYFUNCTION("""COMPUTED_VALUE"""),2045.22)</f>
        <v>2045.22</v>
      </c>
      <c r="G314" s="2">
        <f>IFERROR(__xludf.DUMMYFUNCTION("""COMPUTED_VALUE"""),45748.66666666667)</f>
        <v>45748.66667</v>
      </c>
      <c r="H314" s="1">
        <f>IFERROR(__xludf.DUMMYFUNCTION("""COMPUTED_VALUE"""),2010.65)</f>
        <v>2010.65</v>
      </c>
      <c r="J314" s="2">
        <f>IFERROR(__xludf.DUMMYFUNCTION("""COMPUTED_VALUE"""),45748.66666666667)</f>
        <v>45748.66667</v>
      </c>
      <c r="K314" s="1">
        <f>IFERROR(__xludf.DUMMYFUNCTION("""COMPUTED_VALUE"""),2041.78)</f>
        <v>2041.78</v>
      </c>
      <c r="M314" s="2">
        <f>IFERROR(__xludf.DUMMYFUNCTION("""COMPUTED_VALUE"""),45748.66666666667)</f>
        <v>45748.66667</v>
      </c>
      <c r="N314" s="1">
        <f>IFERROR(__xludf.DUMMYFUNCTION("""COMPUTED_VALUE"""),3.8608421E7)</f>
        <v>38608421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IFERROR(__xludf.DUMMYFUNCTION("""COMPUTED_VALUE"""),2012.79)</f>
        <v>2012.79</v>
      </c>
      <c r="D315" s="2">
        <f>IFERROR(__xludf.DUMMYFUNCTION("""COMPUTED_VALUE"""),45749.66666666667)</f>
        <v>45749.66667</v>
      </c>
      <c r="E315" s="1">
        <f>IFERROR(__xludf.DUMMYFUNCTION("""COMPUTED_VALUE"""),2063.18)</f>
        <v>2063.18</v>
      </c>
      <c r="G315" s="2">
        <f>IFERROR(__xludf.DUMMYFUNCTION("""COMPUTED_VALUE"""),45749.66666666667)</f>
        <v>45749.66667</v>
      </c>
      <c r="H315" s="1">
        <f>IFERROR(__xludf.DUMMYFUNCTION("""COMPUTED_VALUE"""),2012.79)</f>
        <v>2012.79</v>
      </c>
      <c r="J315" s="2">
        <f>IFERROR(__xludf.DUMMYFUNCTION("""COMPUTED_VALUE"""),45749.66666666667)</f>
        <v>45749.66667</v>
      </c>
      <c r="K315" s="1">
        <f>IFERROR(__xludf.DUMMYFUNCTION("""COMPUTED_VALUE"""),2054.56)</f>
        <v>2054.56</v>
      </c>
      <c r="M315" s="2">
        <f>IFERROR(__xludf.DUMMYFUNCTION("""COMPUTED_VALUE"""),45749.66666666667)</f>
        <v>45749.66667</v>
      </c>
      <c r="N315" s="1">
        <f>IFERROR(__xludf.DUMMYFUNCTION("""COMPUTED_VALUE"""),4.0470398E7)</f>
        <v>40470398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IFERROR(__xludf.DUMMYFUNCTION("""COMPUTED_VALUE"""),2004.18)</f>
        <v>2004.18</v>
      </c>
      <c r="D316" s="2">
        <f>IFERROR(__xludf.DUMMYFUNCTION("""COMPUTED_VALUE"""),45750.66666666667)</f>
        <v>45750.66667</v>
      </c>
      <c r="E316" s="1">
        <f>IFERROR(__xludf.DUMMYFUNCTION("""COMPUTED_VALUE"""),2004.18)</f>
        <v>2004.18</v>
      </c>
      <c r="G316" s="2">
        <f>IFERROR(__xludf.DUMMYFUNCTION("""COMPUTED_VALUE"""),45750.66666666667)</f>
        <v>45750.66667</v>
      </c>
      <c r="H316" s="1">
        <f>IFERROR(__xludf.DUMMYFUNCTION("""COMPUTED_VALUE"""),1898.06)</f>
        <v>1898.06</v>
      </c>
      <c r="J316" s="2">
        <f>IFERROR(__xludf.DUMMYFUNCTION("""COMPUTED_VALUE"""),45750.66666666667)</f>
        <v>45750.66667</v>
      </c>
      <c r="K316" s="1">
        <f>IFERROR(__xludf.DUMMYFUNCTION("""COMPUTED_VALUE"""),1899.62)</f>
        <v>1899.62</v>
      </c>
      <c r="M316" s="2">
        <f>IFERROR(__xludf.DUMMYFUNCTION("""COMPUTED_VALUE"""),45750.66666666667)</f>
        <v>45750.66667</v>
      </c>
      <c r="N316" s="1">
        <f>IFERROR(__xludf.DUMMYFUNCTION("""COMPUTED_VALUE"""),7.9796469E7)</f>
        <v>79796469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IFERROR(__xludf.DUMMYFUNCTION("""COMPUTED_VALUE"""),1883.69)</f>
        <v>1883.69</v>
      </c>
      <c r="D317" s="2">
        <f>IFERROR(__xludf.DUMMYFUNCTION("""COMPUTED_VALUE"""),45751.66666666667)</f>
        <v>45751.66667</v>
      </c>
      <c r="E317" s="1">
        <f>IFERROR(__xludf.DUMMYFUNCTION("""COMPUTED_VALUE"""),1883.69)</f>
        <v>1883.69</v>
      </c>
      <c r="G317" s="2">
        <f>IFERROR(__xludf.DUMMYFUNCTION("""COMPUTED_VALUE"""),45751.66666666667)</f>
        <v>45751.66667</v>
      </c>
      <c r="H317" s="1">
        <f>IFERROR(__xludf.DUMMYFUNCTION("""COMPUTED_VALUE"""),1782.48)</f>
        <v>1782.48</v>
      </c>
      <c r="J317" s="2">
        <f>IFERROR(__xludf.DUMMYFUNCTION("""COMPUTED_VALUE"""),45751.66666666667)</f>
        <v>45751.66667</v>
      </c>
      <c r="K317" s="1">
        <f>IFERROR(__xludf.DUMMYFUNCTION("""COMPUTED_VALUE"""),1785.42)</f>
        <v>1785.42</v>
      </c>
      <c r="M317" s="2">
        <f>IFERROR(__xludf.DUMMYFUNCTION("""COMPUTED_VALUE"""),45751.66666666667)</f>
        <v>45751.66667</v>
      </c>
      <c r="N317" s="1">
        <f>IFERROR(__xludf.DUMMYFUNCTION("""COMPUTED_VALUE"""),9.4097093E7)</f>
        <v>94097093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IFERROR(__xludf.DUMMYFUNCTION("""COMPUTED_VALUE"""),1731.02)</f>
        <v>1731.02</v>
      </c>
      <c r="D318" s="2">
        <f>IFERROR(__xludf.DUMMYFUNCTION("""COMPUTED_VALUE"""),45754.66666666667)</f>
        <v>45754.66667</v>
      </c>
      <c r="E318" s="1">
        <f>IFERROR(__xludf.DUMMYFUNCTION("""COMPUTED_VALUE"""),1864.5)</f>
        <v>1864.5</v>
      </c>
      <c r="G318" s="2">
        <f>IFERROR(__xludf.DUMMYFUNCTION("""COMPUTED_VALUE"""),45754.66666666667)</f>
        <v>45754.66667</v>
      </c>
      <c r="H318" s="1">
        <f>IFERROR(__xludf.DUMMYFUNCTION("""COMPUTED_VALUE"""),1708.47)</f>
        <v>1708.47</v>
      </c>
      <c r="J318" s="2">
        <f>IFERROR(__xludf.DUMMYFUNCTION("""COMPUTED_VALUE"""),45754.66666666667)</f>
        <v>45754.66667</v>
      </c>
      <c r="K318" s="1">
        <f>IFERROR(__xludf.DUMMYFUNCTION("""COMPUTED_VALUE"""),1804.58)</f>
        <v>1804.58</v>
      </c>
      <c r="M318" s="2">
        <f>IFERROR(__xludf.DUMMYFUNCTION("""COMPUTED_VALUE"""),45754.66666666667)</f>
        <v>45754.66667</v>
      </c>
      <c r="N318" s="1">
        <f>IFERROR(__xludf.DUMMYFUNCTION("""COMPUTED_VALUE"""),9.1575412E7)</f>
        <v>91575412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IFERROR(__xludf.DUMMYFUNCTION("""COMPUTED_VALUE"""),1840.6)</f>
        <v>1840.6</v>
      </c>
      <c r="D319" s="2">
        <f>IFERROR(__xludf.DUMMYFUNCTION("""COMPUTED_VALUE"""),45755.66666666667)</f>
        <v>45755.66667</v>
      </c>
      <c r="E319" s="1">
        <f>IFERROR(__xludf.DUMMYFUNCTION("""COMPUTED_VALUE"""),1872.72)</f>
        <v>1872.72</v>
      </c>
      <c r="G319" s="2">
        <f>IFERROR(__xludf.DUMMYFUNCTION("""COMPUTED_VALUE"""),45755.66666666667)</f>
        <v>45755.66667</v>
      </c>
      <c r="H319" s="1">
        <f>IFERROR(__xludf.DUMMYFUNCTION("""COMPUTED_VALUE"""),1753.72)</f>
        <v>1753.72</v>
      </c>
      <c r="J319" s="2">
        <f>IFERROR(__xludf.DUMMYFUNCTION("""COMPUTED_VALUE"""),45755.66666666667)</f>
        <v>45755.66667</v>
      </c>
      <c r="K319" s="1">
        <f>IFERROR(__xludf.DUMMYFUNCTION("""COMPUTED_VALUE"""),1776.57)</f>
        <v>1776.57</v>
      </c>
      <c r="M319" s="2">
        <f>IFERROR(__xludf.DUMMYFUNCTION("""COMPUTED_VALUE"""),45755.66666666667)</f>
        <v>45755.66667</v>
      </c>
      <c r="N319" s="1">
        <f>IFERROR(__xludf.DUMMYFUNCTION("""COMPUTED_VALUE"""),7.7015649E7)</f>
        <v>77015649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IFERROR(__xludf.DUMMYFUNCTION("""COMPUTED_VALUE"""),1771.22)</f>
        <v>1771.22</v>
      </c>
      <c r="D320" s="2">
        <f>IFERROR(__xludf.DUMMYFUNCTION("""COMPUTED_VALUE"""),45756.66666666667)</f>
        <v>45756.66667</v>
      </c>
      <c r="E320" s="1">
        <f>IFERROR(__xludf.DUMMYFUNCTION("""COMPUTED_VALUE"""),1943.85)</f>
        <v>1943.85</v>
      </c>
      <c r="G320" s="2">
        <f>IFERROR(__xludf.DUMMYFUNCTION("""COMPUTED_VALUE"""),45756.66666666667)</f>
        <v>45756.66667</v>
      </c>
      <c r="H320" s="1">
        <f>IFERROR(__xludf.DUMMYFUNCTION("""COMPUTED_VALUE"""),1758.67)</f>
        <v>1758.67</v>
      </c>
      <c r="J320" s="2">
        <f>IFERROR(__xludf.DUMMYFUNCTION("""COMPUTED_VALUE"""),45756.66666666667)</f>
        <v>45756.66667</v>
      </c>
      <c r="K320" s="1">
        <f>IFERROR(__xludf.DUMMYFUNCTION("""COMPUTED_VALUE"""),1933.77)</f>
        <v>1933.77</v>
      </c>
      <c r="M320" s="2">
        <f>IFERROR(__xludf.DUMMYFUNCTION("""COMPUTED_VALUE"""),45756.66666666667)</f>
        <v>45756.66667</v>
      </c>
      <c r="N320" s="1">
        <f>IFERROR(__xludf.DUMMYFUNCTION("""COMPUTED_VALUE"""),9.5981117E7)</f>
        <v>95981117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IFERROR(__xludf.DUMMYFUNCTION("""COMPUTED_VALUE"""),1909.26)</f>
        <v>1909.26</v>
      </c>
      <c r="D321" s="2">
        <f>IFERROR(__xludf.DUMMYFUNCTION("""COMPUTED_VALUE"""),45757.66666666667)</f>
        <v>45757.66667</v>
      </c>
      <c r="E321" s="1">
        <f>IFERROR(__xludf.DUMMYFUNCTION("""COMPUTED_VALUE"""),1912.5)</f>
        <v>1912.5</v>
      </c>
      <c r="G321" s="2">
        <f>IFERROR(__xludf.DUMMYFUNCTION("""COMPUTED_VALUE"""),45757.66666666667)</f>
        <v>45757.66667</v>
      </c>
      <c r="H321" s="1">
        <f>IFERROR(__xludf.DUMMYFUNCTION("""COMPUTED_VALUE"""),1827.45)</f>
        <v>1827.45</v>
      </c>
      <c r="J321" s="2">
        <f>IFERROR(__xludf.DUMMYFUNCTION("""COMPUTED_VALUE"""),45757.66666666667)</f>
        <v>45757.66667</v>
      </c>
      <c r="K321" s="1">
        <f>IFERROR(__xludf.DUMMYFUNCTION("""COMPUTED_VALUE"""),1880.44)</f>
        <v>1880.44</v>
      </c>
      <c r="M321" s="2">
        <f>IFERROR(__xludf.DUMMYFUNCTION("""COMPUTED_VALUE"""),45757.66666666667)</f>
        <v>45757.66667</v>
      </c>
      <c r="N321" s="1">
        <f>IFERROR(__xludf.DUMMYFUNCTION("""COMPUTED_VALUE"""),5.8533547E7)</f>
        <v>58533547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IFERROR(__xludf.DUMMYFUNCTION("""COMPUTED_VALUE"""),1886.53)</f>
        <v>1886.53</v>
      </c>
      <c r="D322" s="2">
        <f>IFERROR(__xludf.DUMMYFUNCTION("""COMPUTED_VALUE"""),45758.66666666667)</f>
        <v>45758.66667</v>
      </c>
      <c r="E322" s="1">
        <f>IFERROR(__xludf.DUMMYFUNCTION("""COMPUTED_VALUE"""),1915.56)</f>
        <v>1915.56</v>
      </c>
      <c r="G322" s="2">
        <f>IFERROR(__xludf.DUMMYFUNCTION("""COMPUTED_VALUE"""),45758.66666666667)</f>
        <v>45758.66667</v>
      </c>
      <c r="H322" s="1">
        <f>IFERROR(__xludf.DUMMYFUNCTION("""COMPUTED_VALUE"""),1867.17)</f>
        <v>1867.17</v>
      </c>
      <c r="J322" s="2">
        <f>IFERROR(__xludf.DUMMYFUNCTION("""COMPUTED_VALUE"""),45758.66666666667)</f>
        <v>45758.66667</v>
      </c>
      <c r="K322" s="1">
        <f>IFERROR(__xludf.DUMMYFUNCTION("""COMPUTED_VALUE"""),1901.69)</f>
        <v>1901.69</v>
      </c>
      <c r="M322" s="2">
        <f>IFERROR(__xludf.DUMMYFUNCTION("""COMPUTED_VALUE"""),45758.66666666667)</f>
        <v>45758.66667</v>
      </c>
      <c r="N322" s="1">
        <f>IFERROR(__xludf.DUMMYFUNCTION("""COMPUTED_VALUE"""),4.9334931E7)</f>
        <v>49334931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IFERROR(__xludf.DUMMYFUNCTION("""COMPUTED_VALUE"""),1932.89)</f>
        <v>1932.89</v>
      </c>
      <c r="D323" s="2">
        <f>IFERROR(__xludf.DUMMYFUNCTION("""COMPUTED_VALUE"""),45761.66666666667)</f>
        <v>45761.66667</v>
      </c>
      <c r="E323" s="1">
        <f>IFERROR(__xludf.DUMMYFUNCTION("""COMPUTED_VALUE"""),1942.34)</f>
        <v>1942.34</v>
      </c>
      <c r="G323" s="2">
        <f>IFERROR(__xludf.DUMMYFUNCTION("""COMPUTED_VALUE"""),45761.66666666667)</f>
        <v>45761.66667</v>
      </c>
      <c r="H323" s="1">
        <f>IFERROR(__xludf.DUMMYFUNCTION("""COMPUTED_VALUE"""),1901.53)</f>
        <v>1901.53</v>
      </c>
      <c r="J323" s="2">
        <f>IFERROR(__xludf.DUMMYFUNCTION("""COMPUTED_VALUE"""),45761.66666666667)</f>
        <v>45761.66667</v>
      </c>
      <c r="K323" s="1">
        <f>IFERROR(__xludf.DUMMYFUNCTION("""COMPUTED_VALUE"""),1911.78)</f>
        <v>1911.78</v>
      </c>
      <c r="M323" s="2">
        <f>IFERROR(__xludf.DUMMYFUNCTION("""COMPUTED_VALUE"""),45761.66666666667)</f>
        <v>45761.66667</v>
      </c>
      <c r="N323" s="1">
        <f>IFERROR(__xludf.DUMMYFUNCTION("""COMPUTED_VALUE"""),3.8865831E7)</f>
        <v>38865831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IFERROR(__xludf.DUMMYFUNCTION("""COMPUTED_VALUE"""),1920.16)</f>
        <v>1920.16</v>
      </c>
      <c r="D324" s="2">
        <f>IFERROR(__xludf.DUMMYFUNCTION("""COMPUTED_VALUE"""),45762.66666666667)</f>
        <v>45762.66667</v>
      </c>
      <c r="E324" s="1">
        <f>IFERROR(__xludf.DUMMYFUNCTION("""COMPUTED_VALUE"""),1925.63)</f>
        <v>1925.63</v>
      </c>
      <c r="G324" s="2">
        <f>IFERROR(__xludf.DUMMYFUNCTION("""COMPUTED_VALUE"""),45762.66666666667)</f>
        <v>45762.66667</v>
      </c>
      <c r="H324" s="1">
        <f>IFERROR(__xludf.DUMMYFUNCTION("""COMPUTED_VALUE"""),1902.42)</f>
        <v>1902.42</v>
      </c>
      <c r="J324" s="2">
        <f>IFERROR(__xludf.DUMMYFUNCTION("""COMPUTED_VALUE"""),45762.66666666667)</f>
        <v>45762.66667</v>
      </c>
      <c r="K324" s="1">
        <f>IFERROR(__xludf.DUMMYFUNCTION("""COMPUTED_VALUE"""),1910.55)</f>
        <v>1910.55</v>
      </c>
      <c r="M324" s="2">
        <f>IFERROR(__xludf.DUMMYFUNCTION("""COMPUTED_VALUE"""),45762.66666666667)</f>
        <v>45762.66667</v>
      </c>
      <c r="N324" s="1">
        <f>IFERROR(__xludf.DUMMYFUNCTION("""COMPUTED_VALUE"""),3.6543668E7)</f>
        <v>36543668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IFERROR(__xludf.DUMMYFUNCTION("""COMPUTED_VALUE"""),1878.27)</f>
        <v>1878.27</v>
      </c>
      <c r="D325" s="2">
        <f>IFERROR(__xludf.DUMMYFUNCTION("""COMPUTED_VALUE"""),45763.66666666667)</f>
        <v>45763.66667</v>
      </c>
      <c r="E325" s="1">
        <f>IFERROR(__xludf.DUMMYFUNCTION("""COMPUTED_VALUE"""),1908.25)</f>
        <v>1908.25</v>
      </c>
      <c r="G325" s="2">
        <f>IFERROR(__xludf.DUMMYFUNCTION("""COMPUTED_VALUE"""),45763.66666666667)</f>
        <v>45763.66667</v>
      </c>
      <c r="H325" s="1">
        <f>IFERROR(__xludf.DUMMYFUNCTION("""COMPUTED_VALUE"""),1853.71)</f>
        <v>1853.71</v>
      </c>
      <c r="J325" s="2">
        <f>IFERROR(__xludf.DUMMYFUNCTION("""COMPUTED_VALUE"""),45763.66666666667)</f>
        <v>45763.66667</v>
      </c>
      <c r="K325" s="1">
        <f>IFERROR(__xludf.DUMMYFUNCTION("""COMPUTED_VALUE"""),1868.66)</f>
        <v>1868.66</v>
      </c>
      <c r="M325" s="2">
        <f>IFERROR(__xludf.DUMMYFUNCTION("""COMPUTED_VALUE"""),45763.66666666667)</f>
        <v>45763.66667</v>
      </c>
      <c r="N325" s="1">
        <f>IFERROR(__xludf.DUMMYFUNCTION("""COMPUTED_VALUE"""),3.7929646E7)</f>
        <v>37929646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IFERROR(__xludf.DUMMYFUNCTION("""COMPUTED_VALUE"""),1880.92)</f>
        <v>1880.92</v>
      </c>
      <c r="D326" s="2">
        <f>IFERROR(__xludf.DUMMYFUNCTION("""COMPUTED_VALUE"""),45764.66666666667)</f>
        <v>45764.66667</v>
      </c>
      <c r="E326" s="1">
        <f>IFERROR(__xludf.DUMMYFUNCTION("""COMPUTED_VALUE"""),1885.8)</f>
        <v>1885.8</v>
      </c>
      <c r="G326" s="2">
        <f>IFERROR(__xludf.DUMMYFUNCTION("""COMPUTED_VALUE"""),45764.66666666667)</f>
        <v>45764.66667</v>
      </c>
      <c r="H326" s="1">
        <f>IFERROR(__xludf.DUMMYFUNCTION("""COMPUTED_VALUE"""),1860.17)</f>
        <v>1860.17</v>
      </c>
      <c r="J326" s="2">
        <f>IFERROR(__xludf.DUMMYFUNCTION("""COMPUTED_VALUE"""),45764.66666666667)</f>
        <v>45764.66667</v>
      </c>
      <c r="K326" s="1">
        <f>IFERROR(__xludf.DUMMYFUNCTION("""COMPUTED_VALUE"""),1867.59)</f>
        <v>1867.59</v>
      </c>
      <c r="M326" s="2">
        <f>IFERROR(__xludf.DUMMYFUNCTION("""COMPUTED_VALUE"""),45764.66666666667)</f>
        <v>45764.66667</v>
      </c>
      <c r="N326" s="1">
        <f>IFERROR(__xludf.DUMMYFUNCTION("""COMPUTED_VALUE"""),3.3969719E7)</f>
        <v>33969719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IFERROR(__xludf.DUMMYFUNCTION("""COMPUTED_VALUE"""),1838.59)</f>
        <v>1838.59</v>
      </c>
      <c r="D327" s="2">
        <f>IFERROR(__xludf.DUMMYFUNCTION("""COMPUTED_VALUE"""),45768.66666666667)</f>
        <v>45768.66667</v>
      </c>
      <c r="E327" s="1">
        <f>IFERROR(__xludf.DUMMYFUNCTION("""COMPUTED_VALUE"""),1844.07)</f>
        <v>1844.07</v>
      </c>
      <c r="G327" s="2">
        <f>IFERROR(__xludf.DUMMYFUNCTION("""COMPUTED_VALUE"""),45768.66666666667)</f>
        <v>45768.66667</v>
      </c>
      <c r="H327" s="1">
        <f>IFERROR(__xludf.DUMMYFUNCTION("""COMPUTED_VALUE"""),1795.43)</f>
        <v>1795.43</v>
      </c>
      <c r="J327" s="2">
        <f>IFERROR(__xludf.DUMMYFUNCTION("""COMPUTED_VALUE"""),45768.66666666667)</f>
        <v>45768.66667</v>
      </c>
      <c r="K327" s="1">
        <f>IFERROR(__xludf.DUMMYFUNCTION("""COMPUTED_VALUE"""),1814.98)</f>
        <v>1814.98</v>
      </c>
      <c r="M327" s="2">
        <f>IFERROR(__xludf.DUMMYFUNCTION("""COMPUTED_VALUE"""),45768.66666666667)</f>
        <v>45768.66667</v>
      </c>
      <c r="N327" s="1">
        <f>IFERROR(__xludf.DUMMYFUNCTION("""COMPUTED_VALUE"""),3.6161451E7)</f>
        <v>36161451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IFERROR(__xludf.DUMMYFUNCTION("""COMPUTED_VALUE"""),1835.74)</f>
        <v>1835.74</v>
      </c>
      <c r="D328" s="2">
        <f>IFERROR(__xludf.DUMMYFUNCTION("""COMPUTED_VALUE"""),45769.66666666667)</f>
        <v>45769.66667</v>
      </c>
      <c r="E328" s="1">
        <f>IFERROR(__xludf.DUMMYFUNCTION("""COMPUTED_VALUE"""),1849.96)</f>
        <v>1849.96</v>
      </c>
      <c r="G328" s="2">
        <f>IFERROR(__xludf.DUMMYFUNCTION("""COMPUTED_VALUE"""),45769.66666666667)</f>
        <v>45769.66667</v>
      </c>
      <c r="H328" s="1">
        <f>IFERROR(__xludf.DUMMYFUNCTION("""COMPUTED_VALUE"""),1827.4)</f>
        <v>1827.4</v>
      </c>
      <c r="J328" s="2">
        <f>IFERROR(__xludf.DUMMYFUNCTION("""COMPUTED_VALUE"""),45769.66666666667)</f>
        <v>45769.66667</v>
      </c>
      <c r="K328" s="1">
        <f>IFERROR(__xludf.DUMMYFUNCTION("""COMPUTED_VALUE"""),1841.89)</f>
        <v>1841.89</v>
      </c>
      <c r="M328" s="2">
        <f>IFERROR(__xludf.DUMMYFUNCTION("""COMPUTED_VALUE"""),45769.66666666667)</f>
        <v>45769.66667</v>
      </c>
      <c r="N328" s="1">
        <f>IFERROR(__xludf.DUMMYFUNCTION("""COMPUTED_VALUE"""),4.4666309E7)</f>
        <v>44666309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IFERROR(__xludf.DUMMYFUNCTION("""COMPUTED_VALUE"""),1893.47)</f>
        <v>1893.47</v>
      </c>
      <c r="D329" s="2">
        <f>IFERROR(__xludf.DUMMYFUNCTION("""COMPUTED_VALUE"""),45770.66666666667)</f>
        <v>45770.66667</v>
      </c>
      <c r="E329" s="1">
        <f>IFERROR(__xludf.DUMMYFUNCTION("""COMPUTED_VALUE"""),1917.32)</f>
        <v>1917.32</v>
      </c>
      <c r="G329" s="2">
        <f>IFERROR(__xludf.DUMMYFUNCTION("""COMPUTED_VALUE"""),45770.66666666667)</f>
        <v>45770.66667</v>
      </c>
      <c r="H329" s="1">
        <f>IFERROR(__xludf.DUMMYFUNCTION("""COMPUTED_VALUE"""),1865.78)</f>
        <v>1865.78</v>
      </c>
      <c r="J329" s="2">
        <f>IFERROR(__xludf.DUMMYFUNCTION("""COMPUTED_VALUE"""),45770.66666666667)</f>
        <v>45770.66667</v>
      </c>
      <c r="K329" s="1">
        <f>IFERROR(__xludf.DUMMYFUNCTION("""COMPUTED_VALUE"""),1871.65)</f>
        <v>1871.65</v>
      </c>
      <c r="M329" s="2">
        <f>IFERROR(__xludf.DUMMYFUNCTION("""COMPUTED_VALUE"""),45770.66666666667)</f>
        <v>45770.66667</v>
      </c>
      <c r="N329" s="1">
        <f>IFERROR(__xludf.DUMMYFUNCTION("""COMPUTED_VALUE"""),5.355033E7)</f>
        <v>53550330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IFERROR(__xludf.DUMMYFUNCTION("""COMPUTED_VALUE"""),1870.78)</f>
        <v>1870.78</v>
      </c>
      <c r="D330" s="2">
        <f>IFERROR(__xludf.DUMMYFUNCTION("""COMPUTED_VALUE"""),45771.66666666667)</f>
        <v>45771.66667</v>
      </c>
      <c r="E330" s="1">
        <f>IFERROR(__xludf.DUMMYFUNCTION("""COMPUTED_VALUE"""),1920.83)</f>
        <v>1920.83</v>
      </c>
      <c r="G330" s="2">
        <f>IFERROR(__xludf.DUMMYFUNCTION("""COMPUTED_VALUE"""),45771.66666666667)</f>
        <v>45771.66667</v>
      </c>
      <c r="H330" s="1">
        <f>IFERROR(__xludf.DUMMYFUNCTION("""COMPUTED_VALUE"""),1867.42)</f>
        <v>1867.42</v>
      </c>
      <c r="J330" s="2">
        <f>IFERROR(__xludf.DUMMYFUNCTION("""COMPUTED_VALUE"""),45771.66666666667)</f>
        <v>45771.66667</v>
      </c>
      <c r="K330" s="1">
        <f>IFERROR(__xludf.DUMMYFUNCTION("""COMPUTED_VALUE"""),1913.6)</f>
        <v>1913.6</v>
      </c>
      <c r="M330" s="2">
        <f>IFERROR(__xludf.DUMMYFUNCTION("""COMPUTED_VALUE"""),45771.66666666667)</f>
        <v>45771.66667</v>
      </c>
      <c r="N330" s="1">
        <f>IFERROR(__xludf.DUMMYFUNCTION("""COMPUTED_VALUE"""),4.3430377E7)</f>
        <v>43430377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IFERROR(__xludf.DUMMYFUNCTION("""COMPUTED_VALUE"""),1918.48)</f>
        <v>1918.48</v>
      </c>
      <c r="D331" s="2">
        <f>IFERROR(__xludf.DUMMYFUNCTION("""COMPUTED_VALUE"""),45772.66666666667)</f>
        <v>45772.66667</v>
      </c>
      <c r="E331" s="1">
        <f>IFERROR(__xludf.DUMMYFUNCTION("""COMPUTED_VALUE"""),1941.24)</f>
        <v>1941.24</v>
      </c>
      <c r="G331" s="2">
        <f>IFERROR(__xludf.DUMMYFUNCTION("""COMPUTED_VALUE"""),45772.66666666667)</f>
        <v>45772.66667</v>
      </c>
      <c r="H331" s="1">
        <f>IFERROR(__xludf.DUMMYFUNCTION("""COMPUTED_VALUE"""),1909.55)</f>
        <v>1909.55</v>
      </c>
      <c r="J331" s="2">
        <f>IFERROR(__xludf.DUMMYFUNCTION("""COMPUTED_VALUE"""),45772.66666666667)</f>
        <v>45772.66667</v>
      </c>
      <c r="K331" s="1">
        <f>IFERROR(__xludf.DUMMYFUNCTION("""COMPUTED_VALUE"""),1935.68)</f>
        <v>1935.68</v>
      </c>
      <c r="M331" s="2">
        <f>IFERROR(__xludf.DUMMYFUNCTION("""COMPUTED_VALUE"""),45772.66666666667)</f>
        <v>45772.66667</v>
      </c>
      <c r="N331" s="1">
        <f>IFERROR(__xludf.DUMMYFUNCTION("""COMPUTED_VALUE"""),3.832211E7)</f>
        <v>38322110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IFERROR(__xludf.DUMMYFUNCTION("""COMPUTED_VALUE"""),1929.0)</f>
        <v>1929</v>
      </c>
      <c r="D332" s="2">
        <f>IFERROR(__xludf.DUMMYFUNCTION("""COMPUTED_VALUE"""),45775.66666666667)</f>
        <v>45775.66667</v>
      </c>
      <c r="E332" s="1">
        <f>IFERROR(__xludf.DUMMYFUNCTION("""COMPUTED_VALUE"""),1955.64)</f>
        <v>1955.64</v>
      </c>
      <c r="G332" s="2">
        <f>IFERROR(__xludf.DUMMYFUNCTION("""COMPUTED_VALUE"""),45775.66666666667)</f>
        <v>45775.66667</v>
      </c>
      <c r="H332" s="1">
        <f>IFERROR(__xludf.DUMMYFUNCTION("""COMPUTED_VALUE"""),1926.83)</f>
        <v>1926.83</v>
      </c>
      <c r="J332" s="2">
        <f>IFERROR(__xludf.DUMMYFUNCTION("""COMPUTED_VALUE"""),45775.66666666667)</f>
        <v>45775.66667</v>
      </c>
      <c r="K332" s="1">
        <f>IFERROR(__xludf.DUMMYFUNCTION("""COMPUTED_VALUE"""),1941.44)</f>
        <v>1941.44</v>
      </c>
      <c r="M332" s="2">
        <f>IFERROR(__xludf.DUMMYFUNCTION("""COMPUTED_VALUE"""),45775.66666666667)</f>
        <v>45775.66667</v>
      </c>
      <c r="N332" s="1">
        <f>IFERROR(__xludf.DUMMYFUNCTION("""COMPUTED_VALUE"""),4.2263751E7)</f>
        <v>42263751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IFERROR(__xludf.DUMMYFUNCTION("""COMPUTED_VALUE"""),1940.68)</f>
        <v>1940.68</v>
      </c>
      <c r="D333" s="2">
        <f>IFERROR(__xludf.DUMMYFUNCTION("""COMPUTED_VALUE"""),45776.66666666667)</f>
        <v>45776.66667</v>
      </c>
      <c r="E333" s="1">
        <f>IFERROR(__xludf.DUMMYFUNCTION("""COMPUTED_VALUE"""),1970.44)</f>
        <v>1970.44</v>
      </c>
      <c r="G333" s="2">
        <f>IFERROR(__xludf.DUMMYFUNCTION("""COMPUTED_VALUE"""),45776.66666666667)</f>
        <v>45776.66667</v>
      </c>
      <c r="H333" s="1">
        <f>IFERROR(__xludf.DUMMYFUNCTION("""COMPUTED_VALUE"""),1940.68)</f>
        <v>1940.68</v>
      </c>
      <c r="J333" s="2">
        <f>IFERROR(__xludf.DUMMYFUNCTION("""COMPUTED_VALUE"""),45776.66666666667)</f>
        <v>45776.66667</v>
      </c>
      <c r="K333" s="1">
        <f>IFERROR(__xludf.DUMMYFUNCTION("""COMPUTED_VALUE"""),1966.48)</f>
        <v>1966.48</v>
      </c>
      <c r="M333" s="2">
        <f>IFERROR(__xludf.DUMMYFUNCTION("""COMPUTED_VALUE"""),45776.66666666667)</f>
        <v>45776.66667</v>
      </c>
      <c r="N333" s="1">
        <f>IFERROR(__xludf.DUMMYFUNCTION("""COMPUTED_VALUE"""),3.5969445E7)</f>
        <v>35969445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IFERROR(__xludf.DUMMYFUNCTION("""COMPUTED_VALUE"""),1946.05)</f>
        <v>1946.05</v>
      </c>
      <c r="D334" s="2">
        <f>IFERROR(__xludf.DUMMYFUNCTION("""COMPUTED_VALUE"""),45777.66666666667)</f>
        <v>45777.66667</v>
      </c>
      <c r="E334" s="1">
        <f>IFERROR(__xludf.DUMMYFUNCTION("""COMPUTED_VALUE"""),1976.59)</f>
        <v>1976.59</v>
      </c>
      <c r="G334" s="2">
        <f>IFERROR(__xludf.DUMMYFUNCTION("""COMPUTED_VALUE"""),45777.66666666667)</f>
        <v>45777.66667</v>
      </c>
      <c r="H334" s="1">
        <f>IFERROR(__xludf.DUMMYFUNCTION("""COMPUTED_VALUE"""),1923.61)</f>
        <v>1923.61</v>
      </c>
      <c r="J334" s="2">
        <f>IFERROR(__xludf.DUMMYFUNCTION("""COMPUTED_VALUE"""),45777.66666666667)</f>
        <v>45777.66667</v>
      </c>
      <c r="K334" s="1">
        <f>IFERROR(__xludf.DUMMYFUNCTION("""COMPUTED_VALUE"""),1972.23)</f>
        <v>1972.23</v>
      </c>
      <c r="M334" s="2">
        <f>IFERROR(__xludf.DUMMYFUNCTION("""COMPUTED_VALUE"""),45777.66666666667)</f>
        <v>45777.66667</v>
      </c>
      <c r="N334" s="1">
        <f>IFERROR(__xludf.DUMMYFUNCTION("""COMPUTED_VALUE"""),4.7160325E7)</f>
        <v>47160325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IFERROR(__xludf.DUMMYFUNCTION("""COMPUTED_VALUE"""),1999.61)</f>
        <v>1999.61</v>
      </c>
      <c r="D335" s="2">
        <f>IFERROR(__xludf.DUMMYFUNCTION("""COMPUTED_VALUE"""),45778.66666666667)</f>
        <v>45778.66667</v>
      </c>
      <c r="E335" s="1">
        <f>IFERROR(__xludf.DUMMYFUNCTION("""COMPUTED_VALUE"""),2024.0)</f>
        <v>2024</v>
      </c>
      <c r="G335" s="2">
        <f>IFERROR(__xludf.DUMMYFUNCTION("""COMPUTED_VALUE"""),45778.66666666667)</f>
        <v>45778.66667</v>
      </c>
      <c r="H335" s="1">
        <f>IFERROR(__xludf.DUMMYFUNCTION("""COMPUTED_VALUE"""),1992.24)</f>
        <v>1992.24</v>
      </c>
      <c r="J335" s="2">
        <f>IFERROR(__xludf.DUMMYFUNCTION("""COMPUTED_VALUE"""),45778.66666666667)</f>
        <v>45778.66667</v>
      </c>
      <c r="K335" s="1">
        <f>IFERROR(__xludf.DUMMYFUNCTION("""COMPUTED_VALUE"""),2005.92)</f>
        <v>2005.92</v>
      </c>
      <c r="M335" s="2">
        <f>IFERROR(__xludf.DUMMYFUNCTION("""COMPUTED_VALUE"""),45778.66666666667)</f>
        <v>45778.66667</v>
      </c>
      <c r="N335" s="1">
        <f>IFERROR(__xludf.DUMMYFUNCTION("""COMPUTED_VALUE"""),4.816616E7)</f>
        <v>48166160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IFERROR(__xludf.DUMMYFUNCTION("""COMPUTED_VALUE"""),2030.44)</f>
        <v>2030.44</v>
      </c>
      <c r="D336" s="2">
        <f>IFERROR(__xludf.DUMMYFUNCTION("""COMPUTED_VALUE"""),45779.66666666667)</f>
        <v>45779.66667</v>
      </c>
      <c r="E336" s="1">
        <f>IFERROR(__xludf.DUMMYFUNCTION("""COMPUTED_VALUE"""),2030.84)</f>
        <v>2030.84</v>
      </c>
      <c r="G336" s="2">
        <f>IFERROR(__xludf.DUMMYFUNCTION("""COMPUTED_VALUE"""),45779.66666666667)</f>
        <v>45779.66667</v>
      </c>
      <c r="H336" s="1">
        <f>IFERROR(__xludf.DUMMYFUNCTION("""COMPUTED_VALUE"""),1998.68)</f>
        <v>1998.68</v>
      </c>
      <c r="J336" s="2">
        <f>IFERROR(__xludf.DUMMYFUNCTION("""COMPUTED_VALUE"""),45779.66666666667)</f>
        <v>45779.66667</v>
      </c>
      <c r="K336" s="1">
        <f>IFERROR(__xludf.DUMMYFUNCTION("""COMPUTED_VALUE"""),2021.52)</f>
        <v>2021.52</v>
      </c>
      <c r="M336" s="2">
        <f>IFERROR(__xludf.DUMMYFUNCTION("""COMPUTED_VALUE"""),45779.66666666667)</f>
        <v>45779.66667</v>
      </c>
      <c r="N336" s="1">
        <f>IFERROR(__xludf.DUMMYFUNCTION("""COMPUTED_VALUE"""),5.0495187E7)</f>
        <v>50495187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IFERROR(__xludf.DUMMYFUNCTION("""COMPUTED_VALUE"""),2006.79)</f>
        <v>2006.79</v>
      </c>
      <c r="D337" s="2">
        <f>IFERROR(__xludf.DUMMYFUNCTION("""COMPUTED_VALUE"""),45782.66666666667)</f>
        <v>45782.66667</v>
      </c>
      <c r="E337" s="1">
        <f>IFERROR(__xludf.DUMMYFUNCTION("""COMPUTED_VALUE"""),2025.5)</f>
        <v>2025.5</v>
      </c>
      <c r="G337" s="2">
        <f>IFERROR(__xludf.DUMMYFUNCTION("""COMPUTED_VALUE"""),45782.66666666667)</f>
        <v>45782.66667</v>
      </c>
      <c r="H337" s="1">
        <f>IFERROR(__xludf.DUMMYFUNCTION("""COMPUTED_VALUE"""),2004.7)</f>
        <v>2004.7</v>
      </c>
      <c r="J337" s="2">
        <f>IFERROR(__xludf.DUMMYFUNCTION("""COMPUTED_VALUE"""),45782.66666666667)</f>
        <v>45782.66667</v>
      </c>
      <c r="K337" s="1">
        <f>IFERROR(__xludf.DUMMYFUNCTION("""COMPUTED_VALUE"""),2016.62)</f>
        <v>2016.62</v>
      </c>
      <c r="M337" s="2">
        <f>IFERROR(__xludf.DUMMYFUNCTION("""COMPUTED_VALUE"""),45782.66666666667)</f>
        <v>45782.66667</v>
      </c>
      <c r="N337" s="1">
        <f>IFERROR(__xludf.DUMMYFUNCTION("""COMPUTED_VALUE"""),3.5605188E7)</f>
        <v>35605188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IFERROR(__xludf.DUMMYFUNCTION("""COMPUTED_VALUE"""),1985.94)</f>
        <v>1985.94</v>
      </c>
      <c r="D338" s="2">
        <f>IFERROR(__xludf.DUMMYFUNCTION("""COMPUTED_VALUE"""),45783.66666666667)</f>
        <v>45783.66667</v>
      </c>
      <c r="E338" s="1">
        <f>IFERROR(__xludf.DUMMYFUNCTION("""COMPUTED_VALUE"""),2031.36)</f>
        <v>2031.36</v>
      </c>
      <c r="G338" s="2">
        <f>IFERROR(__xludf.DUMMYFUNCTION("""COMPUTED_VALUE"""),45783.66666666667)</f>
        <v>45783.66667</v>
      </c>
      <c r="H338" s="1">
        <f>IFERROR(__xludf.DUMMYFUNCTION("""COMPUTED_VALUE"""),1985.45)</f>
        <v>1985.45</v>
      </c>
      <c r="J338" s="2">
        <f>IFERROR(__xludf.DUMMYFUNCTION("""COMPUTED_VALUE"""),45783.66666666667)</f>
        <v>45783.66667</v>
      </c>
      <c r="K338" s="1">
        <f>IFERROR(__xludf.DUMMYFUNCTION("""COMPUTED_VALUE"""),2019.61)</f>
        <v>2019.61</v>
      </c>
      <c r="M338" s="2">
        <f>IFERROR(__xludf.DUMMYFUNCTION("""COMPUTED_VALUE"""),45783.66666666667)</f>
        <v>45783.66667</v>
      </c>
      <c r="N338" s="1">
        <f>IFERROR(__xludf.DUMMYFUNCTION("""COMPUTED_VALUE"""),4.2202873E7)</f>
        <v>42202873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IFERROR(__xludf.DUMMYFUNCTION("""COMPUTED_VALUE"""),1996.52)</f>
        <v>1996.52</v>
      </c>
      <c r="D339" s="2">
        <f>IFERROR(__xludf.DUMMYFUNCTION("""COMPUTED_VALUE"""),45784.66666666667)</f>
        <v>45784.66667</v>
      </c>
      <c r="E339" s="1">
        <f>IFERROR(__xludf.DUMMYFUNCTION("""COMPUTED_VALUE"""),2017.14)</f>
        <v>2017.14</v>
      </c>
      <c r="G339" s="2">
        <f>IFERROR(__xludf.DUMMYFUNCTION("""COMPUTED_VALUE"""),45784.66666666667)</f>
        <v>45784.66667</v>
      </c>
      <c r="H339" s="1">
        <f>IFERROR(__xludf.DUMMYFUNCTION("""COMPUTED_VALUE"""),1985.29)</f>
        <v>1985.29</v>
      </c>
      <c r="J339" s="2">
        <f>IFERROR(__xludf.DUMMYFUNCTION("""COMPUTED_VALUE"""),45784.66666666667)</f>
        <v>45784.66667</v>
      </c>
      <c r="K339" s="1">
        <f>IFERROR(__xludf.DUMMYFUNCTION("""COMPUTED_VALUE"""),2010.29)</f>
        <v>2010.29</v>
      </c>
      <c r="M339" s="2">
        <f>IFERROR(__xludf.DUMMYFUNCTION("""COMPUTED_VALUE"""),45784.66666666667)</f>
        <v>45784.66667</v>
      </c>
      <c r="N339" s="1">
        <f>IFERROR(__xludf.DUMMYFUNCTION("""COMPUTED_VALUE"""),5.4082448E7)</f>
        <v>54082448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IFERROR(__xludf.DUMMYFUNCTION("""COMPUTED_VALUE"""),2024.92)</f>
        <v>2024.92</v>
      </c>
      <c r="D340" s="2">
        <f>IFERROR(__xludf.DUMMYFUNCTION("""COMPUTED_VALUE"""),45785.66666666667)</f>
        <v>45785.66667</v>
      </c>
      <c r="E340" s="1">
        <f>IFERROR(__xludf.DUMMYFUNCTION("""COMPUTED_VALUE"""),2037.75)</f>
        <v>2037.75</v>
      </c>
      <c r="G340" s="2">
        <f>IFERROR(__xludf.DUMMYFUNCTION("""COMPUTED_VALUE"""),45785.66666666667)</f>
        <v>45785.66667</v>
      </c>
      <c r="H340" s="1">
        <f>IFERROR(__xludf.DUMMYFUNCTION("""COMPUTED_VALUE"""),2009.08)</f>
        <v>2009.08</v>
      </c>
      <c r="J340" s="2">
        <f>IFERROR(__xludf.DUMMYFUNCTION("""COMPUTED_VALUE"""),45785.66666666667)</f>
        <v>45785.66667</v>
      </c>
      <c r="K340" s="1">
        <f>IFERROR(__xludf.DUMMYFUNCTION("""COMPUTED_VALUE"""),2016.03)</f>
        <v>2016.03</v>
      </c>
      <c r="M340" s="2">
        <f>IFERROR(__xludf.DUMMYFUNCTION("""COMPUTED_VALUE"""),45785.66666666667)</f>
        <v>45785.66667</v>
      </c>
      <c r="N340" s="1">
        <f>IFERROR(__xludf.DUMMYFUNCTION("""COMPUTED_VALUE"""),4.2194702E7)</f>
        <v>42194702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IFERROR(__xludf.DUMMYFUNCTION("""COMPUTED_VALUE"""),2036.52)</f>
        <v>2036.52</v>
      </c>
      <c r="D341" s="2">
        <f>IFERROR(__xludf.DUMMYFUNCTION("""COMPUTED_VALUE"""),45786.66666666667)</f>
        <v>45786.66667</v>
      </c>
      <c r="E341" s="1">
        <f>IFERROR(__xludf.DUMMYFUNCTION("""COMPUTED_VALUE"""),2041.4)</f>
        <v>2041.4</v>
      </c>
      <c r="G341" s="2">
        <f>IFERROR(__xludf.DUMMYFUNCTION("""COMPUTED_VALUE"""),45786.66666666667)</f>
        <v>45786.66667</v>
      </c>
      <c r="H341" s="1">
        <f>IFERROR(__xludf.DUMMYFUNCTION("""COMPUTED_VALUE"""),2003.35)</f>
        <v>2003.35</v>
      </c>
      <c r="J341" s="2">
        <f>IFERROR(__xludf.DUMMYFUNCTION("""COMPUTED_VALUE"""),45786.66666666667)</f>
        <v>45786.66667</v>
      </c>
      <c r="K341" s="1">
        <f>IFERROR(__xludf.DUMMYFUNCTION("""COMPUTED_VALUE"""),2012.02)</f>
        <v>2012.02</v>
      </c>
      <c r="M341" s="2">
        <f>IFERROR(__xludf.DUMMYFUNCTION("""COMPUTED_VALUE"""),45786.66666666667)</f>
        <v>45786.66667</v>
      </c>
      <c r="N341" s="1">
        <f>IFERROR(__xludf.DUMMYFUNCTION("""COMPUTED_VALUE"""),3.6673815E7)</f>
        <v>36673815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IFERROR(__xludf.DUMMYFUNCTION("""COMPUTED_VALUE"""),2078.47)</f>
        <v>2078.47</v>
      </c>
      <c r="D342" s="2">
        <f>IFERROR(__xludf.DUMMYFUNCTION("""COMPUTED_VALUE"""),45789.66666666667)</f>
        <v>45789.66667</v>
      </c>
      <c r="E342" s="1">
        <f>IFERROR(__xludf.DUMMYFUNCTION("""COMPUTED_VALUE"""),2091.07)</f>
        <v>2091.07</v>
      </c>
      <c r="G342" s="2">
        <f>IFERROR(__xludf.DUMMYFUNCTION("""COMPUTED_VALUE"""),45789.66666666667)</f>
        <v>45789.66667</v>
      </c>
      <c r="H342" s="1">
        <f>IFERROR(__xludf.DUMMYFUNCTION("""COMPUTED_VALUE"""),2062.13)</f>
        <v>2062.13</v>
      </c>
      <c r="J342" s="2">
        <f>IFERROR(__xludf.DUMMYFUNCTION("""COMPUTED_VALUE"""),45789.66666666667)</f>
        <v>45789.66667</v>
      </c>
      <c r="K342" s="1">
        <f>IFERROR(__xludf.DUMMYFUNCTION("""COMPUTED_VALUE"""),2086.21)</f>
        <v>2086.21</v>
      </c>
      <c r="M342" s="2">
        <f>IFERROR(__xludf.DUMMYFUNCTION("""COMPUTED_VALUE"""),45789.66666666667)</f>
        <v>45789.66667</v>
      </c>
      <c r="N342" s="1">
        <f>IFERROR(__xludf.DUMMYFUNCTION("""COMPUTED_VALUE"""),4.7486264E7)</f>
        <v>47486264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IFERROR(__xludf.DUMMYFUNCTION("""COMPUTED_VALUE"""),2088.71)</f>
        <v>2088.71</v>
      </c>
      <c r="D343" s="2">
        <f>IFERROR(__xludf.DUMMYFUNCTION("""COMPUTED_VALUE"""),45790.66666666667)</f>
        <v>45790.66667</v>
      </c>
      <c r="E343" s="1">
        <f>IFERROR(__xludf.DUMMYFUNCTION("""COMPUTED_VALUE"""),2120.94)</f>
        <v>2120.94</v>
      </c>
      <c r="G343" s="2">
        <f>IFERROR(__xludf.DUMMYFUNCTION("""COMPUTED_VALUE"""),45790.66666666667)</f>
        <v>45790.66667</v>
      </c>
      <c r="H343" s="1">
        <f>IFERROR(__xludf.DUMMYFUNCTION("""COMPUTED_VALUE"""),2088.71)</f>
        <v>2088.71</v>
      </c>
      <c r="J343" s="2">
        <f>IFERROR(__xludf.DUMMYFUNCTION("""COMPUTED_VALUE"""),45790.66666666667)</f>
        <v>45790.66667</v>
      </c>
      <c r="K343" s="1">
        <f>IFERROR(__xludf.DUMMYFUNCTION("""COMPUTED_VALUE"""),2113.29)</f>
        <v>2113.29</v>
      </c>
      <c r="M343" s="2">
        <f>IFERROR(__xludf.DUMMYFUNCTION("""COMPUTED_VALUE"""),45790.66666666667)</f>
        <v>45790.66667</v>
      </c>
      <c r="N343" s="1">
        <f>IFERROR(__xludf.DUMMYFUNCTION("""COMPUTED_VALUE"""),4.474264E7)</f>
        <v>44742640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IFERROR(__xludf.DUMMYFUNCTION("""COMPUTED_VALUE"""),2121.75)</f>
        <v>2121.75</v>
      </c>
      <c r="D344" s="2">
        <f>IFERROR(__xludf.DUMMYFUNCTION("""COMPUTED_VALUE"""),45791.66666666667)</f>
        <v>45791.66667</v>
      </c>
      <c r="E344" s="1">
        <f>IFERROR(__xludf.DUMMYFUNCTION("""COMPUTED_VALUE"""),2124.23)</f>
        <v>2124.23</v>
      </c>
      <c r="G344" s="2">
        <f>IFERROR(__xludf.DUMMYFUNCTION("""COMPUTED_VALUE"""),45791.66666666667)</f>
        <v>45791.66667</v>
      </c>
      <c r="H344" s="1">
        <f>IFERROR(__xludf.DUMMYFUNCTION("""COMPUTED_VALUE"""),2100.93)</f>
        <v>2100.93</v>
      </c>
      <c r="J344" s="2">
        <f>IFERROR(__xludf.DUMMYFUNCTION("""COMPUTED_VALUE"""),45791.66666666667)</f>
        <v>45791.66667</v>
      </c>
      <c r="K344" s="1">
        <f>IFERROR(__xludf.DUMMYFUNCTION("""COMPUTED_VALUE"""),2110.59)</f>
        <v>2110.59</v>
      </c>
      <c r="M344" s="2">
        <f>IFERROR(__xludf.DUMMYFUNCTION("""COMPUTED_VALUE"""),45791.66666666667)</f>
        <v>45791.66667</v>
      </c>
      <c r="N344" s="1">
        <f>IFERROR(__xludf.DUMMYFUNCTION("""COMPUTED_VALUE"""),7.1322697E7)</f>
        <v>71322697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IFERROR(__xludf.DUMMYFUNCTION("""COMPUTED_VALUE"""),2126.48)</f>
        <v>2126.48</v>
      </c>
      <c r="D345" s="2">
        <f>IFERROR(__xludf.DUMMYFUNCTION("""COMPUTED_VALUE"""),45792.66666666667)</f>
        <v>45792.66667</v>
      </c>
      <c r="E345" s="1">
        <f>IFERROR(__xludf.DUMMYFUNCTION("""COMPUTED_VALUE"""),2181.52)</f>
        <v>2181.52</v>
      </c>
      <c r="G345" s="2">
        <f>IFERROR(__xludf.DUMMYFUNCTION("""COMPUTED_VALUE"""),45792.66666666667)</f>
        <v>45792.66667</v>
      </c>
      <c r="H345" s="1">
        <f>IFERROR(__xludf.DUMMYFUNCTION("""COMPUTED_VALUE"""),2125.24)</f>
        <v>2125.24</v>
      </c>
      <c r="J345" s="2">
        <f>IFERROR(__xludf.DUMMYFUNCTION("""COMPUTED_VALUE"""),45792.66666666667)</f>
        <v>45792.66667</v>
      </c>
      <c r="K345" s="1">
        <f>IFERROR(__xludf.DUMMYFUNCTION("""COMPUTED_VALUE"""),2160.4)</f>
        <v>2160.4</v>
      </c>
      <c r="M345" s="2">
        <f>IFERROR(__xludf.DUMMYFUNCTION("""COMPUTED_VALUE"""),45792.66666666667)</f>
        <v>45792.66667</v>
      </c>
      <c r="N345" s="1">
        <f>IFERROR(__xludf.DUMMYFUNCTION("""COMPUTED_VALUE"""),8.4262524E7)</f>
        <v>84262524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IFERROR(__xludf.DUMMYFUNCTION("""COMPUTED_VALUE"""),2159.08)</f>
        <v>2159.08</v>
      </c>
      <c r="D346" s="2">
        <f>IFERROR(__xludf.DUMMYFUNCTION("""COMPUTED_VALUE"""),45793.66666666667)</f>
        <v>45793.66667</v>
      </c>
      <c r="E346" s="1">
        <f>IFERROR(__xludf.DUMMYFUNCTION("""COMPUTED_VALUE"""),2159.08)</f>
        <v>2159.08</v>
      </c>
      <c r="G346" s="2">
        <f>IFERROR(__xludf.DUMMYFUNCTION("""COMPUTED_VALUE"""),45793.66666666667)</f>
        <v>45793.66667</v>
      </c>
      <c r="H346" s="1">
        <f>IFERROR(__xludf.DUMMYFUNCTION("""COMPUTED_VALUE"""),2136.78)</f>
        <v>2136.78</v>
      </c>
      <c r="J346" s="2">
        <f>IFERROR(__xludf.DUMMYFUNCTION("""COMPUTED_VALUE"""),45793.66666666667)</f>
        <v>45793.66667</v>
      </c>
      <c r="K346" s="1">
        <f>IFERROR(__xludf.DUMMYFUNCTION("""COMPUTED_VALUE"""),2153.37)</f>
        <v>2153.37</v>
      </c>
      <c r="M346" s="2">
        <f>IFERROR(__xludf.DUMMYFUNCTION("""COMPUTED_VALUE"""),45793.66666666667)</f>
        <v>45793.66667</v>
      </c>
      <c r="N346" s="1">
        <f>IFERROR(__xludf.DUMMYFUNCTION("""COMPUTED_VALUE"""),4.9398954E7)</f>
        <v>49398954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IFERROR(__xludf.DUMMYFUNCTION("""COMPUTED_VALUE"""),2137.39)</f>
        <v>2137.39</v>
      </c>
      <c r="D347" s="2">
        <f>IFERROR(__xludf.DUMMYFUNCTION("""COMPUTED_VALUE"""),45796.66666666667)</f>
        <v>45796.66667</v>
      </c>
      <c r="E347" s="1">
        <f>IFERROR(__xludf.DUMMYFUNCTION("""COMPUTED_VALUE"""),2165.13)</f>
        <v>2165.13</v>
      </c>
      <c r="G347" s="2">
        <f>IFERROR(__xludf.DUMMYFUNCTION("""COMPUTED_VALUE"""),45796.66666666667)</f>
        <v>45796.66667</v>
      </c>
      <c r="H347" s="1">
        <f>IFERROR(__xludf.DUMMYFUNCTION("""COMPUTED_VALUE"""),2133.45)</f>
        <v>2133.45</v>
      </c>
      <c r="J347" s="2">
        <f>IFERROR(__xludf.DUMMYFUNCTION("""COMPUTED_VALUE"""),45796.66666666667)</f>
        <v>45796.66667</v>
      </c>
      <c r="K347" s="1">
        <f>IFERROR(__xludf.DUMMYFUNCTION("""COMPUTED_VALUE"""),2160.11)</f>
        <v>2160.11</v>
      </c>
      <c r="M347" s="2">
        <f>IFERROR(__xludf.DUMMYFUNCTION("""COMPUTED_VALUE"""),45796.66666666667)</f>
        <v>45796.66667</v>
      </c>
      <c r="N347" s="1">
        <f>IFERROR(__xludf.DUMMYFUNCTION("""COMPUTED_VALUE"""),3.0907653E7)</f>
        <v>30907653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IFERROR(__xludf.DUMMYFUNCTION("""COMPUTED_VALUE"""),2152.11)</f>
        <v>2152.11</v>
      </c>
      <c r="D348" s="2">
        <f>IFERROR(__xludf.DUMMYFUNCTION("""COMPUTED_VALUE"""),45797.66666666667)</f>
        <v>45797.66667</v>
      </c>
      <c r="E348" s="1">
        <f>IFERROR(__xludf.DUMMYFUNCTION("""COMPUTED_VALUE"""),2153.52)</f>
        <v>2153.52</v>
      </c>
      <c r="G348" s="2">
        <f>IFERROR(__xludf.DUMMYFUNCTION("""COMPUTED_VALUE"""),45797.66666666667)</f>
        <v>45797.66667</v>
      </c>
      <c r="H348" s="1">
        <f>IFERROR(__xludf.DUMMYFUNCTION("""COMPUTED_VALUE"""),2134.2)</f>
        <v>2134.2</v>
      </c>
      <c r="J348" s="2">
        <f>IFERROR(__xludf.DUMMYFUNCTION("""COMPUTED_VALUE"""),45797.66666666667)</f>
        <v>45797.66667</v>
      </c>
      <c r="K348" s="1">
        <f>IFERROR(__xludf.DUMMYFUNCTION("""COMPUTED_VALUE"""),2144.8)</f>
        <v>2144.8</v>
      </c>
      <c r="M348" s="2">
        <f>IFERROR(__xludf.DUMMYFUNCTION("""COMPUTED_VALUE"""),45797.66666666667)</f>
        <v>45797.66667</v>
      </c>
      <c r="N348" s="1">
        <f>IFERROR(__xludf.DUMMYFUNCTION("""COMPUTED_VALUE"""),2.9997056E7)</f>
        <v>29997056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IFERROR(__xludf.DUMMYFUNCTION("""COMPUTED_VALUE"""),2125.37)</f>
        <v>2125.37</v>
      </c>
      <c r="D349" s="2">
        <f>IFERROR(__xludf.DUMMYFUNCTION("""COMPUTED_VALUE"""),45798.66666666667)</f>
        <v>45798.66667</v>
      </c>
      <c r="E349" s="1">
        <f>IFERROR(__xludf.DUMMYFUNCTION("""COMPUTED_VALUE"""),2156.94)</f>
        <v>2156.94</v>
      </c>
      <c r="G349" s="2">
        <f>IFERROR(__xludf.DUMMYFUNCTION("""COMPUTED_VALUE"""),45798.66666666667)</f>
        <v>45798.66667</v>
      </c>
      <c r="H349" s="1">
        <f>IFERROR(__xludf.DUMMYFUNCTION("""COMPUTED_VALUE"""),2120.49)</f>
        <v>2120.49</v>
      </c>
      <c r="J349" s="2">
        <f>IFERROR(__xludf.DUMMYFUNCTION("""COMPUTED_VALUE"""),45798.66666666667)</f>
        <v>45798.66667</v>
      </c>
      <c r="K349" s="1">
        <f>IFERROR(__xludf.DUMMYFUNCTION("""COMPUTED_VALUE"""),2125.54)</f>
        <v>2125.54</v>
      </c>
      <c r="M349" s="2">
        <f>IFERROR(__xludf.DUMMYFUNCTION("""COMPUTED_VALUE"""),45798.66666666667)</f>
        <v>45798.66667</v>
      </c>
      <c r="N349" s="1">
        <f>IFERROR(__xludf.DUMMYFUNCTION("""COMPUTED_VALUE"""),3.598655E7)</f>
        <v>35986550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IFERROR(__xludf.DUMMYFUNCTION("""COMPUTED_VALUE"""),2129.2)</f>
        <v>2129.2</v>
      </c>
      <c r="D350" s="2">
        <f>IFERROR(__xludf.DUMMYFUNCTION("""COMPUTED_VALUE"""),45799.66666666667)</f>
        <v>45799.66667</v>
      </c>
      <c r="E350" s="1">
        <f>IFERROR(__xludf.DUMMYFUNCTION("""COMPUTED_VALUE"""),2138.93)</f>
        <v>2138.93</v>
      </c>
      <c r="G350" s="2">
        <f>IFERROR(__xludf.DUMMYFUNCTION("""COMPUTED_VALUE"""),45799.66666666667)</f>
        <v>45799.66667</v>
      </c>
      <c r="H350" s="1">
        <f>IFERROR(__xludf.DUMMYFUNCTION("""COMPUTED_VALUE"""),2117.13)</f>
        <v>2117.13</v>
      </c>
      <c r="J350" s="2">
        <f>IFERROR(__xludf.DUMMYFUNCTION("""COMPUTED_VALUE"""),45799.66666666667)</f>
        <v>45799.66667</v>
      </c>
      <c r="K350" s="1">
        <f>IFERROR(__xludf.DUMMYFUNCTION("""COMPUTED_VALUE"""),2125.53)</f>
        <v>2125.53</v>
      </c>
      <c r="M350" s="2">
        <f>IFERROR(__xludf.DUMMYFUNCTION("""COMPUTED_VALUE"""),45799.66666666667)</f>
        <v>45799.66667</v>
      </c>
      <c r="N350" s="1">
        <f>IFERROR(__xludf.DUMMYFUNCTION("""COMPUTED_VALUE"""),3.2474484E7)</f>
        <v>32474484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IFERROR(__xludf.DUMMYFUNCTION("""COMPUTED_VALUE"""),2094.66)</f>
        <v>2094.66</v>
      </c>
      <c r="D351" s="2">
        <f>IFERROR(__xludf.DUMMYFUNCTION("""COMPUTED_VALUE"""),45800.66666666667)</f>
        <v>45800.66667</v>
      </c>
      <c r="E351" s="1">
        <f>IFERROR(__xludf.DUMMYFUNCTION("""COMPUTED_VALUE"""),2116.84)</f>
        <v>2116.84</v>
      </c>
      <c r="G351" s="2">
        <f>IFERROR(__xludf.DUMMYFUNCTION("""COMPUTED_VALUE"""),45800.66666666667)</f>
        <v>45800.66667</v>
      </c>
      <c r="H351" s="1">
        <f>IFERROR(__xludf.DUMMYFUNCTION("""COMPUTED_VALUE"""),2093.74)</f>
        <v>2093.74</v>
      </c>
      <c r="J351" s="2">
        <f>IFERROR(__xludf.DUMMYFUNCTION("""COMPUTED_VALUE"""),45800.66666666667)</f>
        <v>45800.66667</v>
      </c>
      <c r="K351" s="1">
        <f>IFERROR(__xludf.DUMMYFUNCTION("""COMPUTED_VALUE"""),2112.0)</f>
        <v>2112</v>
      </c>
      <c r="M351" s="2">
        <f>IFERROR(__xludf.DUMMYFUNCTION("""COMPUTED_VALUE"""),45800.66666666667)</f>
        <v>45800.66667</v>
      </c>
      <c r="N351" s="1">
        <f>IFERROR(__xludf.DUMMYFUNCTION("""COMPUTED_VALUE"""),3.2358038E7)</f>
        <v>32358038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IFERROR(__xludf.DUMMYFUNCTION("""COMPUTED_VALUE"""),2136.92)</f>
        <v>2136.92</v>
      </c>
      <c r="D352" s="2">
        <f>IFERROR(__xludf.DUMMYFUNCTION("""COMPUTED_VALUE"""),45804.66666666667)</f>
        <v>45804.66667</v>
      </c>
      <c r="E352" s="1">
        <f>IFERROR(__xludf.DUMMYFUNCTION("""COMPUTED_VALUE"""),2143.38)</f>
        <v>2143.38</v>
      </c>
      <c r="G352" s="2">
        <f>IFERROR(__xludf.DUMMYFUNCTION("""COMPUTED_VALUE"""),45804.66666666667)</f>
        <v>45804.66667</v>
      </c>
      <c r="H352" s="1">
        <f>IFERROR(__xludf.DUMMYFUNCTION("""COMPUTED_VALUE"""),2126.12)</f>
        <v>2126.12</v>
      </c>
      <c r="J352" s="2">
        <f>IFERROR(__xludf.DUMMYFUNCTION("""COMPUTED_VALUE"""),45804.66666666667)</f>
        <v>45804.66667</v>
      </c>
      <c r="K352" s="1">
        <f>IFERROR(__xludf.DUMMYFUNCTION("""COMPUTED_VALUE"""),2136.93)</f>
        <v>2136.93</v>
      </c>
      <c r="M352" s="2">
        <f>IFERROR(__xludf.DUMMYFUNCTION("""COMPUTED_VALUE"""),45804.66666666667)</f>
        <v>45804.66667</v>
      </c>
      <c r="N352" s="1">
        <f>IFERROR(__xludf.DUMMYFUNCTION("""COMPUTED_VALUE"""),4.0324661E7)</f>
        <v>40324661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IFERROR(__xludf.DUMMYFUNCTION("""COMPUTED_VALUE"""),2144.28)</f>
        <v>2144.28</v>
      </c>
      <c r="D353" s="2">
        <f>IFERROR(__xludf.DUMMYFUNCTION("""COMPUTED_VALUE"""),45805.66666666667)</f>
        <v>45805.66667</v>
      </c>
      <c r="E353" s="1">
        <f>IFERROR(__xludf.DUMMYFUNCTION("""COMPUTED_VALUE"""),2147.53)</f>
        <v>2147.53</v>
      </c>
      <c r="G353" s="2">
        <f>IFERROR(__xludf.DUMMYFUNCTION("""COMPUTED_VALUE"""),45805.66666666667)</f>
        <v>45805.66667</v>
      </c>
      <c r="H353" s="1">
        <f>IFERROR(__xludf.DUMMYFUNCTION("""COMPUTED_VALUE"""),2124.46)</f>
        <v>2124.46</v>
      </c>
      <c r="J353" s="2">
        <f>IFERROR(__xludf.DUMMYFUNCTION("""COMPUTED_VALUE"""),45805.66666666667)</f>
        <v>45805.66667</v>
      </c>
      <c r="K353" s="1">
        <f>IFERROR(__xludf.DUMMYFUNCTION("""COMPUTED_VALUE"""),2127.71)</f>
        <v>2127.71</v>
      </c>
      <c r="M353" s="2">
        <f>IFERROR(__xludf.DUMMYFUNCTION("""COMPUTED_VALUE"""),45805.66666666667)</f>
        <v>45805.66667</v>
      </c>
      <c r="N353" s="1">
        <f>IFERROR(__xludf.DUMMYFUNCTION("""COMPUTED_VALUE"""),2.9538827E7)</f>
        <v>29538827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IFERROR(__xludf.DUMMYFUNCTION("""COMPUTED_VALUE"""),2126.35)</f>
        <v>2126.35</v>
      </c>
      <c r="D354" s="2">
        <f>IFERROR(__xludf.DUMMYFUNCTION("""COMPUTED_VALUE"""),45806.66666666667)</f>
        <v>45806.66667</v>
      </c>
      <c r="E354" s="1">
        <f>IFERROR(__xludf.DUMMYFUNCTION("""COMPUTED_VALUE"""),2126.35)</f>
        <v>2126.35</v>
      </c>
      <c r="G354" s="2">
        <f>IFERROR(__xludf.DUMMYFUNCTION("""COMPUTED_VALUE"""),45806.66666666667)</f>
        <v>45806.66667</v>
      </c>
      <c r="H354" s="1">
        <f>IFERROR(__xludf.DUMMYFUNCTION("""COMPUTED_VALUE"""),2086.24)</f>
        <v>2086.24</v>
      </c>
      <c r="J354" s="2">
        <f>IFERROR(__xludf.DUMMYFUNCTION("""COMPUTED_VALUE"""),45806.66666666667)</f>
        <v>45806.66667</v>
      </c>
      <c r="K354" s="1">
        <f>IFERROR(__xludf.DUMMYFUNCTION("""COMPUTED_VALUE"""),2091.49)</f>
        <v>2091.49</v>
      </c>
      <c r="M354" s="2">
        <f>IFERROR(__xludf.DUMMYFUNCTION("""COMPUTED_VALUE"""),45806.66666666667)</f>
        <v>45806.66667</v>
      </c>
      <c r="N354" s="1">
        <f>IFERROR(__xludf.DUMMYFUNCTION("""COMPUTED_VALUE"""),4.2553622E7)</f>
        <v>42553622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IFERROR(__xludf.DUMMYFUNCTION("""COMPUTED_VALUE"""),2083.57)</f>
        <v>2083.57</v>
      </c>
      <c r="D355" s="2">
        <f>IFERROR(__xludf.DUMMYFUNCTION("""COMPUTED_VALUE"""),45807.66666666667)</f>
        <v>45807.66667</v>
      </c>
      <c r="E355" s="1">
        <f>IFERROR(__xludf.DUMMYFUNCTION("""COMPUTED_VALUE"""),2091.16)</f>
        <v>2091.16</v>
      </c>
      <c r="G355" s="2">
        <f>IFERROR(__xludf.DUMMYFUNCTION("""COMPUTED_VALUE"""),45807.66666666667)</f>
        <v>45807.66667</v>
      </c>
      <c r="H355" s="1">
        <f>IFERROR(__xludf.DUMMYFUNCTION("""COMPUTED_VALUE"""),2056.71)</f>
        <v>2056.71</v>
      </c>
      <c r="J355" s="2">
        <f>IFERROR(__xludf.DUMMYFUNCTION("""COMPUTED_VALUE"""),45807.66666666667)</f>
        <v>45807.66667</v>
      </c>
      <c r="K355" s="1">
        <f>IFERROR(__xludf.DUMMYFUNCTION("""COMPUTED_VALUE"""),2089.71)</f>
        <v>2089.71</v>
      </c>
      <c r="M355" s="2">
        <f>IFERROR(__xludf.DUMMYFUNCTION("""COMPUTED_VALUE"""),45807.66666666667)</f>
        <v>45807.66667</v>
      </c>
      <c r="N355" s="1">
        <f>IFERROR(__xludf.DUMMYFUNCTION("""COMPUTED_VALUE"""),6.4887694E7)</f>
        <v>64887694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IFERROR(__xludf.DUMMYFUNCTION("""COMPUTED_VALUE"""),2082.38)</f>
        <v>2082.38</v>
      </c>
      <c r="D356" s="2">
        <f>IFERROR(__xludf.DUMMYFUNCTION("""COMPUTED_VALUE"""),45810.66666666667)</f>
        <v>45810.66667</v>
      </c>
      <c r="E356" s="1">
        <f>IFERROR(__xludf.DUMMYFUNCTION("""COMPUTED_VALUE"""),2122.36)</f>
        <v>2122.36</v>
      </c>
      <c r="G356" s="2">
        <f>IFERROR(__xludf.DUMMYFUNCTION("""COMPUTED_VALUE"""),45810.66666666667)</f>
        <v>45810.66667</v>
      </c>
      <c r="H356" s="1">
        <f>IFERROR(__xludf.DUMMYFUNCTION("""COMPUTED_VALUE"""),2079.2)</f>
        <v>2079.2</v>
      </c>
      <c r="J356" s="2">
        <f>IFERROR(__xludf.DUMMYFUNCTION("""COMPUTED_VALUE"""),45810.66666666667)</f>
        <v>45810.66667</v>
      </c>
      <c r="K356" s="1">
        <f>IFERROR(__xludf.DUMMYFUNCTION("""COMPUTED_VALUE"""),2122.09)</f>
        <v>2122.09</v>
      </c>
      <c r="M356" s="2">
        <f>IFERROR(__xludf.DUMMYFUNCTION("""COMPUTED_VALUE"""),45810.66666666667)</f>
        <v>45810.66667</v>
      </c>
      <c r="N356" s="1">
        <f>IFERROR(__xludf.DUMMYFUNCTION("""COMPUTED_VALUE"""),3.8463263E7)</f>
        <v>38463263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IFERROR(__xludf.DUMMYFUNCTION("""COMPUTED_VALUE"""),2120.86)</f>
        <v>2120.86</v>
      </c>
      <c r="D357" s="2">
        <f>IFERROR(__xludf.DUMMYFUNCTION("""COMPUTED_VALUE"""),45811.66666666667)</f>
        <v>45811.66667</v>
      </c>
      <c r="E357" s="1">
        <f>IFERROR(__xludf.DUMMYFUNCTION("""COMPUTED_VALUE"""),2162.46)</f>
        <v>2162.46</v>
      </c>
      <c r="G357" s="2">
        <f>IFERROR(__xludf.DUMMYFUNCTION("""COMPUTED_VALUE"""),45811.66666666667)</f>
        <v>45811.66667</v>
      </c>
      <c r="H357" s="1">
        <f>IFERROR(__xludf.DUMMYFUNCTION("""COMPUTED_VALUE"""),2120.86)</f>
        <v>2120.86</v>
      </c>
      <c r="J357" s="2">
        <f>IFERROR(__xludf.DUMMYFUNCTION("""COMPUTED_VALUE"""),45811.66666666667)</f>
        <v>45811.66667</v>
      </c>
      <c r="K357" s="1">
        <f>IFERROR(__xludf.DUMMYFUNCTION("""COMPUTED_VALUE"""),2157.49)</f>
        <v>2157.49</v>
      </c>
      <c r="M357" s="2">
        <f>IFERROR(__xludf.DUMMYFUNCTION("""COMPUTED_VALUE"""),45811.66666666667)</f>
        <v>45811.66667</v>
      </c>
      <c r="N357" s="1">
        <f>IFERROR(__xludf.DUMMYFUNCTION("""COMPUTED_VALUE"""),4.0212124E7)</f>
        <v>40212124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IFERROR(__xludf.DUMMYFUNCTION("""COMPUTED_VALUE"""),2167.78)</f>
        <v>2167.78</v>
      </c>
      <c r="D358" s="2">
        <f>IFERROR(__xludf.DUMMYFUNCTION("""COMPUTED_VALUE"""),45812.66666666667)</f>
        <v>45812.66667</v>
      </c>
      <c r="E358" s="1">
        <f>IFERROR(__xludf.DUMMYFUNCTION("""COMPUTED_VALUE"""),2176.5)</f>
        <v>2176.5</v>
      </c>
      <c r="G358" s="2">
        <f>IFERROR(__xludf.DUMMYFUNCTION("""COMPUTED_VALUE"""),45812.66666666667)</f>
        <v>45812.66667</v>
      </c>
      <c r="H358" s="1">
        <f>IFERROR(__xludf.DUMMYFUNCTION("""COMPUTED_VALUE"""),2157.84)</f>
        <v>2157.84</v>
      </c>
      <c r="J358" s="2">
        <f>IFERROR(__xludf.DUMMYFUNCTION("""COMPUTED_VALUE"""),45812.66666666667)</f>
        <v>45812.66667</v>
      </c>
      <c r="K358" s="1">
        <f>IFERROR(__xludf.DUMMYFUNCTION("""COMPUTED_VALUE"""),2158.66)</f>
        <v>2158.66</v>
      </c>
      <c r="M358" s="2">
        <f>IFERROR(__xludf.DUMMYFUNCTION("""COMPUTED_VALUE"""),45812.66666666667)</f>
        <v>45812.66667</v>
      </c>
      <c r="N358" s="1">
        <f>IFERROR(__xludf.DUMMYFUNCTION("""COMPUTED_VALUE"""),4.2612146E7)</f>
        <v>42612146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IFERROR(__xludf.DUMMYFUNCTION("""COMPUTED_VALUE"""),2162.17)</f>
        <v>2162.17</v>
      </c>
      <c r="D359" s="2">
        <f>IFERROR(__xludf.DUMMYFUNCTION("""COMPUTED_VALUE"""),45813.66666666667)</f>
        <v>45813.66667</v>
      </c>
      <c r="E359" s="1">
        <f>IFERROR(__xludf.DUMMYFUNCTION("""COMPUTED_VALUE"""),2168.39)</f>
        <v>2168.39</v>
      </c>
      <c r="G359" s="2">
        <f>IFERROR(__xludf.DUMMYFUNCTION("""COMPUTED_VALUE"""),45813.66666666667)</f>
        <v>45813.66667</v>
      </c>
      <c r="H359" s="1">
        <f>IFERROR(__xludf.DUMMYFUNCTION("""COMPUTED_VALUE"""),2147.19)</f>
        <v>2147.19</v>
      </c>
      <c r="J359" s="2">
        <f>IFERROR(__xludf.DUMMYFUNCTION("""COMPUTED_VALUE"""),45813.66666666667)</f>
        <v>45813.66667</v>
      </c>
      <c r="K359" s="1">
        <f>IFERROR(__xludf.DUMMYFUNCTION("""COMPUTED_VALUE"""),2157.1)</f>
        <v>2157.1</v>
      </c>
      <c r="M359" s="2">
        <f>IFERROR(__xludf.DUMMYFUNCTION("""COMPUTED_VALUE"""),45813.66666666667)</f>
        <v>45813.66667</v>
      </c>
      <c r="N359" s="1">
        <f>IFERROR(__xludf.DUMMYFUNCTION("""COMPUTED_VALUE"""),4.7940292E7)</f>
        <v>47940292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IFERROR(__xludf.DUMMYFUNCTION("""COMPUTED_VALUE"""),2178.06)</f>
        <v>2178.06</v>
      </c>
      <c r="D360" s="2">
        <f>IFERROR(__xludf.DUMMYFUNCTION("""COMPUTED_VALUE"""),45814.66666666667)</f>
        <v>45814.66667</v>
      </c>
      <c r="E360" s="1">
        <f>IFERROR(__xludf.DUMMYFUNCTION("""COMPUTED_VALUE"""),2195.45)</f>
        <v>2195.45</v>
      </c>
      <c r="G360" s="2">
        <f>IFERROR(__xludf.DUMMYFUNCTION("""COMPUTED_VALUE"""),45814.66666666667)</f>
        <v>45814.66667</v>
      </c>
      <c r="H360" s="1">
        <f>IFERROR(__xludf.DUMMYFUNCTION("""COMPUTED_VALUE"""),2172.59)</f>
        <v>2172.59</v>
      </c>
      <c r="J360" s="2">
        <f>IFERROR(__xludf.DUMMYFUNCTION("""COMPUTED_VALUE"""),45814.66666666667)</f>
        <v>45814.66667</v>
      </c>
      <c r="K360" s="1">
        <f>IFERROR(__xludf.DUMMYFUNCTION("""COMPUTED_VALUE"""),2193.88)</f>
        <v>2193.88</v>
      </c>
      <c r="M360" s="2">
        <f>IFERROR(__xludf.DUMMYFUNCTION("""COMPUTED_VALUE"""),45814.66666666667)</f>
        <v>45814.66667</v>
      </c>
      <c r="N360" s="1">
        <f>IFERROR(__xludf.DUMMYFUNCTION("""COMPUTED_VALUE"""),4.0552566E7)</f>
        <v>40552566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IFERROR(__xludf.DUMMYFUNCTION("""COMPUTED_VALUE"""),2196.09)</f>
        <v>2196.09</v>
      </c>
      <c r="D361" s="2">
        <f>IFERROR(__xludf.DUMMYFUNCTION("""COMPUTED_VALUE"""),45817.66666666667)</f>
        <v>45817.66667</v>
      </c>
      <c r="E361" s="1">
        <f>IFERROR(__xludf.DUMMYFUNCTION("""COMPUTED_VALUE"""),2202.42)</f>
        <v>2202.42</v>
      </c>
      <c r="G361" s="2">
        <f>IFERROR(__xludf.DUMMYFUNCTION("""COMPUTED_VALUE"""),45817.66666666667)</f>
        <v>45817.66667</v>
      </c>
      <c r="H361" s="1">
        <f>IFERROR(__xludf.DUMMYFUNCTION("""COMPUTED_VALUE"""),2185.35)</f>
        <v>2185.35</v>
      </c>
      <c r="J361" s="2">
        <f>IFERROR(__xludf.DUMMYFUNCTION("""COMPUTED_VALUE"""),45817.66666666667)</f>
        <v>45817.66667</v>
      </c>
      <c r="K361" s="1">
        <f>IFERROR(__xludf.DUMMYFUNCTION("""COMPUTED_VALUE"""),2186.11)</f>
        <v>2186.11</v>
      </c>
      <c r="M361" s="2">
        <f>IFERROR(__xludf.DUMMYFUNCTION("""COMPUTED_VALUE"""),45817.66666666667)</f>
        <v>45817.66667</v>
      </c>
      <c r="N361" s="1">
        <f>IFERROR(__xludf.DUMMYFUNCTION("""COMPUTED_VALUE"""),3.7397509E7)</f>
        <v>37397509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IFERROR(__xludf.DUMMYFUNCTION("""COMPUTED_VALUE"""),2190.74)</f>
        <v>2190.74</v>
      </c>
      <c r="D362" s="2">
        <f>IFERROR(__xludf.DUMMYFUNCTION("""COMPUTED_VALUE"""),45818.66666666667)</f>
        <v>45818.66667</v>
      </c>
      <c r="E362" s="1">
        <f>IFERROR(__xludf.DUMMYFUNCTION("""COMPUTED_VALUE"""),2191.25)</f>
        <v>2191.25</v>
      </c>
      <c r="G362" s="2">
        <f>IFERROR(__xludf.DUMMYFUNCTION("""COMPUTED_VALUE"""),45818.66666666667)</f>
        <v>45818.66667</v>
      </c>
      <c r="H362" s="1">
        <f>IFERROR(__xludf.DUMMYFUNCTION("""COMPUTED_VALUE"""),2147.4)</f>
        <v>2147.4</v>
      </c>
      <c r="J362" s="2">
        <f>IFERROR(__xludf.DUMMYFUNCTION("""COMPUTED_VALUE"""),45818.66666666667)</f>
        <v>45818.66667</v>
      </c>
      <c r="K362" s="1">
        <f>IFERROR(__xludf.DUMMYFUNCTION("""COMPUTED_VALUE"""),2161.02)</f>
        <v>2161.02</v>
      </c>
      <c r="M362" s="2">
        <f>IFERROR(__xludf.DUMMYFUNCTION("""COMPUTED_VALUE"""),45818.66666666667)</f>
        <v>45818.66667</v>
      </c>
      <c r="N362" s="1">
        <f>IFERROR(__xludf.DUMMYFUNCTION("""COMPUTED_VALUE"""),3.9354293E7)</f>
        <v>39354293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IFERROR(__xludf.DUMMYFUNCTION("""COMPUTED_VALUE"""),2158.43)</f>
        <v>2158.43</v>
      </c>
      <c r="D363" s="2">
        <f>IFERROR(__xludf.DUMMYFUNCTION("""COMPUTED_VALUE"""),45819.66666666667)</f>
        <v>45819.66667</v>
      </c>
      <c r="E363" s="1">
        <f>IFERROR(__xludf.DUMMYFUNCTION("""COMPUTED_VALUE"""),2158.43)</f>
        <v>2158.43</v>
      </c>
      <c r="G363" s="2">
        <f>IFERROR(__xludf.DUMMYFUNCTION("""COMPUTED_VALUE"""),45819.66666666667)</f>
        <v>45819.66667</v>
      </c>
      <c r="H363" s="1">
        <f>IFERROR(__xludf.DUMMYFUNCTION("""COMPUTED_VALUE"""),2132.29)</f>
        <v>2132.29</v>
      </c>
      <c r="J363" s="2">
        <f>IFERROR(__xludf.DUMMYFUNCTION("""COMPUTED_VALUE"""),45819.66666666667)</f>
        <v>45819.66667</v>
      </c>
      <c r="K363" s="1">
        <f>IFERROR(__xludf.DUMMYFUNCTION("""COMPUTED_VALUE"""),2143.99)</f>
        <v>2143.99</v>
      </c>
      <c r="M363" s="2">
        <f>IFERROR(__xludf.DUMMYFUNCTION("""COMPUTED_VALUE"""),45819.66666666667)</f>
        <v>45819.66667</v>
      </c>
      <c r="N363" s="1">
        <f>IFERROR(__xludf.DUMMYFUNCTION("""COMPUTED_VALUE"""),4.2505428E7)</f>
        <v>42505428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IFERROR(__xludf.DUMMYFUNCTION("""COMPUTED_VALUE"""),2148.72)</f>
        <v>2148.72</v>
      </c>
      <c r="D364" s="2">
        <f>IFERROR(__xludf.DUMMYFUNCTION("""COMPUTED_VALUE"""),45820.66666666667)</f>
        <v>45820.66667</v>
      </c>
      <c r="E364" s="1">
        <f>IFERROR(__xludf.DUMMYFUNCTION("""COMPUTED_VALUE"""),2178.09)</f>
        <v>2178.09</v>
      </c>
      <c r="G364" s="2">
        <f>IFERROR(__xludf.DUMMYFUNCTION("""COMPUTED_VALUE"""),45820.66666666667)</f>
        <v>45820.66667</v>
      </c>
      <c r="H364" s="1">
        <f>IFERROR(__xludf.DUMMYFUNCTION("""COMPUTED_VALUE"""),2144.2)</f>
        <v>2144.2</v>
      </c>
      <c r="J364" s="2">
        <f>IFERROR(__xludf.DUMMYFUNCTION("""COMPUTED_VALUE"""),45820.66666666667)</f>
        <v>45820.66667</v>
      </c>
      <c r="K364" s="1">
        <f>IFERROR(__xludf.DUMMYFUNCTION("""COMPUTED_VALUE"""),2170.27)</f>
        <v>2170.27</v>
      </c>
      <c r="M364" s="2">
        <f>IFERROR(__xludf.DUMMYFUNCTION("""COMPUTED_VALUE"""),45820.66666666667)</f>
        <v>45820.66667</v>
      </c>
      <c r="N364" s="1">
        <f>IFERROR(__xludf.DUMMYFUNCTION("""COMPUTED_VALUE"""),3.4589999E7)</f>
        <v>34589999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IFERROR(__xludf.DUMMYFUNCTION("""COMPUTED_VALUE"""),2149.43)</f>
        <v>2149.43</v>
      </c>
      <c r="D365" s="2">
        <f>IFERROR(__xludf.DUMMYFUNCTION("""COMPUTED_VALUE"""),45821.66666666667)</f>
        <v>45821.66667</v>
      </c>
      <c r="E365" s="1">
        <f>IFERROR(__xludf.DUMMYFUNCTION("""COMPUTED_VALUE"""),2152.89)</f>
        <v>2152.89</v>
      </c>
      <c r="G365" s="2">
        <f>IFERROR(__xludf.DUMMYFUNCTION("""COMPUTED_VALUE"""),45821.66666666667)</f>
        <v>45821.66667</v>
      </c>
      <c r="H365" s="1">
        <f>IFERROR(__xludf.DUMMYFUNCTION("""COMPUTED_VALUE"""),2122.02)</f>
        <v>2122.02</v>
      </c>
      <c r="J365" s="2">
        <f>IFERROR(__xludf.DUMMYFUNCTION("""COMPUTED_VALUE"""),45821.66666666667)</f>
        <v>45821.66667</v>
      </c>
      <c r="K365" s="1">
        <f>IFERROR(__xludf.DUMMYFUNCTION("""COMPUTED_VALUE"""),2125.91)</f>
        <v>2125.91</v>
      </c>
      <c r="M365" s="2">
        <f>IFERROR(__xludf.DUMMYFUNCTION("""COMPUTED_VALUE"""),45821.66666666667)</f>
        <v>45821.66667</v>
      </c>
      <c r="N365" s="1">
        <f>IFERROR(__xludf.DUMMYFUNCTION("""COMPUTED_VALUE"""),3.0915194E7)</f>
        <v>30915194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IFERROR(__xludf.DUMMYFUNCTION("""COMPUTED_VALUE"""),2146.83)</f>
        <v>2146.83</v>
      </c>
      <c r="D366" s="2">
        <f>IFERROR(__xludf.DUMMYFUNCTION("""COMPUTED_VALUE"""),45824.66666666667)</f>
        <v>45824.66667</v>
      </c>
      <c r="E366" s="1">
        <f>IFERROR(__xludf.DUMMYFUNCTION("""COMPUTED_VALUE"""),2173.08)</f>
        <v>2173.08</v>
      </c>
      <c r="G366" s="2">
        <f>IFERROR(__xludf.DUMMYFUNCTION("""COMPUTED_VALUE"""),45824.66666666667)</f>
        <v>45824.66667</v>
      </c>
      <c r="H366" s="1">
        <f>IFERROR(__xludf.DUMMYFUNCTION("""COMPUTED_VALUE"""),2143.52)</f>
        <v>2143.52</v>
      </c>
      <c r="J366" s="2">
        <f>IFERROR(__xludf.DUMMYFUNCTION("""COMPUTED_VALUE"""),45824.66666666667)</f>
        <v>45824.66667</v>
      </c>
      <c r="K366" s="1">
        <f>IFERROR(__xludf.DUMMYFUNCTION("""COMPUTED_VALUE"""),2166.84)</f>
        <v>2166.84</v>
      </c>
      <c r="M366" s="2">
        <f>IFERROR(__xludf.DUMMYFUNCTION("""COMPUTED_VALUE"""),45824.66666666667)</f>
        <v>45824.66667</v>
      </c>
      <c r="N366" s="1">
        <f>IFERROR(__xludf.DUMMYFUNCTION("""COMPUTED_VALUE"""),3.6318853E7)</f>
        <v>36318853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IFERROR(__xludf.DUMMYFUNCTION("""COMPUTED_VALUE"""),2161.33)</f>
        <v>2161.33</v>
      </c>
      <c r="D367" s="2">
        <f>IFERROR(__xludf.DUMMYFUNCTION("""COMPUTED_VALUE"""),45825.66666666667)</f>
        <v>45825.66667</v>
      </c>
      <c r="E367" s="1">
        <f>IFERROR(__xludf.DUMMYFUNCTION("""COMPUTED_VALUE"""),2173.14)</f>
        <v>2173.14</v>
      </c>
      <c r="G367" s="2">
        <f>IFERROR(__xludf.DUMMYFUNCTION("""COMPUTED_VALUE"""),45825.66666666667)</f>
        <v>45825.66667</v>
      </c>
      <c r="H367" s="1">
        <f>IFERROR(__xludf.DUMMYFUNCTION("""COMPUTED_VALUE"""),2130.88)</f>
        <v>2130.88</v>
      </c>
      <c r="J367" s="2">
        <f>IFERROR(__xludf.DUMMYFUNCTION("""COMPUTED_VALUE"""),45825.66666666667)</f>
        <v>45825.66667</v>
      </c>
      <c r="K367" s="1">
        <f>IFERROR(__xludf.DUMMYFUNCTION("""COMPUTED_VALUE"""),2134.24)</f>
        <v>2134.24</v>
      </c>
      <c r="M367" s="2">
        <f>IFERROR(__xludf.DUMMYFUNCTION("""COMPUTED_VALUE"""),45825.66666666667)</f>
        <v>45825.66667</v>
      </c>
      <c r="N367" s="1">
        <f>IFERROR(__xludf.DUMMYFUNCTION("""COMPUTED_VALUE"""),4.1080213E7)</f>
        <v>41080213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IFERROR(__xludf.DUMMYFUNCTION("""COMPUTED_VALUE"""),2140.5)</f>
        <v>2140.5</v>
      </c>
      <c r="D368" s="2">
        <f>IFERROR(__xludf.DUMMYFUNCTION("""COMPUTED_VALUE"""),45826.66666666667)</f>
        <v>45826.66667</v>
      </c>
      <c r="E368" s="1">
        <f>IFERROR(__xludf.DUMMYFUNCTION("""COMPUTED_VALUE"""),2160.55)</f>
        <v>2160.55</v>
      </c>
      <c r="G368" s="2">
        <f>IFERROR(__xludf.DUMMYFUNCTION("""COMPUTED_VALUE"""),45826.66666666667)</f>
        <v>45826.66667</v>
      </c>
      <c r="H368" s="1">
        <f>IFERROR(__xludf.DUMMYFUNCTION("""COMPUTED_VALUE"""),2134.67)</f>
        <v>2134.67</v>
      </c>
      <c r="J368" s="2">
        <f>IFERROR(__xludf.DUMMYFUNCTION("""COMPUTED_VALUE"""),45826.66666666667)</f>
        <v>45826.66667</v>
      </c>
      <c r="K368" s="1">
        <f>IFERROR(__xludf.DUMMYFUNCTION("""COMPUTED_VALUE"""),2144.57)</f>
        <v>2144.57</v>
      </c>
      <c r="M368" s="2">
        <f>IFERROR(__xludf.DUMMYFUNCTION("""COMPUTED_VALUE"""),45826.66666666667)</f>
        <v>45826.66667</v>
      </c>
      <c r="N368" s="1">
        <f>IFERROR(__xludf.DUMMYFUNCTION("""COMPUTED_VALUE"""),4.2724893E7)</f>
        <v>42724893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IFERROR(__xludf.DUMMYFUNCTION("""COMPUTED_VALUE"""),2159.73)</f>
        <v>2159.73</v>
      </c>
      <c r="D369" s="2">
        <f>IFERROR(__xludf.DUMMYFUNCTION("""COMPUTED_VALUE"""),45828.66666666667)</f>
        <v>45828.66667</v>
      </c>
      <c r="E369" s="1">
        <f>IFERROR(__xludf.DUMMYFUNCTION("""COMPUTED_VALUE"""),2161.31)</f>
        <v>2161.31</v>
      </c>
      <c r="G369" s="2">
        <f>IFERROR(__xludf.DUMMYFUNCTION("""COMPUTED_VALUE"""),45828.66666666667)</f>
        <v>45828.66667</v>
      </c>
      <c r="H369" s="1">
        <f>IFERROR(__xludf.DUMMYFUNCTION("""COMPUTED_VALUE"""),2124.75)</f>
        <v>2124.75</v>
      </c>
      <c r="J369" s="2">
        <f>IFERROR(__xludf.DUMMYFUNCTION("""COMPUTED_VALUE"""),45828.66666666667)</f>
        <v>45828.66667</v>
      </c>
      <c r="K369" s="1">
        <f>IFERROR(__xludf.DUMMYFUNCTION("""COMPUTED_VALUE"""),2138.51)</f>
        <v>2138.51</v>
      </c>
      <c r="M369" s="2">
        <f>IFERROR(__xludf.DUMMYFUNCTION("""COMPUTED_VALUE"""),45828.66666666667)</f>
        <v>45828.66667</v>
      </c>
      <c r="N369" s="1">
        <f>IFERROR(__xludf.DUMMYFUNCTION("""COMPUTED_VALUE"""),8.9439232E7)</f>
        <v>89439232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IFERROR(__xludf.DUMMYFUNCTION("""COMPUTED_VALUE"""),2138.57)</f>
        <v>2138.57</v>
      </c>
      <c r="D370" s="2">
        <f>IFERROR(__xludf.DUMMYFUNCTION("""COMPUTED_VALUE"""),45831.66666666667)</f>
        <v>45831.66667</v>
      </c>
      <c r="E370" s="1">
        <f>IFERROR(__xludf.DUMMYFUNCTION("""COMPUTED_VALUE"""),2190.8)</f>
        <v>2190.8</v>
      </c>
      <c r="G370" s="2">
        <f>IFERROR(__xludf.DUMMYFUNCTION("""COMPUTED_VALUE"""),45831.66666666667)</f>
        <v>45831.66667</v>
      </c>
      <c r="H370" s="1">
        <f>IFERROR(__xludf.DUMMYFUNCTION("""COMPUTED_VALUE"""),2133.12)</f>
        <v>2133.12</v>
      </c>
      <c r="J370" s="2">
        <f>IFERROR(__xludf.DUMMYFUNCTION("""COMPUTED_VALUE"""),45831.66666666667)</f>
        <v>45831.66667</v>
      </c>
      <c r="K370" s="1">
        <f>IFERROR(__xludf.DUMMYFUNCTION("""COMPUTED_VALUE"""),2189.09)</f>
        <v>2189.09</v>
      </c>
      <c r="M370" s="2">
        <f>IFERROR(__xludf.DUMMYFUNCTION("""COMPUTED_VALUE"""),45831.66666666667)</f>
        <v>45831.66667</v>
      </c>
      <c r="N370" s="1">
        <f>IFERROR(__xludf.DUMMYFUNCTION("""COMPUTED_VALUE"""),6.4004671E7)</f>
        <v>64004671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IFERROR(__xludf.DUMMYFUNCTION("""COMPUTED_VALUE"""),2209.83)</f>
        <v>2209.83</v>
      </c>
      <c r="D371" s="2">
        <f>IFERROR(__xludf.DUMMYFUNCTION("""COMPUTED_VALUE"""),45832.66666666667)</f>
        <v>45832.66667</v>
      </c>
      <c r="E371" s="1">
        <f>IFERROR(__xludf.DUMMYFUNCTION("""COMPUTED_VALUE"""),2224.28)</f>
        <v>2224.28</v>
      </c>
      <c r="G371" s="2">
        <f>IFERROR(__xludf.DUMMYFUNCTION("""COMPUTED_VALUE"""),45832.66666666667)</f>
        <v>45832.66667</v>
      </c>
      <c r="H371" s="1">
        <f>IFERROR(__xludf.DUMMYFUNCTION("""COMPUTED_VALUE"""),2197.06)</f>
        <v>2197.06</v>
      </c>
      <c r="J371" s="2">
        <f>IFERROR(__xludf.DUMMYFUNCTION("""COMPUTED_VALUE"""),45832.66666666667)</f>
        <v>45832.66667</v>
      </c>
      <c r="K371" s="1">
        <f>IFERROR(__xludf.DUMMYFUNCTION("""COMPUTED_VALUE"""),2222.3)</f>
        <v>2222.3</v>
      </c>
      <c r="M371" s="2">
        <f>IFERROR(__xludf.DUMMYFUNCTION("""COMPUTED_VALUE"""),45832.66666666667)</f>
        <v>45832.66667</v>
      </c>
      <c r="N371" s="1">
        <f>IFERROR(__xludf.DUMMYFUNCTION("""COMPUTED_VALUE"""),4.8853572E7)</f>
        <v>48853572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IFERROR(__xludf.DUMMYFUNCTION("""COMPUTED_VALUE"""),2225.58)</f>
        <v>2225.58</v>
      </c>
      <c r="D372" s="2">
        <f>IFERROR(__xludf.DUMMYFUNCTION("""COMPUTED_VALUE"""),45833.66666666667)</f>
        <v>45833.66667</v>
      </c>
      <c r="E372" s="1">
        <f>IFERROR(__xludf.DUMMYFUNCTION("""COMPUTED_VALUE"""),2239.1)</f>
        <v>2239.1</v>
      </c>
      <c r="G372" s="2">
        <f>IFERROR(__xludf.DUMMYFUNCTION("""COMPUTED_VALUE"""),45833.66666666667)</f>
        <v>45833.66667</v>
      </c>
      <c r="H372" s="1">
        <f>IFERROR(__xludf.DUMMYFUNCTION("""COMPUTED_VALUE"""),2219.76)</f>
        <v>2219.76</v>
      </c>
      <c r="J372" s="2">
        <f>IFERROR(__xludf.DUMMYFUNCTION("""COMPUTED_VALUE"""),45833.66666666667)</f>
        <v>45833.66667</v>
      </c>
      <c r="K372" s="1">
        <f>IFERROR(__xludf.DUMMYFUNCTION("""COMPUTED_VALUE"""),2231.93)</f>
        <v>2231.93</v>
      </c>
      <c r="M372" s="2">
        <f>IFERROR(__xludf.DUMMYFUNCTION("""COMPUTED_VALUE"""),45833.66666666667)</f>
        <v>45833.66667</v>
      </c>
      <c r="N372" s="1">
        <f>IFERROR(__xludf.DUMMYFUNCTION("""COMPUTED_VALUE"""),3.7287319E7)</f>
        <v>37287319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IFERROR(__xludf.DUMMYFUNCTION("""COMPUTED_VALUE"""),2248.14)</f>
        <v>2248.14</v>
      </c>
      <c r="D373" s="2">
        <f>IFERROR(__xludf.DUMMYFUNCTION("""COMPUTED_VALUE"""),45834.66666666667)</f>
        <v>45834.66667</v>
      </c>
      <c r="E373" s="1">
        <f>IFERROR(__xludf.DUMMYFUNCTION("""COMPUTED_VALUE"""),2272.54)</f>
        <v>2272.54</v>
      </c>
      <c r="G373" s="2">
        <f>IFERROR(__xludf.DUMMYFUNCTION("""COMPUTED_VALUE"""),45834.66666666667)</f>
        <v>45834.66667</v>
      </c>
      <c r="H373" s="1">
        <f>IFERROR(__xludf.DUMMYFUNCTION("""COMPUTED_VALUE"""),2245.73)</f>
        <v>2245.73</v>
      </c>
      <c r="J373" s="2">
        <f>IFERROR(__xludf.DUMMYFUNCTION("""COMPUTED_VALUE"""),45834.66666666667)</f>
        <v>45834.66667</v>
      </c>
      <c r="K373" s="1">
        <f>IFERROR(__xludf.DUMMYFUNCTION("""COMPUTED_VALUE"""),2267.95)</f>
        <v>2267.95</v>
      </c>
      <c r="M373" s="2">
        <f>IFERROR(__xludf.DUMMYFUNCTION("""COMPUTED_VALUE"""),45834.66666666667)</f>
        <v>45834.66667</v>
      </c>
      <c r="N373" s="1">
        <f>IFERROR(__xludf.DUMMYFUNCTION("""COMPUTED_VALUE"""),5.3492482E7)</f>
        <v>53492482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IFERROR(__xludf.DUMMYFUNCTION("""COMPUTED_VALUE"""),2266.02)</f>
        <v>2266.02</v>
      </c>
      <c r="D374" s="2">
        <f>IFERROR(__xludf.DUMMYFUNCTION("""COMPUTED_VALUE"""),45835.66666666667)</f>
        <v>45835.66667</v>
      </c>
      <c r="E374" s="1">
        <f>IFERROR(__xludf.DUMMYFUNCTION("""COMPUTED_VALUE"""),2277.15)</f>
        <v>2277.15</v>
      </c>
      <c r="G374" s="2">
        <f>IFERROR(__xludf.DUMMYFUNCTION("""COMPUTED_VALUE"""),45835.66666666667)</f>
        <v>45835.66667</v>
      </c>
      <c r="H374" s="1">
        <f>IFERROR(__xludf.DUMMYFUNCTION("""COMPUTED_VALUE"""),2250.1)</f>
        <v>2250.1</v>
      </c>
      <c r="J374" s="2">
        <f>IFERROR(__xludf.DUMMYFUNCTION("""COMPUTED_VALUE"""),45835.66666666667)</f>
        <v>45835.66667</v>
      </c>
      <c r="K374" s="1">
        <f>IFERROR(__xludf.DUMMYFUNCTION("""COMPUTED_VALUE"""),2260.12)</f>
        <v>2260.12</v>
      </c>
      <c r="M374" s="2">
        <f>IFERROR(__xludf.DUMMYFUNCTION("""COMPUTED_VALUE"""),45835.66666666667)</f>
        <v>45835.66667</v>
      </c>
      <c r="N374" s="1">
        <f>IFERROR(__xludf.DUMMYFUNCTION("""COMPUTED_VALUE"""),5.7428334E7)</f>
        <v>57428334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IFERROR(__xludf.DUMMYFUNCTION("""COMPUTED_VALUE"""),2281.22)</f>
        <v>2281.22</v>
      </c>
      <c r="D375" s="2">
        <f>IFERROR(__xludf.DUMMYFUNCTION("""COMPUTED_VALUE"""),45838.66666666667)</f>
        <v>45838.66667</v>
      </c>
      <c r="E375" s="1">
        <f>IFERROR(__xludf.DUMMYFUNCTION("""COMPUTED_VALUE"""),2294.62)</f>
        <v>2294.62</v>
      </c>
      <c r="G375" s="2">
        <f>IFERROR(__xludf.DUMMYFUNCTION("""COMPUTED_VALUE"""),45838.66666666667)</f>
        <v>45838.66667</v>
      </c>
      <c r="H375" s="1">
        <f>IFERROR(__xludf.DUMMYFUNCTION("""COMPUTED_VALUE"""),2279.35)</f>
        <v>2279.35</v>
      </c>
      <c r="J375" s="2">
        <f>IFERROR(__xludf.DUMMYFUNCTION("""COMPUTED_VALUE"""),45838.66666666667)</f>
        <v>45838.66667</v>
      </c>
      <c r="K375" s="1">
        <f>IFERROR(__xludf.DUMMYFUNCTION("""COMPUTED_VALUE"""),2290.73)</f>
        <v>2290.73</v>
      </c>
      <c r="M375" s="2">
        <f>IFERROR(__xludf.DUMMYFUNCTION("""COMPUTED_VALUE"""),45838.66666666667)</f>
        <v>45838.66667</v>
      </c>
      <c r="N375" s="1">
        <f>IFERROR(__xludf.DUMMYFUNCTION("""COMPUTED_VALUE"""),7.9971614E7)</f>
        <v>79971614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IFERROR(__xludf.DUMMYFUNCTION("""COMPUTED_VALUE"""),2288.41)</f>
        <v>2288.41</v>
      </c>
      <c r="D376" s="2">
        <f>IFERROR(__xludf.DUMMYFUNCTION("""COMPUTED_VALUE"""),45839.66666666667)</f>
        <v>45839.66667</v>
      </c>
      <c r="E376" s="1">
        <f>IFERROR(__xludf.DUMMYFUNCTION("""COMPUTED_VALUE"""),2292.15)</f>
        <v>2292.15</v>
      </c>
      <c r="G376" s="2">
        <f>IFERROR(__xludf.DUMMYFUNCTION("""COMPUTED_VALUE"""),45839.66666666667)</f>
        <v>45839.66667</v>
      </c>
      <c r="H376" s="1">
        <f>IFERROR(__xludf.DUMMYFUNCTION("""COMPUTED_VALUE"""),2259.17)</f>
        <v>2259.17</v>
      </c>
      <c r="J376" s="2">
        <f>IFERROR(__xludf.DUMMYFUNCTION("""COMPUTED_VALUE"""),45839.66666666667)</f>
        <v>45839.66667</v>
      </c>
      <c r="K376" s="1">
        <f>IFERROR(__xludf.DUMMYFUNCTION("""COMPUTED_VALUE"""),2275.35)</f>
        <v>2275.35</v>
      </c>
      <c r="M376" s="2">
        <f>IFERROR(__xludf.DUMMYFUNCTION("""COMPUTED_VALUE"""),45839.66666666667)</f>
        <v>45839.66667</v>
      </c>
      <c r="N376" s="1">
        <f>IFERROR(__xludf.DUMMYFUNCTION("""COMPUTED_VALUE"""),4.9812101E7)</f>
        <v>49812101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IFERROR(__xludf.DUMMYFUNCTION("""COMPUTED_VALUE"""),2266.03)</f>
        <v>2266.03</v>
      </c>
      <c r="D377" s="2">
        <f>IFERROR(__xludf.DUMMYFUNCTION("""COMPUTED_VALUE"""),45840.66666666667)</f>
        <v>45840.66667</v>
      </c>
      <c r="E377" s="1">
        <f>IFERROR(__xludf.DUMMYFUNCTION("""COMPUTED_VALUE"""),2275.39)</f>
        <v>2275.39</v>
      </c>
      <c r="G377" s="2">
        <f>IFERROR(__xludf.DUMMYFUNCTION("""COMPUTED_VALUE"""),45840.66666666667)</f>
        <v>45840.66667</v>
      </c>
      <c r="H377" s="1">
        <f>IFERROR(__xludf.DUMMYFUNCTION("""COMPUTED_VALUE"""),2254.71)</f>
        <v>2254.71</v>
      </c>
      <c r="J377" s="2">
        <f>IFERROR(__xludf.DUMMYFUNCTION("""COMPUTED_VALUE"""),45840.66666666667)</f>
        <v>45840.66667</v>
      </c>
      <c r="K377" s="1">
        <f>IFERROR(__xludf.DUMMYFUNCTION("""COMPUTED_VALUE"""),2275.39)</f>
        <v>2275.39</v>
      </c>
      <c r="M377" s="2">
        <f>IFERROR(__xludf.DUMMYFUNCTION("""COMPUTED_VALUE"""),45840.66666666667)</f>
        <v>45840.66667</v>
      </c>
      <c r="N377" s="1">
        <f>IFERROR(__xludf.DUMMYFUNCTION("""COMPUTED_VALUE"""),3.7074961E7)</f>
        <v>37074961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IFERROR(__xludf.DUMMYFUNCTION("""COMPUTED_VALUE"""),2271.17)</f>
        <v>2271.17</v>
      </c>
      <c r="D378" s="2">
        <f>IFERROR(__xludf.DUMMYFUNCTION("""COMPUTED_VALUE"""),45841.54166666667)</f>
        <v>45841.54167</v>
      </c>
      <c r="E378" s="1">
        <f>IFERROR(__xludf.DUMMYFUNCTION("""COMPUTED_VALUE"""),2302.91)</f>
        <v>2302.91</v>
      </c>
      <c r="G378" s="2">
        <f>IFERROR(__xludf.DUMMYFUNCTION("""COMPUTED_VALUE"""),45841.54166666667)</f>
        <v>45841.54167</v>
      </c>
      <c r="H378" s="1">
        <f>IFERROR(__xludf.DUMMYFUNCTION("""COMPUTED_VALUE"""),2271.17)</f>
        <v>2271.17</v>
      </c>
      <c r="J378" s="2">
        <f>IFERROR(__xludf.DUMMYFUNCTION("""COMPUTED_VALUE"""),45841.54166666667)</f>
        <v>45841.54167</v>
      </c>
      <c r="K378" s="1">
        <f>IFERROR(__xludf.DUMMYFUNCTION("""COMPUTED_VALUE"""),2300.19)</f>
        <v>2300.19</v>
      </c>
      <c r="M378" s="2">
        <f>IFERROR(__xludf.DUMMYFUNCTION("""COMPUTED_VALUE"""),45841.54166666667)</f>
        <v>45841.54167</v>
      </c>
      <c r="N378" s="1">
        <f>IFERROR(__xludf.DUMMYFUNCTION("""COMPUTED_VALUE"""),2.9025207E7)</f>
        <v>29025207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IFERROR(__xludf.DUMMYFUNCTION("""COMPUTED_VALUE"""),2293.79)</f>
        <v>2293.79</v>
      </c>
      <c r="D379" s="2">
        <f>IFERROR(__xludf.DUMMYFUNCTION("""COMPUTED_VALUE"""),45845.66666666667)</f>
        <v>45845.66667</v>
      </c>
      <c r="E379" s="1">
        <f>IFERROR(__xludf.DUMMYFUNCTION("""COMPUTED_VALUE"""),2298.72)</f>
        <v>2298.72</v>
      </c>
      <c r="G379" s="2">
        <f>IFERROR(__xludf.DUMMYFUNCTION("""COMPUTED_VALUE"""),45845.66666666667)</f>
        <v>45845.66667</v>
      </c>
      <c r="H379" s="1">
        <f>IFERROR(__xludf.DUMMYFUNCTION("""COMPUTED_VALUE"""),2274.64)</f>
        <v>2274.64</v>
      </c>
      <c r="J379" s="2">
        <f>IFERROR(__xludf.DUMMYFUNCTION("""COMPUTED_VALUE"""),45845.66666666667)</f>
        <v>45845.66667</v>
      </c>
      <c r="K379" s="1">
        <f>IFERROR(__xludf.DUMMYFUNCTION("""COMPUTED_VALUE"""),2287.57)</f>
        <v>2287.57</v>
      </c>
      <c r="M379" s="2">
        <f>IFERROR(__xludf.DUMMYFUNCTION("""COMPUTED_VALUE"""),45845.66666666667)</f>
        <v>45845.66667</v>
      </c>
      <c r="N379" s="1">
        <f>IFERROR(__xludf.DUMMYFUNCTION("""COMPUTED_VALUE"""),3.7474583E7)</f>
        <v>37474583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IFERROR(__xludf.DUMMYFUNCTION("""COMPUTED_VALUE"""),2289.98)</f>
        <v>2289.98</v>
      </c>
      <c r="D380" s="2">
        <f>IFERROR(__xludf.DUMMYFUNCTION("""COMPUTED_VALUE"""),45846.66666666667)</f>
        <v>45846.66667</v>
      </c>
      <c r="E380" s="1">
        <f>IFERROR(__xludf.DUMMYFUNCTION("""COMPUTED_VALUE"""),2289.98)</f>
        <v>2289.98</v>
      </c>
      <c r="G380" s="2">
        <f>IFERROR(__xludf.DUMMYFUNCTION("""COMPUTED_VALUE"""),45846.66666666667)</f>
        <v>45846.66667</v>
      </c>
      <c r="H380" s="1">
        <f>IFERROR(__xludf.DUMMYFUNCTION("""COMPUTED_VALUE"""),2269.01)</f>
        <v>2269.01</v>
      </c>
      <c r="J380" s="2">
        <f>IFERROR(__xludf.DUMMYFUNCTION("""COMPUTED_VALUE"""),45846.66666666667)</f>
        <v>45846.66667</v>
      </c>
      <c r="K380" s="1">
        <f>IFERROR(__xludf.DUMMYFUNCTION("""COMPUTED_VALUE"""),2282.94)</f>
        <v>2282.94</v>
      </c>
      <c r="M380" s="2">
        <f>IFERROR(__xludf.DUMMYFUNCTION("""COMPUTED_VALUE"""),45846.66666666667)</f>
        <v>45846.66667</v>
      </c>
      <c r="N380" s="1">
        <f>IFERROR(__xludf.DUMMYFUNCTION("""COMPUTED_VALUE"""),3.8030851E7)</f>
        <v>38030851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IFERROR(__xludf.DUMMYFUNCTION("""COMPUTED_VALUE"""),2285.2)</f>
        <v>2285.2</v>
      </c>
      <c r="D381" s="2">
        <f>IFERROR(__xludf.DUMMYFUNCTION("""COMPUTED_VALUE"""),45847.66666666667)</f>
        <v>45847.66667</v>
      </c>
      <c r="E381" s="1">
        <f>IFERROR(__xludf.DUMMYFUNCTION("""COMPUTED_VALUE"""),2316.02)</f>
        <v>2316.02</v>
      </c>
      <c r="G381" s="2">
        <f>IFERROR(__xludf.DUMMYFUNCTION("""COMPUTED_VALUE"""),45847.66666666667)</f>
        <v>45847.66667</v>
      </c>
      <c r="H381" s="1">
        <f>IFERROR(__xludf.DUMMYFUNCTION("""COMPUTED_VALUE"""),2282.1)</f>
        <v>2282.1</v>
      </c>
      <c r="J381" s="2">
        <f>IFERROR(__xludf.DUMMYFUNCTION("""COMPUTED_VALUE"""),45847.66666666667)</f>
        <v>45847.66667</v>
      </c>
      <c r="K381" s="1">
        <f>IFERROR(__xludf.DUMMYFUNCTION("""COMPUTED_VALUE"""),2310.42)</f>
        <v>2310.42</v>
      </c>
      <c r="M381" s="2">
        <f>IFERROR(__xludf.DUMMYFUNCTION("""COMPUTED_VALUE"""),45847.66666666667)</f>
        <v>45847.66667</v>
      </c>
      <c r="N381" s="1">
        <f>IFERROR(__xludf.DUMMYFUNCTION("""COMPUTED_VALUE"""),4.6669743E7)</f>
        <v>46669743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IFERROR(__xludf.DUMMYFUNCTION("""COMPUTED_VALUE"""),2307.25)</f>
        <v>2307.25</v>
      </c>
      <c r="D382" s="2">
        <f>IFERROR(__xludf.DUMMYFUNCTION("""COMPUTED_VALUE"""),45848.66666666667)</f>
        <v>45848.66667</v>
      </c>
      <c r="E382" s="1">
        <f>IFERROR(__xludf.DUMMYFUNCTION("""COMPUTED_VALUE"""),2308.41)</f>
        <v>2308.41</v>
      </c>
      <c r="G382" s="2">
        <f>IFERROR(__xludf.DUMMYFUNCTION("""COMPUTED_VALUE"""),45848.66666666667)</f>
        <v>45848.66667</v>
      </c>
      <c r="H382" s="1">
        <f>IFERROR(__xludf.DUMMYFUNCTION("""COMPUTED_VALUE"""),2281.03)</f>
        <v>2281.03</v>
      </c>
      <c r="J382" s="2">
        <f>IFERROR(__xludf.DUMMYFUNCTION("""COMPUTED_VALUE"""),45848.66666666667)</f>
        <v>45848.66667</v>
      </c>
      <c r="K382" s="1">
        <f>IFERROR(__xludf.DUMMYFUNCTION("""COMPUTED_VALUE"""),2301.98)</f>
        <v>2301.98</v>
      </c>
      <c r="M382" s="2">
        <f>IFERROR(__xludf.DUMMYFUNCTION("""COMPUTED_VALUE"""),45848.66666666667)</f>
        <v>45848.66667</v>
      </c>
      <c r="N382" s="1">
        <f>IFERROR(__xludf.DUMMYFUNCTION("""COMPUTED_VALUE"""),3.4196679E7)</f>
        <v>34196679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IFERROR(__xludf.DUMMYFUNCTION("""COMPUTED_VALUE"""),2290.21)</f>
        <v>2290.21</v>
      </c>
      <c r="D383" s="2">
        <f>IFERROR(__xludf.DUMMYFUNCTION("""COMPUTED_VALUE"""),45849.66666666667)</f>
        <v>45849.66667</v>
      </c>
      <c r="E383" s="1">
        <f>IFERROR(__xludf.DUMMYFUNCTION("""COMPUTED_VALUE"""),2306.15)</f>
        <v>2306.15</v>
      </c>
      <c r="G383" s="2">
        <f>IFERROR(__xludf.DUMMYFUNCTION("""COMPUTED_VALUE"""),45849.66666666667)</f>
        <v>45849.66667</v>
      </c>
      <c r="H383" s="1">
        <f>IFERROR(__xludf.DUMMYFUNCTION("""COMPUTED_VALUE"""),2281.52)</f>
        <v>2281.52</v>
      </c>
      <c r="J383" s="2">
        <f>IFERROR(__xludf.DUMMYFUNCTION("""COMPUTED_VALUE"""),45849.66666666667)</f>
        <v>45849.66667</v>
      </c>
      <c r="K383" s="1">
        <f>IFERROR(__xludf.DUMMYFUNCTION("""COMPUTED_VALUE"""),2292.83)</f>
        <v>2292.83</v>
      </c>
      <c r="M383" s="2">
        <f>IFERROR(__xludf.DUMMYFUNCTION("""COMPUTED_VALUE"""),45849.66666666667)</f>
        <v>45849.66667</v>
      </c>
      <c r="N383" s="1">
        <f>IFERROR(__xludf.DUMMYFUNCTION("""COMPUTED_VALUE"""),3.5773514E7)</f>
        <v>35773514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IFERROR(__xludf.DUMMYFUNCTION("""COMPUTED_VALUE"""),2289.35)</f>
        <v>2289.35</v>
      </c>
      <c r="D384" s="2">
        <f>IFERROR(__xludf.DUMMYFUNCTION("""COMPUTED_VALUE"""),45852.66666666667)</f>
        <v>45852.66667</v>
      </c>
      <c r="E384" s="1">
        <f>IFERROR(__xludf.DUMMYFUNCTION("""COMPUTED_VALUE"""),2296.2)</f>
        <v>2296.2</v>
      </c>
      <c r="G384" s="2">
        <f>IFERROR(__xludf.DUMMYFUNCTION("""COMPUTED_VALUE"""),45852.66666666667)</f>
        <v>45852.66667</v>
      </c>
      <c r="H384" s="1">
        <f>IFERROR(__xludf.DUMMYFUNCTION("""COMPUTED_VALUE"""),2274.83)</f>
        <v>2274.83</v>
      </c>
      <c r="J384" s="2">
        <f>IFERROR(__xludf.DUMMYFUNCTION("""COMPUTED_VALUE"""),45852.66666666667)</f>
        <v>45852.66667</v>
      </c>
      <c r="K384" s="1">
        <f>IFERROR(__xludf.DUMMYFUNCTION("""COMPUTED_VALUE"""),2292.02)</f>
        <v>2292.02</v>
      </c>
      <c r="M384" s="2">
        <f>IFERROR(__xludf.DUMMYFUNCTION("""COMPUTED_VALUE"""),45852.66666666667)</f>
        <v>45852.66667</v>
      </c>
      <c r="N384" s="1">
        <f>IFERROR(__xludf.DUMMYFUNCTION("""COMPUTED_VALUE"""),3.5643805E7)</f>
        <v>35643805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IFERROR(__xludf.DUMMYFUNCTION("""COMPUTED_VALUE"""),2292.07)</f>
        <v>2292.07</v>
      </c>
      <c r="D385" s="2">
        <f>IFERROR(__xludf.DUMMYFUNCTION("""COMPUTED_VALUE"""),45853.66666666667)</f>
        <v>45853.66667</v>
      </c>
      <c r="E385" s="1">
        <f>IFERROR(__xludf.DUMMYFUNCTION("""COMPUTED_VALUE"""),2298.6)</f>
        <v>2298.6</v>
      </c>
      <c r="G385" s="2">
        <f>IFERROR(__xludf.DUMMYFUNCTION("""COMPUTED_VALUE"""),45853.66666666667)</f>
        <v>45853.66667</v>
      </c>
      <c r="H385" s="1">
        <f>IFERROR(__xludf.DUMMYFUNCTION("""COMPUTED_VALUE"""),2272.04)</f>
        <v>2272.04</v>
      </c>
      <c r="J385" s="2">
        <f>IFERROR(__xludf.DUMMYFUNCTION("""COMPUTED_VALUE"""),45853.66666666667)</f>
        <v>45853.66667</v>
      </c>
      <c r="K385" s="1">
        <f>IFERROR(__xludf.DUMMYFUNCTION("""COMPUTED_VALUE"""),2273.08)</f>
        <v>2273.08</v>
      </c>
      <c r="M385" s="2">
        <f>IFERROR(__xludf.DUMMYFUNCTION("""COMPUTED_VALUE"""),45853.66666666667)</f>
        <v>45853.66667</v>
      </c>
      <c r="N385" s="1">
        <f>IFERROR(__xludf.DUMMYFUNCTION("""COMPUTED_VALUE"""),3.2959391E7)</f>
        <v>32959391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IFERROR(__xludf.DUMMYFUNCTION("""COMPUTED_VALUE"""),2273.37)</f>
        <v>2273.37</v>
      </c>
      <c r="D386" s="2">
        <f>IFERROR(__xludf.DUMMYFUNCTION("""COMPUTED_VALUE"""),45854.66666666667)</f>
        <v>45854.66667</v>
      </c>
      <c r="E386" s="1">
        <f>IFERROR(__xludf.DUMMYFUNCTION("""COMPUTED_VALUE"""),2292.57)</f>
        <v>2292.57</v>
      </c>
      <c r="G386" s="2">
        <f>IFERROR(__xludf.DUMMYFUNCTION("""COMPUTED_VALUE"""),45854.66666666667)</f>
        <v>45854.66667</v>
      </c>
      <c r="H386" s="1">
        <f>IFERROR(__xludf.DUMMYFUNCTION("""COMPUTED_VALUE"""),2256.48)</f>
        <v>2256.48</v>
      </c>
      <c r="J386" s="2">
        <f>IFERROR(__xludf.DUMMYFUNCTION("""COMPUTED_VALUE"""),45854.66666666667)</f>
        <v>45854.66667</v>
      </c>
      <c r="K386" s="1">
        <f>IFERROR(__xludf.DUMMYFUNCTION("""COMPUTED_VALUE"""),2291.33)</f>
        <v>2291.33</v>
      </c>
      <c r="M386" s="2">
        <f>IFERROR(__xludf.DUMMYFUNCTION("""COMPUTED_VALUE"""),45854.66666666667)</f>
        <v>45854.66667</v>
      </c>
      <c r="N386" s="1">
        <f>IFERROR(__xludf.DUMMYFUNCTION("""COMPUTED_VALUE"""),3.198393E7)</f>
        <v>31983930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IFERROR(__xludf.DUMMYFUNCTION("""COMPUTED_VALUE"""),2296.21)</f>
        <v>2296.21</v>
      </c>
      <c r="D387" s="2">
        <f>IFERROR(__xludf.DUMMYFUNCTION("""COMPUTED_VALUE"""),45855.66666666667)</f>
        <v>45855.66667</v>
      </c>
      <c r="E387" s="1">
        <f>IFERROR(__xludf.DUMMYFUNCTION("""COMPUTED_VALUE"""),2340.27)</f>
        <v>2340.27</v>
      </c>
      <c r="G387" s="2">
        <f>IFERROR(__xludf.DUMMYFUNCTION("""COMPUTED_VALUE"""),45855.66666666667)</f>
        <v>45855.66667</v>
      </c>
      <c r="H387" s="1">
        <f>IFERROR(__xludf.DUMMYFUNCTION("""COMPUTED_VALUE"""),2296.21)</f>
        <v>2296.21</v>
      </c>
      <c r="J387" s="2">
        <f>IFERROR(__xludf.DUMMYFUNCTION("""COMPUTED_VALUE"""),45855.66666666667)</f>
        <v>45855.66667</v>
      </c>
      <c r="K387" s="1">
        <f>IFERROR(__xludf.DUMMYFUNCTION("""COMPUTED_VALUE"""),2334.62)</f>
        <v>2334.62</v>
      </c>
      <c r="M387" s="2">
        <f>IFERROR(__xludf.DUMMYFUNCTION("""COMPUTED_VALUE"""),45855.66666666667)</f>
        <v>45855.66667</v>
      </c>
      <c r="N387" s="1">
        <f>IFERROR(__xludf.DUMMYFUNCTION("""COMPUTED_VALUE"""),3.9902716E7)</f>
        <v>39902716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IFERROR(__xludf.DUMMYFUNCTION("""COMPUTED_VALUE"""),2343.16)</f>
        <v>2343.16</v>
      </c>
      <c r="D388" s="2">
        <f>IFERROR(__xludf.DUMMYFUNCTION("""COMPUTED_VALUE"""),45856.66666666667)</f>
        <v>45856.66667</v>
      </c>
      <c r="E388" s="1">
        <f>IFERROR(__xludf.DUMMYFUNCTION("""COMPUTED_VALUE"""),2347.29)</f>
        <v>2347.29</v>
      </c>
      <c r="G388" s="2">
        <f>IFERROR(__xludf.DUMMYFUNCTION("""COMPUTED_VALUE"""),45856.66666666667)</f>
        <v>45856.66667</v>
      </c>
      <c r="H388" s="1">
        <f>IFERROR(__xludf.DUMMYFUNCTION("""COMPUTED_VALUE"""),2328.79)</f>
        <v>2328.79</v>
      </c>
      <c r="J388" s="2">
        <f>IFERROR(__xludf.DUMMYFUNCTION("""COMPUTED_VALUE"""),45856.66666666667)</f>
        <v>45856.66667</v>
      </c>
      <c r="K388" s="1">
        <f>IFERROR(__xludf.DUMMYFUNCTION("""COMPUTED_VALUE"""),2331.2)</f>
        <v>2331.2</v>
      </c>
      <c r="M388" s="2">
        <f>IFERROR(__xludf.DUMMYFUNCTION("""COMPUTED_VALUE"""),45856.66666666667)</f>
        <v>45856.66667</v>
      </c>
      <c r="N388" s="1">
        <f>IFERROR(__xludf.DUMMYFUNCTION("""COMPUTED_VALUE"""),3.1099354E7)</f>
        <v>31099354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IFERROR(__xludf.DUMMYFUNCTION("""COMPUTED_VALUE"""),2327.75)</f>
        <v>2327.75</v>
      </c>
      <c r="D389" s="2">
        <f>IFERROR(__xludf.DUMMYFUNCTION("""COMPUTED_VALUE"""),45859.66666666667)</f>
        <v>45859.66667</v>
      </c>
      <c r="E389" s="1">
        <f>IFERROR(__xludf.DUMMYFUNCTION("""COMPUTED_VALUE"""),2348.92)</f>
        <v>2348.92</v>
      </c>
      <c r="G389" s="2">
        <f>IFERROR(__xludf.DUMMYFUNCTION("""COMPUTED_VALUE"""),45859.66666666667)</f>
        <v>45859.66667</v>
      </c>
      <c r="H389" s="1">
        <f>IFERROR(__xludf.DUMMYFUNCTION("""COMPUTED_VALUE"""),2320.2)</f>
        <v>2320.2</v>
      </c>
      <c r="J389" s="2">
        <f>IFERROR(__xludf.DUMMYFUNCTION("""COMPUTED_VALUE"""),45859.66666666667)</f>
        <v>45859.66667</v>
      </c>
      <c r="K389" s="1">
        <f>IFERROR(__xludf.DUMMYFUNCTION("""COMPUTED_VALUE"""),2334.89)</f>
        <v>2334.89</v>
      </c>
      <c r="M389" s="2">
        <f>IFERROR(__xludf.DUMMYFUNCTION("""COMPUTED_VALUE"""),45859.66666666667)</f>
        <v>45859.66667</v>
      </c>
      <c r="N389" s="1">
        <f>IFERROR(__xludf.DUMMYFUNCTION("""COMPUTED_VALUE"""),3.2160818E7)</f>
        <v>32160818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IFERROR(__xludf.DUMMYFUNCTION("""COMPUTED_VALUE"""),2334.53)</f>
        <v>2334.53</v>
      </c>
      <c r="D390" s="2">
        <f>IFERROR(__xludf.DUMMYFUNCTION("""COMPUTED_VALUE"""),45860.66666666667)</f>
        <v>45860.66667</v>
      </c>
      <c r="E390" s="1">
        <f>IFERROR(__xludf.DUMMYFUNCTION("""COMPUTED_VALUE"""),2337.02)</f>
        <v>2337.02</v>
      </c>
      <c r="G390" s="2">
        <f>IFERROR(__xludf.DUMMYFUNCTION("""COMPUTED_VALUE"""),45860.66666666667)</f>
        <v>45860.66667</v>
      </c>
      <c r="H390" s="1">
        <f>IFERROR(__xludf.DUMMYFUNCTION("""COMPUTED_VALUE"""),2310.48)</f>
        <v>2310.48</v>
      </c>
      <c r="J390" s="2">
        <f>IFERROR(__xludf.DUMMYFUNCTION("""COMPUTED_VALUE"""),45860.66666666667)</f>
        <v>45860.66667</v>
      </c>
      <c r="K390" s="1">
        <f>IFERROR(__xludf.DUMMYFUNCTION("""COMPUTED_VALUE"""),2322.36)</f>
        <v>2322.36</v>
      </c>
      <c r="M390" s="2">
        <f>IFERROR(__xludf.DUMMYFUNCTION("""COMPUTED_VALUE"""),45860.66666666667)</f>
        <v>45860.66667</v>
      </c>
      <c r="N390" s="1">
        <f>IFERROR(__xludf.DUMMYFUNCTION("""COMPUTED_VALUE"""),3.3211891E7)</f>
        <v>33211891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IFERROR(__xludf.DUMMYFUNCTION("""COMPUTED_VALUE"""),2333.85)</f>
        <v>2333.85</v>
      </c>
      <c r="D391" s="2">
        <f>IFERROR(__xludf.DUMMYFUNCTION("""COMPUTED_VALUE"""),45861.66666666667)</f>
        <v>45861.66667</v>
      </c>
      <c r="E391" s="1">
        <f>IFERROR(__xludf.DUMMYFUNCTION("""COMPUTED_VALUE"""),2356.15)</f>
        <v>2356.15</v>
      </c>
      <c r="G391" s="2">
        <f>IFERROR(__xludf.DUMMYFUNCTION("""COMPUTED_VALUE"""),45861.66666666667)</f>
        <v>45861.66667</v>
      </c>
      <c r="H391" s="1">
        <f>IFERROR(__xludf.DUMMYFUNCTION("""COMPUTED_VALUE"""),2328.93)</f>
        <v>2328.93</v>
      </c>
      <c r="J391" s="2">
        <f>IFERROR(__xludf.DUMMYFUNCTION("""COMPUTED_VALUE"""),45861.66666666667)</f>
        <v>45861.66667</v>
      </c>
      <c r="K391" s="1">
        <f>IFERROR(__xludf.DUMMYFUNCTION("""COMPUTED_VALUE"""),2351.79)</f>
        <v>2351.79</v>
      </c>
      <c r="M391" s="2">
        <f>IFERROR(__xludf.DUMMYFUNCTION("""COMPUTED_VALUE"""),45861.66666666667)</f>
        <v>45861.66667</v>
      </c>
      <c r="N391" s="1">
        <f>IFERROR(__xludf.DUMMYFUNCTION("""COMPUTED_VALUE"""),3.026787E7)</f>
        <v>30267870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IFERROR(__xludf.DUMMYFUNCTION("""COMPUTED_VALUE"""),2349.72)</f>
        <v>2349.72</v>
      </c>
      <c r="D392" s="2">
        <f>IFERROR(__xludf.DUMMYFUNCTION("""COMPUTED_VALUE"""),45862.66666666667)</f>
        <v>45862.66667</v>
      </c>
      <c r="E392" s="1">
        <f>IFERROR(__xludf.DUMMYFUNCTION("""COMPUTED_VALUE"""),2357.43)</f>
        <v>2357.43</v>
      </c>
      <c r="G392" s="2">
        <f>IFERROR(__xludf.DUMMYFUNCTION("""COMPUTED_VALUE"""),45862.66666666667)</f>
        <v>45862.66667</v>
      </c>
      <c r="H392" s="1">
        <f>IFERROR(__xludf.DUMMYFUNCTION("""COMPUTED_VALUE"""),2338.52)</f>
        <v>2338.52</v>
      </c>
      <c r="J392" s="2">
        <f>IFERROR(__xludf.DUMMYFUNCTION("""COMPUTED_VALUE"""),45862.66666666667)</f>
        <v>45862.66667</v>
      </c>
      <c r="K392" s="1">
        <f>IFERROR(__xludf.DUMMYFUNCTION("""COMPUTED_VALUE"""),2349.44)</f>
        <v>2349.44</v>
      </c>
      <c r="M392" s="2">
        <f>IFERROR(__xludf.DUMMYFUNCTION("""COMPUTED_VALUE"""),45862.66666666667)</f>
        <v>45862.66667</v>
      </c>
      <c r="N392" s="1">
        <f>IFERROR(__xludf.DUMMYFUNCTION("""COMPUTED_VALUE"""),3.7224074E7)</f>
        <v>37224074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IFERROR(__xludf.DUMMYFUNCTION("""COMPUTED_VALUE"""),2351.57)</f>
        <v>2351.57</v>
      </c>
      <c r="D393" s="2">
        <f>IFERROR(__xludf.DUMMYFUNCTION("""COMPUTED_VALUE"""),45863.66666666667)</f>
        <v>45863.66667</v>
      </c>
      <c r="E393" s="1">
        <f>IFERROR(__xludf.DUMMYFUNCTION("""COMPUTED_VALUE"""),2368.41)</f>
        <v>2368.41</v>
      </c>
      <c r="G393" s="2">
        <f>IFERROR(__xludf.DUMMYFUNCTION("""COMPUTED_VALUE"""),45863.66666666667)</f>
        <v>45863.66667</v>
      </c>
      <c r="H393" s="1">
        <f>IFERROR(__xludf.DUMMYFUNCTION("""COMPUTED_VALUE"""),2344.48)</f>
        <v>2344.48</v>
      </c>
      <c r="J393" s="2">
        <f>IFERROR(__xludf.DUMMYFUNCTION("""COMPUTED_VALUE"""),45863.66666666667)</f>
        <v>45863.66667</v>
      </c>
      <c r="K393" s="1">
        <f>IFERROR(__xludf.DUMMYFUNCTION("""COMPUTED_VALUE"""),2363.25)</f>
        <v>2363.25</v>
      </c>
      <c r="M393" s="2">
        <f>IFERROR(__xludf.DUMMYFUNCTION("""COMPUTED_VALUE"""),45863.66666666667)</f>
        <v>45863.66667</v>
      </c>
      <c r="N393" s="1">
        <f>IFERROR(__xludf.DUMMYFUNCTION("""COMPUTED_VALUE"""),2.7387983E7)</f>
        <v>27387983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IFERROR(__xludf.DUMMYFUNCTION("""COMPUTED_VALUE"""),2352.74)</f>
        <v>2352.74</v>
      </c>
      <c r="D394" s="2">
        <f>IFERROR(__xludf.DUMMYFUNCTION("""COMPUTED_VALUE"""),45866.66666666667)</f>
        <v>45866.66667</v>
      </c>
      <c r="E394" s="1">
        <f>IFERROR(__xludf.DUMMYFUNCTION("""COMPUTED_VALUE"""),2370.13)</f>
        <v>2370.13</v>
      </c>
      <c r="G394" s="2">
        <f>IFERROR(__xludf.DUMMYFUNCTION("""COMPUTED_VALUE"""),45866.66666666667)</f>
        <v>45866.66667</v>
      </c>
      <c r="H394" s="1">
        <f>IFERROR(__xludf.DUMMYFUNCTION("""COMPUTED_VALUE"""),2345.21)</f>
        <v>2345.21</v>
      </c>
      <c r="J394" s="2">
        <f>IFERROR(__xludf.DUMMYFUNCTION("""COMPUTED_VALUE"""),45866.66666666667)</f>
        <v>45866.66667</v>
      </c>
      <c r="K394" s="1">
        <f>IFERROR(__xludf.DUMMYFUNCTION("""COMPUTED_VALUE"""),2369.26)</f>
        <v>2369.26</v>
      </c>
      <c r="M394" s="2">
        <f>IFERROR(__xludf.DUMMYFUNCTION("""COMPUTED_VALUE"""),45866.66666666667)</f>
        <v>45866.66667</v>
      </c>
      <c r="N394" s="1">
        <f>IFERROR(__xludf.DUMMYFUNCTION("""COMPUTED_VALUE"""),4.025615E7)</f>
        <v>40256150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IFERROR(__xludf.DUMMYFUNCTION("""COMPUTED_VALUE"""),2382.19)</f>
        <v>2382.19</v>
      </c>
      <c r="D395" s="2">
        <f>IFERROR(__xludf.DUMMYFUNCTION("""COMPUTED_VALUE"""),45867.66666666667)</f>
        <v>45867.66667</v>
      </c>
      <c r="E395" s="1">
        <f>IFERROR(__xludf.DUMMYFUNCTION("""COMPUTED_VALUE"""),2398.43)</f>
        <v>2398.43</v>
      </c>
      <c r="G395" s="2">
        <f>IFERROR(__xludf.DUMMYFUNCTION("""COMPUTED_VALUE"""),45867.66666666667)</f>
        <v>45867.66667</v>
      </c>
      <c r="H395" s="1">
        <f>IFERROR(__xludf.DUMMYFUNCTION("""COMPUTED_VALUE"""),2376.48)</f>
        <v>2376.48</v>
      </c>
      <c r="J395" s="2">
        <f>IFERROR(__xludf.DUMMYFUNCTION("""COMPUTED_VALUE"""),45867.66666666667)</f>
        <v>45867.66667</v>
      </c>
      <c r="K395" s="1">
        <f>IFERROR(__xludf.DUMMYFUNCTION("""COMPUTED_VALUE"""),2379.11)</f>
        <v>2379.11</v>
      </c>
      <c r="M395" s="2">
        <f>IFERROR(__xludf.DUMMYFUNCTION("""COMPUTED_VALUE"""),45867.66666666667)</f>
        <v>45867.66667</v>
      </c>
      <c r="N395" s="1">
        <f>IFERROR(__xludf.DUMMYFUNCTION("""COMPUTED_VALUE"""),3.6168936E7)</f>
        <v>36168936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IFERROR(__xludf.DUMMYFUNCTION("""COMPUTED_VALUE"""),2385.33)</f>
        <v>2385.33</v>
      </c>
      <c r="D396" s="2">
        <f>IFERROR(__xludf.DUMMYFUNCTION("""COMPUTED_VALUE"""),45868.66666666667)</f>
        <v>45868.66667</v>
      </c>
      <c r="E396" s="1">
        <f>IFERROR(__xludf.DUMMYFUNCTION("""COMPUTED_VALUE"""),2399.56)</f>
        <v>2399.56</v>
      </c>
      <c r="G396" s="2">
        <f>IFERROR(__xludf.DUMMYFUNCTION("""COMPUTED_VALUE"""),45868.66666666667)</f>
        <v>45868.66667</v>
      </c>
      <c r="H396" s="1">
        <f>IFERROR(__xludf.DUMMYFUNCTION("""COMPUTED_VALUE"""),2374.71)</f>
        <v>2374.71</v>
      </c>
      <c r="J396" s="2">
        <f>IFERROR(__xludf.DUMMYFUNCTION("""COMPUTED_VALUE"""),45868.66666666667)</f>
        <v>45868.66667</v>
      </c>
      <c r="K396" s="1">
        <f>IFERROR(__xludf.DUMMYFUNCTION("""COMPUTED_VALUE"""),2390.69)</f>
        <v>2390.69</v>
      </c>
      <c r="M396" s="2">
        <f>IFERROR(__xludf.DUMMYFUNCTION("""COMPUTED_VALUE"""),45868.66666666667)</f>
        <v>45868.66667</v>
      </c>
      <c r="N396" s="1">
        <f>IFERROR(__xludf.DUMMYFUNCTION("""COMPUTED_VALUE"""),3.850158E7)</f>
        <v>38501580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IFERROR(__xludf.DUMMYFUNCTION("""COMPUTED_VALUE"""),2407.61)</f>
        <v>2407.61</v>
      </c>
      <c r="D397" s="2">
        <f>IFERROR(__xludf.DUMMYFUNCTION("""COMPUTED_VALUE"""),45869.66666666667)</f>
        <v>45869.66667</v>
      </c>
      <c r="E397" s="1">
        <f>IFERROR(__xludf.DUMMYFUNCTION("""COMPUTED_VALUE"""),2432.29)</f>
        <v>2432.29</v>
      </c>
      <c r="G397" s="2">
        <f>IFERROR(__xludf.DUMMYFUNCTION("""COMPUTED_VALUE"""),45869.66666666667)</f>
        <v>45869.66667</v>
      </c>
      <c r="H397" s="1">
        <f>IFERROR(__xludf.DUMMYFUNCTION("""COMPUTED_VALUE"""),2390.62)</f>
        <v>2390.62</v>
      </c>
      <c r="J397" s="2">
        <f>IFERROR(__xludf.DUMMYFUNCTION("""COMPUTED_VALUE"""),45869.66666666667)</f>
        <v>45869.66667</v>
      </c>
      <c r="K397" s="1">
        <f>IFERROR(__xludf.DUMMYFUNCTION("""COMPUTED_VALUE"""),2396.38)</f>
        <v>2396.38</v>
      </c>
      <c r="M397" s="2">
        <f>IFERROR(__xludf.DUMMYFUNCTION("""COMPUTED_VALUE"""),45869.66666666667)</f>
        <v>45869.66667</v>
      </c>
      <c r="N397" s="1">
        <f>IFERROR(__xludf.DUMMYFUNCTION("""COMPUTED_VALUE"""),4.9097004E7)</f>
        <v>49097004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IFERROR(__xludf.DUMMYFUNCTION("""COMPUTED_VALUE"""),2357.0)</f>
        <v>2357</v>
      </c>
      <c r="D398" s="2">
        <f>IFERROR(__xludf.DUMMYFUNCTION("""COMPUTED_VALUE"""),45870.66666666667)</f>
        <v>45870.66667</v>
      </c>
      <c r="E398" s="1">
        <f>IFERROR(__xludf.DUMMYFUNCTION("""COMPUTED_VALUE"""),2357.0)</f>
        <v>2357</v>
      </c>
      <c r="G398" s="2">
        <f>IFERROR(__xludf.DUMMYFUNCTION("""COMPUTED_VALUE"""),45870.66666666667)</f>
        <v>45870.66667</v>
      </c>
      <c r="H398" s="1">
        <f>IFERROR(__xludf.DUMMYFUNCTION("""COMPUTED_VALUE"""),2320.89)</f>
        <v>2320.89</v>
      </c>
      <c r="J398" s="2">
        <f>IFERROR(__xludf.DUMMYFUNCTION("""COMPUTED_VALUE"""),45870.66666666667)</f>
        <v>45870.66667</v>
      </c>
      <c r="K398" s="1">
        <f>IFERROR(__xludf.DUMMYFUNCTION("""COMPUTED_VALUE"""),2347.93)</f>
        <v>2347.93</v>
      </c>
      <c r="M398" s="2">
        <f>IFERROR(__xludf.DUMMYFUNCTION("""COMPUTED_VALUE"""),45870.66666666667)</f>
        <v>45870.66667</v>
      </c>
      <c r="N398" s="1">
        <f>IFERROR(__xludf.DUMMYFUNCTION("""COMPUTED_VALUE"""),5.0370439E7)</f>
        <v>50370439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IFERROR(__xludf.DUMMYFUNCTION("""COMPUTED_VALUE"""),2362.05)</f>
        <v>2362.05</v>
      </c>
      <c r="D399" s="2">
        <f>IFERROR(__xludf.DUMMYFUNCTION("""COMPUTED_VALUE"""),45873.66666666667)</f>
        <v>45873.66667</v>
      </c>
      <c r="E399" s="1">
        <f>IFERROR(__xludf.DUMMYFUNCTION("""COMPUTED_VALUE"""),2399.74)</f>
        <v>2399.74</v>
      </c>
      <c r="G399" s="2">
        <f>IFERROR(__xludf.DUMMYFUNCTION("""COMPUTED_VALUE"""),45873.66666666667)</f>
        <v>45873.66667</v>
      </c>
      <c r="H399" s="1">
        <f>IFERROR(__xludf.DUMMYFUNCTION("""COMPUTED_VALUE"""),2362.05)</f>
        <v>2362.05</v>
      </c>
      <c r="J399" s="2">
        <f>IFERROR(__xludf.DUMMYFUNCTION("""COMPUTED_VALUE"""),45873.66666666667)</f>
        <v>45873.66667</v>
      </c>
      <c r="K399" s="1">
        <f>IFERROR(__xludf.DUMMYFUNCTION("""COMPUTED_VALUE"""),2399.3)</f>
        <v>2399.3</v>
      </c>
      <c r="M399" s="2">
        <f>IFERROR(__xludf.DUMMYFUNCTION("""COMPUTED_VALUE"""),45873.66666666667)</f>
        <v>45873.66667</v>
      </c>
      <c r="N399" s="1">
        <f>IFERROR(__xludf.DUMMYFUNCTION("""COMPUTED_VALUE"""),3.8971556E7)</f>
        <v>38971556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IFERROR(__xludf.DUMMYFUNCTION("""COMPUTED_VALUE"""),2410.27)</f>
        <v>2410.27</v>
      </c>
      <c r="D400" s="2">
        <f>IFERROR(__xludf.DUMMYFUNCTION("""COMPUTED_VALUE"""),45874.66666666667)</f>
        <v>45874.66667</v>
      </c>
      <c r="E400" s="1">
        <f>IFERROR(__xludf.DUMMYFUNCTION("""COMPUTED_VALUE"""),2412.88)</f>
        <v>2412.88</v>
      </c>
      <c r="G400" s="2">
        <f>IFERROR(__xludf.DUMMYFUNCTION("""COMPUTED_VALUE"""),45874.66666666667)</f>
        <v>45874.66667</v>
      </c>
      <c r="H400" s="1">
        <f>IFERROR(__xludf.DUMMYFUNCTION("""COMPUTED_VALUE"""),2363.06)</f>
        <v>2363.06</v>
      </c>
      <c r="J400" s="2">
        <f>IFERROR(__xludf.DUMMYFUNCTION("""COMPUTED_VALUE"""),45874.66666666667)</f>
        <v>45874.66667</v>
      </c>
      <c r="K400" s="1">
        <f>IFERROR(__xludf.DUMMYFUNCTION("""COMPUTED_VALUE"""),2368.13)</f>
        <v>2368.13</v>
      </c>
      <c r="M400" s="2">
        <f>IFERROR(__xludf.DUMMYFUNCTION("""COMPUTED_VALUE"""),45874.66666666667)</f>
        <v>45874.66667</v>
      </c>
      <c r="N400" s="1">
        <f>IFERROR(__xludf.DUMMYFUNCTION("""COMPUTED_VALUE"""),4.0445903E7)</f>
        <v>40445903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IFERROR(__xludf.DUMMYFUNCTION("""COMPUTED_VALUE"""),2448.57)</f>
        <v>2448.57</v>
      </c>
      <c r="D401" s="2">
        <f>IFERROR(__xludf.DUMMYFUNCTION("""COMPUTED_VALUE"""),45875.66666666667)</f>
        <v>45875.66667</v>
      </c>
      <c r="E401" s="1">
        <f>IFERROR(__xludf.DUMMYFUNCTION("""COMPUTED_VALUE"""),2504.22)</f>
        <v>2504.22</v>
      </c>
      <c r="G401" s="2">
        <f>IFERROR(__xludf.DUMMYFUNCTION("""COMPUTED_VALUE"""),45875.66666666667)</f>
        <v>45875.66667</v>
      </c>
      <c r="H401" s="1">
        <f>IFERROR(__xludf.DUMMYFUNCTION("""COMPUTED_VALUE"""),2448.57)</f>
        <v>2448.57</v>
      </c>
      <c r="J401" s="2">
        <f>IFERROR(__xludf.DUMMYFUNCTION("""COMPUTED_VALUE"""),45875.66666666667)</f>
        <v>45875.66667</v>
      </c>
      <c r="K401" s="1">
        <f>IFERROR(__xludf.DUMMYFUNCTION("""COMPUTED_VALUE"""),2499.92)</f>
        <v>2499.92</v>
      </c>
      <c r="M401" s="2">
        <f>IFERROR(__xludf.DUMMYFUNCTION("""COMPUTED_VALUE"""),45875.66666666667)</f>
        <v>45875.66667</v>
      </c>
      <c r="N401" s="1">
        <f>IFERROR(__xludf.DUMMYFUNCTION("""COMPUTED_VALUE"""),5.9279367E7)</f>
        <v>59279367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IFERROR(__xludf.DUMMYFUNCTION("""COMPUTED_VALUE"""),2516.95)</f>
        <v>2516.95</v>
      </c>
      <c r="D402" s="2">
        <f>IFERROR(__xludf.DUMMYFUNCTION("""COMPUTED_VALUE"""),45876.66666666667)</f>
        <v>45876.66667</v>
      </c>
      <c r="E402" s="1">
        <f>IFERROR(__xludf.DUMMYFUNCTION("""COMPUTED_VALUE"""),2530.86)</f>
        <v>2530.86</v>
      </c>
      <c r="G402" s="2">
        <f>IFERROR(__xludf.DUMMYFUNCTION("""COMPUTED_VALUE"""),45876.66666666667)</f>
        <v>45876.66667</v>
      </c>
      <c r="H402" s="1">
        <f>IFERROR(__xludf.DUMMYFUNCTION("""COMPUTED_VALUE"""),2483.44)</f>
        <v>2483.44</v>
      </c>
      <c r="J402" s="2">
        <f>IFERROR(__xludf.DUMMYFUNCTION("""COMPUTED_VALUE"""),45876.66666666667)</f>
        <v>45876.66667</v>
      </c>
      <c r="K402" s="1">
        <f>IFERROR(__xludf.DUMMYFUNCTION("""COMPUTED_VALUE"""),2515.05)</f>
        <v>2515.05</v>
      </c>
      <c r="M402" s="2">
        <f>IFERROR(__xludf.DUMMYFUNCTION("""COMPUTED_VALUE"""),45876.66666666667)</f>
        <v>45876.66667</v>
      </c>
      <c r="N402" s="1">
        <f>IFERROR(__xludf.DUMMYFUNCTION("""COMPUTED_VALUE"""),4.3039203E7)</f>
        <v>43039203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IFERROR(__xludf.DUMMYFUNCTION("""COMPUTED_VALUE"""),2529.33)</f>
        <v>2529.33</v>
      </c>
      <c r="D403" s="2">
        <f>IFERROR(__xludf.DUMMYFUNCTION("""COMPUTED_VALUE"""),45877.66666666667)</f>
        <v>45877.66667</v>
      </c>
      <c r="E403" s="1">
        <f>IFERROR(__xludf.DUMMYFUNCTION("""COMPUTED_VALUE"""),2560.38)</f>
        <v>2560.38</v>
      </c>
      <c r="G403" s="2">
        <f>IFERROR(__xludf.DUMMYFUNCTION("""COMPUTED_VALUE"""),45877.66666666667)</f>
        <v>45877.66667</v>
      </c>
      <c r="H403" s="1">
        <f>IFERROR(__xludf.DUMMYFUNCTION("""COMPUTED_VALUE"""),2522.53)</f>
        <v>2522.53</v>
      </c>
      <c r="J403" s="2">
        <f>IFERROR(__xludf.DUMMYFUNCTION("""COMPUTED_VALUE"""),45877.66666666667)</f>
        <v>45877.66667</v>
      </c>
      <c r="K403" s="1">
        <f>IFERROR(__xludf.DUMMYFUNCTION("""COMPUTED_VALUE"""),2558.59)</f>
        <v>2558.59</v>
      </c>
      <c r="M403" s="2">
        <f>IFERROR(__xludf.DUMMYFUNCTION("""COMPUTED_VALUE"""),45877.66666666667)</f>
        <v>45877.66667</v>
      </c>
      <c r="N403" s="1">
        <f>IFERROR(__xludf.DUMMYFUNCTION("""COMPUTED_VALUE"""),5.2500862E7)</f>
        <v>52500862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IFERROR(__xludf.DUMMYFUNCTION("""COMPUTED_VALUE"""),2564.72)</f>
        <v>2564.72</v>
      </c>
      <c r="D404" s="2">
        <f>IFERROR(__xludf.DUMMYFUNCTION("""COMPUTED_VALUE"""),45880.66666666667)</f>
        <v>45880.66667</v>
      </c>
      <c r="E404" s="1">
        <f>IFERROR(__xludf.DUMMYFUNCTION("""COMPUTED_VALUE"""),2583.47)</f>
        <v>2583.47</v>
      </c>
      <c r="G404" s="2">
        <f>IFERROR(__xludf.DUMMYFUNCTION("""COMPUTED_VALUE"""),45880.66666666667)</f>
        <v>45880.66667</v>
      </c>
      <c r="H404" s="1">
        <f>IFERROR(__xludf.DUMMYFUNCTION("""COMPUTED_VALUE"""),2523.23)</f>
        <v>2523.23</v>
      </c>
      <c r="J404" s="2">
        <f>IFERROR(__xludf.DUMMYFUNCTION("""COMPUTED_VALUE"""),45880.66666666667)</f>
        <v>45880.66667</v>
      </c>
      <c r="K404" s="1">
        <f>IFERROR(__xludf.DUMMYFUNCTION("""COMPUTED_VALUE"""),2533.02)</f>
        <v>2533.02</v>
      </c>
      <c r="M404" s="2">
        <f>IFERROR(__xludf.DUMMYFUNCTION("""COMPUTED_VALUE"""),45880.66666666667)</f>
        <v>45880.66667</v>
      </c>
      <c r="N404" s="1">
        <f>IFERROR(__xludf.DUMMYFUNCTION("""COMPUTED_VALUE"""),4.8981447E7)</f>
        <v>48981447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IFERROR(__xludf.DUMMYFUNCTION("""COMPUTED_VALUE"""),2543.98)</f>
        <v>2543.98</v>
      </c>
      <c r="D405" s="2">
        <f>IFERROR(__xludf.DUMMYFUNCTION("""COMPUTED_VALUE"""),45881.66666666667)</f>
        <v>45881.66667</v>
      </c>
      <c r="E405" s="1">
        <f>IFERROR(__xludf.DUMMYFUNCTION("""COMPUTED_VALUE"""),2579.26)</f>
        <v>2579.26</v>
      </c>
      <c r="G405" s="2">
        <f>IFERROR(__xludf.DUMMYFUNCTION("""COMPUTED_VALUE"""),45881.66666666667)</f>
        <v>45881.66667</v>
      </c>
      <c r="H405" s="1">
        <f>IFERROR(__xludf.DUMMYFUNCTION("""COMPUTED_VALUE"""),2539.96)</f>
        <v>2539.96</v>
      </c>
      <c r="J405" s="2">
        <f>IFERROR(__xludf.DUMMYFUNCTION("""COMPUTED_VALUE"""),45881.66666666667)</f>
        <v>45881.66667</v>
      </c>
      <c r="K405" s="1">
        <f>IFERROR(__xludf.DUMMYFUNCTION("""COMPUTED_VALUE"""),2577.82)</f>
        <v>2577.82</v>
      </c>
      <c r="M405" s="2">
        <f>IFERROR(__xludf.DUMMYFUNCTION("""COMPUTED_VALUE"""),45881.66666666667)</f>
        <v>45881.66667</v>
      </c>
      <c r="N405" s="1">
        <f>IFERROR(__xludf.DUMMYFUNCTION("""COMPUTED_VALUE"""),4.3932306E7)</f>
        <v>43932306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IFERROR(__xludf.DUMMYFUNCTION("""COMPUTED_VALUE"""),2589.29)</f>
        <v>2589.29</v>
      </c>
      <c r="D406" s="2">
        <f>IFERROR(__xludf.DUMMYFUNCTION("""COMPUTED_VALUE"""),45882.66666666667)</f>
        <v>45882.66667</v>
      </c>
      <c r="E406" s="1">
        <f>IFERROR(__xludf.DUMMYFUNCTION("""COMPUTED_VALUE"""),2589.69)</f>
        <v>2589.69</v>
      </c>
      <c r="G406" s="2">
        <f>IFERROR(__xludf.DUMMYFUNCTION("""COMPUTED_VALUE"""),45882.66666666667)</f>
        <v>45882.66667</v>
      </c>
      <c r="H406" s="1">
        <f>IFERROR(__xludf.DUMMYFUNCTION("""COMPUTED_VALUE"""),2535.62)</f>
        <v>2535.62</v>
      </c>
      <c r="J406" s="2">
        <f>IFERROR(__xludf.DUMMYFUNCTION("""COMPUTED_VALUE"""),45882.66666666667)</f>
        <v>45882.66667</v>
      </c>
      <c r="K406" s="1">
        <f>IFERROR(__xludf.DUMMYFUNCTION("""COMPUTED_VALUE"""),2547.51)</f>
        <v>2547.51</v>
      </c>
      <c r="M406" s="2">
        <f>IFERROR(__xludf.DUMMYFUNCTION("""COMPUTED_VALUE"""),45882.66666666667)</f>
        <v>45882.66667</v>
      </c>
      <c r="N406" s="1">
        <f>IFERROR(__xludf.DUMMYFUNCTION("""COMPUTED_VALUE"""),6.4072431E7)</f>
        <v>64072431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IFERROR(__xludf.DUMMYFUNCTION("""COMPUTED_VALUE"""),2489.05)</f>
        <v>2489.05</v>
      </c>
      <c r="D407" s="2">
        <f>IFERROR(__xludf.DUMMYFUNCTION("""COMPUTED_VALUE"""),45883.66666666667)</f>
        <v>45883.66667</v>
      </c>
      <c r="E407" s="1">
        <f>IFERROR(__xludf.DUMMYFUNCTION("""COMPUTED_VALUE"""),2536.99)</f>
        <v>2536.99</v>
      </c>
      <c r="G407" s="2">
        <f>IFERROR(__xludf.DUMMYFUNCTION("""COMPUTED_VALUE"""),45883.66666666667)</f>
        <v>45883.66667</v>
      </c>
      <c r="H407" s="1">
        <f>IFERROR(__xludf.DUMMYFUNCTION("""COMPUTED_VALUE"""),2473.34)</f>
        <v>2473.34</v>
      </c>
      <c r="J407" s="2">
        <f>IFERROR(__xludf.DUMMYFUNCTION("""COMPUTED_VALUE"""),45883.66666666667)</f>
        <v>45883.66667</v>
      </c>
      <c r="K407" s="1">
        <f>IFERROR(__xludf.DUMMYFUNCTION("""COMPUTED_VALUE"""),2507.68)</f>
        <v>2507.68</v>
      </c>
      <c r="M407" s="2">
        <f>IFERROR(__xludf.DUMMYFUNCTION("""COMPUTED_VALUE"""),45883.66666666667)</f>
        <v>45883.66667</v>
      </c>
      <c r="N407" s="1">
        <f>IFERROR(__xludf.DUMMYFUNCTION("""COMPUTED_VALUE"""),6.0699264E7)</f>
        <v>60699264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IFERROR(__xludf.DUMMYFUNCTION("""COMPUTED_VALUE"""),2492.72)</f>
        <v>2492.72</v>
      </c>
      <c r="D408" s="2">
        <f>IFERROR(__xludf.DUMMYFUNCTION("""COMPUTED_VALUE"""),45884.66666666667)</f>
        <v>45884.66667</v>
      </c>
      <c r="E408" s="1">
        <f>IFERROR(__xludf.DUMMYFUNCTION("""COMPUTED_VALUE"""),2492.72)</f>
        <v>2492.72</v>
      </c>
      <c r="G408" s="2">
        <f>IFERROR(__xludf.DUMMYFUNCTION("""COMPUTED_VALUE"""),45884.66666666667)</f>
        <v>45884.66667</v>
      </c>
      <c r="H408" s="1">
        <f>IFERROR(__xludf.DUMMYFUNCTION("""COMPUTED_VALUE"""),2441.99)</f>
        <v>2441.99</v>
      </c>
      <c r="J408" s="2">
        <f>IFERROR(__xludf.DUMMYFUNCTION("""COMPUTED_VALUE"""),45884.66666666667)</f>
        <v>45884.66667</v>
      </c>
      <c r="K408" s="1">
        <f>IFERROR(__xludf.DUMMYFUNCTION("""COMPUTED_VALUE"""),2454.13)</f>
        <v>2454.13</v>
      </c>
      <c r="M408" s="2">
        <f>IFERROR(__xludf.DUMMYFUNCTION("""COMPUTED_VALUE"""),45884.66666666667)</f>
        <v>45884.66667</v>
      </c>
      <c r="N408" s="1">
        <f>IFERROR(__xludf.DUMMYFUNCTION("""COMPUTED_VALUE"""),5.9152593E7)</f>
        <v>59152593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IFERROR(__xludf.DUMMYFUNCTION("""COMPUTED_VALUE"""),2443.35)</f>
        <v>2443.35</v>
      </c>
      <c r="D409" s="2">
        <f>IFERROR(__xludf.DUMMYFUNCTION("""COMPUTED_VALUE"""),45887.66666666667)</f>
        <v>45887.66667</v>
      </c>
      <c r="E409" s="1">
        <f>IFERROR(__xludf.DUMMYFUNCTION("""COMPUTED_VALUE"""),2475.79)</f>
        <v>2475.79</v>
      </c>
      <c r="G409" s="2">
        <f>IFERROR(__xludf.DUMMYFUNCTION("""COMPUTED_VALUE"""),45887.66666666667)</f>
        <v>45887.66667</v>
      </c>
      <c r="H409" s="1">
        <f>IFERROR(__xludf.DUMMYFUNCTION("""COMPUTED_VALUE"""),2443.35)</f>
        <v>2443.35</v>
      </c>
      <c r="J409" s="2">
        <f>IFERROR(__xludf.DUMMYFUNCTION("""COMPUTED_VALUE"""),45887.66666666667)</f>
        <v>45887.66667</v>
      </c>
      <c r="K409" s="1">
        <f>IFERROR(__xludf.DUMMYFUNCTION("""COMPUTED_VALUE"""),2473.03)</f>
        <v>2473.03</v>
      </c>
      <c r="M409" s="2">
        <f>IFERROR(__xludf.DUMMYFUNCTION("""COMPUTED_VALUE"""),45887.66666666667)</f>
        <v>45887.66667</v>
      </c>
      <c r="N409" s="1">
        <f>IFERROR(__xludf.DUMMYFUNCTION("""COMPUTED_VALUE"""),3.6332309E7)</f>
        <v>36332309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IFERROR(__xludf.DUMMYFUNCTION("""COMPUTED_VALUE"""),2464.72)</f>
        <v>2464.72</v>
      </c>
      <c r="D410" s="2">
        <f>IFERROR(__xludf.DUMMYFUNCTION("""COMPUTED_VALUE"""),45888.66666666667)</f>
        <v>45888.66667</v>
      </c>
      <c r="E410" s="1">
        <f>IFERROR(__xludf.DUMMYFUNCTION("""COMPUTED_VALUE"""),2482.73)</f>
        <v>2482.73</v>
      </c>
      <c r="G410" s="2">
        <f>IFERROR(__xludf.DUMMYFUNCTION("""COMPUTED_VALUE"""),45888.66666666667)</f>
        <v>45888.66667</v>
      </c>
      <c r="H410" s="1">
        <f>IFERROR(__xludf.DUMMYFUNCTION("""COMPUTED_VALUE"""),2439.05)</f>
        <v>2439.05</v>
      </c>
      <c r="J410" s="2">
        <f>IFERROR(__xludf.DUMMYFUNCTION("""COMPUTED_VALUE"""),45888.66666666667)</f>
        <v>45888.66667</v>
      </c>
      <c r="K410" s="1">
        <f>IFERROR(__xludf.DUMMYFUNCTION("""COMPUTED_VALUE"""),2442.72)</f>
        <v>2442.72</v>
      </c>
      <c r="M410" s="2">
        <f>IFERROR(__xludf.DUMMYFUNCTION("""COMPUTED_VALUE"""),45888.66666666667)</f>
        <v>45888.66667</v>
      </c>
      <c r="N410" s="1">
        <f>IFERROR(__xludf.DUMMYFUNCTION("""COMPUTED_VALUE"""),3.9888523E7)</f>
        <v>39888523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IFERROR(__xludf.DUMMYFUNCTION("""COMPUTED_VALUE"""),2436.03)</f>
        <v>2436.03</v>
      </c>
      <c r="D411" s="2">
        <f>IFERROR(__xludf.DUMMYFUNCTION("""COMPUTED_VALUE"""),45889.66666666667)</f>
        <v>45889.66667</v>
      </c>
      <c r="E411" s="1">
        <f>IFERROR(__xludf.DUMMYFUNCTION("""COMPUTED_VALUE"""),2443.51)</f>
        <v>2443.51</v>
      </c>
      <c r="G411" s="2">
        <f>IFERROR(__xludf.DUMMYFUNCTION("""COMPUTED_VALUE"""),45889.66666666667)</f>
        <v>45889.66667</v>
      </c>
      <c r="H411" s="1">
        <f>IFERROR(__xludf.DUMMYFUNCTION("""COMPUTED_VALUE"""),2407.61)</f>
        <v>2407.61</v>
      </c>
      <c r="J411" s="2">
        <f>IFERROR(__xludf.DUMMYFUNCTION("""COMPUTED_VALUE"""),45889.66666666667)</f>
        <v>45889.66667</v>
      </c>
      <c r="K411" s="1">
        <f>IFERROR(__xludf.DUMMYFUNCTION("""COMPUTED_VALUE"""),2440.29)</f>
        <v>2440.29</v>
      </c>
      <c r="M411" s="2">
        <f>IFERROR(__xludf.DUMMYFUNCTION("""COMPUTED_VALUE"""),45889.66666666667)</f>
        <v>45889.66667</v>
      </c>
      <c r="N411" s="1">
        <f>IFERROR(__xludf.DUMMYFUNCTION("""COMPUTED_VALUE"""),3.6569414E7)</f>
        <v>36569414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IFERROR(__xludf.DUMMYFUNCTION("""COMPUTED_VALUE"""),2438.49)</f>
        <v>2438.49</v>
      </c>
      <c r="D412" s="2">
        <f>IFERROR(__xludf.DUMMYFUNCTION("""COMPUTED_VALUE"""),45890.66666666667)</f>
        <v>45890.66667</v>
      </c>
      <c r="E412" s="1">
        <f>IFERROR(__xludf.DUMMYFUNCTION("""COMPUTED_VALUE"""),2445.57)</f>
        <v>2445.57</v>
      </c>
      <c r="G412" s="2">
        <f>IFERROR(__xludf.DUMMYFUNCTION("""COMPUTED_VALUE"""),45890.66666666667)</f>
        <v>45890.66667</v>
      </c>
      <c r="H412" s="1">
        <f>IFERROR(__xludf.DUMMYFUNCTION("""COMPUTED_VALUE"""),2419.86)</f>
        <v>2419.86</v>
      </c>
      <c r="J412" s="2">
        <f>IFERROR(__xludf.DUMMYFUNCTION("""COMPUTED_VALUE"""),45890.66666666667)</f>
        <v>45890.66667</v>
      </c>
      <c r="K412" s="1">
        <f>IFERROR(__xludf.DUMMYFUNCTION("""COMPUTED_VALUE"""),2441.7)</f>
        <v>2441.7</v>
      </c>
      <c r="M412" s="2">
        <f>IFERROR(__xludf.DUMMYFUNCTION("""COMPUTED_VALUE"""),45890.66666666667)</f>
        <v>45890.66667</v>
      </c>
      <c r="N412" s="1">
        <f>IFERROR(__xludf.DUMMYFUNCTION("""COMPUTED_VALUE"""),2.6646688E7)</f>
        <v>26646688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IFERROR(__xludf.DUMMYFUNCTION("""COMPUTED_VALUE"""),2449.99)</f>
        <v>2449.99</v>
      </c>
      <c r="D413" s="2">
        <f>IFERROR(__xludf.DUMMYFUNCTION("""COMPUTED_VALUE"""),45891.66666666667)</f>
        <v>45891.66667</v>
      </c>
      <c r="E413" s="1">
        <f>IFERROR(__xludf.DUMMYFUNCTION("""COMPUTED_VALUE"""),2485.05)</f>
        <v>2485.05</v>
      </c>
      <c r="G413" s="2">
        <f>IFERROR(__xludf.DUMMYFUNCTION("""COMPUTED_VALUE"""),45891.66666666667)</f>
        <v>45891.66667</v>
      </c>
      <c r="H413" s="1">
        <f>IFERROR(__xludf.DUMMYFUNCTION("""COMPUTED_VALUE"""),2437.91)</f>
        <v>2437.91</v>
      </c>
      <c r="J413" s="2">
        <f>IFERROR(__xludf.DUMMYFUNCTION("""COMPUTED_VALUE"""),45891.66666666667)</f>
        <v>45891.66667</v>
      </c>
      <c r="K413" s="1">
        <f>IFERROR(__xludf.DUMMYFUNCTION("""COMPUTED_VALUE"""),2461.98)</f>
        <v>2461.98</v>
      </c>
      <c r="M413" s="2">
        <f>IFERROR(__xludf.DUMMYFUNCTION("""COMPUTED_VALUE"""),45891.66666666667)</f>
        <v>45891.66667</v>
      </c>
      <c r="N413" s="1">
        <f>IFERROR(__xludf.DUMMYFUNCTION("""COMPUTED_VALUE"""),3.4961103E7)</f>
        <v>34961103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IFERROR(__xludf.DUMMYFUNCTION("""COMPUTED_VALUE"""),2463.04)</f>
        <v>2463.04</v>
      </c>
      <c r="D414" s="2">
        <f>IFERROR(__xludf.DUMMYFUNCTION("""COMPUTED_VALUE"""),45894.66666666667)</f>
        <v>45894.66667</v>
      </c>
      <c r="E414" s="1">
        <f>IFERROR(__xludf.DUMMYFUNCTION("""COMPUTED_VALUE"""),2464.81)</f>
        <v>2464.81</v>
      </c>
      <c r="G414" s="2">
        <f>IFERROR(__xludf.DUMMYFUNCTION("""COMPUTED_VALUE"""),45894.66666666667)</f>
        <v>45894.66667</v>
      </c>
      <c r="H414" s="1">
        <f>IFERROR(__xludf.DUMMYFUNCTION("""COMPUTED_VALUE"""),2447.16)</f>
        <v>2447.16</v>
      </c>
      <c r="J414" s="2">
        <f>IFERROR(__xludf.DUMMYFUNCTION("""COMPUTED_VALUE"""),45894.66666666667)</f>
        <v>45894.66667</v>
      </c>
      <c r="K414" s="1">
        <f>IFERROR(__xludf.DUMMYFUNCTION("""COMPUTED_VALUE"""),2456.37)</f>
        <v>2456.37</v>
      </c>
      <c r="M414" s="2">
        <f>IFERROR(__xludf.DUMMYFUNCTION("""COMPUTED_VALUE"""),45894.66666666667)</f>
        <v>45894.66667</v>
      </c>
      <c r="N414" s="1">
        <f>IFERROR(__xludf.DUMMYFUNCTION("""COMPUTED_VALUE"""),2.6222632E7)</f>
        <v>26222632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IFERROR(__xludf.DUMMYFUNCTION("""COMPUTED_VALUE"""),2456.74)</f>
        <v>2456.74</v>
      </c>
      <c r="D415" s="2">
        <f>IFERROR(__xludf.DUMMYFUNCTION("""COMPUTED_VALUE"""),45895.66666666667)</f>
        <v>45895.66667</v>
      </c>
      <c r="E415" s="1">
        <f>IFERROR(__xludf.DUMMYFUNCTION("""COMPUTED_VALUE"""),2485.82)</f>
        <v>2485.82</v>
      </c>
      <c r="G415" s="2">
        <f>IFERROR(__xludf.DUMMYFUNCTION("""COMPUTED_VALUE"""),45895.66666666667)</f>
        <v>45895.66667</v>
      </c>
      <c r="H415" s="1">
        <f>IFERROR(__xludf.DUMMYFUNCTION("""COMPUTED_VALUE"""),2456.74)</f>
        <v>2456.74</v>
      </c>
      <c r="J415" s="2">
        <f>IFERROR(__xludf.DUMMYFUNCTION("""COMPUTED_VALUE"""),45895.66666666667)</f>
        <v>45895.66667</v>
      </c>
      <c r="K415" s="1">
        <f>IFERROR(__xludf.DUMMYFUNCTION("""COMPUTED_VALUE"""),2480.81)</f>
        <v>2480.81</v>
      </c>
      <c r="M415" s="2">
        <f>IFERROR(__xludf.DUMMYFUNCTION("""COMPUTED_VALUE"""),45895.66666666667)</f>
        <v>45895.66667</v>
      </c>
      <c r="N415" s="1">
        <f>IFERROR(__xludf.DUMMYFUNCTION("""COMPUTED_VALUE"""),4.8226028E7)</f>
        <v>48226028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IFERROR(__xludf.DUMMYFUNCTION("""COMPUTED_VALUE"""),2481.75)</f>
        <v>2481.75</v>
      </c>
      <c r="D416" s="2">
        <f>IFERROR(__xludf.DUMMYFUNCTION("""COMPUTED_VALUE"""),45896.66666666667)</f>
        <v>45896.66667</v>
      </c>
      <c r="E416" s="1">
        <f>IFERROR(__xludf.DUMMYFUNCTION("""COMPUTED_VALUE"""),2494.75)</f>
        <v>2494.75</v>
      </c>
      <c r="G416" s="2">
        <f>IFERROR(__xludf.DUMMYFUNCTION("""COMPUTED_VALUE"""),45896.66666666667)</f>
        <v>45896.66667</v>
      </c>
      <c r="H416" s="1">
        <f>IFERROR(__xludf.DUMMYFUNCTION("""COMPUTED_VALUE"""),2474.2)</f>
        <v>2474.2</v>
      </c>
      <c r="J416" s="2">
        <f>IFERROR(__xludf.DUMMYFUNCTION("""COMPUTED_VALUE"""),45896.66666666667)</f>
        <v>45896.66667</v>
      </c>
      <c r="K416" s="1">
        <f>IFERROR(__xludf.DUMMYFUNCTION("""COMPUTED_VALUE"""),2487.38)</f>
        <v>2487.38</v>
      </c>
      <c r="M416" s="2">
        <f>IFERROR(__xludf.DUMMYFUNCTION("""COMPUTED_VALUE"""),45896.66666666667)</f>
        <v>45896.66667</v>
      </c>
      <c r="N416" s="1">
        <f>IFERROR(__xludf.DUMMYFUNCTION("""COMPUTED_VALUE"""),3.0515683E7)</f>
        <v>30515683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IFERROR(__xludf.DUMMYFUNCTION("""COMPUTED_VALUE"""),2479.98)</f>
        <v>2479.98</v>
      </c>
      <c r="D417" s="2">
        <f>IFERROR(__xludf.DUMMYFUNCTION("""COMPUTED_VALUE"""),45897.66666666667)</f>
        <v>45897.66667</v>
      </c>
      <c r="E417" s="1">
        <f>IFERROR(__xludf.DUMMYFUNCTION("""COMPUTED_VALUE"""),2536.29)</f>
        <v>2536.29</v>
      </c>
      <c r="G417" s="2">
        <f>IFERROR(__xludf.DUMMYFUNCTION("""COMPUTED_VALUE"""),45897.66666666667)</f>
        <v>45897.66667</v>
      </c>
      <c r="H417" s="1">
        <f>IFERROR(__xludf.DUMMYFUNCTION("""COMPUTED_VALUE"""),2479.98)</f>
        <v>2479.98</v>
      </c>
      <c r="J417" s="2">
        <f>IFERROR(__xludf.DUMMYFUNCTION("""COMPUTED_VALUE"""),45897.66666666667)</f>
        <v>45897.66667</v>
      </c>
      <c r="K417" s="1">
        <f>IFERROR(__xludf.DUMMYFUNCTION("""COMPUTED_VALUE"""),2531.71)</f>
        <v>2531.71</v>
      </c>
      <c r="M417" s="2">
        <f>IFERROR(__xludf.DUMMYFUNCTION("""COMPUTED_VALUE"""),45897.66666666667)</f>
        <v>45897.66667</v>
      </c>
      <c r="N417" s="1">
        <f>IFERROR(__xludf.DUMMYFUNCTION("""COMPUTED_VALUE"""),3.9399042E7)</f>
        <v>39399042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IFERROR(__xludf.DUMMYFUNCTION("""COMPUTED_VALUE"""),2524.67)</f>
        <v>2524.67</v>
      </c>
      <c r="D418" s="2">
        <f>IFERROR(__xludf.DUMMYFUNCTION("""COMPUTED_VALUE"""),45898.66666666667)</f>
        <v>45898.66667</v>
      </c>
      <c r="E418" s="1">
        <f>IFERROR(__xludf.DUMMYFUNCTION("""COMPUTED_VALUE"""),2536.41)</f>
        <v>2536.41</v>
      </c>
      <c r="G418" s="2">
        <f>IFERROR(__xludf.DUMMYFUNCTION("""COMPUTED_VALUE"""),45898.66666666667)</f>
        <v>45898.66667</v>
      </c>
      <c r="H418" s="1">
        <f>IFERROR(__xludf.DUMMYFUNCTION("""COMPUTED_VALUE"""),2511.33)</f>
        <v>2511.33</v>
      </c>
      <c r="J418" s="2">
        <f>IFERROR(__xludf.DUMMYFUNCTION("""COMPUTED_VALUE"""),45898.66666666667)</f>
        <v>45898.66667</v>
      </c>
      <c r="K418" s="1">
        <f>IFERROR(__xludf.DUMMYFUNCTION("""COMPUTED_VALUE"""),2525.01)</f>
        <v>2525.01</v>
      </c>
      <c r="M418" s="2">
        <f>IFERROR(__xludf.DUMMYFUNCTION("""COMPUTED_VALUE"""),45898.66666666667)</f>
        <v>45898.66667</v>
      </c>
      <c r="N418" s="1">
        <f>IFERROR(__xludf.DUMMYFUNCTION("""COMPUTED_VALUE"""),3.5335115E7)</f>
        <v>35335115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IFERROR(__xludf.DUMMYFUNCTION("""COMPUTED_VALUE"""),2481.29)</f>
        <v>2481.29</v>
      </c>
      <c r="D419" s="2">
        <f>IFERROR(__xludf.DUMMYFUNCTION("""COMPUTED_VALUE"""),45902.66666666667)</f>
        <v>45902.66667</v>
      </c>
      <c r="E419" s="1">
        <f>IFERROR(__xludf.DUMMYFUNCTION("""COMPUTED_VALUE"""),2507.06)</f>
        <v>2507.06</v>
      </c>
      <c r="G419" s="2">
        <f>IFERROR(__xludf.DUMMYFUNCTION("""COMPUTED_VALUE"""),45902.66666666667)</f>
        <v>45902.66667</v>
      </c>
      <c r="H419" s="1">
        <f>IFERROR(__xludf.DUMMYFUNCTION("""COMPUTED_VALUE"""),2464.7)</f>
        <v>2464.7</v>
      </c>
      <c r="J419" s="2">
        <f>IFERROR(__xludf.DUMMYFUNCTION("""COMPUTED_VALUE"""),45902.66666666667)</f>
        <v>45902.66667</v>
      </c>
      <c r="K419" s="1">
        <f>IFERROR(__xludf.DUMMYFUNCTION("""COMPUTED_VALUE"""),2497.23)</f>
        <v>2497.23</v>
      </c>
      <c r="M419" s="2">
        <f>IFERROR(__xludf.DUMMYFUNCTION("""COMPUTED_VALUE"""),45902.66666666667)</f>
        <v>45902.66667</v>
      </c>
      <c r="N419" s="1">
        <f>IFERROR(__xludf.DUMMYFUNCTION("""COMPUTED_VALUE"""),4.089242E7)</f>
        <v>40892420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IFERROR(__xludf.DUMMYFUNCTION("""COMPUTED_VALUE"""),2499.13)</f>
        <v>2499.13</v>
      </c>
      <c r="D420" s="2">
        <f>IFERROR(__xludf.DUMMYFUNCTION("""COMPUTED_VALUE"""),45903.66666666667)</f>
        <v>45903.66667</v>
      </c>
      <c r="E420" s="1">
        <f>IFERROR(__xludf.DUMMYFUNCTION("""COMPUTED_VALUE"""),2507.92)</f>
        <v>2507.92</v>
      </c>
      <c r="G420" s="2">
        <f>IFERROR(__xludf.DUMMYFUNCTION("""COMPUTED_VALUE"""),45903.66666666667)</f>
        <v>45903.66667</v>
      </c>
      <c r="H420" s="1">
        <f>IFERROR(__xludf.DUMMYFUNCTION("""COMPUTED_VALUE"""),2489.0)</f>
        <v>2489</v>
      </c>
      <c r="J420" s="2">
        <f>IFERROR(__xludf.DUMMYFUNCTION("""COMPUTED_VALUE"""),45903.66666666667)</f>
        <v>45903.66667</v>
      </c>
      <c r="K420" s="1">
        <f>IFERROR(__xludf.DUMMYFUNCTION("""COMPUTED_VALUE"""),2502.32)</f>
        <v>2502.32</v>
      </c>
      <c r="M420" s="2">
        <f>IFERROR(__xludf.DUMMYFUNCTION("""COMPUTED_VALUE"""),45903.66666666667)</f>
        <v>45903.66667</v>
      </c>
      <c r="N420" s="1">
        <f>IFERROR(__xludf.DUMMYFUNCTION("""COMPUTED_VALUE"""),3.7853334E7)</f>
        <v>37853334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IFERROR(__xludf.DUMMYFUNCTION("""COMPUTED_VALUE"""),2520.93)</f>
        <v>2520.93</v>
      </c>
      <c r="D421" s="2">
        <f>IFERROR(__xludf.DUMMYFUNCTION("""COMPUTED_VALUE"""),45904.66666666667)</f>
        <v>45904.66667</v>
      </c>
      <c r="E421" s="1">
        <f>IFERROR(__xludf.DUMMYFUNCTION("""COMPUTED_VALUE"""),2552.53)</f>
        <v>2552.53</v>
      </c>
      <c r="G421" s="2">
        <f>IFERROR(__xludf.DUMMYFUNCTION("""COMPUTED_VALUE"""),45904.66666666667)</f>
        <v>45904.66667</v>
      </c>
      <c r="H421" s="1">
        <f>IFERROR(__xludf.DUMMYFUNCTION("""COMPUTED_VALUE"""),2520.93)</f>
        <v>2520.93</v>
      </c>
      <c r="J421" s="2">
        <f>IFERROR(__xludf.DUMMYFUNCTION("""COMPUTED_VALUE"""),45904.66666666667)</f>
        <v>45904.66667</v>
      </c>
      <c r="K421" s="1">
        <f>IFERROR(__xludf.DUMMYFUNCTION("""COMPUTED_VALUE"""),2546.38)</f>
        <v>2546.38</v>
      </c>
      <c r="M421" s="2">
        <f>IFERROR(__xludf.DUMMYFUNCTION("""COMPUTED_VALUE"""),45904.66666666667)</f>
        <v>45904.66667</v>
      </c>
      <c r="N421" s="1">
        <f>IFERROR(__xludf.DUMMYFUNCTION("""COMPUTED_VALUE"""),4.8312427E7)</f>
        <v>48312427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IFERROR(__xludf.DUMMYFUNCTION("""COMPUTED_VALUE"""),2561.3)</f>
        <v>2561.3</v>
      </c>
      <c r="D422" s="2">
        <f>IFERROR(__xludf.DUMMYFUNCTION("""COMPUTED_VALUE"""),45905.66666666667)</f>
        <v>45905.66667</v>
      </c>
      <c r="E422" s="1">
        <f>IFERROR(__xludf.DUMMYFUNCTION("""COMPUTED_VALUE"""),2569.7)</f>
        <v>2569.7</v>
      </c>
      <c r="G422" s="2">
        <f>IFERROR(__xludf.DUMMYFUNCTION("""COMPUTED_VALUE"""),45905.66666666667)</f>
        <v>45905.66667</v>
      </c>
      <c r="H422" s="1">
        <f>IFERROR(__xludf.DUMMYFUNCTION("""COMPUTED_VALUE"""),2512.87)</f>
        <v>2512.87</v>
      </c>
      <c r="J422" s="2">
        <f>IFERROR(__xludf.DUMMYFUNCTION("""COMPUTED_VALUE"""),45905.66666666667)</f>
        <v>45905.66667</v>
      </c>
      <c r="K422" s="1">
        <f>IFERROR(__xludf.DUMMYFUNCTION("""COMPUTED_VALUE"""),2538.06)</f>
        <v>2538.06</v>
      </c>
      <c r="M422" s="2">
        <f>IFERROR(__xludf.DUMMYFUNCTION("""COMPUTED_VALUE"""),45905.66666666667)</f>
        <v>45905.66667</v>
      </c>
      <c r="N422" s="1">
        <f>IFERROR(__xludf.DUMMYFUNCTION("""COMPUTED_VALUE"""),4.70382E7)</f>
        <v>47038200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IFERROR(__xludf.DUMMYFUNCTION("""COMPUTED_VALUE"""),2542.04)</f>
        <v>2542.04</v>
      </c>
      <c r="D423" s="2">
        <f>IFERROR(__xludf.DUMMYFUNCTION("""COMPUTED_VALUE"""),45908.66666666667)</f>
        <v>45908.66667</v>
      </c>
      <c r="E423" s="1">
        <f>IFERROR(__xludf.DUMMYFUNCTION("""COMPUTED_VALUE"""),2544.99)</f>
        <v>2544.99</v>
      </c>
      <c r="G423" s="2">
        <f>IFERROR(__xludf.DUMMYFUNCTION("""COMPUTED_VALUE"""),45908.66666666667)</f>
        <v>45908.66667</v>
      </c>
      <c r="H423" s="1">
        <f>IFERROR(__xludf.DUMMYFUNCTION("""COMPUTED_VALUE"""),2521.87)</f>
        <v>2521.87</v>
      </c>
      <c r="J423" s="2">
        <f>IFERROR(__xludf.DUMMYFUNCTION("""COMPUTED_VALUE"""),45908.66666666667)</f>
        <v>45908.66667</v>
      </c>
      <c r="K423" s="1">
        <f>IFERROR(__xludf.DUMMYFUNCTION("""COMPUTED_VALUE"""),2526.67)</f>
        <v>2526.67</v>
      </c>
      <c r="M423" s="2">
        <f>IFERROR(__xludf.DUMMYFUNCTION("""COMPUTED_VALUE"""),45908.66666666667)</f>
        <v>45908.66667</v>
      </c>
      <c r="N423" s="1">
        <f>IFERROR(__xludf.DUMMYFUNCTION("""COMPUTED_VALUE"""),4.1839568E7)</f>
        <v>41839568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IFERROR(__xludf.DUMMYFUNCTION("""COMPUTED_VALUE"""),2525.75)</f>
        <v>2525.75</v>
      </c>
      <c r="D424" s="2">
        <f>IFERROR(__xludf.DUMMYFUNCTION("""COMPUTED_VALUE"""),45909.66666666667)</f>
        <v>45909.66667</v>
      </c>
      <c r="E424" s="1">
        <f>IFERROR(__xludf.DUMMYFUNCTION("""COMPUTED_VALUE"""),2547.67)</f>
        <v>2547.67</v>
      </c>
      <c r="G424" s="2">
        <f>IFERROR(__xludf.DUMMYFUNCTION("""COMPUTED_VALUE"""),45909.66666666667)</f>
        <v>45909.66667</v>
      </c>
      <c r="H424" s="1">
        <f>IFERROR(__xludf.DUMMYFUNCTION("""COMPUTED_VALUE"""),2521.36)</f>
        <v>2521.36</v>
      </c>
      <c r="J424" s="2">
        <f>IFERROR(__xludf.DUMMYFUNCTION("""COMPUTED_VALUE"""),45909.66666666667)</f>
        <v>45909.66667</v>
      </c>
      <c r="K424" s="1">
        <f>IFERROR(__xludf.DUMMYFUNCTION("""COMPUTED_VALUE"""),2545.05)</f>
        <v>2545.05</v>
      </c>
      <c r="M424" s="2">
        <f>IFERROR(__xludf.DUMMYFUNCTION("""COMPUTED_VALUE"""),45909.66666666667)</f>
        <v>45909.66667</v>
      </c>
      <c r="N424" s="1">
        <f>IFERROR(__xludf.DUMMYFUNCTION("""COMPUTED_VALUE"""),3.6337103E7)</f>
        <v>36337103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IFERROR(__xludf.DUMMYFUNCTION("""COMPUTED_VALUE"""),2566.13)</f>
        <v>2566.13</v>
      </c>
      <c r="D425" s="2">
        <f>IFERROR(__xludf.DUMMYFUNCTION("""COMPUTED_VALUE"""),45910.66666666667)</f>
        <v>45910.66667</v>
      </c>
      <c r="E425" s="1">
        <f>IFERROR(__xludf.DUMMYFUNCTION("""COMPUTED_VALUE"""),2612.74)</f>
        <v>2612.74</v>
      </c>
      <c r="G425" s="2">
        <f>IFERROR(__xludf.DUMMYFUNCTION("""COMPUTED_VALUE"""),45910.66666666667)</f>
        <v>45910.66667</v>
      </c>
      <c r="H425" s="1">
        <f>IFERROR(__xludf.DUMMYFUNCTION("""COMPUTED_VALUE"""),2565.06)</f>
        <v>2565.06</v>
      </c>
      <c r="J425" s="2">
        <f>IFERROR(__xludf.DUMMYFUNCTION("""COMPUTED_VALUE"""),45910.66666666667)</f>
        <v>45910.66667</v>
      </c>
      <c r="K425" s="1">
        <f>IFERROR(__xludf.DUMMYFUNCTION("""COMPUTED_VALUE"""),2607.74)</f>
        <v>2607.74</v>
      </c>
      <c r="M425" s="2">
        <f>IFERROR(__xludf.DUMMYFUNCTION("""COMPUTED_VALUE"""),45910.66666666667)</f>
        <v>45910.66667</v>
      </c>
      <c r="N425" s="1">
        <f>IFERROR(__xludf.DUMMYFUNCTION("""COMPUTED_VALUE"""),5.8186873E7)</f>
        <v>58186873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IFERROR(__xludf.DUMMYFUNCTION("""COMPUTED_VALUE"""),2616.43)</f>
        <v>2616.43</v>
      </c>
      <c r="D426" s="2">
        <f>IFERROR(__xludf.DUMMYFUNCTION("""COMPUTED_VALUE"""),45911.66666666667)</f>
        <v>45911.66667</v>
      </c>
      <c r="E426" s="1">
        <f>IFERROR(__xludf.DUMMYFUNCTION("""COMPUTED_VALUE"""),2649.42)</f>
        <v>2649.42</v>
      </c>
      <c r="G426" s="2">
        <f>IFERROR(__xludf.DUMMYFUNCTION("""COMPUTED_VALUE"""),45911.66666666667)</f>
        <v>45911.66667</v>
      </c>
      <c r="H426" s="1">
        <f>IFERROR(__xludf.DUMMYFUNCTION("""COMPUTED_VALUE"""),2611.85)</f>
        <v>2611.85</v>
      </c>
      <c r="J426" s="2">
        <f>IFERROR(__xludf.DUMMYFUNCTION("""COMPUTED_VALUE"""),45911.66666666667)</f>
        <v>45911.66667</v>
      </c>
      <c r="K426" s="1">
        <f>IFERROR(__xludf.DUMMYFUNCTION("""COMPUTED_VALUE"""),2624.74)</f>
        <v>2624.74</v>
      </c>
      <c r="M426" s="2">
        <f>IFERROR(__xludf.DUMMYFUNCTION("""COMPUTED_VALUE"""),45911.66666666667)</f>
        <v>45911.66667</v>
      </c>
      <c r="N426" s="1">
        <f>IFERROR(__xludf.DUMMYFUNCTION("""COMPUTED_VALUE"""),4.9667677E7)</f>
        <v>49667677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IFERROR(__xludf.DUMMYFUNCTION("""COMPUTED_VALUE"""),2589.11)</f>
        <v>2589.11</v>
      </c>
      <c r="D427" s="2">
        <f>IFERROR(__xludf.DUMMYFUNCTION("""COMPUTED_VALUE"""),45912.66666666667)</f>
        <v>45912.66667</v>
      </c>
      <c r="E427" s="1">
        <f>IFERROR(__xludf.DUMMYFUNCTION("""COMPUTED_VALUE"""),2589.11)</f>
        <v>2589.11</v>
      </c>
      <c r="G427" s="2">
        <f>IFERROR(__xludf.DUMMYFUNCTION("""COMPUTED_VALUE"""),45912.66666666667)</f>
        <v>45912.66667</v>
      </c>
      <c r="H427" s="1">
        <f>IFERROR(__xludf.DUMMYFUNCTION("""COMPUTED_VALUE"""),2526.57)</f>
        <v>2526.57</v>
      </c>
      <c r="J427" s="2">
        <f>IFERROR(__xludf.DUMMYFUNCTION("""COMPUTED_VALUE"""),45912.66666666667)</f>
        <v>45912.66667</v>
      </c>
      <c r="K427" s="1">
        <f>IFERROR(__xludf.DUMMYFUNCTION("""COMPUTED_VALUE"""),2530.15)</f>
        <v>2530.15</v>
      </c>
      <c r="M427" s="2">
        <f>IFERROR(__xludf.DUMMYFUNCTION("""COMPUTED_VALUE"""),45912.66666666667)</f>
        <v>45912.66667</v>
      </c>
      <c r="N427" s="1">
        <f>IFERROR(__xludf.DUMMYFUNCTION("""COMPUTED_VALUE"""),5.0947091E7)</f>
        <v>50947091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IFERROR(__xludf.DUMMYFUNCTION("""COMPUTED_VALUE"""),2532.2)</f>
        <v>2532.2</v>
      </c>
      <c r="D428" s="2">
        <f>IFERROR(__xludf.DUMMYFUNCTION("""COMPUTED_VALUE"""),45915.66666666667)</f>
        <v>45915.66667</v>
      </c>
      <c r="E428" s="1">
        <f>IFERROR(__xludf.DUMMYFUNCTION("""COMPUTED_VALUE"""),2577.92)</f>
        <v>2577.92</v>
      </c>
      <c r="G428" s="2">
        <f>IFERROR(__xludf.DUMMYFUNCTION("""COMPUTED_VALUE"""),45915.66666666667)</f>
        <v>45915.66667</v>
      </c>
      <c r="H428" s="1">
        <f>IFERROR(__xludf.DUMMYFUNCTION("""COMPUTED_VALUE"""),2528.92)</f>
        <v>2528.92</v>
      </c>
      <c r="J428" s="2">
        <f>IFERROR(__xludf.DUMMYFUNCTION("""COMPUTED_VALUE"""),45915.66666666667)</f>
        <v>45915.66667</v>
      </c>
      <c r="K428" s="1">
        <f>IFERROR(__xludf.DUMMYFUNCTION("""COMPUTED_VALUE"""),2570.27)</f>
        <v>2570.27</v>
      </c>
      <c r="M428" s="2">
        <f>IFERROR(__xludf.DUMMYFUNCTION("""COMPUTED_VALUE"""),45915.66666666667)</f>
        <v>45915.66667</v>
      </c>
      <c r="N428" s="1">
        <f>IFERROR(__xludf.DUMMYFUNCTION("""COMPUTED_VALUE"""),4.3411919E7)</f>
        <v>43411919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IFERROR(__xludf.DUMMYFUNCTION("""COMPUTED_VALUE"""),2573.21)</f>
        <v>2573.21</v>
      </c>
      <c r="D429" s="2">
        <f>IFERROR(__xludf.DUMMYFUNCTION("""COMPUTED_VALUE"""),45916.66666666667)</f>
        <v>45916.66667</v>
      </c>
      <c r="E429" s="1">
        <f>IFERROR(__xludf.DUMMYFUNCTION("""COMPUTED_VALUE"""),2577.35)</f>
        <v>2577.35</v>
      </c>
      <c r="G429" s="2">
        <f>IFERROR(__xludf.DUMMYFUNCTION("""COMPUTED_VALUE"""),45916.66666666667)</f>
        <v>45916.66667</v>
      </c>
      <c r="H429" s="1">
        <f>IFERROR(__xludf.DUMMYFUNCTION("""COMPUTED_VALUE"""),2541.28)</f>
        <v>2541.28</v>
      </c>
      <c r="J429" s="2">
        <f>IFERROR(__xludf.DUMMYFUNCTION("""COMPUTED_VALUE"""),45916.66666666667)</f>
        <v>45916.66667</v>
      </c>
      <c r="K429" s="1">
        <f>IFERROR(__xludf.DUMMYFUNCTION("""COMPUTED_VALUE"""),2551.66)</f>
        <v>2551.66</v>
      </c>
      <c r="M429" s="2">
        <f>IFERROR(__xludf.DUMMYFUNCTION("""COMPUTED_VALUE"""),45916.66666666667)</f>
        <v>45916.66667</v>
      </c>
      <c r="N429" s="1">
        <f>IFERROR(__xludf.DUMMYFUNCTION("""COMPUTED_VALUE"""),4.106828E7)</f>
        <v>41068280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IFERROR(__xludf.DUMMYFUNCTION("""COMPUTED_VALUE"""),2558.06)</f>
        <v>2558.06</v>
      </c>
      <c r="D430" s="2">
        <f>IFERROR(__xludf.DUMMYFUNCTION("""COMPUTED_VALUE"""),45917.66666666667)</f>
        <v>45917.66667</v>
      </c>
      <c r="E430" s="1">
        <f>IFERROR(__xludf.DUMMYFUNCTION("""COMPUTED_VALUE"""),2571.03)</f>
        <v>2571.03</v>
      </c>
      <c r="G430" s="2">
        <f>IFERROR(__xludf.DUMMYFUNCTION("""COMPUTED_VALUE"""),45917.66666666667)</f>
        <v>45917.66667</v>
      </c>
      <c r="H430" s="1">
        <f>IFERROR(__xludf.DUMMYFUNCTION("""COMPUTED_VALUE"""),2530.03)</f>
        <v>2530.03</v>
      </c>
      <c r="J430" s="2">
        <f>IFERROR(__xludf.DUMMYFUNCTION("""COMPUTED_VALUE"""),45917.66666666667)</f>
        <v>45917.66667</v>
      </c>
      <c r="K430" s="1">
        <f>IFERROR(__xludf.DUMMYFUNCTION("""COMPUTED_VALUE"""),2564.79)</f>
        <v>2564.79</v>
      </c>
      <c r="M430" s="2">
        <f>IFERROR(__xludf.DUMMYFUNCTION("""COMPUTED_VALUE"""),45917.66666666667)</f>
        <v>45917.66667</v>
      </c>
      <c r="N430" s="1">
        <f>IFERROR(__xludf.DUMMYFUNCTION("""COMPUTED_VALUE"""),4.1888153E7)</f>
        <v>41888153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IFERROR(__xludf.DUMMYFUNCTION("""COMPUTED_VALUE"""),2575.16)</f>
        <v>2575.16</v>
      </c>
      <c r="D431" s="2">
        <f>IFERROR(__xludf.DUMMYFUNCTION("""COMPUTED_VALUE"""),45918.66666666667)</f>
        <v>45918.66667</v>
      </c>
      <c r="E431" s="1">
        <f>IFERROR(__xludf.DUMMYFUNCTION("""COMPUTED_VALUE"""),2605.07)</f>
        <v>2605.07</v>
      </c>
      <c r="G431" s="2">
        <f>IFERROR(__xludf.DUMMYFUNCTION("""COMPUTED_VALUE"""),45918.66666666667)</f>
        <v>45918.66667</v>
      </c>
      <c r="H431" s="1">
        <f>IFERROR(__xludf.DUMMYFUNCTION("""COMPUTED_VALUE"""),2573.03)</f>
        <v>2573.03</v>
      </c>
      <c r="J431" s="2">
        <f>IFERROR(__xludf.DUMMYFUNCTION("""COMPUTED_VALUE"""),45918.66666666667)</f>
        <v>45918.66667</v>
      </c>
      <c r="K431" s="1">
        <f>IFERROR(__xludf.DUMMYFUNCTION("""COMPUTED_VALUE"""),2604.35)</f>
        <v>2604.35</v>
      </c>
      <c r="M431" s="2">
        <f>IFERROR(__xludf.DUMMYFUNCTION("""COMPUTED_VALUE"""),45918.66666666667)</f>
        <v>45918.66667</v>
      </c>
      <c r="N431" s="1">
        <f>IFERROR(__xludf.DUMMYFUNCTION("""COMPUTED_VALUE"""),3.9655226E7)</f>
        <v>39655226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IFERROR(__xludf.DUMMYFUNCTION("""COMPUTED_VALUE"""),2622.81)</f>
        <v>2622.81</v>
      </c>
      <c r="D432" s="2">
        <f>IFERROR(__xludf.DUMMYFUNCTION("""COMPUTED_VALUE"""),45919.66666666667)</f>
        <v>45919.66667</v>
      </c>
      <c r="E432" s="1">
        <f>IFERROR(__xludf.DUMMYFUNCTION("""COMPUTED_VALUE"""),2622.81)</f>
        <v>2622.81</v>
      </c>
      <c r="G432" s="2">
        <f>IFERROR(__xludf.DUMMYFUNCTION("""COMPUTED_VALUE"""),45919.66666666667)</f>
        <v>45919.66667</v>
      </c>
      <c r="H432" s="1">
        <f>IFERROR(__xludf.DUMMYFUNCTION("""COMPUTED_VALUE"""),2573.39)</f>
        <v>2573.39</v>
      </c>
      <c r="J432" s="2">
        <f>IFERROR(__xludf.DUMMYFUNCTION("""COMPUTED_VALUE"""),45919.66666666667)</f>
        <v>45919.66667</v>
      </c>
      <c r="K432" s="1">
        <f>IFERROR(__xludf.DUMMYFUNCTION("""COMPUTED_VALUE"""),2607.41)</f>
        <v>2607.41</v>
      </c>
      <c r="M432" s="2">
        <f>IFERROR(__xludf.DUMMYFUNCTION("""COMPUTED_VALUE"""),45919.66666666667)</f>
        <v>45919.66667</v>
      </c>
      <c r="N432" s="1">
        <f>IFERROR(__xludf.DUMMYFUNCTION("""COMPUTED_VALUE"""),9.0591008E7)</f>
        <v>90591008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IFERROR(__xludf.DUMMYFUNCTION("""COMPUTED_VALUE"""),2597.31)</f>
        <v>2597.31</v>
      </c>
      <c r="D433" s="2">
        <f>IFERROR(__xludf.DUMMYFUNCTION("""COMPUTED_VALUE"""),45922.66666666667)</f>
        <v>45922.66667</v>
      </c>
      <c r="E433" s="1">
        <f>IFERROR(__xludf.DUMMYFUNCTION("""COMPUTED_VALUE"""),2601.05)</f>
        <v>2601.05</v>
      </c>
      <c r="G433" s="2">
        <f>IFERROR(__xludf.DUMMYFUNCTION("""COMPUTED_VALUE"""),45922.66666666667)</f>
        <v>45922.66667</v>
      </c>
      <c r="H433" s="1">
        <f>IFERROR(__xludf.DUMMYFUNCTION("""COMPUTED_VALUE"""),2575.77)</f>
        <v>2575.77</v>
      </c>
      <c r="J433" s="2">
        <f>IFERROR(__xludf.DUMMYFUNCTION("""COMPUTED_VALUE"""),45922.66666666667)</f>
        <v>45922.66667</v>
      </c>
      <c r="K433" s="1">
        <f>IFERROR(__xludf.DUMMYFUNCTION("""COMPUTED_VALUE"""),2582.01)</f>
        <v>2582.01</v>
      </c>
      <c r="M433" s="2">
        <f>IFERROR(__xludf.DUMMYFUNCTION("""COMPUTED_VALUE"""),45922.66666666667)</f>
        <v>45922.66667</v>
      </c>
      <c r="N433" s="1">
        <f>IFERROR(__xludf.DUMMYFUNCTION("""COMPUTED_VALUE"""),5.1385185E7)</f>
        <v>51385185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IFERROR(__xludf.DUMMYFUNCTION("""COMPUTED_VALUE"""),2578.89)</f>
        <v>2578.89</v>
      </c>
      <c r="D434" s="2">
        <f>IFERROR(__xludf.DUMMYFUNCTION("""COMPUTED_VALUE"""),45923.66666666667)</f>
        <v>45923.66667</v>
      </c>
      <c r="E434" s="1">
        <f>IFERROR(__xludf.DUMMYFUNCTION("""COMPUTED_VALUE"""),2599.92)</f>
        <v>2599.92</v>
      </c>
      <c r="G434" s="2">
        <f>IFERROR(__xludf.DUMMYFUNCTION("""COMPUTED_VALUE"""),45923.66666666667)</f>
        <v>45923.66667</v>
      </c>
      <c r="H434" s="1">
        <f>IFERROR(__xludf.DUMMYFUNCTION("""COMPUTED_VALUE"""),2565.64)</f>
        <v>2565.64</v>
      </c>
      <c r="J434" s="2">
        <f>IFERROR(__xludf.DUMMYFUNCTION("""COMPUTED_VALUE"""),45923.66666666667)</f>
        <v>45923.66667</v>
      </c>
      <c r="K434" s="1">
        <f>IFERROR(__xludf.DUMMYFUNCTION("""COMPUTED_VALUE"""),2577.56)</f>
        <v>2577.56</v>
      </c>
      <c r="M434" s="2">
        <f>IFERROR(__xludf.DUMMYFUNCTION("""COMPUTED_VALUE"""),45923.66666666667)</f>
        <v>45923.66667</v>
      </c>
      <c r="N434" s="1">
        <f>IFERROR(__xludf.DUMMYFUNCTION("""COMPUTED_VALUE"""),6.4314937E7)</f>
        <v>64314937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IFERROR(__xludf.DUMMYFUNCTION("""COMPUTED_VALUE"""),2583.02)</f>
        <v>2583.02</v>
      </c>
      <c r="D435" s="2">
        <f>IFERROR(__xludf.DUMMYFUNCTION("""COMPUTED_VALUE"""),45924.66666666667)</f>
        <v>45924.66667</v>
      </c>
      <c r="E435" s="1">
        <f>IFERROR(__xludf.DUMMYFUNCTION("""COMPUTED_VALUE"""),2584.82)</f>
        <v>2584.82</v>
      </c>
      <c r="G435" s="2">
        <f>IFERROR(__xludf.DUMMYFUNCTION("""COMPUTED_VALUE"""),45924.66666666667)</f>
        <v>45924.66667</v>
      </c>
      <c r="H435" s="1">
        <f>IFERROR(__xludf.DUMMYFUNCTION("""COMPUTED_VALUE"""),2543.22)</f>
        <v>2543.22</v>
      </c>
      <c r="J435" s="2">
        <f>IFERROR(__xludf.DUMMYFUNCTION("""COMPUTED_VALUE"""),45924.66666666667)</f>
        <v>45924.66667</v>
      </c>
      <c r="K435" s="1">
        <f>IFERROR(__xludf.DUMMYFUNCTION("""COMPUTED_VALUE"""),2550.83)</f>
        <v>2550.83</v>
      </c>
      <c r="M435" s="2">
        <f>IFERROR(__xludf.DUMMYFUNCTION("""COMPUTED_VALUE"""),45924.66666666667)</f>
        <v>45924.66667</v>
      </c>
      <c r="N435" s="1">
        <f>IFERROR(__xludf.DUMMYFUNCTION("""COMPUTED_VALUE"""),4.5781205E7)</f>
        <v>45781205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IFERROR(__xludf.DUMMYFUNCTION("""COMPUTED_VALUE"""),2540.33)</f>
        <v>2540.33</v>
      </c>
      <c r="D436" s="2">
        <f>IFERROR(__xludf.DUMMYFUNCTION("""COMPUTED_VALUE"""),45925.66666666667)</f>
        <v>45925.66667</v>
      </c>
      <c r="E436" s="1">
        <f>IFERROR(__xludf.DUMMYFUNCTION("""COMPUTED_VALUE"""),2564.95)</f>
        <v>2564.95</v>
      </c>
      <c r="G436" s="2">
        <f>IFERROR(__xludf.DUMMYFUNCTION("""COMPUTED_VALUE"""),45925.66666666667)</f>
        <v>45925.66667</v>
      </c>
      <c r="H436" s="1">
        <f>IFERROR(__xludf.DUMMYFUNCTION("""COMPUTED_VALUE"""),2524.66)</f>
        <v>2524.66</v>
      </c>
      <c r="J436" s="2">
        <f>IFERROR(__xludf.DUMMYFUNCTION("""COMPUTED_VALUE"""),45925.66666666667)</f>
        <v>45925.66667</v>
      </c>
      <c r="K436" s="1">
        <f>IFERROR(__xludf.DUMMYFUNCTION("""COMPUTED_VALUE"""),2558.32)</f>
        <v>2558.32</v>
      </c>
      <c r="M436" s="2">
        <f>IFERROR(__xludf.DUMMYFUNCTION("""COMPUTED_VALUE"""),45925.66666666667)</f>
        <v>45925.66667</v>
      </c>
      <c r="N436" s="1">
        <f>IFERROR(__xludf.DUMMYFUNCTION("""COMPUTED_VALUE"""),4.9945563E7)</f>
        <v>49945563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IFERROR(__xludf.DUMMYFUNCTION("""COMPUTED_VALUE"""),2567.41)</f>
        <v>2567.41</v>
      </c>
      <c r="D437" s="2">
        <f>IFERROR(__xludf.DUMMYFUNCTION("""COMPUTED_VALUE"""),45926.66666666667)</f>
        <v>45926.66667</v>
      </c>
      <c r="E437" s="1">
        <f>IFERROR(__xludf.DUMMYFUNCTION("""COMPUTED_VALUE"""),2568.0)</f>
        <v>2568</v>
      </c>
      <c r="G437" s="2">
        <f>IFERROR(__xludf.DUMMYFUNCTION("""COMPUTED_VALUE"""),45926.66666666667)</f>
        <v>45926.66667</v>
      </c>
      <c r="H437" s="1">
        <f>IFERROR(__xludf.DUMMYFUNCTION("""COMPUTED_VALUE"""),2533.09)</f>
        <v>2533.09</v>
      </c>
      <c r="J437" s="2">
        <f>IFERROR(__xludf.DUMMYFUNCTION("""COMPUTED_VALUE"""),45926.66666666667)</f>
        <v>45926.66667</v>
      </c>
      <c r="K437" s="1">
        <f>IFERROR(__xludf.DUMMYFUNCTION("""COMPUTED_VALUE"""),2551.74)</f>
        <v>2551.74</v>
      </c>
      <c r="M437" s="2">
        <f>IFERROR(__xludf.DUMMYFUNCTION("""COMPUTED_VALUE"""),45926.66666666667)</f>
        <v>45926.66667</v>
      </c>
      <c r="N437" s="1">
        <f>IFERROR(__xludf.DUMMYFUNCTION("""COMPUTED_VALUE"""),3.553047E7)</f>
        <v>35530470</v>
      </c>
    </row>
  </sheetData>
  <drawing r:id="rId1"/>
</worksheet>
</file>