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IFERROR(__xludf.DUMMYFUNCTION("GOOGLEFINANCE(""DJUSCX"",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IFERROR(__xludf.DUMMYFUNCTION("GOOGLEFINANCE(""DJUSCX"",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IFERROR(__xludf.DUMMYFUNCTION("GOOGLEFINANCE(""DJUSCX"",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IFERROR(__xludf.DUMMYFUNCTION("GOOGLEFINANCE(""DJUSCX"",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IFERROR(__xludf.DUMMYFUNCTION("GOOGLEFINANCE(""DJUSCX"",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IFERROR(__xludf.DUMMYFUNCTION("""COMPUTED_VALUE"""),1128.39)</f>
        <v>1128.39</v>
      </c>
      <c r="D2" s="2">
        <f>IFERROR(__xludf.DUMMYFUNCTION("""COMPUTED_VALUE"""),45293.66666666667)</f>
        <v>45293.66667</v>
      </c>
      <c r="E2" s="1">
        <f>IFERROR(__xludf.DUMMYFUNCTION("""COMPUTED_VALUE"""),1141.43)</f>
        <v>1141.43</v>
      </c>
      <c r="G2" s="2">
        <f>IFERROR(__xludf.DUMMYFUNCTION("""COMPUTED_VALUE"""),45293.66666666667)</f>
        <v>45293.66667</v>
      </c>
      <c r="H2" s="1">
        <f>IFERROR(__xludf.DUMMYFUNCTION("""COMPUTED_VALUE"""),1126.72)</f>
        <v>1126.72</v>
      </c>
      <c r="J2" s="2">
        <f>IFERROR(__xludf.DUMMYFUNCTION("""COMPUTED_VALUE"""),45293.66666666667)</f>
        <v>45293.66667</v>
      </c>
      <c r="K2" s="1">
        <f>IFERROR(__xludf.DUMMYFUNCTION("""COMPUTED_VALUE"""),1136.9)</f>
        <v>1136.9</v>
      </c>
      <c r="M2" s="2">
        <f>IFERROR(__xludf.DUMMYFUNCTION("""COMPUTED_VALUE"""),45293.66666666667)</f>
        <v>45293.66667</v>
      </c>
      <c r="N2" s="1">
        <f>IFERROR(__xludf.DUMMYFUNCTION("""COMPUTED_VALUE"""),4.6336296E7)</f>
        <v>46336296</v>
      </c>
    </row>
    <row r="3">
      <c r="A3" s="2">
        <f>IFERROR(__xludf.DUMMYFUNCTION("""COMPUTED_VALUE"""),45294.66666666667)</f>
        <v>45294.66667</v>
      </c>
      <c r="B3" s="1">
        <f>IFERROR(__xludf.DUMMYFUNCTION("""COMPUTED_VALUE"""),1131.84)</f>
        <v>1131.84</v>
      </c>
      <c r="D3" s="2">
        <f>IFERROR(__xludf.DUMMYFUNCTION("""COMPUTED_VALUE"""),45294.66666666667)</f>
        <v>45294.66667</v>
      </c>
      <c r="E3" s="1">
        <f>IFERROR(__xludf.DUMMYFUNCTION("""COMPUTED_VALUE"""),1131.84)</f>
        <v>1131.84</v>
      </c>
      <c r="G3" s="2">
        <f>IFERROR(__xludf.DUMMYFUNCTION("""COMPUTED_VALUE"""),45294.66666666667)</f>
        <v>45294.66667</v>
      </c>
      <c r="H3" s="1">
        <f>IFERROR(__xludf.DUMMYFUNCTION("""COMPUTED_VALUE"""),1110.7)</f>
        <v>1110.7</v>
      </c>
      <c r="J3" s="2">
        <f>IFERROR(__xludf.DUMMYFUNCTION("""COMPUTED_VALUE"""),45294.66666666667)</f>
        <v>45294.66667</v>
      </c>
      <c r="K3" s="1">
        <f>IFERROR(__xludf.DUMMYFUNCTION("""COMPUTED_VALUE"""),1119.25)</f>
        <v>1119.25</v>
      </c>
      <c r="M3" s="2">
        <f>IFERROR(__xludf.DUMMYFUNCTION("""COMPUTED_VALUE"""),45294.66666666667)</f>
        <v>45294.66667</v>
      </c>
      <c r="N3" s="1">
        <f>IFERROR(__xludf.DUMMYFUNCTION("""COMPUTED_VALUE"""),5.8345491E7)</f>
        <v>58345491</v>
      </c>
    </row>
    <row r="4">
      <c r="A4" s="2">
        <f>IFERROR(__xludf.DUMMYFUNCTION("""COMPUTED_VALUE"""),45295.66666666667)</f>
        <v>45295.66667</v>
      </c>
      <c r="B4" s="1">
        <f>IFERROR(__xludf.DUMMYFUNCTION("""COMPUTED_VALUE"""),1119.91)</f>
        <v>1119.91</v>
      </c>
      <c r="D4" s="2">
        <f>IFERROR(__xludf.DUMMYFUNCTION("""COMPUTED_VALUE"""),45295.66666666667)</f>
        <v>45295.66667</v>
      </c>
      <c r="E4" s="1">
        <f>IFERROR(__xludf.DUMMYFUNCTION("""COMPUTED_VALUE"""),1120.15)</f>
        <v>1120.15</v>
      </c>
      <c r="G4" s="2">
        <f>IFERROR(__xludf.DUMMYFUNCTION("""COMPUTED_VALUE"""),45295.66666666667)</f>
        <v>45295.66667</v>
      </c>
      <c r="H4" s="1">
        <f>IFERROR(__xludf.DUMMYFUNCTION("""COMPUTED_VALUE"""),1106.85)</f>
        <v>1106.85</v>
      </c>
      <c r="J4" s="2">
        <f>IFERROR(__xludf.DUMMYFUNCTION("""COMPUTED_VALUE"""),45295.66666666667)</f>
        <v>45295.66667</v>
      </c>
      <c r="K4" s="1">
        <f>IFERROR(__xludf.DUMMYFUNCTION("""COMPUTED_VALUE"""),1108.84)</f>
        <v>1108.84</v>
      </c>
      <c r="M4" s="2">
        <f>IFERROR(__xludf.DUMMYFUNCTION("""COMPUTED_VALUE"""),45295.66666666667)</f>
        <v>45295.66667</v>
      </c>
      <c r="N4" s="1">
        <f>IFERROR(__xludf.DUMMYFUNCTION("""COMPUTED_VALUE"""),5.116419E7)</f>
        <v>51164190</v>
      </c>
    </row>
    <row r="5">
      <c r="A5" s="2">
        <f>IFERROR(__xludf.DUMMYFUNCTION("""COMPUTED_VALUE"""),45296.66666666667)</f>
        <v>45296.66667</v>
      </c>
      <c r="B5" s="1">
        <f>IFERROR(__xludf.DUMMYFUNCTION("""COMPUTED_VALUE"""),1108.06)</f>
        <v>1108.06</v>
      </c>
      <c r="D5" s="2">
        <f>IFERROR(__xludf.DUMMYFUNCTION("""COMPUTED_VALUE"""),45296.66666666667)</f>
        <v>45296.66667</v>
      </c>
      <c r="E5" s="1">
        <f>IFERROR(__xludf.DUMMYFUNCTION("""COMPUTED_VALUE"""),1118.77)</f>
        <v>1118.77</v>
      </c>
      <c r="G5" s="2">
        <f>IFERROR(__xludf.DUMMYFUNCTION("""COMPUTED_VALUE"""),45296.66666666667)</f>
        <v>45296.66667</v>
      </c>
      <c r="H5" s="1">
        <f>IFERROR(__xludf.DUMMYFUNCTION("""COMPUTED_VALUE"""),1105.05)</f>
        <v>1105.05</v>
      </c>
      <c r="J5" s="2">
        <f>IFERROR(__xludf.DUMMYFUNCTION("""COMPUTED_VALUE"""),45296.66666666667)</f>
        <v>45296.66667</v>
      </c>
      <c r="K5" s="1">
        <f>IFERROR(__xludf.DUMMYFUNCTION("""COMPUTED_VALUE"""),1112.28)</f>
        <v>1112.28</v>
      </c>
      <c r="M5" s="2">
        <f>IFERROR(__xludf.DUMMYFUNCTION("""COMPUTED_VALUE"""),45296.66666666667)</f>
        <v>45296.66667</v>
      </c>
      <c r="N5" s="1">
        <f>IFERROR(__xludf.DUMMYFUNCTION("""COMPUTED_VALUE"""),8.2313256E7)</f>
        <v>82313256</v>
      </c>
    </row>
    <row r="6">
      <c r="A6" s="2">
        <f>IFERROR(__xludf.DUMMYFUNCTION("""COMPUTED_VALUE"""),45299.66666666667)</f>
        <v>45299.66667</v>
      </c>
      <c r="B6" s="1">
        <f>IFERROR(__xludf.DUMMYFUNCTION("""COMPUTED_VALUE"""),1108.1)</f>
        <v>1108.1</v>
      </c>
      <c r="D6" s="2">
        <f>IFERROR(__xludf.DUMMYFUNCTION("""COMPUTED_VALUE"""),45299.66666666667)</f>
        <v>45299.66667</v>
      </c>
      <c r="E6" s="1">
        <f>IFERROR(__xludf.DUMMYFUNCTION("""COMPUTED_VALUE"""),1113.72)</f>
        <v>1113.72</v>
      </c>
      <c r="G6" s="2">
        <f>IFERROR(__xludf.DUMMYFUNCTION("""COMPUTED_VALUE"""),45299.66666666667)</f>
        <v>45299.66667</v>
      </c>
      <c r="H6" s="1">
        <f>IFERROR(__xludf.DUMMYFUNCTION("""COMPUTED_VALUE"""),1099.43)</f>
        <v>1099.43</v>
      </c>
      <c r="J6" s="2">
        <f>IFERROR(__xludf.DUMMYFUNCTION("""COMPUTED_VALUE"""),45299.66666666667)</f>
        <v>45299.66667</v>
      </c>
      <c r="K6" s="1">
        <f>IFERROR(__xludf.DUMMYFUNCTION("""COMPUTED_VALUE"""),1113.22)</f>
        <v>1113.22</v>
      </c>
      <c r="M6" s="2">
        <f>IFERROR(__xludf.DUMMYFUNCTION("""COMPUTED_VALUE"""),45299.66666666667)</f>
        <v>45299.66667</v>
      </c>
      <c r="N6" s="1">
        <f>IFERROR(__xludf.DUMMYFUNCTION("""COMPUTED_VALUE"""),6.515865E7)</f>
        <v>65158650</v>
      </c>
    </row>
    <row r="7">
      <c r="A7" s="2">
        <f>IFERROR(__xludf.DUMMYFUNCTION("""COMPUTED_VALUE"""),45300.66666666667)</f>
        <v>45300.66667</v>
      </c>
      <c r="B7" s="1">
        <f>IFERROR(__xludf.DUMMYFUNCTION("""COMPUTED_VALUE"""),1106.99)</f>
        <v>1106.99</v>
      </c>
      <c r="D7" s="2">
        <f>IFERROR(__xludf.DUMMYFUNCTION("""COMPUTED_VALUE"""),45300.66666666667)</f>
        <v>45300.66667</v>
      </c>
      <c r="E7" s="1">
        <f>IFERROR(__xludf.DUMMYFUNCTION("""COMPUTED_VALUE"""),1106.99)</f>
        <v>1106.99</v>
      </c>
      <c r="G7" s="2">
        <f>IFERROR(__xludf.DUMMYFUNCTION("""COMPUTED_VALUE"""),45300.66666666667)</f>
        <v>45300.66667</v>
      </c>
      <c r="H7" s="1">
        <f>IFERROR(__xludf.DUMMYFUNCTION("""COMPUTED_VALUE"""),1097.22)</f>
        <v>1097.22</v>
      </c>
      <c r="J7" s="2">
        <f>IFERROR(__xludf.DUMMYFUNCTION("""COMPUTED_VALUE"""),45300.66666666667)</f>
        <v>45300.66667</v>
      </c>
      <c r="K7" s="1">
        <f>IFERROR(__xludf.DUMMYFUNCTION("""COMPUTED_VALUE"""),1102.56)</f>
        <v>1102.56</v>
      </c>
      <c r="M7" s="2">
        <f>IFERROR(__xludf.DUMMYFUNCTION("""COMPUTED_VALUE"""),45300.66666666667)</f>
        <v>45300.66667</v>
      </c>
      <c r="N7" s="1">
        <f>IFERROR(__xludf.DUMMYFUNCTION("""COMPUTED_VALUE"""),7.7184217E7)</f>
        <v>77184217</v>
      </c>
    </row>
    <row r="8">
      <c r="A8" s="2">
        <f>IFERROR(__xludf.DUMMYFUNCTION("""COMPUTED_VALUE"""),45301.66666666667)</f>
        <v>45301.66667</v>
      </c>
      <c r="B8" s="1">
        <f>IFERROR(__xludf.DUMMYFUNCTION("""COMPUTED_VALUE"""),1099.48)</f>
        <v>1099.48</v>
      </c>
      <c r="D8" s="2">
        <f>IFERROR(__xludf.DUMMYFUNCTION("""COMPUTED_VALUE"""),45301.66666666667)</f>
        <v>45301.66667</v>
      </c>
      <c r="E8" s="1">
        <f>IFERROR(__xludf.DUMMYFUNCTION("""COMPUTED_VALUE"""),1103.77)</f>
        <v>1103.77</v>
      </c>
      <c r="G8" s="2">
        <f>IFERROR(__xludf.DUMMYFUNCTION("""COMPUTED_VALUE"""),45301.66666666667)</f>
        <v>45301.66667</v>
      </c>
      <c r="H8" s="1">
        <f>IFERROR(__xludf.DUMMYFUNCTION("""COMPUTED_VALUE"""),1093.97)</f>
        <v>1093.97</v>
      </c>
      <c r="J8" s="2">
        <f>IFERROR(__xludf.DUMMYFUNCTION("""COMPUTED_VALUE"""),45301.66666666667)</f>
        <v>45301.66667</v>
      </c>
      <c r="K8" s="1">
        <f>IFERROR(__xludf.DUMMYFUNCTION("""COMPUTED_VALUE"""),1101.07)</f>
        <v>1101.07</v>
      </c>
      <c r="M8" s="2">
        <f>IFERROR(__xludf.DUMMYFUNCTION("""COMPUTED_VALUE"""),45301.66666666667)</f>
        <v>45301.66667</v>
      </c>
      <c r="N8" s="1">
        <f>IFERROR(__xludf.DUMMYFUNCTION("""COMPUTED_VALUE"""),8.9585617E7)</f>
        <v>89585617</v>
      </c>
    </row>
    <row r="9">
      <c r="A9" s="2">
        <f>IFERROR(__xludf.DUMMYFUNCTION("""COMPUTED_VALUE"""),45302.66666666667)</f>
        <v>45302.66667</v>
      </c>
      <c r="B9" s="1">
        <f>IFERROR(__xludf.DUMMYFUNCTION("""COMPUTED_VALUE"""),1101.68)</f>
        <v>1101.68</v>
      </c>
      <c r="D9" s="2">
        <f>IFERROR(__xludf.DUMMYFUNCTION("""COMPUTED_VALUE"""),45302.66666666667)</f>
        <v>45302.66667</v>
      </c>
      <c r="E9" s="1">
        <f>IFERROR(__xludf.DUMMYFUNCTION("""COMPUTED_VALUE"""),1101.68)</f>
        <v>1101.68</v>
      </c>
      <c r="G9" s="2">
        <f>IFERROR(__xludf.DUMMYFUNCTION("""COMPUTED_VALUE"""),45302.66666666667)</f>
        <v>45302.66667</v>
      </c>
      <c r="H9" s="1">
        <f>IFERROR(__xludf.DUMMYFUNCTION("""COMPUTED_VALUE"""),1089.32)</f>
        <v>1089.32</v>
      </c>
      <c r="J9" s="2">
        <f>IFERROR(__xludf.DUMMYFUNCTION("""COMPUTED_VALUE"""),45302.66666666667)</f>
        <v>45302.66667</v>
      </c>
      <c r="K9" s="1">
        <f>IFERROR(__xludf.DUMMYFUNCTION("""COMPUTED_VALUE"""),1095.34)</f>
        <v>1095.34</v>
      </c>
      <c r="M9" s="2">
        <f>IFERROR(__xludf.DUMMYFUNCTION("""COMPUTED_VALUE"""),45302.66666666667)</f>
        <v>45302.66667</v>
      </c>
      <c r="N9" s="1">
        <f>IFERROR(__xludf.DUMMYFUNCTION("""COMPUTED_VALUE"""),8.0404055E7)</f>
        <v>80404055</v>
      </c>
    </row>
    <row r="10">
      <c r="A10" s="2">
        <f>IFERROR(__xludf.DUMMYFUNCTION("""COMPUTED_VALUE"""),45303.66666666667)</f>
        <v>45303.66667</v>
      </c>
      <c r="B10" s="1">
        <f>IFERROR(__xludf.DUMMYFUNCTION("""COMPUTED_VALUE"""),1097.83)</f>
        <v>1097.83</v>
      </c>
      <c r="D10" s="2">
        <f>IFERROR(__xludf.DUMMYFUNCTION("""COMPUTED_VALUE"""),45303.66666666667)</f>
        <v>45303.66667</v>
      </c>
      <c r="E10" s="1">
        <f>IFERROR(__xludf.DUMMYFUNCTION("""COMPUTED_VALUE"""),1103.0)</f>
        <v>1103</v>
      </c>
      <c r="G10" s="2">
        <f>IFERROR(__xludf.DUMMYFUNCTION("""COMPUTED_VALUE"""),45303.66666666667)</f>
        <v>45303.66667</v>
      </c>
      <c r="H10" s="1">
        <f>IFERROR(__xludf.DUMMYFUNCTION("""COMPUTED_VALUE"""),1087.42)</f>
        <v>1087.42</v>
      </c>
      <c r="J10" s="2">
        <f>IFERROR(__xludf.DUMMYFUNCTION("""COMPUTED_VALUE"""),45303.66666666667)</f>
        <v>45303.66667</v>
      </c>
      <c r="K10" s="1">
        <f>IFERROR(__xludf.DUMMYFUNCTION("""COMPUTED_VALUE"""),1091.17)</f>
        <v>1091.17</v>
      </c>
      <c r="M10" s="2">
        <f>IFERROR(__xludf.DUMMYFUNCTION("""COMPUTED_VALUE"""),45303.66666666667)</f>
        <v>45303.66667</v>
      </c>
      <c r="N10" s="1">
        <f>IFERROR(__xludf.DUMMYFUNCTION("""COMPUTED_VALUE"""),6.7605307E7)</f>
        <v>67605307</v>
      </c>
    </row>
    <row r="11">
      <c r="A11" s="2">
        <f>IFERROR(__xludf.DUMMYFUNCTION("""COMPUTED_VALUE"""),45307.66666666667)</f>
        <v>45307.66667</v>
      </c>
      <c r="B11" s="1">
        <f>IFERROR(__xludf.DUMMYFUNCTION("""COMPUTED_VALUE"""),1089.89)</f>
        <v>1089.89</v>
      </c>
      <c r="D11" s="2">
        <f>IFERROR(__xludf.DUMMYFUNCTION("""COMPUTED_VALUE"""),45307.66666666667)</f>
        <v>45307.66667</v>
      </c>
      <c r="E11" s="1">
        <f>IFERROR(__xludf.DUMMYFUNCTION("""COMPUTED_VALUE"""),1089.89)</f>
        <v>1089.89</v>
      </c>
      <c r="G11" s="2">
        <f>IFERROR(__xludf.DUMMYFUNCTION("""COMPUTED_VALUE"""),45307.66666666667)</f>
        <v>45307.66667</v>
      </c>
      <c r="H11" s="1">
        <f>IFERROR(__xludf.DUMMYFUNCTION("""COMPUTED_VALUE"""),1074.37)</f>
        <v>1074.37</v>
      </c>
      <c r="J11" s="2">
        <f>IFERROR(__xludf.DUMMYFUNCTION("""COMPUTED_VALUE"""),45307.66666666667)</f>
        <v>45307.66667</v>
      </c>
      <c r="K11" s="1">
        <f>IFERROR(__xludf.DUMMYFUNCTION("""COMPUTED_VALUE"""),1078.86)</f>
        <v>1078.86</v>
      </c>
      <c r="M11" s="2">
        <f>IFERROR(__xludf.DUMMYFUNCTION("""COMPUTED_VALUE"""),45307.66666666667)</f>
        <v>45307.66667</v>
      </c>
      <c r="N11" s="1">
        <f>IFERROR(__xludf.DUMMYFUNCTION("""COMPUTED_VALUE"""),9.4185715E7)</f>
        <v>94185715</v>
      </c>
    </row>
    <row r="12">
      <c r="A12" s="2">
        <f>IFERROR(__xludf.DUMMYFUNCTION("""COMPUTED_VALUE"""),45308.66666666667)</f>
        <v>45308.66667</v>
      </c>
      <c r="B12" s="1">
        <f>IFERROR(__xludf.DUMMYFUNCTION("""COMPUTED_VALUE"""),1070.07)</f>
        <v>1070.07</v>
      </c>
      <c r="D12" s="2">
        <f>IFERROR(__xludf.DUMMYFUNCTION("""COMPUTED_VALUE"""),45308.66666666667)</f>
        <v>45308.66667</v>
      </c>
      <c r="E12" s="1">
        <f>IFERROR(__xludf.DUMMYFUNCTION("""COMPUTED_VALUE"""),1072.89)</f>
        <v>1072.89</v>
      </c>
      <c r="G12" s="2">
        <f>IFERROR(__xludf.DUMMYFUNCTION("""COMPUTED_VALUE"""),45308.66666666667)</f>
        <v>45308.66667</v>
      </c>
      <c r="H12" s="1">
        <f>IFERROR(__xludf.DUMMYFUNCTION("""COMPUTED_VALUE"""),1062.72)</f>
        <v>1062.72</v>
      </c>
      <c r="J12" s="2">
        <f>IFERROR(__xludf.DUMMYFUNCTION("""COMPUTED_VALUE"""),45308.66666666667)</f>
        <v>45308.66667</v>
      </c>
      <c r="K12" s="1">
        <f>IFERROR(__xludf.DUMMYFUNCTION("""COMPUTED_VALUE"""),1066.07)</f>
        <v>1066.07</v>
      </c>
      <c r="M12" s="2">
        <f>IFERROR(__xludf.DUMMYFUNCTION("""COMPUTED_VALUE"""),45308.66666666667)</f>
        <v>45308.66667</v>
      </c>
      <c r="N12" s="1">
        <f>IFERROR(__xludf.DUMMYFUNCTION("""COMPUTED_VALUE"""),7.6651931E7)</f>
        <v>76651931</v>
      </c>
    </row>
    <row r="13">
      <c r="A13" s="2">
        <f>IFERROR(__xludf.DUMMYFUNCTION("""COMPUTED_VALUE"""),45309.66666666667)</f>
        <v>45309.66667</v>
      </c>
      <c r="B13" s="1">
        <f>IFERROR(__xludf.DUMMYFUNCTION("""COMPUTED_VALUE"""),1068.03)</f>
        <v>1068.03</v>
      </c>
      <c r="D13" s="2">
        <f>IFERROR(__xludf.DUMMYFUNCTION("""COMPUTED_VALUE"""),45309.66666666667)</f>
        <v>45309.66667</v>
      </c>
      <c r="E13" s="1">
        <f>IFERROR(__xludf.DUMMYFUNCTION("""COMPUTED_VALUE"""),1073.67)</f>
        <v>1073.67</v>
      </c>
      <c r="G13" s="2">
        <f>IFERROR(__xludf.DUMMYFUNCTION("""COMPUTED_VALUE"""),45309.66666666667)</f>
        <v>45309.66667</v>
      </c>
      <c r="H13" s="1">
        <f>IFERROR(__xludf.DUMMYFUNCTION("""COMPUTED_VALUE"""),1061.78)</f>
        <v>1061.78</v>
      </c>
      <c r="J13" s="2">
        <f>IFERROR(__xludf.DUMMYFUNCTION("""COMPUTED_VALUE"""),45309.66666666667)</f>
        <v>45309.66667</v>
      </c>
      <c r="K13" s="1">
        <f>IFERROR(__xludf.DUMMYFUNCTION("""COMPUTED_VALUE"""),1072.83)</f>
        <v>1072.83</v>
      </c>
      <c r="M13" s="2">
        <f>IFERROR(__xludf.DUMMYFUNCTION("""COMPUTED_VALUE"""),45309.66666666667)</f>
        <v>45309.66667</v>
      </c>
      <c r="N13" s="1">
        <f>IFERROR(__xludf.DUMMYFUNCTION("""COMPUTED_VALUE"""),7.3167056E7)</f>
        <v>73167056</v>
      </c>
    </row>
    <row r="14">
      <c r="A14" s="2">
        <f>IFERROR(__xludf.DUMMYFUNCTION("""COMPUTED_VALUE"""),45310.66666666667)</f>
        <v>45310.66667</v>
      </c>
      <c r="B14" s="1">
        <f>IFERROR(__xludf.DUMMYFUNCTION("""COMPUTED_VALUE"""),1073.66)</f>
        <v>1073.66</v>
      </c>
      <c r="D14" s="2">
        <f>IFERROR(__xludf.DUMMYFUNCTION("""COMPUTED_VALUE"""),45310.66666666667)</f>
        <v>45310.66667</v>
      </c>
      <c r="E14" s="1">
        <f>IFERROR(__xludf.DUMMYFUNCTION("""COMPUTED_VALUE"""),1073.66)</f>
        <v>1073.66</v>
      </c>
      <c r="G14" s="2">
        <f>IFERROR(__xludf.DUMMYFUNCTION("""COMPUTED_VALUE"""),45310.66666666667)</f>
        <v>45310.66667</v>
      </c>
      <c r="H14" s="1">
        <f>IFERROR(__xludf.DUMMYFUNCTION("""COMPUTED_VALUE"""),1059.54)</f>
        <v>1059.54</v>
      </c>
      <c r="J14" s="2">
        <f>IFERROR(__xludf.DUMMYFUNCTION("""COMPUTED_VALUE"""),45310.66666666667)</f>
        <v>45310.66667</v>
      </c>
      <c r="K14" s="1">
        <f>IFERROR(__xludf.DUMMYFUNCTION("""COMPUTED_VALUE"""),1071.11)</f>
        <v>1071.11</v>
      </c>
      <c r="M14" s="2">
        <f>IFERROR(__xludf.DUMMYFUNCTION("""COMPUTED_VALUE"""),45310.66666666667)</f>
        <v>45310.66667</v>
      </c>
      <c r="N14" s="1">
        <f>IFERROR(__xludf.DUMMYFUNCTION("""COMPUTED_VALUE"""),8.6217751E7)</f>
        <v>86217751</v>
      </c>
    </row>
    <row r="15">
      <c r="A15" s="2">
        <f>IFERROR(__xludf.DUMMYFUNCTION("""COMPUTED_VALUE"""),45313.66666666667)</f>
        <v>45313.66667</v>
      </c>
      <c r="B15" s="1">
        <f>IFERROR(__xludf.DUMMYFUNCTION("""COMPUTED_VALUE"""),1070.74)</f>
        <v>1070.74</v>
      </c>
      <c r="D15" s="2">
        <f>IFERROR(__xludf.DUMMYFUNCTION("""COMPUTED_VALUE"""),45313.66666666667)</f>
        <v>45313.66667</v>
      </c>
      <c r="E15" s="1">
        <f>IFERROR(__xludf.DUMMYFUNCTION("""COMPUTED_VALUE"""),1082.75)</f>
        <v>1082.75</v>
      </c>
      <c r="G15" s="2">
        <f>IFERROR(__xludf.DUMMYFUNCTION("""COMPUTED_VALUE"""),45313.66666666667)</f>
        <v>45313.66667</v>
      </c>
      <c r="H15" s="1">
        <f>IFERROR(__xludf.DUMMYFUNCTION("""COMPUTED_VALUE"""),1068.5)</f>
        <v>1068.5</v>
      </c>
      <c r="J15" s="2">
        <f>IFERROR(__xludf.DUMMYFUNCTION("""COMPUTED_VALUE"""),45313.66666666667)</f>
        <v>45313.66667</v>
      </c>
      <c r="K15" s="1">
        <f>IFERROR(__xludf.DUMMYFUNCTION("""COMPUTED_VALUE"""),1076.99)</f>
        <v>1076.99</v>
      </c>
      <c r="M15" s="2">
        <f>IFERROR(__xludf.DUMMYFUNCTION("""COMPUTED_VALUE"""),45313.66666666667)</f>
        <v>45313.66667</v>
      </c>
      <c r="N15" s="1">
        <f>IFERROR(__xludf.DUMMYFUNCTION("""COMPUTED_VALUE"""),6.9655278E7)</f>
        <v>69655278</v>
      </c>
    </row>
    <row r="16">
      <c r="A16" s="2">
        <f>IFERROR(__xludf.DUMMYFUNCTION("""COMPUTED_VALUE"""),45314.66666666667)</f>
        <v>45314.66667</v>
      </c>
      <c r="B16" s="1">
        <f>IFERROR(__xludf.DUMMYFUNCTION("""COMPUTED_VALUE"""),1082.79)</f>
        <v>1082.79</v>
      </c>
      <c r="D16" s="2">
        <f>IFERROR(__xludf.DUMMYFUNCTION("""COMPUTED_VALUE"""),45314.66666666667)</f>
        <v>45314.66667</v>
      </c>
      <c r="E16" s="1">
        <f>IFERROR(__xludf.DUMMYFUNCTION("""COMPUTED_VALUE"""),1088.15)</f>
        <v>1088.15</v>
      </c>
      <c r="G16" s="2">
        <f>IFERROR(__xludf.DUMMYFUNCTION("""COMPUTED_VALUE"""),45314.66666666667)</f>
        <v>45314.66667</v>
      </c>
      <c r="H16" s="1">
        <f>IFERROR(__xludf.DUMMYFUNCTION("""COMPUTED_VALUE"""),1076.36)</f>
        <v>1076.36</v>
      </c>
      <c r="J16" s="2">
        <f>IFERROR(__xludf.DUMMYFUNCTION("""COMPUTED_VALUE"""),45314.66666666667)</f>
        <v>45314.66667</v>
      </c>
      <c r="K16" s="1">
        <f>IFERROR(__xludf.DUMMYFUNCTION("""COMPUTED_VALUE"""),1080.66)</f>
        <v>1080.66</v>
      </c>
      <c r="M16" s="2">
        <f>IFERROR(__xludf.DUMMYFUNCTION("""COMPUTED_VALUE"""),45314.66666666667)</f>
        <v>45314.66667</v>
      </c>
      <c r="N16" s="1">
        <f>IFERROR(__xludf.DUMMYFUNCTION("""COMPUTED_VALUE"""),5.8684735E7)</f>
        <v>58684735</v>
      </c>
    </row>
    <row r="17">
      <c r="A17" s="2">
        <f>IFERROR(__xludf.DUMMYFUNCTION("""COMPUTED_VALUE"""),45315.66666666667)</f>
        <v>45315.66667</v>
      </c>
      <c r="B17" s="1">
        <f>IFERROR(__xludf.DUMMYFUNCTION("""COMPUTED_VALUE"""),1080.68)</f>
        <v>1080.68</v>
      </c>
      <c r="D17" s="2">
        <f>IFERROR(__xludf.DUMMYFUNCTION("""COMPUTED_VALUE"""),45315.66666666667)</f>
        <v>45315.66667</v>
      </c>
      <c r="E17" s="1">
        <f>IFERROR(__xludf.DUMMYFUNCTION("""COMPUTED_VALUE"""),1083.7)</f>
        <v>1083.7</v>
      </c>
      <c r="G17" s="2">
        <f>IFERROR(__xludf.DUMMYFUNCTION("""COMPUTED_VALUE"""),45315.66666666667)</f>
        <v>45315.66667</v>
      </c>
      <c r="H17" s="1">
        <f>IFERROR(__xludf.DUMMYFUNCTION("""COMPUTED_VALUE"""),1054.82)</f>
        <v>1054.82</v>
      </c>
      <c r="J17" s="2">
        <f>IFERROR(__xludf.DUMMYFUNCTION("""COMPUTED_VALUE"""),45315.66666666667)</f>
        <v>45315.66667</v>
      </c>
      <c r="K17" s="1">
        <f>IFERROR(__xludf.DUMMYFUNCTION("""COMPUTED_VALUE"""),1055.48)</f>
        <v>1055.48</v>
      </c>
      <c r="M17" s="2">
        <f>IFERROR(__xludf.DUMMYFUNCTION("""COMPUTED_VALUE"""),45315.66666666667)</f>
        <v>45315.66667</v>
      </c>
      <c r="N17" s="1">
        <f>IFERROR(__xludf.DUMMYFUNCTION("""COMPUTED_VALUE"""),7.6407361E7)</f>
        <v>76407361</v>
      </c>
    </row>
    <row r="18">
      <c r="A18" s="2">
        <f>IFERROR(__xludf.DUMMYFUNCTION("""COMPUTED_VALUE"""),45316.66666666667)</f>
        <v>45316.66667</v>
      </c>
      <c r="B18" s="1">
        <f>IFERROR(__xludf.DUMMYFUNCTION("""COMPUTED_VALUE"""),1059.02)</f>
        <v>1059.02</v>
      </c>
      <c r="D18" s="2">
        <f>IFERROR(__xludf.DUMMYFUNCTION("""COMPUTED_VALUE"""),45316.66666666667)</f>
        <v>45316.66667</v>
      </c>
      <c r="E18" s="1">
        <f>IFERROR(__xludf.DUMMYFUNCTION("""COMPUTED_VALUE"""),1064.8)</f>
        <v>1064.8</v>
      </c>
      <c r="G18" s="2">
        <f>IFERROR(__xludf.DUMMYFUNCTION("""COMPUTED_VALUE"""),45316.66666666667)</f>
        <v>45316.66667</v>
      </c>
      <c r="H18" s="1">
        <f>IFERROR(__xludf.DUMMYFUNCTION("""COMPUTED_VALUE"""),1051.04)</f>
        <v>1051.04</v>
      </c>
      <c r="J18" s="2">
        <f>IFERROR(__xludf.DUMMYFUNCTION("""COMPUTED_VALUE"""),45316.66666666667)</f>
        <v>45316.66667</v>
      </c>
      <c r="K18" s="1">
        <f>IFERROR(__xludf.DUMMYFUNCTION("""COMPUTED_VALUE"""),1061.03)</f>
        <v>1061.03</v>
      </c>
      <c r="M18" s="2">
        <f>IFERROR(__xludf.DUMMYFUNCTION("""COMPUTED_VALUE"""),45316.66666666667)</f>
        <v>45316.66667</v>
      </c>
      <c r="N18" s="1">
        <f>IFERROR(__xludf.DUMMYFUNCTION("""COMPUTED_VALUE"""),6.2368873E7)</f>
        <v>62368873</v>
      </c>
    </row>
    <row r="19">
      <c r="A19" s="2">
        <f>IFERROR(__xludf.DUMMYFUNCTION("""COMPUTED_VALUE"""),45317.66666666667)</f>
        <v>45317.66667</v>
      </c>
      <c r="B19" s="1">
        <f>IFERROR(__xludf.DUMMYFUNCTION("""COMPUTED_VALUE"""),1064.09)</f>
        <v>1064.09</v>
      </c>
      <c r="D19" s="2">
        <f>IFERROR(__xludf.DUMMYFUNCTION("""COMPUTED_VALUE"""),45317.66666666667)</f>
        <v>45317.66667</v>
      </c>
      <c r="E19" s="1">
        <f>IFERROR(__xludf.DUMMYFUNCTION("""COMPUTED_VALUE"""),1072.03)</f>
        <v>1072.03</v>
      </c>
      <c r="G19" s="2">
        <f>IFERROR(__xludf.DUMMYFUNCTION("""COMPUTED_VALUE"""),45317.66666666667)</f>
        <v>45317.66667</v>
      </c>
      <c r="H19" s="1">
        <f>IFERROR(__xludf.DUMMYFUNCTION("""COMPUTED_VALUE"""),1063.56)</f>
        <v>1063.56</v>
      </c>
      <c r="J19" s="2">
        <f>IFERROR(__xludf.DUMMYFUNCTION("""COMPUTED_VALUE"""),45317.66666666667)</f>
        <v>45317.66667</v>
      </c>
      <c r="K19" s="1">
        <f>IFERROR(__xludf.DUMMYFUNCTION("""COMPUTED_VALUE"""),1065.97)</f>
        <v>1065.97</v>
      </c>
      <c r="M19" s="2">
        <f>IFERROR(__xludf.DUMMYFUNCTION("""COMPUTED_VALUE"""),45317.66666666667)</f>
        <v>45317.66667</v>
      </c>
      <c r="N19" s="1">
        <f>IFERROR(__xludf.DUMMYFUNCTION("""COMPUTED_VALUE"""),5.0251737E7)</f>
        <v>50251737</v>
      </c>
    </row>
    <row r="20">
      <c r="A20" s="2">
        <f>IFERROR(__xludf.DUMMYFUNCTION("""COMPUTED_VALUE"""),45320.66666666667)</f>
        <v>45320.66667</v>
      </c>
      <c r="B20" s="1">
        <f>IFERROR(__xludf.DUMMYFUNCTION("""COMPUTED_VALUE"""),1064.47)</f>
        <v>1064.47</v>
      </c>
      <c r="D20" s="2">
        <f>IFERROR(__xludf.DUMMYFUNCTION("""COMPUTED_VALUE"""),45320.66666666667)</f>
        <v>45320.66667</v>
      </c>
      <c r="E20" s="1">
        <f>IFERROR(__xludf.DUMMYFUNCTION("""COMPUTED_VALUE"""),1068.45)</f>
        <v>1068.45</v>
      </c>
      <c r="G20" s="2">
        <f>IFERROR(__xludf.DUMMYFUNCTION("""COMPUTED_VALUE"""),45320.66666666667)</f>
        <v>45320.66667</v>
      </c>
      <c r="H20" s="1">
        <f>IFERROR(__xludf.DUMMYFUNCTION("""COMPUTED_VALUE"""),1056.93)</f>
        <v>1056.93</v>
      </c>
      <c r="J20" s="2">
        <f>IFERROR(__xludf.DUMMYFUNCTION("""COMPUTED_VALUE"""),45320.66666666667)</f>
        <v>45320.66667</v>
      </c>
      <c r="K20" s="1">
        <f>IFERROR(__xludf.DUMMYFUNCTION("""COMPUTED_VALUE"""),1068.35)</f>
        <v>1068.35</v>
      </c>
      <c r="M20" s="2">
        <f>IFERROR(__xludf.DUMMYFUNCTION("""COMPUTED_VALUE"""),45320.66666666667)</f>
        <v>45320.66667</v>
      </c>
      <c r="N20" s="1">
        <f>IFERROR(__xludf.DUMMYFUNCTION("""COMPUTED_VALUE"""),5.5136496E7)</f>
        <v>55136496</v>
      </c>
    </row>
    <row r="21">
      <c r="A21" s="2">
        <f>IFERROR(__xludf.DUMMYFUNCTION("""COMPUTED_VALUE"""),45321.66666666667)</f>
        <v>45321.66667</v>
      </c>
      <c r="B21" s="1">
        <f>IFERROR(__xludf.DUMMYFUNCTION("""COMPUTED_VALUE"""),1066.2)</f>
        <v>1066.2</v>
      </c>
      <c r="D21" s="2">
        <f>IFERROR(__xludf.DUMMYFUNCTION("""COMPUTED_VALUE"""),45321.66666666667)</f>
        <v>45321.66667</v>
      </c>
      <c r="E21" s="1">
        <f>IFERROR(__xludf.DUMMYFUNCTION("""COMPUTED_VALUE"""),1072.18)</f>
        <v>1072.18</v>
      </c>
      <c r="G21" s="2">
        <f>IFERROR(__xludf.DUMMYFUNCTION("""COMPUTED_VALUE"""),45321.66666666667)</f>
        <v>45321.66667</v>
      </c>
      <c r="H21" s="1">
        <f>IFERROR(__xludf.DUMMYFUNCTION("""COMPUTED_VALUE"""),1062.76)</f>
        <v>1062.76</v>
      </c>
      <c r="J21" s="2">
        <f>IFERROR(__xludf.DUMMYFUNCTION("""COMPUTED_VALUE"""),45321.66666666667)</f>
        <v>45321.66667</v>
      </c>
      <c r="K21" s="1">
        <f>IFERROR(__xludf.DUMMYFUNCTION("""COMPUTED_VALUE"""),1065.73)</f>
        <v>1065.73</v>
      </c>
      <c r="M21" s="2">
        <f>IFERROR(__xludf.DUMMYFUNCTION("""COMPUTED_VALUE"""),45321.66666666667)</f>
        <v>45321.66667</v>
      </c>
      <c r="N21" s="1">
        <f>IFERROR(__xludf.DUMMYFUNCTION("""COMPUTED_VALUE"""),5.1398615E7)</f>
        <v>51398615</v>
      </c>
    </row>
    <row r="22">
      <c r="A22" s="2">
        <f>IFERROR(__xludf.DUMMYFUNCTION("""COMPUTED_VALUE"""),45322.66666666667)</f>
        <v>45322.66667</v>
      </c>
      <c r="B22" s="1">
        <f>IFERROR(__xludf.DUMMYFUNCTION("""COMPUTED_VALUE"""),1065.65)</f>
        <v>1065.65</v>
      </c>
      <c r="D22" s="2">
        <f>IFERROR(__xludf.DUMMYFUNCTION("""COMPUTED_VALUE"""),45322.66666666667)</f>
        <v>45322.66667</v>
      </c>
      <c r="E22" s="1">
        <f>IFERROR(__xludf.DUMMYFUNCTION("""COMPUTED_VALUE"""),1070.51)</f>
        <v>1070.51</v>
      </c>
      <c r="G22" s="2">
        <f>IFERROR(__xludf.DUMMYFUNCTION("""COMPUTED_VALUE"""),45322.66666666667)</f>
        <v>45322.66667</v>
      </c>
      <c r="H22" s="1">
        <f>IFERROR(__xludf.DUMMYFUNCTION("""COMPUTED_VALUE"""),1049.43)</f>
        <v>1049.43</v>
      </c>
      <c r="J22" s="2">
        <f>IFERROR(__xludf.DUMMYFUNCTION("""COMPUTED_VALUE"""),45322.66666666667)</f>
        <v>45322.66667</v>
      </c>
      <c r="K22" s="1">
        <f>IFERROR(__xludf.DUMMYFUNCTION("""COMPUTED_VALUE"""),1049.58)</f>
        <v>1049.58</v>
      </c>
      <c r="M22" s="2">
        <f>IFERROR(__xludf.DUMMYFUNCTION("""COMPUTED_VALUE"""),45322.66666666667)</f>
        <v>45322.66667</v>
      </c>
      <c r="N22" s="1">
        <f>IFERROR(__xludf.DUMMYFUNCTION("""COMPUTED_VALUE"""),8.0144332E7)</f>
        <v>80144332</v>
      </c>
    </row>
    <row r="23">
      <c r="A23" s="2">
        <f>IFERROR(__xludf.DUMMYFUNCTION("""COMPUTED_VALUE"""),45323.66666666667)</f>
        <v>45323.66667</v>
      </c>
      <c r="B23" s="1">
        <f>IFERROR(__xludf.DUMMYFUNCTION("""COMPUTED_VALUE"""),1050.85)</f>
        <v>1050.85</v>
      </c>
      <c r="D23" s="2">
        <f>IFERROR(__xludf.DUMMYFUNCTION("""COMPUTED_VALUE"""),45323.66666666667)</f>
        <v>45323.66667</v>
      </c>
      <c r="E23" s="1">
        <f>IFERROR(__xludf.DUMMYFUNCTION("""COMPUTED_VALUE"""),1084.89)</f>
        <v>1084.89</v>
      </c>
      <c r="G23" s="2">
        <f>IFERROR(__xludf.DUMMYFUNCTION("""COMPUTED_VALUE"""),45323.66666666667)</f>
        <v>45323.66667</v>
      </c>
      <c r="H23" s="1">
        <f>IFERROR(__xludf.DUMMYFUNCTION("""COMPUTED_VALUE"""),1050.85)</f>
        <v>1050.85</v>
      </c>
      <c r="J23" s="2">
        <f>IFERROR(__xludf.DUMMYFUNCTION("""COMPUTED_VALUE"""),45323.66666666667)</f>
        <v>45323.66667</v>
      </c>
      <c r="K23" s="1">
        <f>IFERROR(__xludf.DUMMYFUNCTION("""COMPUTED_VALUE"""),1084.28)</f>
        <v>1084.28</v>
      </c>
      <c r="M23" s="2">
        <f>IFERROR(__xludf.DUMMYFUNCTION("""COMPUTED_VALUE"""),45323.66666666667)</f>
        <v>45323.66667</v>
      </c>
      <c r="N23" s="1">
        <f>IFERROR(__xludf.DUMMYFUNCTION("""COMPUTED_VALUE"""),7.4031189E7)</f>
        <v>74031189</v>
      </c>
    </row>
    <row r="24">
      <c r="A24" s="2">
        <f>IFERROR(__xludf.DUMMYFUNCTION("""COMPUTED_VALUE"""),45324.66666666667)</f>
        <v>45324.66667</v>
      </c>
      <c r="B24" s="1">
        <f>IFERROR(__xludf.DUMMYFUNCTION("""COMPUTED_VALUE"""),1079.74)</f>
        <v>1079.74</v>
      </c>
      <c r="D24" s="2">
        <f>IFERROR(__xludf.DUMMYFUNCTION("""COMPUTED_VALUE"""),45324.66666666667)</f>
        <v>45324.66667</v>
      </c>
      <c r="E24" s="1">
        <f>IFERROR(__xludf.DUMMYFUNCTION("""COMPUTED_VALUE"""),1080.15)</f>
        <v>1080.15</v>
      </c>
      <c r="G24" s="2">
        <f>IFERROR(__xludf.DUMMYFUNCTION("""COMPUTED_VALUE"""),45324.66666666667)</f>
        <v>45324.66667</v>
      </c>
      <c r="H24" s="1">
        <f>IFERROR(__xludf.DUMMYFUNCTION("""COMPUTED_VALUE"""),1063.14)</f>
        <v>1063.14</v>
      </c>
      <c r="J24" s="2">
        <f>IFERROR(__xludf.DUMMYFUNCTION("""COMPUTED_VALUE"""),45324.66666666667)</f>
        <v>45324.66667</v>
      </c>
      <c r="K24" s="1">
        <f>IFERROR(__xludf.DUMMYFUNCTION("""COMPUTED_VALUE"""),1074.01)</f>
        <v>1074.01</v>
      </c>
      <c r="M24" s="2">
        <f>IFERROR(__xludf.DUMMYFUNCTION("""COMPUTED_VALUE"""),45324.66666666667)</f>
        <v>45324.66667</v>
      </c>
      <c r="N24" s="1">
        <f>IFERROR(__xludf.DUMMYFUNCTION("""COMPUTED_VALUE"""),7.3309447E7)</f>
        <v>73309447</v>
      </c>
    </row>
    <row r="25">
      <c r="A25" s="2">
        <f>IFERROR(__xludf.DUMMYFUNCTION("""COMPUTED_VALUE"""),45327.66666666667)</f>
        <v>45327.66667</v>
      </c>
      <c r="B25" s="1">
        <f>IFERROR(__xludf.DUMMYFUNCTION("""COMPUTED_VALUE"""),1069.4)</f>
        <v>1069.4</v>
      </c>
      <c r="D25" s="2">
        <f>IFERROR(__xludf.DUMMYFUNCTION("""COMPUTED_VALUE"""),45327.66666666667)</f>
        <v>45327.66667</v>
      </c>
      <c r="E25" s="1">
        <f>IFERROR(__xludf.DUMMYFUNCTION("""COMPUTED_VALUE"""),1069.4)</f>
        <v>1069.4</v>
      </c>
      <c r="G25" s="2">
        <f>IFERROR(__xludf.DUMMYFUNCTION("""COMPUTED_VALUE"""),45327.66666666667)</f>
        <v>45327.66667</v>
      </c>
      <c r="H25" s="1">
        <f>IFERROR(__xludf.DUMMYFUNCTION("""COMPUTED_VALUE"""),1051.91)</f>
        <v>1051.91</v>
      </c>
      <c r="J25" s="2">
        <f>IFERROR(__xludf.DUMMYFUNCTION("""COMPUTED_VALUE"""),45327.66666666667)</f>
        <v>45327.66667</v>
      </c>
      <c r="K25" s="1">
        <f>IFERROR(__xludf.DUMMYFUNCTION("""COMPUTED_VALUE"""),1052.02)</f>
        <v>1052.02</v>
      </c>
      <c r="M25" s="2">
        <f>IFERROR(__xludf.DUMMYFUNCTION("""COMPUTED_VALUE"""),45327.66666666667)</f>
        <v>45327.66667</v>
      </c>
      <c r="N25" s="1">
        <f>IFERROR(__xludf.DUMMYFUNCTION("""COMPUTED_VALUE"""),7.0769893E7)</f>
        <v>70769893</v>
      </c>
    </row>
    <row r="26">
      <c r="A26" s="2">
        <f>IFERROR(__xludf.DUMMYFUNCTION("""COMPUTED_VALUE"""),45328.66666666667)</f>
        <v>45328.66667</v>
      </c>
      <c r="B26" s="1">
        <f>IFERROR(__xludf.DUMMYFUNCTION("""COMPUTED_VALUE"""),1052.55)</f>
        <v>1052.55</v>
      </c>
      <c r="D26" s="2">
        <f>IFERROR(__xludf.DUMMYFUNCTION("""COMPUTED_VALUE"""),45328.66666666667)</f>
        <v>45328.66667</v>
      </c>
      <c r="E26" s="1">
        <f>IFERROR(__xludf.DUMMYFUNCTION("""COMPUTED_VALUE"""),1072.38)</f>
        <v>1072.38</v>
      </c>
      <c r="G26" s="2">
        <f>IFERROR(__xludf.DUMMYFUNCTION("""COMPUTED_VALUE"""),45328.66666666667)</f>
        <v>45328.66667</v>
      </c>
      <c r="H26" s="1">
        <f>IFERROR(__xludf.DUMMYFUNCTION("""COMPUTED_VALUE"""),1052.55)</f>
        <v>1052.55</v>
      </c>
      <c r="J26" s="2">
        <f>IFERROR(__xludf.DUMMYFUNCTION("""COMPUTED_VALUE"""),45328.66666666667)</f>
        <v>45328.66667</v>
      </c>
      <c r="K26" s="1">
        <f>IFERROR(__xludf.DUMMYFUNCTION("""COMPUTED_VALUE"""),1068.35)</f>
        <v>1068.35</v>
      </c>
      <c r="M26" s="2">
        <f>IFERROR(__xludf.DUMMYFUNCTION("""COMPUTED_VALUE"""),45328.66666666667)</f>
        <v>45328.66667</v>
      </c>
      <c r="N26" s="1">
        <f>IFERROR(__xludf.DUMMYFUNCTION("""COMPUTED_VALUE"""),7.3788942E7)</f>
        <v>73788942</v>
      </c>
    </row>
    <row r="27">
      <c r="A27" s="2">
        <f>IFERROR(__xludf.DUMMYFUNCTION("""COMPUTED_VALUE"""),45329.66666666667)</f>
        <v>45329.66667</v>
      </c>
      <c r="B27" s="1">
        <f>IFERROR(__xludf.DUMMYFUNCTION("""COMPUTED_VALUE"""),1070.05)</f>
        <v>1070.05</v>
      </c>
      <c r="D27" s="2">
        <f>IFERROR(__xludf.DUMMYFUNCTION("""COMPUTED_VALUE"""),45329.66666666667)</f>
        <v>45329.66667</v>
      </c>
      <c r="E27" s="1">
        <f>IFERROR(__xludf.DUMMYFUNCTION("""COMPUTED_VALUE"""),1084.69)</f>
        <v>1084.69</v>
      </c>
      <c r="G27" s="2">
        <f>IFERROR(__xludf.DUMMYFUNCTION("""COMPUTED_VALUE"""),45329.66666666667)</f>
        <v>45329.66667</v>
      </c>
      <c r="H27" s="1">
        <f>IFERROR(__xludf.DUMMYFUNCTION("""COMPUTED_VALUE"""),1070.05)</f>
        <v>1070.05</v>
      </c>
      <c r="J27" s="2">
        <f>IFERROR(__xludf.DUMMYFUNCTION("""COMPUTED_VALUE"""),45329.66666666667)</f>
        <v>45329.66667</v>
      </c>
      <c r="K27" s="1">
        <f>IFERROR(__xludf.DUMMYFUNCTION("""COMPUTED_VALUE"""),1082.7)</f>
        <v>1082.7</v>
      </c>
      <c r="M27" s="2">
        <f>IFERROR(__xludf.DUMMYFUNCTION("""COMPUTED_VALUE"""),45329.66666666667)</f>
        <v>45329.66667</v>
      </c>
      <c r="N27" s="1">
        <f>IFERROR(__xludf.DUMMYFUNCTION("""COMPUTED_VALUE"""),6.0185062E7)</f>
        <v>60185062</v>
      </c>
    </row>
    <row r="28">
      <c r="A28" s="2">
        <f>IFERROR(__xludf.DUMMYFUNCTION("""COMPUTED_VALUE"""),45330.66666666667)</f>
        <v>45330.66667</v>
      </c>
      <c r="B28" s="1">
        <f>IFERROR(__xludf.DUMMYFUNCTION("""COMPUTED_VALUE"""),1082.01)</f>
        <v>1082.01</v>
      </c>
      <c r="D28" s="2">
        <f>IFERROR(__xludf.DUMMYFUNCTION("""COMPUTED_VALUE"""),45330.66666666667)</f>
        <v>45330.66667</v>
      </c>
      <c r="E28" s="1">
        <f>IFERROR(__xludf.DUMMYFUNCTION("""COMPUTED_VALUE"""),1082.48)</f>
        <v>1082.48</v>
      </c>
      <c r="G28" s="2">
        <f>IFERROR(__xludf.DUMMYFUNCTION("""COMPUTED_VALUE"""),45330.66666666667)</f>
        <v>45330.66667</v>
      </c>
      <c r="H28" s="1">
        <f>IFERROR(__xludf.DUMMYFUNCTION("""COMPUTED_VALUE"""),1070.75)</f>
        <v>1070.75</v>
      </c>
      <c r="J28" s="2">
        <f>IFERROR(__xludf.DUMMYFUNCTION("""COMPUTED_VALUE"""),45330.66666666667)</f>
        <v>45330.66667</v>
      </c>
      <c r="K28" s="1">
        <f>IFERROR(__xludf.DUMMYFUNCTION("""COMPUTED_VALUE"""),1077.59)</f>
        <v>1077.59</v>
      </c>
      <c r="M28" s="2">
        <f>IFERROR(__xludf.DUMMYFUNCTION("""COMPUTED_VALUE"""),45330.66666666667)</f>
        <v>45330.66667</v>
      </c>
      <c r="N28" s="1">
        <f>IFERROR(__xludf.DUMMYFUNCTION("""COMPUTED_VALUE"""),6.7527591E7)</f>
        <v>67527591</v>
      </c>
    </row>
    <row r="29">
      <c r="A29" s="2">
        <f>IFERROR(__xludf.DUMMYFUNCTION("""COMPUTED_VALUE"""),45331.66666666667)</f>
        <v>45331.66667</v>
      </c>
      <c r="B29" s="1">
        <f>IFERROR(__xludf.DUMMYFUNCTION("""COMPUTED_VALUE"""),1077.77)</f>
        <v>1077.77</v>
      </c>
      <c r="D29" s="2">
        <f>IFERROR(__xludf.DUMMYFUNCTION("""COMPUTED_VALUE"""),45331.66666666667)</f>
        <v>45331.66667</v>
      </c>
      <c r="E29" s="1">
        <f>IFERROR(__xludf.DUMMYFUNCTION("""COMPUTED_VALUE"""),1082.17)</f>
        <v>1082.17</v>
      </c>
      <c r="G29" s="2">
        <f>IFERROR(__xludf.DUMMYFUNCTION("""COMPUTED_VALUE"""),45331.66666666667)</f>
        <v>45331.66667</v>
      </c>
      <c r="H29" s="1">
        <f>IFERROR(__xludf.DUMMYFUNCTION("""COMPUTED_VALUE"""),1071.1)</f>
        <v>1071.1</v>
      </c>
      <c r="J29" s="2">
        <f>IFERROR(__xludf.DUMMYFUNCTION("""COMPUTED_VALUE"""),45331.66666666667)</f>
        <v>45331.66667</v>
      </c>
      <c r="K29" s="1">
        <f>IFERROR(__xludf.DUMMYFUNCTION("""COMPUTED_VALUE"""),1082.14)</f>
        <v>1082.14</v>
      </c>
      <c r="M29" s="2">
        <f>IFERROR(__xludf.DUMMYFUNCTION("""COMPUTED_VALUE"""),45331.66666666667)</f>
        <v>45331.66667</v>
      </c>
      <c r="N29" s="1">
        <f>IFERROR(__xludf.DUMMYFUNCTION("""COMPUTED_VALUE"""),6.8272317E7)</f>
        <v>68272317</v>
      </c>
    </row>
    <row r="30">
      <c r="A30" s="2">
        <f>IFERROR(__xludf.DUMMYFUNCTION("""COMPUTED_VALUE"""),45334.66666666667)</f>
        <v>45334.66667</v>
      </c>
      <c r="B30" s="1">
        <f>IFERROR(__xludf.DUMMYFUNCTION("""COMPUTED_VALUE"""),1082.95)</f>
        <v>1082.95</v>
      </c>
      <c r="D30" s="2">
        <f>IFERROR(__xludf.DUMMYFUNCTION("""COMPUTED_VALUE"""),45334.66666666667)</f>
        <v>45334.66667</v>
      </c>
      <c r="E30" s="1">
        <f>IFERROR(__xludf.DUMMYFUNCTION("""COMPUTED_VALUE"""),1103.84)</f>
        <v>1103.84</v>
      </c>
      <c r="G30" s="2">
        <f>IFERROR(__xludf.DUMMYFUNCTION("""COMPUTED_VALUE"""),45334.66666666667)</f>
        <v>45334.66667</v>
      </c>
      <c r="H30" s="1">
        <f>IFERROR(__xludf.DUMMYFUNCTION("""COMPUTED_VALUE"""),1082.95)</f>
        <v>1082.95</v>
      </c>
      <c r="J30" s="2">
        <f>IFERROR(__xludf.DUMMYFUNCTION("""COMPUTED_VALUE"""),45334.66666666667)</f>
        <v>45334.66667</v>
      </c>
      <c r="K30" s="1">
        <f>IFERROR(__xludf.DUMMYFUNCTION("""COMPUTED_VALUE"""),1097.9)</f>
        <v>1097.9</v>
      </c>
      <c r="M30" s="2">
        <f>IFERROR(__xludf.DUMMYFUNCTION("""COMPUTED_VALUE"""),45334.66666666667)</f>
        <v>45334.66667</v>
      </c>
      <c r="N30" s="1">
        <f>IFERROR(__xludf.DUMMYFUNCTION("""COMPUTED_VALUE"""),6.3017275E7)</f>
        <v>63017275</v>
      </c>
    </row>
    <row r="31">
      <c r="A31" s="2">
        <f>IFERROR(__xludf.DUMMYFUNCTION("""COMPUTED_VALUE"""),45335.66666666667)</f>
        <v>45335.66667</v>
      </c>
      <c r="B31" s="1">
        <f>IFERROR(__xludf.DUMMYFUNCTION("""COMPUTED_VALUE"""),1090.07)</f>
        <v>1090.07</v>
      </c>
      <c r="D31" s="2">
        <f>IFERROR(__xludf.DUMMYFUNCTION("""COMPUTED_VALUE"""),45335.66666666667)</f>
        <v>45335.66667</v>
      </c>
      <c r="E31" s="1">
        <f>IFERROR(__xludf.DUMMYFUNCTION("""COMPUTED_VALUE"""),1097.58)</f>
        <v>1097.58</v>
      </c>
      <c r="G31" s="2">
        <f>IFERROR(__xludf.DUMMYFUNCTION("""COMPUTED_VALUE"""),45335.66666666667)</f>
        <v>45335.66667</v>
      </c>
      <c r="H31" s="1">
        <f>IFERROR(__xludf.DUMMYFUNCTION("""COMPUTED_VALUE"""),1083.9)</f>
        <v>1083.9</v>
      </c>
      <c r="J31" s="2">
        <f>IFERROR(__xludf.DUMMYFUNCTION("""COMPUTED_VALUE"""),45335.66666666667)</f>
        <v>45335.66667</v>
      </c>
      <c r="K31" s="1">
        <f>IFERROR(__xludf.DUMMYFUNCTION("""COMPUTED_VALUE"""),1091.93)</f>
        <v>1091.93</v>
      </c>
      <c r="M31" s="2">
        <f>IFERROR(__xludf.DUMMYFUNCTION("""COMPUTED_VALUE"""),45335.66666666667)</f>
        <v>45335.66667</v>
      </c>
      <c r="N31" s="1">
        <f>IFERROR(__xludf.DUMMYFUNCTION("""COMPUTED_VALUE"""),8.0363217E7)</f>
        <v>80363217</v>
      </c>
    </row>
    <row r="32">
      <c r="A32" s="2">
        <f>IFERROR(__xludf.DUMMYFUNCTION("""COMPUTED_VALUE"""),45336.66666666667)</f>
        <v>45336.66667</v>
      </c>
      <c r="B32" s="1">
        <f>IFERROR(__xludf.DUMMYFUNCTION("""COMPUTED_VALUE"""),1092.74)</f>
        <v>1092.74</v>
      </c>
      <c r="D32" s="2">
        <f>IFERROR(__xludf.DUMMYFUNCTION("""COMPUTED_VALUE"""),45336.66666666667)</f>
        <v>45336.66667</v>
      </c>
      <c r="E32" s="1">
        <f>IFERROR(__xludf.DUMMYFUNCTION("""COMPUTED_VALUE"""),1099.6)</f>
        <v>1099.6</v>
      </c>
      <c r="G32" s="2">
        <f>IFERROR(__xludf.DUMMYFUNCTION("""COMPUTED_VALUE"""),45336.66666666667)</f>
        <v>45336.66667</v>
      </c>
      <c r="H32" s="1">
        <f>IFERROR(__xludf.DUMMYFUNCTION("""COMPUTED_VALUE"""),1083.87)</f>
        <v>1083.87</v>
      </c>
      <c r="J32" s="2">
        <f>IFERROR(__xludf.DUMMYFUNCTION("""COMPUTED_VALUE"""),45336.66666666667)</f>
        <v>45336.66667</v>
      </c>
      <c r="K32" s="1">
        <f>IFERROR(__xludf.DUMMYFUNCTION("""COMPUTED_VALUE"""),1092.68)</f>
        <v>1092.68</v>
      </c>
      <c r="M32" s="2">
        <f>IFERROR(__xludf.DUMMYFUNCTION("""COMPUTED_VALUE"""),45336.66666666667)</f>
        <v>45336.66667</v>
      </c>
      <c r="N32" s="1">
        <f>IFERROR(__xludf.DUMMYFUNCTION("""COMPUTED_VALUE"""),7.3423206E7)</f>
        <v>73423206</v>
      </c>
    </row>
    <row r="33">
      <c r="A33" s="2">
        <f>IFERROR(__xludf.DUMMYFUNCTION("""COMPUTED_VALUE"""),45337.66666666667)</f>
        <v>45337.66667</v>
      </c>
      <c r="B33" s="1">
        <f>IFERROR(__xludf.DUMMYFUNCTION("""COMPUTED_VALUE"""),1095.38)</f>
        <v>1095.38</v>
      </c>
      <c r="D33" s="2">
        <f>IFERROR(__xludf.DUMMYFUNCTION("""COMPUTED_VALUE"""),45337.66666666667)</f>
        <v>45337.66667</v>
      </c>
      <c r="E33" s="1">
        <f>IFERROR(__xludf.DUMMYFUNCTION("""COMPUTED_VALUE"""),1116.49)</f>
        <v>1116.49</v>
      </c>
      <c r="G33" s="2">
        <f>IFERROR(__xludf.DUMMYFUNCTION("""COMPUTED_VALUE"""),45337.66666666667)</f>
        <v>45337.66667</v>
      </c>
      <c r="H33" s="1">
        <f>IFERROR(__xludf.DUMMYFUNCTION("""COMPUTED_VALUE"""),1095.38)</f>
        <v>1095.38</v>
      </c>
      <c r="J33" s="2">
        <f>IFERROR(__xludf.DUMMYFUNCTION("""COMPUTED_VALUE"""),45337.66666666667)</f>
        <v>45337.66667</v>
      </c>
      <c r="K33" s="1">
        <f>IFERROR(__xludf.DUMMYFUNCTION("""COMPUTED_VALUE"""),1107.39)</f>
        <v>1107.39</v>
      </c>
      <c r="M33" s="2">
        <f>IFERROR(__xludf.DUMMYFUNCTION("""COMPUTED_VALUE"""),45337.66666666667)</f>
        <v>45337.66667</v>
      </c>
      <c r="N33" s="1">
        <f>IFERROR(__xludf.DUMMYFUNCTION("""COMPUTED_VALUE"""),8.3929898E7)</f>
        <v>83929898</v>
      </c>
    </row>
    <row r="34">
      <c r="A34" s="2">
        <f>IFERROR(__xludf.DUMMYFUNCTION("""COMPUTED_VALUE"""),45338.66666666667)</f>
        <v>45338.66667</v>
      </c>
      <c r="B34" s="1">
        <f>IFERROR(__xludf.DUMMYFUNCTION("""COMPUTED_VALUE"""),1106.96)</f>
        <v>1106.96</v>
      </c>
      <c r="D34" s="2">
        <f>IFERROR(__xludf.DUMMYFUNCTION("""COMPUTED_VALUE"""),45338.66666666667)</f>
        <v>45338.66667</v>
      </c>
      <c r="E34" s="1">
        <f>IFERROR(__xludf.DUMMYFUNCTION("""COMPUTED_VALUE"""),1118.4)</f>
        <v>1118.4</v>
      </c>
      <c r="G34" s="2">
        <f>IFERROR(__xludf.DUMMYFUNCTION("""COMPUTED_VALUE"""),45338.66666666667)</f>
        <v>45338.66667</v>
      </c>
      <c r="H34" s="1">
        <f>IFERROR(__xludf.DUMMYFUNCTION("""COMPUTED_VALUE"""),1105.25)</f>
        <v>1105.25</v>
      </c>
      <c r="J34" s="2">
        <f>IFERROR(__xludf.DUMMYFUNCTION("""COMPUTED_VALUE"""),45338.66666666667)</f>
        <v>45338.66667</v>
      </c>
      <c r="K34" s="1">
        <f>IFERROR(__xludf.DUMMYFUNCTION("""COMPUTED_VALUE"""),1109.71)</f>
        <v>1109.71</v>
      </c>
      <c r="M34" s="2">
        <f>IFERROR(__xludf.DUMMYFUNCTION("""COMPUTED_VALUE"""),45338.66666666667)</f>
        <v>45338.66667</v>
      </c>
      <c r="N34" s="1">
        <f>IFERROR(__xludf.DUMMYFUNCTION("""COMPUTED_VALUE"""),7.1875543E7)</f>
        <v>71875543</v>
      </c>
    </row>
    <row r="35">
      <c r="A35" s="2">
        <f>IFERROR(__xludf.DUMMYFUNCTION("""COMPUTED_VALUE"""),45342.66666666667)</f>
        <v>45342.66667</v>
      </c>
      <c r="B35" s="1">
        <f>IFERROR(__xludf.DUMMYFUNCTION("""COMPUTED_VALUE"""),1107.42)</f>
        <v>1107.42</v>
      </c>
      <c r="D35" s="2">
        <f>IFERROR(__xludf.DUMMYFUNCTION("""COMPUTED_VALUE"""),45342.66666666667)</f>
        <v>45342.66667</v>
      </c>
      <c r="E35" s="1">
        <f>IFERROR(__xludf.DUMMYFUNCTION("""COMPUTED_VALUE"""),1107.42)</f>
        <v>1107.42</v>
      </c>
      <c r="G35" s="2">
        <f>IFERROR(__xludf.DUMMYFUNCTION("""COMPUTED_VALUE"""),45342.66666666667)</f>
        <v>45342.66667</v>
      </c>
      <c r="H35" s="1">
        <f>IFERROR(__xludf.DUMMYFUNCTION("""COMPUTED_VALUE"""),1099.6)</f>
        <v>1099.6</v>
      </c>
      <c r="J35" s="2">
        <f>IFERROR(__xludf.DUMMYFUNCTION("""COMPUTED_VALUE"""),45342.66666666667)</f>
        <v>45342.66667</v>
      </c>
      <c r="K35" s="1">
        <f>IFERROR(__xludf.DUMMYFUNCTION("""COMPUTED_VALUE"""),1102.07)</f>
        <v>1102.07</v>
      </c>
      <c r="M35" s="2">
        <f>IFERROR(__xludf.DUMMYFUNCTION("""COMPUTED_VALUE"""),45342.66666666667)</f>
        <v>45342.66667</v>
      </c>
      <c r="N35" s="1">
        <f>IFERROR(__xludf.DUMMYFUNCTION("""COMPUTED_VALUE"""),6.9244043E7)</f>
        <v>69244043</v>
      </c>
    </row>
    <row r="36">
      <c r="A36" s="2">
        <f>IFERROR(__xludf.DUMMYFUNCTION("""COMPUTED_VALUE"""),45343.66666666667)</f>
        <v>45343.66667</v>
      </c>
      <c r="B36" s="1">
        <f>IFERROR(__xludf.DUMMYFUNCTION("""COMPUTED_VALUE"""),1101.37)</f>
        <v>1101.37</v>
      </c>
      <c r="D36" s="2">
        <f>IFERROR(__xludf.DUMMYFUNCTION("""COMPUTED_VALUE"""),45343.66666666667)</f>
        <v>45343.66667</v>
      </c>
      <c r="E36" s="1">
        <f>IFERROR(__xludf.DUMMYFUNCTION("""COMPUTED_VALUE"""),1104.99)</f>
        <v>1104.99</v>
      </c>
      <c r="G36" s="2">
        <f>IFERROR(__xludf.DUMMYFUNCTION("""COMPUTED_VALUE"""),45343.66666666667)</f>
        <v>45343.66667</v>
      </c>
      <c r="H36" s="1">
        <f>IFERROR(__xludf.DUMMYFUNCTION("""COMPUTED_VALUE"""),1089.25)</f>
        <v>1089.25</v>
      </c>
      <c r="J36" s="2">
        <f>IFERROR(__xludf.DUMMYFUNCTION("""COMPUTED_VALUE"""),45343.66666666667)</f>
        <v>45343.66667</v>
      </c>
      <c r="K36" s="1">
        <f>IFERROR(__xludf.DUMMYFUNCTION("""COMPUTED_VALUE"""),1103.97)</f>
        <v>1103.97</v>
      </c>
      <c r="M36" s="2">
        <f>IFERROR(__xludf.DUMMYFUNCTION("""COMPUTED_VALUE"""),45343.66666666667)</f>
        <v>45343.66667</v>
      </c>
      <c r="N36" s="1">
        <f>IFERROR(__xludf.DUMMYFUNCTION("""COMPUTED_VALUE"""),6.8196837E7)</f>
        <v>68196837</v>
      </c>
    </row>
    <row r="37">
      <c r="A37" s="2">
        <f>IFERROR(__xludf.DUMMYFUNCTION("""COMPUTED_VALUE"""),45344.66666666667)</f>
        <v>45344.66667</v>
      </c>
      <c r="B37" s="1">
        <f>IFERROR(__xludf.DUMMYFUNCTION("""COMPUTED_VALUE"""),1107.44)</f>
        <v>1107.44</v>
      </c>
      <c r="D37" s="2">
        <f>IFERROR(__xludf.DUMMYFUNCTION("""COMPUTED_VALUE"""),45344.66666666667)</f>
        <v>45344.66667</v>
      </c>
      <c r="E37" s="1">
        <f>IFERROR(__xludf.DUMMYFUNCTION("""COMPUTED_VALUE"""),1122.24)</f>
        <v>1122.24</v>
      </c>
      <c r="G37" s="2">
        <f>IFERROR(__xludf.DUMMYFUNCTION("""COMPUTED_VALUE"""),45344.66666666667)</f>
        <v>45344.66667</v>
      </c>
      <c r="H37" s="1">
        <f>IFERROR(__xludf.DUMMYFUNCTION("""COMPUTED_VALUE"""),1106.71)</f>
        <v>1106.71</v>
      </c>
      <c r="J37" s="2">
        <f>IFERROR(__xludf.DUMMYFUNCTION("""COMPUTED_VALUE"""),45344.66666666667)</f>
        <v>45344.66667</v>
      </c>
      <c r="K37" s="1">
        <f>IFERROR(__xludf.DUMMYFUNCTION("""COMPUTED_VALUE"""),1119.82)</f>
        <v>1119.82</v>
      </c>
      <c r="M37" s="2">
        <f>IFERROR(__xludf.DUMMYFUNCTION("""COMPUTED_VALUE"""),45344.66666666667)</f>
        <v>45344.66667</v>
      </c>
      <c r="N37" s="1">
        <f>IFERROR(__xludf.DUMMYFUNCTION("""COMPUTED_VALUE"""),7.2031093E7)</f>
        <v>72031093</v>
      </c>
    </row>
    <row r="38">
      <c r="A38" s="2">
        <f>IFERROR(__xludf.DUMMYFUNCTION("""COMPUTED_VALUE"""),45345.66666666667)</f>
        <v>45345.66667</v>
      </c>
      <c r="B38" s="1">
        <f>IFERROR(__xludf.DUMMYFUNCTION("""COMPUTED_VALUE"""),1119.81)</f>
        <v>1119.81</v>
      </c>
      <c r="D38" s="2">
        <f>IFERROR(__xludf.DUMMYFUNCTION("""COMPUTED_VALUE"""),45345.66666666667)</f>
        <v>45345.66667</v>
      </c>
      <c r="E38" s="1">
        <f>IFERROR(__xludf.DUMMYFUNCTION("""COMPUTED_VALUE"""),1130.31)</f>
        <v>1130.31</v>
      </c>
      <c r="G38" s="2">
        <f>IFERROR(__xludf.DUMMYFUNCTION("""COMPUTED_VALUE"""),45345.66666666667)</f>
        <v>45345.66667</v>
      </c>
      <c r="H38" s="1">
        <f>IFERROR(__xludf.DUMMYFUNCTION("""COMPUTED_VALUE"""),1118.91)</f>
        <v>1118.91</v>
      </c>
      <c r="J38" s="2">
        <f>IFERROR(__xludf.DUMMYFUNCTION("""COMPUTED_VALUE"""),45345.66666666667)</f>
        <v>45345.66667</v>
      </c>
      <c r="K38" s="1">
        <f>IFERROR(__xludf.DUMMYFUNCTION("""COMPUTED_VALUE"""),1126.94)</f>
        <v>1126.94</v>
      </c>
      <c r="M38" s="2">
        <f>IFERROR(__xludf.DUMMYFUNCTION("""COMPUTED_VALUE"""),45345.66666666667)</f>
        <v>45345.66667</v>
      </c>
      <c r="N38" s="1">
        <f>IFERROR(__xludf.DUMMYFUNCTION("""COMPUTED_VALUE"""),7.1440195E7)</f>
        <v>71440195</v>
      </c>
    </row>
    <row r="39">
      <c r="A39" s="2">
        <f>IFERROR(__xludf.DUMMYFUNCTION("""COMPUTED_VALUE"""),45348.66666666667)</f>
        <v>45348.66667</v>
      </c>
      <c r="B39" s="1">
        <f>IFERROR(__xludf.DUMMYFUNCTION("""COMPUTED_VALUE"""),1123.04)</f>
        <v>1123.04</v>
      </c>
      <c r="D39" s="2">
        <f>IFERROR(__xludf.DUMMYFUNCTION("""COMPUTED_VALUE"""),45348.66666666667)</f>
        <v>45348.66667</v>
      </c>
      <c r="E39" s="1">
        <f>IFERROR(__xludf.DUMMYFUNCTION("""COMPUTED_VALUE"""),1127.26)</f>
        <v>1127.26</v>
      </c>
      <c r="G39" s="2">
        <f>IFERROR(__xludf.DUMMYFUNCTION("""COMPUTED_VALUE"""),45348.66666666667)</f>
        <v>45348.66667</v>
      </c>
      <c r="H39" s="1">
        <f>IFERROR(__xludf.DUMMYFUNCTION("""COMPUTED_VALUE"""),1118.46)</f>
        <v>1118.46</v>
      </c>
      <c r="J39" s="2">
        <f>IFERROR(__xludf.DUMMYFUNCTION("""COMPUTED_VALUE"""),45348.66666666667)</f>
        <v>45348.66667</v>
      </c>
      <c r="K39" s="1">
        <f>IFERROR(__xludf.DUMMYFUNCTION("""COMPUTED_VALUE"""),1119.98)</f>
        <v>1119.98</v>
      </c>
      <c r="M39" s="2">
        <f>IFERROR(__xludf.DUMMYFUNCTION("""COMPUTED_VALUE"""),45348.66666666667)</f>
        <v>45348.66667</v>
      </c>
      <c r="N39" s="1">
        <f>IFERROR(__xludf.DUMMYFUNCTION("""COMPUTED_VALUE"""),5.8284019E7)</f>
        <v>58284019</v>
      </c>
    </row>
    <row r="40">
      <c r="A40" s="2">
        <f>IFERROR(__xludf.DUMMYFUNCTION("""COMPUTED_VALUE"""),45349.66666666667)</f>
        <v>45349.66667</v>
      </c>
      <c r="B40" s="1">
        <f>IFERROR(__xludf.DUMMYFUNCTION("""COMPUTED_VALUE"""),1121.33)</f>
        <v>1121.33</v>
      </c>
      <c r="D40" s="2">
        <f>IFERROR(__xludf.DUMMYFUNCTION("""COMPUTED_VALUE"""),45349.66666666667)</f>
        <v>45349.66667</v>
      </c>
      <c r="E40" s="1">
        <f>IFERROR(__xludf.DUMMYFUNCTION("""COMPUTED_VALUE"""),1128.94)</f>
        <v>1128.94</v>
      </c>
      <c r="G40" s="2">
        <f>IFERROR(__xludf.DUMMYFUNCTION("""COMPUTED_VALUE"""),45349.66666666667)</f>
        <v>45349.66667</v>
      </c>
      <c r="H40" s="1">
        <f>IFERROR(__xludf.DUMMYFUNCTION("""COMPUTED_VALUE"""),1118.75)</f>
        <v>1118.75</v>
      </c>
      <c r="J40" s="2">
        <f>IFERROR(__xludf.DUMMYFUNCTION("""COMPUTED_VALUE"""),45349.66666666667)</f>
        <v>45349.66667</v>
      </c>
      <c r="K40" s="1">
        <f>IFERROR(__xludf.DUMMYFUNCTION("""COMPUTED_VALUE"""),1121.51)</f>
        <v>1121.51</v>
      </c>
      <c r="M40" s="2">
        <f>IFERROR(__xludf.DUMMYFUNCTION("""COMPUTED_VALUE"""),45349.66666666667)</f>
        <v>45349.66667</v>
      </c>
      <c r="N40" s="1">
        <f>IFERROR(__xludf.DUMMYFUNCTION("""COMPUTED_VALUE"""),6.983289E7)</f>
        <v>69832890</v>
      </c>
    </row>
    <row r="41">
      <c r="A41" s="2">
        <f>IFERROR(__xludf.DUMMYFUNCTION("""COMPUTED_VALUE"""),45350.66666666667)</f>
        <v>45350.66667</v>
      </c>
      <c r="B41" s="1">
        <f>IFERROR(__xludf.DUMMYFUNCTION("""COMPUTED_VALUE"""),1120.75)</f>
        <v>1120.75</v>
      </c>
      <c r="D41" s="2">
        <f>IFERROR(__xludf.DUMMYFUNCTION("""COMPUTED_VALUE"""),45350.66666666667)</f>
        <v>45350.66667</v>
      </c>
      <c r="E41" s="1">
        <f>IFERROR(__xludf.DUMMYFUNCTION("""COMPUTED_VALUE"""),1129.53)</f>
        <v>1129.53</v>
      </c>
      <c r="G41" s="2">
        <f>IFERROR(__xludf.DUMMYFUNCTION("""COMPUTED_VALUE"""),45350.66666666667)</f>
        <v>45350.66667</v>
      </c>
      <c r="H41" s="1">
        <f>IFERROR(__xludf.DUMMYFUNCTION("""COMPUTED_VALUE"""),1116.24)</f>
        <v>1116.24</v>
      </c>
      <c r="J41" s="2">
        <f>IFERROR(__xludf.DUMMYFUNCTION("""COMPUTED_VALUE"""),45350.66666666667)</f>
        <v>45350.66667</v>
      </c>
      <c r="K41" s="1">
        <f>IFERROR(__xludf.DUMMYFUNCTION("""COMPUTED_VALUE"""),1123.91)</f>
        <v>1123.91</v>
      </c>
      <c r="M41" s="2">
        <f>IFERROR(__xludf.DUMMYFUNCTION("""COMPUTED_VALUE"""),45350.66666666667)</f>
        <v>45350.66667</v>
      </c>
      <c r="N41" s="1">
        <f>IFERROR(__xludf.DUMMYFUNCTION("""COMPUTED_VALUE"""),6.2342509E7)</f>
        <v>62342509</v>
      </c>
    </row>
    <row r="42">
      <c r="A42" s="2">
        <f>IFERROR(__xludf.DUMMYFUNCTION("""COMPUTED_VALUE"""),45351.66666666667)</f>
        <v>45351.66667</v>
      </c>
      <c r="B42" s="1">
        <f>IFERROR(__xludf.DUMMYFUNCTION("""COMPUTED_VALUE"""),1122.21)</f>
        <v>1122.21</v>
      </c>
      <c r="D42" s="2">
        <f>IFERROR(__xludf.DUMMYFUNCTION("""COMPUTED_VALUE"""),45351.66666666667)</f>
        <v>45351.66667</v>
      </c>
      <c r="E42" s="1">
        <f>IFERROR(__xludf.DUMMYFUNCTION("""COMPUTED_VALUE"""),1131.39)</f>
        <v>1131.39</v>
      </c>
      <c r="G42" s="2">
        <f>IFERROR(__xludf.DUMMYFUNCTION("""COMPUTED_VALUE"""),45351.66666666667)</f>
        <v>45351.66667</v>
      </c>
      <c r="H42" s="1">
        <f>IFERROR(__xludf.DUMMYFUNCTION("""COMPUTED_VALUE"""),1119.08)</f>
        <v>1119.08</v>
      </c>
      <c r="J42" s="2">
        <f>IFERROR(__xludf.DUMMYFUNCTION("""COMPUTED_VALUE"""),45351.66666666667)</f>
        <v>45351.66667</v>
      </c>
      <c r="K42" s="1">
        <f>IFERROR(__xludf.DUMMYFUNCTION("""COMPUTED_VALUE"""),1128.76)</f>
        <v>1128.76</v>
      </c>
      <c r="M42" s="2">
        <f>IFERROR(__xludf.DUMMYFUNCTION("""COMPUTED_VALUE"""),45351.66666666667)</f>
        <v>45351.66667</v>
      </c>
      <c r="N42" s="1">
        <f>IFERROR(__xludf.DUMMYFUNCTION("""COMPUTED_VALUE"""),1.34227189E8)</f>
        <v>134227189</v>
      </c>
    </row>
    <row r="43">
      <c r="A43" s="2">
        <f>IFERROR(__xludf.DUMMYFUNCTION("""COMPUTED_VALUE"""),45352.66666666667)</f>
        <v>45352.66667</v>
      </c>
      <c r="B43" s="1">
        <f>IFERROR(__xludf.DUMMYFUNCTION("""COMPUTED_VALUE"""),1126.37)</f>
        <v>1126.37</v>
      </c>
      <c r="D43" s="2">
        <f>IFERROR(__xludf.DUMMYFUNCTION("""COMPUTED_VALUE"""),45352.66666666667)</f>
        <v>45352.66667</v>
      </c>
      <c r="E43" s="1">
        <f>IFERROR(__xludf.DUMMYFUNCTION("""COMPUTED_VALUE"""),1136.73)</f>
        <v>1136.73</v>
      </c>
      <c r="G43" s="2">
        <f>IFERROR(__xludf.DUMMYFUNCTION("""COMPUTED_VALUE"""),45352.66666666667)</f>
        <v>45352.66667</v>
      </c>
      <c r="H43" s="1">
        <f>IFERROR(__xludf.DUMMYFUNCTION("""COMPUTED_VALUE"""),1126.02)</f>
        <v>1126.02</v>
      </c>
      <c r="J43" s="2">
        <f>IFERROR(__xludf.DUMMYFUNCTION("""COMPUTED_VALUE"""),45352.66666666667)</f>
        <v>45352.66667</v>
      </c>
      <c r="K43" s="1">
        <f>IFERROR(__xludf.DUMMYFUNCTION("""COMPUTED_VALUE"""),1133.21)</f>
        <v>1133.21</v>
      </c>
      <c r="M43" s="2">
        <f>IFERROR(__xludf.DUMMYFUNCTION("""COMPUTED_VALUE"""),45352.66666666667)</f>
        <v>45352.66667</v>
      </c>
      <c r="N43" s="1">
        <f>IFERROR(__xludf.DUMMYFUNCTION("""COMPUTED_VALUE"""),1.09945502E8)</f>
        <v>109945502</v>
      </c>
    </row>
    <row r="44">
      <c r="A44" s="2">
        <f>IFERROR(__xludf.DUMMYFUNCTION("""COMPUTED_VALUE"""),45355.66666666667)</f>
        <v>45355.66667</v>
      </c>
      <c r="B44" s="1">
        <f>IFERROR(__xludf.DUMMYFUNCTION("""COMPUTED_VALUE"""),1132.22)</f>
        <v>1132.22</v>
      </c>
      <c r="D44" s="2">
        <f>IFERROR(__xludf.DUMMYFUNCTION("""COMPUTED_VALUE"""),45355.66666666667)</f>
        <v>45355.66667</v>
      </c>
      <c r="E44" s="1">
        <f>IFERROR(__xludf.DUMMYFUNCTION("""COMPUTED_VALUE"""),1135.53)</f>
        <v>1135.53</v>
      </c>
      <c r="G44" s="2">
        <f>IFERROR(__xludf.DUMMYFUNCTION("""COMPUTED_VALUE"""),45355.66666666667)</f>
        <v>45355.66667</v>
      </c>
      <c r="H44" s="1">
        <f>IFERROR(__xludf.DUMMYFUNCTION("""COMPUTED_VALUE"""),1128.46)</f>
        <v>1128.46</v>
      </c>
      <c r="J44" s="2">
        <f>IFERROR(__xludf.DUMMYFUNCTION("""COMPUTED_VALUE"""),45355.66666666667)</f>
        <v>45355.66667</v>
      </c>
      <c r="K44" s="1">
        <f>IFERROR(__xludf.DUMMYFUNCTION("""COMPUTED_VALUE"""),1129.19)</f>
        <v>1129.19</v>
      </c>
      <c r="M44" s="2">
        <f>IFERROR(__xludf.DUMMYFUNCTION("""COMPUTED_VALUE"""),45355.66666666667)</f>
        <v>45355.66667</v>
      </c>
      <c r="N44" s="1">
        <f>IFERROR(__xludf.DUMMYFUNCTION("""COMPUTED_VALUE"""),8.3972712E7)</f>
        <v>83972712</v>
      </c>
    </row>
    <row r="45">
      <c r="A45" s="2">
        <f>IFERROR(__xludf.DUMMYFUNCTION("""COMPUTED_VALUE"""),45356.66666666667)</f>
        <v>45356.66667</v>
      </c>
      <c r="B45" s="1">
        <f>IFERROR(__xludf.DUMMYFUNCTION("""COMPUTED_VALUE"""),1125.32)</f>
        <v>1125.32</v>
      </c>
      <c r="D45" s="2">
        <f>IFERROR(__xludf.DUMMYFUNCTION("""COMPUTED_VALUE"""),45356.66666666667)</f>
        <v>45356.66667</v>
      </c>
      <c r="E45" s="1">
        <f>IFERROR(__xludf.DUMMYFUNCTION("""COMPUTED_VALUE"""),1125.32)</f>
        <v>1125.32</v>
      </c>
      <c r="G45" s="2">
        <f>IFERROR(__xludf.DUMMYFUNCTION("""COMPUTED_VALUE"""),45356.66666666667)</f>
        <v>45356.66667</v>
      </c>
      <c r="H45" s="1">
        <f>IFERROR(__xludf.DUMMYFUNCTION("""COMPUTED_VALUE"""),1109.46)</f>
        <v>1109.46</v>
      </c>
      <c r="J45" s="2">
        <f>IFERROR(__xludf.DUMMYFUNCTION("""COMPUTED_VALUE"""),45356.66666666667)</f>
        <v>45356.66667</v>
      </c>
      <c r="K45" s="1">
        <f>IFERROR(__xludf.DUMMYFUNCTION("""COMPUTED_VALUE"""),1110.78)</f>
        <v>1110.78</v>
      </c>
      <c r="M45" s="2">
        <f>IFERROR(__xludf.DUMMYFUNCTION("""COMPUTED_VALUE"""),45356.66666666667)</f>
        <v>45356.66667</v>
      </c>
      <c r="N45" s="1">
        <f>IFERROR(__xludf.DUMMYFUNCTION("""COMPUTED_VALUE"""),1.16445942E8)</f>
        <v>116445942</v>
      </c>
    </row>
    <row r="46">
      <c r="A46" s="2">
        <f>IFERROR(__xludf.DUMMYFUNCTION("""COMPUTED_VALUE"""),45357.66666666667)</f>
        <v>45357.66667</v>
      </c>
      <c r="B46" s="1">
        <f>IFERROR(__xludf.DUMMYFUNCTION("""COMPUTED_VALUE"""),1115.55)</f>
        <v>1115.55</v>
      </c>
      <c r="D46" s="2">
        <f>IFERROR(__xludf.DUMMYFUNCTION("""COMPUTED_VALUE"""),45357.66666666667)</f>
        <v>45357.66667</v>
      </c>
      <c r="E46" s="1">
        <f>IFERROR(__xludf.DUMMYFUNCTION("""COMPUTED_VALUE"""),1127.55)</f>
        <v>1127.55</v>
      </c>
      <c r="G46" s="2">
        <f>IFERROR(__xludf.DUMMYFUNCTION("""COMPUTED_VALUE"""),45357.66666666667)</f>
        <v>45357.66667</v>
      </c>
      <c r="H46" s="1">
        <f>IFERROR(__xludf.DUMMYFUNCTION("""COMPUTED_VALUE"""),1115.55)</f>
        <v>1115.55</v>
      </c>
      <c r="J46" s="2">
        <f>IFERROR(__xludf.DUMMYFUNCTION("""COMPUTED_VALUE"""),45357.66666666667)</f>
        <v>45357.66667</v>
      </c>
      <c r="K46" s="1">
        <f>IFERROR(__xludf.DUMMYFUNCTION("""COMPUTED_VALUE"""),1124.46)</f>
        <v>1124.46</v>
      </c>
      <c r="M46" s="2">
        <f>IFERROR(__xludf.DUMMYFUNCTION("""COMPUTED_VALUE"""),45357.66666666667)</f>
        <v>45357.66667</v>
      </c>
      <c r="N46" s="1">
        <f>IFERROR(__xludf.DUMMYFUNCTION("""COMPUTED_VALUE"""),7.7792903E7)</f>
        <v>77792903</v>
      </c>
    </row>
    <row r="47">
      <c r="A47" s="2">
        <f>IFERROR(__xludf.DUMMYFUNCTION("""COMPUTED_VALUE"""),45358.66666666667)</f>
        <v>45358.66667</v>
      </c>
      <c r="B47" s="1">
        <f>IFERROR(__xludf.DUMMYFUNCTION("""COMPUTED_VALUE"""),1130.68)</f>
        <v>1130.68</v>
      </c>
      <c r="D47" s="2">
        <f>IFERROR(__xludf.DUMMYFUNCTION("""COMPUTED_VALUE"""),45358.66666666667)</f>
        <v>45358.66667</v>
      </c>
      <c r="E47" s="1">
        <f>IFERROR(__xludf.DUMMYFUNCTION("""COMPUTED_VALUE"""),1147.35)</f>
        <v>1147.35</v>
      </c>
      <c r="G47" s="2">
        <f>IFERROR(__xludf.DUMMYFUNCTION("""COMPUTED_VALUE"""),45358.66666666667)</f>
        <v>45358.66667</v>
      </c>
      <c r="H47" s="1">
        <f>IFERROR(__xludf.DUMMYFUNCTION("""COMPUTED_VALUE"""),1130.68)</f>
        <v>1130.68</v>
      </c>
      <c r="J47" s="2">
        <f>IFERROR(__xludf.DUMMYFUNCTION("""COMPUTED_VALUE"""),45358.66666666667)</f>
        <v>45358.66667</v>
      </c>
      <c r="K47" s="1">
        <f>IFERROR(__xludf.DUMMYFUNCTION("""COMPUTED_VALUE"""),1141.93)</f>
        <v>1141.93</v>
      </c>
      <c r="M47" s="2">
        <f>IFERROR(__xludf.DUMMYFUNCTION("""COMPUTED_VALUE"""),45358.66666666667)</f>
        <v>45358.66667</v>
      </c>
      <c r="N47" s="1">
        <f>IFERROR(__xludf.DUMMYFUNCTION("""COMPUTED_VALUE"""),6.4383643E7)</f>
        <v>64383643</v>
      </c>
    </row>
    <row r="48">
      <c r="A48" s="2">
        <f>IFERROR(__xludf.DUMMYFUNCTION("""COMPUTED_VALUE"""),45359.66666666667)</f>
        <v>45359.66667</v>
      </c>
      <c r="B48" s="1">
        <f>IFERROR(__xludf.DUMMYFUNCTION("""COMPUTED_VALUE"""),1143.47)</f>
        <v>1143.47</v>
      </c>
      <c r="D48" s="2">
        <f>IFERROR(__xludf.DUMMYFUNCTION("""COMPUTED_VALUE"""),45359.66666666667)</f>
        <v>45359.66667</v>
      </c>
      <c r="E48" s="1">
        <f>IFERROR(__xludf.DUMMYFUNCTION("""COMPUTED_VALUE"""),1150.39)</f>
        <v>1150.39</v>
      </c>
      <c r="G48" s="2">
        <f>IFERROR(__xludf.DUMMYFUNCTION("""COMPUTED_VALUE"""),45359.66666666667)</f>
        <v>45359.66667</v>
      </c>
      <c r="H48" s="1">
        <f>IFERROR(__xludf.DUMMYFUNCTION("""COMPUTED_VALUE"""),1137.28)</f>
        <v>1137.28</v>
      </c>
      <c r="J48" s="2">
        <f>IFERROR(__xludf.DUMMYFUNCTION("""COMPUTED_VALUE"""),45359.66666666667)</f>
        <v>45359.66667</v>
      </c>
      <c r="K48" s="1">
        <f>IFERROR(__xludf.DUMMYFUNCTION("""COMPUTED_VALUE"""),1137.77)</f>
        <v>1137.77</v>
      </c>
      <c r="M48" s="2">
        <f>IFERROR(__xludf.DUMMYFUNCTION("""COMPUTED_VALUE"""),45359.66666666667)</f>
        <v>45359.66667</v>
      </c>
      <c r="N48" s="1">
        <f>IFERROR(__xludf.DUMMYFUNCTION("""COMPUTED_VALUE"""),6.0949206E7)</f>
        <v>60949206</v>
      </c>
    </row>
    <row r="49">
      <c r="A49" s="2">
        <f>IFERROR(__xludf.DUMMYFUNCTION("""COMPUTED_VALUE"""),45362.66666666667)</f>
        <v>45362.66667</v>
      </c>
      <c r="B49" s="1">
        <f>IFERROR(__xludf.DUMMYFUNCTION("""COMPUTED_VALUE"""),1137.9)</f>
        <v>1137.9</v>
      </c>
      <c r="D49" s="2">
        <f>IFERROR(__xludf.DUMMYFUNCTION("""COMPUTED_VALUE"""),45362.66666666667)</f>
        <v>45362.66667</v>
      </c>
      <c r="E49" s="1">
        <f>IFERROR(__xludf.DUMMYFUNCTION("""COMPUTED_VALUE"""),1155.09)</f>
        <v>1155.09</v>
      </c>
      <c r="G49" s="2">
        <f>IFERROR(__xludf.DUMMYFUNCTION("""COMPUTED_VALUE"""),45362.66666666667)</f>
        <v>45362.66667</v>
      </c>
      <c r="H49" s="1">
        <f>IFERROR(__xludf.DUMMYFUNCTION("""COMPUTED_VALUE"""),1137.9)</f>
        <v>1137.9</v>
      </c>
      <c r="J49" s="2">
        <f>IFERROR(__xludf.DUMMYFUNCTION("""COMPUTED_VALUE"""),45362.66666666667)</f>
        <v>45362.66667</v>
      </c>
      <c r="K49" s="1">
        <f>IFERROR(__xludf.DUMMYFUNCTION("""COMPUTED_VALUE"""),1149.98)</f>
        <v>1149.98</v>
      </c>
      <c r="M49" s="2">
        <f>IFERROR(__xludf.DUMMYFUNCTION("""COMPUTED_VALUE"""),45362.66666666667)</f>
        <v>45362.66667</v>
      </c>
      <c r="N49" s="1">
        <f>IFERROR(__xludf.DUMMYFUNCTION("""COMPUTED_VALUE"""),5.9416166E7)</f>
        <v>59416166</v>
      </c>
    </row>
    <row r="50">
      <c r="A50" s="2">
        <f>IFERROR(__xludf.DUMMYFUNCTION("""COMPUTED_VALUE"""),45363.66666666667)</f>
        <v>45363.66667</v>
      </c>
      <c r="B50" s="1">
        <f>IFERROR(__xludf.DUMMYFUNCTION("""COMPUTED_VALUE"""),1150.76)</f>
        <v>1150.76</v>
      </c>
      <c r="D50" s="2">
        <f>IFERROR(__xludf.DUMMYFUNCTION("""COMPUTED_VALUE"""),45363.66666666667)</f>
        <v>45363.66667</v>
      </c>
      <c r="E50" s="1">
        <f>IFERROR(__xludf.DUMMYFUNCTION("""COMPUTED_VALUE"""),1153.67)</f>
        <v>1153.67</v>
      </c>
      <c r="G50" s="2">
        <f>IFERROR(__xludf.DUMMYFUNCTION("""COMPUTED_VALUE"""),45363.66666666667)</f>
        <v>45363.66667</v>
      </c>
      <c r="H50" s="1">
        <f>IFERROR(__xludf.DUMMYFUNCTION("""COMPUTED_VALUE"""),1140.8)</f>
        <v>1140.8</v>
      </c>
      <c r="J50" s="2">
        <f>IFERROR(__xludf.DUMMYFUNCTION("""COMPUTED_VALUE"""),45363.66666666667)</f>
        <v>45363.66667</v>
      </c>
      <c r="K50" s="1">
        <f>IFERROR(__xludf.DUMMYFUNCTION("""COMPUTED_VALUE"""),1147.63)</f>
        <v>1147.63</v>
      </c>
      <c r="M50" s="2">
        <f>IFERROR(__xludf.DUMMYFUNCTION("""COMPUTED_VALUE"""),45363.66666666667)</f>
        <v>45363.66667</v>
      </c>
      <c r="N50" s="1">
        <f>IFERROR(__xludf.DUMMYFUNCTION("""COMPUTED_VALUE"""),6.4717367E7)</f>
        <v>64717367</v>
      </c>
    </row>
    <row r="51">
      <c r="A51" s="2">
        <f>IFERROR(__xludf.DUMMYFUNCTION("""COMPUTED_VALUE"""),45364.66666666667)</f>
        <v>45364.66667</v>
      </c>
      <c r="B51" s="1">
        <f>IFERROR(__xludf.DUMMYFUNCTION("""COMPUTED_VALUE"""),1148.67)</f>
        <v>1148.67</v>
      </c>
      <c r="D51" s="2">
        <f>IFERROR(__xludf.DUMMYFUNCTION("""COMPUTED_VALUE"""),45364.66666666667)</f>
        <v>45364.66667</v>
      </c>
      <c r="E51" s="1">
        <f>IFERROR(__xludf.DUMMYFUNCTION("""COMPUTED_VALUE"""),1163.5)</f>
        <v>1163.5</v>
      </c>
      <c r="G51" s="2">
        <f>IFERROR(__xludf.DUMMYFUNCTION("""COMPUTED_VALUE"""),45364.66666666667)</f>
        <v>45364.66667</v>
      </c>
      <c r="H51" s="1">
        <f>IFERROR(__xludf.DUMMYFUNCTION("""COMPUTED_VALUE"""),1148.57)</f>
        <v>1148.57</v>
      </c>
      <c r="J51" s="2">
        <f>IFERROR(__xludf.DUMMYFUNCTION("""COMPUTED_VALUE"""),45364.66666666667)</f>
        <v>45364.66667</v>
      </c>
      <c r="K51" s="1">
        <f>IFERROR(__xludf.DUMMYFUNCTION("""COMPUTED_VALUE"""),1157.64)</f>
        <v>1157.64</v>
      </c>
      <c r="M51" s="2">
        <f>IFERROR(__xludf.DUMMYFUNCTION("""COMPUTED_VALUE"""),45364.66666666667)</f>
        <v>45364.66667</v>
      </c>
      <c r="N51" s="1">
        <f>IFERROR(__xludf.DUMMYFUNCTION("""COMPUTED_VALUE"""),6.6817688E7)</f>
        <v>66817688</v>
      </c>
    </row>
    <row r="52">
      <c r="A52" s="2">
        <f>IFERROR(__xludf.DUMMYFUNCTION("""COMPUTED_VALUE"""),45365.66666666667)</f>
        <v>45365.66667</v>
      </c>
      <c r="B52" s="1">
        <f>IFERROR(__xludf.DUMMYFUNCTION("""COMPUTED_VALUE"""),1153.97)</f>
        <v>1153.97</v>
      </c>
      <c r="D52" s="2">
        <f>IFERROR(__xludf.DUMMYFUNCTION("""COMPUTED_VALUE"""),45365.66666666667)</f>
        <v>45365.66667</v>
      </c>
      <c r="E52" s="1">
        <f>IFERROR(__xludf.DUMMYFUNCTION("""COMPUTED_VALUE"""),1154.04)</f>
        <v>1154.04</v>
      </c>
      <c r="G52" s="2">
        <f>IFERROR(__xludf.DUMMYFUNCTION("""COMPUTED_VALUE"""),45365.66666666667)</f>
        <v>45365.66667</v>
      </c>
      <c r="H52" s="1">
        <f>IFERROR(__xludf.DUMMYFUNCTION("""COMPUTED_VALUE"""),1139.18)</f>
        <v>1139.18</v>
      </c>
      <c r="J52" s="2">
        <f>IFERROR(__xludf.DUMMYFUNCTION("""COMPUTED_VALUE"""),45365.66666666667)</f>
        <v>45365.66667</v>
      </c>
      <c r="K52" s="1">
        <f>IFERROR(__xludf.DUMMYFUNCTION("""COMPUTED_VALUE"""),1144.8)</f>
        <v>1144.8</v>
      </c>
      <c r="M52" s="2">
        <f>IFERROR(__xludf.DUMMYFUNCTION("""COMPUTED_VALUE"""),45365.66666666667)</f>
        <v>45365.66667</v>
      </c>
      <c r="N52" s="1">
        <f>IFERROR(__xludf.DUMMYFUNCTION("""COMPUTED_VALUE"""),9.5836997E7)</f>
        <v>95836997</v>
      </c>
    </row>
    <row r="53">
      <c r="A53" s="2">
        <f>IFERROR(__xludf.DUMMYFUNCTION("""COMPUTED_VALUE"""),45366.66666666667)</f>
        <v>45366.66667</v>
      </c>
      <c r="B53" s="1">
        <f>IFERROR(__xludf.DUMMYFUNCTION("""COMPUTED_VALUE"""),1143.7)</f>
        <v>1143.7</v>
      </c>
      <c r="D53" s="2">
        <f>IFERROR(__xludf.DUMMYFUNCTION("""COMPUTED_VALUE"""),45366.66666666667)</f>
        <v>45366.66667</v>
      </c>
      <c r="E53" s="1">
        <f>IFERROR(__xludf.DUMMYFUNCTION("""COMPUTED_VALUE"""),1153.26)</f>
        <v>1153.26</v>
      </c>
      <c r="G53" s="2">
        <f>IFERROR(__xludf.DUMMYFUNCTION("""COMPUTED_VALUE"""),45366.66666666667)</f>
        <v>45366.66667</v>
      </c>
      <c r="H53" s="1">
        <f>IFERROR(__xludf.DUMMYFUNCTION("""COMPUTED_VALUE"""),1139.75)</f>
        <v>1139.75</v>
      </c>
      <c r="J53" s="2">
        <f>IFERROR(__xludf.DUMMYFUNCTION("""COMPUTED_VALUE"""),45366.66666666667)</f>
        <v>45366.66667</v>
      </c>
      <c r="K53" s="1">
        <f>IFERROR(__xludf.DUMMYFUNCTION("""COMPUTED_VALUE"""),1150.09)</f>
        <v>1150.09</v>
      </c>
      <c r="M53" s="2">
        <f>IFERROR(__xludf.DUMMYFUNCTION("""COMPUTED_VALUE"""),45366.66666666667)</f>
        <v>45366.66667</v>
      </c>
      <c r="N53" s="1">
        <f>IFERROR(__xludf.DUMMYFUNCTION("""COMPUTED_VALUE"""),1.5175729E8)</f>
        <v>151757290</v>
      </c>
    </row>
    <row r="54">
      <c r="A54" s="2">
        <f>IFERROR(__xludf.DUMMYFUNCTION("""COMPUTED_VALUE"""),45369.66666666667)</f>
        <v>45369.66667</v>
      </c>
      <c r="B54" s="1">
        <f>IFERROR(__xludf.DUMMYFUNCTION("""COMPUTED_VALUE"""),1152.23)</f>
        <v>1152.23</v>
      </c>
      <c r="D54" s="2">
        <f>IFERROR(__xludf.DUMMYFUNCTION("""COMPUTED_VALUE"""),45369.66666666667)</f>
        <v>45369.66667</v>
      </c>
      <c r="E54" s="1">
        <f>IFERROR(__xludf.DUMMYFUNCTION("""COMPUTED_VALUE"""),1163.37)</f>
        <v>1163.37</v>
      </c>
      <c r="G54" s="2">
        <f>IFERROR(__xludf.DUMMYFUNCTION("""COMPUTED_VALUE"""),45369.66666666667)</f>
        <v>45369.66667</v>
      </c>
      <c r="H54" s="1">
        <f>IFERROR(__xludf.DUMMYFUNCTION("""COMPUTED_VALUE"""),1147.96)</f>
        <v>1147.96</v>
      </c>
      <c r="J54" s="2">
        <f>IFERROR(__xludf.DUMMYFUNCTION("""COMPUTED_VALUE"""),45369.66666666667)</f>
        <v>45369.66667</v>
      </c>
      <c r="K54" s="1">
        <f>IFERROR(__xludf.DUMMYFUNCTION("""COMPUTED_VALUE"""),1156.59)</f>
        <v>1156.59</v>
      </c>
      <c r="M54" s="2">
        <f>IFERROR(__xludf.DUMMYFUNCTION("""COMPUTED_VALUE"""),45369.66666666667)</f>
        <v>45369.66667</v>
      </c>
      <c r="N54" s="1">
        <f>IFERROR(__xludf.DUMMYFUNCTION("""COMPUTED_VALUE"""),7.5256991E7)</f>
        <v>75256991</v>
      </c>
    </row>
    <row r="55">
      <c r="A55" s="2">
        <f>IFERROR(__xludf.DUMMYFUNCTION("""COMPUTED_VALUE"""),45370.66666666667)</f>
        <v>45370.66667</v>
      </c>
      <c r="B55" s="1">
        <f>IFERROR(__xludf.DUMMYFUNCTION("""COMPUTED_VALUE"""),1155.79)</f>
        <v>1155.79</v>
      </c>
      <c r="D55" s="2">
        <f>IFERROR(__xludf.DUMMYFUNCTION("""COMPUTED_VALUE"""),45370.66666666667)</f>
        <v>45370.66667</v>
      </c>
      <c r="E55" s="1">
        <f>IFERROR(__xludf.DUMMYFUNCTION("""COMPUTED_VALUE"""),1159.4)</f>
        <v>1159.4</v>
      </c>
      <c r="G55" s="2">
        <f>IFERROR(__xludf.DUMMYFUNCTION("""COMPUTED_VALUE"""),45370.66666666667)</f>
        <v>45370.66667</v>
      </c>
      <c r="H55" s="1">
        <f>IFERROR(__xludf.DUMMYFUNCTION("""COMPUTED_VALUE"""),1148.31)</f>
        <v>1148.31</v>
      </c>
      <c r="J55" s="2">
        <f>IFERROR(__xludf.DUMMYFUNCTION("""COMPUTED_VALUE"""),45370.66666666667)</f>
        <v>45370.66667</v>
      </c>
      <c r="K55" s="1">
        <f>IFERROR(__xludf.DUMMYFUNCTION("""COMPUTED_VALUE"""),1154.12)</f>
        <v>1154.12</v>
      </c>
      <c r="M55" s="2">
        <f>IFERROR(__xludf.DUMMYFUNCTION("""COMPUTED_VALUE"""),45370.66666666667)</f>
        <v>45370.66667</v>
      </c>
      <c r="N55" s="1">
        <f>IFERROR(__xludf.DUMMYFUNCTION("""COMPUTED_VALUE"""),6.7844442E7)</f>
        <v>67844442</v>
      </c>
    </row>
    <row r="56">
      <c r="A56" s="2">
        <f>IFERROR(__xludf.DUMMYFUNCTION("""COMPUTED_VALUE"""),45371.66666666667)</f>
        <v>45371.66667</v>
      </c>
      <c r="B56" s="1">
        <f>IFERROR(__xludf.DUMMYFUNCTION("""COMPUTED_VALUE"""),1155.29)</f>
        <v>1155.29</v>
      </c>
      <c r="D56" s="2">
        <f>IFERROR(__xludf.DUMMYFUNCTION("""COMPUTED_VALUE"""),45371.66666666667)</f>
        <v>45371.66667</v>
      </c>
      <c r="E56" s="1">
        <f>IFERROR(__xludf.DUMMYFUNCTION("""COMPUTED_VALUE"""),1171.9)</f>
        <v>1171.9</v>
      </c>
      <c r="G56" s="2">
        <f>IFERROR(__xludf.DUMMYFUNCTION("""COMPUTED_VALUE"""),45371.66666666667)</f>
        <v>45371.66667</v>
      </c>
      <c r="H56" s="1">
        <f>IFERROR(__xludf.DUMMYFUNCTION("""COMPUTED_VALUE"""),1153.08)</f>
        <v>1153.08</v>
      </c>
      <c r="J56" s="2">
        <f>IFERROR(__xludf.DUMMYFUNCTION("""COMPUTED_VALUE"""),45371.66666666667)</f>
        <v>45371.66667</v>
      </c>
      <c r="K56" s="1">
        <f>IFERROR(__xludf.DUMMYFUNCTION("""COMPUTED_VALUE"""),1168.51)</f>
        <v>1168.51</v>
      </c>
      <c r="M56" s="2">
        <f>IFERROR(__xludf.DUMMYFUNCTION("""COMPUTED_VALUE"""),45371.66666666667)</f>
        <v>45371.66667</v>
      </c>
      <c r="N56" s="1">
        <f>IFERROR(__xludf.DUMMYFUNCTION("""COMPUTED_VALUE"""),5.9927549E7)</f>
        <v>59927549</v>
      </c>
    </row>
    <row r="57">
      <c r="A57" s="2">
        <f>IFERROR(__xludf.DUMMYFUNCTION("""COMPUTED_VALUE"""),45372.66666666667)</f>
        <v>45372.66667</v>
      </c>
      <c r="B57" s="1">
        <f>IFERROR(__xludf.DUMMYFUNCTION("""COMPUTED_VALUE"""),1170.11)</f>
        <v>1170.11</v>
      </c>
      <c r="D57" s="2">
        <f>IFERROR(__xludf.DUMMYFUNCTION("""COMPUTED_VALUE"""),45372.66666666667)</f>
        <v>45372.66667</v>
      </c>
      <c r="E57" s="1">
        <f>IFERROR(__xludf.DUMMYFUNCTION("""COMPUTED_VALUE"""),1174.82)</f>
        <v>1174.82</v>
      </c>
      <c r="G57" s="2">
        <f>IFERROR(__xludf.DUMMYFUNCTION("""COMPUTED_VALUE"""),45372.66666666667)</f>
        <v>45372.66667</v>
      </c>
      <c r="H57" s="1">
        <f>IFERROR(__xludf.DUMMYFUNCTION("""COMPUTED_VALUE"""),1168.32)</f>
        <v>1168.32</v>
      </c>
      <c r="J57" s="2">
        <f>IFERROR(__xludf.DUMMYFUNCTION("""COMPUTED_VALUE"""),45372.66666666667)</f>
        <v>45372.66667</v>
      </c>
      <c r="K57" s="1">
        <f>IFERROR(__xludf.DUMMYFUNCTION("""COMPUTED_VALUE"""),1172.83)</f>
        <v>1172.83</v>
      </c>
      <c r="M57" s="2">
        <f>IFERROR(__xludf.DUMMYFUNCTION("""COMPUTED_VALUE"""),45372.66666666667)</f>
        <v>45372.66667</v>
      </c>
      <c r="N57" s="1">
        <f>IFERROR(__xludf.DUMMYFUNCTION("""COMPUTED_VALUE"""),5.4454977E7)</f>
        <v>54454977</v>
      </c>
    </row>
    <row r="58">
      <c r="A58" s="2">
        <f>IFERROR(__xludf.DUMMYFUNCTION("""COMPUTED_VALUE"""),45373.66666666667)</f>
        <v>45373.66667</v>
      </c>
      <c r="B58" s="1">
        <f>IFERROR(__xludf.DUMMYFUNCTION("""COMPUTED_VALUE"""),1171.69)</f>
        <v>1171.69</v>
      </c>
      <c r="D58" s="2">
        <f>IFERROR(__xludf.DUMMYFUNCTION("""COMPUTED_VALUE"""),45373.66666666667)</f>
        <v>45373.66667</v>
      </c>
      <c r="E58" s="1">
        <f>IFERROR(__xludf.DUMMYFUNCTION("""COMPUTED_VALUE"""),1175.77)</f>
        <v>1175.77</v>
      </c>
      <c r="G58" s="2">
        <f>IFERROR(__xludf.DUMMYFUNCTION("""COMPUTED_VALUE"""),45373.66666666667)</f>
        <v>45373.66667</v>
      </c>
      <c r="H58" s="1">
        <f>IFERROR(__xludf.DUMMYFUNCTION("""COMPUTED_VALUE"""),1162.42)</f>
        <v>1162.42</v>
      </c>
      <c r="J58" s="2">
        <f>IFERROR(__xludf.DUMMYFUNCTION("""COMPUTED_VALUE"""),45373.66666666667)</f>
        <v>45373.66667</v>
      </c>
      <c r="K58" s="1">
        <f>IFERROR(__xludf.DUMMYFUNCTION("""COMPUTED_VALUE"""),1163.49)</f>
        <v>1163.49</v>
      </c>
      <c r="M58" s="2">
        <f>IFERROR(__xludf.DUMMYFUNCTION("""COMPUTED_VALUE"""),45373.66666666667)</f>
        <v>45373.66667</v>
      </c>
      <c r="N58" s="1">
        <f>IFERROR(__xludf.DUMMYFUNCTION("""COMPUTED_VALUE"""),4.894919E7)</f>
        <v>48949190</v>
      </c>
    </row>
    <row r="59">
      <c r="A59" s="2">
        <f>IFERROR(__xludf.DUMMYFUNCTION("""COMPUTED_VALUE"""),45376.66666666667)</f>
        <v>45376.66667</v>
      </c>
      <c r="B59" s="1">
        <f>IFERROR(__xludf.DUMMYFUNCTION("""COMPUTED_VALUE"""),1162.47)</f>
        <v>1162.47</v>
      </c>
      <c r="D59" s="2">
        <f>IFERROR(__xludf.DUMMYFUNCTION("""COMPUTED_VALUE"""),45376.66666666667)</f>
        <v>45376.66667</v>
      </c>
      <c r="E59" s="1">
        <f>IFERROR(__xludf.DUMMYFUNCTION("""COMPUTED_VALUE"""),1166.53)</f>
        <v>1166.53</v>
      </c>
      <c r="G59" s="2">
        <f>IFERROR(__xludf.DUMMYFUNCTION("""COMPUTED_VALUE"""),45376.66666666667)</f>
        <v>45376.66667</v>
      </c>
      <c r="H59" s="1">
        <f>IFERROR(__xludf.DUMMYFUNCTION("""COMPUTED_VALUE"""),1160.08)</f>
        <v>1160.08</v>
      </c>
      <c r="J59" s="2">
        <f>IFERROR(__xludf.DUMMYFUNCTION("""COMPUTED_VALUE"""),45376.66666666667)</f>
        <v>45376.66667</v>
      </c>
      <c r="K59" s="1">
        <f>IFERROR(__xludf.DUMMYFUNCTION("""COMPUTED_VALUE"""),1161.59)</f>
        <v>1161.59</v>
      </c>
      <c r="M59" s="2">
        <f>IFERROR(__xludf.DUMMYFUNCTION("""COMPUTED_VALUE"""),45376.66666666667)</f>
        <v>45376.66667</v>
      </c>
      <c r="N59" s="1">
        <f>IFERROR(__xludf.DUMMYFUNCTION("""COMPUTED_VALUE"""),4.8800841E7)</f>
        <v>48800841</v>
      </c>
    </row>
    <row r="60">
      <c r="A60" s="2">
        <f>IFERROR(__xludf.DUMMYFUNCTION("""COMPUTED_VALUE"""),45377.66666666667)</f>
        <v>45377.66667</v>
      </c>
      <c r="B60" s="1">
        <f>IFERROR(__xludf.DUMMYFUNCTION("""COMPUTED_VALUE"""),1162.79)</f>
        <v>1162.79</v>
      </c>
      <c r="D60" s="2">
        <f>IFERROR(__xludf.DUMMYFUNCTION("""COMPUTED_VALUE"""),45377.66666666667)</f>
        <v>45377.66667</v>
      </c>
      <c r="E60" s="1">
        <f>IFERROR(__xludf.DUMMYFUNCTION("""COMPUTED_VALUE"""),1165.75)</f>
        <v>1165.75</v>
      </c>
      <c r="G60" s="2">
        <f>IFERROR(__xludf.DUMMYFUNCTION("""COMPUTED_VALUE"""),45377.66666666667)</f>
        <v>45377.66667</v>
      </c>
      <c r="H60" s="1">
        <f>IFERROR(__xludf.DUMMYFUNCTION("""COMPUTED_VALUE"""),1158.91)</f>
        <v>1158.91</v>
      </c>
      <c r="J60" s="2">
        <f>IFERROR(__xludf.DUMMYFUNCTION("""COMPUTED_VALUE"""),45377.66666666667)</f>
        <v>45377.66667</v>
      </c>
      <c r="K60" s="1">
        <f>IFERROR(__xludf.DUMMYFUNCTION("""COMPUTED_VALUE"""),1159.35)</f>
        <v>1159.35</v>
      </c>
      <c r="M60" s="2">
        <f>IFERROR(__xludf.DUMMYFUNCTION("""COMPUTED_VALUE"""),45377.66666666667)</f>
        <v>45377.66667</v>
      </c>
      <c r="N60" s="1">
        <f>IFERROR(__xludf.DUMMYFUNCTION("""COMPUTED_VALUE"""),5.0380347E7)</f>
        <v>50380347</v>
      </c>
    </row>
    <row r="61">
      <c r="A61" s="2">
        <f>IFERROR(__xludf.DUMMYFUNCTION("""COMPUTED_VALUE"""),45378.66666666667)</f>
        <v>45378.66667</v>
      </c>
      <c r="B61" s="1">
        <f>IFERROR(__xludf.DUMMYFUNCTION("""COMPUTED_VALUE"""),1165.04)</f>
        <v>1165.04</v>
      </c>
      <c r="D61" s="2">
        <f>IFERROR(__xludf.DUMMYFUNCTION("""COMPUTED_VALUE"""),45378.66666666667)</f>
        <v>45378.66667</v>
      </c>
      <c r="E61" s="1">
        <f>IFERROR(__xludf.DUMMYFUNCTION("""COMPUTED_VALUE"""),1186.75)</f>
        <v>1186.75</v>
      </c>
      <c r="G61" s="2">
        <f>IFERROR(__xludf.DUMMYFUNCTION("""COMPUTED_VALUE"""),45378.66666666667)</f>
        <v>45378.66667</v>
      </c>
      <c r="H61" s="1">
        <f>IFERROR(__xludf.DUMMYFUNCTION("""COMPUTED_VALUE"""),1163.63)</f>
        <v>1163.63</v>
      </c>
      <c r="J61" s="2">
        <f>IFERROR(__xludf.DUMMYFUNCTION("""COMPUTED_VALUE"""),45378.66666666667)</f>
        <v>45378.66667</v>
      </c>
      <c r="K61" s="1">
        <f>IFERROR(__xludf.DUMMYFUNCTION("""COMPUTED_VALUE"""),1186.56)</f>
        <v>1186.56</v>
      </c>
      <c r="M61" s="2">
        <f>IFERROR(__xludf.DUMMYFUNCTION("""COMPUTED_VALUE"""),45378.66666666667)</f>
        <v>45378.66667</v>
      </c>
      <c r="N61" s="1">
        <f>IFERROR(__xludf.DUMMYFUNCTION("""COMPUTED_VALUE"""),6.1186513E7)</f>
        <v>61186513</v>
      </c>
    </row>
    <row r="62">
      <c r="A62" s="2">
        <f>IFERROR(__xludf.DUMMYFUNCTION("""COMPUTED_VALUE"""),45379.66666666667)</f>
        <v>45379.66667</v>
      </c>
      <c r="B62" s="1">
        <f>IFERROR(__xludf.DUMMYFUNCTION("""COMPUTED_VALUE"""),1187.18)</f>
        <v>1187.18</v>
      </c>
      <c r="D62" s="2">
        <f>IFERROR(__xludf.DUMMYFUNCTION("""COMPUTED_VALUE"""),45379.66666666667)</f>
        <v>45379.66667</v>
      </c>
      <c r="E62" s="1">
        <f>IFERROR(__xludf.DUMMYFUNCTION("""COMPUTED_VALUE"""),1194.17)</f>
        <v>1194.17</v>
      </c>
      <c r="G62" s="2">
        <f>IFERROR(__xludf.DUMMYFUNCTION("""COMPUTED_VALUE"""),45379.66666666667)</f>
        <v>45379.66667</v>
      </c>
      <c r="H62" s="1">
        <f>IFERROR(__xludf.DUMMYFUNCTION("""COMPUTED_VALUE"""),1183.11)</f>
        <v>1183.11</v>
      </c>
      <c r="J62" s="2">
        <f>IFERROR(__xludf.DUMMYFUNCTION("""COMPUTED_VALUE"""),45379.66666666667)</f>
        <v>45379.66667</v>
      </c>
      <c r="K62" s="1">
        <f>IFERROR(__xludf.DUMMYFUNCTION("""COMPUTED_VALUE"""),1190.5)</f>
        <v>1190.5</v>
      </c>
      <c r="M62" s="2">
        <f>IFERROR(__xludf.DUMMYFUNCTION("""COMPUTED_VALUE"""),45379.66666666667)</f>
        <v>45379.66667</v>
      </c>
      <c r="N62" s="1">
        <f>IFERROR(__xludf.DUMMYFUNCTION("""COMPUTED_VALUE"""),8.5861418E7)</f>
        <v>85861418</v>
      </c>
    </row>
    <row r="63">
      <c r="A63" s="2">
        <f>IFERROR(__xludf.DUMMYFUNCTION("""COMPUTED_VALUE"""),45383.66666666667)</f>
        <v>45383.66667</v>
      </c>
      <c r="B63" s="1">
        <f>IFERROR(__xludf.DUMMYFUNCTION("""COMPUTED_VALUE"""),1190.26)</f>
        <v>1190.26</v>
      </c>
      <c r="D63" s="2">
        <f>IFERROR(__xludf.DUMMYFUNCTION("""COMPUTED_VALUE"""),45383.66666666667)</f>
        <v>45383.66667</v>
      </c>
      <c r="E63" s="1">
        <f>IFERROR(__xludf.DUMMYFUNCTION("""COMPUTED_VALUE"""),1193.11)</f>
        <v>1193.11</v>
      </c>
      <c r="G63" s="2">
        <f>IFERROR(__xludf.DUMMYFUNCTION("""COMPUTED_VALUE"""),45383.66666666667)</f>
        <v>45383.66667</v>
      </c>
      <c r="H63" s="1">
        <f>IFERROR(__xludf.DUMMYFUNCTION("""COMPUTED_VALUE"""),1181.96)</f>
        <v>1181.96</v>
      </c>
      <c r="J63" s="2">
        <f>IFERROR(__xludf.DUMMYFUNCTION("""COMPUTED_VALUE"""),45383.66666666667)</f>
        <v>45383.66667</v>
      </c>
      <c r="K63" s="1">
        <f>IFERROR(__xludf.DUMMYFUNCTION("""COMPUTED_VALUE"""),1186.24)</f>
        <v>1186.24</v>
      </c>
      <c r="M63" s="2">
        <f>IFERROR(__xludf.DUMMYFUNCTION("""COMPUTED_VALUE"""),45383.66666666667)</f>
        <v>45383.66667</v>
      </c>
      <c r="N63" s="1">
        <f>IFERROR(__xludf.DUMMYFUNCTION("""COMPUTED_VALUE"""),5.6680411E7)</f>
        <v>56680411</v>
      </c>
    </row>
    <row r="64">
      <c r="A64" s="2">
        <f>IFERROR(__xludf.DUMMYFUNCTION("""COMPUTED_VALUE"""),45384.66666666667)</f>
        <v>45384.66667</v>
      </c>
      <c r="B64" s="1">
        <f>IFERROR(__xludf.DUMMYFUNCTION("""COMPUTED_VALUE"""),1185.31)</f>
        <v>1185.31</v>
      </c>
      <c r="D64" s="2">
        <f>IFERROR(__xludf.DUMMYFUNCTION("""COMPUTED_VALUE"""),45384.66666666667)</f>
        <v>45384.66667</v>
      </c>
      <c r="E64" s="1">
        <f>IFERROR(__xludf.DUMMYFUNCTION("""COMPUTED_VALUE"""),1185.31)</f>
        <v>1185.31</v>
      </c>
      <c r="G64" s="2">
        <f>IFERROR(__xludf.DUMMYFUNCTION("""COMPUTED_VALUE"""),45384.66666666667)</f>
        <v>45384.66667</v>
      </c>
      <c r="H64" s="1">
        <f>IFERROR(__xludf.DUMMYFUNCTION("""COMPUTED_VALUE"""),1169.8)</f>
        <v>1169.8</v>
      </c>
      <c r="J64" s="2">
        <f>IFERROR(__xludf.DUMMYFUNCTION("""COMPUTED_VALUE"""),45384.66666666667)</f>
        <v>45384.66667</v>
      </c>
      <c r="K64" s="1">
        <f>IFERROR(__xludf.DUMMYFUNCTION("""COMPUTED_VALUE"""),1172.99)</f>
        <v>1172.99</v>
      </c>
      <c r="M64" s="2">
        <f>IFERROR(__xludf.DUMMYFUNCTION("""COMPUTED_VALUE"""),45384.66666666667)</f>
        <v>45384.66667</v>
      </c>
      <c r="N64" s="1">
        <f>IFERROR(__xludf.DUMMYFUNCTION("""COMPUTED_VALUE"""),6.6346222E7)</f>
        <v>66346222</v>
      </c>
    </row>
    <row r="65">
      <c r="A65" s="2">
        <f>IFERROR(__xludf.DUMMYFUNCTION("""COMPUTED_VALUE"""),45385.66666666667)</f>
        <v>45385.66667</v>
      </c>
      <c r="B65" s="1">
        <f>IFERROR(__xludf.DUMMYFUNCTION("""COMPUTED_VALUE"""),1174.57)</f>
        <v>1174.57</v>
      </c>
      <c r="D65" s="2">
        <f>IFERROR(__xludf.DUMMYFUNCTION("""COMPUTED_VALUE"""),45385.66666666667)</f>
        <v>45385.66667</v>
      </c>
      <c r="E65" s="1">
        <f>IFERROR(__xludf.DUMMYFUNCTION("""COMPUTED_VALUE"""),1183.1)</f>
        <v>1183.1</v>
      </c>
      <c r="G65" s="2">
        <f>IFERROR(__xludf.DUMMYFUNCTION("""COMPUTED_VALUE"""),45385.66666666667)</f>
        <v>45385.66667</v>
      </c>
      <c r="H65" s="1">
        <f>IFERROR(__xludf.DUMMYFUNCTION("""COMPUTED_VALUE"""),1174.57)</f>
        <v>1174.57</v>
      </c>
      <c r="J65" s="2">
        <f>IFERROR(__xludf.DUMMYFUNCTION("""COMPUTED_VALUE"""),45385.66666666667)</f>
        <v>45385.66667</v>
      </c>
      <c r="K65" s="1">
        <f>IFERROR(__xludf.DUMMYFUNCTION("""COMPUTED_VALUE"""),1182.7)</f>
        <v>1182.7</v>
      </c>
      <c r="M65" s="2">
        <f>IFERROR(__xludf.DUMMYFUNCTION("""COMPUTED_VALUE"""),45385.66666666667)</f>
        <v>45385.66667</v>
      </c>
      <c r="N65" s="1">
        <f>IFERROR(__xludf.DUMMYFUNCTION("""COMPUTED_VALUE"""),5.9120145E7)</f>
        <v>59120145</v>
      </c>
    </row>
    <row r="66">
      <c r="A66" s="2">
        <f>IFERROR(__xludf.DUMMYFUNCTION("""COMPUTED_VALUE"""),45386.66666666667)</f>
        <v>45386.66667</v>
      </c>
      <c r="B66" s="1">
        <f>IFERROR(__xludf.DUMMYFUNCTION("""COMPUTED_VALUE"""),1186.16)</f>
        <v>1186.16</v>
      </c>
      <c r="D66" s="2">
        <f>IFERROR(__xludf.DUMMYFUNCTION("""COMPUTED_VALUE"""),45386.66666666667)</f>
        <v>45386.66667</v>
      </c>
      <c r="E66" s="1">
        <f>IFERROR(__xludf.DUMMYFUNCTION("""COMPUTED_VALUE"""),1189.85)</f>
        <v>1189.85</v>
      </c>
      <c r="G66" s="2">
        <f>IFERROR(__xludf.DUMMYFUNCTION("""COMPUTED_VALUE"""),45386.66666666667)</f>
        <v>45386.66667</v>
      </c>
      <c r="H66" s="1">
        <f>IFERROR(__xludf.DUMMYFUNCTION("""COMPUTED_VALUE"""),1160.23)</f>
        <v>1160.23</v>
      </c>
      <c r="J66" s="2">
        <f>IFERROR(__xludf.DUMMYFUNCTION("""COMPUTED_VALUE"""),45386.66666666667)</f>
        <v>45386.66667</v>
      </c>
      <c r="K66" s="1">
        <f>IFERROR(__xludf.DUMMYFUNCTION("""COMPUTED_VALUE"""),1161.3)</f>
        <v>1161.3</v>
      </c>
      <c r="M66" s="2">
        <f>IFERROR(__xludf.DUMMYFUNCTION("""COMPUTED_VALUE"""),45386.66666666667)</f>
        <v>45386.66667</v>
      </c>
      <c r="N66" s="1">
        <f>IFERROR(__xludf.DUMMYFUNCTION("""COMPUTED_VALUE"""),5.7652531E7)</f>
        <v>57652531</v>
      </c>
    </row>
    <row r="67">
      <c r="A67" s="2">
        <f>IFERROR(__xludf.DUMMYFUNCTION("""COMPUTED_VALUE"""),45387.66666666667)</f>
        <v>45387.66667</v>
      </c>
      <c r="B67" s="1">
        <f>IFERROR(__xludf.DUMMYFUNCTION("""COMPUTED_VALUE"""),1161.23)</f>
        <v>1161.23</v>
      </c>
      <c r="D67" s="2">
        <f>IFERROR(__xludf.DUMMYFUNCTION("""COMPUTED_VALUE"""),45387.66666666667)</f>
        <v>45387.66667</v>
      </c>
      <c r="E67" s="1">
        <f>IFERROR(__xludf.DUMMYFUNCTION("""COMPUTED_VALUE"""),1164.59)</f>
        <v>1164.59</v>
      </c>
      <c r="G67" s="2">
        <f>IFERROR(__xludf.DUMMYFUNCTION("""COMPUTED_VALUE"""),45387.66666666667)</f>
        <v>45387.66667</v>
      </c>
      <c r="H67" s="1">
        <f>IFERROR(__xludf.DUMMYFUNCTION("""COMPUTED_VALUE"""),1155.18)</f>
        <v>1155.18</v>
      </c>
      <c r="J67" s="2">
        <f>IFERROR(__xludf.DUMMYFUNCTION("""COMPUTED_VALUE"""),45387.66666666667)</f>
        <v>45387.66667</v>
      </c>
      <c r="K67" s="1">
        <f>IFERROR(__xludf.DUMMYFUNCTION("""COMPUTED_VALUE"""),1162.81)</f>
        <v>1162.81</v>
      </c>
      <c r="M67" s="2">
        <f>IFERROR(__xludf.DUMMYFUNCTION("""COMPUTED_VALUE"""),45387.66666666667)</f>
        <v>45387.66667</v>
      </c>
      <c r="N67" s="1">
        <f>IFERROR(__xludf.DUMMYFUNCTION("""COMPUTED_VALUE"""),4.9551806E7)</f>
        <v>49551806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IFERROR(__xludf.DUMMYFUNCTION("""COMPUTED_VALUE"""),1164.96)</f>
        <v>1164.96</v>
      </c>
      <c r="D68" s="2">
        <f>IFERROR(__xludf.DUMMYFUNCTION("""COMPUTED_VALUE"""),45390.66666666667)</f>
        <v>45390.66667</v>
      </c>
      <c r="E68" s="1">
        <f>IFERROR(__xludf.DUMMYFUNCTION("""COMPUTED_VALUE"""),1173.95)</f>
        <v>1173.95</v>
      </c>
      <c r="G68" s="2">
        <f>IFERROR(__xludf.DUMMYFUNCTION("""COMPUTED_VALUE"""),45390.66666666667)</f>
        <v>45390.66667</v>
      </c>
      <c r="H68" s="1">
        <f>IFERROR(__xludf.DUMMYFUNCTION("""COMPUTED_VALUE"""),1164.96)</f>
        <v>1164.96</v>
      </c>
      <c r="J68" s="2">
        <f>IFERROR(__xludf.DUMMYFUNCTION("""COMPUTED_VALUE"""),45390.66666666667)</f>
        <v>45390.66667</v>
      </c>
      <c r="K68" s="1">
        <f>IFERROR(__xludf.DUMMYFUNCTION("""COMPUTED_VALUE"""),1170.02)</f>
        <v>1170.02</v>
      </c>
      <c r="M68" s="2">
        <f>IFERROR(__xludf.DUMMYFUNCTION("""COMPUTED_VALUE"""),45390.66666666667)</f>
        <v>45390.66667</v>
      </c>
      <c r="N68" s="1">
        <f>IFERROR(__xludf.DUMMYFUNCTION("""COMPUTED_VALUE"""),5.117811E7)</f>
        <v>51178110</v>
      </c>
    </row>
    <row r="69">
      <c r="A69" s="2">
        <f>IFERROR(__xludf.DUMMYFUNCTION("""COMPUTED_VALUE"""),45391.66666666667)</f>
        <v>45391.66667</v>
      </c>
      <c r="B69" s="1">
        <f>IFERROR(__xludf.DUMMYFUNCTION("""COMPUTED_VALUE"""),1172.9)</f>
        <v>1172.9</v>
      </c>
      <c r="D69" s="2">
        <f>IFERROR(__xludf.DUMMYFUNCTION("""COMPUTED_VALUE"""),45391.66666666667)</f>
        <v>45391.66667</v>
      </c>
      <c r="E69" s="1">
        <f>IFERROR(__xludf.DUMMYFUNCTION("""COMPUTED_VALUE"""),1179.56)</f>
        <v>1179.56</v>
      </c>
      <c r="G69" s="2">
        <f>IFERROR(__xludf.DUMMYFUNCTION("""COMPUTED_VALUE"""),45391.66666666667)</f>
        <v>45391.66667</v>
      </c>
      <c r="H69" s="1">
        <f>IFERROR(__xludf.DUMMYFUNCTION("""COMPUTED_VALUE"""),1165.1)</f>
        <v>1165.1</v>
      </c>
      <c r="J69" s="2">
        <f>IFERROR(__xludf.DUMMYFUNCTION("""COMPUTED_VALUE"""),45391.66666666667)</f>
        <v>45391.66667</v>
      </c>
      <c r="K69" s="1">
        <f>IFERROR(__xludf.DUMMYFUNCTION("""COMPUTED_VALUE"""),1178.94)</f>
        <v>1178.94</v>
      </c>
      <c r="M69" s="2">
        <f>IFERROR(__xludf.DUMMYFUNCTION("""COMPUTED_VALUE"""),45391.66666666667)</f>
        <v>45391.66667</v>
      </c>
      <c r="N69" s="1">
        <f>IFERROR(__xludf.DUMMYFUNCTION("""COMPUTED_VALUE"""),5.649215E7)</f>
        <v>56492150</v>
      </c>
    </row>
    <row r="70">
      <c r="A70" s="2">
        <f>IFERROR(__xludf.DUMMYFUNCTION("""COMPUTED_VALUE"""),45392.66666666667)</f>
        <v>45392.66667</v>
      </c>
      <c r="B70" s="1">
        <f>IFERROR(__xludf.DUMMYFUNCTION("""COMPUTED_VALUE"""),1172.84)</f>
        <v>1172.84</v>
      </c>
      <c r="D70" s="2">
        <f>IFERROR(__xludf.DUMMYFUNCTION("""COMPUTED_VALUE"""),45392.66666666667)</f>
        <v>45392.66667</v>
      </c>
      <c r="E70" s="1">
        <f>IFERROR(__xludf.DUMMYFUNCTION("""COMPUTED_VALUE"""),1172.84)</f>
        <v>1172.84</v>
      </c>
      <c r="G70" s="2">
        <f>IFERROR(__xludf.DUMMYFUNCTION("""COMPUTED_VALUE"""),45392.66666666667)</f>
        <v>45392.66667</v>
      </c>
      <c r="H70" s="1">
        <f>IFERROR(__xludf.DUMMYFUNCTION("""COMPUTED_VALUE"""),1153.91)</f>
        <v>1153.91</v>
      </c>
      <c r="J70" s="2">
        <f>IFERROR(__xludf.DUMMYFUNCTION("""COMPUTED_VALUE"""),45392.66666666667)</f>
        <v>45392.66667</v>
      </c>
      <c r="K70" s="1">
        <f>IFERROR(__xludf.DUMMYFUNCTION("""COMPUTED_VALUE"""),1158.74)</f>
        <v>1158.74</v>
      </c>
      <c r="M70" s="2">
        <f>IFERROR(__xludf.DUMMYFUNCTION("""COMPUTED_VALUE"""),45392.66666666667)</f>
        <v>45392.66667</v>
      </c>
      <c r="N70" s="1">
        <f>IFERROR(__xludf.DUMMYFUNCTION("""COMPUTED_VALUE"""),5.605802E7)</f>
        <v>56058020</v>
      </c>
    </row>
    <row r="71">
      <c r="A71" s="2">
        <f>IFERROR(__xludf.DUMMYFUNCTION("""COMPUTED_VALUE"""),45393.66666666667)</f>
        <v>45393.66667</v>
      </c>
      <c r="B71" s="1">
        <f>IFERROR(__xludf.DUMMYFUNCTION("""COMPUTED_VALUE"""),1160.21)</f>
        <v>1160.21</v>
      </c>
      <c r="D71" s="2">
        <f>IFERROR(__xludf.DUMMYFUNCTION("""COMPUTED_VALUE"""),45393.66666666667)</f>
        <v>45393.66667</v>
      </c>
      <c r="E71" s="1">
        <f>IFERROR(__xludf.DUMMYFUNCTION("""COMPUTED_VALUE"""),1162.9)</f>
        <v>1162.9</v>
      </c>
      <c r="G71" s="2">
        <f>IFERROR(__xludf.DUMMYFUNCTION("""COMPUTED_VALUE"""),45393.66666666667)</f>
        <v>45393.66667</v>
      </c>
      <c r="H71" s="1">
        <f>IFERROR(__xludf.DUMMYFUNCTION("""COMPUTED_VALUE"""),1149.51)</f>
        <v>1149.51</v>
      </c>
      <c r="J71" s="2">
        <f>IFERROR(__xludf.DUMMYFUNCTION("""COMPUTED_VALUE"""),45393.66666666667)</f>
        <v>45393.66667</v>
      </c>
      <c r="K71" s="1">
        <f>IFERROR(__xludf.DUMMYFUNCTION("""COMPUTED_VALUE"""),1155.49)</f>
        <v>1155.49</v>
      </c>
      <c r="M71" s="2">
        <f>IFERROR(__xludf.DUMMYFUNCTION("""COMPUTED_VALUE"""),45393.66666666667)</f>
        <v>45393.66667</v>
      </c>
      <c r="N71" s="1">
        <f>IFERROR(__xludf.DUMMYFUNCTION("""COMPUTED_VALUE"""),8.651345E7)</f>
        <v>86513450</v>
      </c>
    </row>
    <row r="72">
      <c r="A72" s="2">
        <f>IFERROR(__xludf.DUMMYFUNCTION("""COMPUTED_VALUE"""),45394.66666666667)</f>
        <v>45394.66667</v>
      </c>
      <c r="B72" s="1">
        <f>IFERROR(__xludf.DUMMYFUNCTION("""COMPUTED_VALUE"""),1149.56)</f>
        <v>1149.56</v>
      </c>
      <c r="D72" s="2">
        <f>IFERROR(__xludf.DUMMYFUNCTION("""COMPUTED_VALUE"""),45394.66666666667)</f>
        <v>45394.66667</v>
      </c>
      <c r="E72" s="1">
        <f>IFERROR(__xludf.DUMMYFUNCTION("""COMPUTED_VALUE"""),1149.56)</f>
        <v>1149.56</v>
      </c>
      <c r="G72" s="2">
        <f>IFERROR(__xludf.DUMMYFUNCTION("""COMPUTED_VALUE"""),45394.66666666667)</f>
        <v>45394.66667</v>
      </c>
      <c r="H72" s="1">
        <f>IFERROR(__xludf.DUMMYFUNCTION("""COMPUTED_VALUE"""),1119.67)</f>
        <v>1119.67</v>
      </c>
      <c r="J72" s="2">
        <f>IFERROR(__xludf.DUMMYFUNCTION("""COMPUTED_VALUE"""),45394.66666666667)</f>
        <v>45394.66667</v>
      </c>
      <c r="K72" s="1">
        <f>IFERROR(__xludf.DUMMYFUNCTION("""COMPUTED_VALUE"""),1124.28)</f>
        <v>1124.28</v>
      </c>
      <c r="M72" s="2">
        <f>IFERROR(__xludf.DUMMYFUNCTION("""COMPUTED_VALUE"""),45394.66666666667)</f>
        <v>45394.66667</v>
      </c>
      <c r="N72" s="1">
        <f>IFERROR(__xludf.DUMMYFUNCTION("""COMPUTED_VALUE"""),5.2562053E7)</f>
        <v>52562053</v>
      </c>
    </row>
    <row r="73">
      <c r="A73" s="2">
        <f>IFERROR(__xludf.DUMMYFUNCTION("""COMPUTED_VALUE"""),45397.66666666667)</f>
        <v>45397.66667</v>
      </c>
      <c r="B73" s="1">
        <f>IFERROR(__xludf.DUMMYFUNCTION("""COMPUTED_VALUE"""),1127.13)</f>
        <v>1127.13</v>
      </c>
      <c r="D73" s="2">
        <f>IFERROR(__xludf.DUMMYFUNCTION("""COMPUTED_VALUE"""),45397.66666666667)</f>
        <v>45397.66667</v>
      </c>
      <c r="E73" s="1">
        <f>IFERROR(__xludf.DUMMYFUNCTION("""COMPUTED_VALUE"""),1137.95)</f>
        <v>1137.95</v>
      </c>
      <c r="G73" s="2">
        <f>IFERROR(__xludf.DUMMYFUNCTION("""COMPUTED_VALUE"""),45397.66666666667)</f>
        <v>45397.66667</v>
      </c>
      <c r="H73" s="1">
        <f>IFERROR(__xludf.DUMMYFUNCTION("""COMPUTED_VALUE"""),1110.44)</f>
        <v>1110.44</v>
      </c>
      <c r="J73" s="2">
        <f>IFERROR(__xludf.DUMMYFUNCTION("""COMPUTED_VALUE"""),45397.66666666667)</f>
        <v>45397.66667</v>
      </c>
      <c r="K73" s="1">
        <f>IFERROR(__xludf.DUMMYFUNCTION("""COMPUTED_VALUE"""),1117.34)</f>
        <v>1117.34</v>
      </c>
      <c r="M73" s="2">
        <f>IFERROR(__xludf.DUMMYFUNCTION("""COMPUTED_VALUE"""),45397.66666666667)</f>
        <v>45397.66667</v>
      </c>
      <c r="N73" s="1">
        <f>IFERROR(__xludf.DUMMYFUNCTION("""COMPUTED_VALUE"""),8.1690157E7)</f>
        <v>81690157</v>
      </c>
    </row>
    <row r="74">
      <c r="A74" s="2">
        <f>IFERROR(__xludf.DUMMYFUNCTION("""COMPUTED_VALUE"""),45398.66666666667)</f>
        <v>45398.66667</v>
      </c>
      <c r="B74" s="1">
        <f>IFERROR(__xludf.DUMMYFUNCTION("""COMPUTED_VALUE"""),1115.23)</f>
        <v>1115.23</v>
      </c>
      <c r="D74" s="2">
        <f>IFERROR(__xludf.DUMMYFUNCTION("""COMPUTED_VALUE"""),45398.66666666667)</f>
        <v>45398.66667</v>
      </c>
      <c r="E74" s="1">
        <f>IFERROR(__xludf.DUMMYFUNCTION("""COMPUTED_VALUE"""),1117.64)</f>
        <v>1117.64</v>
      </c>
      <c r="G74" s="2">
        <f>IFERROR(__xludf.DUMMYFUNCTION("""COMPUTED_VALUE"""),45398.66666666667)</f>
        <v>45398.66667</v>
      </c>
      <c r="H74" s="1">
        <f>IFERROR(__xludf.DUMMYFUNCTION("""COMPUTED_VALUE"""),1107.21)</f>
        <v>1107.21</v>
      </c>
      <c r="J74" s="2">
        <f>IFERROR(__xludf.DUMMYFUNCTION("""COMPUTED_VALUE"""),45398.66666666667)</f>
        <v>45398.66667</v>
      </c>
      <c r="K74" s="1">
        <f>IFERROR(__xludf.DUMMYFUNCTION("""COMPUTED_VALUE"""),1108.56)</f>
        <v>1108.56</v>
      </c>
      <c r="M74" s="2">
        <f>IFERROR(__xludf.DUMMYFUNCTION("""COMPUTED_VALUE"""),45398.66666666667)</f>
        <v>45398.66667</v>
      </c>
      <c r="N74" s="1">
        <f>IFERROR(__xludf.DUMMYFUNCTION("""COMPUTED_VALUE"""),6.7829547E7)</f>
        <v>67829547</v>
      </c>
    </row>
    <row r="75">
      <c r="A75" s="2">
        <f>IFERROR(__xludf.DUMMYFUNCTION("""COMPUTED_VALUE"""),45399.66666666667)</f>
        <v>45399.66667</v>
      </c>
      <c r="B75" s="1">
        <f>IFERROR(__xludf.DUMMYFUNCTION("""COMPUTED_VALUE"""),1110.95)</f>
        <v>1110.95</v>
      </c>
      <c r="D75" s="2">
        <f>IFERROR(__xludf.DUMMYFUNCTION("""COMPUTED_VALUE"""),45399.66666666667)</f>
        <v>45399.66667</v>
      </c>
      <c r="E75" s="1">
        <f>IFERROR(__xludf.DUMMYFUNCTION("""COMPUTED_VALUE"""),1120.03)</f>
        <v>1120.03</v>
      </c>
      <c r="G75" s="2">
        <f>IFERROR(__xludf.DUMMYFUNCTION("""COMPUTED_VALUE"""),45399.66666666667)</f>
        <v>45399.66667</v>
      </c>
      <c r="H75" s="1">
        <f>IFERROR(__xludf.DUMMYFUNCTION("""COMPUTED_VALUE"""),1106.71)</f>
        <v>1106.71</v>
      </c>
      <c r="J75" s="2">
        <f>IFERROR(__xludf.DUMMYFUNCTION("""COMPUTED_VALUE"""),45399.66666666667)</f>
        <v>45399.66667</v>
      </c>
      <c r="K75" s="1">
        <f>IFERROR(__xludf.DUMMYFUNCTION("""COMPUTED_VALUE"""),1109.21)</f>
        <v>1109.21</v>
      </c>
      <c r="M75" s="2">
        <f>IFERROR(__xludf.DUMMYFUNCTION("""COMPUTED_VALUE"""),45399.66666666667)</f>
        <v>45399.66667</v>
      </c>
      <c r="N75" s="1">
        <f>IFERROR(__xludf.DUMMYFUNCTION("""COMPUTED_VALUE"""),7.5721076E7)</f>
        <v>75721076</v>
      </c>
    </row>
    <row r="76">
      <c r="A76" s="2">
        <f>IFERROR(__xludf.DUMMYFUNCTION("""COMPUTED_VALUE"""),45400.66666666667)</f>
        <v>45400.66667</v>
      </c>
      <c r="B76" s="1">
        <f>IFERROR(__xludf.DUMMYFUNCTION("""COMPUTED_VALUE"""),1114.43)</f>
        <v>1114.43</v>
      </c>
      <c r="D76" s="2">
        <f>IFERROR(__xludf.DUMMYFUNCTION("""COMPUTED_VALUE"""),45400.66666666667)</f>
        <v>45400.66667</v>
      </c>
      <c r="E76" s="1">
        <f>IFERROR(__xludf.DUMMYFUNCTION("""COMPUTED_VALUE"""),1120.36)</f>
        <v>1120.36</v>
      </c>
      <c r="G76" s="2">
        <f>IFERROR(__xludf.DUMMYFUNCTION("""COMPUTED_VALUE"""),45400.66666666667)</f>
        <v>45400.66667</v>
      </c>
      <c r="H76" s="1">
        <f>IFERROR(__xludf.DUMMYFUNCTION("""COMPUTED_VALUE"""),1106.75)</f>
        <v>1106.75</v>
      </c>
      <c r="J76" s="2">
        <f>IFERROR(__xludf.DUMMYFUNCTION("""COMPUTED_VALUE"""),45400.66666666667)</f>
        <v>45400.66667</v>
      </c>
      <c r="K76" s="1">
        <f>IFERROR(__xludf.DUMMYFUNCTION("""COMPUTED_VALUE"""),1113.4)</f>
        <v>1113.4</v>
      </c>
      <c r="M76" s="2">
        <f>IFERROR(__xludf.DUMMYFUNCTION("""COMPUTED_VALUE"""),45400.66666666667)</f>
        <v>45400.66667</v>
      </c>
      <c r="N76" s="1">
        <f>IFERROR(__xludf.DUMMYFUNCTION("""COMPUTED_VALUE"""),7.4671434E7)</f>
        <v>74671434</v>
      </c>
    </row>
    <row r="77">
      <c r="A77" s="2">
        <f>IFERROR(__xludf.DUMMYFUNCTION("""COMPUTED_VALUE"""),45401.66666666667)</f>
        <v>45401.66667</v>
      </c>
      <c r="B77" s="1">
        <f>IFERROR(__xludf.DUMMYFUNCTION("""COMPUTED_VALUE"""),1113.48)</f>
        <v>1113.48</v>
      </c>
      <c r="D77" s="2">
        <f>IFERROR(__xludf.DUMMYFUNCTION("""COMPUTED_VALUE"""),45401.66666666667)</f>
        <v>45401.66667</v>
      </c>
      <c r="E77" s="1">
        <f>IFERROR(__xludf.DUMMYFUNCTION("""COMPUTED_VALUE"""),1117.92)</f>
        <v>1117.92</v>
      </c>
      <c r="G77" s="2">
        <f>IFERROR(__xludf.DUMMYFUNCTION("""COMPUTED_VALUE"""),45401.66666666667)</f>
        <v>45401.66667</v>
      </c>
      <c r="H77" s="1">
        <f>IFERROR(__xludf.DUMMYFUNCTION("""COMPUTED_VALUE"""),1107.52)</f>
        <v>1107.52</v>
      </c>
      <c r="J77" s="2">
        <f>IFERROR(__xludf.DUMMYFUNCTION("""COMPUTED_VALUE"""),45401.66666666667)</f>
        <v>45401.66667</v>
      </c>
      <c r="K77" s="1">
        <f>IFERROR(__xludf.DUMMYFUNCTION("""COMPUTED_VALUE"""),1111.79)</f>
        <v>1111.79</v>
      </c>
      <c r="M77" s="2">
        <f>IFERROR(__xludf.DUMMYFUNCTION("""COMPUTED_VALUE"""),45401.66666666667)</f>
        <v>45401.66667</v>
      </c>
      <c r="N77" s="1">
        <f>IFERROR(__xludf.DUMMYFUNCTION("""COMPUTED_VALUE"""),7.9248811E7)</f>
        <v>79248811</v>
      </c>
    </row>
    <row r="78">
      <c r="A78" s="2">
        <f>IFERROR(__xludf.DUMMYFUNCTION("""COMPUTED_VALUE"""),45404.66666666667)</f>
        <v>45404.66667</v>
      </c>
      <c r="B78" s="1">
        <f>IFERROR(__xludf.DUMMYFUNCTION("""COMPUTED_VALUE"""),1111.93)</f>
        <v>1111.93</v>
      </c>
      <c r="D78" s="2">
        <f>IFERROR(__xludf.DUMMYFUNCTION("""COMPUTED_VALUE"""),45404.66666666667)</f>
        <v>45404.66667</v>
      </c>
      <c r="E78" s="1">
        <f>IFERROR(__xludf.DUMMYFUNCTION("""COMPUTED_VALUE"""),1121.52)</f>
        <v>1121.52</v>
      </c>
      <c r="G78" s="2">
        <f>IFERROR(__xludf.DUMMYFUNCTION("""COMPUTED_VALUE"""),45404.66666666667)</f>
        <v>45404.66667</v>
      </c>
      <c r="H78" s="1">
        <f>IFERROR(__xludf.DUMMYFUNCTION("""COMPUTED_VALUE"""),1103.08)</f>
        <v>1103.08</v>
      </c>
      <c r="J78" s="2">
        <f>IFERROR(__xludf.DUMMYFUNCTION("""COMPUTED_VALUE"""),45404.66666666667)</f>
        <v>45404.66667</v>
      </c>
      <c r="K78" s="1">
        <f>IFERROR(__xludf.DUMMYFUNCTION("""COMPUTED_VALUE"""),1116.24)</f>
        <v>1116.24</v>
      </c>
      <c r="M78" s="2">
        <f>IFERROR(__xludf.DUMMYFUNCTION("""COMPUTED_VALUE"""),45404.66666666667)</f>
        <v>45404.66667</v>
      </c>
      <c r="N78" s="1">
        <f>IFERROR(__xludf.DUMMYFUNCTION("""COMPUTED_VALUE"""),8.5064412E7)</f>
        <v>85064412</v>
      </c>
    </row>
    <row r="79">
      <c r="A79" s="2">
        <f>IFERROR(__xludf.DUMMYFUNCTION("""COMPUTED_VALUE"""),45405.66666666667)</f>
        <v>45405.66667</v>
      </c>
      <c r="B79" s="1">
        <f>IFERROR(__xludf.DUMMYFUNCTION("""COMPUTED_VALUE"""),1113.67)</f>
        <v>1113.67</v>
      </c>
      <c r="D79" s="2">
        <f>IFERROR(__xludf.DUMMYFUNCTION("""COMPUTED_VALUE"""),45405.66666666667)</f>
        <v>45405.66667</v>
      </c>
      <c r="E79" s="1">
        <f>IFERROR(__xludf.DUMMYFUNCTION("""COMPUTED_VALUE"""),1121.77)</f>
        <v>1121.77</v>
      </c>
      <c r="G79" s="2">
        <f>IFERROR(__xludf.DUMMYFUNCTION("""COMPUTED_VALUE"""),45405.66666666667)</f>
        <v>45405.66667</v>
      </c>
      <c r="H79" s="1">
        <f>IFERROR(__xludf.DUMMYFUNCTION("""COMPUTED_VALUE"""),1111.26)</f>
        <v>1111.26</v>
      </c>
      <c r="J79" s="2">
        <f>IFERROR(__xludf.DUMMYFUNCTION("""COMPUTED_VALUE"""),45405.66666666667)</f>
        <v>45405.66667</v>
      </c>
      <c r="K79" s="1">
        <f>IFERROR(__xludf.DUMMYFUNCTION("""COMPUTED_VALUE"""),1117.88)</f>
        <v>1117.88</v>
      </c>
      <c r="M79" s="2">
        <f>IFERROR(__xludf.DUMMYFUNCTION("""COMPUTED_VALUE"""),45405.66666666667)</f>
        <v>45405.66667</v>
      </c>
      <c r="N79" s="1">
        <f>IFERROR(__xludf.DUMMYFUNCTION("""COMPUTED_VALUE"""),8.9527247E7)</f>
        <v>89527247</v>
      </c>
    </row>
    <row r="80">
      <c r="A80" s="2">
        <f>IFERROR(__xludf.DUMMYFUNCTION("""COMPUTED_VALUE"""),45406.66666666667)</f>
        <v>45406.66667</v>
      </c>
      <c r="B80" s="1">
        <f>IFERROR(__xludf.DUMMYFUNCTION("""COMPUTED_VALUE"""),1114.96)</f>
        <v>1114.96</v>
      </c>
      <c r="D80" s="2">
        <f>IFERROR(__xludf.DUMMYFUNCTION("""COMPUTED_VALUE"""),45406.66666666667)</f>
        <v>45406.66667</v>
      </c>
      <c r="E80" s="1">
        <f>IFERROR(__xludf.DUMMYFUNCTION("""COMPUTED_VALUE"""),1118.76)</f>
        <v>1118.76</v>
      </c>
      <c r="G80" s="2">
        <f>IFERROR(__xludf.DUMMYFUNCTION("""COMPUTED_VALUE"""),45406.66666666667)</f>
        <v>45406.66667</v>
      </c>
      <c r="H80" s="1">
        <f>IFERROR(__xludf.DUMMYFUNCTION("""COMPUTED_VALUE"""),1108.79)</f>
        <v>1108.79</v>
      </c>
      <c r="J80" s="2">
        <f>IFERROR(__xludf.DUMMYFUNCTION("""COMPUTED_VALUE"""),45406.66666666667)</f>
        <v>45406.66667</v>
      </c>
      <c r="K80" s="1">
        <f>IFERROR(__xludf.DUMMYFUNCTION("""COMPUTED_VALUE"""),1117.92)</f>
        <v>1117.92</v>
      </c>
      <c r="M80" s="2">
        <f>IFERROR(__xludf.DUMMYFUNCTION("""COMPUTED_VALUE"""),45406.66666666667)</f>
        <v>45406.66667</v>
      </c>
      <c r="N80" s="1">
        <f>IFERROR(__xludf.DUMMYFUNCTION("""COMPUTED_VALUE"""),7.8925144E7)</f>
        <v>78925144</v>
      </c>
    </row>
    <row r="81">
      <c r="A81" s="2">
        <f>IFERROR(__xludf.DUMMYFUNCTION("""COMPUTED_VALUE"""),45407.66666666667)</f>
        <v>45407.66667</v>
      </c>
      <c r="B81" s="1">
        <f>IFERROR(__xludf.DUMMYFUNCTION("""COMPUTED_VALUE"""),1114.28)</f>
        <v>1114.28</v>
      </c>
      <c r="D81" s="2">
        <f>IFERROR(__xludf.DUMMYFUNCTION("""COMPUTED_VALUE"""),45407.66666666667)</f>
        <v>45407.66667</v>
      </c>
      <c r="E81" s="1">
        <f>IFERROR(__xludf.DUMMYFUNCTION("""COMPUTED_VALUE"""),1114.28)</f>
        <v>1114.28</v>
      </c>
      <c r="G81" s="2">
        <f>IFERROR(__xludf.DUMMYFUNCTION("""COMPUTED_VALUE"""),45407.66666666667)</f>
        <v>45407.66667</v>
      </c>
      <c r="H81" s="1">
        <f>IFERROR(__xludf.DUMMYFUNCTION("""COMPUTED_VALUE"""),1099.88)</f>
        <v>1099.88</v>
      </c>
      <c r="J81" s="2">
        <f>IFERROR(__xludf.DUMMYFUNCTION("""COMPUTED_VALUE"""),45407.66666666667)</f>
        <v>45407.66667</v>
      </c>
      <c r="K81" s="1">
        <f>IFERROR(__xludf.DUMMYFUNCTION("""COMPUTED_VALUE"""),1110.9)</f>
        <v>1110.9</v>
      </c>
      <c r="M81" s="2">
        <f>IFERROR(__xludf.DUMMYFUNCTION("""COMPUTED_VALUE"""),45407.66666666667)</f>
        <v>45407.66667</v>
      </c>
      <c r="N81" s="1">
        <f>IFERROR(__xludf.DUMMYFUNCTION("""COMPUTED_VALUE"""),1.06276685E8)</f>
        <v>106276685</v>
      </c>
    </row>
    <row r="82">
      <c r="A82" s="2">
        <f>IFERROR(__xludf.DUMMYFUNCTION("""COMPUTED_VALUE"""),45408.66666666667)</f>
        <v>45408.66667</v>
      </c>
      <c r="B82" s="1">
        <f>IFERROR(__xludf.DUMMYFUNCTION("""COMPUTED_VALUE"""),1111.35)</f>
        <v>1111.35</v>
      </c>
      <c r="D82" s="2">
        <f>IFERROR(__xludf.DUMMYFUNCTION("""COMPUTED_VALUE"""),45408.66666666667)</f>
        <v>45408.66667</v>
      </c>
      <c r="E82" s="1">
        <f>IFERROR(__xludf.DUMMYFUNCTION("""COMPUTED_VALUE"""),1121.93)</f>
        <v>1121.93</v>
      </c>
      <c r="G82" s="2">
        <f>IFERROR(__xludf.DUMMYFUNCTION("""COMPUTED_VALUE"""),45408.66666666667)</f>
        <v>45408.66667</v>
      </c>
      <c r="H82" s="1">
        <f>IFERROR(__xludf.DUMMYFUNCTION("""COMPUTED_VALUE"""),1109.27)</f>
        <v>1109.27</v>
      </c>
      <c r="J82" s="2">
        <f>IFERROR(__xludf.DUMMYFUNCTION("""COMPUTED_VALUE"""),45408.66666666667)</f>
        <v>45408.66667</v>
      </c>
      <c r="K82" s="1">
        <f>IFERROR(__xludf.DUMMYFUNCTION("""COMPUTED_VALUE"""),1116.28)</f>
        <v>1116.28</v>
      </c>
      <c r="M82" s="2">
        <f>IFERROR(__xludf.DUMMYFUNCTION("""COMPUTED_VALUE"""),45408.66666666667)</f>
        <v>45408.66667</v>
      </c>
      <c r="N82" s="1">
        <f>IFERROR(__xludf.DUMMYFUNCTION("""COMPUTED_VALUE"""),1.01742463E8)</f>
        <v>101742463</v>
      </c>
    </row>
    <row r="83">
      <c r="A83" s="2">
        <f>IFERROR(__xludf.DUMMYFUNCTION("""COMPUTED_VALUE"""),45411.66666666667)</f>
        <v>45411.66667</v>
      </c>
      <c r="B83" s="1">
        <f>IFERROR(__xludf.DUMMYFUNCTION("""COMPUTED_VALUE"""),1123.98)</f>
        <v>1123.98</v>
      </c>
      <c r="D83" s="2">
        <f>IFERROR(__xludf.DUMMYFUNCTION("""COMPUTED_VALUE"""),45411.66666666667)</f>
        <v>45411.66667</v>
      </c>
      <c r="E83" s="1">
        <f>IFERROR(__xludf.DUMMYFUNCTION("""COMPUTED_VALUE"""),1134.08)</f>
        <v>1134.08</v>
      </c>
      <c r="G83" s="2">
        <f>IFERROR(__xludf.DUMMYFUNCTION("""COMPUTED_VALUE"""),45411.66666666667)</f>
        <v>45411.66667</v>
      </c>
      <c r="H83" s="1">
        <f>IFERROR(__xludf.DUMMYFUNCTION("""COMPUTED_VALUE"""),1123.53)</f>
        <v>1123.53</v>
      </c>
      <c r="J83" s="2">
        <f>IFERROR(__xludf.DUMMYFUNCTION("""COMPUTED_VALUE"""),45411.66666666667)</f>
        <v>45411.66667</v>
      </c>
      <c r="K83" s="1">
        <f>IFERROR(__xludf.DUMMYFUNCTION("""COMPUTED_VALUE"""),1133.3)</f>
        <v>1133.3</v>
      </c>
      <c r="M83" s="2">
        <f>IFERROR(__xludf.DUMMYFUNCTION("""COMPUTED_VALUE"""),45411.66666666667)</f>
        <v>45411.66667</v>
      </c>
      <c r="N83" s="1">
        <f>IFERROR(__xludf.DUMMYFUNCTION("""COMPUTED_VALUE"""),1.27139203E8)</f>
        <v>127139203</v>
      </c>
    </row>
    <row r="84">
      <c r="A84" s="2">
        <f>IFERROR(__xludf.DUMMYFUNCTION("""COMPUTED_VALUE"""),45412.66666666667)</f>
        <v>45412.66667</v>
      </c>
      <c r="B84" s="1">
        <f>IFERROR(__xludf.DUMMYFUNCTION("""COMPUTED_VALUE"""),1133.37)</f>
        <v>1133.37</v>
      </c>
      <c r="D84" s="2">
        <f>IFERROR(__xludf.DUMMYFUNCTION("""COMPUTED_VALUE"""),45412.66666666667)</f>
        <v>45412.66667</v>
      </c>
      <c r="E84" s="1">
        <f>IFERROR(__xludf.DUMMYFUNCTION("""COMPUTED_VALUE"""),1135.78)</f>
        <v>1135.78</v>
      </c>
      <c r="G84" s="2">
        <f>IFERROR(__xludf.DUMMYFUNCTION("""COMPUTED_VALUE"""),45412.66666666667)</f>
        <v>45412.66667</v>
      </c>
      <c r="H84" s="1">
        <f>IFERROR(__xludf.DUMMYFUNCTION("""COMPUTED_VALUE"""),1118.55)</f>
        <v>1118.55</v>
      </c>
      <c r="J84" s="2">
        <f>IFERROR(__xludf.DUMMYFUNCTION("""COMPUTED_VALUE"""),45412.66666666667)</f>
        <v>45412.66667</v>
      </c>
      <c r="K84" s="1">
        <f>IFERROR(__xludf.DUMMYFUNCTION("""COMPUTED_VALUE"""),1118.68)</f>
        <v>1118.68</v>
      </c>
      <c r="M84" s="2">
        <f>IFERROR(__xludf.DUMMYFUNCTION("""COMPUTED_VALUE"""),45412.66666666667)</f>
        <v>45412.66667</v>
      </c>
      <c r="N84" s="1">
        <f>IFERROR(__xludf.DUMMYFUNCTION("""COMPUTED_VALUE"""),1.32166275E8)</f>
        <v>132166275</v>
      </c>
    </row>
    <row r="85">
      <c r="A85" s="2">
        <f>IFERROR(__xludf.DUMMYFUNCTION("""COMPUTED_VALUE"""),45413.66666666667)</f>
        <v>45413.66667</v>
      </c>
      <c r="B85" s="1">
        <f>IFERROR(__xludf.DUMMYFUNCTION("""COMPUTED_VALUE"""),1120.86)</f>
        <v>1120.86</v>
      </c>
      <c r="D85" s="2">
        <f>IFERROR(__xludf.DUMMYFUNCTION("""COMPUTED_VALUE"""),45413.66666666667)</f>
        <v>45413.66667</v>
      </c>
      <c r="E85" s="1">
        <f>IFERROR(__xludf.DUMMYFUNCTION("""COMPUTED_VALUE"""),1143.12)</f>
        <v>1143.12</v>
      </c>
      <c r="G85" s="2">
        <f>IFERROR(__xludf.DUMMYFUNCTION("""COMPUTED_VALUE"""),45413.66666666667)</f>
        <v>45413.66667</v>
      </c>
      <c r="H85" s="1">
        <f>IFERROR(__xludf.DUMMYFUNCTION("""COMPUTED_VALUE"""),1120.86)</f>
        <v>1120.86</v>
      </c>
      <c r="J85" s="2">
        <f>IFERROR(__xludf.DUMMYFUNCTION("""COMPUTED_VALUE"""),45413.66666666667)</f>
        <v>45413.66667</v>
      </c>
      <c r="K85" s="1">
        <f>IFERROR(__xludf.DUMMYFUNCTION("""COMPUTED_VALUE"""),1126.6)</f>
        <v>1126.6</v>
      </c>
      <c r="M85" s="2">
        <f>IFERROR(__xludf.DUMMYFUNCTION("""COMPUTED_VALUE"""),45413.66666666667)</f>
        <v>45413.66667</v>
      </c>
      <c r="N85" s="1">
        <f>IFERROR(__xludf.DUMMYFUNCTION("""COMPUTED_VALUE"""),1.48722699E8)</f>
        <v>148722699</v>
      </c>
    </row>
    <row r="86">
      <c r="A86" s="2">
        <f>IFERROR(__xludf.DUMMYFUNCTION("""COMPUTED_VALUE"""),45414.66666666667)</f>
        <v>45414.66667</v>
      </c>
      <c r="B86" s="1">
        <f>IFERROR(__xludf.DUMMYFUNCTION("""COMPUTED_VALUE"""),1129.09)</f>
        <v>1129.09</v>
      </c>
      <c r="D86" s="2">
        <f>IFERROR(__xludf.DUMMYFUNCTION("""COMPUTED_VALUE"""),45414.66666666667)</f>
        <v>45414.66667</v>
      </c>
      <c r="E86" s="1">
        <f>IFERROR(__xludf.DUMMYFUNCTION("""COMPUTED_VALUE"""),1147.01)</f>
        <v>1147.01</v>
      </c>
      <c r="G86" s="2">
        <f>IFERROR(__xludf.DUMMYFUNCTION("""COMPUTED_VALUE"""),45414.66666666667)</f>
        <v>45414.66667</v>
      </c>
      <c r="H86" s="1">
        <f>IFERROR(__xludf.DUMMYFUNCTION("""COMPUTED_VALUE"""),1128.38)</f>
        <v>1128.38</v>
      </c>
      <c r="J86" s="2">
        <f>IFERROR(__xludf.DUMMYFUNCTION("""COMPUTED_VALUE"""),45414.66666666667)</f>
        <v>45414.66667</v>
      </c>
      <c r="K86" s="1">
        <f>IFERROR(__xludf.DUMMYFUNCTION("""COMPUTED_VALUE"""),1142.5)</f>
        <v>1142.5</v>
      </c>
      <c r="M86" s="2">
        <f>IFERROR(__xludf.DUMMYFUNCTION("""COMPUTED_VALUE"""),45414.66666666667)</f>
        <v>45414.66667</v>
      </c>
      <c r="N86" s="1">
        <f>IFERROR(__xludf.DUMMYFUNCTION("""COMPUTED_VALUE"""),1.15132309E8)</f>
        <v>115132309</v>
      </c>
    </row>
    <row r="87">
      <c r="A87" s="2">
        <f>IFERROR(__xludf.DUMMYFUNCTION("""COMPUTED_VALUE"""),45415.66666666667)</f>
        <v>45415.66667</v>
      </c>
      <c r="B87" s="1">
        <f>IFERROR(__xludf.DUMMYFUNCTION("""COMPUTED_VALUE"""),1148.86)</f>
        <v>1148.86</v>
      </c>
      <c r="D87" s="2">
        <f>IFERROR(__xludf.DUMMYFUNCTION("""COMPUTED_VALUE"""),45415.66666666667)</f>
        <v>45415.66667</v>
      </c>
      <c r="E87" s="1">
        <f>IFERROR(__xludf.DUMMYFUNCTION("""COMPUTED_VALUE"""),1158.58)</f>
        <v>1158.58</v>
      </c>
      <c r="G87" s="2">
        <f>IFERROR(__xludf.DUMMYFUNCTION("""COMPUTED_VALUE"""),45415.66666666667)</f>
        <v>45415.66667</v>
      </c>
      <c r="H87" s="1">
        <f>IFERROR(__xludf.DUMMYFUNCTION("""COMPUTED_VALUE"""),1146.11)</f>
        <v>1146.11</v>
      </c>
      <c r="J87" s="2">
        <f>IFERROR(__xludf.DUMMYFUNCTION("""COMPUTED_VALUE"""),45415.66666666667)</f>
        <v>45415.66667</v>
      </c>
      <c r="K87" s="1">
        <f>IFERROR(__xludf.DUMMYFUNCTION("""COMPUTED_VALUE"""),1149.27)</f>
        <v>1149.27</v>
      </c>
      <c r="M87" s="2">
        <f>IFERROR(__xludf.DUMMYFUNCTION("""COMPUTED_VALUE"""),45415.66666666667)</f>
        <v>45415.66667</v>
      </c>
      <c r="N87" s="1">
        <f>IFERROR(__xludf.DUMMYFUNCTION("""COMPUTED_VALUE"""),9.8170917E7)</f>
        <v>98170917</v>
      </c>
    </row>
    <row r="88">
      <c r="A88" s="2">
        <f>IFERROR(__xludf.DUMMYFUNCTION("""COMPUTED_VALUE"""),45418.66666666667)</f>
        <v>45418.66667</v>
      </c>
      <c r="B88" s="1">
        <f>IFERROR(__xludf.DUMMYFUNCTION("""COMPUTED_VALUE"""),1151.35)</f>
        <v>1151.35</v>
      </c>
      <c r="D88" s="2">
        <f>IFERROR(__xludf.DUMMYFUNCTION("""COMPUTED_VALUE"""),45418.66666666667)</f>
        <v>45418.66667</v>
      </c>
      <c r="E88" s="1">
        <f>IFERROR(__xludf.DUMMYFUNCTION("""COMPUTED_VALUE"""),1159.17)</f>
        <v>1159.17</v>
      </c>
      <c r="G88" s="2">
        <f>IFERROR(__xludf.DUMMYFUNCTION("""COMPUTED_VALUE"""),45418.66666666667)</f>
        <v>45418.66667</v>
      </c>
      <c r="H88" s="1">
        <f>IFERROR(__xludf.DUMMYFUNCTION("""COMPUTED_VALUE"""),1151.35)</f>
        <v>1151.35</v>
      </c>
      <c r="J88" s="2">
        <f>IFERROR(__xludf.DUMMYFUNCTION("""COMPUTED_VALUE"""),45418.66666666667)</f>
        <v>45418.66667</v>
      </c>
      <c r="K88" s="1">
        <f>IFERROR(__xludf.DUMMYFUNCTION("""COMPUTED_VALUE"""),1157.5)</f>
        <v>1157.5</v>
      </c>
      <c r="M88" s="2">
        <f>IFERROR(__xludf.DUMMYFUNCTION("""COMPUTED_VALUE"""),45418.66666666667)</f>
        <v>45418.66667</v>
      </c>
      <c r="N88" s="1">
        <f>IFERROR(__xludf.DUMMYFUNCTION("""COMPUTED_VALUE"""),6.8739911E7)</f>
        <v>68739911</v>
      </c>
    </row>
    <row r="89">
      <c r="A89" s="2">
        <f>IFERROR(__xludf.DUMMYFUNCTION("""COMPUTED_VALUE"""),45419.66666666667)</f>
        <v>45419.66667</v>
      </c>
      <c r="B89" s="1">
        <f>IFERROR(__xludf.DUMMYFUNCTION("""COMPUTED_VALUE"""),1160.62)</f>
        <v>1160.62</v>
      </c>
      <c r="D89" s="2">
        <f>IFERROR(__xludf.DUMMYFUNCTION("""COMPUTED_VALUE"""),45419.66666666667)</f>
        <v>45419.66667</v>
      </c>
      <c r="E89" s="1">
        <f>IFERROR(__xludf.DUMMYFUNCTION("""COMPUTED_VALUE"""),1182.35)</f>
        <v>1182.35</v>
      </c>
      <c r="G89" s="2">
        <f>IFERROR(__xludf.DUMMYFUNCTION("""COMPUTED_VALUE"""),45419.66666666667)</f>
        <v>45419.66667</v>
      </c>
      <c r="H89" s="1">
        <f>IFERROR(__xludf.DUMMYFUNCTION("""COMPUTED_VALUE"""),1160.62)</f>
        <v>1160.62</v>
      </c>
      <c r="J89" s="2">
        <f>IFERROR(__xludf.DUMMYFUNCTION("""COMPUTED_VALUE"""),45419.66666666667)</f>
        <v>45419.66667</v>
      </c>
      <c r="K89" s="1">
        <f>IFERROR(__xludf.DUMMYFUNCTION("""COMPUTED_VALUE"""),1179.89)</f>
        <v>1179.89</v>
      </c>
      <c r="M89" s="2">
        <f>IFERROR(__xludf.DUMMYFUNCTION("""COMPUTED_VALUE"""),45419.66666666667)</f>
        <v>45419.66667</v>
      </c>
      <c r="N89" s="1">
        <f>IFERROR(__xludf.DUMMYFUNCTION("""COMPUTED_VALUE"""),1.01534616E8)</f>
        <v>101534616</v>
      </c>
    </row>
    <row r="90">
      <c r="A90" s="2">
        <f>IFERROR(__xludf.DUMMYFUNCTION("""COMPUTED_VALUE"""),45420.66666666667)</f>
        <v>45420.66667</v>
      </c>
      <c r="B90" s="1">
        <f>IFERROR(__xludf.DUMMYFUNCTION("""COMPUTED_VALUE"""),1178.63)</f>
        <v>1178.63</v>
      </c>
      <c r="D90" s="2">
        <f>IFERROR(__xludf.DUMMYFUNCTION("""COMPUTED_VALUE"""),45420.66666666667)</f>
        <v>45420.66667</v>
      </c>
      <c r="E90" s="1">
        <f>IFERROR(__xludf.DUMMYFUNCTION("""COMPUTED_VALUE"""),1178.77)</f>
        <v>1178.77</v>
      </c>
      <c r="G90" s="2">
        <f>IFERROR(__xludf.DUMMYFUNCTION("""COMPUTED_VALUE"""),45420.66666666667)</f>
        <v>45420.66667</v>
      </c>
      <c r="H90" s="1">
        <f>IFERROR(__xludf.DUMMYFUNCTION("""COMPUTED_VALUE"""),1173.06)</f>
        <v>1173.06</v>
      </c>
      <c r="J90" s="2">
        <f>IFERROR(__xludf.DUMMYFUNCTION("""COMPUTED_VALUE"""),45420.66666666667)</f>
        <v>45420.66667</v>
      </c>
      <c r="K90" s="1">
        <f>IFERROR(__xludf.DUMMYFUNCTION("""COMPUTED_VALUE"""),1174.38)</f>
        <v>1174.38</v>
      </c>
      <c r="M90" s="2">
        <f>IFERROR(__xludf.DUMMYFUNCTION("""COMPUTED_VALUE"""),45420.66666666667)</f>
        <v>45420.66667</v>
      </c>
      <c r="N90" s="1">
        <f>IFERROR(__xludf.DUMMYFUNCTION("""COMPUTED_VALUE"""),8.9328055E7)</f>
        <v>89328055</v>
      </c>
    </row>
    <row r="91">
      <c r="A91" s="2">
        <f>IFERROR(__xludf.DUMMYFUNCTION("""COMPUTED_VALUE"""),45421.66666666667)</f>
        <v>45421.66667</v>
      </c>
      <c r="B91" s="1">
        <f>IFERROR(__xludf.DUMMYFUNCTION("""COMPUTED_VALUE"""),1174.85)</f>
        <v>1174.85</v>
      </c>
      <c r="D91" s="2">
        <f>IFERROR(__xludf.DUMMYFUNCTION("""COMPUTED_VALUE"""),45421.66666666667)</f>
        <v>45421.66667</v>
      </c>
      <c r="E91" s="1">
        <f>IFERROR(__xludf.DUMMYFUNCTION("""COMPUTED_VALUE"""),1185.0)</f>
        <v>1185</v>
      </c>
      <c r="G91" s="2">
        <f>IFERROR(__xludf.DUMMYFUNCTION("""COMPUTED_VALUE"""),45421.66666666667)</f>
        <v>45421.66667</v>
      </c>
      <c r="H91" s="1">
        <f>IFERROR(__xludf.DUMMYFUNCTION("""COMPUTED_VALUE"""),1174.76)</f>
        <v>1174.76</v>
      </c>
      <c r="J91" s="2">
        <f>IFERROR(__xludf.DUMMYFUNCTION("""COMPUTED_VALUE"""),45421.66666666667)</f>
        <v>45421.66667</v>
      </c>
      <c r="K91" s="1">
        <f>IFERROR(__xludf.DUMMYFUNCTION("""COMPUTED_VALUE"""),1183.51)</f>
        <v>1183.51</v>
      </c>
      <c r="M91" s="2">
        <f>IFERROR(__xludf.DUMMYFUNCTION("""COMPUTED_VALUE"""),45421.66666666667)</f>
        <v>45421.66667</v>
      </c>
      <c r="N91" s="1">
        <f>IFERROR(__xludf.DUMMYFUNCTION("""COMPUTED_VALUE"""),9.528241E7)</f>
        <v>95282410</v>
      </c>
    </row>
    <row r="92">
      <c r="A92" s="2">
        <f>IFERROR(__xludf.DUMMYFUNCTION("""COMPUTED_VALUE"""),45422.66666666667)</f>
        <v>45422.66667</v>
      </c>
      <c r="B92" s="1">
        <f>IFERROR(__xludf.DUMMYFUNCTION("""COMPUTED_VALUE"""),1184.03)</f>
        <v>1184.03</v>
      </c>
      <c r="D92" s="2">
        <f>IFERROR(__xludf.DUMMYFUNCTION("""COMPUTED_VALUE"""),45422.66666666667)</f>
        <v>45422.66667</v>
      </c>
      <c r="E92" s="1">
        <f>IFERROR(__xludf.DUMMYFUNCTION("""COMPUTED_VALUE"""),1187.04)</f>
        <v>1187.04</v>
      </c>
      <c r="G92" s="2">
        <f>IFERROR(__xludf.DUMMYFUNCTION("""COMPUTED_VALUE"""),45422.66666666667)</f>
        <v>45422.66667</v>
      </c>
      <c r="H92" s="1">
        <f>IFERROR(__xludf.DUMMYFUNCTION("""COMPUTED_VALUE"""),1177.96)</f>
        <v>1177.96</v>
      </c>
      <c r="J92" s="2">
        <f>IFERROR(__xludf.DUMMYFUNCTION("""COMPUTED_VALUE"""),45422.66666666667)</f>
        <v>45422.66667</v>
      </c>
      <c r="K92" s="1">
        <f>IFERROR(__xludf.DUMMYFUNCTION("""COMPUTED_VALUE"""),1178.42)</f>
        <v>1178.42</v>
      </c>
      <c r="M92" s="2">
        <f>IFERROR(__xludf.DUMMYFUNCTION("""COMPUTED_VALUE"""),45422.66666666667)</f>
        <v>45422.66667</v>
      </c>
      <c r="N92" s="1">
        <f>IFERROR(__xludf.DUMMYFUNCTION("""COMPUTED_VALUE"""),1.53649763E8)</f>
        <v>153649763</v>
      </c>
    </row>
    <row r="93">
      <c r="A93" s="2">
        <f>IFERROR(__xludf.DUMMYFUNCTION("""COMPUTED_VALUE"""),45425.66666666667)</f>
        <v>45425.66667</v>
      </c>
      <c r="B93" s="1">
        <f>IFERROR(__xludf.DUMMYFUNCTION("""COMPUTED_VALUE"""),1179.98)</f>
        <v>1179.98</v>
      </c>
      <c r="D93" s="2">
        <f>IFERROR(__xludf.DUMMYFUNCTION("""COMPUTED_VALUE"""),45425.66666666667)</f>
        <v>45425.66667</v>
      </c>
      <c r="E93" s="1">
        <f>IFERROR(__xludf.DUMMYFUNCTION("""COMPUTED_VALUE"""),1189.89)</f>
        <v>1189.89</v>
      </c>
      <c r="G93" s="2">
        <f>IFERROR(__xludf.DUMMYFUNCTION("""COMPUTED_VALUE"""),45425.66666666667)</f>
        <v>45425.66667</v>
      </c>
      <c r="H93" s="1">
        <f>IFERROR(__xludf.DUMMYFUNCTION("""COMPUTED_VALUE"""),1178.72)</f>
        <v>1178.72</v>
      </c>
      <c r="J93" s="2">
        <f>IFERROR(__xludf.DUMMYFUNCTION("""COMPUTED_VALUE"""),45425.66666666667)</f>
        <v>45425.66667</v>
      </c>
      <c r="K93" s="1">
        <f>IFERROR(__xludf.DUMMYFUNCTION("""COMPUTED_VALUE"""),1178.97)</f>
        <v>1178.97</v>
      </c>
      <c r="M93" s="2">
        <f>IFERROR(__xludf.DUMMYFUNCTION("""COMPUTED_VALUE"""),45425.66666666667)</f>
        <v>45425.66667</v>
      </c>
      <c r="N93" s="1">
        <f>IFERROR(__xludf.DUMMYFUNCTION("""COMPUTED_VALUE"""),1.03447106E8)</f>
        <v>103447106</v>
      </c>
    </row>
    <row r="94">
      <c r="A94" s="2">
        <f>IFERROR(__xludf.DUMMYFUNCTION("""COMPUTED_VALUE"""),45426.66666666667)</f>
        <v>45426.66667</v>
      </c>
      <c r="B94" s="1">
        <f>IFERROR(__xludf.DUMMYFUNCTION("""COMPUTED_VALUE"""),1179.56)</f>
        <v>1179.56</v>
      </c>
      <c r="D94" s="2">
        <f>IFERROR(__xludf.DUMMYFUNCTION("""COMPUTED_VALUE"""),45426.66666666667)</f>
        <v>45426.66667</v>
      </c>
      <c r="E94" s="1">
        <f>IFERROR(__xludf.DUMMYFUNCTION("""COMPUTED_VALUE"""),1188.58)</f>
        <v>1188.58</v>
      </c>
      <c r="G94" s="2">
        <f>IFERROR(__xludf.DUMMYFUNCTION("""COMPUTED_VALUE"""),45426.66666666667)</f>
        <v>45426.66667</v>
      </c>
      <c r="H94" s="1">
        <f>IFERROR(__xludf.DUMMYFUNCTION("""COMPUTED_VALUE"""),1179.56)</f>
        <v>1179.56</v>
      </c>
      <c r="J94" s="2">
        <f>IFERROR(__xludf.DUMMYFUNCTION("""COMPUTED_VALUE"""),45426.66666666667)</f>
        <v>45426.66667</v>
      </c>
      <c r="K94" s="1">
        <f>IFERROR(__xludf.DUMMYFUNCTION("""COMPUTED_VALUE"""),1182.31)</f>
        <v>1182.31</v>
      </c>
      <c r="M94" s="2">
        <f>IFERROR(__xludf.DUMMYFUNCTION("""COMPUTED_VALUE"""),45426.66666666667)</f>
        <v>45426.66667</v>
      </c>
      <c r="N94" s="1">
        <f>IFERROR(__xludf.DUMMYFUNCTION("""COMPUTED_VALUE"""),1.07124527E8)</f>
        <v>107124527</v>
      </c>
    </row>
    <row r="95">
      <c r="A95" s="2">
        <f>IFERROR(__xludf.DUMMYFUNCTION("""COMPUTED_VALUE"""),45427.66666666667)</f>
        <v>45427.66667</v>
      </c>
      <c r="B95" s="1">
        <f>IFERROR(__xludf.DUMMYFUNCTION("""COMPUTED_VALUE"""),1185.14)</f>
        <v>1185.14</v>
      </c>
      <c r="D95" s="2">
        <f>IFERROR(__xludf.DUMMYFUNCTION("""COMPUTED_VALUE"""),45427.66666666667)</f>
        <v>45427.66667</v>
      </c>
      <c r="E95" s="1">
        <f>IFERROR(__xludf.DUMMYFUNCTION("""COMPUTED_VALUE"""),1188.99)</f>
        <v>1188.99</v>
      </c>
      <c r="G95" s="2">
        <f>IFERROR(__xludf.DUMMYFUNCTION("""COMPUTED_VALUE"""),45427.66666666667)</f>
        <v>45427.66667</v>
      </c>
      <c r="H95" s="1">
        <f>IFERROR(__xludf.DUMMYFUNCTION("""COMPUTED_VALUE"""),1172.33)</f>
        <v>1172.33</v>
      </c>
      <c r="J95" s="2">
        <f>IFERROR(__xludf.DUMMYFUNCTION("""COMPUTED_VALUE"""),45427.66666666667)</f>
        <v>45427.66667</v>
      </c>
      <c r="K95" s="1">
        <f>IFERROR(__xludf.DUMMYFUNCTION("""COMPUTED_VALUE"""),1175.3)</f>
        <v>1175.3</v>
      </c>
      <c r="M95" s="2">
        <f>IFERROR(__xludf.DUMMYFUNCTION("""COMPUTED_VALUE"""),45427.66666666667)</f>
        <v>45427.66667</v>
      </c>
      <c r="N95" s="1">
        <f>IFERROR(__xludf.DUMMYFUNCTION("""COMPUTED_VALUE"""),1.07650205E8)</f>
        <v>107650205</v>
      </c>
    </row>
    <row r="96">
      <c r="A96" s="2">
        <f>IFERROR(__xludf.DUMMYFUNCTION("""COMPUTED_VALUE"""),45428.66666666667)</f>
        <v>45428.66667</v>
      </c>
      <c r="B96" s="1">
        <f>IFERROR(__xludf.DUMMYFUNCTION("""COMPUTED_VALUE"""),1176.34)</f>
        <v>1176.34</v>
      </c>
      <c r="D96" s="2">
        <f>IFERROR(__xludf.DUMMYFUNCTION("""COMPUTED_VALUE"""),45428.66666666667)</f>
        <v>45428.66667</v>
      </c>
      <c r="E96" s="1">
        <f>IFERROR(__xludf.DUMMYFUNCTION("""COMPUTED_VALUE"""),1177.1)</f>
        <v>1177.1</v>
      </c>
      <c r="G96" s="2">
        <f>IFERROR(__xludf.DUMMYFUNCTION("""COMPUTED_VALUE"""),45428.66666666667)</f>
        <v>45428.66667</v>
      </c>
      <c r="H96" s="1">
        <f>IFERROR(__xludf.DUMMYFUNCTION("""COMPUTED_VALUE"""),1170.84)</f>
        <v>1170.84</v>
      </c>
      <c r="J96" s="2">
        <f>IFERROR(__xludf.DUMMYFUNCTION("""COMPUTED_VALUE"""),45428.66666666667)</f>
        <v>45428.66667</v>
      </c>
      <c r="K96" s="1">
        <f>IFERROR(__xludf.DUMMYFUNCTION("""COMPUTED_VALUE"""),1173.63)</f>
        <v>1173.63</v>
      </c>
      <c r="M96" s="2">
        <f>IFERROR(__xludf.DUMMYFUNCTION("""COMPUTED_VALUE"""),45428.66666666667)</f>
        <v>45428.66667</v>
      </c>
      <c r="N96" s="1">
        <f>IFERROR(__xludf.DUMMYFUNCTION("""COMPUTED_VALUE"""),6.9523359E7)</f>
        <v>69523359</v>
      </c>
    </row>
    <row r="97">
      <c r="A97" s="2">
        <f>IFERROR(__xludf.DUMMYFUNCTION("""COMPUTED_VALUE"""),45429.66666666667)</f>
        <v>45429.66667</v>
      </c>
      <c r="B97" s="1">
        <f>IFERROR(__xludf.DUMMYFUNCTION("""COMPUTED_VALUE"""),1176.05)</f>
        <v>1176.05</v>
      </c>
      <c r="D97" s="2">
        <f>IFERROR(__xludf.DUMMYFUNCTION("""COMPUTED_VALUE"""),45429.66666666667)</f>
        <v>45429.66667</v>
      </c>
      <c r="E97" s="1">
        <f>IFERROR(__xludf.DUMMYFUNCTION("""COMPUTED_VALUE"""),1182.47)</f>
        <v>1182.47</v>
      </c>
      <c r="G97" s="2">
        <f>IFERROR(__xludf.DUMMYFUNCTION("""COMPUTED_VALUE"""),45429.66666666667)</f>
        <v>45429.66667</v>
      </c>
      <c r="H97" s="1">
        <f>IFERROR(__xludf.DUMMYFUNCTION("""COMPUTED_VALUE"""),1176.05)</f>
        <v>1176.05</v>
      </c>
      <c r="J97" s="2">
        <f>IFERROR(__xludf.DUMMYFUNCTION("""COMPUTED_VALUE"""),45429.66666666667)</f>
        <v>45429.66667</v>
      </c>
      <c r="K97" s="1">
        <f>IFERROR(__xludf.DUMMYFUNCTION("""COMPUTED_VALUE"""),1182.33)</f>
        <v>1182.33</v>
      </c>
      <c r="M97" s="2">
        <f>IFERROR(__xludf.DUMMYFUNCTION("""COMPUTED_VALUE"""),45429.66666666667)</f>
        <v>45429.66667</v>
      </c>
      <c r="N97" s="1">
        <f>IFERROR(__xludf.DUMMYFUNCTION("""COMPUTED_VALUE"""),6.575042E7)</f>
        <v>65750420</v>
      </c>
    </row>
    <row r="98">
      <c r="A98" s="2">
        <f>IFERROR(__xludf.DUMMYFUNCTION("""COMPUTED_VALUE"""),45432.66666666667)</f>
        <v>45432.66667</v>
      </c>
      <c r="B98" s="1">
        <f>IFERROR(__xludf.DUMMYFUNCTION("""COMPUTED_VALUE"""),1182.28)</f>
        <v>1182.28</v>
      </c>
      <c r="D98" s="2">
        <f>IFERROR(__xludf.DUMMYFUNCTION("""COMPUTED_VALUE"""),45432.66666666667)</f>
        <v>45432.66667</v>
      </c>
      <c r="E98" s="1">
        <f>IFERROR(__xludf.DUMMYFUNCTION("""COMPUTED_VALUE"""),1186.63)</f>
        <v>1186.63</v>
      </c>
      <c r="G98" s="2">
        <f>IFERROR(__xludf.DUMMYFUNCTION("""COMPUTED_VALUE"""),45432.66666666667)</f>
        <v>45432.66667</v>
      </c>
      <c r="H98" s="1">
        <f>IFERROR(__xludf.DUMMYFUNCTION("""COMPUTED_VALUE"""),1179.77)</f>
        <v>1179.77</v>
      </c>
      <c r="J98" s="2">
        <f>IFERROR(__xludf.DUMMYFUNCTION("""COMPUTED_VALUE"""),45432.66666666667)</f>
        <v>45432.66667</v>
      </c>
      <c r="K98" s="1">
        <f>IFERROR(__xludf.DUMMYFUNCTION("""COMPUTED_VALUE"""),1183.15)</f>
        <v>1183.15</v>
      </c>
      <c r="M98" s="2">
        <f>IFERROR(__xludf.DUMMYFUNCTION("""COMPUTED_VALUE"""),45432.66666666667)</f>
        <v>45432.66667</v>
      </c>
      <c r="N98" s="1">
        <f>IFERROR(__xludf.DUMMYFUNCTION("""COMPUTED_VALUE"""),7.2128126E7)</f>
        <v>72128126</v>
      </c>
    </row>
    <row r="99">
      <c r="A99" s="2">
        <f>IFERROR(__xludf.DUMMYFUNCTION("""COMPUTED_VALUE"""),45433.66666666667)</f>
        <v>45433.66667</v>
      </c>
      <c r="B99" s="1">
        <f>IFERROR(__xludf.DUMMYFUNCTION("""COMPUTED_VALUE"""),1183.88)</f>
        <v>1183.88</v>
      </c>
      <c r="D99" s="2">
        <f>IFERROR(__xludf.DUMMYFUNCTION("""COMPUTED_VALUE"""),45433.66666666667)</f>
        <v>45433.66667</v>
      </c>
      <c r="E99" s="1">
        <f>IFERROR(__xludf.DUMMYFUNCTION("""COMPUTED_VALUE"""),1184.51)</f>
        <v>1184.51</v>
      </c>
      <c r="G99" s="2">
        <f>IFERROR(__xludf.DUMMYFUNCTION("""COMPUTED_VALUE"""),45433.66666666667)</f>
        <v>45433.66667</v>
      </c>
      <c r="H99" s="1">
        <f>IFERROR(__xludf.DUMMYFUNCTION("""COMPUTED_VALUE"""),1176.18)</f>
        <v>1176.18</v>
      </c>
      <c r="J99" s="2">
        <f>IFERROR(__xludf.DUMMYFUNCTION("""COMPUTED_VALUE"""),45433.66666666667)</f>
        <v>45433.66667</v>
      </c>
      <c r="K99" s="1">
        <f>IFERROR(__xludf.DUMMYFUNCTION("""COMPUTED_VALUE"""),1177.96)</f>
        <v>1177.96</v>
      </c>
      <c r="M99" s="2">
        <f>IFERROR(__xludf.DUMMYFUNCTION("""COMPUTED_VALUE"""),45433.66666666667)</f>
        <v>45433.66667</v>
      </c>
      <c r="N99" s="1">
        <f>IFERROR(__xludf.DUMMYFUNCTION("""COMPUTED_VALUE"""),7.7607676E7)</f>
        <v>77607676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IFERROR(__xludf.DUMMYFUNCTION("""COMPUTED_VALUE"""),1172.77)</f>
        <v>1172.77</v>
      </c>
      <c r="D100" s="2">
        <f>IFERROR(__xludf.DUMMYFUNCTION("""COMPUTED_VALUE"""),45434.66666666667)</f>
        <v>45434.66667</v>
      </c>
      <c r="E100" s="1">
        <f>IFERROR(__xludf.DUMMYFUNCTION("""COMPUTED_VALUE"""),1179.86)</f>
        <v>1179.86</v>
      </c>
      <c r="G100" s="2">
        <f>IFERROR(__xludf.DUMMYFUNCTION("""COMPUTED_VALUE"""),45434.66666666667)</f>
        <v>45434.66667</v>
      </c>
      <c r="H100" s="1">
        <f>IFERROR(__xludf.DUMMYFUNCTION("""COMPUTED_VALUE"""),1168.37)</f>
        <v>1168.37</v>
      </c>
      <c r="J100" s="2">
        <f>IFERROR(__xludf.DUMMYFUNCTION("""COMPUTED_VALUE"""),45434.66666666667)</f>
        <v>45434.66667</v>
      </c>
      <c r="K100" s="1">
        <f>IFERROR(__xludf.DUMMYFUNCTION("""COMPUTED_VALUE"""),1174.89)</f>
        <v>1174.89</v>
      </c>
      <c r="M100" s="2">
        <f>IFERROR(__xludf.DUMMYFUNCTION("""COMPUTED_VALUE"""),45434.66666666667)</f>
        <v>45434.66667</v>
      </c>
      <c r="N100" s="1">
        <f>IFERROR(__xludf.DUMMYFUNCTION("""COMPUTED_VALUE"""),8.1764541E7)</f>
        <v>81764541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IFERROR(__xludf.DUMMYFUNCTION("""COMPUTED_VALUE"""),1176.12)</f>
        <v>1176.12</v>
      </c>
      <c r="D101" s="2">
        <f>IFERROR(__xludf.DUMMYFUNCTION("""COMPUTED_VALUE"""),45435.66666666667)</f>
        <v>45435.66667</v>
      </c>
      <c r="E101" s="1">
        <f>IFERROR(__xludf.DUMMYFUNCTION("""COMPUTED_VALUE"""),1178.52)</f>
        <v>1178.52</v>
      </c>
      <c r="G101" s="2">
        <f>IFERROR(__xludf.DUMMYFUNCTION("""COMPUTED_VALUE"""),45435.66666666667)</f>
        <v>45435.66667</v>
      </c>
      <c r="H101" s="1">
        <f>IFERROR(__xludf.DUMMYFUNCTION("""COMPUTED_VALUE"""),1154.74)</f>
        <v>1154.74</v>
      </c>
      <c r="J101" s="2">
        <f>IFERROR(__xludf.DUMMYFUNCTION("""COMPUTED_VALUE"""),45435.66666666667)</f>
        <v>45435.66667</v>
      </c>
      <c r="K101" s="1">
        <f>IFERROR(__xludf.DUMMYFUNCTION("""COMPUTED_VALUE"""),1158.62)</f>
        <v>1158.62</v>
      </c>
      <c r="M101" s="2">
        <f>IFERROR(__xludf.DUMMYFUNCTION("""COMPUTED_VALUE"""),45435.66666666667)</f>
        <v>45435.66667</v>
      </c>
      <c r="N101" s="1">
        <f>IFERROR(__xludf.DUMMYFUNCTION("""COMPUTED_VALUE"""),1.28816318E8)</f>
        <v>128816318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IFERROR(__xludf.DUMMYFUNCTION("""COMPUTED_VALUE"""),1161.42)</f>
        <v>1161.42</v>
      </c>
      <c r="D102" s="2">
        <f>IFERROR(__xludf.DUMMYFUNCTION("""COMPUTED_VALUE"""),45436.66666666667)</f>
        <v>45436.66667</v>
      </c>
      <c r="E102" s="1">
        <f>IFERROR(__xludf.DUMMYFUNCTION("""COMPUTED_VALUE"""),1170.39)</f>
        <v>1170.39</v>
      </c>
      <c r="G102" s="2">
        <f>IFERROR(__xludf.DUMMYFUNCTION("""COMPUTED_VALUE"""),45436.66666666667)</f>
        <v>45436.66667</v>
      </c>
      <c r="H102" s="1">
        <f>IFERROR(__xludf.DUMMYFUNCTION("""COMPUTED_VALUE"""),1161.32)</f>
        <v>1161.32</v>
      </c>
      <c r="J102" s="2">
        <f>IFERROR(__xludf.DUMMYFUNCTION("""COMPUTED_VALUE"""),45436.66666666667)</f>
        <v>45436.66667</v>
      </c>
      <c r="K102" s="1">
        <f>IFERROR(__xludf.DUMMYFUNCTION("""COMPUTED_VALUE"""),1169.98)</f>
        <v>1169.98</v>
      </c>
      <c r="M102" s="2">
        <f>IFERROR(__xludf.DUMMYFUNCTION("""COMPUTED_VALUE"""),45436.66666666667)</f>
        <v>45436.66667</v>
      </c>
      <c r="N102" s="1">
        <f>IFERROR(__xludf.DUMMYFUNCTION("""COMPUTED_VALUE"""),7.7754513E7)</f>
        <v>77754513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IFERROR(__xludf.DUMMYFUNCTION("""COMPUTED_VALUE"""),1169.98)</f>
        <v>1169.98</v>
      </c>
      <c r="D103" s="2">
        <f>IFERROR(__xludf.DUMMYFUNCTION("""COMPUTED_VALUE"""),45440.66666666667)</f>
        <v>45440.66667</v>
      </c>
      <c r="E103" s="1">
        <f>IFERROR(__xludf.DUMMYFUNCTION("""COMPUTED_VALUE"""),1173.45)</f>
        <v>1173.45</v>
      </c>
      <c r="G103" s="2">
        <f>IFERROR(__xludf.DUMMYFUNCTION("""COMPUTED_VALUE"""),45440.66666666667)</f>
        <v>45440.66667</v>
      </c>
      <c r="H103" s="1">
        <f>IFERROR(__xludf.DUMMYFUNCTION("""COMPUTED_VALUE"""),1160.54)</f>
        <v>1160.54</v>
      </c>
      <c r="J103" s="2">
        <f>IFERROR(__xludf.DUMMYFUNCTION("""COMPUTED_VALUE"""),45440.66666666667)</f>
        <v>45440.66667</v>
      </c>
      <c r="K103" s="1">
        <f>IFERROR(__xludf.DUMMYFUNCTION("""COMPUTED_VALUE"""),1162.62)</f>
        <v>1162.62</v>
      </c>
      <c r="M103" s="2">
        <f>IFERROR(__xludf.DUMMYFUNCTION("""COMPUTED_VALUE"""),45440.66666666667)</f>
        <v>45440.66667</v>
      </c>
      <c r="N103" s="1">
        <f>IFERROR(__xludf.DUMMYFUNCTION("""COMPUTED_VALUE"""),1.06516092E8)</f>
        <v>106516092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IFERROR(__xludf.DUMMYFUNCTION("""COMPUTED_VALUE"""),1153.36)</f>
        <v>1153.36</v>
      </c>
      <c r="D104" s="2">
        <f>IFERROR(__xludf.DUMMYFUNCTION("""COMPUTED_VALUE"""),45441.66666666667)</f>
        <v>45441.66667</v>
      </c>
      <c r="E104" s="1">
        <f>IFERROR(__xludf.DUMMYFUNCTION("""COMPUTED_VALUE"""),1153.36)</f>
        <v>1153.36</v>
      </c>
      <c r="G104" s="2">
        <f>IFERROR(__xludf.DUMMYFUNCTION("""COMPUTED_VALUE"""),45441.66666666667)</f>
        <v>45441.66667</v>
      </c>
      <c r="H104" s="1">
        <f>IFERROR(__xludf.DUMMYFUNCTION("""COMPUTED_VALUE"""),1140.42)</f>
        <v>1140.42</v>
      </c>
      <c r="J104" s="2">
        <f>IFERROR(__xludf.DUMMYFUNCTION("""COMPUTED_VALUE"""),45441.66666666667)</f>
        <v>45441.66667</v>
      </c>
      <c r="K104" s="1">
        <f>IFERROR(__xludf.DUMMYFUNCTION("""COMPUTED_VALUE"""),1140.8)</f>
        <v>1140.8</v>
      </c>
      <c r="M104" s="2">
        <f>IFERROR(__xludf.DUMMYFUNCTION("""COMPUTED_VALUE"""),45441.66666666667)</f>
        <v>45441.66667</v>
      </c>
      <c r="N104" s="1">
        <f>IFERROR(__xludf.DUMMYFUNCTION("""COMPUTED_VALUE"""),9.5961147E7)</f>
        <v>95961147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IFERROR(__xludf.DUMMYFUNCTION("""COMPUTED_VALUE"""),1141.37)</f>
        <v>1141.37</v>
      </c>
      <c r="D105" s="2">
        <f>IFERROR(__xludf.DUMMYFUNCTION("""COMPUTED_VALUE"""),45442.66666666667)</f>
        <v>45442.66667</v>
      </c>
      <c r="E105" s="1">
        <f>IFERROR(__xludf.DUMMYFUNCTION("""COMPUTED_VALUE"""),1154.98)</f>
        <v>1154.98</v>
      </c>
      <c r="G105" s="2">
        <f>IFERROR(__xludf.DUMMYFUNCTION("""COMPUTED_VALUE"""),45442.66666666667)</f>
        <v>45442.66667</v>
      </c>
      <c r="H105" s="1">
        <f>IFERROR(__xludf.DUMMYFUNCTION("""COMPUTED_VALUE"""),1141.36)</f>
        <v>1141.36</v>
      </c>
      <c r="J105" s="2">
        <f>IFERROR(__xludf.DUMMYFUNCTION("""COMPUTED_VALUE"""),45442.66666666667)</f>
        <v>45442.66667</v>
      </c>
      <c r="K105" s="1">
        <f>IFERROR(__xludf.DUMMYFUNCTION("""COMPUTED_VALUE"""),1154.6)</f>
        <v>1154.6</v>
      </c>
      <c r="M105" s="2">
        <f>IFERROR(__xludf.DUMMYFUNCTION("""COMPUTED_VALUE"""),45442.66666666667)</f>
        <v>45442.66667</v>
      </c>
      <c r="N105" s="1">
        <f>IFERROR(__xludf.DUMMYFUNCTION("""COMPUTED_VALUE"""),6.4710952E7)</f>
        <v>64710952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IFERROR(__xludf.DUMMYFUNCTION("""COMPUTED_VALUE"""),1154.56)</f>
        <v>1154.56</v>
      </c>
      <c r="D106" s="2">
        <f>IFERROR(__xludf.DUMMYFUNCTION("""COMPUTED_VALUE"""),45443.66666666667)</f>
        <v>45443.66667</v>
      </c>
      <c r="E106" s="1">
        <f>IFERROR(__xludf.DUMMYFUNCTION("""COMPUTED_VALUE"""),1167.88)</f>
        <v>1167.88</v>
      </c>
      <c r="G106" s="2">
        <f>IFERROR(__xludf.DUMMYFUNCTION("""COMPUTED_VALUE"""),45443.66666666667)</f>
        <v>45443.66667</v>
      </c>
      <c r="H106" s="1">
        <f>IFERROR(__xludf.DUMMYFUNCTION("""COMPUTED_VALUE"""),1148.95)</f>
        <v>1148.95</v>
      </c>
      <c r="J106" s="2">
        <f>IFERROR(__xludf.DUMMYFUNCTION("""COMPUTED_VALUE"""),45443.66666666667)</f>
        <v>45443.66667</v>
      </c>
      <c r="K106" s="1">
        <f>IFERROR(__xludf.DUMMYFUNCTION("""COMPUTED_VALUE"""),1167.36)</f>
        <v>1167.36</v>
      </c>
      <c r="M106" s="2">
        <f>IFERROR(__xludf.DUMMYFUNCTION("""COMPUTED_VALUE"""),45443.66666666667)</f>
        <v>45443.66667</v>
      </c>
      <c r="N106" s="1">
        <f>IFERROR(__xludf.DUMMYFUNCTION("""COMPUTED_VALUE"""),1.38891294E8)</f>
        <v>138891294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IFERROR(__xludf.DUMMYFUNCTION("""COMPUTED_VALUE"""),1168.8)</f>
        <v>1168.8</v>
      </c>
      <c r="D107" s="2">
        <f>IFERROR(__xludf.DUMMYFUNCTION("""COMPUTED_VALUE"""),45446.66666666667)</f>
        <v>45446.66667</v>
      </c>
      <c r="E107" s="1">
        <f>IFERROR(__xludf.DUMMYFUNCTION("""COMPUTED_VALUE"""),1168.89)</f>
        <v>1168.89</v>
      </c>
      <c r="G107" s="2">
        <f>IFERROR(__xludf.DUMMYFUNCTION("""COMPUTED_VALUE"""),45446.66666666667)</f>
        <v>45446.66667</v>
      </c>
      <c r="H107" s="1">
        <f>IFERROR(__xludf.DUMMYFUNCTION("""COMPUTED_VALUE"""),1149.13)</f>
        <v>1149.13</v>
      </c>
      <c r="J107" s="2">
        <f>IFERROR(__xludf.DUMMYFUNCTION("""COMPUTED_VALUE"""),45446.66666666667)</f>
        <v>45446.66667</v>
      </c>
      <c r="K107" s="1">
        <f>IFERROR(__xludf.DUMMYFUNCTION("""COMPUTED_VALUE"""),1157.57)</f>
        <v>1157.57</v>
      </c>
      <c r="M107" s="2">
        <f>IFERROR(__xludf.DUMMYFUNCTION("""COMPUTED_VALUE"""),45446.66666666667)</f>
        <v>45446.66667</v>
      </c>
      <c r="N107" s="1">
        <f>IFERROR(__xludf.DUMMYFUNCTION("""COMPUTED_VALUE"""),8.7998009E7)</f>
        <v>87998009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IFERROR(__xludf.DUMMYFUNCTION("""COMPUTED_VALUE"""),1154.65)</f>
        <v>1154.65</v>
      </c>
      <c r="D108" s="2">
        <f>IFERROR(__xludf.DUMMYFUNCTION("""COMPUTED_VALUE"""),45447.66666666667)</f>
        <v>45447.66667</v>
      </c>
      <c r="E108" s="1">
        <f>IFERROR(__xludf.DUMMYFUNCTION("""COMPUTED_VALUE"""),1154.65)</f>
        <v>1154.65</v>
      </c>
      <c r="G108" s="2">
        <f>IFERROR(__xludf.DUMMYFUNCTION("""COMPUTED_VALUE"""),45447.66666666667)</f>
        <v>45447.66667</v>
      </c>
      <c r="H108" s="1">
        <f>IFERROR(__xludf.DUMMYFUNCTION("""COMPUTED_VALUE"""),1144.66)</f>
        <v>1144.66</v>
      </c>
      <c r="J108" s="2">
        <f>IFERROR(__xludf.DUMMYFUNCTION("""COMPUTED_VALUE"""),45447.66666666667)</f>
        <v>45447.66667</v>
      </c>
      <c r="K108" s="1">
        <f>IFERROR(__xludf.DUMMYFUNCTION("""COMPUTED_VALUE"""),1147.89)</f>
        <v>1147.89</v>
      </c>
      <c r="M108" s="2">
        <f>IFERROR(__xludf.DUMMYFUNCTION("""COMPUTED_VALUE"""),45447.66666666667)</f>
        <v>45447.66667</v>
      </c>
      <c r="N108" s="1">
        <f>IFERROR(__xludf.DUMMYFUNCTION("""COMPUTED_VALUE"""),7.1625111E7)</f>
        <v>71625111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IFERROR(__xludf.DUMMYFUNCTION("""COMPUTED_VALUE"""),1148.06)</f>
        <v>1148.06</v>
      </c>
      <c r="D109" s="2">
        <f>IFERROR(__xludf.DUMMYFUNCTION("""COMPUTED_VALUE"""),45448.66666666667)</f>
        <v>45448.66667</v>
      </c>
      <c r="E109" s="1">
        <f>IFERROR(__xludf.DUMMYFUNCTION("""COMPUTED_VALUE"""),1157.25)</f>
        <v>1157.25</v>
      </c>
      <c r="G109" s="2">
        <f>IFERROR(__xludf.DUMMYFUNCTION("""COMPUTED_VALUE"""),45448.66666666667)</f>
        <v>45448.66667</v>
      </c>
      <c r="H109" s="1">
        <f>IFERROR(__xludf.DUMMYFUNCTION("""COMPUTED_VALUE"""),1141.66)</f>
        <v>1141.66</v>
      </c>
      <c r="J109" s="2">
        <f>IFERROR(__xludf.DUMMYFUNCTION("""COMPUTED_VALUE"""),45448.66666666667)</f>
        <v>45448.66667</v>
      </c>
      <c r="K109" s="1">
        <f>IFERROR(__xludf.DUMMYFUNCTION("""COMPUTED_VALUE"""),1156.99)</f>
        <v>1156.99</v>
      </c>
      <c r="M109" s="2">
        <f>IFERROR(__xludf.DUMMYFUNCTION("""COMPUTED_VALUE"""),45448.66666666667)</f>
        <v>45448.66667</v>
      </c>
      <c r="N109" s="1">
        <f>IFERROR(__xludf.DUMMYFUNCTION("""COMPUTED_VALUE"""),7.7388694E7)</f>
        <v>77388694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IFERROR(__xludf.DUMMYFUNCTION("""COMPUTED_VALUE"""),1156.63)</f>
        <v>1156.63</v>
      </c>
      <c r="D110" s="2">
        <f>IFERROR(__xludf.DUMMYFUNCTION("""COMPUTED_VALUE"""),45449.66666666667)</f>
        <v>45449.66667</v>
      </c>
      <c r="E110" s="1">
        <f>IFERROR(__xludf.DUMMYFUNCTION("""COMPUTED_VALUE"""),1159.11)</f>
        <v>1159.11</v>
      </c>
      <c r="G110" s="2">
        <f>IFERROR(__xludf.DUMMYFUNCTION("""COMPUTED_VALUE"""),45449.66666666667)</f>
        <v>45449.66667</v>
      </c>
      <c r="H110" s="1">
        <f>IFERROR(__xludf.DUMMYFUNCTION("""COMPUTED_VALUE"""),1150.89)</f>
        <v>1150.89</v>
      </c>
      <c r="J110" s="2">
        <f>IFERROR(__xludf.DUMMYFUNCTION("""COMPUTED_VALUE"""),45449.66666666667)</f>
        <v>45449.66667</v>
      </c>
      <c r="K110" s="1">
        <f>IFERROR(__xludf.DUMMYFUNCTION("""COMPUTED_VALUE"""),1159.0)</f>
        <v>1159</v>
      </c>
      <c r="M110" s="2">
        <f>IFERROR(__xludf.DUMMYFUNCTION("""COMPUTED_VALUE"""),45449.66666666667)</f>
        <v>45449.66667</v>
      </c>
      <c r="N110" s="1">
        <f>IFERROR(__xludf.DUMMYFUNCTION("""COMPUTED_VALUE"""),5.7517512E7)</f>
        <v>57517512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IFERROR(__xludf.DUMMYFUNCTION("""COMPUTED_VALUE"""),1156.19)</f>
        <v>1156.19</v>
      </c>
      <c r="D111" s="2">
        <f>IFERROR(__xludf.DUMMYFUNCTION("""COMPUTED_VALUE"""),45450.66666666667)</f>
        <v>45450.66667</v>
      </c>
      <c r="E111" s="1">
        <f>IFERROR(__xludf.DUMMYFUNCTION("""COMPUTED_VALUE"""),1156.37)</f>
        <v>1156.37</v>
      </c>
      <c r="G111" s="2">
        <f>IFERROR(__xludf.DUMMYFUNCTION("""COMPUTED_VALUE"""),45450.66666666667)</f>
        <v>45450.66667</v>
      </c>
      <c r="H111" s="1">
        <f>IFERROR(__xludf.DUMMYFUNCTION("""COMPUTED_VALUE"""),1144.37)</f>
        <v>1144.37</v>
      </c>
      <c r="J111" s="2">
        <f>IFERROR(__xludf.DUMMYFUNCTION("""COMPUTED_VALUE"""),45450.66666666667)</f>
        <v>45450.66667</v>
      </c>
      <c r="K111" s="1">
        <f>IFERROR(__xludf.DUMMYFUNCTION("""COMPUTED_VALUE"""),1146.81)</f>
        <v>1146.81</v>
      </c>
      <c r="M111" s="2">
        <f>IFERROR(__xludf.DUMMYFUNCTION("""COMPUTED_VALUE"""),45450.66666666667)</f>
        <v>45450.66667</v>
      </c>
      <c r="N111" s="1">
        <f>IFERROR(__xludf.DUMMYFUNCTION("""COMPUTED_VALUE"""),5.9538058E7)</f>
        <v>59538058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IFERROR(__xludf.DUMMYFUNCTION("""COMPUTED_VALUE"""),1142.67)</f>
        <v>1142.67</v>
      </c>
      <c r="D112" s="2">
        <f>IFERROR(__xludf.DUMMYFUNCTION("""COMPUTED_VALUE"""),45453.66666666667)</f>
        <v>45453.66667</v>
      </c>
      <c r="E112" s="1">
        <f>IFERROR(__xludf.DUMMYFUNCTION("""COMPUTED_VALUE"""),1143.07)</f>
        <v>1143.07</v>
      </c>
      <c r="G112" s="2">
        <f>IFERROR(__xludf.DUMMYFUNCTION("""COMPUTED_VALUE"""),45453.66666666667)</f>
        <v>45453.66667</v>
      </c>
      <c r="H112" s="1">
        <f>IFERROR(__xludf.DUMMYFUNCTION("""COMPUTED_VALUE"""),1135.32)</f>
        <v>1135.32</v>
      </c>
      <c r="J112" s="2">
        <f>IFERROR(__xludf.DUMMYFUNCTION("""COMPUTED_VALUE"""),45453.66666666667)</f>
        <v>45453.66667</v>
      </c>
      <c r="K112" s="1">
        <f>IFERROR(__xludf.DUMMYFUNCTION("""COMPUTED_VALUE"""),1141.53)</f>
        <v>1141.53</v>
      </c>
      <c r="M112" s="2">
        <f>IFERROR(__xludf.DUMMYFUNCTION("""COMPUTED_VALUE"""),45453.66666666667)</f>
        <v>45453.66667</v>
      </c>
      <c r="N112" s="1">
        <f>IFERROR(__xludf.DUMMYFUNCTION("""COMPUTED_VALUE"""),6.2310446E7)</f>
        <v>62310446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IFERROR(__xludf.DUMMYFUNCTION("""COMPUTED_VALUE"""),1140.7)</f>
        <v>1140.7</v>
      </c>
      <c r="D113" s="2">
        <f>IFERROR(__xludf.DUMMYFUNCTION("""COMPUTED_VALUE"""),45454.66666666667)</f>
        <v>45454.66667</v>
      </c>
      <c r="E113" s="1">
        <f>IFERROR(__xludf.DUMMYFUNCTION("""COMPUTED_VALUE"""),1144.33)</f>
        <v>1144.33</v>
      </c>
      <c r="G113" s="2">
        <f>IFERROR(__xludf.DUMMYFUNCTION("""COMPUTED_VALUE"""),45454.66666666667)</f>
        <v>45454.66667</v>
      </c>
      <c r="H113" s="1">
        <f>IFERROR(__xludf.DUMMYFUNCTION("""COMPUTED_VALUE"""),1129.29)</f>
        <v>1129.29</v>
      </c>
      <c r="J113" s="2">
        <f>IFERROR(__xludf.DUMMYFUNCTION("""COMPUTED_VALUE"""),45454.66666666667)</f>
        <v>45454.66667</v>
      </c>
      <c r="K113" s="1">
        <f>IFERROR(__xludf.DUMMYFUNCTION("""COMPUTED_VALUE"""),1143.05)</f>
        <v>1143.05</v>
      </c>
      <c r="M113" s="2">
        <f>IFERROR(__xludf.DUMMYFUNCTION("""COMPUTED_VALUE"""),45454.66666666667)</f>
        <v>45454.66667</v>
      </c>
      <c r="N113" s="1">
        <f>IFERROR(__xludf.DUMMYFUNCTION("""COMPUTED_VALUE"""),6.6030684E7)</f>
        <v>66030684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IFERROR(__xludf.DUMMYFUNCTION("""COMPUTED_VALUE"""),1148.87)</f>
        <v>1148.87</v>
      </c>
      <c r="D114" s="2">
        <f>IFERROR(__xludf.DUMMYFUNCTION("""COMPUTED_VALUE"""),45455.66666666667)</f>
        <v>45455.66667</v>
      </c>
      <c r="E114" s="1">
        <f>IFERROR(__xludf.DUMMYFUNCTION("""COMPUTED_VALUE"""),1165.0)</f>
        <v>1165</v>
      </c>
      <c r="G114" s="2">
        <f>IFERROR(__xludf.DUMMYFUNCTION("""COMPUTED_VALUE"""),45455.66666666667)</f>
        <v>45455.66667</v>
      </c>
      <c r="H114" s="1">
        <f>IFERROR(__xludf.DUMMYFUNCTION("""COMPUTED_VALUE"""),1144.8)</f>
        <v>1144.8</v>
      </c>
      <c r="J114" s="2">
        <f>IFERROR(__xludf.DUMMYFUNCTION("""COMPUTED_VALUE"""),45455.66666666667)</f>
        <v>45455.66667</v>
      </c>
      <c r="K114" s="1">
        <f>IFERROR(__xludf.DUMMYFUNCTION("""COMPUTED_VALUE"""),1148.97)</f>
        <v>1148.97</v>
      </c>
      <c r="M114" s="2">
        <f>IFERROR(__xludf.DUMMYFUNCTION("""COMPUTED_VALUE"""),45455.66666666667)</f>
        <v>45455.66667</v>
      </c>
      <c r="N114" s="1">
        <f>IFERROR(__xludf.DUMMYFUNCTION("""COMPUTED_VALUE"""),8.3899903E7)</f>
        <v>83899903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IFERROR(__xludf.DUMMYFUNCTION("""COMPUTED_VALUE"""),1146.71)</f>
        <v>1146.71</v>
      </c>
      <c r="D115" s="2">
        <f>IFERROR(__xludf.DUMMYFUNCTION("""COMPUTED_VALUE"""),45456.66666666667)</f>
        <v>45456.66667</v>
      </c>
      <c r="E115" s="1">
        <f>IFERROR(__xludf.DUMMYFUNCTION("""COMPUTED_VALUE"""),1146.71)</f>
        <v>1146.71</v>
      </c>
      <c r="G115" s="2">
        <f>IFERROR(__xludf.DUMMYFUNCTION("""COMPUTED_VALUE"""),45456.66666666667)</f>
        <v>45456.66667</v>
      </c>
      <c r="H115" s="1">
        <f>IFERROR(__xludf.DUMMYFUNCTION("""COMPUTED_VALUE"""),1131.41)</f>
        <v>1131.41</v>
      </c>
      <c r="J115" s="2">
        <f>IFERROR(__xludf.DUMMYFUNCTION("""COMPUTED_VALUE"""),45456.66666666667)</f>
        <v>45456.66667</v>
      </c>
      <c r="K115" s="1">
        <f>IFERROR(__xludf.DUMMYFUNCTION("""COMPUTED_VALUE"""),1137.15)</f>
        <v>1137.15</v>
      </c>
      <c r="M115" s="2">
        <f>IFERROR(__xludf.DUMMYFUNCTION("""COMPUTED_VALUE"""),45456.66666666667)</f>
        <v>45456.66667</v>
      </c>
      <c r="N115" s="1">
        <f>IFERROR(__xludf.DUMMYFUNCTION("""COMPUTED_VALUE"""),7.6437672E7)</f>
        <v>76437672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IFERROR(__xludf.DUMMYFUNCTION("""COMPUTED_VALUE"""),1132.19)</f>
        <v>1132.19</v>
      </c>
      <c r="D116" s="2">
        <f>IFERROR(__xludf.DUMMYFUNCTION("""COMPUTED_VALUE"""),45457.66666666667)</f>
        <v>45457.66667</v>
      </c>
      <c r="E116" s="1">
        <f>IFERROR(__xludf.DUMMYFUNCTION("""COMPUTED_VALUE"""),1132.19)</f>
        <v>1132.19</v>
      </c>
      <c r="G116" s="2">
        <f>IFERROR(__xludf.DUMMYFUNCTION("""COMPUTED_VALUE"""),45457.66666666667)</f>
        <v>45457.66667</v>
      </c>
      <c r="H116" s="1">
        <f>IFERROR(__xludf.DUMMYFUNCTION("""COMPUTED_VALUE"""),1114.93)</f>
        <v>1114.93</v>
      </c>
      <c r="J116" s="2">
        <f>IFERROR(__xludf.DUMMYFUNCTION("""COMPUTED_VALUE"""),45457.66666666667)</f>
        <v>45457.66667</v>
      </c>
      <c r="K116" s="1">
        <f>IFERROR(__xludf.DUMMYFUNCTION("""COMPUTED_VALUE"""),1121.45)</f>
        <v>1121.45</v>
      </c>
      <c r="M116" s="2">
        <f>IFERROR(__xludf.DUMMYFUNCTION("""COMPUTED_VALUE"""),45457.66666666667)</f>
        <v>45457.66667</v>
      </c>
      <c r="N116" s="1">
        <f>IFERROR(__xludf.DUMMYFUNCTION("""COMPUTED_VALUE"""),8.4439998E7)</f>
        <v>84439998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IFERROR(__xludf.DUMMYFUNCTION("""COMPUTED_VALUE"""),1119.1)</f>
        <v>1119.1</v>
      </c>
      <c r="D117" s="2">
        <f>IFERROR(__xludf.DUMMYFUNCTION("""COMPUTED_VALUE"""),45460.66666666667)</f>
        <v>45460.66667</v>
      </c>
      <c r="E117" s="1">
        <f>IFERROR(__xludf.DUMMYFUNCTION("""COMPUTED_VALUE"""),1129.19)</f>
        <v>1129.19</v>
      </c>
      <c r="G117" s="2">
        <f>IFERROR(__xludf.DUMMYFUNCTION("""COMPUTED_VALUE"""),45460.66666666667)</f>
        <v>45460.66667</v>
      </c>
      <c r="H117" s="1">
        <f>IFERROR(__xludf.DUMMYFUNCTION("""COMPUTED_VALUE"""),1113.52)</f>
        <v>1113.52</v>
      </c>
      <c r="J117" s="2">
        <f>IFERROR(__xludf.DUMMYFUNCTION("""COMPUTED_VALUE"""),45460.66666666667)</f>
        <v>45460.66667</v>
      </c>
      <c r="K117" s="1">
        <f>IFERROR(__xludf.DUMMYFUNCTION("""COMPUTED_VALUE"""),1128.87)</f>
        <v>1128.87</v>
      </c>
      <c r="M117" s="2">
        <f>IFERROR(__xludf.DUMMYFUNCTION("""COMPUTED_VALUE"""),45460.66666666667)</f>
        <v>45460.66667</v>
      </c>
      <c r="N117" s="1">
        <f>IFERROR(__xludf.DUMMYFUNCTION("""COMPUTED_VALUE"""),1.00475961E8)</f>
        <v>100475961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IFERROR(__xludf.DUMMYFUNCTION("""COMPUTED_VALUE"""),1127.96)</f>
        <v>1127.96</v>
      </c>
      <c r="D118" s="2">
        <f>IFERROR(__xludf.DUMMYFUNCTION("""COMPUTED_VALUE"""),45461.66666666667)</f>
        <v>45461.66667</v>
      </c>
      <c r="E118" s="1">
        <f>IFERROR(__xludf.DUMMYFUNCTION("""COMPUTED_VALUE"""),1135.81)</f>
        <v>1135.81</v>
      </c>
      <c r="G118" s="2">
        <f>IFERROR(__xludf.DUMMYFUNCTION("""COMPUTED_VALUE"""),45461.66666666667)</f>
        <v>45461.66667</v>
      </c>
      <c r="H118" s="1">
        <f>IFERROR(__xludf.DUMMYFUNCTION("""COMPUTED_VALUE"""),1124.61)</f>
        <v>1124.61</v>
      </c>
      <c r="J118" s="2">
        <f>IFERROR(__xludf.DUMMYFUNCTION("""COMPUTED_VALUE"""),45461.66666666667)</f>
        <v>45461.66667</v>
      </c>
      <c r="K118" s="1">
        <f>IFERROR(__xludf.DUMMYFUNCTION("""COMPUTED_VALUE"""),1129.02)</f>
        <v>1129.02</v>
      </c>
      <c r="M118" s="2">
        <f>IFERROR(__xludf.DUMMYFUNCTION("""COMPUTED_VALUE"""),45461.66666666667)</f>
        <v>45461.66667</v>
      </c>
      <c r="N118" s="1">
        <f>IFERROR(__xludf.DUMMYFUNCTION("""COMPUTED_VALUE"""),6.5834191E7)</f>
        <v>65834191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IFERROR(__xludf.DUMMYFUNCTION("""COMPUTED_VALUE"""),1127.76)</f>
        <v>1127.76</v>
      </c>
      <c r="D119" s="2">
        <f>IFERROR(__xludf.DUMMYFUNCTION("""COMPUTED_VALUE"""),45463.66666666667)</f>
        <v>45463.66667</v>
      </c>
      <c r="E119" s="1">
        <f>IFERROR(__xludf.DUMMYFUNCTION("""COMPUTED_VALUE"""),1132.63)</f>
        <v>1132.63</v>
      </c>
      <c r="G119" s="2">
        <f>IFERROR(__xludf.DUMMYFUNCTION("""COMPUTED_VALUE"""),45463.66666666667)</f>
        <v>45463.66667</v>
      </c>
      <c r="H119" s="1">
        <f>IFERROR(__xludf.DUMMYFUNCTION("""COMPUTED_VALUE"""),1124.38)</f>
        <v>1124.38</v>
      </c>
      <c r="J119" s="2">
        <f>IFERROR(__xludf.DUMMYFUNCTION("""COMPUTED_VALUE"""),45463.66666666667)</f>
        <v>45463.66667</v>
      </c>
      <c r="K119" s="1">
        <f>IFERROR(__xludf.DUMMYFUNCTION("""COMPUTED_VALUE"""),1125.22)</f>
        <v>1125.22</v>
      </c>
      <c r="M119" s="2">
        <f>IFERROR(__xludf.DUMMYFUNCTION("""COMPUTED_VALUE"""),45463.66666666667)</f>
        <v>45463.66667</v>
      </c>
      <c r="N119" s="1">
        <f>IFERROR(__xludf.DUMMYFUNCTION("""COMPUTED_VALUE"""),7.2981978E7)</f>
        <v>72981978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IFERROR(__xludf.DUMMYFUNCTION("""COMPUTED_VALUE"""),1124.57)</f>
        <v>1124.57</v>
      </c>
      <c r="D120" s="2">
        <f>IFERROR(__xludf.DUMMYFUNCTION("""COMPUTED_VALUE"""),45464.66666666667)</f>
        <v>45464.66667</v>
      </c>
      <c r="E120" s="1">
        <f>IFERROR(__xludf.DUMMYFUNCTION("""COMPUTED_VALUE"""),1128.14)</f>
        <v>1128.14</v>
      </c>
      <c r="G120" s="2">
        <f>IFERROR(__xludf.DUMMYFUNCTION("""COMPUTED_VALUE"""),45464.66666666667)</f>
        <v>45464.66667</v>
      </c>
      <c r="H120" s="1">
        <f>IFERROR(__xludf.DUMMYFUNCTION("""COMPUTED_VALUE"""),1116.47)</f>
        <v>1116.47</v>
      </c>
      <c r="J120" s="2">
        <f>IFERROR(__xludf.DUMMYFUNCTION("""COMPUTED_VALUE"""),45464.66666666667)</f>
        <v>45464.66667</v>
      </c>
      <c r="K120" s="1">
        <f>IFERROR(__xludf.DUMMYFUNCTION("""COMPUTED_VALUE"""),1128.07)</f>
        <v>1128.07</v>
      </c>
      <c r="M120" s="2">
        <f>IFERROR(__xludf.DUMMYFUNCTION("""COMPUTED_VALUE"""),45464.66666666667)</f>
        <v>45464.66667</v>
      </c>
      <c r="N120" s="1">
        <f>IFERROR(__xludf.DUMMYFUNCTION("""COMPUTED_VALUE"""),1.69430724E8)</f>
        <v>169430724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IFERROR(__xludf.DUMMYFUNCTION("""COMPUTED_VALUE"""),1129.9)</f>
        <v>1129.9</v>
      </c>
      <c r="D121" s="2">
        <f>IFERROR(__xludf.DUMMYFUNCTION("""COMPUTED_VALUE"""),45467.66666666667)</f>
        <v>45467.66667</v>
      </c>
      <c r="E121" s="1">
        <f>IFERROR(__xludf.DUMMYFUNCTION("""COMPUTED_VALUE"""),1142.88)</f>
        <v>1142.88</v>
      </c>
      <c r="G121" s="2">
        <f>IFERROR(__xludf.DUMMYFUNCTION("""COMPUTED_VALUE"""),45467.66666666667)</f>
        <v>45467.66667</v>
      </c>
      <c r="H121" s="1">
        <f>IFERROR(__xludf.DUMMYFUNCTION("""COMPUTED_VALUE"""),1129.9)</f>
        <v>1129.9</v>
      </c>
      <c r="J121" s="2">
        <f>IFERROR(__xludf.DUMMYFUNCTION("""COMPUTED_VALUE"""),45467.66666666667)</f>
        <v>45467.66667</v>
      </c>
      <c r="K121" s="1">
        <f>IFERROR(__xludf.DUMMYFUNCTION("""COMPUTED_VALUE"""),1137.45)</f>
        <v>1137.45</v>
      </c>
      <c r="M121" s="2">
        <f>IFERROR(__xludf.DUMMYFUNCTION("""COMPUTED_VALUE"""),45467.66666666667)</f>
        <v>45467.66667</v>
      </c>
      <c r="N121" s="1">
        <f>IFERROR(__xludf.DUMMYFUNCTION("""COMPUTED_VALUE"""),2.14699071E8)</f>
        <v>214699071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IFERROR(__xludf.DUMMYFUNCTION("""COMPUTED_VALUE"""),1135.41)</f>
        <v>1135.41</v>
      </c>
      <c r="D122" s="2">
        <f>IFERROR(__xludf.DUMMYFUNCTION("""COMPUTED_VALUE"""),45468.66666666667)</f>
        <v>45468.66667</v>
      </c>
      <c r="E122" s="1">
        <f>IFERROR(__xludf.DUMMYFUNCTION("""COMPUTED_VALUE"""),1135.41)</f>
        <v>1135.41</v>
      </c>
      <c r="G122" s="2">
        <f>IFERROR(__xludf.DUMMYFUNCTION("""COMPUTED_VALUE"""),45468.66666666667)</f>
        <v>45468.66667</v>
      </c>
      <c r="H122" s="1">
        <f>IFERROR(__xludf.DUMMYFUNCTION("""COMPUTED_VALUE"""),1117.9)</f>
        <v>1117.9</v>
      </c>
      <c r="J122" s="2">
        <f>IFERROR(__xludf.DUMMYFUNCTION("""COMPUTED_VALUE"""),45468.66666666667)</f>
        <v>45468.66667</v>
      </c>
      <c r="K122" s="1">
        <f>IFERROR(__xludf.DUMMYFUNCTION("""COMPUTED_VALUE"""),1120.83)</f>
        <v>1120.83</v>
      </c>
      <c r="M122" s="2">
        <f>IFERROR(__xludf.DUMMYFUNCTION("""COMPUTED_VALUE"""),45468.66666666667)</f>
        <v>45468.66667</v>
      </c>
      <c r="N122" s="1">
        <f>IFERROR(__xludf.DUMMYFUNCTION("""COMPUTED_VALUE"""),2.03589986E8)</f>
        <v>203589986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IFERROR(__xludf.DUMMYFUNCTION("""COMPUTED_VALUE"""),1120.01)</f>
        <v>1120.01</v>
      </c>
      <c r="D123" s="2">
        <f>IFERROR(__xludf.DUMMYFUNCTION("""COMPUTED_VALUE"""),45469.66666666667)</f>
        <v>45469.66667</v>
      </c>
      <c r="E123" s="1">
        <f>IFERROR(__xludf.DUMMYFUNCTION("""COMPUTED_VALUE"""),1129.88)</f>
        <v>1129.88</v>
      </c>
      <c r="G123" s="2">
        <f>IFERROR(__xludf.DUMMYFUNCTION("""COMPUTED_VALUE"""),45469.66666666667)</f>
        <v>45469.66667</v>
      </c>
      <c r="H123" s="1">
        <f>IFERROR(__xludf.DUMMYFUNCTION("""COMPUTED_VALUE"""),1117.36)</f>
        <v>1117.36</v>
      </c>
      <c r="J123" s="2">
        <f>IFERROR(__xludf.DUMMYFUNCTION("""COMPUTED_VALUE"""),45469.66666666667)</f>
        <v>45469.66667</v>
      </c>
      <c r="K123" s="1">
        <f>IFERROR(__xludf.DUMMYFUNCTION("""COMPUTED_VALUE"""),1128.93)</f>
        <v>1128.93</v>
      </c>
      <c r="M123" s="2">
        <f>IFERROR(__xludf.DUMMYFUNCTION("""COMPUTED_VALUE"""),45469.66666666667)</f>
        <v>45469.66667</v>
      </c>
      <c r="N123" s="1">
        <f>IFERROR(__xludf.DUMMYFUNCTION("""COMPUTED_VALUE"""),1.80189115E8)</f>
        <v>180189115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IFERROR(__xludf.DUMMYFUNCTION("""COMPUTED_VALUE"""),1127.57)</f>
        <v>1127.57</v>
      </c>
      <c r="D124" s="2">
        <f>IFERROR(__xludf.DUMMYFUNCTION("""COMPUTED_VALUE"""),45470.66666666667)</f>
        <v>45470.66667</v>
      </c>
      <c r="E124" s="1">
        <f>IFERROR(__xludf.DUMMYFUNCTION("""COMPUTED_VALUE"""),1127.57)</f>
        <v>1127.57</v>
      </c>
      <c r="G124" s="2">
        <f>IFERROR(__xludf.DUMMYFUNCTION("""COMPUTED_VALUE"""),45470.66666666667)</f>
        <v>45470.66667</v>
      </c>
      <c r="H124" s="1">
        <f>IFERROR(__xludf.DUMMYFUNCTION("""COMPUTED_VALUE"""),1120.16)</f>
        <v>1120.16</v>
      </c>
      <c r="J124" s="2">
        <f>IFERROR(__xludf.DUMMYFUNCTION("""COMPUTED_VALUE"""),45470.66666666667)</f>
        <v>45470.66667</v>
      </c>
      <c r="K124" s="1">
        <f>IFERROR(__xludf.DUMMYFUNCTION("""COMPUTED_VALUE"""),1121.55)</f>
        <v>1121.55</v>
      </c>
      <c r="M124" s="2">
        <f>IFERROR(__xludf.DUMMYFUNCTION("""COMPUTED_VALUE"""),45470.66666666667)</f>
        <v>45470.66667</v>
      </c>
      <c r="N124" s="1">
        <f>IFERROR(__xludf.DUMMYFUNCTION("""COMPUTED_VALUE"""),1.64642362E8)</f>
        <v>164642362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IFERROR(__xludf.DUMMYFUNCTION("""COMPUTED_VALUE"""),1121.07)</f>
        <v>1121.07</v>
      </c>
      <c r="D125" s="2">
        <f>IFERROR(__xludf.DUMMYFUNCTION("""COMPUTED_VALUE"""),45471.66666666667)</f>
        <v>45471.66667</v>
      </c>
      <c r="E125" s="1">
        <f>IFERROR(__xludf.DUMMYFUNCTION("""COMPUTED_VALUE"""),1127.85)</f>
        <v>1127.85</v>
      </c>
      <c r="G125" s="2">
        <f>IFERROR(__xludf.DUMMYFUNCTION("""COMPUTED_VALUE"""),45471.66666666667)</f>
        <v>45471.66667</v>
      </c>
      <c r="H125" s="1">
        <f>IFERROR(__xludf.DUMMYFUNCTION("""COMPUTED_VALUE"""),1116.06)</f>
        <v>1116.06</v>
      </c>
      <c r="J125" s="2">
        <f>IFERROR(__xludf.DUMMYFUNCTION("""COMPUTED_VALUE"""),45471.66666666667)</f>
        <v>45471.66667</v>
      </c>
      <c r="K125" s="1">
        <f>IFERROR(__xludf.DUMMYFUNCTION("""COMPUTED_VALUE"""),1121.03)</f>
        <v>1121.03</v>
      </c>
      <c r="M125" s="2">
        <f>IFERROR(__xludf.DUMMYFUNCTION("""COMPUTED_VALUE"""),45471.66666666667)</f>
        <v>45471.66667</v>
      </c>
      <c r="N125" s="1">
        <f>IFERROR(__xludf.DUMMYFUNCTION("""COMPUTED_VALUE"""),3.34349005E8)</f>
        <v>334349005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IFERROR(__xludf.DUMMYFUNCTION("""COMPUTED_VALUE"""),1121.5)</f>
        <v>1121.5</v>
      </c>
      <c r="D126" s="2">
        <f>IFERROR(__xludf.DUMMYFUNCTION("""COMPUTED_VALUE"""),45474.66666666667)</f>
        <v>45474.66667</v>
      </c>
      <c r="E126" s="1">
        <f>IFERROR(__xludf.DUMMYFUNCTION("""COMPUTED_VALUE"""),1125.18)</f>
        <v>1125.18</v>
      </c>
      <c r="G126" s="2">
        <f>IFERROR(__xludf.DUMMYFUNCTION("""COMPUTED_VALUE"""),45474.66666666667)</f>
        <v>45474.66667</v>
      </c>
      <c r="H126" s="1">
        <f>IFERROR(__xludf.DUMMYFUNCTION("""COMPUTED_VALUE"""),1102.49)</f>
        <v>1102.49</v>
      </c>
      <c r="J126" s="2">
        <f>IFERROR(__xludf.DUMMYFUNCTION("""COMPUTED_VALUE"""),45474.66666666667)</f>
        <v>45474.66667</v>
      </c>
      <c r="K126" s="1">
        <f>IFERROR(__xludf.DUMMYFUNCTION("""COMPUTED_VALUE"""),1104.54)</f>
        <v>1104.54</v>
      </c>
      <c r="M126" s="2">
        <f>IFERROR(__xludf.DUMMYFUNCTION("""COMPUTED_VALUE"""),45474.66666666667)</f>
        <v>45474.66667</v>
      </c>
      <c r="N126" s="1">
        <f>IFERROR(__xludf.DUMMYFUNCTION("""COMPUTED_VALUE"""),9.7897748E7)</f>
        <v>97897748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IFERROR(__xludf.DUMMYFUNCTION("""COMPUTED_VALUE"""),1105.93)</f>
        <v>1105.93</v>
      </c>
      <c r="D127" s="2">
        <f>IFERROR(__xludf.DUMMYFUNCTION("""COMPUTED_VALUE"""),45475.66666666667)</f>
        <v>45475.66667</v>
      </c>
      <c r="E127" s="1">
        <f>IFERROR(__xludf.DUMMYFUNCTION("""COMPUTED_VALUE"""),1113.47)</f>
        <v>1113.47</v>
      </c>
      <c r="G127" s="2">
        <f>IFERROR(__xludf.DUMMYFUNCTION("""COMPUTED_VALUE"""),45475.66666666667)</f>
        <v>45475.66667</v>
      </c>
      <c r="H127" s="1">
        <f>IFERROR(__xludf.DUMMYFUNCTION("""COMPUTED_VALUE"""),1099.07)</f>
        <v>1099.07</v>
      </c>
      <c r="J127" s="2">
        <f>IFERROR(__xludf.DUMMYFUNCTION("""COMPUTED_VALUE"""),45475.66666666667)</f>
        <v>45475.66667</v>
      </c>
      <c r="K127" s="1">
        <f>IFERROR(__xludf.DUMMYFUNCTION("""COMPUTED_VALUE"""),1105.03)</f>
        <v>1105.03</v>
      </c>
      <c r="M127" s="2">
        <f>IFERROR(__xludf.DUMMYFUNCTION("""COMPUTED_VALUE"""),45475.66666666667)</f>
        <v>45475.66667</v>
      </c>
      <c r="N127" s="1">
        <f>IFERROR(__xludf.DUMMYFUNCTION("""COMPUTED_VALUE"""),1.07058005E8)</f>
        <v>107058005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IFERROR(__xludf.DUMMYFUNCTION("""COMPUTED_VALUE"""),1106.04)</f>
        <v>1106.04</v>
      </c>
      <c r="D128" s="2">
        <f>IFERROR(__xludf.DUMMYFUNCTION("""COMPUTED_VALUE"""),45476.54166666667)</f>
        <v>45476.54167</v>
      </c>
      <c r="E128" s="1">
        <f>IFERROR(__xludf.DUMMYFUNCTION("""COMPUTED_VALUE"""),1113.02)</f>
        <v>1113.02</v>
      </c>
      <c r="G128" s="2">
        <f>IFERROR(__xludf.DUMMYFUNCTION("""COMPUTED_VALUE"""),45476.54166666667)</f>
        <v>45476.54167</v>
      </c>
      <c r="H128" s="1">
        <f>IFERROR(__xludf.DUMMYFUNCTION("""COMPUTED_VALUE"""),1105.7)</f>
        <v>1105.7</v>
      </c>
      <c r="J128" s="2">
        <f>IFERROR(__xludf.DUMMYFUNCTION("""COMPUTED_VALUE"""),45476.54166666667)</f>
        <v>45476.54167</v>
      </c>
      <c r="K128" s="1">
        <f>IFERROR(__xludf.DUMMYFUNCTION("""COMPUTED_VALUE"""),1107.59)</f>
        <v>1107.59</v>
      </c>
      <c r="M128" s="2">
        <f>IFERROR(__xludf.DUMMYFUNCTION("""COMPUTED_VALUE"""),45476.54166666667)</f>
        <v>45476.54167</v>
      </c>
      <c r="N128" s="1">
        <f>IFERROR(__xludf.DUMMYFUNCTION("""COMPUTED_VALUE"""),6.7592336E7)</f>
        <v>67592336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IFERROR(__xludf.DUMMYFUNCTION("""COMPUTED_VALUE"""),1106.35)</f>
        <v>1106.35</v>
      </c>
      <c r="D129" s="2">
        <f>IFERROR(__xludf.DUMMYFUNCTION("""COMPUTED_VALUE"""),45478.66666666667)</f>
        <v>45478.66667</v>
      </c>
      <c r="E129" s="1">
        <f>IFERROR(__xludf.DUMMYFUNCTION("""COMPUTED_VALUE"""),1106.36)</f>
        <v>1106.36</v>
      </c>
      <c r="G129" s="2">
        <f>IFERROR(__xludf.DUMMYFUNCTION("""COMPUTED_VALUE"""),45478.66666666667)</f>
        <v>45478.66667</v>
      </c>
      <c r="H129" s="1">
        <f>IFERROR(__xludf.DUMMYFUNCTION("""COMPUTED_VALUE"""),1095.02)</f>
        <v>1095.02</v>
      </c>
      <c r="J129" s="2">
        <f>IFERROR(__xludf.DUMMYFUNCTION("""COMPUTED_VALUE"""),45478.66666666667)</f>
        <v>45478.66667</v>
      </c>
      <c r="K129" s="1">
        <f>IFERROR(__xludf.DUMMYFUNCTION("""COMPUTED_VALUE"""),1104.36)</f>
        <v>1104.36</v>
      </c>
      <c r="M129" s="2">
        <f>IFERROR(__xludf.DUMMYFUNCTION("""COMPUTED_VALUE"""),45478.66666666667)</f>
        <v>45478.66667</v>
      </c>
      <c r="N129" s="1">
        <f>IFERROR(__xludf.DUMMYFUNCTION("""COMPUTED_VALUE"""),8.6825896E7)</f>
        <v>86825896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IFERROR(__xludf.DUMMYFUNCTION("""COMPUTED_VALUE"""),1111.5)</f>
        <v>1111.5</v>
      </c>
      <c r="D130" s="2">
        <f>IFERROR(__xludf.DUMMYFUNCTION("""COMPUTED_VALUE"""),45481.66666666667)</f>
        <v>45481.66667</v>
      </c>
      <c r="E130" s="1">
        <f>IFERROR(__xludf.DUMMYFUNCTION("""COMPUTED_VALUE"""),1118.81)</f>
        <v>1118.81</v>
      </c>
      <c r="G130" s="2">
        <f>IFERROR(__xludf.DUMMYFUNCTION("""COMPUTED_VALUE"""),45481.66666666667)</f>
        <v>45481.66667</v>
      </c>
      <c r="H130" s="1">
        <f>IFERROR(__xludf.DUMMYFUNCTION("""COMPUTED_VALUE"""),1111.13)</f>
        <v>1111.13</v>
      </c>
      <c r="J130" s="2">
        <f>IFERROR(__xludf.DUMMYFUNCTION("""COMPUTED_VALUE"""),45481.66666666667)</f>
        <v>45481.66667</v>
      </c>
      <c r="K130" s="1">
        <f>IFERROR(__xludf.DUMMYFUNCTION("""COMPUTED_VALUE"""),1113.7)</f>
        <v>1113.7</v>
      </c>
      <c r="M130" s="2">
        <f>IFERROR(__xludf.DUMMYFUNCTION("""COMPUTED_VALUE"""),45481.66666666667)</f>
        <v>45481.66667</v>
      </c>
      <c r="N130" s="1">
        <f>IFERROR(__xludf.DUMMYFUNCTION("""COMPUTED_VALUE"""),7.9079693E7)</f>
        <v>79079693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IFERROR(__xludf.DUMMYFUNCTION("""COMPUTED_VALUE"""),1110.59)</f>
        <v>1110.59</v>
      </c>
      <c r="D131" s="2">
        <f>IFERROR(__xludf.DUMMYFUNCTION("""COMPUTED_VALUE"""),45482.66666666667)</f>
        <v>45482.66667</v>
      </c>
      <c r="E131" s="1">
        <f>IFERROR(__xludf.DUMMYFUNCTION("""COMPUTED_VALUE"""),1110.72)</f>
        <v>1110.72</v>
      </c>
      <c r="G131" s="2">
        <f>IFERROR(__xludf.DUMMYFUNCTION("""COMPUTED_VALUE"""),45482.66666666667)</f>
        <v>45482.66667</v>
      </c>
      <c r="H131" s="1">
        <f>IFERROR(__xludf.DUMMYFUNCTION("""COMPUTED_VALUE"""),1098.35)</f>
        <v>1098.35</v>
      </c>
      <c r="J131" s="2">
        <f>IFERROR(__xludf.DUMMYFUNCTION("""COMPUTED_VALUE"""),45482.66666666667)</f>
        <v>45482.66667</v>
      </c>
      <c r="K131" s="1">
        <f>IFERROR(__xludf.DUMMYFUNCTION("""COMPUTED_VALUE"""),1098.45)</f>
        <v>1098.45</v>
      </c>
      <c r="M131" s="2">
        <f>IFERROR(__xludf.DUMMYFUNCTION("""COMPUTED_VALUE"""),45482.66666666667)</f>
        <v>45482.66667</v>
      </c>
      <c r="N131" s="1">
        <f>IFERROR(__xludf.DUMMYFUNCTION("""COMPUTED_VALUE"""),7.2319693E7)</f>
        <v>72319693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IFERROR(__xludf.DUMMYFUNCTION("""COMPUTED_VALUE"""),1101.28)</f>
        <v>1101.28</v>
      </c>
      <c r="D132" s="2">
        <f>IFERROR(__xludf.DUMMYFUNCTION("""COMPUTED_VALUE"""),45483.66666666667)</f>
        <v>45483.66667</v>
      </c>
      <c r="E132" s="1">
        <f>IFERROR(__xludf.DUMMYFUNCTION("""COMPUTED_VALUE"""),1111.22)</f>
        <v>1111.22</v>
      </c>
      <c r="G132" s="2">
        <f>IFERROR(__xludf.DUMMYFUNCTION("""COMPUTED_VALUE"""),45483.66666666667)</f>
        <v>45483.66667</v>
      </c>
      <c r="H132" s="1">
        <f>IFERROR(__xludf.DUMMYFUNCTION("""COMPUTED_VALUE"""),1098.7)</f>
        <v>1098.7</v>
      </c>
      <c r="J132" s="2">
        <f>IFERROR(__xludf.DUMMYFUNCTION("""COMPUTED_VALUE"""),45483.66666666667)</f>
        <v>45483.66667</v>
      </c>
      <c r="K132" s="1">
        <f>IFERROR(__xludf.DUMMYFUNCTION("""COMPUTED_VALUE"""),1110.52)</f>
        <v>1110.52</v>
      </c>
      <c r="M132" s="2">
        <f>IFERROR(__xludf.DUMMYFUNCTION("""COMPUTED_VALUE"""),45483.66666666667)</f>
        <v>45483.66667</v>
      </c>
      <c r="N132" s="1">
        <f>IFERROR(__xludf.DUMMYFUNCTION("""COMPUTED_VALUE"""),9.3240354E7)</f>
        <v>93240354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IFERROR(__xludf.DUMMYFUNCTION("""COMPUTED_VALUE"""),1118.83)</f>
        <v>1118.83</v>
      </c>
      <c r="D133" s="2">
        <f>IFERROR(__xludf.DUMMYFUNCTION("""COMPUTED_VALUE"""),45484.66666666667)</f>
        <v>45484.66667</v>
      </c>
      <c r="E133" s="1">
        <f>IFERROR(__xludf.DUMMYFUNCTION("""COMPUTED_VALUE"""),1134.15)</f>
        <v>1134.15</v>
      </c>
      <c r="G133" s="2">
        <f>IFERROR(__xludf.DUMMYFUNCTION("""COMPUTED_VALUE"""),45484.66666666667)</f>
        <v>45484.66667</v>
      </c>
      <c r="H133" s="1">
        <f>IFERROR(__xludf.DUMMYFUNCTION("""COMPUTED_VALUE"""),1118.83)</f>
        <v>1118.83</v>
      </c>
      <c r="J133" s="2">
        <f>IFERROR(__xludf.DUMMYFUNCTION("""COMPUTED_VALUE"""),45484.66666666667)</f>
        <v>45484.66667</v>
      </c>
      <c r="K133" s="1">
        <f>IFERROR(__xludf.DUMMYFUNCTION("""COMPUTED_VALUE"""),1131.44)</f>
        <v>1131.44</v>
      </c>
      <c r="M133" s="2">
        <f>IFERROR(__xludf.DUMMYFUNCTION("""COMPUTED_VALUE"""),45484.66666666667)</f>
        <v>45484.66667</v>
      </c>
      <c r="N133" s="1">
        <f>IFERROR(__xludf.DUMMYFUNCTION("""COMPUTED_VALUE"""),8.8296102E7)</f>
        <v>88296102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IFERROR(__xludf.DUMMYFUNCTION("""COMPUTED_VALUE"""),1137.68)</f>
        <v>1137.68</v>
      </c>
      <c r="D134" s="2">
        <f>IFERROR(__xludf.DUMMYFUNCTION("""COMPUTED_VALUE"""),45485.66666666667)</f>
        <v>45485.66667</v>
      </c>
      <c r="E134" s="1">
        <f>IFERROR(__xludf.DUMMYFUNCTION("""COMPUTED_VALUE"""),1144.49)</f>
        <v>1144.49</v>
      </c>
      <c r="G134" s="2">
        <f>IFERROR(__xludf.DUMMYFUNCTION("""COMPUTED_VALUE"""),45485.66666666667)</f>
        <v>45485.66667</v>
      </c>
      <c r="H134" s="1">
        <f>IFERROR(__xludf.DUMMYFUNCTION("""COMPUTED_VALUE"""),1133.79)</f>
        <v>1133.79</v>
      </c>
      <c r="J134" s="2">
        <f>IFERROR(__xludf.DUMMYFUNCTION("""COMPUTED_VALUE"""),45485.66666666667)</f>
        <v>45485.66667</v>
      </c>
      <c r="K134" s="1">
        <f>IFERROR(__xludf.DUMMYFUNCTION("""COMPUTED_VALUE"""),1140.78)</f>
        <v>1140.78</v>
      </c>
      <c r="M134" s="2">
        <f>IFERROR(__xludf.DUMMYFUNCTION("""COMPUTED_VALUE"""),45485.66666666667)</f>
        <v>45485.66667</v>
      </c>
      <c r="N134" s="1">
        <f>IFERROR(__xludf.DUMMYFUNCTION("""COMPUTED_VALUE"""),9.3558728E7)</f>
        <v>93558728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IFERROR(__xludf.DUMMYFUNCTION("""COMPUTED_VALUE"""),1138.02)</f>
        <v>1138.02</v>
      </c>
      <c r="D135" s="2">
        <f>IFERROR(__xludf.DUMMYFUNCTION("""COMPUTED_VALUE"""),45488.66666666667)</f>
        <v>45488.66667</v>
      </c>
      <c r="E135" s="1">
        <f>IFERROR(__xludf.DUMMYFUNCTION("""COMPUTED_VALUE"""),1141.68)</f>
        <v>1141.68</v>
      </c>
      <c r="G135" s="2">
        <f>IFERROR(__xludf.DUMMYFUNCTION("""COMPUTED_VALUE"""),45488.66666666667)</f>
        <v>45488.66667</v>
      </c>
      <c r="H135" s="1">
        <f>IFERROR(__xludf.DUMMYFUNCTION("""COMPUTED_VALUE"""),1130.61)</f>
        <v>1130.61</v>
      </c>
      <c r="J135" s="2">
        <f>IFERROR(__xludf.DUMMYFUNCTION("""COMPUTED_VALUE"""),45488.66666666667)</f>
        <v>45488.66667</v>
      </c>
      <c r="K135" s="1">
        <f>IFERROR(__xludf.DUMMYFUNCTION("""COMPUTED_VALUE"""),1132.64)</f>
        <v>1132.64</v>
      </c>
      <c r="M135" s="2">
        <f>IFERROR(__xludf.DUMMYFUNCTION("""COMPUTED_VALUE"""),45488.66666666667)</f>
        <v>45488.66667</v>
      </c>
      <c r="N135" s="1">
        <f>IFERROR(__xludf.DUMMYFUNCTION("""COMPUTED_VALUE"""),9.2629558E7)</f>
        <v>92629558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IFERROR(__xludf.DUMMYFUNCTION("""COMPUTED_VALUE"""),1134.85)</f>
        <v>1134.85</v>
      </c>
      <c r="D136" s="2">
        <f>IFERROR(__xludf.DUMMYFUNCTION("""COMPUTED_VALUE"""),45489.66666666667)</f>
        <v>45489.66667</v>
      </c>
      <c r="E136" s="1">
        <f>IFERROR(__xludf.DUMMYFUNCTION("""COMPUTED_VALUE"""),1161.17)</f>
        <v>1161.17</v>
      </c>
      <c r="G136" s="2">
        <f>IFERROR(__xludf.DUMMYFUNCTION("""COMPUTED_VALUE"""),45489.66666666667)</f>
        <v>45489.66667</v>
      </c>
      <c r="H136" s="1">
        <f>IFERROR(__xludf.DUMMYFUNCTION("""COMPUTED_VALUE"""),1133.81)</f>
        <v>1133.81</v>
      </c>
      <c r="J136" s="2">
        <f>IFERROR(__xludf.DUMMYFUNCTION("""COMPUTED_VALUE"""),45489.66666666667)</f>
        <v>45489.66667</v>
      </c>
      <c r="K136" s="1">
        <f>IFERROR(__xludf.DUMMYFUNCTION("""COMPUTED_VALUE"""),1160.01)</f>
        <v>1160.01</v>
      </c>
      <c r="M136" s="2">
        <f>IFERROR(__xludf.DUMMYFUNCTION("""COMPUTED_VALUE"""),45489.66666666667)</f>
        <v>45489.66667</v>
      </c>
      <c r="N136" s="1">
        <f>IFERROR(__xludf.DUMMYFUNCTION("""COMPUTED_VALUE"""),1.41612624E8)</f>
        <v>141612624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IFERROR(__xludf.DUMMYFUNCTION("""COMPUTED_VALUE"""),1158.34)</f>
        <v>1158.34</v>
      </c>
      <c r="D137" s="2">
        <f>IFERROR(__xludf.DUMMYFUNCTION("""COMPUTED_VALUE"""),45490.66666666667)</f>
        <v>45490.66667</v>
      </c>
      <c r="E137" s="1">
        <f>IFERROR(__xludf.DUMMYFUNCTION("""COMPUTED_VALUE"""),1168.39)</f>
        <v>1168.39</v>
      </c>
      <c r="G137" s="2">
        <f>IFERROR(__xludf.DUMMYFUNCTION("""COMPUTED_VALUE"""),45490.66666666667)</f>
        <v>45490.66667</v>
      </c>
      <c r="H137" s="1">
        <f>IFERROR(__xludf.DUMMYFUNCTION("""COMPUTED_VALUE"""),1155.49)</f>
        <v>1155.49</v>
      </c>
      <c r="J137" s="2">
        <f>IFERROR(__xludf.DUMMYFUNCTION("""COMPUTED_VALUE"""),45490.66666666667)</f>
        <v>45490.66667</v>
      </c>
      <c r="K137" s="1">
        <f>IFERROR(__xludf.DUMMYFUNCTION("""COMPUTED_VALUE"""),1158.52)</f>
        <v>1158.52</v>
      </c>
      <c r="M137" s="2">
        <f>IFERROR(__xludf.DUMMYFUNCTION("""COMPUTED_VALUE"""),45490.66666666667)</f>
        <v>45490.66667</v>
      </c>
      <c r="N137" s="1">
        <f>IFERROR(__xludf.DUMMYFUNCTION("""COMPUTED_VALUE"""),1.09123488E8)</f>
        <v>109123488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IFERROR(__xludf.DUMMYFUNCTION("""COMPUTED_VALUE"""),1154.93)</f>
        <v>1154.93</v>
      </c>
      <c r="D138" s="2">
        <f>IFERROR(__xludf.DUMMYFUNCTION("""COMPUTED_VALUE"""),45491.66666666667)</f>
        <v>45491.66667</v>
      </c>
      <c r="E138" s="1">
        <f>IFERROR(__xludf.DUMMYFUNCTION("""COMPUTED_VALUE"""),1170.15)</f>
        <v>1170.15</v>
      </c>
      <c r="G138" s="2">
        <f>IFERROR(__xludf.DUMMYFUNCTION("""COMPUTED_VALUE"""),45491.66666666667)</f>
        <v>45491.66667</v>
      </c>
      <c r="H138" s="1">
        <f>IFERROR(__xludf.DUMMYFUNCTION("""COMPUTED_VALUE"""),1145.69)</f>
        <v>1145.69</v>
      </c>
      <c r="J138" s="2">
        <f>IFERROR(__xludf.DUMMYFUNCTION("""COMPUTED_VALUE"""),45491.66666666667)</f>
        <v>45491.66667</v>
      </c>
      <c r="K138" s="1">
        <f>IFERROR(__xludf.DUMMYFUNCTION("""COMPUTED_VALUE"""),1146.61)</f>
        <v>1146.61</v>
      </c>
      <c r="M138" s="2">
        <f>IFERROR(__xludf.DUMMYFUNCTION("""COMPUTED_VALUE"""),45491.66666666667)</f>
        <v>45491.66667</v>
      </c>
      <c r="N138" s="1">
        <f>IFERROR(__xludf.DUMMYFUNCTION("""COMPUTED_VALUE"""),6.8309136E7)</f>
        <v>68309136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IFERROR(__xludf.DUMMYFUNCTION("""COMPUTED_VALUE"""),1146.19)</f>
        <v>1146.19</v>
      </c>
      <c r="D139" s="2">
        <f>IFERROR(__xludf.DUMMYFUNCTION("""COMPUTED_VALUE"""),45492.66666666667)</f>
        <v>45492.66667</v>
      </c>
      <c r="E139" s="1">
        <f>IFERROR(__xludf.DUMMYFUNCTION("""COMPUTED_VALUE"""),1146.33)</f>
        <v>1146.33</v>
      </c>
      <c r="G139" s="2">
        <f>IFERROR(__xludf.DUMMYFUNCTION("""COMPUTED_VALUE"""),45492.66666666667)</f>
        <v>45492.66667</v>
      </c>
      <c r="H139" s="1">
        <f>IFERROR(__xludf.DUMMYFUNCTION("""COMPUTED_VALUE"""),1127.62)</f>
        <v>1127.62</v>
      </c>
      <c r="J139" s="2">
        <f>IFERROR(__xludf.DUMMYFUNCTION("""COMPUTED_VALUE"""),45492.66666666667)</f>
        <v>45492.66667</v>
      </c>
      <c r="K139" s="1">
        <f>IFERROR(__xludf.DUMMYFUNCTION("""COMPUTED_VALUE"""),1132.73)</f>
        <v>1132.73</v>
      </c>
      <c r="M139" s="2">
        <f>IFERROR(__xludf.DUMMYFUNCTION("""COMPUTED_VALUE"""),45492.66666666667)</f>
        <v>45492.66667</v>
      </c>
      <c r="N139" s="1">
        <f>IFERROR(__xludf.DUMMYFUNCTION("""COMPUTED_VALUE"""),7.2385634E7)</f>
        <v>72385634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IFERROR(__xludf.DUMMYFUNCTION("""COMPUTED_VALUE"""),1137.71)</f>
        <v>1137.71</v>
      </c>
      <c r="D140" s="2">
        <f>IFERROR(__xludf.DUMMYFUNCTION("""COMPUTED_VALUE"""),45495.66666666667)</f>
        <v>45495.66667</v>
      </c>
      <c r="E140" s="1">
        <f>IFERROR(__xludf.DUMMYFUNCTION("""COMPUTED_VALUE"""),1143.85)</f>
        <v>1143.85</v>
      </c>
      <c r="G140" s="2">
        <f>IFERROR(__xludf.DUMMYFUNCTION("""COMPUTED_VALUE"""),45495.66666666667)</f>
        <v>45495.66667</v>
      </c>
      <c r="H140" s="1">
        <f>IFERROR(__xludf.DUMMYFUNCTION("""COMPUTED_VALUE"""),1126.29)</f>
        <v>1126.29</v>
      </c>
      <c r="J140" s="2">
        <f>IFERROR(__xludf.DUMMYFUNCTION("""COMPUTED_VALUE"""),45495.66666666667)</f>
        <v>45495.66667</v>
      </c>
      <c r="K140" s="1">
        <f>IFERROR(__xludf.DUMMYFUNCTION("""COMPUTED_VALUE"""),1143.01)</f>
        <v>1143.01</v>
      </c>
      <c r="M140" s="2">
        <f>IFERROR(__xludf.DUMMYFUNCTION("""COMPUTED_VALUE"""),45495.66666666667)</f>
        <v>45495.66667</v>
      </c>
      <c r="N140" s="1">
        <f>IFERROR(__xludf.DUMMYFUNCTION("""COMPUTED_VALUE"""),5.5651957E7)</f>
        <v>55651957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IFERROR(__xludf.DUMMYFUNCTION("""COMPUTED_VALUE"""),1142.89)</f>
        <v>1142.89</v>
      </c>
      <c r="D141" s="2">
        <f>IFERROR(__xludf.DUMMYFUNCTION("""COMPUTED_VALUE"""),45496.66666666667)</f>
        <v>45496.66667</v>
      </c>
      <c r="E141" s="1">
        <f>IFERROR(__xludf.DUMMYFUNCTION("""COMPUTED_VALUE"""),1143.09)</f>
        <v>1143.09</v>
      </c>
      <c r="G141" s="2">
        <f>IFERROR(__xludf.DUMMYFUNCTION("""COMPUTED_VALUE"""),45496.66666666667)</f>
        <v>45496.66667</v>
      </c>
      <c r="H141" s="1">
        <f>IFERROR(__xludf.DUMMYFUNCTION("""COMPUTED_VALUE"""),1135.48)</f>
        <v>1135.48</v>
      </c>
      <c r="J141" s="2">
        <f>IFERROR(__xludf.DUMMYFUNCTION("""COMPUTED_VALUE"""),45496.66666666667)</f>
        <v>45496.66667</v>
      </c>
      <c r="K141" s="1">
        <f>IFERROR(__xludf.DUMMYFUNCTION("""COMPUTED_VALUE"""),1138.71)</f>
        <v>1138.71</v>
      </c>
      <c r="M141" s="2">
        <f>IFERROR(__xludf.DUMMYFUNCTION("""COMPUTED_VALUE"""),45496.66666666667)</f>
        <v>45496.66667</v>
      </c>
      <c r="N141" s="1">
        <f>IFERROR(__xludf.DUMMYFUNCTION("""COMPUTED_VALUE"""),5.8767678E7)</f>
        <v>58767678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IFERROR(__xludf.DUMMYFUNCTION("""COMPUTED_VALUE"""),1138.17)</f>
        <v>1138.17</v>
      </c>
      <c r="D142" s="2">
        <f>IFERROR(__xludf.DUMMYFUNCTION("""COMPUTED_VALUE"""),45497.66666666667)</f>
        <v>45497.66667</v>
      </c>
      <c r="E142" s="1">
        <f>IFERROR(__xludf.DUMMYFUNCTION("""COMPUTED_VALUE"""),1143.28)</f>
        <v>1143.28</v>
      </c>
      <c r="G142" s="2">
        <f>IFERROR(__xludf.DUMMYFUNCTION("""COMPUTED_VALUE"""),45497.66666666667)</f>
        <v>45497.66667</v>
      </c>
      <c r="H142" s="1">
        <f>IFERROR(__xludf.DUMMYFUNCTION("""COMPUTED_VALUE"""),1125.14)</f>
        <v>1125.14</v>
      </c>
      <c r="J142" s="2">
        <f>IFERROR(__xludf.DUMMYFUNCTION("""COMPUTED_VALUE"""),45497.66666666667)</f>
        <v>45497.66667</v>
      </c>
      <c r="K142" s="1">
        <f>IFERROR(__xludf.DUMMYFUNCTION("""COMPUTED_VALUE"""),1126.5)</f>
        <v>1126.5</v>
      </c>
      <c r="M142" s="2">
        <f>IFERROR(__xludf.DUMMYFUNCTION("""COMPUTED_VALUE"""),45497.66666666667)</f>
        <v>45497.66667</v>
      </c>
      <c r="N142" s="1">
        <f>IFERROR(__xludf.DUMMYFUNCTION("""COMPUTED_VALUE"""),6.6191946E7)</f>
        <v>66191946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IFERROR(__xludf.DUMMYFUNCTION("""COMPUTED_VALUE"""),1126.74)</f>
        <v>1126.74</v>
      </c>
      <c r="D143" s="2">
        <f>IFERROR(__xludf.DUMMYFUNCTION("""COMPUTED_VALUE"""),45498.66666666667)</f>
        <v>45498.66667</v>
      </c>
      <c r="E143" s="1">
        <f>IFERROR(__xludf.DUMMYFUNCTION("""COMPUTED_VALUE"""),1153.6)</f>
        <v>1153.6</v>
      </c>
      <c r="G143" s="2">
        <f>IFERROR(__xludf.DUMMYFUNCTION("""COMPUTED_VALUE"""),45498.66666666667)</f>
        <v>45498.66667</v>
      </c>
      <c r="H143" s="1">
        <f>IFERROR(__xludf.DUMMYFUNCTION("""COMPUTED_VALUE"""),1124.67)</f>
        <v>1124.67</v>
      </c>
      <c r="J143" s="2">
        <f>IFERROR(__xludf.DUMMYFUNCTION("""COMPUTED_VALUE"""),45498.66666666667)</f>
        <v>45498.66667</v>
      </c>
      <c r="K143" s="1">
        <f>IFERROR(__xludf.DUMMYFUNCTION("""COMPUTED_VALUE"""),1135.72)</f>
        <v>1135.72</v>
      </c>
      <c r="M143" s="2">
        <f>IFERROR(__xludf.DUMMYFUNCTION("""COMPUTED_VALUE"""),45498.66666666667)</f>
        <v>45498.66667</v>
      </c>
      <c r="N143" s="1">
        <f>IFERROR(__xludf.DUMMYFUNCTION("""COMPUTED_VALUE"""),8.6608776E7)</f>
        <v>86608776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IFERROR(__xludf.DUMMYFUNCTION("""COMPUTED_VALUE"""),1140.06)</f>
        <v>1140.06</v>
      </c>
      <c r="D144" s="2">
        <f>IFERROR(__xludf.DUMMYFUNCTION("""COMPUTED_VALUE"""),45499.66666666667)</f>
        <v>45499.66667</v>
      </c>
      <c r="E144" s="1">
        <f>IFERROR(__xludf.DUMMYFUNCTION("""COMPUTED_VALUE"""),1151.61)</f>
        <v>1151.61</v>
      </c>
      <c r="G144" s="2">
        <f>IFERROR(__xludf.DUMMYFUNCTION("""COMPUTED_VALUE"""),45499.66666666667)</f>
        <v>45499.66667</v>
      </c>
      <c r="H144" s="1">
        <f>IFERROR(__xludf.DUMMYFUNCTION("""COMPUTED_VALUE"""),1139.58)</f>
        <v>1139.58</v>
      </c>
      <c r="J144" s="2">
        <f>IFERROR(__xludf.DUMMYFUNCTION("""COMPUTED_VALUE"""),45499.66666666667)</f>
        <v>45499.66667</v>
      </c>
      <c r="K144" s="1">
        <f>IFERROR(__xludf.DUMMYFUNCTION("""COMPUTED_VALUE"""),1149.31)</f>
        <v>1149.31</v>
      </c>
      <c r="M144" s="2">
        <f>IFERROR(__xludf.DUMMYFUNCTION("""COMPUTED_VALUE"""),45499.66666666667)</f>
        <v>45499.66667</v>
      </c>
      <c r="N144" s="1">
        <f>IFERROR(__xludf.DUMMYFUNCTION("""COMPUTED_VALUE"""),7.6101507E7)</f>
        <v>76101507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IFERROR(__xludf.DUMMYFUNCTION("""COMPUTED_VALUE"""),1149.58)</f>
        <v>1149.58</v>
      </c>
      <c r="D145" s="2">
        <f>IFERROR(__xludf.DUMMYFUNCTION("""COMPUTED_VALUE"""),45502.66666666667)</f>
        <v>45502.66667</v>
      </c>
      <c r="E145" s="1">
        <f>IFERROR(__xludf.DUMMYFUNCTION("""COMPUTED_VALUE"""),1155.92)</f>
        <v>1155.92</v>
      </c>
      <c r="G145" s="2">
        <f>IFERROR(__xludf.DUMMYFUNCTION("""COMPUTED_VALUE"""),45502.66666666667)</f>
        <v>45502.66667</v>
      </c>
      <c r="H145" s="1">
        <f>IFERROR(__xludf.DUMMYFUNCTION("""COMPUTED_VALUE"""),1144.69)</f>
        <v>1144.69</v>
      </c>
      <c r="J145" s="2">
        <f>IFERROR(__xludf.DUMMYFUNCTION("""COMPUTED_VALUE"""),45502.66666666667)</f>
        <v>45502.66667</v>
      </c>
      <c r="K145" s="1">
        <f>IFERROR(__xludf.DUMMYFUNCTION("""COMPUTED_VALUE"""),1152.54)</f>
        <v>1152.54</v>
      </c>
      <c r="M145" s="2">
        <f>IFERROR(__xludf.DUMMYFUNCTION("""COMPUTED_VALUE"""),45502.66666666667)</f>
        <v>45502.66667</v>
      </c>
      <c r="N145" s="1">
        <f>IFERROR(__xludf.DUMMYFUNCTION("""COMPUTED_VALUE"""),6.4263438E7)</f>
        <v>64263438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IFERROR(__xludf.DUMMYFUNCTION("""COMPUTED_VALUE"""),1126.83)</f>
        <v>1126.83</v>
      </c>
      <c r="D146" s="2">
        <f>IFERROR(__xludf.DUMMYFUNCTION("""COMPUTED_VALUE"""),45503.66666666667)</f>
        <v>45503.66667</v>
      </c>
      <c r="E146" s="1">
        <f>IFERROR(__xludf.DUMMYFUNCTION("""COMPUTED_VALUE"""),1146.55)</f>
        <v>1146.55</v>
      </c>
      <c r="G146" s="2">
        <f>IFERROR(__xludf.DUMMYFUNCTION("""COMPUTED_VALUE"""),45503.66666666667)</f>
        <v>45503.66667</v>
      </c>
      <c r="H146" s="1">
        <f>IFERROR(__xludf.DUMMYFUNCTION("""COMPUTED_VALUE"""),1125.51)</f>
        <v>1125.51</v>
      </c>
      <c r="J146" s="2">
        <f>IFERROR(__xludf.DUMMYFUNCTION("""COMPUTED_VALUE"""),45503.66666666667)</f>
        <v>45503.66667</v>
      </c>
      <c r="K146" s="1">
        <f>IFERROR(__xludf.DUMMYFUNCTION("""COMPUTED_VALUE"""),1136.13)</f>
        <v>1136.13</v>
      </c>
      <c r="M146" s="2">
        <f>IFERROR(__xludf.DUMMYFUNCTION("""COMPUTED_VALUE"""),45503.66666666667)</f>
        <v>45503.66667</v>
      </c>
      <c r="N146" s="1">
        <f>IFERROR(__xludf.DUMMYFUNCTION("""COMPUTED_VALUE"""),5.7720478E7)</f>
        <v>57720478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IFERROR(__xludf.DUMMYFUNCTION("""COMPUTED_VALUE"""),1139.51)</f>
        <v>1139.51</v>
      </c>
      <c r="D147" s="2">
        <f>IFERROR(__xludf.DUMMYFUNCTION("""COMPUTED_VALUE"""),45504.66666666667)</f>
        <v>45504.66667</v>
      </c>
      <c r="E147" s="1">
        <f>IFERROR(__xludf.DUMMYFUNCTION("""COMPUTED_VALUE"""),1161.59)</f>
        <v>1161.59</v>
      </c>
      <c r="G147" s="2">
        <f>IFERROR(__xludf.DUMMYFUNCTION("""COMPUTED_VALUE"""),45504.66666666667)</f>
        <v>45504.66667</v>
      </c>
      <c r="H147" s="1">
        <f>IFERROR(__xludf.DUMMYFUNCTION("""COMPUTED_VALUE"""),1139.51)</f>
        <v>1139.51</v>
      </c>
      <c r="J147" s="2">
        <f>IFERROR(__xludf.DUMMYFUNCTION("""COMPUTED_VALUE"""),45504.66666666667)</f>
        <v>45504.66667</v>
      </c>
      <c r="K147" s="1">
        <f>IFERROR(__xludf.DUMMYFUNCTION("""COMPUTED_VALUE"""),1149.04)</f>
        <v>1149.04</v>
      </c>
      <c r="M147" s="2">
        <f>IFERROR(__xludf.DUMMYFUNCTION("""COMPUTED_VALUE"""),45504.66666666667)</f>
        <v>45504.66667</v>
      </c>
      <c r="N147" s="1">
        <f>IFERROR(__xludf.DUMMYFUNCTION("""COMPUTED_VALUE"""),9.4304695E7)</f>
        <v>94304695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IFERROR(__xludf.DUMMYFUNCTION("""COMPUTED_VALUE"""),1153.51)</f>
        <v>1153.51</v>
      </c>
      <c r="D148" s="2">
        <f>IFERROR(__xludf.DUMMYFUNCTION("""COMPUTED_VALUE"""),45505.66666666667)</f>
        <v>45505.66667</v>
      </c>
      <c r="E148" s="1">
        <f>IFERROR(__xludf.DUMMYFUNCTION("""COMPUTED_VALUE"""),1162.13)</f>
        <v>1162.13</v>
      </c>
      <c r="G148" s="2">
        <f>IFERROR(__xludf.DUMMYFUNCTION("""COMPUTED_VALUE"""),45505.66666666667)</f>
        <v>45505.66667</v>
      </c>
      <c r="H148" s="1">
        <f>IFERROR(__xludf.DUMMYFUNCTION("""COMPUTED_VALUE"""),1135.52)</f>
        <v>1135.52</v>
      </c>
      <c r="J148" s="2">
        <f>IFERROR(__xludf.DUMMYFUNCTION("""COMPUTED_VALUE"""),45505.66666666667)</f>
        <v>45505.66667</v>
      </c>
      <c r="K148" s="1">
        <f>IFERROR(__xludf.DUMMYFUNCTION("""COMPUTED_VALUE"""),1142.55)</f>
        <v>1142.55</v>
      </c>
      <c r="M148" s="2">
        <f>IFERROR(__xludf.DUMMYFUNCTION("""COMPUTED_VALUE"""),45505.66666666667)</f>
        <v>45505.66667</v>
      </c>
      <c r="N148" s="1">
        <f>IFERROR(__xludf.DUMMYFUNCTION("""COMPUTED_VALUE"""),1.08573105E8)</f>
        <v>108573105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IFERROR(__xludf.DUMMYFUNCTION("""COMPUTED_VALUE"""),1133.21)</f>
        <v>1133.21</v>
      </c>
      <c r="D149" s="2">
        <f>IFERROR(__xludf.DUMMYFUNCTION("""COMPUTED_VALUE"""),45506.66666666667)</f>
        <v>45506.66667</v>
      </c>
      <c r="E149" s="1">
        <f>IFERROR(__xludf.DUMMYFUNCTION("""COMPUTED_VALUE"""),1133.21)</f>
        <v>1133.21</v>
      </c>
      <c r="G149" s="2">
        <f>IFERROR(__xludf.DUMMYFUNCTION("""COMPUTED_VALUE"""),45506.66666666667)</f>
        <v>45506.66667</v>
      </c>
      <c r="H149" s="1">
        <f>IFERROR(__xludf.DUMMYFUNCTION("""COMPUTED_VALUE"""),1097.44)</f>
        <v>1097.44</v>
      </c>
      <c r="J149" s="2">
        <f>IFERROR(__xludf.DUMMYFUNCTION("""COMPUTED_VALUE"""),45506.66666666667)</f>
        <v>45506.66667</v>
      </c>
      <c r="K149" s="1">
        <f>IFERROR(__xludf.DUMMYFUNCTION("""COMPUTED_VALUE"""),1107.83)</f>
        <v>1107.83</v>
      </c>
      <c r="M149" s="2">
        <f>IFERROR(__xludf.DUMMYFUNCTION("""COMPUTED_VALUE"""),45506.66666666667)</f>
        <v>45506.66667</v>
      </c>
      <c r="N149" s="1">
        <f>IFERROR(__xludf.DUMMYFUNCTION("""COMPUTED_VALUE"""),1.62007066E8)</f>
        <v>162007066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IFERROR(__xludf.DUMMYFUNCTION("""COMPUTED_VALUE"""),1098.02)</f>
        <v>1098.02</v>
      </c>
      <c r="D150" s="2">
        <f>IFERROR(__xludf.DUMMYFUNCTION("""COMPUTED_VALUE"""),45509.66666666667)</f>
        <v>45509.66667</v>
      </c>
      <c r="E150" s="1">
        <f>IFERROR(__xludf.DUMMYFUNCTION("""COMPUTED_VALUE"""),1098.02)</f>
        <v>1098.02</v>
      </c>
      <c r="G150" s="2">
        <f>IFERROR(__xludf.DUMMYFUNCTION("""COMPUTED_VALUE"""),45509.66666666667)</f>
        <v>45509.66667</v>
      </c>
      <c r="H150" s="1">
        <f>IFERROR(__xludf.DUMMYFUNCTION("""COMPUTED_VALUE"""),1071.31)</f>
        <v>1071.31</v>
      </c>
      <c r="J150" s="2">
        <f>IFERROR(__xludf.DUMMYFUNCTION("""COMPUTED_VALUE"""),45509.66666666667)</f>
        <v>45509.66667</v>
      </c>
      <c r="K150" s="1">
        <f>IFERROR(__xludf.DUMMYFUNCTION("""COMPUTED_VALUE"""),1080.57)</f>
        <v>1080.57</v>
      </c>
      <c r="M150" s="2">
        <f>IFERROR(__xludf.DUMMYFUNCTION("""COMPUTED_VALUE"""),45509.66666666667)</f>
        <v>45509.66667</v>
      </c>
      <c r="N150" s="1">
        <f>IFERROR(__xludf.DUMMYFUNCTION("""COMPUTED_VALUE"""),1.19993335E8)</f>
        <v>119993335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IFERROR(__xludf.DUMMYFUNCTION("""COMPUTED_VALUE"""),1083.25)</f>
        <v>1083.25</v>
      </c>
      <c r="D151" s="2">
        <f>IFERROR(__xludf.DUMMYFUNCTION("""COMPUTED_VALUE"""),45510.66666666667)</f>
        <v>45510.66667</v>
      </c>
      <c r="E151" s="1">
        <f>IFERROR(__xludf.DUMMYFUNCTION("""COMPUTED_VALUE"""),1099.47)</f>
        <v>1099.47</v>
      </c>
      <c r="G151" s="2">
        <f>IFERROR(__xludf.DUMMYFUNCTION("""COMPUTED_VALUE"""),45510.66666666667)</f>
        <v>45510.66667</v>
      </c>
      <c r="H151" s="1">
        <f>IFERROR(__xludf.DUMMYFUNCTION("""COMPUTED_VALUE"""),1080.23)</f>
        <v>1080.23</v>
      </c>
      <c r="J151" s="2">
        <f>IFERROR(__xludf.DUMMYFUNCTION("""COMPUTED_VALUE"""),45510.66666666667)</f>
        <v>45510.66667</v>
      </c>
      <c r="K151" s="1">
        <f>IFERROR(__xludf.DUMMYFUNCTION("""COMPUTED_VALUE"""),1084.86)</f>
        <v>1084.86</v>
      </c>
      <c r="M151" s="2">
        <f>IFERROR(__xludf.DUMMYFUNCTION("""COMPUTED_VALUE"""),45510.66666666667)</f>
        <v>45510.66667</v>
      </c>
      <c r="N151" s="1">
        <f>IFERROR(__xludf.DUMMYFUNCTION("""COMPUTED_VALUE"""),9.1793048E7)</f>
        <v>91793048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IFERROR(__xludf.DUMMYFUNCTION("""COMPUTED_VALUE"""),1092.47)</f>
        <v>1092.47</v>
      </c>
      <c r="D152" s="2">
        <f>IFERROR(__xludf.DUMMYFUNCTION("""COMPUTED_VALUE"""),45511.66666666667)</f>
        <v>45511.66667</v>
      </c>
      <c r="E152" s="1">
        <f>IFERROR(__xludf.DUMMYFUNCTION("""COMPUTED_VALUE"""),1101.18)</f>
        <v>1101.18</v>
      </c>
      <c r="G152" s="2">
        <f>IFERROR(__xludf.DUMMYFUNCTION("""COMPUTED_VALUE"""),45511.66666666667)</f>
        <v>45511.66667</v>
      </c>
      <c r="H152" s="1">
        <f>IFERROR(__xludf.DUMMYFUNCTION("""COMPUTED_VALUE"""),1070.41)</f>
        <v>1070.41</v>
      </c>
      <c r="J152" s="2">
        <f>IFERROR(__xludf.DUMMYFUNCTION("""COMPUTED_VALUE"""),45511.66666666667)</f>
        <v>45511.66667</v>
      </c>
      <c r="K152" s="1">
        <f>IFERROR(__xludf.DUMMYFUNCTION("""COMPUTED_VALUE"""),1070.95)</f>
        <v>1070.95</v>
      </c>
      <c r="M152" s="2">
        <f>IFERROR(__xludf.DUMMYFUNCTION("""COMPUTED_VALUE"""),45511.66666666667)</f>
        <v>45511.66667</v>
      </c>
      <c r="N152" s="1">
        <f>IFERROR(__xludf.DUMMYFUNCTION("""COMPUTED_VALUE"""),1.10934015E8)</f>
        <v>110934015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IFERROR(__xludf.DUMMYFUNCTION("""COMPUTED_VALUE"""),1076.68)</f>
        <v>1076.68</v>
      </c>
      <c r="D153" s="2">
        <f>IFERROR(__xludf.DUMMYFUNCTION("""COMPUTED_VALUE"""),45512.66666666667)</f>
        <v>45512.66667</v>
      </c>
      <c r="E153" s="1">
        <f>IFERROR(__xludf.DUMMYFUNCTION("""COMPUTED_VALUE"""),1093.32)</f>
        <v>1093.32</v>
      </c>
      <c r="G153" s="2">
        <f>IFERROR(__xludf.DUMMYFUNCTION("""COMPUTED_VALUE"""),45512.66666666667)</f>
        <v>45512.66667</v>
      </c>
      <c r="H153" s="1">
        <f>IFERROR(__xludf.DUMMYFUNCTION("""COMPUTED_VALUE"""),1075.07)</f>
        <v>1075.07</v>
      </c>
      <c r="J153" s="2">
        <f>IFERROR(__xludf.DUMMYFUNCTION("""COMPUTED_VALUE"""),45512.66666666667)</f>
        <v>45512.66667</v>
      </c>
      <c r="K153" s="1">
        <f>IFERROR(__xludf.DUMMYFUNCTION("""COMPUTED_VALUE"""),1092.81)</f>
        <v>1092.81</v>
      </c>
      <c r="M153" s="2">
        <f>IFERROR(__xludf.DUMMYFUNCTION("""COMPUTED_VALUE"""),45512.66666666667)</f>
        <v>45512.66667</v>
      </c>
      <c r="N153" s="1">
        <f>IFERROR(__xludf.DUMMYFUNCTION("""COMPUTED_VALUE"""),7.3020313E7)</f>
        <v>73020313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IFERROR(__xludf.DUMMYFUNCTION("""COMPUTED_VALUE"""),1092.5)</f>
        <v>1092.5</v>
      </c>
      <c r="D154" s="2">
        <f>IFERROR(__xludf.DUMMYFUNCTION("""COMPUTED_VALUE"""),45513.66666666667)</f>
        <v>45513.66667</v>
      </c>
      <c r="E154" s="1">
        <f>IFERROR(__xludf.DUMMYFUNCTION("""COMPUTED_VALUE"""),1098.74)</f>
        <v>1098.74</v>
      </c>
      <c r="G154" s="2">
        <f>IFERROR(__xludf.DUMMYFUNCTION("""COMPUTED_VALUE"""),45513.66666666667)</f>
        <v>45513.66667</v>
      </c>
      <c r="H154" s="1">
        <f>IFERROR(__xludf.DUMMYFUNCTION("""COMPUTED_VALUE"""),1083.02)</f>
        <v>1083.02</v>
      </c>
      <c r="J154" s="2">
        <f>IFERROR(__xludf.DUMMYFUNCTION("""COMPUTED_VALUE"""),45513.66666666667)</f>
        <v>45513.66667</v>
      </c>
      <c r="K154" s="1">
        <f>IFERROR(__xludf.DUMMYFUNCTION("""COMPUTED_VALUE"""),1094.02)</f>
        <v>1094.02</v>
      </c>
      <c r="M154" s="2">
        <f>IFERROR(__xludf.DUMMYFUNCTION("""COMPUTED_VALUE"""),45513.66666666667)</f>
        <v>45513.66667</v>
      </c>
      <c r="N154" s="1">
        <f>IFERROR(__xludf.DUMMYFUNCTION("""COMPUTED_VALUE"""),7.9807105E7)</f>
        <v>79807105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IFERROR(__xludf.DUMMYFUNCTION("""COMPUTED_VALUE"""),1092.72)</f>
        <v>1092.72</v>
      </c>
      <c r="D155" s="2">
        <f>IFERROR(__xludf.DUMMYFUNCTION("""COMPUTED_VALUE"""),45516.66666666667)</f>
        <v>45516.66667</v>
      </c>
      <c r="E155" s="1">
        <f>IFERROR(__xludf.DUMMYFUNCTION("""COMPUTED_VALUE"""),1095.67)</f>
        <v>1095.67</v>
      </c>
      <c r="G155" s="2">
        <f>IFERROR(__xludf.DUMMYFUNCTION("""COMPUTED_VALUE"""),45516.66666666667)</f>
        <v>45516.66667</v>
      </c>
      <c r="H155" s="1">
        <f>IFERROR(__xludf.DUMMYFUNCTION("""COMPUTED_VALUE"""),1084.51)</f>
        <v>1084.51</v>
      </c>
      <c r="J155" s="2">
        <f>IFERROR(__xludf.DUMMYFUNCTION("""COMPUTED_VALUE"""),45516.66666666667)</f>
        <v>45516.66667</v>
      </c>
      <c r="K155" s="1">
        <f>IFERROR(__xludf.DUMMYFUNCTION("""COMPUTED_VALUE"""),1086.1)</f>
        <v>1086.1</v>
      </c>
      <c r="M155" s="2">
        <f>IFERROR(__xludf.DUMMYFUNCTION("""COMPUTED_VALUE"""),45516.66666666667)</f>
        <v>45516.66667</v>
      </c>
      <c r="N155" s="1">
        <f>IFERROR(__xludf.DUMMYFUNCTION("""COMPUTED_VALUE"""),6.0328587E7)</f>
        <v>60328587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IFERROR(__xludf.DUMMYFUNCTION("""COMPUTED_VALUE"""),1089.23)</f>
        <v>1089.23</v>
      </c>
      <c r="D156" s="2">
        <f>IFERROR(__xludf.DUMMYFUNCTION("""COMPUTED_VALUE"""),45517.66666666667)</f>
        <v>45517.66667</v>
      </c>
      <c r="E156" s="1">
        <f>IFERROR(__xludf.DUMMYFUNCTION("""COMPUTED_VALUE"""),1101.14)</f>
        <v>1101.14</v>
      </c>
      <c r="G156" s="2">
        <f>IFERROR(__xludf.DUMMYFUNCTION("""COMPUTED_VALUE"""),45517.66666666667)</f>
        <v>45517.66667</v>
      </c>
      <c r="H156" s="1">
        <f>IFERROR(__xludf.DUMMYFUNCTION("""COMPUTED_VALUE"""),1087.42)</f>
        <v>1087.42</v>
      </c>
      <c r="J156" s="2">
        <f>IFERROR(__xludf.DUMMYFUNCTION("""COMPUTED_VALUE"""),45517.66666666667)</f>
        <v>45517.66667</v>
      </c>
      <c r="K156" s="1">
        <f>IFERROR(__xludf.DUMMYFUNCTION("""COMPUTED_VALUE"""),1099.7)</f>
        <v>1099.7</v>
      </c>
      <c r="M156" s="2">
        <f>IFERROR(__xludf.DUMMYFUNCTION("""COMPUTED_VALUE"""),45517.66666666667)</f>
        <v>45517.66667</v>
      </c>
      <c r="N156" s="1">
        <f>IFERROR(__xludf.DUMMYFUNCTION("""COMPUTED_VALUE"""),6.3720465E7)</f>
        <v>63720465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IFERROR(__xludf.DUMMYFUNCTION("""COMPUTED_VALUE"""),1099.19)</f>
        <v>1099.19</v>
      </c>
      <c r="D157" s="2">
        <f>IFERROR(__xludf.DUMMYFUNCTION("""COMPUTED_VALUE"""),45518.66666666667)</f>
        <v>45518.66667</v>
      </c>
      <c r="E157" s="1">
        <f>IFERROR(__xludf.DUMMYFUNCTION("""COMPUTED_VALUE"""),1100.66)</f>
        <v>1100.66</v>
      </c>
      <c r="G157" s="2">
        <f>IFERROR(__xludf.DUMMYFUNCTION("""COMPUTED_VALUE"""),45518.66666666667)</f>
        <v>45518.66667</v>
      </c>
      <c r="H157" s="1">
        <f>IFERROR(__xludf.DUMMYFUNCTION("""COMPUTED_VALUE"""),1089.78)</f>
        <v>1089.78</v>
      </c>
      <c r="J157" s="2">
        <f>IFERROR(__xludf.DUMMYFUNCTION("""COMPUTED_VALUE"""),45518.66666666667)</f>
        <v>45518.66667</v>
      </c>
      <c r="K157" s="1">
        <f>IFERROR(__xludf.DUMMYFUNCTION("""COMPUTED_VALUE"""),1095.22)</f>
        <v>1095.22</v>
      </c>
      <c r="M157" s="2">
        <f>IFERROR(__xludf.DUMMYFUNCTION("""COMPUTED_VALUE"""),45518.66666666667)</f>
        <v>45518.66667</v>
      </c>
      <c r="N157" s="1">
        <f>IFERROR(__xludf.DUMMYFUNCTION("""COMPUTED_VALUE"""),9.7824429E7)</f>
        <v>97824429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IFERROR(__xludf.DUMMYFUNCTION("""COMPUTED_VALUE"""),1104.21)</f>
        <v>1104.21</v>
      </c>
      <c r="D158" s="2">
        <f>IFERROR(__xludf.DUMMYFUNCTION("""COMPUTED_VALUE"""),45519.66666666667)</f>
        <v>45519.66667</v>
      </c>
      <c r="E158" s="1">
        <f>IFERROR(__xludf.DUMMYFUNCTION("""COMPUTED_VALUE"""),1116.21)</f>
        <v>1116.21</v>
      </c>
      <c r="G158" s="2">
        <f>IFERROR(__xludf.DUMMYFUNCTION("""COMPUTED_VALUE"""),45519.66666666667)</f>
        <v>45519.66667</v>
      </c>
      <c r="H158" s="1">
        <f>IFERROR(__xludf.DUMMYFUNCTION("""COMPUTED_VALUE"""),1104.21)</f>
        <v>1104.21</v>
      </c>
      <c r="J158" s="2">
        <f>IFERROR(__xludf.DUMMYFUNCTION("""COMPUTED_VALUE"""),45519.66666666667)</f>
        <v>45519.66667</v>
      </c>
      <c r="K158" s="1">
        <f>IFERROR(__xludf.DUMMYFUNCTION("""COMPUTED_VALUE"""),1113.39)</f>
        <v>1113.39</v>
      </c>
      <c r="M158" s="2">
        <f>IFERROR(__xludf.DUMMYFUNCTION("""COMPUTED_VALUE"""),45519.66666666667)</f>
        <v>45519.66667</v>
      </c>
      <c r="N158" s="1">
        <f>IFERROR(__xludf.DUMMYFUNCTION("""COMPUTED_VALUE"""),8.875017E7)</f>
        <v>88750170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IFERROR(__xludf.DUMMYFUNCTION("""COMPUTED_VALUE"""),1111.67)</f>
        <v>1111.67</v>
      </c>
      <c r="D159" s="2">
        <f>IFERROR(__xludf.DUMMYFUNCTION("""COMPUTED_VALUE"""),45520.66666666667)</f>
        <v>45520.66667</v>
      </c>
      <c r="E159" s="1">
        <f>IFERROR(__xludf.DUMMYFUNCTION("""COMPUTED_VALUE"""),1116.69)</f>
        <v>1116.69</v>
      </c>
      <c r="G159" s="2">
        <f>IFERROR(__xludf.DUMMYFUNCTION("""COMPUTED_VALUE"""),45520.66666666667)</f>
        <v>45520.66667</v>
      </c>
      <c r="H159" s="1">
        <f>IFERROR(__xludf.DUMMYFUNCTION("""COMPUTED_VALUE"""),1107.42)</f>
        <v>1107.42</v>
      </c>
      <c r="J159" s="2">
        <f>IFERROR(__xludf.DUMMYFUNCTION("""COMPUTED_VALUE"""),45520.66666666667)</f>
        <v>45520.66667</v>
      </c>
      <c r="K159" s="1">
        <f>IFERROR(__xludf.DUMMYFUNCTION("""COMPUTED_VALUE"""),1116.29)</f>
        <v>1116.29</v>
      </c>
      <c r="M159" s="2">
        <f>IFERROR(__xludf.DUMMYFUNCTION("""COMPUTED_VALUE"""),45520.66666666667)</f>
        <v>45520.66667</v>
      </c>
      <c r="N159" s="1">
        <f>IFERROR(__xludf.DUMMYFUNCTION("""COMPUTED_VALUE"""),1.13164821E8)</f>
        <v>113164821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IFERROR(__xludf.DUMMYFUNCTION("""COMPUTED_VALUE"""),1118.07)</f>
        <v>1118.07</v>
      </c>
      <c r="D160" s="2">
        <f>IFERROR(__xludf.DUMMYFUNCTION("""COMPUTED_VALUE"""),45523.66666666667)</f>
        <v>45523.66667</v>
      </c>
      <c r="E160" s="1">
        <f>IFERROR(__xludf.DUMMYFUNCTION("""COMPUTED_VALUE"""),1123.81)</f>
        <v>1123.81</v>
      </c>
      <c r="G160" s="2">
        <f>IFERROR(__xludf.DUMMYFUNCTION("""COMPUTED_VALUE"""),45523.66666666667)</f>
        <v>45523.66667</v>
      </c>
      <c r="H160" s="1">
        <f>IFERROR(__xludf.DUMMYFUNCTION("""COMPUTED_VALUE"""),1117.12)</f>
        <v>1117.12</v>
      </c>
      <c r="J160" s="2">
        <f>IFERROR(__xludf.DUMMYFUNCTION("""COMPUTED_VALUE"""),45523.66666666667)</f>
        <v>45523.66667</v>
      </c>
      <c r="K160" s="1">
        <f>IFERROR(__xludf.DUMMYFUNCTION("""COMPUTED_VALUE"""),1123.46)</f>
        <v>1123.46</v>
      </c>
      <c r="M160" s="2">
        <f>IFERROR(__xludf.DUMMYFUNCTION("""COMPUTED_VALUE"""),45523.66666666667)</f>
        <v>45523.66667</v>
      </c>
      <c r="N160" s="1">
        <f>IFERROR(__xludf.DUMMYFUNCTION("""COMPUTED_VALUE"""),8.0829051E7)</f>
        <v>80829051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IFERROR(__xludf.DUMMYFUNCTION("""COMPUTED_VALUE"""),1123.01)</f>
        <v>1123.01</v>
      </c>
      <c r="D161" s="2">
        <f>IFERROR(__xludf.DUMMYFUNCTION("""COMPUTED_VALUE"""),45524.66666666667)</f>
        <v>45524.66667</v>
      </c>
      <c r="E161" s="1">
        <f>IFERROR(__xludf.DUMMYFUNCTION("""COMPUTED_VALUE"""),1124.4)</f>
        <v>1124.4</v>
      </c>
      <c r="G161" s="2">
        <f>IFERROR(__xludf.DUMMYFUNCTION("""COMPUTED_VALUE"""),45524.66666666667)</f>
        <v>45524.66667</v>
      </c>
      <c r="H161" s="1">
        <f>IFERROR(__xludf.DUMMYFUNCTION("""COMPUTED_VALUE"""),1115.24)</f>
        <v>1115.24</v>
      </c>
      <c r="J161" s="2">
        <f>IFERROR(__xludf.DUMMYFUNCTION("""COMPUTED_VALUE"""),45524.66666666667)</f>
        <v>45524.66667</v>
      </c>
      <c r="K161" s="1">
        <f>IFERROR(__xludf.DUMMYFUNCTION("""COMPUTED_VALUE"""),1115.41)</f>
        <v>1115.41</v>
      </c>
      <c r="M161" s="2">
        <f>IFERROR(__xludf.DUMMYFUNCTION("""COMPUTED_VALUE"""),45524.66666666667)</f>
        <v>45524.66667</v>
      </c>
      <c r="N161" s="1">
        <f>IFERROR(__xludf.DUMMYFUNCTION("""COMPUTED_VALUE"""),3.4714309E7)</f>
        <v>34714309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IFERROR(__xludf.DUMMYFUNCTION("""COMPUTED_VALUE"""),1119.65)</f>
        <v>1119.65</v>
      </c>
      <c r="D162" s="2">
        <f>IFERROR(__xludf.DUMMYFUNCTION("""COMPUTED_VALUE"""),45525.66666666667)</f>
        <v>45525.66667</v>
      </c>
      <c r="E162" s="1">
        <f>IFERROR(__xludf.DUMMYFUNCTION("""COMPUTED_VALUE"""),1134.84)</f>
        <v>1134.84</v>
      </c>
      <c r="G162" s="2">
        <f>IFERROR(__xludf.DUMMYFUNCTION("""COMPUTED_VALUE"""),45525.66666666667)</f>
        <v>45525.66667</v>
      </c>
      <c r="H162" s="1">
        <f>IFERROR(__xludf.DUMMYFUNCTION("""COMPUTED_VALUE"""),1119.65)</f>
        <v>1119.65</v>
      </c>
      <c r="J162" s="2">
        <f>IFERROR(__xludf.DUMMYFUNCTION("""COMPUTED_VALUE"""),45525.66666666667)</f>
        <v>45525.66667</v>
      </c>
      <c r="K162" s="1">
        <f>IFERROR(__xludf.DUMMYFUNCTION("""COMPUTED_VALUE"""),1134.45)</f>
        <v>1134.45</v>
      </c>
      <c r="M162" s="2">
        <f>IFERROR(__xludf.DUMMYFUNCTION("""COMPUTED_VALUE"""),45525.66666666667)</f>
        <v>45525.66667</v>
      </c>
      <c r="N162" s="1">
        <f>IFERROR(__xludf.DUMMYFUNCTION("""COMPUTED_VALUE"""),4.1742928E7)</f>
        <v>41742928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IFERROR(__xludf.DUMMYFUNCTION("""COMPUTED_VALUE"""),1133.8)</f>
        <v>1133.8</v>
      </c>
      <c r="D163" s="2">
        <f>IFERROR(__xludf.DUMMYFUNCTION("""COMPUTED_VALUE"""),45526.66666666667)</f>
        <v>45526.66667</v>
      </c>
      <c r="E163" s="1">
        <f>IFERROR(__xludf.DUMMYFUNCTION("""COMPUTED_VALUE"""),1135.15)</f>
        <v>1135.15</v>
      </c>
      <c r="G163" s="2">
        <f>IFERROR(__xludf.DUMMYFUNCTION("""COMPUTED_VALUE"""),45526.66666666667)</f>
        <v>45526.66667</v>
      </c>
      <c r="H163" s="1">
        <f>IFERROR(__xludf.DUMMYFUNCTION("""COMPUTED_VALUE"""),1126.45)</f>
        <v>1126.45</v>
      </c>
      <c r="J163" s="2">
        <f>IFERROR(__xludf.DUMMYFUNCTION("""COMPUTED_VALUE"""),45526.66666666667)</f>
        <v>45526.66667</v>
      </c>
      <c r="K163" s="1">
        <f>IFERROR(__xludf.DUMMYFUNCTION("""COMPUTED_VALUE"""),1130.03)</f>
        <v>1130.03</v>
      </c>
      <c r="M163" s="2">
        <f>IFERROR(__xludf.DUMMYFUNCTION("""COMPUTED_VALUE"""),45526.66666666667)</f>
        <v>45526.66667</v>
      </c>
      <c r="N163" s="1">
        <f>IFERROR(__xludf.DUMMYFUNCTION("""COMPUTED_VALUE"""),3.6476157E7)</f>
        <v>36476157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IFERROR(__xludf.DUMMYFUNCTION("""COMPUTED_VALUE"""),1134.41)</f>
        <v>1134.41</v>
      </c>
      <c r="D164" s="2">
        <f>IFERROR(__xludf.DUMMYFUNCTION("""COMPUTED_VALUE"""),45527.66666666667)</f>
        <v>45527.66667</v>
      </c>
      <c r="E164" s="1">
        <f>IFERROR(__xludf.DUMMYFUNCTION("""COMPUTED_VALUE"""),1148.71)</f>
        <v>1148.71</v>
      </c>
      <c r="G164" s="2">
        <f>IFERROR(__xludf.DUMMYFUNCTION("""COMPUTED_VALUE"""),45527.66666666667)</f>
        <v>45527.66667</v>
      </c>
      <c r="H164" s="1">
        <f>IFERROR(__xludf.DUMMYFUNCTION("""COMPUTED_VALUE"""),1133.19)</f>
        <v>1133.19</v>
      </c>
      <c r="J164" s="2">
        <f>IFERROR(__xludf.DUMMYFUNCTION("""COMPUTED_VALUE"""),45527.66666666667)</f>
        <v>45527.66667</v>
      </c>
      <c r="K164" s="1">
        <f>IFERROR(__xludf.DUMMYFUNCTION("""COMPUTED_VALUE"""),1146.09)</f>
        <v>1146.09</v>
      </c>
      <c r="M164" s="2">
        <f>IFERROR(__xludf.DUMMYFUNCTION("""COMPUTED_VALUE"""),45527.66666666667)</f>
        <v>45527.66667</v>
      </c>
      <c r="N164" s="1">
        <f>IFERROR(__xludf.DUMMYFUNCTION("""COMPUTED_VALUE"""),3.1280398E7)</f>
        <v>31280398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IFERROR(__xludf.DUMMYFUNCTION("""COMPUTED_VALUE"""),1146.95)</f>
        <v>1146.95</v>
      </c>
      <c r="D165" s="2">
        <f>IFERROR(__xludf.DUMMYFUNCTION("""COMPUTED_VALUE"""),45530.66666666667)</f>
        <v>45530.66667</v>
      </c>
      <c r="E165" s="1">
        <f>IFERROR(__xludf.DUMMYFUNCTION("""COMPUTED_VALUE"""),1158.19)</f>
        <v>1158.19</v>
      </c>
      <c r="G165" s="2">
        <f>IFERROR(__xludf.DUMMYFUNCTION("""COMPUTED_VALUE"""),45530.66666666667)</f>
        <v>45530.66667</v>
      </c>
      <c r="H165" s="1">
        <f>IFERROR(__xludf.DUMMYFUNCTION("""COMPUTED_VALUE"""),1146.07)</f>
        <v>1146.07</v>
      </c>
      <c r="J165" s="2">
        <f>IFERROR(__xludf.DUMMYFUNCTION("""COMPUTED_VALUE"""),45530.66666666667)</f>
        <v>45530.66667</v>
      </c>
      <c r="K165" s="1">
        <f>IFERROR(__xludf.DUMMYFUNCTION("""COMPUTED_VALUE"""),1147.2)</f>
        <v>1147.2</v>
      </c>
      <c r="M165" s="2">
        <f>IFERROR(__xludf.DUMMYFUNCTION("""COMPUTED_VALUE"""),45530.66666666667)</f>
        <v>45530.66667</v>
      </c>
      <c r="N165" s="1">
        <f>IFERROR(__xludf.DUMMYFUNCTION("""COMPUTED_VALUE"""),2.8449977E7)</f>
        <v>28449977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IFERROR(__xludf.DUMMYFUNCTION("""COMPUTED_VALUE"""),1146.03)</f>
        <v>1146.03</v>
      </c>
      <c r="D166" s="2">
        <f>IFERROR(__xludf.DUMMYFUNCTION("""COMPUTED_VALUE"""),45531.66666666667)</f>
        <v>45531.66667</v>
      </c>
      <c r="E166" s="1">
        <f>IFERROR(__xludf.DUMMYFUNCTION("""COMPUTED_VALUE"""),1149.14)</f>
        <v>1149.14</v>
      </c>
      <c r="G166" s="2">
        <f>IFERROR(__xludf.DUMMYFUNCTION("""COMPUTED_VALUE"""),45531.66666666667)</f>
        <v>45531.66667</v>
      </c>
      <c r="H166" s="1">
        <f>IFERROR(__xludf.DUMMYFUNCTION("""COMPUTED_VALUE"""),1141.97)</f>
        <v>1141.97</v>
      </c>
      <c r="J166" s="2">
        <f>IFERROR(__xludf.DUMMYFUNCTION("""COMPUTED_VALUE"""),45531.66666666667)</f>
        <v>45531.66667</v>
      </c>
      <c r="K166" s="1">
        <f>IFERROR(__xludf.DUMMYFUNCTION("""COMPUTED_VALUE"""),1148.34)</f>
        <v>1148.34</v>
      </c>
      <c r="M166" s="2">
        <f>IFERROR(__xludf.DUMMYFUNCTION("""COMPUTED_VALUE"""),45531.66666666667)</f>
        <v>45531.66667</v>
      </c>
      <c r="N166" s="1">
        <f>IFERROR(__xludf.DUMMYFUNCTION("""COMPUTED_VALUE"""),3.3722573E7)</f>
        <v>33722573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IFERROR(__xludf.DUMMYFUNCTION("""COMPUTED_VALUE"""),1146.94)</f>
        <v>1146.94</v>
      </c>
      <c r="D167" s="2">
        <f>IFERROR(__xludf.DUMMYFUNCTION("""COMPUTED_VALUE"""),45532.66666666667)</f>
        <v>45532.66667</v>
      </c>
      <c r="E167" s="1">
        <f>IFERROR(__xludf.DUMMYFUNCTION("""COMPUTED_VALUE"""),1153.35)</f>
        <v>1153.35</v>
      </c>
      <c r="G167" s="2">
        <f>IFERROR(__xludf.DUMMYFUNCTION("""COMPUTED_VALUE"""),45532.66666666667)</f>
        <v>45532.66667</v>
      </c>
      <c r="H167" s="1">
        <f>IFERROR(__xludf.DUMMYFUNCTION("""COMPUTED_VALUE"""),1145.28)</f>
        <v>1145.28</v>
      </c>
      <c r="J167" s="2">
        <f>IFERROR(__xludf.DUMMYFUNCTION("""COMPUTED_VALUE"""),45532.66666666667)</f>
        <v>45532.66667</v>
      </c>
      <c r="K167" s="1">
        <f>IFERROR(__xludf.DUMMYFUNCTION("""COMPUTED_VALUE"""),1150.68)</f>
        <v>1150.68</v>
      </c>
      <c r="M167" s="2">
        <f>IFERROR(__xludf.DUMMYFUNCTION("""COMPUTED_VALUE"""),45532.66666666667)</f>
        <v>45532.66667</v>
      </c>
      <c r="N167" s="1">
        <f>IFERROR(__xludf.DUMMYFUNCTION("""COMPUTED_VALUE"""),2.848589E7)</f>
        <v>28485890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IFERROR(__xludf.DUMMYFUNCTION("""COMPUTED_VALUE"""),1154.69)</f>
        <v>1154.69</v>
      </c>
      <c r="D168" s="2">
        <f>IFERROR(__xludf.DUMMYFUNCTION("""COMPUTED_VALUE"""),45533.66666666667)</f>
        <v>45533.66667</v>
      </c>
      <c r="E168" s="1">
        <f>IFERROR(__xludf.DUMMYFUNCTION("""COMPUTED_VALUE"""),1168.84)</f>
        <v>1168.84</v>
      </c>
      <c r="G168" s="2">
        <f>IFERROR(__xludf.DUMMYFUNCTION("""COMPUTED_VALUE"""),45533.66666666667)</f>
        <v>45533.66667</v>
      </c>
      <c r="H168" s="1">
        <f>IFERROR(__xludf.DUMMYFUNCTION("""COMPUTED_VALUE"""),1147.61)</f>
        <v>1147.61</v>
      </c>
      <c r="J168" s="2">
        <f>IFERROR(__xludf.DUMMYFUNCTION("""COMPUTED_VALUE"""),45533.66666666667)</f>
        <v>45533.66667</v>
      </c>
      <c r="K168" s="1">
        <f>IFERROR(__xludf.DUMMYFUNCTION("""COMPUTED_VALUE"""),1161.97)</f>
        <v>1161.97</v>
      </c>
      <c r="M168" s="2">
        <f>IFERROR(__xludf.DUMMYFUNCTION("""COMPUTED_VALUE"""),45533.66666666667)</f>
        <v>45533.66667</v>
      </c>
      <c r="N168" s="1">
        <f>IFERROR(__xludf.DUMMYFUNCTION("""COMPUTED_VALUE"""),2.7972299E7)</f>
        <v>27972299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IFERROR(__xludf.DUMMYFUNCTION("""COMPUTED_VALUE"""),1165.22)</f>
        <v>1165.22</v>
      </c>
      <c r="D169" s="2">
        <f>IFERROR(__xludf.DUMMYFUNCTION("""COMPUTED_VALUE"""),45534.66666666667)</f>
        <v>45534.66667</v>
      </c>
      <c r="E169" s="1">
        <f>IFERROR(__xludf.DUMMYFUNCTION("""COMPUTED_VALUE"""),1171.52)</f>
        <v>1171.52</v>
      </c>
      <c r="G169" s="2">
        <f>IFERROR(__xludf.DUMMYFUNCTION("""COMPUTED_VALUE"""),45534.66666666667)</f>
        <v>45534.66667</v>
      </c>
      <c r="H169" s="1">
        <f>IFERROR(__xludf.DUMMYFUNCTION("""COMPUTED_VALUE"""),1156.75)</f>
        <v>1156.75</v>
      </c>
      <c r="J169" s="2">
        <f>IFERROR(__xludf.DUMMYFUNCTION("""COMPUTED_VALUE"""),45534.66666666667)</f>
        <v>45534.66667</v>
      </c>
      <c r="K169" s="1">
        <f>IFERROR(__xludf.DUMMYFUNCTION("""COMPUTED_VALUE"""),1170.27)</f>
        <v>1170.27</v>
      </c>
      <c r="M169" s="2">
        <f>IFERROR(__xludf.DUMMYFUNCTION("""COMPUTED_VALUE"""),45534.66666666667)</f>
        <v>45534.66667</v>
      </c>
      <c r="N169" s="1">
        <f>IFERROR(__xludf.DUMMYFUNCTION("""COMPUTED_VALUE"""),3.8210705E7)</f>
        <v>38210705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IFERROR(__xludf.DUMMYFUNCTION("""COMPUTED_VALUE"""),1161.3)</f>
        <v>1161.3</v>
      </c>
      <c r="D170" s="2">
        <f>IFERROR(__xludf.DUMMYFUNCTION("""COMPUTED_VALUE"""),45538.66666666667)</f>
        <v>45538.66667</v>
      </c>
      <c r="E170" s="1">
        <f>IFERROR(__xludf.DUMMYFUNCTION("""COMPUTED_VALUE"""),1161.55)</f>
        <v>1161.55</v>
      </c>
      <c r="G170" s="2">
        <f>IFERROR(__xludf.DUMMYFUNCTION("""COMPUTED_VALUE"""),45538.66666666667)</f>
        <v>45538.66667</v>
      </c>
      <c r="H170" s="1">
        <f>IFERROR(__xludf.DUMMYFUNCTION("""COMPUTED_VALUE"""),1136.31)</f>
        <v>1136.31</v>
      </c>
      <c r="J170" s="2">
        <f>IFERROR(__xludf.DUMMYFUNCTION("""COMPUTED_VALUE"""),45538.66666666667)</f>
        <v>45538.66667</v>
      </c>
      <c r="K170" s="1">
        <f>IFERROR(__xludf.DUMMYFUNCTION("""COMPUTED_VALUE"""),1140.46)</f>
        <v>1140.46</v>
      </c>
      <c r="M170" s="2">
        <f>IFERROR(__xludf.DUMMYFUNCTION("""COMPUTED_VALUE"""),45538.66666666667)</f>
        <v>45538.66667</v>
      </c>
      <c r="N170" s="1">
        <f>IFERROR(__xludf.DUMMYFUNCTION("""COMPUTED_VALUE"""),4.9990371E7)</f>
        <v>49990371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IFERROR(__xludf.DUMMYFUNCTION("""COMPUTED_VALUE"""),1140.71)</f>
        <v>1140.71</v>
      </c>
      <c r="D171" s="2">
        <f>IFERROR(__xludf.DUMMYFUNCTION("""COMPUTED_VALUE"""),45539.66666666667)</f>
        <v>45539.66667</v>
      </c>
      <c r="E171" s="1">
        <f>IFERROR(__xludf.DUMMYFUNCTION("""COMPUTED_VALUE"""),1149.93)</f>
        <v>1149.93</v>
      </c>
      <c r="G171" s="2">
        <f>IFERROR(__xludf.DUMMYFUNCTION("""COMPUTED_VALUE"""),45539.66666666667)</f>
        <v>45539.66667</v>
      </c>
      <c r="H171" s="1">
        <f>IFERROR(__xludf.DUMMYFUNCTION("""COMPUTED_VALUE"""),1134.76)</f>
        <v>1134.76</v>
      </c>
      <c r="J171" s="2">
        <f>IFERROR(__xludf.DUMMYFUNCTION("""COMPUTED_VALUE"""),45539.66666666667)</f>
        <v>45539.66667</v>
      </c>
      <c r="K171" s="1">
        <f>IFERROR(__xludf.DUMMYFUNCTION("""COMPUTED_VALUE"""),1136.8)</f>
        <v>1136.8</v>
      </c>
      <c r="M171" s="2">
        <f>IFERROR(__xludf.DUMMYFUNCTION("""COMPUTED_VALUE"""),45539.66666666667)</f>
        <v>45539.66667</v>
      </c>
      <c r="N171" s="1">
        <f>IFERROR(__xludf.DUMMYFUNCTION("""COMPUTED_VALUE"""),3.4149014E7)</f>
        <v>34149014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IFERROR(__xludf.DUMMYFUNCTION("""COMPUTED_VALUE"""),1137.33)</f>
        <v>1137.33</v>
      </c>
      <c r="D172" s="2">
        <f>IFERROR(__xludf.DUMMYFUNCTION("""COMPUTED_VALUE"""),45540.66666666667)</f>
        <v>45540.66667</v>
      </c>
      <c r="E172" s="1">
        <f>IFERROR(__xludf.DUMMYFUNCTION("""COMPUTED_VALUE"""),1138.96)</f>
        <v>1138.96</v>
      </c>
      <c r="G172" s="2">
        <f>IFERROR(__xludf.DUMMYFUNCTION("""COMPUTED_VALUE"""),45540.66666666667)</f>
        <v>45540.66667</v>
      </c>
      <c r="H172" s="1">
        <f>IFERROR(__xludf.DUMMYFUNCTION("""COMPUTED_VALUE"""),1125.16)</f>
        <v>1125.16</v>
      </c>
      <c r="J172" s="2">
        <f>IFERROR(__xludf.DUMMYFUNCTION("""COMPUTED_VALUE"""),45540.66666666667)</f>
        <v>45540.66667</v>
      </c>
      <c r="K172" s="1">
        <f>IFERROR(__xludf.DUMMYFUNCTION("""COMPUTED_VALUE"""),1127.08)</f>
        <v>1127.08</v>
      </c>
      <c r="M172" s="2">
        <f>IFERROR(__xludf.DUMMYFUNCTION("""COMPUTED_VALUE"""),45540.66666666667)</f>
        <v>45540.66667</v>
      </c>
      <c r="N172" s="1">
        <f>IFERROR(__xludf.DUMMYFUNCTION("""COMPUTED_VALUE"""),3.4032789E7)</f>
        <v>34032789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IFERROR(__xludf.DUMMYFUNCTION("""COMPUTED_VALUE"""),1125.28)</f>
        <v>1125.28</v>
      </c>
      <c r="D173" s="2">
        <f>IFERROR(__xludf.DUMMYFUNCTION("""COMPUTED_VALUE"""),45541.66666666667)</f>
        <v>45541.66667</v>
      </c>
      <c r="E173" s="1">
        <f>IFERROR(__xludf.DUMMYFUNCTION("""COMPUTED_VALUE"""),1130.28)</f>
        <v>1130.28</v>
      </c>
      <c r="G173" s="2">
        <f>IFERROR(__xludf.DUMMYFUNCTION("""COMPUTED_VALUE"""),45541.66666666667)</f>
        <v>45541.66667</v>
      </c>
      <c r="H173" s="1">
        <f>IFERROR(__xludf.DUMMYFUNCTION("""COMPUTED_VALUE"""),1112.48)</f>
        <v>1112.48</v>
      </c>
      <c r="J173" s="2">
        <f>IFERROR(__xludf.DUMMYFUNCTION("""COMPUTED_VALUE"""),45541.66666666667)</f>
        <v>45541.66667</v>
      </c>
      <c r="K173" s="1">
        <f>IFERROR(__xludf.DUMMYFUNCTION("""COMPUTED_VALUE"""),1114.48)</f>
        <v>1114.48</v>
      </c>
      <c r="M173" s="2">
        <f>IFERROR(__xludf.DUMMYFUNCTION("""COMPUTED_VALUE"""),45541.66666666667)</f>
        <v>45541.66667</v>
      </c>
      <c r="N173" s="1">
        <f>IFERROR(__xludf.DUMMYFUNCTION("""COMPUTED_VALUE"""),4.8999553E7)</f>
        <v>48999553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IFERROR(__xludf.DUMMYFUNCTION("""COMPUTED_VALUE"""),1118.69)</f>
        <v>1118.69</v>
      </c>
      <c r="D174" s="2">
        <f>IFERROR(__xludf.DUMMYFUNCTION("""COMPUTED_VALUE"""),45544.66666666667)</f>
        <v>45544.66667</v>
      </c>
      <c r="E174" s="1">
        <f>IFERROR(__xludf.DUMMYFUNCTION("""COMPUTED_VALUE"""),1132.4)</f>
        <v>1132.4</v>
      </c>
      <c r="G174" s="2">
        <f>IFERROR(__xludf.DUMMYFUNCTION("""COMPUTED_VALUE"""),45544.66666666667)</f>
        <v>45544.66667</v>
      </c>
      <c r="H174" s="1">
        <f>IFERROR(__xludf.DUMMYFUNCTION("""COMPUTED_VALUE"""),1118.43)</f>
        <v>1118.43</v>
      </c>
      <c r="J174" s="2">
        <f>IFERROR(__xludf.DUMMYFUNCTION("""COMPUTED_VALUE"""),45544.66666666667)</f>
        <v>45544.66667</v>
      </c>
      <c r="K174" s="1">
        <f>IFERROR(__xludf.DUMMYFUNCTION("""COMPUTED_VALUE"""),1124.59)</f>
        <v>1124.59</v>
      </c>
      <c r="M174" s="2">
        <f>IFERROR(__xludf.DUMMYFUNCTION("""COMPUTED_VALUE"""),45544.66666666667)</f>
        <v>45544.66667</v>
      </c>
      <c r="N174" s="1">
        <f>IFERROR(__xludf.DUMMYFUNCTION("""COMPUTED_VALUE"""),4.4614566E7)</f>
        <v>44614566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IFERROR(__xludf.DUMMYFUNCTION("""COMPUTED_VALUE"""),1125.14)</f>
        <v>1125.14</v>
      </c>
      <c r="D175" s="2">
        <f>IFERROR(__xludf.DUMMYFUNCTION("""COMPUTED_VALUE"""),45545.66666666667)</f>
        <v>45545.66667</v>
      </c>
      <c r="E175" s="1">
        <f>IFERROR(__xludf.DUMMYFUNCTION("""COMPUTED_VALUE"""),1125.35)</f>
        <v>1125.35</v>
      </c>
      <c r="G175" s="2">
        <f>IFERROR(__xludf.DUMMYFUNCTION("""COMPUTED_VALUE"""),45545.66666666667)</f>
        <v>45545.66667</v>
      </c>
      <c r="H175" s="1">
        <f>IFERROR(__xludf.DUMMYFUNCTION("""COMPUTED_VALUE"""),1112.96)</f>
        <v>1112.96</v>
      </c>
      <c r="J175" s="2">
        <f>IFERROR(__xludf.DUMMYFUNCTION("""COMPUTED_VALUE"""),45545.66666666667)</f>
        <v>45545.66667</v>
      </c>
      <c r="K175" s="1">
        <f>IFERROR(__xludf.DUMMYFUNCTION("""COMPUTED_VALUE"""),1121.69)</f>
        <v>1121.69</v>
      </c>
      <c r="M175" s="2">
        <f>IFERROR(__xludf.DUMMYFUNCTION("""COMPUTED_VALUE"""),45545.66666666667)</f>
        <v>45545.66667</v>
      </c>
      <c r="N175" s="1">
        <f>IFERROR(__xludf.DUMMYFUNCTION("""COMPUTED_VALUE"""),3.8972407E7)</f>
        <v>38972407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IFERROR(__xludf.DUMMYFUNCTION("""COMPUTED_VALUE"""),1125.84)</f>
        <v>1125.84</v>
      </c>
      <c r="D176" s="2">
        <f>IFERROR(__xludf.DUMMYFUNCTION("""COMPUTED_VALUE"""),45546.66666666667)</f>
        <v>45546.66667</v>
      </c>
      <c r="E176" s="1">
        <f>IFERROR(__xludf.DUMMYFUNCTION("""COMPUTED_VALUE"""),1129.21)</f>
        <v>1129.21</v>
      </c>
      <c r="G176" s="2">
        <f>IFERROR(__xludf.DUMMYFUNCTION("""COMPUTED_VALUE"""),45546.66666666667)</f>
        <v>45546.66667</v>
      </c>
      <c r="H176" s="1">
        <f>IFERROR(__xludf.DUMMYFUNCTION("""COMPUTED_VALUE"""),1101.65)</f>
        <v>1101.65</v>
      </c>
      <c r="J176" s="2">
        <f>IFERROR(__xludf.DUMMYFUNCTION("""COMPUTED_VALUE"""),45546.66666666667)</f>
        <v>45546.66667</v>
      </c>
      <c r="K176" s="1">
        <f>IFERROR(__xludf.DUMMYFUNCTION("""COMPUTED_VALUE"""),1128.38)</f>
        <v>1128.38</v>
      </c>
      <c r="M176" s="2">
        <f>IFERROR(__xludf.DUMMYFUNCTION("""COMPUTED_VALUE"""),45546.66666666667)</f>
        <v>45546.66667</v>
      </c>
      <c r="N176" s="1">
        <f>IFERROR(__xludf.DUMMYFUNCTION("""COMPUTED_VALUE"""),4.7952736E7)</f>
        <v>47952736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IFERROR(__xludf.DUMMYFUNCTION("""COMPUTED_VALUE"""),1128.62)</f>
        <v>1128.62</v>
      </c>
      <c r="D177" s="2">
        <f>IFERROR(__xludf.DUMMYFUNCTION("""COMPUTED_VALUE"""),45547.66666666667)</f>
        <v>45547.66667</v>
      </c>
      <c r="E177" s="1">
        <f>IFERROR(__xludf.DUMMYFUNCTION("""COMPUTED_VALUE"""),1133.95)</f>
        <v>1133.95</v>
      </c>
      <c r="G177" s="2">
        <f>IFERROR(__xludf.DUMMYFUNCTION("""COMPUTED_VALUE"""),45547.66666666667)</f>
        <v>45547.66667</v>
      </c>
      <c r="H177" s="1">
        <f>IFERROR(__xludf.DUMMYFUNCTION("""COMPUTED_VALUE"""),1119.78)</f>
        <v>1119.78</v>
      </c>
      <c r="J177" s="2">
        <f>IFERROR(__xludf.DUMMYFUNCTION("""COMPUTED_VALUE"""),45547.66666666667)</f>
        <v>45547.66667</v>
      </c>
      <c r="K177" s="1">
        <f>IFERROR(__xludf.DUMMYFUNCTION("""COMPUTED_VALUE"""),1132.63)</f>
        <v>1132.63</v>
      </c>
      <c r="M177" s="2">
        <f>IFERROR(__xludf.DUMMYFUNCTION("""COMPUTED_VALUE"""),45547.66666666667)</f>
        <v>45547.66667</v>
      </c>
      <c r="N177" s="1">
        <f>IFERROR(__xludf.DUMMYFUNCTION("""COMPUTED_VALUE"""),3.5643962E7)</f>
        <v>35643962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IFERROR(__xludf.DUMMYFUNCTION("""COMPUTED_VALUE"""),1132.67)</f>
        <v>1132.67</v>
      </c>
      <c r="D178" s="2">
        <f>IFERROR(__xludf.DUMMYFUNCTION("""COMPUTED_VALUE"""),45548.66666666667)</f>
        <v>45548.66667</v>
      </c>
      <c r="E178" s="1">
        <f>IFERROR(__xludf.DUMMYFUNCTION("""COMPUTED_VALUE"""),1148.78)</f>
        <v>1148.78</v>
      </c>
      <c r="G178" s="2">
        <f>IFERROR(__xludf.DUMMYFUNCTION("""COMPUTED_VALUE"""),45548.66666666667)</f>
        <v>45548.66667</v>
      </c>
      <c r="H178" s="1">
        <f>IFERROR(__xludf.DUMMYFUNCTION("""COMPUTED_VALUE"""),1132.67)</f>
        <v>1132.67</v>
      </c>
      <c r="J178" s="2">
        <f>IFERROR(__xludf.DUMMYFUNCTION("""COMPUTED_VALUE"""),45548.66666666667)</f>
        <v>45548.66667</v>
      </c>
      <c r="K178" s="1">
        <f>IFERROR(__xludf.DUMMYFUNCTION("""COMPUTED_VALUE"""),1146.45)</f>
        <v>1146.45</v>
      </c>
      <c r="M178" s="2">
        <f>IFERROR(__xludf.DUMMYFUNCTION("""COMPUTED_VALUE"""),45548.66666666667)</f>
        <v>45548.66667</v>
      </c>
      <c r="N178" s="1">
        <f>IFERROR(__xludf.DUMMYFUNCTION("""COMPUTED_VALUE"""),3.6211833E7)</f>
        <v>36211833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IFERROR(__xludf.DUMMYFUNCTION("""COMPUTED_VALUE"""),1148.95)</f>
        <v>1148.95</v>
      </c>
      <c r="D179" s="2">
        <f>IFERROR(__xludf.DUMMYFUNCTION("""COMPUTED_VALUE"""),45551.66666666667)</f>
        <v>45551.66667</v>
      </c>
      <c r="E179" s="1">
        <f>IFERROR(__xludf.DUMMYFUNCTION("""COMPUTED_VALUE"""),1157.31)</f>
        <v>1157.31</v>
      </c>
      <c r="G179" s="2">
        <f>IFERROR(__xludf.DUMMYFUNCTION("""COMPUTED_VALUE"""),45551.66666666667)</f>
        <v>45551.66667</v>
      </c>
      <c r="H179" s="1">
        <f>IFERROR(__xludf.DUMMYFUNCTION("""COMPUTED_VALUE"""),1143.32)</f>
        <v>1143.32</v>
      </c>
      <c r="J179" s="2">
        <f>IFERROR(__xludf.DUMMYFUNCTION("""COMPUTED_VALUE"""),45551.66666666667)</f>
        <v>45551.66667</v>
      </c>
      <c r="K179" s="1">
        <f>IFERROR(__xludf.DUMMYFUNCTION("""COMPUTED_VALUE"""),1151.73)</f>
        <v>1151.73</v>
      </c>
      <c r="M179" s="2">
        <f>IFERROR(__xludf.DUMMYFUNCTION("""COMPUTED_VALUE"""),45551.66666666667)</f>
        <v>45551.66667</v>
      </c>
      <c r="N179" s="1">
        <f>IFERROR(__xludf.DUMMYFUNCTION("""COMPUTED_VALUE"""),3.2947324E7)</f>
        <v>32947324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IFERROR(__xludf.DUMMYFUNCTION("""COMPUTED_VALUE"""),1153.86)</f>
        <v>1153.86</v>
      </c>
      <c r="D180" s="2">
        <f>IFERROR(__xludf.DUMMYFUNCTION("""COMPUTED_VALUE"""),45552.66666666667)</f>
        <v>45552.66667</v>
      </c>
      <c r="E180" s="1">
        <f>IFERROR(__xludf.DUMMYFUNCTION("""COMPUTED_VALUE"""),1164.2)</f>
        <v>1164.2</v>
      </c>
      <c r="G180" s="2">
        <f>IFERROR(__xludf.DUMMYFUNCTION("""COMPUTED_VALUE"""),45552.66666666667)</f>
        <v>45552.66667</v>
      </c>
      <c r="H180" s="1">
        <f>IFERROR(__xludf.DUMMYFUNCTION("""COMPUTED_VALUE"""),1153.57)</f>
        <v>1153.57</v>
      </c>
      <c r="J180" s="2">
        <f>IFERROR(__xludf.DUMMYFUNCTION("""COMPUTED_VALUE"""),45552.66666666667)</f>
        <v>45552.66667</v>
      </c>
      <c r="K180" s="1">
        <f>IFERROR(__xludf.DUMMYFUNCTION("""COMPUTED_VALUE"""),1157.05)</f>
        <v>1157.05</v>
      </c>
      <c r="M180" s="2">
        <f>IFERROR(__xludf.DUMMYFUNCTION("""COMPUTED_VALUE"""),45552.66666666667)</f>
        <v>45552.66667</v>
      </c>
      <c r="N180" s="1">
        <f>IFERROR(__xludf.DUMMYFUNCTION("""COMPUTED_VALUE"""),3.611081E7)</f>
        <v>36110810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IFERROR(__xludf.DUMMYFUNCTION("""COMPUTED_VALUE"""),1158.72)</f>
        <v>1158.72</v>
      </c>
      <c r="D181" s="2">
        <f>IFERROR(__xludf.DUMMYFUNCTION("""COMPUTED_VALUE"""),45553.66666666667)</f>
        <v>45553.66667</v>
      </c>
      <c r="E181" s="1">
        <f>IFERROR(__xludf.DUMMYFUNCTION("""COMPUTED_VALUE"""),1167.31)</f>
        <v>1167.31</v>
      </c>
      <c r="G181" s="2">
        <f>IFERROR(__xludf.DUMMYFUNCTION("""COMPUTED_VALUE"""),45553.66666666667)</f>
        <v>45553.66667</v>
      </c>
      <c r="H181" s="1">
        <f>IFERROR(__xludf.DUMMYFUNCTION("""COMPUTED_VALUE"""),1151.45)</f>
        <v>1151.45</v>
      </c>
      <c r="J181" s="2">
        <f>IFERROR(__xludf.DUMMYFUNCTION("""COMPUTED_VALUE"""),45553.66666666667)</f>
        <v>45553.66667</v>
      </c>
      <c r="K181" s="1">
        <f>IFERROR(__xludf.DUMMYFUNCTION("""COMPUTED_VALUE"""),1154.67)</f>
        <v>1154.67</v>
      </c>
      <c r="M181" s="2">
        <f>IFERROR(__xludf.DUMMYFUNCTION("""COMPUTED_VALUE"""),45553.66666666667)</f>
        <v>45553.66667</v>
      </c>
      <c r="N181" s="1">
        <f>IFERROR(__xludf.DUMMYFUNCTION("""COMPUTED_VALUE"""),4.0790723E7)</f>
        <v>40790723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IFERROR(__xludf.DUMMYFUNCTION("""COMPUTED_VALUE"""),1168.42)</f>
        <v>1168.42</v>
      </c>
      <c r="D182" s="2">
        <f>IFERROR(__xludf.DUMMYFUNCTION("""COMPUTED_VALUE"""),45554.66666666667)</f>
        <v>45554.66667</v>
      </c>
      <c r="E182" s="1">
        <f>IFERROR(__xludf.DUMMYFUNCTION("""COMPUTED_VALUE"""),1177.43)</f>
        <v>1177.43</v>
      </c>
      <c r="G182" s="2">
        <f>IFERROR(__xludf.DUMMYFUNCTION("""COMPUTED_VALUE"""),45554.66666666667)</f>
        <v>45554.66667</v>
      </c>
      <c r="H182" s="1">
        <f>IFERROR(__xludf.DUMMYFUNCTION("""COMPUTED_VALUE"""),1165.98)</f>
        <v>1165.98</v>
      </c>
      <c r="J182" s="2">
        <f>IFERROR(__xludf.DUMMYFUNCTION("""COMPUTED_VALUE"""),45554.66666666667)</f>
        <v>45554.66667</v>
      </c>
      <c r="K182" s="1">
        <f>IFERROR(__xludf.DUMMYFUNCTION("""COMPUTED_VALUE"""),1172.05)</f>
        <v>1172.05</v>
      </c>
      <c r="M182" s="2">
        <f>IFERROR(__xludf.DUMMYFUNCTION("""COMPUTED_VALUE"""),45554.66666666667)</f>
        <v>45554.66667</v>
      </c>
      <c r="N182" s="1">
        <f>IFERROR(__xludf.DUMMYFUNCTION("""COMPUTED_VALUE"""),4.7689573E7)</f>
        <v>47689573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IFERROR(__xludf.DUMMYFUNCTION("""COMPUTED_VALUE"""),1170.91)</f>
        <v>1170.91</v>
      </c>
      <c r="D183" s="2">
        <f>IFERROR(__xludf.DUMMYFUNCTION("""COMPUTED_VALUE"""),45555.66666666667)</f>
        <v>45555.66667</v>
      </c>
      <c r="E183" s="1">
        <f>IFERROR(__xludf.DUMMYFUNCTION("""COMPUTED_VALUE"""),1170.91)</f>
        <v>1170.91</v>
      </c>
      <c r="G183" s="2">
        <f>IFERROR(__xludf.DUMMYFUNCTION("""COMPUTED_VALUE"""),45555.66666666667)</f>
        <v>45555.66667</v>
      </c>
      <c r="H183" s="1">
        <f>IFERROR(__xludf.DUMMYFUNCTION("""COMPUTED_VALUE"""),1150.16)</f>
        <v>1150.16</v>
      </c>
      <c r="J183" s="2">
        <f>IFERROR(__xludf.DUMMYFUNCTION("""COMPUTED_VALUE"""),45555.66666666667)</f>
        <v>45555.66667</v>
      </c>
      <c r="K183" s="1">
        <f>IFERROR(__xludf.DUMMYFUNCTION("""COMPUTED_VALUE"""),1156.65)</f>
        <v>1156.65</v>
      </c>
      <c r="M183" s="2">
        <f>IFERROR(__xludf.DUMMYFUNCTION("""COMPUTED_VALUE"""),45555.66666666667)</f>
        <v>45555.66667</v>
      </c>
      <c r="N183" s="1">
        <f>IFERROR(__xludf.DUMMYFUNCTION("""COMPUTED_VALUE"""),9.4234008E7)</f>
        <v>94234008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IFERROR(__xludf.DUMMYFUNCTION("""COMPUTED_VALUE"""),1159.6)</f>
        <v>1159.6</v>
      </c>
      <c r="D184" s="2">
        <f>IFERROR(__xludf.DUMMYFUNCTION("""COMPUTED_VALUE"""),45558.66666666667)</f>
        <v>45558.66667</v>
      </c>
      <c r="E184" s="1">
        <f>IFERROR(__xludf.DUMMYFUNCTION("""COMPUTED_VALUE"""),1170.29)</f>
        <v>1170.29</v>
      </c>
      <c r="G184" s="2">
        <f>IFERROR(__xludf.DUMMYFUNCTION("""COMPUTED_VALUE"""),45558.66666666667)</f>
        <v>45558.66667</v>
      </c>
      <c r="H184" s="1">
        <f>IFERROR(__xludf.DUMMYFUNCTION("""COMPUTED_VALUE"""),1159.6)</f>
        <v>1159.6</v>
      </c>
      <c r="J184" s="2">
        <f>IFERROR(__xludf.DUMMYFUNCTION("""COMPUTED_VALUE"""),45558.66666666667)</f>
        <v>45558.66667</v>
      </c>
      <c r="K184" s="1">
        <f>IFERROR(__xludf.DUMMYFUNCTION("""COMPUTED_VALUE"""),1169.96)</f>
        <v>1169.96</v>
      </c>
      <c r="M184" s="2">
        <f>IFERROR(__xludf.DUMMYFUNCTION("""COMPUTED_VALUE"""),45558.66666666667)</f>
        <v>45558.66667</v>
      </c>
      <c r="N184" s="1">
        <f>IFERROR(__xludf.DUMMYFUNCTION("""COMPUTED_VALUE"""),2.6739423E7)</f>
        <v>26739423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IFERROR(__xludf.DUMMYFUNCTION("""COMPUTED_VALUE"""),1174.12)</f>
        <v>1174.12</v>
      </c>
      <c r="D185" s="2">
        <f>IFERROR(__xludf.DUMMYFUNCTION("""COMPUTED_VALUE"""),45559.66666666667)</f>
        <v>45559.66667</v>
      </c>
      <c r="E185" s="1">
        <f>IFERROR(__xludf.DUMMYFUNCTION("""COMPUTED_VALUE"""),1187.66)</f>
        <v>1187.66</v>
      </c>
      <c r="G185" s="2">
        <f>IFERROR(__xludf.DUMMYFUNCTION("""COMPUTED_VALUE"""),45559.66666666667)</f>
        <v>45559.66667</v>
      </c>
      <c r="H185" s="1">
        <f>IFERROR(__xludf.DUMMYFUNCTION("""COMPUTED_VALUE"""),1173.8)</f>
        <v>1173.8</v>
      </c>
      <c r="J185" s="2">
        <f>IFERROR(__xludf.DUMMYFUNCTION("""COMPUTED_VALUE"""),45559.66666666667)</f>
        <v>45559.66667</v>
      </c>
      <c r="K185" s="1">
        <f>IFERROR(__xludf.DUMMYFUNCTION("""COMPUTED_VALUE"""),1182.87)</f>
        <v>1182.87</v>
      </c>
      <c r="M185" s="2">
        <f>IFERROR(__xludf.DUMMYFUNCTION("""COMPUTED_VALUE"""),45559.66666666667)</f>
        <v>45559.66667</v>
      </c>
      <c r="N185" s="1">
        <f>IFERROR(__xludf.DUMMYFUNCTION("""COMPUTED_VALUE"""),3.6142511E7)</f>
        <v>36142511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IFERROR(__xludf.DUMMYFUNCTION("""COMPUTED_VALUE"""),1185.81)</f>
        <v>1185.81</v>
      </c>
      <c r="D186" s="2">
        <f>IFERROR(__xludf.DUMMYFUNCTION("""COMPUTED_VALUE"""),45560.66666666667)</f>
        <v>45560.66667</v>
      </c>
      <c r="E186" s="1">
        <f>IFERROR(__xludf.DUMMYFUNCTION("""COMPUTED_VALUE"""),1186.06)</f>
        <v>1186.06</v>
      </c>
      <c r="G186" s="2">
        <f>IFERROR(__xludf.DUMMYFUNCTION("""COMPUTED_VALUE"""),45560.66666666667)</f>
        <v>45560.66667</v>
      </c>
      <c r="H186" s="1">
        <f>IFERROR(__xludf.DUMMYFUNCTION("""COMPUTED_VALUE"""),1168.7)</f>
        <v>1168.7</v>
      </c>
      <c r="J186" s="2">
        <f>IFERROR(__xludf.DUMMYFUNCTION("""COMPUTED_VALUE"""),45560.66666666667)</f>
        <v>45560.66667</v>
      </c>
      <c r="K186" s="1">
        <f>IFERROR(__xludf.DUMMYFUNCTION("""COMPUTED_VALUE"""),1172.05)</f>
        <v>1172.05</v>
      </c>
      <c r="M186" s="2">
        <f>IFERROR(__xludf.DUMMYFUNCTION("""COMPUTED_VALUE"""),45560.66666666667)</f>
        <v>45560.66667</v>
      </c>
      <c r="N186" s="1">
        <f>IFERROR(__xludf.DUMMYFUNCTION("""COMPUTED_VALUE"""),2.4302302E7)</f>
        <v>24302302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IFERROR(__xludf.DUMMYFUNCTION("""COMPUTED_VALUE"""),1178.77)</f>
        <v>1178.77</v>
      </c>
      <c r="D187" s="2">
        <f>IFERROR(__xludf.DUMMYFUNCTION("""COMPUTED_VALUE"""),45561.66666666667)</f>
        <v>45561.66667</v>
      </c>
      <c r="E187" s="1">
        <f>IFERROR(__xludf.DUMMYFUNCTION("""COMPUTED_VALUE"""),1206.52)</f>
        <v>1206.52</v>
      </c>
      <c r="G187" s="2">
        <f>IFERROR(__xludf.DUMMYFUNCTION("""COMPUTED_VALUE"""),45561.66666666667)</f>
        <v>45561.66667</v>
      </c>
      <c r="H187" s="1">
        <f>IFERROR(__xludf.DUMMYFUNCTION("""COMPUTED_VALUE"""),1178.77)</f>
        <v>1178.77</v>
      </c>
      <c r="J187" s="2">
        <f>IFERROR(__xludf.DUMMYFUNCTION("""COMPUTED_VALUE"""),45561.66666666667)</f>
        <v>45561.66667</v>
      </c>
      <c r="K187" s="1">
        <f>IFERROR(__xludf.DUMMYFUNCTION("""COMPUTED_VALUE"""),1205.57)</f>
        <v>1205.57</v>
      </c>
      <c r="M187" s="2">
        <f>IFERROR(__xludf.DUMMYFUNCTION("""COMPUTED_VALUE"""),45561.66666666667)</f>
        <v>45561.66667</v>
      </c>
      <c r="N187" s="1">
        <f>IFERROR(__xludf.DUMMYFUNCTION("""COMPUTED_VALUE"""),3.853731E7)</f>
        <v>38537310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IFERROR(__xludf.DUMMYFUNCTION("""COMPUTED_VALUE"""),1209.57)</f>
        <v>1209.57</v>
      </c>
      <c r="D188" s="2">
        <f>IFERROR(__xludf.DUMMYFUNCTION("""COMPUTED_VALUE"""),45562.66666666667)</f>
        <v>45562.66667</v>
      </c>
      <c r="E188" s="1">
        <f>IFERROR(__xludf.DUMMYFUNCTION("""COMPUTED_VALUE"""),1218.81)</f>
        <v>1218.81</v>
      </c>
      <c r="G188" s="2">
        <f>IFERROR(__xludf.DUMMYFUNCTION("""COMPUTED_VALUE"""),45562.66666666667)</f>
        <v>45562.66667</v>
      </c>
      <c r="H188" s="1">
        <f>IFERROR(__xludf.DUMMYFUNCTION("""COMPUTED_VALUE"""),1203.66)</f>
        <v>1203.66</v>
      </c>
      <c r="J188" s="2">
        <f>IFERROR(__xludf.DUMMYFUNCTION("""COMPUTED_VALUE"""),45562.66666666667)</f>
        <v>45562.66667</v>
      </c>
      <c r="K188" s="1">
        <f>IFERROR(__xludf.DUMMYFUNCTION("""COMPUTED_VALUE"""),1206.94)</f>
        <v>1206.94</v>
      </c>
      <c r="M188" s="2">
        <f>IFERROR(__xludf.DUMMYFUNCTION("""COMPUTED_VALUE"""),45562.66666666667)</f>
        <v>45562.66667</v>
      </c>
      <c r="N188" s="1">
        <f>IFERROR(__xludf.DUMMYFUNCTION("""COMPUTED_VALUE"""),2.7183517E7)</f>
        <v>27183517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IFERROR(__xludf.DUMMYFUNCTION("""COMPUTED_VALUE"""),1205.7)</f>
        <v>1205.7</v>
      </c>
      <c r="D189" s="2">
        <f>IFERROR(__xludf.DUMMYFUNCTION("""COMPUTED_VALUE"""),45565.66666666667)</f>
        <v>45565.66667</v>
      </c>
      <c r="E189" s="1">
        <f>IFERROR(__xludf.DUMMYFUNCTION("""COMPUTED_VALUE"""),1208.39)</f>
        <v>1208.39</v>
      </c>
      <c r="G189" s="2">
        <f>IFERROR(__xludf.DUMMYFUNCTION("""COMPUTED_VALUE"""),45565.66666666667)</f>
        <v>45565.66667</v>
      </c>
      <c r="H189" s="1">
        <f>IFERROR(__xludf.DUMMYFUNCTION("""COMPUTED_VALUE"""),1190.56)</f>
        <v>1190.56</v>
      </c>
      <c r="J189" s="2">
        <f>IFERROR(__xludf.DUMMYFUNCTION("""COMPUTED_VALUE"""),45565.66666666667)</f>
        <v>45565.66667</v>
      </c>
      <c r="K189" s="1">
        <f>IFERROR(__xludf.DUMMYFUNCTION("""COMPUTED_VALUE"""),1201.03)</f>
        <v>1201.03</v>
      </c>
      <c r="M189" s="2">
        <f>IFERROR(__xludf.DUMMYFUNCTION("""COMPUTED_VALUE"""),45565.66666666667)</f>
        <v>45565.66667</v>
      </c>
      <c r="N189" s="1">
        <f>IFERROR(__xludf.DUMMYFUNCTION("""COMPUTED_VALUE"""),2.7699941E7)</f>
        <v>27699941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IFERROR(__xludf.DUMMYFUNCTION("""COMPUTED_VALUE"""),1200.51)</f>
        <v>1200.51</v>
      </c>
      <c r="D190" s="2">
        <f>IFERROR(__xludf.DUMMYFUNCTION("""COMPUTED_VALUE"""),45566.66666666667)</f>
        <v>45566.66667</v>
      </c>
      <c r="E190" s="1">
        <f>IFERROR(__xludf.DUMMYFUNCTION("""COMPUTED_VALUE"""),1200.51)</f>
        <v>1200.51</v>
      </c>
      <c r="G190" s="2">
        <f>IFERROR(__xludf.DUMMYFUNCTION("""COMPUTED_VALUE"""),45566.66666666667)</f>
        <v>45566.66667</v>
      </c>
      <c r="H190" s="1">
        <f>IFERROR(__xludf.DUMMYFUNCTION("""COMPUTED_VALUE"""),1186.77)</f>
        <v>1186.77</v>
      </c>
      <c r="J190" s="2">
        <f>IFERROR(__xludf.DUMMYFUNCTION("""COMPUTED_VALUE"""),45566.66666666667)</f>
        <v>45566.66667</v>
      </c>
      <c r="K190" s="1">
        <f>IFERROR(__xludf.DUMMYFUNCTION("""COMPUTED_VALUE"""),1190.18)</f>
        <v>1190.18</v>
      </c>
      <c r="M190" s="2">
        <f>IFERROR(__xludf.DUMMYFUNCTION("""COMPUTED_VALUE"""),45566.66666666667)</f>
        <v>45566.66667</v>
      </c>
      <c r="N190" s="1">
        <f>IFERROR(__xludf.DUMMYFUNCTION("""COMPUTED_VALUE"""),2.653757E7)</f>
        <v>26537570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IFERROR(__xludf.DUMMYFUNCTION("""COMPUTED_VALUE"""),1189.87)</f>
        <v>1189.87</v>
      </c>
      <c r="D191" s="2">
        <f>IFERROR(__xludf.DUMMYFUNCTION("""COMPUTED_VALUE"""),45567.66666666667)</f>
        <v>45567.66667</v>
      </c>
      <c r="E191" s="1">
        <f>IFERROR(__xludf.DUMMYFUNCTION("""COMPUTED_VALUE"""),1200.77)</f>
        <v>1200.77</v>
      </c>
      <c r="G191" s="2">
        <f>IFERROR(__xludf.DUMMYFUNCTION("""COMPUTED_VALUE"""),45567.66666666667)</f>
        <v>45567.66667</v>
      </c>
      <c r="H191" s="1">
        <f>IFERROR(__xludf.DUMMYFUNCTION("""COMPUTED_VALUE"""),1188.21)</f>
        <v>1188.21</v>
      </c>
      <c r="J191" s="2">
        <f>IFERROR(__xludf.DUMMYFUNCTION("""COMPUTED_VALUE"""),45567.66666666667)</f>
        <v>45567.66667</v>
      </c>
      <c r="K191" s="1">
        <f>IFERROR(__xludf.DUMMYFUNCTION("""COMPUTED_VALUE"""),1195.94)</f>
        <v>1195.94</v>
      </c>
      <c r="M191" s="2">
        <f>IFERROR(__xludf.DUMMYFUNCTION("""COMPUTED_VALUE"""),45567.66666666667)</f>
        <v>45567.66667</v>
      </c>
      <c r="N191" s="1">
        <f>IFERROR(__xludf.DUMMYFUNCTION("""COMPUTED_VALUE"""),2.4652575E7)</f>
        <v>24652575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IFERROR(__xludf.DUMMYFUNCTION("""COMPUTED_VALUE"""),1190.62)</f>
        <v>1190.62</v>
      </c>
      <c r="D192" s="2">
        <f>IFERROR(__xludf.DUMMYFUNCTION("""COMPUTED_VALUE"""),45568.66666666667)</f>
        <v>45568.66667</v>
      </c>
      <c r="E192" s="1">
        <f>IFERROR(__xludf.DUMMYFUNCTION("""COMPUTED_VALUE"""),1190.62)</f>
        <v>1190.62</v>
      </c>
      <c r="G192" s="2">
        <f>IFERROR(__xludf.DUMMYFUNCTION("""COMPUTED_VALUE"""),45568.66666666667)</f>
        <v>45568.66667</v>
      </c>
      <c r="H192" s="1">
        <f>IFERROR(__xludf.DUMMYFUNCTION("""COMPUTED_VALUE"""),1177.99)</f>
        <v>1177.99</v>
      </c>
      <c r="J192" s="2">
        <f>IFERROR(__xludf.DUMMYFUNCTION("""COMPUTED_VALUE"""),45568.66666666667)</f>
        <v>45568.66667</v>
      </c>
      <c r="K192" s="1">
        <f>IFERROR(__xludf.DUMMYFUNCTION("""COMPUTED_VALUE"""),1181.95)</f>
        <v>1181.95</v>
      </c>
      <c r="M192" s="2">
        <f>IFERROR(__xludf.DUMMYFUNCTION("""COMPUTED_VALUE"""),45568.66666666667)</f>
        <v>45568.66667</v>
      </c>
      <c r="N192" s="1">
        <f>IFERROR(__xludf.DUMMYFUNCTION("""COMPUTED_VALUE"""),2.3013461E7)</f>
        <v>23013461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IFERROR(__xludf.DUMMYFUNCTION("""COMPUTED_VALUE"""),1190.26)</f>
        <v>1190.26</v>
      </c>
      <c r="D193" s="2">
        <f>IFERROR(__xludf.DUMMYFUNCTION("""COMPUTED_VALUE"""),45569.66666666667)</f>
        <v>45569.66667</v>
      </c>
      <c r="E193" s="1">
        <f>IFERROR(__xludf.DUMMYFUNCTION("""COMPUTED_VALUE"""),1195.64)</f>
        <v>1195.64</v>
      </c>
      <c r="G193" s="2">
        <f>IFERROR(__xludf.DUMMYFUNCTION("""COMPUTED_VALUE"""),45569.66666666667)</f>
        <v>45569.66667</v>
      </c>
      <c r="H193" s="1">
        <f>IFERROR(__xludf.DUMMYFUNCTION("""COMPUTED_VALUE"""),1183.56)</f>
        <v>1183.56</v>
      </c>
      <c r="J193" s="2">
        <f>IFERROR(__xludf.DUMMYFUNCTION("""COMPUTED_VALUE"""),45569.66666666667)</f>
        <v>45569.66667</v>
      </c>
      <c r="K193" s="1">
        <f>IFERROR(__xludf.DUMMYFUNCTION("""COMPUTED_VALUE"""),1190.97)</f>
        <v>1190.97</v>
      </c>
      <c r="M193" s="2">
        <f>IFERROR(__xludf.DUMMYFUNCTION("""COMPUTED_VALUE"""),45569.66666666667)</f>
        <v>45569.66667</v>
      </c>
      <c r="N193" s="1">
        <f>IFERROR(__xludf.DUMMYFUNCTION("""COMPUTED_VALUE"""),2.128419E7)</f>
        <v>21284190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IFERROR(__xludf.DUMMYFUNCTION("""COMPUTED_VALUE"""),1186.4)</f>
        <v>1186.4</v>
      </c>
      <c r="D194" s="2">
        <f>IFERROR(__xludf.DUMMYFUNCTION("""COMPUTED_VALUE"""),45572.66666666667)</f>
        <v>45572.66667</v>
      </c>
      <c r="E194" s="1">
        <f>IFERROR(__xludf.DUMMYFUNCTION("""COMPUTED_VALUE"""),1186.46)</f>
        <v>1186.46</v>
      </c>
      <c r="G194" s="2">
        <f>IFERROR(__xludf.DUMMYFUNCTION("""COMPUTED_VALUE"""),45572.66666666667)</f>
        <v>45572.66667</v>
      </c>
      <c r="H194" s="1">
        <f>IFERROR(__xludf.DUMMYFUNCTION("""COMPUTED_VALUE"""),1175.49)</f>
        <v>1175.49</v>
      </c>
      <c r="J194" s="2">
        <f>IFERROR(__xludf.DUMMYFUNCTION("""COMPUTED_VALUE"""),45572.66666666667)</f>
        <v>45572.66667</v>
      </c>
      <c r="K194" s="1">
        <f>IFERROR(__xludf.DUMMYFUNCTION("""COMPUTED_VALUE"""),1181.93)</f>
        <v>1181.93</v>
      </c>
      <c r="M194" s="2">
        <f>IFERROR(__xludf.DUMMYFUNCTION("""COMPUTED_VALUE"""),45572.66666666667)</f>
        <v>45572.66667</v>
      </c>
      <c r="N194" s="1">
        <f>IFERROR(__xludf.DUMMYFUNCTION("""COMPUTED_VALUE"""),2.9618709E7)</f>
        <v>29618709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IFERROR(__xludf.DUMMYFUNCTION("""COMPUTED_VALUE"""),1176.36)</f>
        <v>1176.36</v>
      </c>
      <c r="D195" s="2">
        <f>IFERROR(__xludf.DUMMYFUNCTION("""COMPUTED_VALUE"""),45573.66666666667)</f>
        <v>45573.66667</v>
      </c>
      <c r="E195" s="1">
        <f>IFERROR(__xludf.DUMMYFUNCTION("""COMPUTED_VALUE"""),1179.99)</f>
        <v>1179.99</v>
      </c>
      <c r="G195" s="2">
        <f>IFERROR(__xludf.DUMMYFUNCTION("""COMPUTED_VALUE"""),45573.66666666667)</f>
        <v>45573.66667</v>
      </c>
      <c r="H195" s="1">
        <f>IFERROR(__xludf.DUMMYFUNCTION("""COMPUTED_VALUE"""),1169.03)</f>
        <v>1169.03</v>
      </c>
      <c r="J195" s="2">
        <f>IFERROR(__xludf.DUMMYFUNCTION("""COMPUTED_VALUE"""),45573.66666666667)</f>
        <v>45573.66667</v>
      </c>
      <c r="K195" s="1">
        <f>IFERROR(__xludf.DUMMYFUNCTION("""COMPUTED_VALUE"""),1175.35)</f>
        <v>1175.35</v>
      </c>
      <c r="M195" s="2">
        <f>IFERROR(__xludf.DUMMYFUNCTION("""COMPUTED_VALUE"""),45573.66666666667)</f>
        <v>45573.66667</v>
      </c>
      <c r="N195" s="1">
        <f>IFERROR(__xludf.DUMMYFUNCTION("""COMPUTED_VALUE"""),3.036617E7)</f>
        <v>30366170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IFERROR(__xludf.DUMMYFUNCTION("""COMPUTED_VALUE"""),1177.93)</f>
        <v>1177.93</v>
      </c>
      <c r="D196" s="2">
        <f>IFERROR(__xludf.DUMMYFUNCTION("""COMPUTED_VALUE"""),45574.66666666667)</f>
        <v>45574.66667</v>
      </c>
      <c r="E196" s="1">
        <f>IFERROR(__xludf.DUMMYFUNCTION("""COMPUTED_VALUE"""),1188.88)</f>
        <v>1188.88</v>
      </c>
      <c r="G196" s="2">
        <f>IFERROR(__xludf.DUMMYFUNCTION("""COMPUTED_VALUE"""),45574.66666666667)</f>
        <v>45574.66667</v>
      </c>
      <c r="H196" s="1">
        <f>IFERROR(__xludf.DUMMYFUNCTION("""COMPUTED_VALUE"""),1176.05)</f>
        <v>1176.05</v>
      </c>
      <c r="J196" s="2">
        <f>IFERROR(__xludf.DUMMYFUNCTION("""COMPUTED_VALUE"""),45574.66666666667)</f>
        <v>45574.66667</v>
      </c>
      <c r="K196" s="1">
        <f>IFERROR(__xludf.DUMMYFUNCTION("""COMPUTED_VALUE"""),1183.48)</f>
        <v>1183.48</v>
      </c>
      <c r="M196" s="2">
        <f>IFERROR(__xludf.DUMMYFUNCTION("""COMPUTED_VALUE"""),45574.66666666667)</f>
        <v>45574.66667</v>
      </c>
      <c r="N196" s="1">
        <f>IFERROR(__xludf.DUMMYFUNCTION("""COMPUTED_VALUE"""),2.6107691E7)</f>
        <v>26107691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IFERROR(__xludf.DUMMYFUNCTION("""COMPUTED_VALUE"""),1181.89)</f>
        <v>1181.89</v>
      </c>
      <c r="D197" s="2">
        <f>IFERROR(__xludf.DUMMYFUNCTION("""COMPUTED_VALUE"""),45575.66666666667)</f>
        <v>45575.66667</v>
      </c>
      <c r="E197" s="1">
        <f>IFERROR(__xludf.DUMMYFUNCTION("""COMPUTED_VALUE"""),1188.53)</f>
        <v>1188.53</v>
      </c>
      <c r="G197" s="2">
        <f>IFERROR(__xludf.DUMMYFUNCTION("""COMPUTED_VALUE"""),45575.66666666667)</f>
        <v>45575.66667</v>
      </c>
      <c r="H197" s="1">
        <f>IFERROR(__xludf.DUMMYFUNCTION("""COMPUTED_VALUE"""),1177.0)</f>
        <v>1177</v>
      </c>
      <c r="J197" s="2">
        <f>IFERROR(__xludf.DUMMYFUNCTION("""COMPUTED_VALUE"""),45575.66666666667)</f>
        <v>45575.66667</v>
      </c>
      <c r="K197" s="1">
        <f>IFERROR(__xludf.DUMMYFUNCTION("""COMPUTED_VALUE"""),1187.51)</f>
        <v>1187.51</v>
      </c>
      <c r="M197" s="2">
        <f>IFERROR(__xludf.DUMMYFUNCTION("""COMPUTED_VALUE"""),45575.66666666667)</f>
        <v>45575.66667</v>
      </c>
      <c r="N197" s="1">
        <f>IFERROR(__xludf.DUMMYFUNCTION("""COMPUTED_VALUE"""),2.4842282E7)</f>
        <v>24842282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IFERROR(__xludf.DUMMYFUNCTION("""COMPUTED_VALUE"""),1187.19)</f>
        <v>1187.19</v>
      </c>
      <c r="D198" s="2">
        <f>IFERROR(__xludf.DUMMYFUNCTION("""COMPUTED_VALUE"""),45576.66666666667)</f>
        <v>45576.66667</v>
      </c>
      <c r="E198" s="1">
        <f>IFERROR(__xludf.DUMMYFUNCTION("""COMPUTED_VALUE"""),1194.6)</f>
        <v>1194.6</v>
      </c>
      <c r="G198" s="2">
        <f>IFERROR(__xludf.DUMMYFUNCTION("""COMPUTED_VALUE"""),45576.66666666667)</f>
        <v>45576.66667</v>
      </c>
      <c r="H198" s="1">
        <f>IFERROR(__xludf.DUMMYFUNCTION("""COMPUTED_VALUE"""),1186.44)</f>
        <v>1186.44</v>
      </c>
      <c r="J198" s="2">
        <f>IFERROR(__xludf.DUMMYFUNCTION("""COMPUTED_VALUE"""),45576.66666666667)</f>
        <v>45576.66667</v>
      </c>
      <c r="K198" s="1">
        <f>IFERROR(__xludf.DUMMYFUNCTION("""COMPUTED_VALUE"""),1189.91)</f>
        <v>1189.91</v>
      </c>
      <c r="M198" s="2">
        <f>IFERROR(__xludf.DUMMYFUNCTION("""COMPUTED_VALUE"""),45576.66666666667)</f>
        <v>45576.66667</v>
      </c>
      <c r="N198" s="1">
        <f>IFERROR(__xludf.DUMMYFUNCTION("""COMPUTED_VALUE"""),2.0025299E7)</f>
        <v>20025299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IFERROR(__xludf.DUMMYFUNCTION("""COMPUTED_VALUE"""),1189.23)</f>
        <v>1189.23</v>
      </c>
      <c r="D199" s="2">
        <f>IFERROR(__xludf.DUMMYFUNCTION("""COMPUTED_VALUE"""),45579.66666666667)</f>
        <v>45579.66667</v>
      </c>
      <c r="E199" s="1">
        <f>IFERROR(__xludf.DUMMYFUNCTION("""COMPUTED_VALUE"""),1198.47)</f>
        <v>1198.47</v>
      </c>
      <c r="G199" s="2">
        <f>IFERROR(__xludf.DUMMYFUNCTION("""COMPUTED_VALUE"""),45579.66666666667)</f>
        <v>45579.66667</v>
      </c>
      <c r="H199" s="1">
        <f>IFERROR(__xludf.DUMMYFUNCTION("""COMPUTED_VALUE"""),1183.83)</f>
        <v>1183.83</v>
      </c>
      <c r="J199" s="2">
        <f>IFERROR(__xludf.DUMMYFUNCTION("""COMPUTED_VALUE"""),45579.66666666667)</f>
        <v>45579.66667</v>
      </c>
      <c r="K199" s="1">
        <f>IFERROR(__xludf.DUMMYFUNCTION("""COMPUTED_VALUE"""),1197.3)</f>
        <v>1197.3</v>
      </c>
      <c r="M199" s="2">
        <f>IFERROR(__xludf.DUMMYFUNCTION("""COMPUTED_VALUE"""),45579.66666666667)</f>
        <v>45579.66667</v>
      </c>
      <c r="N199" s="1">
        <f>IFERROR(__xludf.DUMMYFUNCTION("""COMPUTED_VALUE"""),2.1837719E7)</f>
        <v>21837719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IFERROR(__xludf.DUMMYFUNCTION("""COMPUTED_VALUE"""),1197.08)</f>
        <v>1197.08</v>
      </c>
      <c r="D200" s="2">
        <f>IFERROR(__xludf.DUMMYFUNCTION("""COMPUTED_VALUE"""),45580.66666666667)</f>
        <v>45580.66667</v>
      </c>
      <c r="E200" s="1">
        <f>IFERROR(__xludf.DUMMYFUNCTION("""COMPUTED_VALUE"""),1205.27)</f>
        <v>1205.27</v>
      </c>
      <c r="G200" s="2">
        <f>IFERROR(__xludf.DUMMYFUNCTION("""COMPUTED_VALUE"""),45580.66666666667)</f>
        <v>45580.66667</v>
      </c>
      <c r="H200" s="1">
        <f>IFERROR(__xludf.DUMMYFUNCTION("""COMPUTED_VALUE"""),1189.55)</f>
        <v>1189.55</v>
      </c>
      <c r="J200" s="2">
        <f>IFERROR(__xludf.DUMMYFUNCTION("""COMPUTED_VALUE"""),45580.66666666667)</f>
        <v>45580.66667</v>
      </c>
      <c r="K200" s="1">
        <f>IFERROR(__xludf.DUMMYFUNCTION("""COMPUTED_VALUE"""),1190.32)</f>
        <v>1190.32</v>
      </c>
      <c r="M200" s="2">
        <f>IFERROR(__xludf.DUMMYFUNCTION("""COMPUTED_VALUE"""),45580.66666666667)</f>
        <v>45580.66667</v>
      </c>
      <c r="N200" s="1">
        <f>IFERROR(__xludf.DUMMYFUNCTION("""COMPUTED_VALUE"""),2.6994058E7)</f>
        <v>26994058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IFERROR(__xludf.DUMMYFUNCTION("""COMPUTED_VALUE"""),1190.96)</f>
        <v>1190.96</v>
      </c>
      <c r="D201" s="2">
        <f>IFERROR(__xludf.DUMMYFUNCTION("""COMPUTED_VALUE"""),45581.66666666667)</f>
        <v>45581.66667</v>
      </c>
      <c r="E201" s="1">
        <f>IFERROR(__xludf.DUMMYFUNCTION("""COMPUTED_VALUE"""),1204.71)</f>
        <v>1204.71</v>
      </c>
      <c r="G201" s="2">
        <f>IFERROR(__xludf.DUMMYFUNCTION("""COMPUTED_VALUE"""),45581.66666666667)</f>
        <v>45581.66667</v>
      </c>
      <c r="H201" s="1">
        <f>IFERROR(__xludf.DUMMYFUNCTION("""COMPUTED_VALUE"""),1190.96)</f>
        <v>1190.96</v>
      </c>
      <c r="J201" s="2">
        <f>IFERROR(__xludf.DUMMYFUNCTION("""COMPUTED_VALUE"""),45581.66666666667)</f>
        <v>45581.66667</v>
      </c>
      <c r="K201" s="1">
        <f>IFERROR(__xludf.DUMMYFUNCTION("""COMPUTED_VALUE"""),1199.38)</f>
        <v>1199.38</v>
      </c>
      <c r="M201" s="2">
        <f>IFERROR(__xludf.DUMMYFUNCTION("""COMPUTED_VALUE"""),45581.66666666667)</f>
        <v>45581.66667</v>
      </c>
      <c r="N201" s="1">
        <f>IFERROR(__xludf.DUMMYFUNCTION("""COMPUTED_VALUE"""),2.3436492E7)</f>
        <v>23436492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IFERROR(__xludf.DUMMYFUNCTION("""COMPUTED_VALUE"""),1199.11)</f>
        <v>1199.11</v>
      </c>
      <c r="D202" s="2">
        <f>IFERROR(__xludf.DUMMYFUNCTION("""COMPUTED_VALUE"""),45582.66666666667)</f>
        <v>45582.66667</v>
      </c>
      <c r="E202" s="1">
        <f>IFERROR(__xludf.DUMMYFUNCTION("""COMPUTED_VALUE"""),1199.45)</f>
        <v>1199.45</v>
      </c>
      <c r="G202" s="2">
        <f>IFERROR(__xludf.DUMMYFUNCTION("""COMPUTED_VALUE"""),45582.66666666667)</f>
        <v>45582.66667</v>
      </c>
      <c r="H202" s="1">
        <f>IFERROR(__xludf.DUMMYFUNCTION("""COMPUTED_VALUE"""),1188.63)</f>
        <v>1188.63</v>
      </c>
      <c r="J202" s="2">
        <f>IFERROR(__xludf.DUMMYFUNCTION("""COMPUTED_VALUE"""),45582.66666666667)</f>
        <v>45582.66667</v>
      </c>
      <c r="K202" s="1">
        <f>IFERROR(__xludf.DUMMYFUNCTION("""COMPUTED_VALUE"""),1195.84)</f>
        <v>1195.84</v>
      </c>
      <c r="M202" s="2">
        <f>IFERROR(__xludf.DUMMYFUNCTION("""COMPUTED_VALUE"""),45582.66666666667)</f>
        <v>45582.66667</v>
      </c>
      <c r="N202" s="1">
        <f>IFERROR(__xludf.DUMMYFUNCTION("""COMPUTED_VALUE"""),2.5563955E7)</f>
        <v>25563955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IFERROR(__xludf.DUMMYFUNCTION("""COMPUTED_VALUE"""),1200.75)</f>
        <v>1200.75</v>
      </c>
      <c r="D203" s="2">
        <f>IFERROR(__xludf.DUMMYFUNCTION("""COMPUTED_VALUE"""),45583.66666666667)</f>
        <v>45583.66667</v>
      </c>
      <c r="E203" s="1">
        <f>IFERROR(__xludf.DUMMYFUNCTION("""COMPUTED_VALUE"""),1204.07)</f>
        <v>1204.07</v>
      </c>
      <c r="G203" s="2">
        <f>IFERROR(__xludf.DUMMYFUNCTION("""COMPUTED_VALUE"""),45583.66666666667)</f>
        <v>45583.66667</v>
      </c>
      <c r="H203" s="1">
        <f>IFERROR(__xludf.DUMMYFUNCTION("""COMPUTED_VALUE"""),1194.89)</f>
        <v>1194.89</v>
      </c>
      <c r="J203" s="2">
        <f>IFERROR(__xludf.DUMMYFUNCTION("""COMPUTED_VALUE"""),45583.66666666667)</f>
        <v>45583.66667</v>
      </c>
      <c r="K203" s="1">
        <f>IFERROR(__xludf.DUMMYFUNCTION("""COMPUTED_VALUE"""),1199.52)</f>
        <v>1199.52</v>
      </c>
      <c r="M203" s="2">
        <f>IFERROR(__xludf.DUMMYFUNCTION("""COMPUTED_VALUE"""),45583.66666666667)</f>
        <v>45583.66667</v>
      </c>
      <c r="N203" s="1">
        <f>IFERROR(__xludf.DUMMYFUNCTION("""COMPUTED_VALUE"""),2.3322732E7)</f>
        <v>23322732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IFERROR(__xludf.DUMMYFUNCTION("""COMPUTED_VALUE"""),1199.08)</f>
        <v>1199.08</v>
      </c>
      <c r="D204" s="2">
        <f>IFERROR(__xludf.DUMMYFUNCTION("""COMPUTED_VALUE"""),45586.66666666667)</f>
        <v>45586.66667</v>
      </c>
      <c r="E204" s="1">
        <f>IFERROR(__xludf.DUMMYFUNCTION("""COMPUTED_VALUE"""),1199.08)</f>
        <v>1199.08</v>
      </c>
      <c r="G204" s="2">
        <f>IFERROR(__xludf.DUMMYFUNCTION("""COMPUTED_VALUE"""),45586.66666666667)</f>
        <v>45586.66667</v>
      </c>
      <c r="H204" s="1">
        <f>IFERROR(__xludf.DUMMYFUNCTION("""COMPUTED_VALUE"""),1185.41)</f>
        <v>1185.41</v>
      </c>
      <c r="J204" s="2">
        <f>IFERROR(__xludf.DUMMYFUNCTION("""COMPUTED_VALUE"""),45586.66666666667)</f>
        <v>45586.66667</v>
      </c>
      <c r="K204" s="1">
        <f>IFERROR(__xludf.DUMMYFUNCTION("""COMPUTED_VALUE"""),1189.24)</f>
        <v>1189.24</v>
      </c>
      <c r="M204" s="2">
        <f>IFERROR(__xludf.DUMMYFUNCTION("""COMPUTED_VALUE"""),45586.66666666667)</f>
        <v>45586.66667</v>
      </c>
      <c r="N204" s="1">
        <f>IFERROR(__xludf.DUMMYFUNCTION("""COMPUTED_VALUE"""),2.0307796E7)</f>
        <v>20307796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IFERROR(__xludf.DUMMYFUNCTION("""COMPUTED_VALUE"""),1186.12)</f>
        <v>1186.12</v>
      </c>
      <c r="D205" s="2">
        <f>IFERROR(__xludf.DUMMYFUNCTION("""COMPUTED_VALUE"""),45587.66666666667)</f>
        <v>45587.66667</v>
      </c>
      <c r="E205" s="1">
        <f>IFERROR(__xludf.DUMMYFUNCTION("""COMPUTED_VALUE"""),1186.67)</f>
        <v>1186.67</v>
      </c>
      <c r="G205" s="2">
        <f>IFERROR(__xludf.DUMMYFUNCTION("""COMPUTED_VALUE"""),45587.66666666667)</f>
        <v>45587.66667</v>
      </c>
      <c r="H205" s="1">
        <f>IFERROR(__xludf.DUMMYFUNCTION("""COMPUTED_VALUE"""),1175.09)</f>
        <v>1175.09</v>
      </c>
      <c r="J205" s="2">
        <f>IFERROR(__xludf.DUMMYFUNCTION("""COMPUTED_VALUE"""),45587.66666666667)</f>
        <v>45587.66667</v>
      </c>
      <c r="K205" s="1">
        <f>IFERROR(__xludf.DUMMYFUNCTION("""COMPUTED_VALUE"""),1184.17)</f>
        <v>1184.17</v>
      </c>
      <c r="M205" s="2">
        <f>IFERROR(__xludf.DUMMYFUNCTION("""COMPUTED_VALUE"""),45587.66666666667)</f>
        <v>45587.66667</v>
      </c>
      <c r="N205" s="1">
        <f>IFERROR(__xludf.DUMMYFUNCTION("""COMPUTED_VALUE"""),2.1083255E7)</f>
        <v>21083255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IFERROR(__xludf.DUMMYFUNCTION("""COMPUTED_VALUE"""),1180.49)</f>
        <v>1180.49</v>
      </c>
      <c r="D206" s="2">
        <f>IFERROR(__xludf.DUMMYFUNCTION("""COMPUTED_VALUE"""),45588.66666666667)</f>
        <v>45588.66667</v>
      </c>
      <c r="E206" s="1">
        <f>IFERROR(__xludf.DUMMYFUNCTION("""COMPUTED_VALUE"""),1188.93)</f>
        <v>1188.93</v>
      </c>
      <c r="G206" s="2">
        <f>IFERROR(__xludf.DUMMYFUNCTION("""COMPUTED_VALUE"""),45588.66666666667)</f>
        <v>45588.66667</v>
      </c>
      <c r="H206" s="1">
        <f>IFERROR(__xludf.DUMMYFUNCTION("""COMPUTED_VALUE"""),1178.41)</f>
        <v>1178.41</v>
      </c>
      <c r="J206" s="2">
        <f>IFERROR(__xludf.DUMMYFUNCTION("""COMPUTED_VALUE"""),45588.66666666667)</f>
        <v>45588.66667</v>
      </c>
      <c r="K206" s="1">
        <f>IFERROR(__xludf.DUMMYFUNCTION("""COMPUTED_VALUE"""),1187.36)</f>
        <v>1187.36</v>
      </c>
      <c r="M206" s="2">
        <f>IFERROR(__xludf.DUMMYFUNCTION("""COMPUTED_VALUE"""),45588.66666666667)</f>
        <v>45588.66667</v>
      </c>
      <c r="N206" s="1">
        <f>IFERROR(__xludf.DUMMYFUNCTION("""COMPUTED_VALUE"""),2.7240439E7)</f>
        <v>27240439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IFERROR(__xludf.DUMMYFUNCTION("""COMPUTED_VALUE"""),1189.14)</f>
        <v>1189.14</v>
      </c>
      <c r="D207" s="2">
        <f>IFERROR(__xludf.DUMMYFUNCTION("""COMPUTED_VALUE"""),45589.66666666667)</f>
        <v>45589.66667</v>
      </c>
      <c r="E207" s="1">
        <f>IFERROR(__xludf.DUMMYFUNCTION("""COMPUTED_VALUE"""),1191.64)</f>
        <v>1191.64</v>
      </c>
      <c r="G207" s="2">
        <f>IFERROR(__xludf.DUMMYFUNCTION("""COMPUTED_VALUE"""),45589.66666666667)</f>
        <v>45589.66667</v>
      </c>
      <c r="H207" s="1">
        <f>IFERROR(__xludf.DUMMYFUNCTION("""COMPUTED_VALUE"""),1179.27)</f>
        <v>1179.27</v>
      </c>
      <c r="J207" s="2">
        <f>IFERROR(__xludf.DUMMYFUNCTION("""COMPUTED_VALUE"""),45589.66666666667)</f>
        <v>45589.66667</v>
      </c>
      <c r="K207" s="1">
        <f>IFERROR(__xludf.DUMMYFUNCTION("""COMPUTED_VALUE"""),1185.44)</f>
        <v>1185.44</v>
      </c>
      <c r="M207" s="2">
        <f>IFERROR(__xludf.DUMMYFUNCTION("""COMPUTED_VALUE"""),45589.66666666667)</f>
        <v>45589.66667</v>
      </c>
      <c r="N207" s="1">
        <f>IFERROR(__xludf.DUMMYFUNCTION("""COMPUTED_VALUE"""),2.7117321E7)</f>
        <v>27117321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IFERROR(__xludf.DUMMYFUNCTION("""COMPUTED_VALUE"""),1188.84)</f>
        <v>1188.84</v>
      </c>
      <c r="D208" s="2">
        <f>IFERROR(__xludf.DUMMYFUNCTION("""COMPUTED_VALUE"""),45590.66666666667)</f>
        <v>45590.66667</v>
      </c>
      <c r="E208" s="1">
        <f>IFERROR(__xludf.DUMMYFUNCTION("""COMPUTED_VALUE"""),1189.6)</f>
        <v>1189.6</v>
      </c>
      <c r="G208" s="2">
        <f>IFERROR(__xludf.DUMMYFUNCTION("""COMPUTED_VALUE"""),45590.66666666667)</f>
        <v>45590.66667</v>
      </c>
      <c r="H208" s="1">
        <f>IFERROR(__xludf.DUMMYFUNCTION("""COMPUTED_VALUE"""),1174.55)</f>
        <v>1174.55</v>
      </c>
      <c r="J208" s="2">
        <f>IFERROR(__xludf.DUMMYFUNCTION("""COMPUTED_VALUE"""),45590.66666666667)</f>
        <v>45590.66667</v>
      </c>
      <c r="K208" s="1">
        <f>IFERROR(__xludf.DUMMYFUNCTION("""COMPUTED_VALUE"""),1175.45)</f>
        <v>1175.45</v>
      </c>
      <c r="M208" s="2">
        <f>IFERROR(__xludf.DUMMYFUNCTION("""COMPUTED_VALUE"""),45590.66666666667)</f>
        <v>45590.66667</v>
      </c>
      <c r="N208" s="1">
        <f>IFERROR(__xludf.DUMMYFUNCTION("""COMPUTED_VALUE"""),2.2359547E7)</f>
        <v>22359547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IFERROR(__xludf.DUMMYFUNCTION("""COMPUTED_VALUE"""),1180.52)</f>
        <v>1180.52</v>
      </c>
      <c r="D209" s="2">
        <f>IFERROR(__xludf.DUMMYFUNCTION("""COMPUTED_VALUE"""),45593.66666666667)</f>
        <v>45593.66667</v>
      </c>
      <c r="E209" s="1">
        <f>IFERROR(__xludf.DUMMYFUNCTION("""COMPUTED_VALUE"""),1190.14)</f>
        <v>1190.14</v>
      </c>
      <c r="G209" s="2">
        <f>IFERROR(__xludf.DUMMYFUNCTION("""COMPUTED_VALUE"""),45593.66666666667)</f>
        <v>45593.66667</v>
      </c>
      <c r="H209" s="1">
        <f>IFERROR(__xludf.DUMMYFUNCTION("""COMPUTED_VALUE"""),1178.72)</f>
        <v>1178.72</v>
      </c>
      <c r="J209" s="2">
        <f>IFERROR(__xludf.DUMMYFUNCTION("""COMPUTED_VALUE"""),45593.66666666667)</f>
        <v>45593.66667</v>
      </c>
      <c r="K209" s="1">
        <f>IFERROR(__xludf.DUMMYFUNCTION("""COMPUTED_VALUE"""),1186.35)</f>
        <v>1186.35</v>
      </c>
      <c r="M209" s="2">
        <f>IFERROR(__xludf.DUMMYFUNCTION("""COMPUTED_VALUE"""),45593.66666666667)</f>
        <v>45593.66667</v>
      </c>
      <c r="N209" s="1">
        <f>IFERROR(__xludf.DUMMYFUNCTION("""COMPUTED_VALUE"""),2.4096609E7)</f>
        <v>24096609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IFERROR(__xludf.DUMMYFUNCTION("""COMPUTED_VALUE"""),1182.31)</f>
        <v>1182.31</v>
      </c>
      <c r="D210" s="2">
        <f>IFERROR(__xludf.DUMMYFUNCTION("""COMPUTED_VALUE"""),45594.66666666667)</f>
        <v>45594.66667</v>
      </c>
      <c r="E210" s="1">
        <f>IFERROR(__xludf.DUMMYFUNCTION("""COMPUTED_VALUE"""),1184.27)</f>
        <v>1184.27</v>
      </c>
      <c r="G210" s="2">
        <f>IFERROR(__xludf.DUMMYFUNCTION("""COMPUTED_VALUE"""),45594.66666666667)</f>
        <v>45594.66667</v>
      </c>
      <c r="H210" s="1">
        <f>IFERROR(__xludf.DUMMYFUNCTION("""COMPUTED_VALUE"""),1169.1)</f>
        <v>1169.1</v>
      </c>
      <c r="J210" s="2">
        <f>IFERROR(__xludf.DUMMYFUNCTION("""COMPUTED_VALUE"""),45594.66666666667)</f>
        <v>45594.66667</v>
      </c>
      <c r="K210" s="1">
        <f>IFERROR(__xludf.DUMMYFUNCTION("""COMPUTED_VALUE"""),1176.34)</f>
        <v>1176.34</v>
      </c>
      <c r="M210" s="2">
        <f>IFERROR(__xludf.DUMMYFUNCTION("""COMPUTED_VALUE"""),45594.66666666667)</f>
        <v>45594.66667</v>
      </c>
      <c r="N210" s="1">
        <f>IFERROR(__xludf.DUMMYFUNCTION("""COMPUTED_VALUE"""),2.6038821E7)</f>
        <v>26038821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IFERROR(__xludf.DUMMYFUNCTION("""COMPUTED_VALUE"""),1178.19)</f>
        <v>1178.19</v>
      </c>
      <c r="D211" s="2">
        <f>IFERROR(__xludf.DUMMYFUNCTION("""COMPUTED_VALUE"""),45595.66666666667)</f>
        <v>45595.66667</v>
      </c>
      <c r="E211" s="1">
        <f>IFERROR(__xludf.DUMMYFUNCTION("""COMPUTED_VALUE"""),1195.08)</f>
        <v>1195.08</v>
      </c>
      <c r="G211" s="2">
        <f>IFERROR(__xludf.DUMMYFUNCTION("""COMPUTED_VALUE"""),45595.66666666667)</f>
        <v>45595.66667</v>
      </c>
      <c r="H211" s="1">
        <f>IFERROR(__xludf.DUMMYFUNCTION("""COMPUTED_VALUE"""),1177.8)</f>
        <v>1177.8</v>
      </c>
      <c r="J211" s="2">
        <f>IFERROR(__xludf.DUMMYFUNCTION("""COMPUTED_VALUE"""),45595.66666666667)</f>
        <v>45595.66667</v>
      </c>
      <c r="K211" s="1">
        <f>IFERROR(__xludf.DUMMYFUNCTION("""COMPUTED_VALUE"""),1181.71)</f>
        <v>1181.71</v>
      </c>
      <c r="M211" s="2">
        <f>IFERROR(__xludf.DUMMYFUNCTION("""COMPUTED_VALUE"""),45595.66666666667)</f>
        <v>45595.66667</v>
      </c>
      <c r="N211" s="1">
        <f>IFERROR(__xludf.DUMMYFUNCTION("""COMPUTED_VALUE"""),3.0401731E7)</f>
        <v>30401731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IFERROR(__xludf.DUMMYFUNCTION("""COMPUTED_VALUE"""),1178.76)</f>
        <v>1178.76</v>
      </c>
      <c r="D212" s="2">
        <f>IFERROR(__xludf.DUMMYFUNCTION("""COMPUTED_VALUE"""),45596.66666666667)</f>
        <v>45596.66667</v>
      </c>
      <c r="E212" s="1">
        <f>IFERROR(__xludf.DUMMYFUNCTION("""COMPUTED_VALUE"""),1183.61)</f>
        <v>1183.61</v>
      </c>
      <c r="G212" s="2">
        <f>IFERROR(__xludf.DUMMYFUNCTION("""COMPUTED_VALUE"""),45596.66666666667)</f>
        <v>45596.66667</v>
      </c>
      <c r="H212" s="1">
        <f>IFERROR(__xludf.DUMMYFUNCTION("""COMPUTED_VALUE"""),1166.15)</f>
        <v>1166.15</v>
      </c>
      <c r="J212" s="2">
        <f>IFERROR(__xludf.DUMMYFUNCTION("""COMPUTED_VALUE"""),45596.66666666667)</f>
        <v>45596.66667</v>
      </c>
      <c r="K212" s="1">
        <f>IFERROR(__xludf.DUMMYFUNCTION("""COMPUTED_VALUE"""),1166.27)</f>
        <v>1166.27</v>
      </c>
      <c r="M212" s="2">
        <f>IFERROR(__xludf.DUMMYFUNCTION("""COMPUTED_VALUE"""),45596.66666666667)</f>
        <v>45596.66667</v>
      </c>
      <c r="N212" s="1">
        <f>IFERROR(__xludf.DUMMYFUNCTION("""COMPUTED_VALUE"""),3.3365597E7)</f>
        <v>33365597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IFERROR(__xludf.DUMMYFUNCTION("""COMPUTED_VALUE"""),1163.39)</f>
        <v>1163.39</v>
      </c>
      <c r="D213" s="2">
        <f>IFERROR(__xludf.DUMMYFUNCTION("""COMPUTED_VALUE"""),45597.66666666667)</f>
        <v>45597.66667</v>
      </c>
      <c r="E213" s="1">
        <f>IFERROR(__xludf.DUMMYFUNCTION("""COMPUTED_VALUE"""),1172.36)</f>
        <v>1172.36</v>
      </c>
      <c r="G213" s="2">
        <f>IFERROR(__xludf.DUMMYFUNCTION("""COMPUTED_VALUE"""),45597.66666666667)</f>
        <v>45597.66667</v>
      </c>
      <c r="H213" s="1">
        <f>IFERROR(__xludf.DUMMYFUNCTION("""COMPUTED_VALUE"""),1161.57)</f>
        <v>1161.57</v>
      </c>
      <c r="J213" s="2">
        <f>IFERROR(__xludf.DUMMYFUNCTION("""COMPUTED_VALUE"""),45597.66666666667)</f>
        <v>45597.66667</v>
      </c>
      <c r="K213" s="1">
        <f>IFERROR(__xludf.DUMMYFUNCTION("""COMPUTED_VALUE"""),1163.66)</f>
        <v>1163.66</v>
      </c>
      <c r="M213" s="2">
        <f>IFERROR(__xludf.DUMMYFUNCTION("""COMPUTED_VALUE"""),45597.66666666667)</f>
        <v>45597.66667</v>
      </c>
      <c r="N213" s="1">
        <f>IFERROR(__xludf.DUMMYFUNCTION("""COMPUTED_VALUE"""),2.7684036E7)</f>
        <v>27684036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IFERROR(__xludf.DUMMYFUNCTION("""COMPUTED_VALUE"""),1165.77)</f>
        <v>1165.77</v>
      </c>
      <c r="D214" s="2">
        <f>IFERROR(__xludf.DUMMYFUNCTION("""COMPUTED_VALUE"""),45600.66666666667)</f>
        <v>45600.66667</v>
      </c>
      <c r="E214" s="1">
        <f>IFERROR(__xludf.DUMMYFUNCTION("""COMPUTED_VALUE"""),1179.65)</f>
        <v>1179.65</v>
      </c>
      <c r="G214" s="2">
        <f>IFERROR(__xludf.DUMMYFUNCTION("""COMPUTED_VALUE"""),45600.66666666667)</f>
        <v>45600.66667</v>
      </c>
      <c r="H214" s="1">
        <f>IFERROR(__xludf.DUMMYFUNCTION("""COMPUTED_VALUE"""),1165.77)</f>
        <v>1165.77</v>
      </c>
      <c r="J214" s="2">
        <f>IFERROR(__xludf.DUMMYFUNCTION("""COMPUTED_VALUE"""),45600.66666666667)</f>
        <v>45600.66667</v>
      </c>
      <c r="K214" s="1">
        <f>IFERROR(__xludf.DUMMYFUNCTION("""COMPUTED_VALUE"""),1169.93)</f>
        <v>1169.93</v>
      </c>
      <c r="M214" s="2">
        <f>IFERROR(__xludf.DUMMYFUNCTION("""COMPUTED_VALUE"""),45600.66666666667)</f>
        <v>45600.66667</v>
      </c>
      <c r="N214" s="1">
        <f>IFERROR(__xludf.DUMMYFUNCTION("""COMPUTED_VALUE"""),3.8010293E7)</f>
        <v>38010293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IFERROR(__xludf.DUMMYFUNCTION("""COMPUTED_VALUE"""),1156.72)</f>
        <v>1156.72</v>
      </c>
      <c r="D215" s="2">
        <f>IFERROR(__xludf.DUMMYFUNCTION("""COMPUTED_VALUE"""),45601.66666666667)</f>
        <v>45601.66667</v>
      </c>
      <c r="E215" s="1">
        <f>IFERROR(__xludf.DUMMYFUNCTION("""COMPUTED_VALUE"""),1171.52)</f>
        <v>1171.52</v>
      </c>
      <c r="G215" s="2">
        <f>IFERROR(__xludf.DUMMYFUNCTION("""COMPUTED_VALUE"""),45601.66666666667)</f>
        <v>45601.66667</v>
      </c>
      <c r="H215" s="1">
        <f>IFERROR(__xludf.DUMMYFUNCTION("""COMPUTED_VALUE"""),1156.11)</f>
        <v>1156.11</v>
      </c>
      <c r="J215" s="2">
        <f>IFERROR(__xludf.DUMMYFUNCTION("""COMPUTED_VALUE"""),45601.66666666667)</f>
        <v>45601.66667</v>
      </c>
      <c r="K215" s="1">
        <f>IFERROR(__xludf.DUMMYFUNCTION("""COMPUTED_VALUE"""),1167.18)</f>
        <v>1167.18</v>
      </c>
      <c r="M215" s="2">
        <f>IFERROR(__xludf.DUMMYFUNCTION("""COMPUTED_VALUE"""),45601.66666666667)</f>
        <v>45601.66667</v>
      </c>
      <c r="N215" s="1">
        <f>IFERROR(__xludf.DUMMYFUNCTION("""COMPUTED_VALUE"""),3.9959762E7)</f>
        <v>39959762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IFERROR(__xludf.DUMMYFUNCTION("""COMPUTED_VALUE"""),1173.43)</f>
        <v>1173.43</v>
      </c>
      <c r="D216" s="2">
        <f>IFERROR(__xludf.DUMMYFUNCTION("""COMPUTED_VALUE"""),45602.66666666667)</f>
        <v>45602.66667</v>
      </c>
      <c r="E216" s="1">
        <f>IFERROR(__xludf.DUMMYFUNCTION("""COMPUTED_VALUE"""),1178.56)</f>
        <v>1178.56</v>
      </c>
      <c r="G216" s="2">
        <f>IFERROR(__xludf.DUMMYFUNCTION("""COMPUTED_VALUE"""),45602.66666666667)</f>
        <v>45602.66667</v>
      </c>
      <c r="H216" s="1">
        <f>IFERROR(__xludf.DUMMYFUNCTION("""COMPUTED_VALUE"""),1150.87)</f>
        <v>1150.87</v>
      </c>
      <c r="J216" s="2">
        <f>IFERROR(__xludf.DUMMYFUNCTION("""COMPUTED_VALUE"""),45602.66666666667)</f>
        <v>45602.66667</v>
      </c>
      <c r="K216" s="1">
        <f>IFERROR(__xludf.DUMMYFUNCTION("""COMPUTED_VALUE"""),1152.1)</f>
        <v>1152.1</v>
      </c>
      <c r="M216" s="2">
        <f>IFERROR(__xludf.DUMMYFUNCTION("""COMPUTED_VALUE"""),45602.66666666667)</f>
        <v>45602.66667</v>
      </c>
      <c r="N216" s="1">
        <f>IFERROR(__xludf.DUMMYFUNCTION("""COMPUTED_VALUE"""),5.4641693E7)</f>
        <v>54641693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IFERROR(__xludf.DUMMYFUNCTION("""COMPUTED_VALUE"""),1146.29)</f>
        <v>1146.29</v>
      </c>
      <c r="D217" s="2">
        <f>IFERROR(__xludf.DUMMYFUNCTION("""COMPUTED_VALUE"""),45603.66666666667)</f>
        <v>45603.66667</v>
      </c>
      <c r="E217" s="1">
        <f>IFERROR(__xludf.DUMMYFUNCTION("""COMPUTED_VALUE"""),1155.68)</f>
        <v>1155.68</v>
      </c>
      <c r="G217" s="2">
        <f>IFERROR(__xludf.DUMMYFUNCTION("""COMPUTED_VALUE"""),45603.66666666667)</f>
        <v>45603.66667</v>
      </c>
      <c r="H217" s="1">
        <f>IFERROR(__xludf.DUMMYFUNCTION("""COMPUTED_VALUE"""),1142.07)</f>
        <v>1142.07</v>
      </c>
      <c r="J217" s="2">
        <f>IFERROR(__xludf.DUMMYFUNCTION("""COMPUTED_VALUE"""),45603.66666666667)</f>
        <v>45603.66667</v>
      </c>
      <c r="K217" s="1">
        <f>IFERROR(__xludf.DUMMYFUNCTION("""COMPUTED_VALUE"""),1152.97)</f>
        <v>1152.97</v>
      </c>
      <c r="M217" s="2">
        <f>IFERROR(__xludf.DUMMYFUNCTION("""COMPUTED_VALUE"""),45603.66666666667)</f>
        <v>45603.66667</v>
      </c>
      <c r="N217" s="1">
        <f>IFERROR(__xludf.DUMMYFUNCTION("""COMPUTED_VALUE"""),4.2571244E7)</f>
        <v>42571244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IFERROR(__xludf.DUMMYFUNCTION("""COMPUTED_VALUE"""),1148.97)</f>
        <v>1148.97</v>
      </c>
      <c r="D218" s="2">
        <f>IFERROR(__xludf.DUMMYFUNCTION("""COMPUTED_VALUE"""),45604.66666666667)</f>
        <v>45604.66667</v>
      </c>
      <c r="E218" s="1">
        <f>IFERROR(__xludf.DUMMYFUNCTION("""COMPUTED_VALUE"""),1156.69)</f>
        <v>1156.69</v>
      </c>
      <c r="G218" s="2">
        <f>IFERROR(__xludf.DUMMYFUNCTION("""COMPUTED_VALUE"""),45604.66666666667)</f>
        <v>45604.66667</v>
      </c>
      <c r="H218" s="1">
        <f>IFERROR(__xludf.DUMMYFUNCTION("""COMPUTED_VALUE"""),1146.02)</f>
        <v>1146.02</v>
      </c>
      <c r="J218" s="2">
        <f>IFERROR(__xludf.DUMMYFUNCTION("""COMPUTED_VALUE"""),45604.66666666667)</f>
        <v>45604.66667</v>
      </c>
      <c r="K218" s="1">
        <f>IFERROR(__xludf.DUMMYFUNCTION("""COMPUTED_VALUE"""),1147.89)</f>
        <v>1147.89</v>
      </c>
      <c r="M218" s="2">
        <f>IFERROR(__xludf.DUMMYFUNCTION("""COMPUTED_VALUE"""),45604.66666666667)</f>
        <v>45604.66667</v>
      </c>
      <c r="N218" s="1">
        <f>IFERROR(__xludf.DUMMYFUNCTION("""COMPUTED_VALUE"""),3.7409012E7)</f>
        <v>37409012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IFERROR(__xludf.DUMMYFUNCTION("""COMPUTED_VALUE"""),1151.37)</f>
        <v>1151.37</v>
      </c>
      <c r="D219" s="2">
        <f>IFERROR(__xludf.DUMMYFUNCTION("""COMPUTED_VALUE"""),45607.66666666667)</f>
        <v>45607.66667</v>
      </c>
      <c r="E219" s="1">
        <f>IFERROR(__xludf.DUMMYFUNCTION("""COMPUTED_VALUE"""),1157.53)</f>
        <v>1157.53</v>
      </c>
      <c r="G219" s="2">
        <f>IFERROR(__xludf.DUMMYFUNCTION("""COMPUTED_VALUE"""),45607.66666666667)</f>
        <v>45607.66667</v>
      </c>
      <c r="H219" s="1">
        <f>IFERROR(__xludf.DUMMYFUNCTION("""COMPUTED_VALUE"""),1149.7)</f>
        <v>1149.7</v>
      </c>
      <c r="J219" s="2">
        <f>IFERROR(__xludf.DUMMYFUNCTION("""COMPUTED_VALUE"""),45607.66666666667)</f>
        <v>45607.66667</v>
      </c>
      <c r="K219" s="1">
        <f>IFERROR(__xludf.DUMMYFUNCTION("""COMPUTED_VALUE"""),1151.76)</f>
        <v>1151.76</v>
      </c>
      <c r="M219" s="2">
        <f>IFERROR(__xludf.DUMMYFUNCTION("""COMPUTED_VALUE"""),45607.66666666667)</f>
        <v>45607.66667</v>
      </c>
      <c r="N219" s="1">
        <f>IFERROR(__xludf.DUMMYFUNCTION("""COMPUTED_VALUE"""),3.2397548E7)</f>
        <v>32397548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IFERROR(__xludf.DUMMYFUNCTION("""COMPUTED_VALUE"""),1147.54)</f>
        <v>1147.54</v>
      </c>
      <c r="D220" s="2">
        <f>IFERROR(__xludf.DUMMYFUNCTION("""COMPUTED_VALUE"""),45608.66666666667)</f>
        <v>45608.66667</v>
      </c>
      <c r="E220" s="1">
        <f>IFERROR(__xludf.DUMMYFUNCTION("""COMPUTED_VALUE"""),1147.72)</f>
        <v>1147.72</v>
      </c>
      <c r="G220" s="2">
        <f>IFERROR(__xludf.DUMMYFUNCTION("""COMPUTED_VALUE"""),45608.66666666667)</f>
        <v>45608.66667</v>
      </c>
      <c r="H220" s="1">
        <f>IFERROR(__xludf.DUMMYFUNCTION("""COMPUTED_VALUE"""),1125.34)</f>
        <v>1125.34</v>
      </c>
      <c r="J220" s="2">
        <f>IFERROR(__xludf.DUMMYFUNCTION("""COMPUTED_VALUE"""),45608.66666666667)</f>
        <v>45608.66667</v>
      </c>
      <c r="K220" s="1">
        <f>IFERROR(__xludf.DUMMYFUNCTION("""COMPUTED_VALUE"""),1125.9)</f>
        <v>1125.9</v>
      </c>
      <c r="M220" s="2">
        <f>IFERROR(__xludf.DUMMYFUNCTION("""COMPUTED_VALUE"""),45608.66666666667)</f>
        <v>45608.66667</v>
      </c>
      <c r="N220" s="1">
        <f>IFERROR(__xludf.DUMMYFUNCTION("""COMPUTED_VALUE"""),3.566126E7)</f>
        <v>35661260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IFERROR(__xludf.DUMMYFUNCTION("""COMPUTED_VALUE"""),1128.93)</f>
        <v>1128.93</v>
      </c>
      <c r="D221" s="2">
        <f>IFERROR(__xludf.DUMMYFUNCTION("""COMPUTED_VALUE"""),45609.66666666667)</f>
        <v>45609.66667</v>
      </c>
      <c r="E221" s="1">
        <f>IFERROR(__xludf.DUMMYFUNCTION("""COMPUTED_VALUE"""),1137.5)</f>
        <v>1137.5</v>
      </c>
      <c r="G221" s="2">
        <f>IFERROR(__xludf.DUMMYFUNCTION("""COMPUTED_VALUE"""),45609.66666666667)</f>
        <v>45609.66667</v>
      </c>
      <c r="H221" s="1">
        <f>IFERROR(__xludf.DUMMYFUNCTION("""COMPUTED_VALUE"""),1128.93)</f>
        <v>1128.93</v>
      </c>
      <c r="J221" s="2">
        <f>IFERROR(__xludf.DUMMYFUNCTION("""COMPUTED_VALUE"""),45609.66666666667)</f>
        <v>45609.66667</v>
      </c>
      <c r="K221" s="1">
        <f>IFERROR(__xludf.DUMMYFUNCTION("""COMPUTED_VALUE"""),1135.68)</f>
        <v>1135.68</v>
      </c>
      <c r="M221" s="2">
        <f>IFERROR(__xludf.DUMMYFUNCTION("""COMPUTED_VALUE"""),45609.66666666667)</f>
        <v>45609.66667</v>
      </c>
      <c r="N221" s="1">
        <f>IFERROR(__xludf.DUMMYFUNCTION("""COMPUTED_VALUE"""),3.1652569E7)</f>
        <v>31652569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IFERROR(__xludf.DUMMYFUNCTION("""COMPUTED_VALUE"""),1134.71)</f>
        <v>1134.71</v>
      </c>
      <c r="D222" s="2">
        <f>IFERROR(__xludf.DUMMYFUNCTION("""COMPUTED_VALUE"""),45610.66666666667)</f>
        <v>45610.66667</v>
      </c>
      <c r="E222" s="1">
        <f>IFERROR(__xludf.DUMMYFUNCTION("""COMPUTED_VALUE"""),1138.31)</f>
        <v>1138.31</v>
      </c>
      <c r="G222" s="2">
        <f>IFERROR(__xludf.DUMMYFUNCTION("""COMPUTED_VALUE"""),45610.66666666667)</f>
        <v>45610.66667</v>
      </c>
      <c r="H222" s="1">
        <f>IFERROR(__xludf.DUMMYFUNCTION("""COMPUTED_VALUE"""),1128.18)</f>
        <v>1128.18</v>
      </c>
      <c r="J222" s="2">
        <f>IFERROR(__xludf.DUMMYFUNCTION("""COMPUTED_VALUE"""),45610.66666666667)</f>
        <v>45610.66667</v>
      </c>
      <c r="K222" s="1">
        <f>IFERROR(__xludf.DUMMYFUNCTION("""COMPUTED_VALUE"""),1129.87)</f>
        <v>1129.87</v>
      </c>
      <c r="M222" s="2">
        <f>IFERROR(__xludf.DUMMYFUNCTION("""COMPUTED_VALUE"""),45610.66666666667)</f>
        <v>45610.66667</v>
      </c>
      <c r="N222" s="1">
        <f>IFERROR(__xludf.DUMMYFUNCTION("""COMPUTED_VALUE"""),2.9655206E7)</f>
        <v>29655206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IFERROR(__xludf.DUMMYFUNCTION("""COMPUTED_VALUE"""),1130.24)</f>
        <v>1130.24</v>
      </c>
      <c r="D223" s="2">
        <f>IFERROR(__xludf.DUMMYFUNCTION("""COMPUTED_VALUE"""),45611.66666666667)</f>
        <v>45611.66667</v>
      </c>
      <c r="E223" s="1">
        <f>IFERROR(__xludf.DUMMYFUNCTION("""COMPUTED_VALUE"""),1130.24)</f>
        <v>1130.24</v>
      </c>
      <c r="G223" s="2">
        <f>IFERROR(__xludf.DUMMYFUNCTION("""COMPUTED_VALUE"""),45611.66666666667)</f>
        <v>45611.66667</v>
      </c>
      <c r="H223" s="1">
        <f>IFERROR(__xludf.DUMMYFUNCTION("""COMPUTED_VALUE"""),1115.75)</f>
        <v>1115.75</v>
      </c>
      <c r="J223" s="2">
        <f>IFERROR(__xludf.DUMMYFUNCTION("""COMPUTED_VALUE"""),45611.66666666667)</f>
        <v>45611.66667</v>
      </c>
      <c r="K223" s="1">
        <f>IFERROR(__xludf.DUMMYFUNCTION("""COMPUTED_VALUE"""),1116.47)</f>
        <v>1116.47</v>
      </c>
      <c r="M223" s="2">
        <f>IFERROR(__xludf.DUMMYFUNCTION("""COMPUTED_VALUE"""),45611.66666666667)</f>
        <v>45611.66667</v>
      </c>
      <c r="N223" s="1">
        <f>IFERROR(__xludf.DUMMYFUNCTION("""COMPUTED_VALUE"""),3.3909067E7)</f>
        <v>33909067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IFERROR(__xludf.DUMMYFUNCTION("""COMPUTED_VALUE"""),1117.03)</f>
        <v>1117.03</v>
      </c>
      <c r="D224" s="2">
        <f>IFERROR(__xludf.DUMMYFUNCTION("""COMPUTED_VALUE"""),45614.66666666667)</f>
        <v>45614.66667</v>
      </c>
      <c r="E224" s="1">
        <f>IFERROR(__xludf.DUMMYFUNCTION("""COMPUTED_VALUE"""),1124.29)</f>
        <v>1124.29</v>
      </c>
      <c r="G224" s="2">
        <f>IFERROR(__xludf.DUMMYFUNCTION("""COMPUTED_VALUE"""),45614.66666666667)</f>
        <v>45614.66667</v>
      </c>
      <c r="H224" s="1">
        <f>IFERROR(__xludf.DUMMYFUNCTION("""COMPUTED_VALUE"""),1115.55)</f>
        <v>1115.55</v>
      </c>
      <c r="J224" s="2">
        <f>IFERROR(__xludf.DUMMYFUNCTION("""COMPUTED_VALUE"""),45614.66666666667)</f>
        <v>45614.66667</v>
      </c>
      <c r="K224" s="1">
        <f>IFERROR(__xludf.DUMMYFUNCTION("""COMPUTED_VALUE"""),1124.13)</f>
        <v>1124.13</v>
      </c>
      <c r="M224" s="2">
        <f>IFERROR(__xludf.DUMMYFUNCTION("""COMPUTED_VALUE"""),45614.66666666667)</f>
        <v>45614.66667</v>
      </c>
      <c r="N224" s="1">
        <f>IFERROR(__xludf.DUMMYFUNCTION("""COMPUTED_VALUE"""),2.9648779E7)</f>
        <v>29648779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IFERROR(__xludf.DUMMYFUNCTION("""COMPUTED_VALUE"""),1121.2)</f>
        <v>1121.2</v>
      </c>
      <c r="D225" s="2">
        <f>IFERROR(__xludf.DUMMYFUNCTION("""COMPUTED_VALUE"""),45615.66666666667)</f>
        <v>45615.66667</v>
      </c>
      <c r="E225" s="1">
        <f>IFERROR(__xludf.DUMMYFUNCTION("""COMPUTED_VALUE"""),1126.86)</f>
        <v>1126.86</v>
      </c>
      <c r="G225" s="2">
        <f>IFERROR(__xludf.DUMMYFUNCTION("""COMPUTED_VALUE"""),45615.66666666667)</f>
        <v>45615.66667</v>
      </c>
      <c r="H225" s="1">
        <f>IFERROR(__xludf.DUMMYFUNCTION("""COMPUTED_VALUE"""),1113.58)</f>
        <v>1113.58</v>
      </c>
      <c r="J225" s="2">
        <f>IFERROR(__xludf.DUMMYFUNCTION("""COMPUTED_VALUE"""),45615.66666666667)</f>
        <v>45615.66667</v>
      </c>
      <c r="K225" s="1">
        <f>IFERROR(__xludf.DUMMYFUNCTION("""COMPUTED_VALUE"""),1122.03)</f>
        <v>1122.03</v>
      </c>
      <c r="M225" s="2">
        <f>IFERROR(__xludf.DUMMYFUNCTION("""COMPUTED_VALUE"""),45615.66666666667)</f>
        <v>45615.66667</v>
      </c>
      <c r="N225" s="1">
        <f>IFERROR(__xludf.DUMMYFUNCTION("""COMPUTED_VALUE"""),3.3617574E7)</f>
        <v>33617574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IFERROR(__xludf.DUMMYFUNCTION("""COMPUTED_VALUE"""),1122.65)</f>
        <v>1122.65</v>
      </c>
      <c r="D226" s="2">
        <f>IFERROR(__xludf.DUMMYFUNCTION("""COMPUTED_VALUE"""),45616.66666666667)</f>
        <v>45616.66667</v>
      </c>
      <c r="E226" s="1">
        <f>IFERROR(__xludf.DUMMYFUNCTION("""COMPUTED_VALUE"""),1127.31)</f>
        <v>1127.31</v>
      </c>
      <c r="G226" s="2">
        <f>IFERROR(__xludf.DUMMYFUNCTION("""COMPUTED_VALUE"""),45616.66666666667)</f>
        <v>45616.66667</v>
      </c>
      <c r="H226" s="1">
        <f>IFERROR(__xludf.DUMMYFUNCTION("""COMPUTED_VALUE"""),1116.12)</f>
        <v>1116.12</v>
      </c>
      <c r="J226" s="2">
        <f>IFERROR(__xludf.DUMMYFUNCTION("""COMPUTED_VALUE"""),45616.66666666667)</f>
        <v>45616.66667</v>
      </c>
      <c r="K226" s="1">
        <f>IFERROR(__xludf.DUMMYFUNCTION("""COMPUTED_VALUE"""),1126.14)</f>
        <v>1126.14</v>
      </c>
      <c r="M226" s="2">
        <f>IFERROR(__xludf.DUMMYFUNCTION("""COMPUTED_VALUE"""),45616.66666666667)</f>
        <v>45616.66667</v>
      </c>
      <c r="N226" s="1">
        <f>IFERROR(__xludf.DUMMYFUNCTION("""COMPUTED_VALUE"""),3.2327608E7)</f>
        <v>32327608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IFERROR(__xludf.DUMMYFUNCTION("""COMPUTED_VALUE"""),1125.1)</f>
        <v>1125.1</v>
      </c>
      <c r="D227" s="2">
        <f>IFERROR(__xludf.DUMMYFUNCTION("""COMPUTED_VALUE"""),45617.66666666667)</f>
        <v>45617.66667</v>
      </c>
      <c r="E227" s="1">
        <f>IFERROR(__xludf.DUMMYFUNCTION("""COMPUTED_VALUE"""),1145.07)</f>
        <v>1145.07</v>
      </c>
      <c r="G227" s="2">
        <f>IFERROR(__xludf.DUMMYFUNCTION("""COMPUTED_VALUE"""),45617.66666666667)</f>
        <v>45617.66667</v>
      </c>
      <c r="H227" s="1">
        <f>IFERROR(__xludf.DUMMYFUNCTION("""COMPUTED_VALUE"""),1125.1)</f>
        <v>1125.1</v>
      </c>
      <c r="J227" s="2">
        <f>IFERROR(__xludf.DUMMYFUNCTION("""COMPUTED_VALUE"""),45617.66666666667)</f>
        <v>45617.66667</v>
      </c>
      <c r="K227" s="1">
        <f>IFERROR(__xludf.DUMMYFUNCTION("""COMPUTED_VALUE"""),1143.5)</f>
        <v>1143.5</v>
      </c>
      <c r="M227" s="2">
        <f>IFERROR(__xludf.DUMMYFUNCTION("""COMPUTED_VALUE"""),45617.66666666667)</f>
        <v>45617.66667</v>
      </c>
      <c r="N227" s="1">
        <f>IFERROR(__xludf.DUMMYFUNCTION("""COMPUTED_VALUE"""),3.4484289E7)</f>
        <v>34484289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IFERROR(__xludf.DUMMYFUNCTION("""COMPUTED_VALUE"""),1142.53)</f>
        <v>1142.53</v>
      </c>
      <c r="D228" s="2">
        <f>IFERROR(__xludf.DUMMYFUNCTION("""COMPUTED_VALUE"""),45618.66666666667)</f>
        <v>45618.66667</v>
      </c>
      <c r="E228" s="1">
        <f>IFERROR(__xludf.DUMMYFUNCTION("""COMPUTED_VALUE"""),1152.11)</f>
        <v>1152.11</v>
      </c>
      <c r="G228" s="2">
        <f>IFERROR(__xludf.DUMMYFUNCTION("""COMPUTED_VALUE"""),45618.66666666667)</f>
        <v>45618.66667</v>
      </c>
      <c r="H228" s="1">
        <f>IFERROR(__xludf.DUMMYFUNCTION("""COMPUTED_VALUE"""),1141.3)</f>
        <v>1141.3</v>
      </c>
      <c r="J228" s="2">
        <f>IFERROR(__xludf.DUMMYFUNCTION("""COMPUTED_VALUE"""),45618.66666666667)</f>
        <v>45618.66667</v>
      </c>
      <c r="K228" s="1">
        <f>IFERROR(__xludf.DUMMYFUNCTION("""COMPUTED_VALUE"""),1151.34)</f>
        <v>1151.34</v>
      </c>
      <c r="M228" s="2">
        <f>IFERROR(__xludf.DUMMYFUNCTION("""COMPUTED_VALUE"""),45618.66666666667)</f>
        <v>45618.66667</v>
      </c>
      <c r="N228" s="1">
        <f>IFERROR(__xludf.DUMMYFUNCTION("""COMPUTED_VALUE"""),2.9306858E7)</f>
        <v>29306858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IFERROR(__xludf.DUMMYFUNCTION("""COMPUTED_VALUE"""),1153.9)</f>
        <v>1153.9</v>
      </c>
      <c r="D229" s="2">
        <f>IFERROR(__xludf.DUMMYFUNCTION("""COMPUTED_VALUE"""),45621.66666666667)</f>
        <v>45621.66667</v>
      </c>
      <c r="E229" s="1">
        <f>IFERROR(__xludf.DUMMYFUNCTION("""COMPUTED_VALUE"""),1169.99)</f>
        <v>1169.99</v>
      </c>
      <c r="G229" s="2">
        <f>IFERROR(__xludf.DUMMYFUNCTION("""COMPUTED_VALUE"""),45621.66666666667)</f>
        <v>45621.66667</v>
      </c>
      <c r="H229" s="1">
        <f>IFERROR(__xludf.DUMMYFUNCTION("""COMPUTED_VALUE"""),1153.9)</f>
        <v>1153.9</v>
      </c>
      <c r="J229" s="2">
        <f>IFERROR(__xludf.DUMMYFUNCTION("""COMPUTED_VALUE"""),45621.66666666667)</f>
        <v>45621.66667</v>
      </c>
      <c r="K229" s="1">
        <f>IFERROR(__xludf.DUMMYFUNCTION("""COMPUTED_VALUE"""),1169.2)</f>
        <v>1169.2</v>
      </c>
      <c r="M229" s="2">
        <f>IFERROR(__xludf.DUMMYFUNCTION("""COMPUTED_VALUE"""),45621.66666666667)</f>
        <v>45621.66667</v>
      </c>
      <c r="N229" s="1">
        <f>IFERROR(__xludf.DUMMYFUNCTION("""COMPUTED_VALUE"""),4.7563806E7)</f>
        <v>47563806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IFERROR(__xludf.DUMMYFUNCTION("""COMPUTED_VALUE"""),1166.22)</f>
        <v>1166.22</v>
      </c>
      <c r="D230" s="2">
        <f>IFERROR(__xludf.DUMMYFUNCTION("""COMPUTED_VALUE"""),45622.66666666667)</f>
        <v>45622.66667</v>
      </c>
      <c r="E230" s="1">
        <f>IFERROR(__xludf.DUMMYFUNCTION("""COMPUTED_VALUE"""),1166.22)</f>
        <v>1166.22</v>
      </c>
      <c r="G230" s="2">
        <f>IFERROR(__xludf.DUMMYFUNCTION("""COMPUTED_VALUE"""),45622.66666666667)</f>
        <v>45622.66667</v>
      </c>
      <c r="H230" s="1">
        <f>IFERROR(__xludf.DUMMYFUNCTION("""COMPUTED_VALUE"""),1155.71)</f>
        <v>1155.71</v>
      </c>
      <c r="J230" s="2">
        <f>IFERROR(__xludf.DUMMYFUNCTION("""COMPUTED_VALUE"""),45622.66666666667)</f>
        <v>45622.66667</v>
      </c>
      <c r="K230" s="1">
        <f>IFERROR(__xludf.DUMMYFUNCTION("""COMPUTED_VALUE"""),1157.54)</f>
        <v>1157.54</v>
      </c>
      <c r="M230" s="2">
        <f>IFERROR(__xludf.DUMMYFUNCTION("""COMPUTED_VALUE"""),45622.66666666667)</f>
        <v>45622.66667</v>
      </c>
      <c r="N230" s="1">
        <f>IFERROR(__xludf.DUMMYFUNCTION("""COMPUTED_VALUE"""),3.0768178E7)</f>
        <v>30768178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IFERROR(__xludf.DUMMYFUNCTION("""COMPUTED_VALUE"""),1157.78)</f>
        <v>1157.78</v>
      </c>
      <c r="D231" s="2">
        <f>IFERROR(__xludf.DUMMYFUNCTION("""COMPUTED_VALUE"""),45623.66666666667)</f>
        <v>45623.66667</v>
      </c>
      <c r="E231" s="1">
        <f>IFERROR(__xludf.DUMMYFUNCTION("""COMPUTED_VALUE"""),1169.13)</f>
        <v>1169.13</v>
      </c>
      <c r="G231" s="2">
        <f>IFERROR(__xludf.DUMMYFUNCTION("""COMPUTED_VALUE"""),45623.66666666667)</f>
        <v>45623.66667</v>
      </c>
      <c r="H231" s="1">
        <f>IFERROR(__xludf.DUMMYFUNCTION("""COMPUTED_VALUE"""),1153.68)</f>
        <v>1153.68</v>
      </c>
      <c r="J231" s="2">
        <f>IFERROR(__xludf.DUMMYFUNCTION("""COMPUTED_VALUE"""),45623.66666666667)</f>
        <v>45623.66667</v>
      </c>
      <c r="K231" s="1">
        <f>IFERROR(__xludf.DUMMYFUNCTION("""COMPUTED_VALUE"""),1155.82)</f>
        <v>1155.82</v>
      </c>
      <c r="M231" s="2">
        <f>IFERROR(__xludf.DUMMYFUNCTION("""COMPUTED_VALUE"""),45623.66666666667)</f>
        <v>45623.66667</v>
      </c>
      <c r="N231" s="1">
        <f>IFERROR(__xludf.DUMMYFUNCTION("""COMPUTED_VALUE"""),2.2515434E7)</f>
        <v>22515434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IFERROR(__xludf.DUMMYFUNCTION("""COMPUTED_VALUE"""),1152.08)</f>
        <v>1152.08</v>
      </c>
      <c r="D232" s="2">
        <f>IFERROR(__xludf.DUMMYFUNCTION("""COMPUTED_VALUE"""),45625.54166666667)</f>
        <v>45625.54167</v>
      </c>
      <c r="E232" s="1">
        <f>IFERROR(__xludf.DUMMYFUNCTION("""COMPUTED_VALUE"""),1159.3)</f>
        <v>1159.3</v>
      </c>
      <c r="G232" s="2">
        <f>IFERROR(__xludf.DUMMYFUNCTION("""COMPUTED_VALUE"""),45625.54166666667)</f>
        <v>45625.54167</v>
      </c>
      <c r="H232" s="1">
        <f>IFERROR(__xludf.DUMMYFUNCTION("""COMPUTED_VALUE"""),1152.08)</f>
        <v>1152.08</v>
      </c>
      <c r="J232" s="2">
        <f>IFERROR(__xludf.DUMMYFUNCTION("""COMPUTED_VALUE"""),45625.54166666667)</f>
        <v>45625.54167</v>
      </c>
      <c r="K232" s="1">
        <f>IFERROR(__xludf.DUMMYFUNCTION("""COMPUTED_VALUE"""),1158.56)</f>
        <v>1158.56</v>
      </c>
      <c r="M232" s="2">
        <f>IFERROR(__xludf.DUMMYFUNCTION("""COMPUTED_VALUE"""),45625.54166666667)</f>
        <v>45625.54167</v>
      </c>
      <c r="N232" s="1">
        <f>IFERROR(__xludf.DUMMYFUNCTION("""COMPUTED_VALUE"""),2.1519814E7)</f>
        <v>21519814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IFERROR(__xludf.DUMMYFUNCTION("""COMPUTED_VALUE"""),1158.53)</f>
        <v>1158.53</v>
      </c>
      <c r="D233" s="2">
        <f>IFERROR(__xludf.DUMMYFUNCTION("""COMPUTED_VALUE"""),45628.66666666667)</f>
        <v>45628.66667</v>
      </c>
      <c r="E233" s="1">
        <f>IFERROR(__xludf.DUMMYFUNCTION("""COMPUTED_VALUE"""),1167.07)</f>
        <v>1167.07</v>
      </c>
      <c r="G233" s="2">
        <f>IFERROR(__xludf.DUMMYFUNCTION("""COMPUTED_VALUE"""),45628.66666666667)</f>
        <v>45628.66667</v>
      </c>
      <c r="H233" s="1">
        <f>IFERROR(__xludf.DUMMYFUNCTION("""COMPUTED_VALUE"""),1151.49)</f>
        <v>1151.49</v>
      </c>
      <c r="J233" s="2">
        <f>IFERROR(__xludf.DUMMYFUNCTION("""COMPUTED_VALUE"""),45628.66666666667)</f>
        <v>45628.66667</v>
      </c>
      <c r="K233" s="1">
        <f>IFERROR(__xludf.DUMMYFUNCTION("""COMPUTED_VALUE"""),1164.93)</f>
        <v>1164.93</v>
      </c>
      <c r="M233" s="2">
        <f>IFERROR(__xludf.DUMMYFUNCTION("""COMPUTED_VALUE"""),45628.66666666667)</f>
        <v>45628.66667</v>
      </c>
      <c r="N233" s="1">
        <f>IFERROR(__xludf.DUMMYFUNCTION("""COMPUTED_VALUE"""),3.127373E7)</f>
        <v>31273730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IFERROR(__xludf.DUMMYFUNCTION("""COMPUTED_VALUE"""),1165.9)</f>
        <v>1165.9</v>
      </c>
      <c r="D234" s="2">
        <f>IFERROR(__xludf.DUMMYFUNCTION("""COMPUTED_VALUE"""),45629.66666666667)</f>
        <v>45629.66667</v>
      </c>
      <c r="E234" s="1">
        <f>IFERROR(__xludf.DUMMYFUNCTION("""COMPUTED_VALUE"""),1167.14)</f>
        <v>1167.14</v>
      </c>
      <c r="G234" s="2">
        <f>IFERROR(__xludf.DUMMYFUNCTION("""COMPUTED_VALUE"""),45629.66666666667)</f>
        <v>45629.66667</v>
      </c>
      <c r="H234" s="1">
        <f>IFERROR(__xludf.DUMMYFUNCTION("""COMPUTED_VALUE"""),1156.14)</f>
        <v>1156.14</v>
      </c>
      <c r="J234" s="2">
        <f>IFERROR(__xludf.DUMMYFUNCTION("""COMPUTED_VALUE"""),45629.66666666667)</f>
        <v>45629.66667</v>
      </c>
      <c r="K234" s="1">
        <f>IFERROR(__xludf.DUMMYFUNCTION("""COMPUTED_VALUE"""),1160.29)</f>
        <v>1160.29</v>
      </c>
      <c r="M234" s="2">
        <f>IFERROR(__xludf.DUMMYFUNCTION("""COMPUTED_VALUE"""),45629.66666666667)</f>
        <v>45629.66667</v>
      </c>
      <c r="N234" s="1">
        <f>IFERROR(__xludf.DUMMYFUNCTION("""COMPUTED_VALUE"""),3.0656244E7)</f>
        <v>30656244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IFERROR(__xludf.DUMMYFUNCTION("""COMPUTED_VALUE"""),1155.38)</f>
        <v>1155.38</v>
      </c>
      <c r="D235" s="2">
        <f>IFERROR(__xludf.DUMMYFUNCTION("""COMPUTED_VALUE"""),45630.66666666667)</f>
        <v>45630.66667</v>
      </c>
      <c r="E235" s="1">
        <f>IFERROR(__xludf.DUMMYFUNCTION("""COMPUTED_VALUE"""),1157.37)</f>
        <v>1157.37</v>
      </c>
      <c r="G235" s="2">
        <f>IFERROR(__xludf.DUMMYFUNCTION("""COMPUTED_VALUE"""),45630.66666666667)</f>
        <v>45630.66667</v>
      </c>
      <c r="H235" s="1">
        <f>IFERROR(__xludf.DUMMYFUNCTION("""COMPUTED_VALUE"""),1145.66)</f>
        <v>1145.66</v>
      </c>
      <c r="J235" s="2">
        <f>IFERROR(__xludf.DUMMYFUNCTION("""COMPUTED_VALUE"""),45630.66666666667)</f>
        <v>45630.66667</v>
      </c>
      <c r="K235" s="1">
        <f>IFERROR(__xludf.DUMMYFUNCTION("""COMPUTED_VALUE"""),1151.13)</f>
        <v>1151.13</v>
      </c>
      <c r="M235" s="2">
        <f>IFERROR(__xludf.DUMMYFUNCTION("""COMPUTED_VALUE"""),45630.66666666667)</f>
        <v>45630.66667</v>
      </c>
      <c r="N235" s="1">
        <f>IFERROR(__xludf.DUMMYFUNCTION("""COMPUTED_VALUE"""),3.0848753E7)</f>
        <v>30848753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IFERROR(__xludf.DUMMYFUNCTION("""COMPUTED_VALUE"""),1150.06)</f>
        <v>1150.06</v>
      </c>
      <c r="D236" s="2">
        <f>IFERROR(__xludf.DUMMYFUNCTION("""COMPUTED_VALUE"""),45631.66666666667)</f>
        <v>45631.66667</v>
      </c>
      <c r="E236" s="1">
        <f>IFERROR(__xludf.DUMMYFUNCTION("""COMPUTED_VALUE"""),1150.06)</f>
        <v>1150.06</v>
      </c>
      <c r="G236" s="2">
        <f>IFERROR(__xludf.DUMMYFUNCTION("""COMPUTED_VALUE"""),45631.66666666667)</f>
        <v>45631.66667</v>
      </c>
      <c r="H236" s="1">
        <f>IFERROR(__xludf.DUMMYFUNCTION("""COMPUTED_VALUE"""),1137.66)</f>
        <v>1137.66</v>
      </c>
      <c r="J236" s="2">
        <f>IFERROR(__xludf.DUMMYFUNCTION("""COMPUTED_VALUE"""),45631.66666666667)</f>
        <v>45631.66667</v>
      </c>
      <c r="K236" s="1">
        <f>IFERROR(__xludf.DUMMYFUNCTION("""COMPUTED_VALUE"""),1139.52)</f>
        <v>1139.52</v>
      </c>
      <c r="M236" s="2">
        <f>IFERROR(__xludf.DUMMYFUNCTION("""COMPUTED_VALUE"""),45631.66666666667)</f>
        <v>45631.66667</v>
      </c>
      <c r="N236" s="1">
        <f>IFERROR(__xludf.DUMMYFUNCTION("""COMPUTED_VALUE"""),3.4409197E7)</f>
        <v>34409197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IFERROR(__xludf.DUMMYFUNCTION("""COMPUTED_VALUE"""),1143.78)</f>
        <v>1143.78</v>
      </c>
      <c r="D237" s="2">
        <f>IFERROR(__xludf.DUMMYFUNCTION("""COMPUTED_VALUE"""),45632.66666666667)</f>
        <v>45632.66667</v>
      </c>
      <c r="E237" s="1">
        <f>IFERROR(__xludf.DUMMYFUNCTION("""COMPUTED_VALUE"""),1146.9)</f>
        <v>1146.9</v>
      </c>
      <c r="G237" s="2">
        <f>IFERROR(__xludf.DUMMYFUNCTION("""COMPUTED_VALUE"""),45632.66666666667)</f>
        <v>45632.66667</v>
      </c>
      <c r="H237" s="1">
        <f>IFERROR(__xludf.DUMMYFUNCTION("""COMPUTED_VALUE"""),1138.17)</f>
        <v>1138.17</v>
      </c>
      <c r="J237" s="2">
        <f>IFERROR(__xludf.DUMMYFUNCTION("""COMPUTED_VALUE"""),45632.66666666667)</f>
        <v>45632.66667</v>
      </c>
      <c r="K237" s="1">
        <f>IFERROR(__xludf.DUMMYFUNCTION("""COMPUTED_VALUE"""),1140.51)</f>
        <v>1140.51</v>
      </c>
      <c r="M237" s="2">
        <f>IFERROR(__xludf.DUMMYFUNCTION("""COMPUTED_VALUE"""),45632.66666666667)</f>
        <v>45632.66667</v>
      </c>
      <c r="N237" s="1">
        <f>IFERROR(__xludf.DUMMYFUNCTION("""COMPUTED_VALUE"""),2.8668613E7)</f>
        <v>28668613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IFERROR(__xludf.DUMMYFUNCTION("""COMPUTED_VALUE"""),1142.92)</f>
        <v>1142.92</v>
      </c>
      <c r="D238" s="2">
        <f>IFERROR(__xludf.DUMMYFUNCTION("""COMPUTED_VALUE"""),45635.66666666667)</f>
        <v>45635.66667</v>
      </c>
      <c r="E238" s="1">
        <f>IFERROR(__xludf.DUMMYFUNCTION("""COMPUTED_VALUE"""),1165.81)</f>
        <v>1165.81</v>
      </c>
      <c r="G238" s="2">
        <f>IFERROR(__xludf.DUMMYFUNCTION("""COMPUTED_VALUE"""),45635.66666666667)</f>
        <v>45635.66667</v>
      </c>
      <c r="H238" s="1">
        <f>IFERROR(__xludf.DUMMYFUNCTION("""COMPUTED_VALUE"""),1142.92)</f>
        <v>1142.92</v>
      </c>
      <c r="J238" s="2">
        <f>IFERROR(__xludf.DUMMYFUNCTION("""COMPUTED_VALUE"""),45635.66666666667)</f>
        <v>45635.66667</v>
      </c>
      <c r="K238" s="1">
        <f>IFERROR(__xludf.DUMMYFUNCTION("""COMPUTED_VALUE"""),1145.9)</f>
        <v>1145.9</v>
      </c>
      <c r="M238" s="2">
        <f>IFERROR(__xludf.DUMMYFUNCTION("""COMPUTED_VALUE"""),45635.66666666667)</f>
        <v>45635.66667</v>
      </c>
      <c r="N238" s="1">
        <f>IFERROR(__xludf.DUMMYFUNCTION("""COMPUTED_VALUE"""),3.7823378E7)</f>
        <v>37823378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IFERROR(__xludf.DUMMYFUNCTION("""COMPUTED_VALUE"""),1145.31)</f>
        <v>1145.31</v>
      </c>
      <c r="D239" s="2">
        <f>IFERROR(__xludf.DUMMYFUNCTION("""COMPUTED_VALUE"""),45636.66666666667)</f>
        <v>45636.66667</v>
      </c>
      <c r="E239" s="1">
        <f>IFERROR(__xludf.DUMMYFUNCTION("""COMPUTED_VALUE"""),1145.31)</f>
        <v>1145.31</v>
      </c>
      <c r="G239" s="2">
        <f>IFERROR(__xludf.DUMMYFUNCTION("""COMPUTED_VALUE"""),45636.66666666667)</f>
        <v>45636.66667</v>
      </c>
      <c r="H239" s="1">
        <f>IFERROR(__xludf.DUMMYFUNCTION("""COMPUTED_VALUE"""),1125.69)</f>
        <v>1125.69</v>
      </c>
      <c r="J239" s="2">
        <f>IFERROR(__xludf.DUMMYFUNCTION("""COMPUTED_VALUE"""),45636.66666666667)</f>
        <v>45636.66667</v>
      </c>
      <c r="K239" s="1">
        <f>IFERROR(__xludf.DUMMYFUNCTION("""COMPUTED_VALUE"""),1132.24)</f>
        <v>1132.24</v>
      </c>
      <c r="M239" s="2">
        <f>IFERROR(__xludf.DUMMYFUNCTION("""COMPUTED_VALUE"""),45636.66666666667)</f>
        <v>45636.66667</v>
      </c>
      <c r="N239" s="1">
        <f>IFERROR(__xludf.DUMMYFUNCTION("""COMPUTED_VALUE"""),3.0892438E7)</f>
        <v>30892438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IFERROR(__xludf.DUMMYFUNCTION("""COMPUTED_VALUE"""),1133.65)</f>
        <v>1133.65</v>
      </c>
      <c r="D240" s="2">
        <f>IFERROR(__xludf.DUMMYFUNCTION("""COMPUTED_VALUE"""),45637.66666666667)</f>
        <v>45637.66667</v>
      </c>
      <c r="E240" s="1">
        <f>IFERROR(__xludf.DUMMYFUNCTION("""COMPUTED_VALUE"""),1135.24)</f>
        <v>1135.24</v>
      </c>
      <c r="G240" s="2">
        <f>IFERROR(__xludf.DUMMYFUNCTION("""COMPUTED_VALUE"""),45637.66666666667)</f>
        <v>45637.66667</v>
      </c>
      <c r="H240" s="1">
        <f>IFERROR(__xludf.DUMMYFUNCTION("""COMPUTED_VALUE"""),1125.28)</f>
        <v>1125.28</v>
      </c>
      <c r="J240" s="2">
        <f>IFERROR(__xludf.DUMMYFUNCTION("""COMPUTED_VALUE"""),45637.66666666667)</f>
        <v>45637.66667</v>
      </c>
      <c r="K240" s="1">
        <f>IFERROR(__xludf.DUMMYFUNCTION("""COMPUTED_VALUE"""),1127.32)</f>
        <v>1127.32</v>
      </c>
      <c r="M240" s="2">
        <f>IFERROR(__xludf.DUMMYFUNCTION("""COMPUTED_VALUE"""),45637.66666666667)</f>
        <v>45637.66667</v>
      </c>
      <c r="N240" s="1">
        <f>IFERROR(__xludf.DUMMYFUNCTION("""COMPUTED_VALUE"""),3.5118439E7)</f>
        <v>35118439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IFERROR(__xludf.DUMMYFUNCTION("""COMPUTED_VALUE"""),1127.28)</f>
        <v>1127.28</v>
      </c>
      <c r="D241" s="2">
        <f>IFERROR(__xludf.DUMMYFUNCTION("""COMPUTED_VALUE"""),45638.66666666667)</f>
        <v>45638.66667</v>
      </c>
      <c r="E241" s="1">
        <f>IFERROR(__xludf.DUMMYFUNCTION("""COMPUTED_VALUE"""),1132.35)</f>
        <v>1132.35</v>
      </c>
      <c r="G241" s="2">
        <f>IFERROR(__xludf.DUMMYFUNCTION("""COMPUTED_VALUE"""),45638.66666666667)</f>
        <v>45638.66667</v>
      </c>
      <c r="H241" s="1">
        <f>IFERROR(__xludf.DUMMYFUNCTION("""COMPUTED_VALUE"""),1124.36)</f>
        <v>1124.36</v>
      </c>
      <c r="J241" s="2">
        <f>IFERROR(__xludf.DUMMYFUNCTION("""COMPUTED_VALUE"""),45638.66666666667)</f>
        <v>45638.66667</v>
      </c>
      <c r="K241" s="1">
        <f>IFERROR(__xludf.DUMMYFUNCTION("""COMPUTED_VALUE"""),1129.64)</f>
        <v>1129.64</v>
      </c>
      <c r="M241" s="2">
        <f>IFERROR(__xludf.DUMMYFUNCTION("""COMPUTED_VALUE"""),45638.66666666667)</f>
        <v>45638.66667</v>
      </c>
      <c r="N241" s="1">
        <f>IFERROR(__xludf.DUMMYFUNCTION("""COMPUTED_VALUE"""),2.8175171E7)</f>
        <v>28175171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IFERROR(__xludf.DUMMYFUNCTION("""COMPUTED_VALUE"""),1126.27)</f>
        <v>1126.27</v>
      </c>
      <c r="D242" s="2">
        <f>IFERROR(__xludf.DUMMYFUNCTION("""COMPUTED_VALUE"""),45639.66666666667)</f>
        <v>45639.66667</v>
      </c>
      <c r="E242" s="1">
        <f>IFERROR(__xludf.DUMMYFUNCTION("""COMPUTED_VALUE"""),1126.62)</f>
        <v>1126.62</v>
      </c>
      <c r="G242" s="2">
        <f>IFERROR(__xludf.DUMMYFUNCTION("""COMPUTED_VALUE"""),45639.66666666667)</f>
        <v>45639.66667</v>
      </c>
      <c r="H242" s="1">
        <f>IFERROR(__xludf.DUMMYFUNCTION("""COMPUTED_VALUE"""),1116.7)</f>
        <v>1116.7</v>
      </c>
      <c r="J242" s="2">
        <f>IFERROR(__xludf.DUMMYFUNCTION("""COMPUTED_VALUE"""),45639.66666666667)</f>
        <v>45639.66667</v>
      </c>
      <c r="K242" s="1">
        <f>IFERROR(__xludf.DUMMYFUNCTION("""COMPUTED_VALUE"""),1125.31)</f>
        <v>1125.31</v>
      </c>
      <c r="M242" s="2">
        <f>IFERROR(__xludf.DUMMYFUNCTION("""COMPUTED_VALUE"""),45639.66666666667)</f>
        <v>45639.66667</v>
      </c>
      <c r="N242" s="1">
        <f>IFERROR(__xludf.DUMMYFUNCTION("""COMPUTED_VALUE"""),2.7493702E7)</f>
        <v>27493702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IFERROR(__xludf.DUMMYFUNCTION("""COMPUTED_VALUE"""),1121.83)</f>
        <v>1121.83</v>
      </c>
      <c r="D243" s="2">
        <f>IFERROR(__xludf.DUMMYFUNCTION("""COMPUTED_VALUE"""),45642.66666666667)</f>
        <v>45642.66667</v>
      </c>
      <c r="E243" s="1">
        <f>IFERROR(__xludf.DUMMYFUNCTION("""COMPUTED_VALUE"""),1126.97)</f>
        <v>1126.97</v>
      </c>
      <c r="G243" s="2">
        <f>IFERROR(__xludf.DUMMYFUNCTION("""COMPUTED_VALUE"""),45642.66666666667)</f>
        <v>45642.66667</v>
      </c>
      <c r="H243" s="1">
        <f>IFERROR(__xludf.DUMMYFUNCTION("""COMPUTED_VALUE"""),1113.31)</f>
        <v>1113.31</v>
      </c>
      <c r="J243" s="2">
        <f>IFERROR(__xludf.DUMMYFUNCTION("""COMPUTED_VALUE"""),45642.66666666667)</f>
        <v>45642.66667</v>
      </c>
      <c r="K243" s="1">
        <f>IFERROR(__xludf.DUMMYFUNCTION("""COMPUTED_VALUE"""),1113.38)</f>
        <v>1113.38</v>
      </c>
      <c r="M243" s="2">
        <f>IFERROR(__xludf.DUMMYFUNCTION("""COMPUTED_VALUE"""),45642.66666666667)</f>
        <v>45642.66667</v>
      </c>
      <c r="N243" s="1">
        <f>IFERROR(__xludf.DUMMYFUNCTION("""COMPUTED_VALUE"""),3.3427084E7)</f>
        <v>33427084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IFERROR(__xludf.DUMMYFUNCTION("""COMPUTED_VALUE"""),1111.36)</f>
        <v>1111.36</v>
      </c>
      <c r="D244" s="2">
        <f>IFERROR(__xludf.DUMMYFUNCTION("""COMPUTED_VALUE"""),45643.66666666667)</f>
        <v>45643.66667</v>
      </c>
      <c r="E244" s="1">
        <f>IFERROR(__xludf.DUMMYFUNCTION("""COMPUTED_VALUE"""),1119.97)</f>
        <v>1119.97</v>
      </c>
      <c r="G244" s="2">
        <f>IFERROR(__xludf.DUMMYFUNCTION("""COMPUTED_VALUE"""),45643.66666666667)</f>
        <v>45643.66667</v>
      </c>
      <c r="H244" s="1">
        <f>IFERROR(__xludf.DUMMYFUNCTION("""COMPUTED_VALUE"""),1104.27)</f>
        <v>1104.27</v>
      </c>
      <c r="J244" s="2">
        <f>IFERROR(__xludf.DUMMYFUNCTION("""COMPUTED_VALUE"""),45643.66666666667)</f>
        <v>45643.66667</v>
      </c>
      <c r="K244" s="1">
        <f>IFERROR(__xludf.DUMMYFUNCTION("""COMPUTED_VALUE"""),1104.84)</f>
        <v>1104.84</v>
      </c>
      <c r="M244" s="2">
        <f>IFERROR(__xludf.DUMMYFUNCTION("""COMPUTED_VALUE"""),45643.66666666667)</f>
        <v>45643.66667</v>
      </c>
      <c r="N244" s="1">
        <f>IFERROR(__xludf.DUMMYFUNCTION("""COMPUTED_VALUE"""),3.5665696E7)</f>
        <v>35665696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IFERROR(__xludf.DUMMYFUNCTION("""COMPUTED_VALUE"""),1102.89)</f>
        <v>1102.89</v>
      </c>
      <c r="D245" s="2">
        <f>IFERROR(__xludf.DUMMYFUNCTION("""COMPUTED_VALUE"""),45644.66666666667)</f>
        <v>45644.66667</v>
      </c>
      <c r="E245" s="1">
        <f>IFERROR(__xludf.DUMMYFUNCTION("""COMPUTED_VALUE"""),1105.99)</f>
        <v>1105.99</v>
      </c>
      <c r="G245" s="2">
        <f>IFERROR(__xludf.DUMMYFUNCTION("""COMPUTED_VALUE"""),45644.66666666667)</f>
        <v>45644.66667</v>
      </c>
      <c r="H245" s="1">
        <f>IFERROR(__xludf.DUMMYFUNCTION("""COMPUTED_VALUE"""),1069.18)</f>
        <v>1069.18</v>
      </c>
      <c r="J245" s="2">
        <f>IFERROR(__xludf.DUMMYFUNCTION("""COMPUTED_VALUE"""),45644.66666666667)</f>
        <v>45644.66667</v>
      </c>
      <c r="K245" s="1">
        <f>IFERROR(__xludf.DUMMYFUNCTION("""COMPUTED_VALUE"""),1069.67)</f>
        <v>1069.67</v>
      </c>
      <c r="M245" s="2">
        <f>IFERROR(__xludf.DUMMYFUNCTION("""COMPUTED_VALUE"""),45644.66666666667)</f>
        <v>45644.66667</v>
      </c>
      <c r="N245" s="1">
        <f>IFERROR(__xludf.DUMMYFUNCTION("""COMPUTED_VALUE"""),3.7484314E7)</f>
        <v>37484314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IFERROR(__xludf.DUMMYFUNCTION("""COMPUTED_VALUE"""),1070.7)</f>
        <v>1070.7</v>
      </c>
      <c r="D246" s="2">
        <f>IFERROR(__xludf.DUMMYFUNCTION("""COMPUTED_VALUE"""),45645.66666666667)</f>
        <v>45645.66667</v>
      </c>
      <c r="E246" s="1">
        <f>IFERROR(__xludf.DUMMYFUNCTION("""COMPUTED_VALUE"""),1078.2)</f>
        <v>1078.2</v>
      </c>
      <c r="G246" s="2">
        <f>IFERROR(__xludf.DUMMYFUNCTION("""COMPUTED_VALUE"""),45645.66666666667)</f>
        <v>45645.66667</v>
      </c>
      <c r="H246" s="1">
        <f>IFERROR(__xludf.DUMMYFUNCTION("""COMPUTED_VALUE"""),1059.89)</f>
        <v>1059.89</v>
      </c>
      <c r="J246" s="2">
        <f>IFERROR(__xludf.DUMMYFUNCTION("""COMPUTED_VALUE"""),45645.66666666667)</f>
        <v>45645.66667</v>
      </c>
      <c r="K246" s="1">
        <f>IFERROR(__xludf.DUMMYFUNCTION("""COMPUTED_VALUE"""),1060.08)</f>
        <v>1060.08</v>
      </c>
      <c r="M246" s="2">
        <f>IFERROR(__xludf.DUMMYFUNCTION("""COMPUTED_VALUE"""),45645.66666666667)</f>
        <v>45645.66667</v>
      </c>
      <c r="N246" s="1">
        <f>IFERROR(__xludf.DUMMYFUNCTION("""COMPUTED_VALUE"""),3.925852E7)</f>
        <v>39258520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IFERROR(__xludf.DUMMYFUNCTION("""COMPUTED_VALUE"""),1058.92)</f>
        <v>1058.92</v>
      </c>
      <c r="D247" s="2">
        <f>IFERROR(__xludf.DUMMYFUNCTION("""COMPUTED_VALUE"""),45646.66666666667)</f>
        <v>45646.66667</v>
      </c>
      <c r="E247" s="1">
        <f>IFERROR(__xludf.DUMMYFUNCTION("""COMPUTED_VALUE"""),1078.84)</f>
        <v>1078.84</v>
      </c>
      <c r="G247" s="2">
        <f>IFERROR(__xludf.DUMMYFUNCTION("""COMPUTED_VALUE"""),45646.66666666667)</f>
        <v>45646.66667</v>
      </c>
      <c r="H247" s="1">
        <f>IFERROR(__xludf.DUMMYFUNCTION("""COMPUTED_VALUE"""),1057.53)</f>
        <v>1057.53</v>
      </c>
      <c r="J247" s="2">
        <f>IFERROR(__xludf.DUMMYFUNCTION("""COMPUTED_VALUE"""),45646.66666666667)</f>
        <v>45646.66667</v>
      </c>
      <c r="K247" s="1">
        <f>IFERROR(__xludf.DUMMYFUNCTION("""COMPUTED_VALUE"""),1070.86)</f>
        <v>1070.86</v>
      </c>
      <c r="M247" s="2">
        <f>IFERROR(__xludf.DUMMYFUNCTION("""COMPUTED_VALUE"""),45646.66666666667)</f>
        <v>45646.66667</v>
      </c>
      <c r="N247" s="1">
        <f>IFERROR(__xludf.DUMMYFUNCTION("""COMPUTED_VALUE"""),8.4392503E7)</f>
        <v>84392503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IFERROR(__xludf.DUMMYFUNCTION("""COMPUTED_VALUE"""),1069.44)</f>
        <v>1069.44</v>
      </c>
      <c r="D248" s="2">
        <f>IFERROR(__xludf.DUMMYFUNCTION("""COMPUTED_VALUE"""),45649.66666666667)</f>
        <v>45649.66667</v>
      </c>
      <c r="E248" s="1">
        <f>IFERROR(__xludf.DUMMYFUNCTION("""COMPUTED_VALUE"""),1071.04)</f>
        <v>1071.04</v>
      </c>
      <c r="G248" s="2">
        <f>IFERROR(__xludf.DUMMYFUNCTION("""COMPUTED_VALUE"""),45649.66666666667)</f>
        <v>45649.66667</v>
      </c>
      <c r="H248" s="1">
        <f>IFERROR(__xludf.DUMMYFUNCTION("""COMPUTED_VALUE"""),1058.63)</f>
        <v>1058.63</v>
      </c>
      <c r="J248" s="2">
        <f>IFERROR(__xludf.DUMMYFUNCTION("""COMPUTED_VALUE"""),45649.66666666667)</f>
        <v>45649.66667</v>
      </c>
      <c r="K248" s="1">
        <f>IFERROR(__xludf.DUMMYFUNCTION("""COMPUTED_VALUE"""),1068.7)</f>
        <v>1068.7</v>
      </c>
      <c r="M248" s="2">
        <f>IFERROR(__xludf.DUMMYFUNCTION("""COMPUTED_VALUE"""),45649.66666666667)</f>
        <v>45649.66667</v>
      </c>
      <c r="N248" s="1">
        <f>IFERROR(__xludf.DUMMYFUNCTION("""COMPUTED_VALUE"""),2.9198135E7)</f>
        <v>29198135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IFERROR(__xludf.DUMMYFUNCTION("""COMPUTED_VALUE"""),1068.49)</f>
        <v>1068.49</v>
      </c>
      <c r="D249" s="2">
        <f>IFERROR(__xludf.DUMMYFUNCTION("""COMPUTED_VALUE"""),45650.54166666667)</f>
        <v>45650.54167</v>
      </c>
      <c r="E249" s="1">
        <f>IFERROR(__xludf.DUMMYFUNCTION("""COMPUTED_VALUE"""),1074.9)</f>
        <v>1074.9</v>
      </c>
      <c r="G249" s="2">
        <f>IFERROR(__xludf.DUMMYFUNCTION("""COMPUTED_VALUE"""),45650.54166666667)</f>
        <v>45650.54167</v>
      </c>
      <c r="H249" s="1">
        <f>IFERROR(__xludf.DUMMYFUNCTION("""COMPUTED_VALUE"""),1064.18)</f>
        <v>1064.18</v>
      </c>
      <c r="J249" s="2">
        <f>IFERROR(__xludf.DUMMYFUNCTION("""COMPUTED_VALUE"""),45650.54166666667)</f>
        <v>45650.54167</v>
      </c>
      <c r="K249" s="1">
        <f>IFERROR(__xludf.DUMMYFUNCTION("""COMPUTED_VALUE"""),1074.62)</f>
        <v>1074.62</v>
      </c>
      <c r="M249" s="2">
        <f>IFERROR(__xludf.DUMMYFUNCTION("""COMPUTED_VALUE"""),45650.54166666667)</f>
        <v>45650.54167</v>
      </c>
      <c r="N249" s="1">
        <f>IFERROR(__xludf.DUMMYFUNCTION("""COMPUTED_VALUE"""),1.0350975E7)</f>
        <v>10350975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IFERROR(__xludf.DUMMYFUNCTION("""COMPUTED_VALUE"""),1069.8)</f>
        <v>1069.8</v>
      </c>
      <c r="D250" s="2">
        <f>IFERROR(__xludf.DUMMYFUNCTION("""COMPUTED_VALUE"""),45652.66666666667)</f>
        <v>45652.66667</v>
      </c>
      <c r="E250" s="1">
        <f>IFERROR(__xludf.DUMMYFUNCTION("""COMPUTED_VALUE"""),1075.79)</f>
        <v>1075.79</v>
      </c>
      <c r="G250" s="2">
        <f>IFERROR(__xludf.DUMMYFUNCTION("""COMPUTED_VALUE"""),45652.66666666667)</f>
        <v>45652.66667</v>
      </c>
      <c r="H250" s="1">
        <f>IFERROR(__xludf.DUMMYFUNCTION("""COMPUTED_VALUE"""),1067.09)</f>
        <v>1067.09</v>
      </c>
      <c r="J250" s="2">
        <f>IFERROR(__xludf.DUMMYFUNCTION("""COMPUTED_VALUE"""),45652.66666666667)</f>
        <v>45652.66667</v>
      </c>
      <c r="K250" s="1">
        <f>IFERROR(__xludf.DUMMYFUNCTION("""COMPUTED_VALUE"""),1072.22)</f>
        <v>1072.22</v>
      </c>
      <c r="M250" s="2">
        <f>IFERROR(__xludf.DUMMYFUNCTION("""COMPUTED_VALUE"""),45652.66666666667)</f>
        <v>45652.66667</v>
      </c>
      <c r="N250" s="1">
        <f>IFERROR(__xludf.DUMMYFUNCTION("""COMPUTED_VALUE"""),1.6389209E7)</f>
        <v>16389209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IFERROR(__xludf.DUMMYFUNCTION("""COMPUTED_VALUE"""),1067.74)</f>
        <v>1067.74</v>
      </c>
      <c r="D251" s="2">
        <f>IFERROR(__xludf.DUMMYFUNCTION("""COMPUTED_VALUE"""),45653.66666666667)</f>
        <v>45653.66667</v>
      </c>
      <c r="E251" s="1">
        <f>IFERROR(__xludf.DUMMYFUNCTION("""COMPUTED_VALUE"""),1077.39)</f>
        <v>1077.39</v>
      </c>
      <c r="G251" s="2">
        <f>IFERROR(__xludf.DUMMYFUNCTION("""COMPUTED_VALUE"""),45653.66666666667)</f>
        <v>45653.66667</v>
      </c>
      <c r="H251" s="1">
        <f>IFERROR(__xludf.DUMMYFUNCTION("""COMPUTED_VALUE"""),1060.55)</f>
        <v>1060.55</v>
      </c>
      <c r="J251" s="2">
        <f>IFERROR(__xludf.DUMMYFUNCTION("""COMPUTED_VALUE"""),45653.66666666667)</f>
        <v>45653.66667</v>
      </c>
      <c r="K251" s="1">
        <f>IFERROR(__xludf.DUMMYFUNCTION("""COMPUTED_VALUE"""),1065.64)</f>
        <v>1065.64</v>
      </c>
      <c r="M251" s="2">
        <f>IFERROR(__xludf.DUMMYFUNCTION("""COMPUTED_VALUE"""),45653.66666666667)</f>
        <v>45653.66667</v>
      </c>
      <c r="N251" s="1">
        <f>IFERROR(__xludf.DUMMYFUNCTION("""COMPUTED_VALUE"""),2.1142457E7)</f>
        <v>21142457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IFERROR(__xludf.DUMMYFUNCTION("""COMPUTED_VALUE"""),1061.68)</f>
        <v>1061.68</v>
      </c>
      <c r="D252" s="2">
        <f>IFERROR(__xludf.DUMMYFUNCTION("""COMPUTED_VALUE"""),45656.66666666667)</f>
        <v>45656.66667</v>
      </c>
      <c r="E252" s="1">
        <f>IFERROR(__xludf.DUMMYFUNCTION("""COMPUTED_VALUE"""),1061.68)</f>
        <v>1061.68</v>
      </c>
      <c r="G252" s="2">
        <f>IFERROR(__xludf.DUMMYFUNCTION("""COMPUTED_VALUE"""),45656.66666666667)</f>
        <v>45656.66667</v>
      </c>
      <c r="H252" s="1">
        <f>IFERROR(__xludf.DUMMYFUNCTION("""COMPUTED_VALUE"""),1047.88)</f>
        <v>1047.88</v>
      </c>
      <c r="J252" s="2">
        <f>IFERROR(__xludf.DUMMYFUNCTION("""COMPUTED_VALUE"""),45656.66666666667)</f>
        <v>45656.66667</v>
      </c>
      <c r="K252" s="1">
        <f>IFERROR(__xludf.DUMMYFUNCTION("""COMPUTED_VALUE"""),1054.49)</f>
        <v>1054.49</v>
      </c>
      <c r="M252" s="2">
        <f>IFERROR(__xludf.DUMMYFUNCTION("""COMPUTED_VALUE"""),45656.66666666667)</f>
        <v>45656.66667</v>
      </c>
      <c r="N252" s="1">
        <f>IFERROR(__xludf.DUMMYFUNCTION("""COMPUTED_VALUE"""),2.4339728E7)</f>
        <v>24339728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IFERROR(__xludf.DUMMYFUNCTION("""COMPUTED_VALUE"""),1057.89)</f>
        <v>1057.89</v>
      </c>
      <c r="D253" s="2">
        <f>IFERROR(__xludf.DUMMYFUNCTION("""COMPUTED_VALUE"""),45657.66666666667)</f>
        <v>45657.66667</v>
      </c>
      <c r="E253" s="1">
        <f>IFERROR(__xludf.DUMMYFUNCTION("""COMPUTED_VALUE"""),1064.26)</f>
        <v>1064.26</v>
      </c>
      <c r="G253" s="2">
        <f>IFERROR(__xludf.DUMMYFUNCTION("""COMPUTED_VALUE"""),45657.66666666667)</f>
        <v>45657.66667</v>
      </c>
      <c r="H253" s="1">
        <f>IFERROR(__xludf.DUMMYFUNCTION("""COMPUTED_VALUE"""),1053.65)</f>
        <v>1053.65</v>
      </c>
      <c r="J253" s="2">
        <f>IFERROR(__xludf.DUMMYFUNCTION("""COMPUTED_VALUE"""),45657.66666666667)</f>
        <v>45657.66667</v>
      </c>
      <c r="K253" s="1">
        <f>IFERROR(__xludf.DUMMYFUNCTION("""COMPUTED_VALUE"""),1059.48)</f>
        <v>1059.48</v>
      </c>
      <c r="M253" s="2">
        <f>IFERROR(__xludf.DUMMYFUNCTION("""COMPUTED_VALUE"""),45657.66666666667)</f>
        <v>45657.66667</v>
      </c>
      <c r="N253" s="1">
        <f>IFERROR(__xludf.DUMMYFUNCTION("""COMPUTED_VALUE"""),2.3454553E7)</f>
        <v>23454553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IFERROR(__xludf.DUMMYFUNCTION("""COMPUTED_VALUE"""),1061.31)</f>
        <v>1061.31</v>
      </c>
      <c r="D254" s="2">
        <f>IFERROR(__xludf.DUMMYFUNCTION("""COMPUTED_VALUE"""),45659.66666666667)</f>
        <v>45659.66667</v>
      </c>
      <c r="E254" s="1">
        <f>IFERROR(__xludf.DUMMYFUNCTION("""COMPUTED_VALUE"""),1066.56)</f>
        <v>1066.56</v>
      </c>
      <c r="G254" s="2">
        <f>IFERROR(__xludf.DUMMYFUNCTION("""COMPUTED_VALUE"""),45659.66666666667)</f>
        <v>45659.66667</v>
      </c>
      <c r="H254" s="1">
        <f>IFERROR(__xludf.DUMMYFUNCTION("""COMPUTED_VALUE"""),1042.18)</f>
        <v>1042.18</v>
      </c>
      <c r="J254" s="2">
        <f>IFERROR(__xludf.DUMMYFUNCTION("""COMPUTED_VALUE"""),45659.66666666667)</f>
        <v>45659.66667</v>
      </c>
      <c r="K254" s="1">
        <f>IFERROR(__xludf.DUMMYFUNCTION("""COMPUTED_VALUE"""),1042.67)</f>
        <v>1042.67</v>
      </c>
      <c r="M254" s="2">
        <f>IFERROR(__xludf.DUMMYFUNCTION("""COMPUTED_VALUE"""),45659.66666666667)</f>
        <v>45659.66667</v>
      </c>
      <c r="N254" s="1">
        <f>IFERROR(__xludf.DUMMYFUNCTION("""COMPUTED_VALUE"""),2.7917821E7)</f>
        <v>27917821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IFERROR(__xludf.DUMMYFUNCTION("""COMPUTED_VALUE"""),1044.95)</f>
        <v>1044.95</v>
      </c>
      <c r="D255" s="2">
        <f>IFERROR(__xludf.DUMMYFUNCTION("""COMPUTED_VALUE"""),45660.66666666667)</f>
        <v>45660.66667</v>
      </c>
      <c r="E255" s="1">
        <f>IFERROR(__xludf.DUMMYFUNCTION("""COMPUTED_VALUE"""),1048.99)</f>
        <v>1048.99</v>
      </c>
      <c r="G255" s="2">
        <f>IFERROR(__xludf.DUMMYFUNCTION("""COMPUTED_VALUE"""),45660.66666666667)</f>
        <v>45660.66667</v>
      </c>
      <c r="H255" s="1">
        <f>IFERROR(__xludf.DUMMYFUNCTION("""COMPUTED_VALUE"""),1041.28)</f>
        <v>1041.28</v>
      </c>
      <c r="J255" s="2">
        <f>IFERROR(__xludf.DUMMYFUNCTION("""COMPUTED_VALUE"""),45660.66666666667)</f>
        <v>45660.66667</v>
      </c>
      <c r="K255" s="1">
        <f>IFERROR(__xludf.DUMMYFUNCTION("""COMPUTED_VALUE"""),1043.78)</f>
        <v>1043.78</v>
      </c>
      <c r="M255" s="2">
        <f>IFERROR(__xludf.DUMMYFUNCTION("""COMPUTED_VALUE"""),45660.66666666667)</f>
        <v>45660.66667</v>
      </c>
      <c r="N255" s="1">
        <f>IFERROR(__xludf.DUMMYFUNCTION("""COMPUTED_VALUE"""),3.390061E7)</f>
        <v>33900610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IFERROR(__xludf.DUMMYFUNCTION("""COMPUTED_VALUE"""),1045.87)</f>
        <v>1045.87</v>
      </c>
      <c r="D256" s="2">
        <f>IFERROR(__xludf.DUMMYFUNCTION("""COMPUTED_VALUE"""),45663.66666666667)</f>
        <v>45663.66667</v>
      </c>
      <c r="E256" s="1">
        <f>IFERROR(__xludf.DUMMYFUNCTION("""COMPUTED_VALUE"""),1060.95)</f>
        <v>1060.95</v>
      </c>
      <c r="G256" s="2">
        <f>IFERROR(__xludf.DUMMYFUNCTION("""COMPUTED_VALUE"""),45663.66666666667)</f>
        <v>45663.66667</v>
      </c>
      <c r="H256" s="1">
        <f>IFERROR(__xludf.DUMMYFUNCTION("""COMPUTED_VALUE"""),1045.87)</f>
        <v>1045.87</v>
      </c>
      <c r="J256" s="2">
        <f>IFERROR(__xludf.DUMMYFUNCTION("""COMPUTED_VALUE"""),45663.66666666667)</f>
        <v>45663.66667</v>
      </c>
      <c r="K256" s="1">
        <f>IFERROR(__xludf.DUMMYFUNCTION("""COMPUTED_VALUE"""),1050.33)</f>
        <v>1050.33</v>
      </c>
      <c r="M256" s="2">
        <f>IFERROR(__xludf.DUMMYFUNCTION("""COMPUTED_VALUE"""),45663.66666666667)</f>
        <v>45663.66667</v>
      </c>
      <c r="N256" s="1">
        <f>IFERROR(__xludf.DUMMYFUNCTION("""COMPUTED_VALUE"""),3.7951778E7)</f>
        <v>37951778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IFERROR(__xludf.DUMMYFUNCTION("""COMPUTED_VALUE"""),1050.49)</f>
        <v>1050.49</v>
      </c>
      <c r="D257" s="2">
        <f>IFERROR(__xludf.DUMMYFUNCTION("""COMPUTED_VALUE"""),45664.66666666667)</f>
        <v>45664.66667</v>
      </c>
      <c r="E257" s="1">
        <f>IFERROR(__xludf.DUMMYFUNCTION("""COMPUTED_VALUE"""),1063.49)</f>
        <v>1063.49</v>
      </c>
      <c r="G257" s="2">
        <f>IFERROR(__xludf.DUMMYFUNCTION("""COMPUTED_VALUE"""),45664.66666666667)</f>
        <v>45664.66667</v>
      </c>
      <c r="H257" s="1">
        <f>IFERROR(__xludf.DUMMYFUNCTION("""COMPUTED_VALUE"""),1046.06)</f>
        <v>1046.06</v>
      </c>
      <c r="J257" s="2">
        <f>IFERROR(__xludf.DUMMYFUNCTION("""COMPUTED_VALUE"""),45664.66666666667)</f>
        <v>45664.66667</v>
      </c>
      <c r="K257" s="1">
        <f>IFERROR(__xludf.DUMMYFUNCTION("""COMPUTED_VALUE"""),1052.41)</f>
        <v>1052.41</v>
      </c>
      <c r="M257" s="2">
        <f>IFERROR(__xludf.DUMMYFUNCTION("""COMPUTED_VALUE"""),45664.66666666667)</f>
        <v>45664.66667</v>
      </c>
      <c r="N257" s="1">
        <f>IFERROR(__xludf.DUMMYFUNCTION("""COMPUTED_VALUE"""),3.5477826E7)</f>
        <v>35477826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IFERROR(__xludf.DUMMYFUNCTION("""COMPUTED_VALUE"""),1050.13)</f>
        <v>1050.13</v>
      </c>
      <c r="D258" s="2">
        <f>IFERROR(__xludf.DUMMYFUNCTION("""COMPUTED_VALUE"""),45665.66666666667)</f>
        <v>45665.66667</v>
      </c>
      <c r="E258" s="1">
        <f>IFERROR(__xludf.DUMMYFUNCTION("""COMPUTED_VALUE"""),1050.13)</f>
        <v>1050.13</v>
      </c>
      <c r="G258" s="2">
        <f>IFERROR(__xludf.DUMMYFUNCTION("""COMPUTED_VALUE"""),45665.66666666667)</f>
        <v>45665.66667</v>
      </c>
      <c r="H258" s="1">
        <f>IFERROR(__xludf.DUMMYFUNCTION("""COMPUTED_VALUE"""),1040.68)</f>
        <v>1040.68</v>
      </c>
      <c r="J258" s="2">
        <f>IFERROR(__xludf.DUMMYFUNCTION("""COMPUTED_VALUE"""),45665.66666666667)</f>
        <v>45665.66667</v>
      </c>
      <c r="K258" s="1">
        <f>IFERROR(__xludf.DUMMYFUNCTION("""COMPUTED_VALUE"""),1049.51)</f>
        <v>1049.51</v>
      </c>
      <c r="M258" s="2">
        <f>IFERROR(__xludf.DUMMYFUNCTION("""COMPUTED_VALUE"""),45665.66666666667)</f>
        <v>45665.66667</v>
      </c>
      <c r="N258" s="1">
        <f>IFERROR(__xludf.DUMMYFUNCTION("""COMPUTED_VALUE"""),3.0106248E7)</f>
        <v>30106248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IFERROR(__xludf.DUMMYFUNCTION("""COMPUTED_VALUE"""),1042.46)</f>
        <v>1042.46</v>
      </c>
      <c r="D259" s="2">
        <f>IFERROR(__xludf.DUMMYFUNCTION("""COMPUTED_VALUE"""),45667.66666666667)</f>
        <v>45667.66667</v>
      </c>
      <c r="E259" s="1">
        <f>IFERROR(__xludf.DUMMYFUNCTION("""COMPUTED_VALUE"""),1042.46)</f>
        <v>1042.46</v>
      </c>
      <c r="G259" s="2">
        <f>IFERROR(__xludf.DUMMYFUNCTION("""COMPUTED_VALUE"""),45667.66666666667)</f>
        <v>45667.66667</v>
      </c>
      <c r="H259" s="1">
        <f>IFERROR(__xludf.DUMMYFUNCTION("""COMPUTED_VALUE"""),1031.91)</f>
        <v>1031.91</v>
      </c>
      <c r="J259" s="2">
        <f>IFERROR(__xludf.DUMMYFUNCTION("""COMPUTED_VALUE"""),45667.66666666667)</f>
        <v>45667.66667</v>
      </c>
      <c r="K259" s="1">
        <f>IFERROR(__xludf.DUMMYFUNCTION("""COMPUTED_VALUE"""),1036.85)</f>
        <v>1036.85</v>
      </c>
      <c r="M259" s="2">
        <f>IFERROR(__xludf.DUMMYFUNCTION("""COMPUTED_VALUE"""),45667.66666666667)</f>
        <v>45667.66667</v>
      </c>
      <c r="N259" s="1">
        <f>IFERROR(__xludf.DUMMYFUNCTION("""COMPUTED_VALUE"""),3.3448315E7)</f>
        <v>33448315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IFERROR(__xludf.DUMMYFUNCTION("""COMPUTED_VALUE"""),1035.99)</f>
        <v>1035.99</v>
      </c>
      <c r="D260" s="2">
        <f>IFERROR(__xludf.DUMMYFUNCTION("""COMPUTED_VALUE"""),45670.66666666667)</f>
        <v>45670.66667</v>
      </c>
      <c r="E260" s="1">
        <f>IFERROR(__xludf.DUMMYFUNCTION("""COMPUTED_VALUE"""),1067.98)</f>
        <v>1067.98</v>
      </c>
      <c r="G260" s="2">
        <f>IFERROR(__xludf.DUMMYFUNCTION("""COMPUTED_VALUE"""),45670.66666666667)</f>
        <v>45670.66667</v>
      </c>
      <c r="H260" s="1">
        <f>IFERROR(__xludf.DUMMYFUNCTION("""COMPUTED_VALUE"""),1035.99)</f>
        <v>1035.99</v>
      </c>
      <c r="J260" s="2">
        <f>IFERROR(__xludf.DUMMYFUNCTION("""COMPUTED_VALUE"""),45670.66666666667)</f>
        <v>45670.66667</v>
      </c>
      <c r="K260" s="1">
        <f>IFERROR(__xludf.DUMMYFUNCTION("""COMPUTED_VALUE"""),1067.98)</f>
        <v>1067.98</v>
      </c>
      <c r="M260" s="2">
        <f>IFERROR(__xludf.DUMMYFUNCTION("""COMPUTED_VALUE"""),45670.66666666667)</f>
        <v>45670.66667</v>
      </c>
      <c r="N260" s="1">
        <f>IFERROR(__xludf.DUMMYFUNCTION("""COMPUTED_VALUE"""),3.7665867E7)</f>
        <v>37665867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IFERROR(__xludf.DUMMYFUNCTION("""COMPUTED_VALUE"""),1071.71)</f>
        <v>1071.71</v>
      </c>
      <c r="D261" s="2">
        <f>IFERROR(__xludf.DUMMYFUNCTION("""COMPUTED_VALUE"""),45671.66666666667)</f>
        <v>45671.66667</v>
      </c>
      <c r="E261" s="1">
        <f>IFERROR(__xludf.DUMMYFUNCTION("""COMPUTED_VALUE"""),1080.72)</f>
        <v>1080.72</v>
      </c>
      <c r="G261" s="2">
        <f>IFERROR(__xludf.DUMMYFUNCTION("""COMPUTED_VALUE"""),45671.66666666667)</f>
        <v>45671.66667</v>
      </c>
      <c r="H261" s="1">
        <f>IFERROR(__xludf.DUMMYFUNCTION("""COMPUTED_VALUE"""),1070.85)</f>
        <v>1070.85</v>
      </c>
      <c r="J261" s="2">
        <f>IFERROR(__xludf.DUMMYFUNCTION("""COMPUTED_VALUE"""),45671.66666666667)</f>
        <v>45671.66667</v>
      </c>
      <c r="K261" s="1">
        <f>IFERROR(__xludf.DUMMYFUNCTION("""COMPUTED_VALUE"""),1079.75)</f>
        <v>1079.75</v>
      </c>
      <c r="M261" s="2">
        <f>IFERROR(__xludf.DUMMYFUNCTION("""COMPUTED_VALUE"""),45671.66666666667)</f>
        <v>45671.66667</v>
      </c>
      <c r="N261" s="1">
        <f>IFERROR(__xludf.DUMMYFUNCTION("""COMPUTED_VALUE"""),3.438634E7)</f>
        <v>34386340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IFERROR(__xludf.DUMMYFUNCTION("""COMPUTED_VALUE"""),1094.85)</f>
        <v>1094.85</v>
      </c>
      <c r="D262" s="2">
        <f>IFERROR(__xludf.DUMMYFUNCTION("""COMPUTED_VALUE"""),45672.66666666667)</f>
        <v>45672.66667</v>
      </c>
      <c r="E262" s="1">
        <f>IFERROR(__xludf.DUMMYFUNCTION("""COMPUTED_VALUE"""),1098.0)</f>
        <v>1098</v>
      </c>
      <c r="G262" s="2">
        <f>IFERROR(__xludf.DUMMYFUNCTION("""COMPUTED_VALUE"""),45672.66666666667)</f>
        <v>45672.66667</v>
      </c>
      <c r="H262" s="1">
        <f>IFERROR(__xludf.DUMMYFUNCTION("""COMPUTED_VALUE"""),1084.52)</f>
        <v>1084.52</v>
      </c>
      <c r="J262" s="2">
        <f>IFERROR(__xludf.DUMMYFUNCTION("""COMPUTED_VALUE"""),45672.66666666667)</f>
        <v>45672.66667</v>
      </c>
      <c r="K262" s="1">
        <f>IFERROR(__xludf.DUMMYFUNCTION("""COMPUTED_VALUE"""),1089.9)</f>
        <v>1089.9</v>
      </c>
      <c r="M262" s="2">
        <f>IFERROR(__xludf.DUMMYFUNCTION("""COMPUTED_VALUE"""),45672.66666666667)</f>
        <v>45672.66667</v>
      </c>
      <c r="N262" s="1">
        <f>IFERROR(__xludf.DUMMYFUNCTION("""COMPUTED_VALUE"""),3.419277E7)</f>
        <v>34192770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IFERROR(__xludf.DUMMYFUNCTION("""COMPUTED_VALUE"""),1090.66)</f>
        <v>1090.66</v>
      </c>
      <c r="D263" s="2">
        <f>IFERROR(__xludf.DUMMYFUNCTION("""COMPUTED_VALUE"""),45673.66666666667)</f>
        <v>45673.66667</v>
      </c>
      <c r="E263" s="1">
        <f>IFERROR(__xludf.DUMMYFUNCTION("""COMPUTED_VALUE"""),1098.14)</f>
        <v>1098.14</v>
      </c>
      <c r="G263" s="2">
        <f>IFERROR(__xludf.DUMMYFUNCTION("""COMPUTED_VALUE"""),45673.66666666667)</f>
        <v>45673.66667</v>
      </c>
      <c r="H263" s="1">
        <f>IFERROR(__xludf.DUMMYFUNCTION("""COMPUTED_VALUE"""),1085.33)</f>
        <v>1085.33</v>
      </c>
      <c r="J263" s="2">
        <f>IFERROR(__xludf.DUMMYFUNCTION("""COMPUTED_VALUE"""),45673.66666666667)</f>
        <v>45673.66667</v>
      </c>
      <c r="K263" s="1">
        <f>IFERROR(__xludf.DUMMYFUNCTION("""COMPUTED_VALUE"""),1098.14)</f>
        <v>1098.14</v>
      </c>
      <c r="M263" s="2">
        <f>IFERROR(__xludf.DUMMYFUNCTION("""COMPUTED_VALUE"""),45673.66666666667)</f>
        <v>45673.66667</v>
      </c>
      <c r="N263" s="1">
        <f>IFERROR(__xludf.DUMMYFUNCTION("""COMPUTED_VALUE"""),2.6236717E7)</f>
        <v>26236717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IFERROR(__xludf.DUMMYFUNCTION("""COMPUTED_VALUE"""),1099.29)</f>
        <v>1099.29</v>
      </c>
      <c r="D264" s="2">
        <f>IFERROR(__xludf.DUMMYFUNCTION("""COMPUTED_VALUE"""),45674.66666666667)</f>
        <v>45674.66667</v>
      </c>
      <c r="E264" s="1">
        <f>IFERROR(__xludf.DUMMYFUNCTION("""COMPUTED_VALUE"""),1112.05)</f>
        <v>1112.05</v>
      </c>
      <c r="G264" s="2">
        <f>IFERROR(__xludf.DUMMYFUNCTION("""COMPUTED_VALUE"""),45674.66666666667)</f>
        <v>45674.66667</v>
      </c>
      <c r="H264" s="1">
        <f>IFERROR(__xludf.DUMMYFUNCTION("""COMPUTED_VALUE"""),1099.29)</f>
        <v>1099.29</v>
      </c>
      <c r="J264" s="2">
        <f>IFERROR(__xludf.DUMMYFUNCTION("""COMPUTED_VALUE"""),45674.66666666667)</f>
        <v>45674.66667</v>
      </c>
      <c r="K264" s="1">
        <f>IFERROR(__xludf.DUMMYFUNCTION("""COMPUTED_VALUE"""),1104.31)</f>
        <v>1104.31</v>
      </c>
      <c r="M264" s="2">
        <f>IFERROR(__xludf.DUMMYFUNCTION("""COMPUTED_VALUE"""),45674.66666666667)</f>
        <v>45674.66667</v>
      </c>
      <c r="N264" s="1">
        <f>IFERROR(__xludf.DUMMYFUNCTION("""COMPUTED_VALUE"""),3.3450844E7)</f>
        <v>33450844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IFERROR(__xludf.DUMMYFUNCTION("""COMPUTED_VALUE"""),1104.84)</f>
        <v>1104.84</v>
      </c>
      <c r="D265" s="2">
        <f>IFERROR(__xludf.DUMMYFUNCTION("""COMPUTED_VALUE"""),45678.66666666667)</f>
        <v>45678.66667</v>
      </c>
      <c r="E265" s="1">
        <f>IFERROR(__xludf.DUMMYFUNCTION("""COMPUTED_VALUE"""),1116.49)</f>
        <v>1116.49</v>
      </c>
      <c r="G265" s="2">
        <f>IFERROR(__xludf.DUMMYFUNCTION("""COMPUTED_VALUE"""),45678.66666666667)</f>
        <v>45678.66667</v>
      </c>
      <c r="H265" s="1">
        <f>IFERROR(__xludf.DUMMYFUNCTION("""COMPUTED_VALUE"""),1104.71)</f>
        <v>1104.71</v>
      </c>
      <c r="J265" s="2">
        <f>IFERROR(__xludf.DUMMYFUNCTION("""COMPUTED_VALUE"""),45678.66666666667)</f>
        <v>45678.66667</v>
      </c>
      <c r="K265" s="1">
        <f>IFERROR(__xludf.DUMMYFUNCTION("""COMPUTED_VALUE"""),1115.24)</f>
        <v>1115.24</v>
      </c>
      <c r="M265" s="2">
        <f>IFERROR(__xludf.DUMMYFUNCTION("""COMPUTED_VALUE"""),45678.66666666667)</f>
        <v>45678.66667</v>
      </c>
      <c r="N265" s="1">
        <f>IFERROR(__xludf.DUMMYFUNCTION("""COMPUTED_VALUE"""),3.0374248E7)</f>
        <v>30374248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IFERROR(__xludf.DUMMYFUNCTION("""COMPUTED_VALUE"""),1114.84)</f>
        <v>1114.84</v>
      </c>
      <c r="D266" s="2">
        <f>IFERROR(__xludf.DUMMYFUNCTION("""COMPUTED_VALUE"""),45679.66666666667)</f>
        <v>45679.66667</v>
      </c>
      <c r="E266" s="1">
        <f>IFERROR(__xludf.DUMMYFUNCTION("""COMPUTED_VALUE"""),1116.84)</f>
        <v>1116.84</v>
      </c>
      <c r="G266" s="2">
        <f>IFERROR(__xludf.DUMMYFUNCTION("""COMPUTED_VALUE"""),45679.66666666667)</f>
        <v>45679.66667</v>
      </c>
      <c r="H266" s="1">
        <f>IFERROR(__xludf.DUMMYFUNCTION("""COMPUTED_VALUE"""),1107.83)</f>
        <v>1107.83</v>
      </c>
      <c r="J266" s="2">
        <f>IFERROR(__xludf.DUMMYFUNCTION("""COMPUTED_VALUE"""),45679.66666666667)</f>
        <v>45679.66667</v>
      </c>
      <c r="K266" s="1">
        <f>IFERROR(__xludf.DUMMYFUNCTION("""COMPUTED_VALUE"""),1108.0)</f>
        <v>1108</v>
      </c>
      <c r="M266" s="2">
        <f>IFERROR(__xludf.DUMMYFUNCTION("""COMPUTED_VALUE"""),45679.66666666667)</f>
        <v>45679.66667</v>
      </c>
      <c r="N266" s="1">
        <f>IFERROR(__xludf.DUMMYFUNCTION("""COMPUTED_VALUE"""),2.8343808E7)</f>
        <v>28343808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IFERROR(__xludf.DUMMYFUNCTION("""COMPUTED_VALUE"""),1108.11)</f>
        <v>1108.11</v>
      </c>
      <c r="D267" s="2">
        <f>IFERROR(__xludf.DUMMYFUNCTION("""COMPUTED_VALUE"""),45680.66666666667)</f>
        <v>45680.66667</v>
      </c>
      <c r="E267" s="1">
        <f>IFERROR(__xludf.DUMMYFUNCTION("""COMPUTED_VALUE"""),1120.22)</f>
        <v>1120.22</v>
      </c>
      <c r="G267" s="2">
        <f>IFERROR(__xludf.DUMMYFUNCTION("""COMPUTED_VALUE"""),45680.66666666667)</f>
        <v>45680.66667</v>
      </c>
      <c r="H267" s="1">
        <f>IFERROR(__xludf.DUMMYFUNCTION("""COMPUTED_VALUE"""),1105.63)</f>
        <v>1105.63</v>
      </c>
      <c r="J267" s="2">
        <f>IFERROR(__xludf.DUMMYFUNCTION("""COMPUTED_VALUE"""),45680.66666666667)</f>
        <v>45680.66667</v>
      </c>
      <c r="K267" s="1">
        <f>IFERROR(__xludf.DUMMYFUNCTION("""COMPUTED_VALUE"""),1120.21)</f>
        <v>1120.21</v>
      </c>
      <c r="M267" s="2">
        <f>IFERROR(__xludf.DUMMYFUNCTION("""COMPUTED_VALUE"""),45680.66666666667)</f>
        <v>45680.66667</v>
      </c>
      <c r="N267" s="1">
        <f>IFERROR(__xludf.DUMMYFUNCTION("""COMPUTED_VALUE"""),2.8121259E7)</f>
        <v>28121259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IFERROR(__xludf.DUMMYFUNCTION("""COMPUTED_VALUE"""),1120.31)</f>
        <v>1120.31</v>
      </c>
      <c r="D268" s="2">
        <f>IFERROR(__xludf.DUMMYFUNCTION("""COMPUTED_VALUE"""),45681.66666666667)</f>
        <v>45681.66667</v>
      </c>
      <c r="E268" s="1">
        <f>IFERROR(__xludf.DUMMYFUNCTION("""COMPUTED_VALUE"""),1120.75)</f>
        <v>1120.75</v>
      </c>
      <c r="G268" s="2">
        <f>IFERROR(__xludf.DUMMYFUNCTION("""COMPUTED_VALUE"""),45681.66666666667)</f>
        <v>45681.66667</v>
      </c>
      <c r="H268" s="1">
        <f>IFERROR(__xludf.DUMMYFUNCTION("""COMPUTED_VALUE"""),1107.49)</f>
        <v>1107.49</v>
      </c>
      <c r="J268" s="2">
        <f>IFERROR(__xludf.DUMMYFUNCTION("""COMPUTED_VALUE"""),45681.66666666667)</f>
        <v>45681.66667</v>
      </c>
      <c r="K268" s="1">
        <f>IFERROR(__xludf.DUMMYFUNCTION("""COMPUTED_VALUE"""),1109.37)</f>
        <v>1109.37</v>
      </c>
      <c r="M268" s="2">
        <f>IFERROR(__xludf.DUMMYFUNCTION("""COMPUTED_VALUE"""),45681.66666666667)</f>
        <v>45681.66667</v>
      </c>
      <c r="N268" s="1">
        <f>IFERROR(__xludf.DUMMYFUNCTION("""COMPUTED_VALUE"""),2.9729916E7)</f>
        <v>29729916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IFERROR(__xludf.DUMMYFUNCTION("""COMPUTED_VALUE"""),1110.83)</f>
        <v>1110.83</v>
      </c>
      <c r="D269" s="2">
        <f>IFERROR(__xludf.DUMMYFUNCTION("""COMPUTED_VALUE"""),45684.66666666667)</f>
        <v>45684.66667</v>
      </c>
      <c r="E269" s="1">
        <f>IFERROR(__xludf.DUMMYFUNCTION("""COMPUTED_VALUE"""),1118.87)</f>
        <v>1118.87</v>
      </c>
      <c r="G269" s="2">
        <f>IFERROR(__xludf.DUMMYFUNCTION("""COMPUTED_VALUE"""),45684.66666666667)</f>
        <v>45684.66667</v>
      </c>
      <c r="H269" s="1">
        <f>IFERROR(__xludf.DUMMYFUNCTION("""COMPUTED_VALUE"""),1106.52)</f>
        <v>1106.52</v>
      </c>
      <c r="J269" s="2">
        <f>IFERROR(__xludf.DUMMYFUNCTION("""COMPUTED_VALUE"""),45684.66666666667)</f>
        <v>45684.66667</v>
      </c>
      <c r="K269" s="1">
        <f>IFERROR(__xludf.DUMMYFUNCTION("""COMPUTED_VALUE"""),1118.76)</f>
        <v>1118.76</v>
      </c>
      <c r="M269" s="2">
        <f>IFERROR(__xludf.DUMMYFUNCTION("""COMPUTED_VALUE"""),45684.66666666667)</f>
        <v>45684.66667</v>
      </c>
      <c r="N269" s="1">
        <f>IFERROR(__xludf.DUMMYFUNCTION("""COMPUTED_VALUE"""),3.4945385E7)</f>
        <v>34945385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IFERROR(__xludf.DUMMYFUNCTION("""COMPUTED_VALUE"""),1118.62)</f>
        <v>1118.62</v>
      </c>
      <c r="D270" s="2">
        <f>IFERROR(__xludf.DUMMYFUNCTION("""COMPUTED_VALUE"""),45685.66666666667)</f>
        <v>45685.66667</v>
      </c>
      <c r="E270" s="1">
        <f>IFERROR(__xludf.DUMMYFUNCTION("""COMPUTED_VALUE"""),1126.25)</f>
        <v>1126.25</v>
      </c>
      <c r="G270" s="2">
        <f>IFERROR(__xludf.DUMMYFUNCTION("""COMPUTED_VALUE"""),45685.66666666667)</f>
        <v>45685.66667</v>
      </c>
      <c r="H270" s="1">
        <f>IFERROR(__xludf.DUMMYFUNCTION("""COMPUTED_VALUE"""),1114.48)</f>
        <v>1114.48</v>
      </c>
      <c r="J270" s="2">
        <f>IFERROR(__xludf.DUMMYFUNCTION("""COMPUTED_VALUE"""),45685.66666666667)</f>
        <v>45685.66667</v>
      </c>
      <c r="K270" s="1">
        <f>IFERROR(__xludf.DUMMYFUNCTION("""COMPUTED_VALUE"""),1116.57)</f>
        <v>1116.57</v>
      </c>
      <c r="M270" s="2">
        <f>IFERROR(__xludf.DUMMYFUNCTION("""COMPUTED_VALUE"""),45685.66666666667)</f>
        <v>45685.66667</v>
      </c>
      <c r="N270" s="1">
        <f>IFERROR(__xludf.DUMMYFUNCTION("""COMPUTED_VALUE"""),3.0192858E7)</f>
        <v>30192858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IFERROR(__xludf.DUMMYFUNCTION("""COMPUTED_VALUE"""),1116.46)</f>
        <v>1116.46</v>
      </c>
      <c r="D271" s="2">
        <f>IFERROR(__xludf.DUMMYFUNCTION("""COMPUTED_VALUE"""),45686.66666666667)</f>
        <v>45686.66667</v>
      </c>
      <c r="E271" s="1">
        <f>IFERROR(__xludf.DUMMYFUNCTION("""COMPUTED_VALUE"""),1123.14)</f>
        <v>1123.14</v>
      </c>
      <c r="G271" s="2">
        <f>IFERROR(__xludf.DUMMYFUNCTION("""COMPUTED_VALUE"""),45686.66666666667)</f>
        <v>45686.66667</v>
      </c>
      <c r="H271" s="1">
        <f>IFERROR(__xludf.DUMMYFUNCTION("""COMPUTED_VALUE"""),1113.17)</f>
        <v>1113.17</v>
      </c>
      <c r="J271" s="2">
        <f>IFERROR(__xludf.DUMMYFUNCTION("""COMPUTED_VALUE"""),45686.66666666667)</f>
        <v>45686.66667</v>
      </c>
      <c r="K271" s="1">
        <f>IFERROR(__xludf.DUMMYFUNCTION("""COMPUTED_VALUE"""),1114.28)</f>
        <v>1114.28</v>
      </c>
      <c r="M271" s="2">
        <f>IFERROR(__xludf.DUMMYFUNCTION("""COMPUTED_VALUE"""),45686.66666666667)</f>
        <v>45686.66667</v>
      </c>
      <c r="N271" s="1">
        <f>IFERROR(__xludf.DUMMYFUNCTION("""COMPUTED_VALUE"""),3.0306796E7)</f>
        <v>30306796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IFERROR(__xludf.DUMMYFUNCTION("""COMPUTED_VALUE"""),1114.64)</f>
        <v>1114.64</v>
      </c>
      <c r="D272" s="2">
        <f>IFERROR(__xludf.DUMMYFUNCTION("""COMPUTED_VALUE"""),45687.66666666667)</f>
        <v>45687.66667</v>
      </c>
      <c r="E272" s="1">
        <f>IFERROR(__xludf.DUMMYFUNCTION("""COMPUTED_VALUE"""),1127.1)</f>
        <v>1127.1</v>
      </c>
      <c r="G272" s="2">
        <f>IFERROR(__xludf.DUMMYFUNCTION("""COMPUTED_VALUE"""),45687.66666666667)</f>
        <v>45687.66667</v>
      </c>
      <c r="H272" s="1">
        <f>IFERROR(__xludf.DUMMYFUNCTION("""COMPUTED_VALUE"""),1111.48)</f>
        <v>1111.48</v>
      </c>
      <c r="J272" s="2">
        <f>IFERROR(__xludf.DUMMYFUNCTION("""COMPUTED_VALUE"""),45687.66666666667)</f>
        <v>45687.66667</v>
      </c>
      <c r="K272" s="1">
        <f>IFERROR(__xludf.DUMMYFUNCTION("""COMPUTED_VALUE"""),1125.94)</f>
        <v>1125.94</v>
      </c>
      <c r="M272" s="2">
        <f>IFERROR(__xludf.DUMMYFUNCTION("""COMPUTED_VALUE"""),45687.66666666667)</f>
        <v>45687.66667</v>
      </c>
      <c r="N272" s="1">
        <f>IFERROR(__xludf.DUMMYFUNCTION("""COMPUTED_VALUE"""),3.4700623E7)</f>
        <v>34700623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IFERROR(__xludf.DUMMYFUNCTION("""COMPUTED_VALUE"""),1122.69)</f>
        <v>1122.69</v>
      </c>
      <c r="D273" s="2">
        <f>IFERROR(__xludf.DUMMYFUNCTION("""COMPUTED_VALUE"""),45688.66666666667)</f>
        <v>45688.66667</v>
      </c>
      <c r="E273" s="1">
        <f>IFERROR(__xludf.DUMMYFUNCTION("""COMPUTED_VALUE"""),1123.54)</f>
        <v>1123.54</v>
      </c>
      <c r="G273" s="2">
        <f>IFERROR(__xludf.DUMMYFUNCTION("""COMPUTED_VALUE"""),45688.66666666667)</f>
        <v>45688.66667</v>
      </c>
      <c r="H273" s="1">
        <f>IFERROR(__xludf.DUMMYFUNCTION("""COMPUTED_VALUE"""),1108.17)</f>
        <v>1108.17</v>
      </c>
      <c r="J273" s="2">
        <f>IFERROR(__xludf.DUMMYFUNCTION("""COMPUTED_VALUE"""),45688.66666666667)</f>
        <v>45688.66667</v>
      </c>
      <c r="K273" s="1">
        <f>IFERROR(__xludf.DUMMYFUNCTION("""COMPUTED_VALUE"""),1113.52)</f>
        <v>1113.52</v>
      </c>
      <c r="M273" s="2">
        <f>IFERROR(__xludf.DUMMYFUNCTION("""COMPUTED_VALUE"""),45688.66666666667)</f>
        <v>45688.66667</v>
      </c>
      <c r="N273" s="1">
        <f>IFERROR(__xludf.DUMMYFUNCTION("""COMPUTED_VALUE"""),4.2092597E7)</f>
        <v>42092597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IFERROR(__xludf.DUMMYFUNCTION("""COMPUTED_VALUE"""),1108.44)</f>
        <v>1108.44</v>
      </c>
      <c r="D274" s="2">
        <f>IFERROR(__xludf.DUMMYFUNCTION("""COMPUTED_VALUE"""),45691.66666666667)</f>
        <v>45691.66667</v>
      </c>
      <c r="E274" s="1">
        <f>IFERROR(__xludf.DUMMYFUNCTION("""COMPUTED_VALUE"""),1108.44)</f>
        <v>1108.44</v>
      </c>
      <c r="G274" s="2">
        <f>IFERROR(__xludf.DUMMYFUNCTION("""COMPUTED_VALUE"""),45691.66666666667)</f>
        <v>45691.66667</v>
      </c>
      <c r="H274" s="1">
        <f>IFERROR(__xludf.DUMMYFUNCTION("""COMPUTED_VALUE"""),1076.87)</f>
        <v>1076.87</v>
      </c>
      <c r="J274" s="2">
        <f>IFERROR(__xludf.DUMMYFUNCTION("""COMPUTED_VALUE"""),45691.66666666667)</f>
        <v>45691.66667</v>
      </c>
      <c r="K274" s="1">
        <f>IFERROR(__xludf.DUMMYFUNCTION("""COMPUTED_VALUE"""),1097.18)</f>
        <v>1097.18</v>
      </c>
      <c r="M274" s="2">
        <f>IFERROR(__xludf.DUMMYFUNCTION("""COMPUTED_VALUE"""),45691.66666666667)</f>
        <v>45691.66667</v>
      </c>
      <c r="N274" s="1">
        <f>IFERROR(__xludf.DUMMYFUNCTION("""COMPUTED_VALUE"""),4.5012541E7)</f>
        <v>45012541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IFERROR(__xludf.DUMMYFUNCTION("""COMPUTED_VALUE"""),1102.86)</f>
        <v>1102.86</v>
      </c>
      <c r="D275" s="2">
        <f>IFERROR(__xludf.DUMMYFUNCTION("""COMPUTED_VALUE"""),45692.66666666667)</f>
        <v>45692.66667</v>
      </c>
      <c r="E275" s="1">
        <f>IFERROR(__xludf.DUMMYFUNCTION("""COMPUTED_VALUE"""),1111.7)</f>
        <v>1111.7</v>
      </c>
      <c r="G275" s="2">
        <f>IFERROR(__xludf.DUMMYFUNCTION("""COMPUTED_VALUE"""),45692.66666666667)</f>
        <v>45692.66667</v>
      </c>
      <c r="H275" s="1">
        <f>IFERROR(__xludf.DUMMYFUNCTION("""COMPUTED_VALUE"""),1102.86)</f>
        <v>1102.86</v>
      </c>
      <c r="J275" s="2">
        <f>IFERROR(__xludf.DUMMYFUNCTION("""COMPUTED_VALUE"""),45692.66666666667)</f>
        <v>45692.66667</v>
      </c>
      <c r="K275" s="1">
        <f>IFERROR(__xludf.DUMMYFUNCTION("""COMPUTED_VALUE"""),1108.97)</f>
        <v>1108.97</v>
      </c>
      <c r="M275" s="2">
        <f>IFERROR(__xludf.DUMMYFUNCTION("""COMPUTED_VALUE"""),45692.66666666667)</f>
        <v>45692.66667</v>
      </c>
      <c r="N275" s="1">
        <f>IFERROR(__xludf.DUMMYFUNCTION("""COMPUTED_VALUE"""),3.8015066E7)</f>
        <v>38015066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IFERROR(__xludf.DUMMYFUNCTION("""COMPUTED_VALUE"""),1093.65)</f>
        <v>1093.65</v>
      </c>
      <c r="D276" s="2">
        <f>IFERROR(__xludf.DUMMYFUNCTION("""COMPUTED_VALUE"""),45693.66666666667)</f>
        <v>45693.66667</v>
      </c>
      <c r="E276" s="1">
        <f>IFERROR(__xludf.DUMMYFUNCTION("""COMPUTED_VALUE"""),1100.32)</f>
        <v>1100.32</v>
      </c>
      <c r="G276" s="2">
        <f>IFERROR(__xludf.DUMMYFUNCTION("""COMPUTED_VALUE"""),45693.66666666667)</f>
        <v>45693.66667</v>
      </c>
      <c r="H276" s="1">
        <f>IFERROR(__xludf.DUMMYFUNCTION("""COMPUTED_VALUE"""),1088.51)</f>
        <v>1088.51</v>
      </c>
      <c r="J276" s="2">
        <f>IFERROR(__xludf.DUMMYFUNCTION("""COMPUTED_VALUE"""),45693.66666666667)</f>
        <v>45693.66667</v>
      </c>
      <c r="K276" s="1">
        <f>IFERROR(__xludf.DUMMYFUNCTION("""COMPUTED_VALUE"""),1092.97)</f>
        <v>1092.97</v>
      </c>
      <c r="M276" s="2">
        <f>IFERROR(__xludf.DUMMYFUNCTION("""COMPUTED_VALUE"""),45693.66666666667)</f>
        <v>45693.66667</v>
      </c>
      <c r="N276" s="1">
        <f>IFERROR(__xludf.DUMMYFUNCTION("""COMPUTED_VALUE"""),6.9104687E7)</f>
        <v>69104687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IFERROR(__xludf.DUMMYFUNCTION("""COMPUTED_VALUE"""),1095.91)</f>
        <v>1095.91</v>
      </c>
      <c r="D277" s="2">
        <f>IFERROR(__xludf.DUMMYFUNCTION("""COMPUTED_VALUE"""),45694.66666666667)</f>
        <v>45694.66667</v>
      </c>
      <c r="E277" s="1">
        <f>IFERROR(__xludf.DUMMYFUNCTION("""COMPUTED_VALUE"""),1097.36)</f>
        <v>1097.36</v>
      </c>
      <c r="G277" s="2">
        <f>IFERROR(__xludf.DUMMYFUNCTION("""COMPUTED_VALUE"""),45694.66666666667)</f>
        <v>45694.66667</v>
      </c>
      <c r="H277" s="1">
        <f>IFERROR(__xludf.DUMMYFUNCTION("""COMPUTED_VALUE"""),1079.46)</f>
        <v>1079.46</v>
      </c>
      <c r="J277" s="2">
        <f>IFERROR(__xludf.DUMMYFUNCTION("""COMPUTED_VALUE"""),45694.66666666667)</f>
        <v>45694.66667</v>
      </c>
      <c r="K277" s="1">
        <f>IFERROR(__xludf.DUMMYFUNCTION("""COMPUTED_VALUE"""),1087.77)</f>
        <v>1087.77</v>
      </c>
      <c r="M277" s="2">
        <f>IFERROR(__xludf.DUMMYFUNCTION("""COMPUTED_VALUE"""),45694.66666666667)</f>
        <v>45694.66667</v>
      </c>
      <c r="N277" s="1">
        <f>IFERROR(__xludf.DUMMYFUNCTION("""COMPUTED_VALUE"""),5.8167288E7)</f>
        <v>58167288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IFERROR(__xludf.DUMMYFUNCTION("""COMPUTED_VALUE"""),1086.35)</f>
        <v>1086.35</v>
      </c>
      <c r="D278" s="2">
        <f>IFERROR(__xludf.DUMMYFUNCTION("""COMPUTED_VALUE"""),45695.66666666667)</f>
        <v>45695.66667</v>
      </c>
      <c r="E278" s="1">
        <f>IFERROR(__xludf.DUMMYFUNCTION("""COMPUTED_VALUE"""),1090.0)</f>
        <v>1090</v>
      </c>
      <c r="G278" s="2">
        <f>IFERROR(__xludf.DUMMYFUNCTION("""COMPUTED_VALUE"""),45695.66666666667)</f>
        <v>45695.66667</v>
      </c>
      <c r="H278" s="1">
        <f>IFERROR(__xludf.DUMMYFUNCTION("""COMPUTED_VALUE"""),1073.72)</f>
        <v>1073.72</v>
      </c>
      <c r="J278" s="2">
        <f>IFERROR(__xludf.DUMMYFUNCTION("""COMPUTED_VALUE"""),45695.66666666667)</f>
        <v>45695.66667</v>
      </c>
      <c r="K278" s="1">
        <f>IFERROR(__xludf.DUMMYFUNCTION("""COMPUTED_VALUE"""),1075.39)</f>
        <v>1075.39</v>
      </c>
      <c r="M278" s="2">
        <f>IFERROR(__xludf.DUMMYFUNCTION("""COMPUTED_VALUE"""),45695.66666666667)</f>
        <v>45695.66667</v>
      </c>
      <c r="N278" s="1">
        <f>IFERROR(__xludf.DUMMYFUNCTION("""COMPUTED_VALUE"""),4.1042379E7)</f>
        <v>41042379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IFERROR(__xludf.DUMMYFUNCTION("""COMPUTED_VALUE"""),1078.36)</f>
        <v>1078.36</v>
      </c>
      <c r="D279" s="2">
        <f>IFERROR(__xludf.DUMMYFUNCTION("""COMPUTED_VALUE"""),45698.66666666667)</f>
        <v>45698.66667</v>
      </c>
      <c r="E279" s="1">
        <f>IFERROR(__xludf.DUMMYFUNCTION("""COMPUTED_VALUE"""),1079.74)</f>
        <v>1079.74</v>
      </c>
      <c r="G279" s="2">
        <f>IFERROR(__xludf.DUMMYFUNCTION("""COMPUTED_VALUE"""),45698.66666666667)</f>
        <v>45698.66667</v>
      </c>
      <c r="H279" s="1">
        <f>IFERROR(__xludf.DUMMYFUNCTION("""COMPUTED_VALUE"""),1070.8)</f>
        <v>1070.8</v>
      </c>
      <c r="J279" s="2">
        <f>IFERROR(__xludf.DUMMYFUNCTION("""COMPUTED_VALUE"""),45698.66666666667)</f>
        <v>45698.66667</v>
      </c>
      <c r="K279" s="1">
        <f>IFERROR(__xludf.DUMMYFUNCTION("""COMPUTED_VALUE"""),1075.69)</f>
        <v>1075.69</v>
      </c>
      <c r="M279" s="2">
        <f>IFERROR(__xludf.DUMMYFUNCTION("""COMPUTED_VALUE"""),45698.66666666667)</f>
        <v>45698.66667</v>
      </c>
      <c r="N279" s="1">
        <f>IFERROR(__xludf.DUMMYFUNCTION("""COMPUTED_VALUE"""),3.5828013E7)</f>
        <v>35828013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IFERROR(__xludf.DUMMYFUNCTION("""COMPUTED_VALUE"""),1101.67)</f>
        <v>1101.67</v>
      </c>
      <c r="D280" s="2">
        <f>IFERROR(__xludf.DUMMYFUNCTION("""COMPUTED_VALUE"""),45699.66666666667)</f>
        <v>45699.66667</v>
      </c>
      <c r="E280" s="1">
        <f>IFERROR(__xludf.DUMMYFUNCTION("""COMPUTED_VALUE"""),1112.71)</f>
        <v>1112.71</v>
      </c>
      <c r="G280" s="2">
        <f>IFERROR(__xludf.DUMMYFUNCTION("""COMPUTED_VALUE"""),45699.66666666667)</f>
        <v>45699.66667</v>
      </c>
      <c r="H280" s="1">
        <f>IFERROR(__xludf.DUMMYFUNCTION("""COMPUTED_VALUE"""),1095.55)</f>
        <v>1095.55</v>
      </c>
      <c r="J280" s="2">
        <f>IFERROR(__xludf.DUMMYFUNCTION("""COMPUTED_VALUE"""),45699.66666666667)</f>
        <v>45699.66667</v>
      </c>
      <c r="K280" s="1">
        <f>IFERROR(__xludf.DUMMYFUNCTION("""COMPUTED_VALUE"""),1102.77)</f>
        <v>1102.77</v>
      </c>
      <c r="M280" s="2">
        <f>IFERROR(__xludf.DUMMYFUNCTION("""COMPUTED_VALUE"""),45699.66666666667)</f>
        <v>45699.66667</v>
      </c>
      <c r="N280" s="1">
        <f>IFERROR(__xludf.DUMMYFUNCTION("""COMPUTED_VALUE"""),4.1849274E7)</f>
        <v>41849274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IFERROR(__xludf.DUMMYFUNCTION("""COMPUTED_VALUE"""),1092.2)</f>
        <v>1092.2</v>
      </c>
      <c r="D281" s="2">
        <f>IFERROR(__xludf.DUMMYFUNCTION("""COMPUTED_VALUE"""),45700.66666666667)</f>
        <v>45700.66667</v>
      </c>
      <c r="E281" s="1">
        <f>IFERROR(__xludf.DUMMYFUNCTION("""COMPUTED_VALUE"""),1099.85)</f>
        <v>1099.85</v>
      </c>
      <c r="G281" s="2">
        <f>IFERROR(__xludf.DUMMYFUNCTION("""COMPUTED_VALUE"""),45700.66666666667)</f>
        <v>45700.66667</v>
      </c>
      <c r="H281" s="1">
        <f>IFERROR(__xludf.DUMMYFUNCTION("""COMPUTED_VALUE"""),1087.54)</f>
        <v>1087.54</v>
      </c>
      <c r="J281" s="2">
        <f>IFERROR(__xludf.DUMMYFUNCTION("""COMPUTED_VALUE"""),45700.66666666667)</f>
        <v>45700.66667</v>
      </c>
      <c r="K281" s="1">
        <f>IFERROR(__xludf.DUMMYFUNCTION("""COMPUTED_VALUE"""),1096.25)</f>
        <v>1096.25</v>
      </c>
      <c r="M281" s="2">
        <f>IFERROR(__xludf.DUMMYFUNCTION("""COMPUTED_VALUE"""),45700.66666666667)</f>
        <v>45700.66667</v>
      </c>
      <c r="N281" s="1">
        <f>IFERROR(__xludf.DUMMYFUNCTION("""COMPUTED_VALUE"""),4.7851127E7)</f>
        <v>47851127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IFERROR(__xludf.DUMMYFUNCTION("""COMPUTED_VALUE"""),1102.34)</f>
        <v>1102.34</v>
      </c>
      <c r="D282" s="2">
        <f>IFERROR(__xludf.DUMMYFUNCTION("""COMPUTED_VALUE"""),45701.66666666667)</f>
        <v>45701.66667</v>
      </c>
      <c r="E282" s="1">
        <f>IFERROR(__xludf.DUMMYFUNCTION("""COMPUTED_VALUE"""),1114.74)</f>
        <v>1114.74</v>
      </c>
      <c r="G282" s="2">
        <f>IFERROR(__xludf.DUMMYFUNCTION("""COMPUTED_VALUE"""),45701.66666666667)</f>
        <v>45701.66667</v>
      </c>
      <c r="H282" s="1">
        <f>IFERROR(__xludf.DUMMYFUNCTION("""COMPUTED_VALUE"""),1101.04)</f>
        <v>1101.04</v>
      </c>
      <c r="J282" s="2">
        <f>IFERROR(__xludf.DUMMYFUNCTION("""COMPUTED_VALUE"""),45701.66666666667)</f>
        <v>45701.66667</v>
      </c>
      <c r="K282" s="1">
        <f>IFERROR(__xludf.DUMMYFUNCTION("""COMPUTED_VALUE"""),1112.97)</f>
        <v>1112.97</v>
      </c>
      <c r="M282" s="2">
        <f>IFERROR(__xludf.DUMMYFUNCTION("""COMPUTED_VALUE"""),45701.66666666667)</f>
        <v>45701.66667</v>
      </c>
      <c r="N282" s="1">
        <f>IFERROR(__xludf.DUMMYFUNCTION("""COMPUTED_VALUE"""),3.631961E7)</f>
        <v>36319610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IFERROR(__xludf.DUMMYFUNCTION("""COMPUTED_VALUE"""),1114.65)</f>
        <v>1114.65</v>
      </c>
      <c r="D283" s="2">
        <f>IFERROR(__xludf.DUMMYFUNCTION("""COMPUTED_VALUE"""),45702.66666666667)</f>
        <v>45702.66667</v>
      </c>
      <c r="E283" s="1">
        <f>IFERROR(__xludf.DUMMYFUNCTION("""COMPUTED_VALUE"""),1124.79)</f>
        <v>1124.79</v>
      </c>
      <c r="G283" s="2">
        <f>IFERROR(__xludf.DUMMYFUNCTION("""COMPUTED_VALUE"""),45702.66666666667)</f>
        <v>45702.66667</v>
      </c>
      <c r="H283" s="1">
        <f>IFERROR(__xludf.DUMMYFUNCTION("""COMPUTED_VALUE"""),1114.65)</f>
        <v>1114.65</v>
      </c>
      <c r="J283" s="2">
        <f>IFERROR(__xludf.DUMMYFUNCTION("""COMPUTED_VALUE"""),45702.66666666667)</f>
        <v>45702.66667</v>
      </c>
      <c r="K283" s="1">
        <f>IFERROR(__xludf.DUMMYFUNCTION("""COMPUTED_VALUE"""),1115.12)</f>
        <v>1115.12</v>
      </c>
      <c r="M283" s="2">
        <f>IFERROR(__xludf.DUMMYFUNCTION("""COMPUTED_VALUE"""),45702.66666666667)</f>
        <v>45702.66667</v>
      </c>
      <c r="N283" s="1">
        <f>IFERROR(__xludf.DUMMYFUNCTION("""COMPUTED_VALUE"""),3.8519941E7)</f>
        <v>38519941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IFERROR(__xludf.DUMMYFUNCTION("""COMPUTED_VALUE"""),1115.54)</f>
        <v>1115.54</v>
      </c>
      <c r="D284" s="2">
        <f>IFERROR(__xludf.DUMMYFUNCTION("""COMPUTED_VALUE"""),45706.66666666667)</f>
        <v>45706.66667</v>
      </c>
      <c r="E284" s="1">
        <f>IFERROR(__xludf.DUMMYFUNCTION("""COMPUTED_VALUE"""),1130.61)</f>
        <v>1130.61</v>
      </c>
      <c r="G284" s="2">
        <f>IFERROR(__xludf.DUMMYFUNCTION("""COMPUTED_VALUE"""),45706.66666666667)</f>
        <v>45706.66667</v>
      </c>
      <c r="H284" s="1">
        <f>IFERROR(__xludf.DUMMYFUNCTION("""COMPUTED_VALUE"""),1113.85)</f>
        <v>1113.85</v>
      </c>
      <c r="J284" s="2">
        <f>IFERROR(__xludf.DUMMYFUNCTION("""COMPUTED_VALUE"""),45706.66666666667)</f>
        <v>45706.66667</v>
      </c>
      <c r="K284" s="1">
        <f>IFERROR(__xludf.DUMMYFUNCTION("""COMPUTED_VALUE"""),1128.93)</f>
        <v>1128.93</v>
      </c>
      <c r="M284" s="2">
        <f>IFERROR(__xludf.DUMMYFUNCTION("""COMPUTED_VALUE"""),45706.66666666667)</f>
        <v>45706.66667</v>
      </c>
      <c r="N284" s="1">
        <f>IFERROR(__xludf.DUMMYFUNCTION("""COMPUTED_VALUE"""),4.3812608E7)</f>
        <v>43812608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IFERROR(__xludf.DUMMYFUNCTION("""COMPUTED_VALUE"""),1119.17)</f>
        <v>1119.17</v>
      </c>
      <c r="D285" s="2">
        <f>IFERROR(__xludf.DUMMYFUNCTION("""COMPUTED_VALUE"""),45707.66666666667)</f>
        <v>45707.66667</v>
      </c>
      <c r="E285" s="1">
        <f>IFERROR(__xludf.DUMMYFUNCTION("""COMPUTED_VALUE"""),1119.17)</f>
        <v>1119.17</v>
      </c>
      <c r="G285" s="2">
        <f>IFERROR(__xludf.DUMMYFUNCTION("""COMPUTED_VALUE"""),45707.66666666667)</f>
        <v>45707.66667</v>
      </c>
      <c r="H285" s="1">
        <f>IFERROR(__xludf.DUMMYFUNCTION("""COMPUTED_VALUE"""),1104.93)</f>
        <v>1104.93</v>
      </c>
      <c r="J285" s="2">
        <f>IFERROR(__xludf.DUMMYFUNCTION("""COMPUTED_VALUE"""),45707.66666666667)</f>
        <v>45707.66667</v>
      </c>
      <c r="K285" s="1">
        <f>IFERROR(__xludf.DUMMYFUNCTION("""COMPUTED_VALUE"""),1109.5)</f>
        <v>1109.5</v>
      </c>
      <c r="M285" s="2">
        <f>IFERROR(__xludf.DUMMYFUNCTION("""COMPUTED_VALUE"""),45707.66666666667)</f>
        <v>45707.66667</v>
      </c>
      <c r="N285" s="1">
        <f>IFERROR(__xludf.DUMMYFUNCTION("""COMPUTED_VALUE"""),5.131141E7)</f>
        <v>51311410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IFERROR(__xludf.DUMMYFUNCTION("""COMPUTED_VALUE"""),1108.32)</f>
        <v>1108.32</v>
      </c>
      <c r="D286" s="2">
        <f>IFERROR(__xludf.DUMMYFUNCTION("""COMPUTED_VALUE"""),45708.66666666667)</f>
        <v>45708.66667</v>
      </c>
      <c r="E286" s="1">
        <f>IFERROR(__xludf.DUMMYFUNCTION("""COMPUTED_VALUE"""),1108.54)</f>
        <v>1108.54</v>
      </c>
      <c r="G286" s="2">
        <f>IFERROR(__xludf.DUMMYFUNCTION("""COMPUTED_VALUE"""),45708.66666666667)</f>
        <v>45708.66667</v>
      </c>
      <c r="H286" s="1">
        <f>IFERROR(__xludf.DUMMYFUNCTION("""COMPUTED_VALUE"""),1097.61)</f>
        <v>1097.61</v>
      </c>
      <c r="J286" s="2">
        <f>IFERROR(__xludf.DUMMYFUNCTION("""COMPUTED_VALUE"""),45708.66666666667)</f>
        <v>45708.66667</v>
      </c>
      <c r="K286" s="1">
        <f>IFERROR(__xludf.DUMMYFUNCTION("""COMPUTED_VALUE"""),1106.18)</f>
        <v>1106.18</v>
      </c>
      <c r="M286" s="2">
        <f>IFERROR(__xludf.DUMMYFUNCTION("""COMPUTED_VALUE"""),45708.66666666667)</f>
        <v>45708.66667</v>
      </c>
      <c r="N286" s="1">
        <f>IFERROR(__xludf.DUMMYFUNCTION("""COMPUTED_VALUE"""),4.0845702E7)</f>
        <v>40845702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IFERROR(__xludf.DUMMYFUNCTION("""COMPUTED_VALUE"""),1106.84)</f>
        <v>1106.84</v>
      </c>
      <c r="D287" s="2">
        <f>IFERROR(__xludf.DUMMYFUNCTION("""COMPUTED_VALUE"""),45709.66666666667)</f>
        <v>45709.66667</v>
      </c>
      <c r="E287" s="1">
        <f>IFERROR(__xludf.DUMMYFUNCTION("""COMPUTED_VALUE"""),1108.85)</f>
        <v>1108.85</v>
      </c>
      <c r="G287" s="2">
        <f>IFERROR(__xludf.DUMMYFUNCTION("""COMPUTED_VALUE"""),45709.66666666667)</f>
        <v>45709.66667</v>
      </c>
      <c r="H287" s="1">
        <f>IFERROR(__xludf.DUMMYFUNCTION("""COMPUTED_VALUE"""),1087.03)</f>
        <v>1087.03</v>
      </c>
      <c r="J287" s="2">
        <f>IFERROR(__xludf.DUMMYFUNCTION("""COMPUTED_VALUE"""),45709.66666666667)</f>
        <v>45709.66667</v>
      </c>
      <c r="K287" s="1">
        <f>IFERROR(__xludf.DUMMYFUNCTION("""COMPUTED_VALUE"""),1088.84)</f>
        <v>1088.84</v>
      </c>
      <c r="M287" s="2">
        <f>IFERROR(__xludf.DUMMYFUNCTION("""COMPUTED_VALUE"""),45709.66666666667)</f>
        <v>45709.66667</v>
      </c>
      <c r="N287" s="1">
        <f>IFERROR(__xludf.DUMMYFUNCTION("""COMPUTED_VALUE"""),4.0707113E7)</f>
        <v>40707113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IFERROR(__xludf.DUMMYFUNCTION("""COMPUTED_VALUE"""),1089.34)</f>
        <v>1089.34</v>
      </c>
      <c r="D288" s="2">
        <f>IFERROR(__xludf.DUMMYFUNCTION("""COMPUTED_VALUE"""),45712.66666666667)</f>
        <v>45712.66667</v>
      </c>
      <c r="E288" s="1">
        <f>IFERROR(__xludf.DUMMYFUNCTION("""COMPUTED_VALUE"""),1092.44)</f>
        <v>1092.44</v>
      </c>
      <c r="G288" s="2">
        <f>IFERROR(__xludf.DUMMYFUNCTION("""COMPUTED_VALUE"""),45712.66666666667)</f>
        <v>45712.66667</v>
      </c>
      <c r="H288" s="1">
        <f>IFERROR(__xludf.DUMMYFUNCTION("""COMPUTED_VALUE"""),1084.56)</f>
        <v>1084.56</v>
      </c>
      <c r="J288" s="2">
        <f>IFERROR(__xludf.DUMMYFUNCTION("""COMPUTED_VALUE"""),45712.66666666667)</f>
        <v>45712.66667</v>
      </c>
      <c r="K288" s="1">
        <f>IFERROR(__xludf.DUMMYFUNCTION("""COMPUTED_VALUE"""),1084.8)</f>
        <v>1084.8</v>
      </c>
      <c r="M288" s="2">
        <f>IFERROR(__xludf.DUMMYFUNCTION("""COMPUTED_VALUE"""),45712.66666666667)</f>
        <v>45712.66667</v>
      </c>
      <c r="N288" s="1">
        <f>IFERROR(__xludf.DUMMYFUNCTION("""COMPUTED_VALUE"""),3.7031352E7)</f>
        <v>37031352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IFERROR(__xludf.DUMMYFUNCTION("""COMPUTED_VALUE"""),1086.68)</f>
        <v>1086.68</v>
      </c>
      <c r="D289" s="2">
        <f>IFERROR(__xludf.DUMMYFUNCTION("""COMPUTED_VALUE"""),45713.66666666667)</f>
        <v>45713.66667</v>
      </c>
      <c r="E289" s="1">
        <f>IFERROR(__xludf.DUMMYFUNCTION("""COMPUTED_VALUE"""),1096.38)</f>
        <v>1096.38</v>
      </c>
      <c r="G289" s="2">
        <f>IFERROR(__xludf.DUMMYFUNCTION("""COMPUTED_VALUE"""),45713.66666666667)</f>
        <v>45713.66667</v>
      </c>
      <c r="H289" s="1">
        <f>IFERROR(__xludf.DUMMYFUNCTION("""COMPUTED_VALUE"""),1085.82)</f>
        <v>1085.82</v>
      </c>
      <c r="J289" s="2">
        <f>IFERROR(__xludf.DUMMYFUNCTION("""COMPUTED_VALUE"""),45713.66666666667)</f>
        <v>45713.66667</v>
      </c>
      <c r="K289" s="1">
        <f>IFERROR(__xludf.DUMMYFUNCTION("""COMPUTED_VALUE"""),1091.42)</f>
        <v>1091.42</v>
      </c>
      <c r="M289" s="2">
        <f>IFERROR(__xludf.DUMMYFUNCTION("""COMPUTED_VALUE"""),45713.66666666667)</f>
        <v>45713.66667</v>
      </c>
      <c r="N289" s="1">
        <f>IFERROR(__xludf.DUMMYFUNCTION("""COMPUTED_VALUE"""),4.2379883E7)</f>
        <v>42379883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IFERROR(__xludf.DUMMYFUNCTION("""COMPUTED_VALUE"""),1092.46)</f>
        <v>1092.46</v>
      </c>
      <c r="D290" s="2">
        <f>IFERROR(__xludf.DUMMYFUNCTION("""COMPUTED_VALUE"""),45714.66666666667)</f>
        <v>45714.66667</v>
      </c>
      <c r="E290" s="1">
        <f>IFERROR(__xludf.DUMMYFUNCTION("""COMPUTED_VALUE"""),1096.33)</f>
        <v>1096.33</v>
      </c>
      <c r="G290" s="2">
        <f>IFERROR(__xludf.DUMMYFUNCTION("""COMPUTED_VALUE"""),45714.66666666667)</f>
        <v>45714.66667</v>
      </c>
      <c r="H290" s="1">
        <f>IFERROR(__xludf.DUMMYFUNCTION("""COMPUTED_VALUE"""),1086.71)</f>
        <v>1086.71</v>
      </c>
      <c r="J290" s="2">
        <f>IFERROR(__xludf.DUMMYFUNCTION("""COMPUTED_VALUE"""),45714.66666666667)</f>
        <v>45714.66667</v>
      </c>
      <c r="K290" s="1">
        <f>IFERROR(__xludf.DUMMYFUNCTION("""COMPUTED_VALUE"""),1088.97)</f>
        <v>1088.97</v>
      </c>
      <c r="M290" s="2">
        <f>IFERROR(__xludf.DUMMYFUNCTION("""COMPUTED_VALUE"""),45714.66666666667)</f>
        <v>45714.66667</v>
      </c>
      <c r="N290" s="1">
        <f>IFERROR(__xludf.DUMMYFUNCTION("""COMPUTED_VALUE"""),3.4188162E7)</f>
        <v>34188162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IFERROR(__xludf.DUMMYFUNCTION("""COMPUTED_VALUE"""),1087.7)</f>
        <v>1087.7</v>
      </c>
      <c r="D291" s="2">
        <f>IFERROR(__xludf.DUMMYFUNCTION("""COMPUTED_VALUE"""),45715.66666666667)</f>
        <v>45715.66667</v>
      </c>
      <c r="E291" s="1">
        <f>IFERROR(__xludf.DUMMYFUNCTION("""COMPUTED_VALUE"""),1096.81)</f>
        <v>1096.81</v>
      </c>
      <c r="G291" s="2">
        <f>IFERROR(__xludf.DUMMYFUNCTION("""COMPUTED_VALUE"""),45715.66666666667)</f>
        <v>45715.66667</v>
      </c>
      <c r="H291" s="1">
        <f>IFERROR(__xludf.DUMMYFUNCTION("""COMPUTED_VALUE"""),1084.83)</f>
        <v>1084.83</v>
      </c>
      <c r="J291" s="2">
        <f>IFERROR(__xludf.DUMMYFUNCTION("""COMPUTED_VALUE"""),45715.66666666667)</f>
        <v>45715.66667</v>
      </c>
      <c r="K291" s="1">
        <f>IFERROR(__xludf.DUMMYFUNCTION("""COMPUTED_VALUE"""),1085.49)</f>
        <v>1085.49</v>
      </c>
      <c r="M291" s="2">
        <f>IFERROR(__xludf.DUMMYFUNCTION("""COMPUTED_VALUE"""),45715.66666666667)</f>
        <v>45715.66667</v>
      </c>
      <c r="N291" s="1">
        <f>IFERROR(__xludf.DUMMYFUNCTION("""COMPUTED_VALUE"""),3.8799391E7)</f>
        <v>38799391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IFERROR(__xludf.DUMMYFUNCTION("""COMPUTED_VALUE"""),1087.06)</f>
        <v>1087.06</v>
      </c>
      <c r="D292" s="2">
        <f>IFERROR(__xludf.DUMMYFUNCTION("""COMPUTED_VALUE"""),45716.66666666667)</f>
        <v>45716.66667</v>
      </c>
      <c r="E292" s="1">
        <f>IFERROR(__xludf.DUMMYFUNCTION("""COMPUTED_VALUE"""),1093.03)</f>
        <v>1093.03</v>
      </c>
      <c r="G292" s="2">
        <f>IFERROR(__xludf.DUMMYFUNCTION("""COMPUTED_VALUE"""),45716.66666666667)</f>
        <v>45716.66667</v>
      </c>
      <c r="H292" s="1">
        <f>IFERROR(__xludf.DUMMYFUNCTION("""COMPUTED_VALUE"""),1080.86)</f>
        <v>1080.86</v>
      </c>
      <c r="J292" s="2">
        <f>IFERROR(__xludf.DUMMYFUNCTION("""COMPUTED_VALUE"""),45716.66666666667)</f>
        <v>45716.66667</v>
      </c>
      <c r="K292" s="1">
        <f>IFERROR(__xludf.DUMMYFUNCTION("""COMPUTED_VALUE"""),1089.66)</f>
        <v>1089.66</v>
      </c>
      <c r="M292" s="2">
        <f>IFERROR(__xludf.DUMMYFUNCTION("""COMPUTED_VALUE"""),45716.66666666667)</f>
        <v>45716.66667</v>
      </c>
      <c r="N292" s="1">
        <f>IFERROR(__xludf.DUMMYFUNCTION("""COMPUTED_VALUE"""),8.8035929E7)</f>
        <v>88035929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IFERROR(__xludf.DUMMYFUNCTION("""COMPUTED_VALUE"""),1093.56)</f>
        <v>1093.56</v>
      </c>
      <c r="D293" s="2">
        <f>IFERROR(__xludf.DUMMYFUNCTION("""COMPUTED_VALUE"""),45719.66666666667)</f>
        <v>45719.66667</v>
      </c>
      <c r="E293" s="1">
        <f>IFERROR(__xludf.DUMMYFUNCTION("""COMPUTED_VALUE"""),1100.66)</f>
        <v>1100.66</v>
      </c>
      <c r="G293" s="2">
        <f>IFERROR(__xludf.DUMMYFUNCTION("""COMPUTED_VALUE"""),45719.66666666667)</f>
        <v>45719.66667</v>
      </c>
      <c r="H293" s="1">
        <f>IFERROR(__xludf.DUMMYFUNCTION("""COMPUTED_VALUE"""),1060.4)</f>
        <v>1060.4</v>
      </c>
      <c r="J293" s="2">
        <f>IFERROR(__xludf.DUMMYFUNCTION("""COMPUTED_VALUE"""),45719.66666666667)</f>
        <v>45719.66667</v>
      </c>
      <c r="K293" s="1">
        <f>IFERROR(__xludf.DUMMYFUNCTION("""COMPUTED_VALUE"""),1063.24)</f>
        <v>1063.24</v>
      </c>
      <c r="M293" s="2">
        <f>IFERROR(__xludf.DUMMYFUNCTION("""COMPUTED_VALUE"""),45719.66666666667)</f>
        <v>45719.66667</v>
      </c>
      <c r="N293" s="1">
        <f>IFERROR(__xludf.DUMMYFUNCTION("""COMPUTED_VALUE"""),4.8984341E7)</f>
        <v>48984341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IFERROR(__xludf.DUMMYFUNCTION("""COMPUTED_VALUE"""),1060.45)</f>
        <v>1060.45</v>
      </c>
      <c r="D294" s="2">
        <f>IFERROR(__xludf.DUMMYFUNCTION("""COMPUTED_VALUE"""),45720.66666666667)</f>
        <v>45720.66667</v>
      </c>
      <c r="E294" s="1">
        <f>IFERROR(__xludf.DUMMYFUNCTION("""COMPUTED_VALUE"""),1066.29)</f>
        <v>1066.29</v>
      </c>
      <c r="G294" s="2">
        <f>IFERROR(__xludf.DUMMYFUNCTION("""COMPUTED_VALUE"""),45720.66666666667)</f>
        <v>45720.66667</v>
      </c>
      <c r="H294" s="1">
        <f>IFERROR(__xludf.DUMMYFUNCTION("""COMPUTED_VALUE"""),1047.66)</f>
        <v>1047.66</v>
      </c>
      <c r="J294" s="2">
        <f>IFERROR(__xludf.DUMMYFUNCTION("""COMPUTED_VALUE"""),45720.66666666667)</f>
        <v>45720.66667</v>
      </c>
      <c r="K294" s="1">
        <f>IFERROR(__xludf.DUMMYFUNCTION("""COMPUTED_VALUE"""),1051.37)</f>
        <v>1051.37</v>
      </c>
      <c r="M294" s="2">
        <f>IFERROR(__xludf.DUMMYFUNCTION("""COMPUTED_VALUE"""),45720.66666666667)</f>
        <v>45720.66667</v>
      </c>
      <c r="N294" s="1">
        <f>IFERROR(__xludf.DUMMYFUNCTION("""COMPUTED_VALUE"""),6.0332023E7)</f>
        <v>60332023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IFERROR(__xludf.DUMMYFUNCTION("""COMPUTED_VALUE"""),1056.78)</f>
        <v>1056.78</v>
      </c>
      <c r="D295" s="2">
        <f>IFERROR(__xludf.DUMMYFUNCTION("""COMPUTED_VALUE"""),45721.66666666667)</f>
        <v>45721.66667</v>
      </c>
      <c r="E295" s="1">
        <f>IFERROR(__xludf.DUMMYFUNCTION("""COMPUTED_VALUE"""),1082.68)</f>
        <v>1082.68</v>
      </c>
      <c r="G295" s="2">
        <f>IFERROR(__xludf.DUMMYFUNCTION("""COMPUTED_VALUE"""),45721.66666666667)</f>
        <v>45721.66667</v>
      </c>
      <c r="H295" s="1">
        <f>IFERROR(__xludf.DUMMYFUNCTION("""COMPUTED_VALUE"""),1056.31)</f>
        <v>1056.31</v>
      </c>
      <c r="J295" s="2">
        <f>IFERROR(__xludf.DUMMYFUNCTION("""COMPUTED_VALUE"""),45721.66666666667)</f>
        <v>45721.66667</v>
      </c>
      <c r="K295" s="1">
        <f>IFERROR(__xludf.DUMMYFUNCTION("""COMPUTED_VALUE"""),1079.25)</f>
        <v>1079.25</v>
      </c>
      <c r="M295" s="2">
        <f>IFERROR(__xludf.DUMMYFUNCTION("""COMPUTED_VALUE"""),45721.66666666667)</f>
        <v>45721.66667</v>
      </c>
      <c r="N295" s="1">
        <f>IFERROR(__xludf.DUMMYFUNCTION("""COMPUTED_VALUE"""),5.0891727E7)</f>
        <v>50891727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IFERROR(__xludf.DUMMYFUNCTION("""COMPUTED_VALUE"""),1078.79)</f>
        <v>1078.79</v>
      </c>
      <c r="D296" s="2">
        <f>IFERROR(__xludf.DUMMYFUNCTION("""COMPUTED_VALUE"""),45722.66666666667)</f>
        <v>45722.66667</v>
      </c>
      <c r="E296" s="1">
        <f>IFERROR(__xludf.DUMMYFUNCTION("""COMPUTED_VALUE"""),1085.67)</f>
        <v>1085.67</v>
      </c>
      <c r="G296" s="2">
        <f>IFERROR(__xludf.DUMMYFUNCTION("""COMPUTED_VALUE"""),45722.66666666667)</f>
        <v>45722.66667</v>
      </c>
      <c r="H296" s="1">
        <f>IFERROR(__xludf.DUMMYFUNCTION("""COMPUTED_VALUE"""),1071.76)</f>
        <v>1071.76</v>
      </c>
      <c r="J296" s="2">
        <f>IFERROR(__xludf.DUMMYFUNCTION("""COMPUTED_VALUE"""),45722.66666666667)</f>
        <v>45722.66667</v>
      </c>
      <c r="K296" s="1">
        <f>IFERROR(__xludf.DUMMYFUNCTION("""COMPUTED_VALUE"""),1077.75)</f>
        <v>1077.75</v>
      </c>
      <c r="M296" s="2">
        <f>IFERROR(__xludf.DUMMYFUNCTION("""COMPUTED_VALUE"""),45722.66666666667)</f>
        <v>45722.66667</v>
      </c>
      <c r="N296" s="1">
        <f>IFERROR(__xludf.DUMMYFUNCTION("""COMPUTED_VALUE"""),4.5123362E7)</f>
        <v>45123362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IFERROR(__xludf.DUMMYFUNCTION("""COMPUTED_VALUE"""),1073.18)</f>
        <v>1073.18</v>
      </c>
      <c r="D297" s="2">
        <f>IFERROR(__xludf.DUMMYFUNCTION("""COMPUTED_VALUE"""),45723.66666666667)</f>
        <v>45723.66667</v>
      </c>
      <c r="E297" s="1">
        <f>IFERROR(__xludf.DUMMYFUNCTION("""COMPUTED_VALUE"""),1082.98)</f>
        <v>1082.98</v>
      </c>
      <c r="G297" s="2">
        <f>IFERROR(__xludf.DUMMYFUNCTION("""COMPUTED_VALUE"""),45723.66666666667)</f>
        <v>45723.66667</v>
      </c>
      <c r="H297" s="1">
        <f>IFERROR(__xludf.DUMMYFUNCTION("""COMPUTED_VALUE"""),1067.91)</f>
        <v>1067.91</v>
      </c>
      <c r="J297" s="2">
        <f>IFERROR(__xludf.DUMMYFUNCTION("""COMPUTED_VALUE"""),45723.66666666667)</f>
        <v>45723.66667</v>
      </c>
      <c r="K297" s="1">
        <f>IFERROR(__xludf.DUMMYFUNCTION("""COMPUTED_VALUE"""),1079.54)</f>
        <v>1079.54</v>
      </c>
      <c r="M297" s="2">
        <f>IFERROR(__xludf.DUMMYFUNCTION("""COMPUTED_VALUE"""),45723.66666666667)</f>
        <v>45723.66667</v>
      </c>
      <c r="N297" s="1">
        <f>IFERROR(__xludf.DUMMYFUNCTION("""COMPUTED_VALUE"""),4.7831758E7)</f>
        <v>47831758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IFERROR(__xludf.DUMMYFUNCTION("""COMPUTED_VALUE"""),1074.1)</f>
        <v>1074.1</v>
      </c>
      <c r="D298" s="2">
        <f>IFERROR(__xludf.DUMMYFUNCTION("""COMPUTED_VALUE"""),45726.66666666667)</f>
        <v>45726.66667</v>
      </c>
      <c r="E298" s="1">
        <f>IFERROR(__xludf.DUMMYFUNCTION("""COMPUTED_VALUE"""),1090.08)</f>
        <v>1090.08</v>
      </c>
      <c r="G298" s="2">
        <f>IFERROR(__xludf.DUMMYFUNCTION("""COMPUTED_VALUE"""),45726.66666666667)</f>
        <v>45726.66667</v>
      </c>
      <c r="H298" s="1">
        <f>IFERROR(__xludf.DUMMYFUNCTION("""COMPUTED_VALUE"""),1062.0)</f>
        <v>1062</v>
      </c>
      <c r="J298" s="2">
        <f>IFERROR(__xludf.DUMMYFUNCTION("""COMPUTED_VALUE"""),45726.66666666667)</f>
        <v>45726.66667</v>
      </c>
      <c r="K298" s="1">
        <f>IFERROR(__xludf.DUMMYFUNCTION("""COMPUTED_VALUE"""),1067.03)</f>
        <v>1067.03</v>
      </c>
      <c r="M298" s="2">
        <f>IFERROR(__xludf.DUMMYFUNCTION("""COMPUTED_VALUE"""),45726.66666666667)</f>
        <v>45726.66667</v>
      </c>
      <c r="N298" s="1">
        <f>IFERROR(__xludf.DUMMYFUNCTION("""COMPUTED_VALUE"""),5.2580081E7)</f>
        <v>52580081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IFERROR(__xludf.DUMMYFUNCTION("""COMPUTED_VALUE"""),1068.34)</f>
        <v>1068.34</v>
      </c>
      <c r="D299" s="2">
        <f>IFERROR(__xludf.DUMMYFUNCTION("""COMPUTED_VALUE"""),45727.66666666667)</f>
        <v>45727.66667</v>
      </c>
      <c r="E299" s="1">
        <f>IFERROR(__xludf.DUMMYFUNCTION("""COMPUTED_VALUE"""),1070.33)</f>
        <v>1070.33</v>
      </c>
      <c r="G299" s="2">
        <f>IFERROR(__xludf.DUMMYFUNCTION("""COMPUTED_VALUE"""),45727.66666666667)</f>
        <v>45727.66667</v>
      </c>
      <c r="H299" s="1">
        <f>IFERROR(__xludf.DUMMYFUNCTION("""COMPUTED_VALUE"""),1050.41)</f>
        <v>1050.41</v>
      </c>
      <c r="J299" s="2">
        <f>IFERROR(__xludf.DUMMYFUNCTION("""COMPUTED_VALUE"""),45727.66666666667)</f>
        <v>45727.66667</v>
      </c>
      <c r="K299" s="1">
        <f>IFERROR(__xludf.DUMMYFUNCTION("""COMPUTED_VALUE"""),1054.33)</f>
        <v>1054.33</v>
      </c>
      <c r="M299" s="2">
        <f>IFERROR(__xludf.DUMMYFUNCTION("""COMPUTED_VALUE"""),45727.66666666667)</f>
        <v>45727.66667</v>
      </c>
      <c r="N299" s="1">
        <f>IFERROR(__xludf.DUMMYFUNCTION("""COMPUTED_VALUE"""),5.0396102E7)</f>
        <v>50396102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IFERROR(__xludf.DUMMYFUNCTION("""COMPUTED_VALUE"""),1054.98)</f>
        <v>1054.98</v>
      </c>
      <c r="D300" s="2">
        <f>IFERROR(__xludf.DUMMYFUNCTION("""COMPUTED_VALUE"""),45728.66666666667)</f>
        <v>45728.66667</v>
      </c>
      <c r="E300" s="1">
        <f>IFERROR(__xludf.DUMMYFUNCTION("""COMPUTED_VALUE"""),1058.07)</f>
        <v>1058.07</v>
      </c>
      <c r="G300" s="2">
        <f>IFERROR(__xludf.DUMMYFUNCTION("""COMPUTED_VALUE"""),45728.66666666667)</f>
        <v>45728.66667</v>
      </c>
      <c r="H300" s="1">
        <f>IFERROR(__xludf.DUMMYFUNCTION("""COMPUTED_VALUE"""),1039.65)</f>
        <v>1039.65</v>
      </c>
      <c r="J300" s="2">
        <f>IFERROR(__xludf.DUMMYFUNCTION("""COMPUTED_VALUE"""),45728.66666666667)</f>
        <v>45728.66667</v>
      </c>
      <c r="K300" s="1">
        <f>IFERROR(__xludf.DUMMYFUNCTION("""COMPUTED_VALUE"""),1040.23)</f>
        <v>1040.23</v>
      </c>
      <c r="M300" s="2">
        <f>IFERROR(__xludf.DUMMYFUNCTION("""COMPUTED_VALUE"""),45728.66666666667)</f>
        <v>45728.66667</v>
      </c>
      <c r="N300" s="1">
        <f>IFERROR(__xludf.DUMMYFUNCTION("""COMPUTED_VALUE"""),4.5286196E7)</f>
        <v>45286196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IFERROR(__xludf.DUMMYFUNCTION("""COMPUTED_VALUE"""),1039.85)</f>
        <v>1039.85</v>
      </c>
      <c r="D301" s="2">
        <f>IFERROR(__xludf.DUMMYFUNCTION("""COMPUTED_VALUE"""),45729.66666666667)</f>
        <v>45729.66667</v>
      </c>
      <c r="E301" s="1">
        <f>IFERROR(__xludf.DUMMYFUNCTION("""COMPUTED_VALUE"""),1048.06)</f>
        <v>1048.06</v>
      </c>
      <c r="G301" s="2">
        <f>IFERROR(__xludf.DUMMYFUNCTION("""COMPUTED_VALUE"""),45729.66666666667)</f>
        <v>45729.66667</v>
      </c>
      <c r="H301" s="1">
        <f>IFERROR(__xludf.DUMMYFUNCTION("""COMPUTED_VALUE"""),1022.86)</f>
        <v>1022.86</v>
      </c>
      <c r="J301" s="2">
        <f>IFERROR(__xludf.DUMMYFUNCTION("""COMPUTED_VALUE"""),45729.66666666667)</f>
        <v>45729.66667</v>
      </c>
      <c r="K301" s="1">
        <f>IFERROR(__xludf.DUMMYFUNCTION("""COMPUTED_VALUE"""),1032.31)</f>
        <v>1032.31</v>
      </c>
      <c r="M301" s="2">
        <f>IFERROR(__xludf.DUMMYFUNCTION("""COMPUTED_VALUE"""),45729.66666666667)</f>
        <v>45729.66667</v>
      </c>
      <c r="N301" s="1">
        <f>IFERROR(__xludf.DUMMYFUNCTION("""COMPUTED_VALUE"""),3.9234841E7)</f>
        <v>39234841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IFERROR(__xludf.DUMMYFUNCTION("""COMPUTED_VALUE"""),1041.39)</f>
        <v>1041.39</v>
      </c>
      <c r="D302" s="2">
        <f>IFERROR(__xludf.DUMMYFUNCTION("""COMPUTED_VALUE"""),45730.66666666667)</f>
        <v>45730.66667</v>
      </c>
      <c r="E302" s="1">
        <f>IFERROR(__xludf.DUMMYFUNCTION("""COMPUTED_VALUE"""),1049.39)</f>
        <v>1049.39</v>
      </c>
      <c r="G302" s="2">
        <f>IFERROR(__xludf.DUMMYFUNCTION("""COMPUTED_VALUE"""),45730.66666666667)</f>
        <v>45730.66667</v>
      </c>
      <c r="H302" s="1">
        <f>IFERROR(__xludf.DUMMYFUNCTION("""COMPUTED_VALUE"""),1036.12)</f>
        <v>1036.12</v>
      </c>
      <c r="J302" s="2">
        <f>IFERROR(__xludf.DUMMYFUNCTION("""COMPUTED_VALUE"""),45730.66666666667)</f>
        <v>45730.66667</v>
      </c>
      <c r="K302" s="1">
        <f>IFERROR(__xludf.DUMMYFUNCTION("""COMPUTED_VALUE"""),1048.62)</f>
        <v>1048.62</v>
      </c>
      <c r="M302" s="2">
        <f>IFERROR(__xludf.DUMMYFUNCTION("""COMPUTED_VALUE"""),45730.66666666667)</f>
        <v>45730.66667</v>
      </c>
      <c r="N302" s="1">
        <f>IFERROR(__xludf.DUMMYFUNCTION("""COMPUTED_VALUE"""),4.2756114E7)</f>
        <v>42756114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IFERROR(__xludf.DUMMYFUNCTION("""COMPUTED_VALUE"""),1047.36)</f>
        <v>1047.36</v>
      </c>
      <c r="D303" s="2">
        <f>IFERROR(__xludf.DUMMYFUNCTION("""COMPUTED_VALUE"""),45733.66666666667)</f>
        <v>45733.66667</v>
      </c>
      <c r="E303" s="1">
        <f>IFERROR(__xludf.DUMMYFUNCTION("""COMPUTED_VALUE"""),1067.44)</f>
        <v>1067.44</v>
      </c>
      <c r="G303" s="2">
        <f>IFERROR(__xludf.DUMMYFUNCTION("""COMPUTED_VALUE"""),45733.66666666667)</f>
        <v>45733.66667</v>
      </c>
      <c r="H303" s="1">
        <f>IFERROR(__xludf.DUMMYFUNCTION("""COMPUTED_VALUE"""),1047.36)</f>
        <v>1047.36</v>
      </c>
      <c r="J303" s="2">
        <f>IFERROR(__xludf.DUMMYFUNCTION("""COMPUTED_VALUE"""),45733.66666666667)</f>
        <v>45733.66667</v>
      </c>
      <c r="K303" s="1">
        <f>IFERROR(__xludf.DUMMYFUNCTION("""COMPUTED_VALUE"""),1063.44)</f>
        <v>1063.44</v>
      </c>
      <c r="M303" s="2">
        <f>IFERROR(__xludf.DUMMYFUNCTION("""COMPUTED_VALUE"""),45733.66666666667)</f>
        <v>45733.66667</v>
      </c>
      <c r="N303" s="1">
        <f>IFERROR(__xludf.DUMMYFUNCTION("""COMPUTED_VALUE"""),3.751041E7)</f>
        <v>37510410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IFERROR(__xludf.DUMMYFUNCTION("""COMPUTED_VALUE"""),1063.46)</f>
        <v>1063.46</v>
      </c>
      <c r="D304" s="2">
        <f>IFERROR(__xludf.DUMMYFUNCTION("""COMPUTED_VALUE"""),45734.66666666667)</f>
        <v>45734.66667</v>
      </c>
      <c r="E304" s="1">
        <f>IFERROR(__xludf.DUMMYFUNCTION("""COMPUTED_VALUE"""),1064.82)</f>
        <v>1064.82</v>
      </c>
      <c r="G304" s="2">
        <f>IFERROR(__xludf.DUMMYFUNCTION("""COMPUTED_VALUE"""),45734.66666666667)</f>
        <v>45734.66667</v>
      </c>
      <c r="H304" s="1">
        <f>IFERROR(__xludf.DUMMYFUNCTION("""COMPUTED_VALUE"""),1057.74)</f>
        <v>1057.74</v>
      </c>
      <c r="J304" s="2">
        <f>IFERROR(__xludf.DUMMYFUNCTION("""COMPUTED_VALUE"""),45734.66666666667)</f>
        <v>45734.66667</v>
      </c>
      <c r="K304" s="1">
        <f>IFERROR(__xludf.DUMMYFUNCTION("""COMPUTED_VALUE"""),1061.28)</f>
        <v>1061.28</v>
      </c>
      <c r="M304" s="2">
        <f>IFERROR(__xludf.DUMMYFUNCTION("""COMPUTED_VALUE"""),45734.66666666667)</f>
        <v>45734.66667</v>
      </c>
      <c r="N304" s="1">
        <f>IFERROR(__xludf.DUMMYFUNCTION("""COMPUTED_VALUE"""),4.0837661E7)</f>
        <v>40837661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IFERROR(__xludf.DUMMYFUNCTION("""COMPUTED_VALUE"""),1061.53)</f>
        <v>1061.53</v>
      </c>
      <c r="D305" s="2">
        <f>IFERROR(__xludf.DUMMYFUNCTION("""COMPUTED_VALUE"""),45735.66666666667)</f>
        <v>45735.66667</v>
      </c>
      <c r="E305" s="1">
        <f>IFERROR(__xludf.DUMMYFUNCTION("""COMPUTED_VALUE"""),1070.18)</f>
        <v>1070.18</v>
      </c>
      <c r="G305" s="2">
        <f>IFERROR(__xludf.DUMMYFUNCTION("""COMPUTED_VALUE"""),45735.66666666667)</f>
        <v>45735.66667</v>
      </c>
      <c r="H305" s="1">
        <f>IFERROR(__xludf.DUMMYFUNCTION("""COMPUTED_VALUE"""),1057.17)</f>
        <v>1057.17</v>
      </c>
      <c r="J305" s="2">
        <f>IFERROR(__xludf.DUMMYFUNCTION("""COMPUTED_VALUE"""),45735.66666666667)</f>
        <v>45735.66667</v>
      </c>
      <c r="K305" s="1">
        <f>IFERROR(__xludf.DUMMYFUNCTION("""COMPUTED_VALUE"""),1065.45)</f>
        <v>1065.45</v>
      </c>
      <c r="M305" s="2">
        <f>IFERROR(__xludf.DUMMYFUNCTION("""COMPUTED_VALUE"""),45735.66666666667)</f>
        <v>45735.66667</v>
      </c>
      <c r="N305" s="1">
        <f>IFERROR(__xludf.DUMMYFUNCTION("""COMPUTED_VALUE"""),4.4145296E7)</f>
        <v>44145296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IFERROR(__xludf.DUMMYFUNCTION("""COMPUTED_VALUE"""),1061.26)</f>
        <v>1061.26</v>
      </c>
      <c r="D306" s="2">
        <f>IFERROR(__xludf.DUMMYFUNCTION("""COMPUTED_VALUE"""),45736.66666666667)</f>
        <v>45736.66667</v>
      </c>
      <c r="E306" s="1">
        <f>IFERROR(__xludf.DUMMYFUNCTION("""COMPUTED_VALUE"""),1062.61)</f>
        <v>1062.61</v>
      </c>
      <c r="G306" s="2">
        <f>IFERROR(__xludf.DUMMYFUNCTION("""COMPUTED_VALUE"""),45736.66666666667)</f>
        <v>45736.66667</v>
      </c>
      <c r="H306" s="1">
        <f>IFERROR(__xludf.DUMMYFUNCTION("""COMPUTED_VALUE"""),1049.94)</f>
        <v>1049.94</v>
      </c>
      <c r="J306" s="2">
        <f>IFERROR(__xludf.DUMMYFUNCTION("""COMPUTED_VALUE"""),45736.66666666667)</f>
        <v>45736.66667</v>
      </c>
      <c r="K306" s="1">
        <f>IFERROR(__xludf.DUMMYFUNCTION("""COMPUTED_VALUE"""),1054.57)</f>
        <v>1054.57</v>
      </c>
      <c r="M306" s="2">
        <f>IFERROR(__xludf.DUMMYFUNCTION("""COMPUTED_VALUE"""),45736.66666666667)</f>
        <v>45736.66667</v>
      </c>
      <c r="N306" s="1">
        <f>IFERROR(__xludf.DUMMYFUNCTION("""COMPUTED_VALUE"""),3.9295731E7)</f>
        <v>39295731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IFERROR(__xludf.DUMMYFUNCTION("""COMPUTED_VALUE"""),1053.91)</f>
        <v>1053.91</v>
      </c>
      <c r="D307" s="2">
        <f>IFERROR(__xludf.DUMMYFUNCTION("""COMPUTED_VALUE"""),45737.66666666667)</f>
        <v>45737.66667</v>
      </c>
      <c r="E307" s="1">
        <f>IFERROR(__xludf.DUMMYFUNCTION("""COMPUTED_VALUE"""),1053.91)</f>
        <v>1053.91</v>
      </c>
      <c r="G307" s="2">
        <f>IFERROR(__xludf.DUMMYFUNCTION("""COMPUTED_VALUE"""),45737.66666666667)</f>
        <v>45737.66667</v>
      </c>
      <c r="H307" s="1">
        <f>IFERROR(__xludf.DUMMYFUNCTION("""COMPUTED_VALUE"""),1036.33)</f>
        <v>1036.33</v>
      </c>
      <c r="J307" s="2">
        <f>IFERROR(__xludf.DUMMYFUNCTION("""COMPUTED_VALUE"""),45737.66666666667)</f>
        <v>45737.66667</v>
      </c>
      <c r="K307" s="1">
        <f>IFERROR(__xludf.DUMMYFUNCTION("""COMPUTED_VALUE"""),1045.47)</f>
        <v>1045.47</v>
      </c>
      <c r="M307" s="2">
        <f>IFERROR(__xludf.DUMMYFUNCTION("""COMPUTED_VALUE"""),45737.66666666667)</f>
        <v>45737.66667</v>
      </c>
      <c r="N307" s="1">
        <f>IFERROR(__xludf.DUMMYFUNCTION("""COMPUTED_VALUE"""),1.94898067E8)</f>
        <v>194898067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IFERROR(__xludf.DUMMYFUNCTION("""COMPUTED_VALUE"""),1047.8)</f>
        <v>1047.8</v>
      </c>
      <c r="D308" s="2">
        <f>IFERROR(__xludf.DUMMYFUNCTION("""COMPUTED_VALUE"""),45740.66666666667)</f>
        <v>45740.66667</v>
      </c>
      <c r="E308" s="1">
        <f>IFERROR(__xludf.DUMMYFUNCTION("""COMPUTED_VALUE"""),1060.11)</f>
        <v>1060.11</v>
      </c>
      <c r="G308" s="2">
        <f>IFERROR(__xludf.DUMMYFUNCTION("""COMPUTED_VALUE"""),45740.66666666667)</f>
        <v>45740.66667</v>
      </c>
      <c r="H308" s="1">
        <f>IFERROR(__xludf.DUMMYFUNCTION("""COMPUTED_VALUE"""),1047.8)</f>
        <v>1047.8</v>
      </c>
      <c r="J308" s="2">
        <f>IFERROR(__xludf.DUMMYFUNCTION("""COMPUTED_VALUE"""),45740.66666666667)</f>
        <v>45740.66667</v>
      </c>
      <c r="K308" s="1">
        <f>IFERROR(__xludf.DUMMYFUNCTION("""COMPUTED_VALUE"""),1057.23)</f>
        <v>1057.23</v>
      </c>
      <c r="M308" s="2">
        <f>IFERROR(__xludf.DUMMYFUNCTION("""COMPUTED_VALUE"""),45740.66666666667)</f>
        <v>45740.66667</v>
      </c>
      <c r="N308" s="1">
        <f>IFERROR(__xludf.DUMMYFUNCTION("""COMPUTED_VALUE"""),3.982444E7)</f>
        <v>39824440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IFERROR(__xludf.DUMMYFUNCTION("""COMPUTED_VALUE"""),1057.85)</f>
        <v>1057.85</v>
      </c>
      <c r="D309" s="2">
        <f>IFERROR(__xludf.DUMMYFUNCTION("""COMPUTED_VALUE"""),45741.66666666667)</f>
        <v>45741.66667</v>
      </c>
      <c r="E309" s="1">
        <f>IFERROR(__xludf.DUMMYFUNCTION("""COMPUTED_VALUE"""),1059.44)</f>
        <v>1059.44</v>
      </c>
      <c r="G309" s="2">
        <f>IFERROR(__xludf.DUMMYFUNCTION("""COMPUTED_VALUE"""),45741.66666666667)</f>
        <v>45741.66667</v>
      </c>
      <c r="H309" s="1">
        <f>IFERROR(__xludf.DUMMYFUNCTION("""COMPUTED_VALUE"""),1044.25)</f>
        <v>1044.25</v>
      </c>
      <c r="J309" s="2">
        <f>IFERROR(__xludf.DUMMYFUNCTION("""COMPUTED_VALUE"""),45741.66666666667)</f>
        <v>45741.66667</v>
      </c>
      <c r="K309" s="1">
        <f>IFERROR(__xludf.DUMMYFUNCTION("""COMPUTED_VALUE"""),1048.18)</f>
        <v>1048.18</v>
      </c>
      <c r="M309" s="2">
        <f>IFERROR(__xludf.DUMMYFUNCTION("""COMPUTED_VALUE"""),45741.66666666667)</f>
        <v>45741.66667</v>
      </c>
      <c r="N309" s="1">
        <f>IFERROR(__xludf.DUMMYFUNCTION("""COMPUTED_VALUE"""),3.7157134E7)</f>
        <v>37157134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IFERROR(__xludf.DUMMYFUNCTION("""COMPUTED_VALUE"""),1050.62)</f>
        <v>1050.62</v>
      </c>
      <c r="D310" s="2">
        <f>IFERROR(__xludf.DUMMYFUNCTION("""COMPUTED_VALUE"""),45742.66666666667)</f>
        <v>45742.66667</v>
      </c>
      <c r="E310" s="1">
        <f>IFERROR(__xludf.DUMMYFUNCTION("""COMPUTED_VALUE"""),1059.73)</f>
        <v>1059.73</v>
      </c>
      <c r="G310" s="2">
        <f>IFERROR(__xludf.DUMMYFUNCTION("""COMPUTED_VALUE"""),45742.66666666667)</f>
        <v>45742.66667</v>
      </c>
      <c r="H310" s="1">
        <f>IFERROR(__xludf.DUMMYFUNCTION("""COMPUTED_VALUE"""),1047.49)</f>
        <v>1047.49</v>
      </c>
      <c r="J310" s="2">
        <f>IFERROR(__xludf.DUMMYFUNCTION("""COMPUTED_VALUE"""),45742.66666666667)</f>
        <v>45742.66667</v>
      </c>
      <c r="K310" s="1">
        <f>IFERROR(__xludf.DUMMYFUNCTION("""COMPUTED_VALUE"""),1053.64)</f>
        <v>1053.64</v>
      </c>
      <c r="M310" s="2">
        <f>IFERROR(__xludf.DUMMYFUNCTION("""COMPUTED_VALUE"""),45742.66666666667)</f>
        <v>45742.66667</v>
      </c>
      <c r="N310" s="1">
        <f>IFERROR(__xludf.DUMMYFUNCTION("""COMPUTED_VALUE"""),3.2999377E7)</f>
        <v>32999377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IFERROR(__xludf.DUMMYFUNCTION("""COMPUTED_VALUE"""),1052.13)</f>
        <v>1052.13</v>
      </c>
      <c r="D311" s="2">
        <f>IFERROR(__xludf.DUMMYFUNCTION("""COMPUTED_VALUE"""),45743.66666666667)</f>
        <v>45743.66667</v>
      </c>
      <c r="E311" s="1">
        <f>IFERROR(__xludf.DUMMYFUNCTION("""COMPUTED_VALUE"""),1052.13)</f>
        <v>1052.13</v>
      </c>
      <c r="G311" s="2">
        <f>IFERROR(__xludf.DUMMYFUNCTION("""COMPUTED_VALUE"""),45743.66666666667)</f>
        <v>45743.66667</v>
      </c>
      <c r="H311" s="1">
        <f>IFERROR(__xludf.DUMMYFUNCTION("""COMPUTED_VALUE"""),1041.38)</f>
        <v>1041.38</v>
      </c>
      <c r="J311" s="2">
        <f>IFERROR(__xludf.DUMMYFUNCTION("""COMPUTED_VALUE"""),45743.66666666667)</f>
        <v>45743.66667</v>
      </c>
      <c r="K311" s="1">
        <f>IFERROR(__xludf.DUMMYFUNCTION("""COMPUTED_VALUE"""),1049.02)</f>
        <v>1049.02</v>
      </c>
      <c r="M311" s="2">
        <f>IFERROR(__xludf.DUMMYFUNCTION("""COMPUTED_VALUE"""),45743.66666666667)</f>
        <v>45743.66667</v>
      </c>
      <c r="N311" s="1">
        <f>IFERROR(__xludf.DUMMYFUNCTION("""COMPUTED_VALUE"""),4.1770935E7)</f>
        <v>41770935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IFERROR(__xludf.DUMMYFUNCTION("""COMPUTED_VALUE"""),1049.34)</f>
        <v>1049.34</v>
      </c>
      <c r="D312" s="2">
        <f>IFERROR(__xludf.DUMMYFUNCTION("""COMPUTED_VALUE"""),45744.66666666667)</f>
        <v>45744.66667</v>
      </c>
      <c r="E312" s="1">
        <f>IFERROR(__xludf.DUMMYFUNCTION("""COMPUTED_VALUE"""),1051.4)</f>
        <v>1051.4</v>
      </c>
      <c r="G312" s="2">
        <f>IFERROR(__xludf.DUMMYFUNCTION("""COMPUTED_VALUE"""),45744.66666666667)</f>
        <v>45744.66667</v>
      </c>
      <c r="H312" s="1">
        <f>IFERROR(__xludf.DUMMYFUNCTION("""COMPUTED_VALUE"""),1027.39)</f>
        <v>1027.39</v>
      </c>
      <c r="J312" s="2">
        <f>IFERROR(__xludf.DUMMYFUNCTION("""COMPUTED_VALUE"""),45744.66666666667)</f>
        <v>45744.66667</v>
      </c>
      <c r="K312" s="1">
        <f>IFERROR(__xludf.DUMMYFUNCTION("""COMPUTED_VALUE"""),1030.58)</f>
        <v>1030.58</v>
      </c>
      <c r="M312" s="2">
        <f>IFERROR(__xludf.DUMMYFUNCTION("""COMPUTED_VALUE"""),45744.66666666667)</f>
        <v>45744.66667</v>
      </c>
      <c r="N312" s="1">
        <f>IFERROR(__xludf.DUMMYFUNCTION("""COMPUTED_VALUE"""),3.5263187E7)</f>
        <v>35263187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IFERROR(__xludf.DUMMYFUNCTION("""COMPUTED_VALUE"""),1028.39)</f>
        <v>1028.39</v>
      </c>
      <c r="D313" s="2">
        <f>IFERROR(__xludf.DUMMYFUNCTION("""COMPUTED_VALUE"""),45747.66666666667)</f>
        <v>45747.66667</v>
      </c>
      <c r="E313" s="1">
        <f>IFERROR(__xludf.DUMMYFUNCTION("""COMPUTED_VALUE"""),1049.65)</f>
        <v>1049.65</v>
      </c>
      <c r="G313" s="2">
        <f>IFERROR(__xludf.DUMMYFUNCTION("""COMPUTED_VALUE"""),45747.66666666667)</f>
        <v>45747.66667</v>
      </c>
      <c r="H313" s="1">
        <f>IFERROR(__xludf.DUMMYFUNCTION("""COMPUTED_VALUE"""),1020.52)</f>
        <v>1020.52</v>
      </c>
      <c r="J313" s="2">
        <f>IFERROR(__xludf.DUMMYFUNCTION("""COMPUTED_VALUE"""),45747.66666666667)</f>
        <v>45747.66667</v>
      </c>
      <c r="K313" s="1">
        <f>IFERROR(__xludf.DUMMYFUNCTION("""COMPUTED_VALUE"""),1044.53)</f>
        <v>1044.53</v>
      </c>
      <c r="M313" s="2">
        <f>IFERROR(__xludf.DUMMYFUNCTION("""COMPUTED_VALUE"""),45747.66666666667)</f>
        <v>45747.66667</v>
      </c>
      <c r="N313" s="1">
        <f>IFERROR(__xludf.DUMMYFUNCTION("""COMPUTED_VALUE"""),4.0816937E7)</f>
        <v>40816937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IFERROR(__xludf.DUMMYFUNCTION("""COMPUTED_VALUE"""),1043.43)</f>
        <v>1043.43</v>
      </c>
      <c r="D314" s="2">
        <f>IFERROR(__xludf.DUMMYFUNCTION("""COMPUTED_VALUE"""),45748.66666666667)</f>
        <v>45748.66667</v>
      </c>
      <c r="E314" s="1">
        <f>IFERROR(__xludf.DUMMYFUNCTION("""COMPUTED_VALUE"""),1049.6)</f>
        <v>1049.6</v>
      </c>
      <c r="G314" s="2">
        <f>IFERROR(__xludf.DUMMYFUNCTION("""COMPUTED_VALUE"""),45748.66666666667)</f>
        <v>45748.66667</v>
      </c>
      <c r="H314" s="1">
        <f>IFERROR(__xludf.DUMMYFUNCTION("""COMPUTED_VALUE"""),1032.96)</f>
        <v>1032.96</v>
      </c>
      <c r="J314" s="2">
        <f>IFERROR(__xludf.DUMMYFUNCTION("""COMPUTED_VALUE"""),45748.66666666667)</f>
        <v>45748.66667</v>
      </c>
      <c r="K314" s="1">
        <f>IFERROR(__xludf.DUMMYFUNCTION("""COMPUTED_VALUE"""),1046.44)</f>
        <v>1046.44</v>
      </c>
      <c r="M314" s="2">
        <f>IFERROR(__xludf.DUMMYFUNCTION("""COMPUTED_VALUE"""),45748.66666666667)</f>
        <v>45748.66667</v>
      </c>
      <c r="N314" s="1">
        <f>IFERROR(__xludf.DUMMYFUNCTION("""COMPUTED_VALUE"""),3.8501656E7)</f>
        <v>38501656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IFERROR(__xludf.DUMMYFUNCTION("""COMPUTED_VALUE"""),1041.25)</f>
        <v>1041.25</v>
      </c>
      <c r="D315" s="2">
        <f>IFERROR(__xludf.DUMMYFUNCTION("""COMPUTED_VALUE"""),45749.66666666667)</f>
        <v>45749.66667</v>
      </c>
      <c r="E315" s="1">
        <f>IFERROR(__xludf.DUMMYFUNCTION("""COMPUTED_VALUE"""),1052.72)</f>
        <v>1052.72</v>
      </c>
      <c r="G315" s="2">
        <f>IFERROR(__xludf.DUMMYFUNCTION("""COMPUTED_VALUE"""),45749.66666666667)</f>
        <v>45749.66667</v>
      </c>
      <c r="H315" s="1">
        <f>IFERROR(__xludf.DUMMYFUNCTION("""COMPUTED_VALUE"""),1037.78)</f>
        <v>1037.78</v>
      </c>
      <c r="J315" s="2">
        <f>IFERROR(__xludf.DUMMYFUNCTION("""COMPUTED_VALUE"""),45749.66666666667)</f>
        <v>45749.66667</v>
      </c>
      <c r="K315" s="1">
        <f>IFERROR(__xludf.DUMMYFUNCTION("""COMPUTED_VALUE"""),1052.05)</f>
        <v>1052.05</v>
      </c>
      <c r="M315" s="2">
        <f>IFERROR(__xludf.DUMMYFUNCTION("""COMPUTED_VALUE"""),45749.66666666667)</f>
        <v>45749.66667</v>
      </c>
      <c r="N315" s="1">
        <f>IFERROR(__xludf.DUMMYFUNCTION("""COMPUTED_VALUE"""),3.6268432E7)</f>
        <v>36268432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IFERROR(__xludf.DUMMYFUNCTION("""COMPUTED_VALUE"""),1042.19)</f>
        <v>1042.19</v>
      </c>
      <c r="D316" s="2">
        <f>IFERROR(__xludf.DUMMYFUNCTION("""COMPUTED_VALUE"""),45750.66666666667)</f>
        <v>45750.66667</v>
      </c>
      <c r="E316" s="1">
        <f>IFERROR(__xludf.DUMMYFUNCTION("""COMPUTED_VALUE"""),1042.19)</f>
        <v>1042.19</v>
      </c>
      <c r="G316" s="2">
        <f>IFERROR(__xludf.DUMMYFUNCTION("""COMPUTED_VALUE"""),45750.66666666667)</f>
        <v>45750.66667</v>
      </c>
      <c r="H316" s="1">
        <f>IFERROR(__xludf.DUMMYFUNCTION("""COMPUTED_VALUE"""),998.8)</f>
        <v>998.8</v>
      </c>
      <c r="J316" s="2">
        <f>IFERROR(__xludf.DUMMYFUNCTION("""COMPUTED_VALUE"""),45750.66666666667)</f>
        <v>45750.66667</v>
      </c>
      <c r="K316" s="1">
        <f>IFERROR(__xludf.DUMMYFUNCTION("""COMPUTED_VALUE"""),1000.01)</f>
        <v>1000.01</v>
      </c>
      <c r="M316" s="2">
        <f>IFERROR(__xludf.DUMMYFUNCTION("""COMPUTED_VALUE"""),45750.66666666667)</f>
        <v>45750.66667</v>
      </c>
      <c r="N316" s="1">
        <f>IFERROR(__xludf.DUMMYFUNCTION("""COMPUTED_VALUE"""),5.7452564E7)</f>
        <v>57452564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IFERROR(__xludf.DUMMYFUNCTION("""COMPUTED_VALUE"""),989.3)</f>
        <v>989.3</v>
      </c>
      <c r="D317" s="2">
        <f>IFERROR(__xludf.DUMMYFUNCTION("""COMPUTED_VALUE"""),45751.66666666667)</f>
        <v>45751.66667</v>
      </c>
      <c r="E317" s="1">
        <f>IFERROR(__xludf.DUMMYFUNCTION("""COMPUTED_VALUE"""),989.3)</f>
        <v>989.3</v>
      </c>
      <c r="G317" s="2">
        <f>IFERROR(__xludf.DUMMYFUNCTION("""COMPUTED_VALUE"""),45751.66666666667)</f>
        <v>45751.66667</v>
      </c>
      <c r="H317" s="1">
        <f>IFERROR(__xludf.DUMMYFUNCTION("""COMPUTED_VALUE"""),925.08)</f>
        <v>925.08</v>
      </c>
      <c r="J317" s="2">
        <f>IFERROR(__xludf.DUMMYFUNCTION("""COMPUTED_VALUE"""),45751.66666666667)</f>
        <v>45751.66667</v>
      </c>
      <c r="K317" s="1">
        <f>IFERROR(__xludf.DUMMYFUNCTION("""COMPUTED_VALUE"""),928.48)</f>
        <v>928.48</v>
      </c>
      <c r="M317" s="2">
        <f>IFERROR(__xludf.DUMMYFUNCTION("""COMPUTED_VALUE"""),45751.66666666667)</f>
        <v>45751.66667</v>
      </c>
      <c r="N317" s="1">
        <f>IFERROR(__xludf.DUMMYFUNCTION("""COMPUTED_VALUE"""),8.1259717E7)</f>
        <v>81259717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IFERROR(__xludf.DUMMYFUNCTION("""COMPUTED_VALUE"""),921.19)</f>
        <v>921.19</v>
      </c>
      <c r="D318" s="2">
        <f>IFERROR(__xludf.DUMMYFUNCTION("""COMPUTED_VALUE"""),45754.66666666667)</f>
        <v>45754.66667</v>
      </c>
      <c r="E318" s="1">
        <f>IFERROR(__xludf.DUMMYFUNCTION("""COMPUTED_VALUE"""),953.26)</f>
        <v>953.26</v>
      </c>
      <c r="G318" s="2">
        <f>IFERROR(__xludf.DUMMYFUNCTION("""COMPUTED_VALUE"""),45754.66666666667)</f>
        <v>45754.66667</v>
      </c>
      <c r="H318" s="1">
        <f>IFERROR(__xludf.DUMMYFUNCTION("""COMPUTED_VALUE"""),883.73)</f>
        <v>883.73</v>
      </c>
      <c r="J318" s="2">
        <f>IFERROR(__xludf.DUMMYFUNCTION("""COMPUTED_VALUE"""),45754.66666666667)</f>
        <v>45754.66667</v>
      </c>
      <c r="K318" s="1">
        <f>IFERROR(__xludf.DUMMYFUNCTION("""COMPUTED_VALUE"""),911.23)</f>
        <v>911.23</v>
      </c>
      <c r="M318" s="2">
        <f>IFERROR(__xludf.DUMMYFUNCTION("""COMPUTED_VALUE"""),45754.66666666667)</f>
        <v>45754.66667</v>
      </c>
      <c r="N318" s="1">
        <f>IFERROR(__xludf.DUMMYFUNCTION("""COMPUTED_VALUE"""),7.8231731E7)</f>
        <v>78231731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IFERROR(__xludf.DUMMYFUNCTION("""COMPUTED_VALUE"""),925.28)</f>
        <v>925.28</v>
      </c>
      <c r="D319" s="2">
        <f>IFERROR(__xludf.DUMMYFUNCTION("""COMPUTED_VALUE"""),45755.66666666667)</f>
        <v>45755.66667</v>
      </c>
      <c r="E319" s="1">
        <f>IFERROR(__xludf.DUMMYFUNCTION("""COMPUTED_VALUE"""),932.34)</f>
        <v>932.34</v>
      </c>
      <c r="G319" s="2">
        <f>IFERROR(__xludf.DUMMYFUNCTION("""COMPUTED_VALUE"""),45755.66666666667)</f>
        <v>45755.66667</v>
      </c>
      <c r="H319" s="1">
        <f>IFERROR(__xludf.DUMMYFUNCTION("""COMPUTED_VALUE"""),863.05)</f>
        <v>863.05</v>
      </c>
      <c r="J319" s="2">
        <f>IFERROR(__xludf.DUMMYFUNCTION("""COMPUTED_VALUE"""),45755.66666666667)</f>
        <v>45755.66667</v>
      </c>
      <c r="K319" s="1">
        <f>IFERROR(__xludf.DUMMYFUNCTION("""COMPUTED_VALUE"""),876.51)</f>
        <v>876.51</v>
      </c>
      <c r="M319" s="2">
        <f>IFERROR(__xludf.DUMMYFUNCTION("""COMPUTED_VALUE"""),45755.66666666667)</f>
        <v>45755.66667</v>
      </c>
      <c r="N319" s="1">
        <f>IFERROR(__xludf.DUMMYFUNCTION("""COMPUTED_VALUE"""),8.1487309E7)</f>
        <v>81487309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IFERROR(__xludf.DUMMYFUNCTION("""COMPUTED_VALUE"""),869.73)</f>
        <v>869.73</v>
      </c>
      <c r="D320" s="2">
        <f>IFERROR(__xludf.DUMMYFUNCTION("""COMPUTED_VALUE"""),45756.66666666667)</f>
        <v>45756.66667</v>
      </c>
      <c r="E320" s="1">
        <f>IFERROR(__xludf.DUMMYFUNCTION("""COMPUTED_VALUE"""),957.34)</f>
        <v>957.34</v>
      </c>
      <c r="G320" s="2">
        <f>IFERROR(__xludf.DUMMYFUNCTION("""COMPUTED_VALUE"""),45756.66666666667)</f>
        <v>45756.66667</v>
      </c>
      <c r="H320" s="1">
        <f>IFERROR(__xludf.DUMMYFUNCTION("""COMPUTED_VALUE"""),865.97)</f>
        <v>865.97</v>
      </c>
      <c r="J320" s="2">
        <f>IFERROR(__xludf.DUMMYFUNCTION("""COMPUTED_VALUE"""),45756.66666666667)</f>
        <v>45756.66667</v>
      </c>
      <c r="K320" s="1">
        <f>IFERROR(__xludf.DUMMYFUNCTION("""COMPUTED_VALUE"""),951.79)</f>
        <v>951.79</v>
      </c>
      <c r="M320" s="2">
        <f>IFERROR(__xludf.DUMMYFUNCTION("""COMPUTED_VALUE"""),45756.66666666667)</f>
        <v>45756.66667</v>
      </c>
      <c r="N320" s="1">
        <f>IFERROR(__xludf.DUMMYFUNCTION("""COMPUTED_VALUE"""),9.0811742E7)</f>
        <v>90811742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IFERROR(__xludf.DUMMYFUNCTION("""COMPUTED_VALUE"""),935.53)</f>
        <v>935.53</v>
      </c>
      <c r="D321" s="2">
        <f>IFERROR(__xludf.DUMMYFUNCTION("""COMPUTED_VALUE"""),45757.66666666667)</f>
        <v>45757.66667</v>
      </c>
      <c r="E321" s="1">
        <f>IFERROR(__xludf.DUMMYFUNCTION("""COMPUTED_VALUE"""),936.46)</f>
        <v>936.46</v>
      </c>
      <c r="G321" s="2">
        <f>IFERROR(__xludf.DUMMYFUNCTION("""COMPUTED_VALUE"""),45757.66666666667)</f>
        <v>45757.66667</v>
      </c>
      <c r="H321" s="1">
        <f>IFERROR(__xludf.DUMMYFUNCTION("""COMPUTED_VALUE"""),894.58)</f>
        <v>894.58</v>
      </c>
      <c r="J321" s="2">
        <f>IFERROR(__xludf.DUMMYFUNCTION("""COMPUTED_VALUE"""),45757.66666666667)</f>
        <v>45757.66667</v>
      </c>
      <c r="K321" s="1">
        <f>IFERROR(__xludf.DUMMYFUNCTION("""COMPUTED_VALUE"""),918.18)</f>
        <v>918.18</v>
      </c>
      <c r="M321" s="2">
        <f>IFERROR(__xludf.DUMMYFUNCTION("""COMPUTED_VALUE"""),45757.66666666667)</f>
        <v>45757.66667</v>
      </c>
      <c r="N321" s="1">
        <f>IFERROR(__xludf.DUMMYFUNCTION("""COMPUTED_VALUE"""),5.7746991E7)</f>
        <v>57746991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IFERROR(__xludf.DUMMYFUNCTION("""COMPUTED_VALUE"""),913.46)</f>
        <v>913.46</v>
      </c>
      <c r="D322" s="2">
        <f>IFERROR(__xludf.DUMMYFUNCTION("""COMPUTED_VALUE"""),45758.66666666667)</f>
        <v>45758.66667</v>
      </c>
      <c r="E322" s="1">
        <f>IFERROR(__xludf.DUMMYFUNCTION("""COMPUTED_VALUE"""),943.09)</f>
        <v>943.09</v>
      </c>
      <c r="G322" s="2">
        <f>IFERROR(__xludf.DUMMYFUNCTION("""COMPUTED_VALUE"""),45758.66666666667)</f>
        <v>45758.66667</v>
      </c>
      <c r="H322" s="1">
        <f>IFERROR(__xludf.DUMMYFUNCTION("""COMPUTED_VALUE"""),904.92)</f>
        <v>904.92</v>
      </c>
      <c r="J322" s="2">
        <f>IFERROR(__xludf.DUMMYFUNCTION("""COMPUTED_VALUE"""),45758.66666666667)</f>
        <v>45758.66667</v>
      </c>
      <c r="K322" s="1">
        <f>IFERROR(__xludf.DUMMYFUNCTION("""COMPUTED_VALUE"""),938.54)</f>
        <v>938.54</v>
      </c>
      <c r="M322" s="2">
        <f>IFERROR(__xludf.DUMMYFUNCTION("""COMPUTED_VALUE"""),45758.66666666667)</f>
        <v>45758.66667</v>
      </c>
      <c r="N322" s="1">
        <f>IFERROR(__xludf.DUMMYFUNCTION("""COMPUTED_VALUE"""),4.6624473E7)</f>
        <v>46624473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IFERROR(__xludf.DUMMYFUNCTION("""COMPUTED_VALUE"""),945.81)</f>
        <v>945.81</v>
      </c>
      <c r="D323" s="2">
        <f>IFERROR(__xludf.DUMMYFUNCTION("""COMPUTED_VALUE"""),45761.66666666667)</f>
        <v>45761.66667</v>
      </c>
      <c r="E323" s="1">
        <f>IFERROR(__xludf.DUMMYFUNCTION("""COMPUTED_VALUE"""),957.99)</f>
        <v>957.99</v>
      </c>
      <c r="G323" s="2">
        <f>IFERROR(__xludf.DUMMYFUNCTION("""COMPUTED_VALUE"""),45761.66666666667)</f>
        <v>45761.66667</v>
      </c>
      <c r="H323" s="1">
        <f>IFERROR(__xludf.DUMMYFUNCTION("""COMPUTED_VALUE"""),941.22)</f>
        <v>941.22</v>
      </c>
      <c r="J323" s="2">
        <f>IFERROR(__xludf.DUMMYFUNCTION("""COMPUTED_VALUE"""),45761.66666666667)</f>
        <v>45761.66667</v>
      </c>
      <c r="K323" s="1">
        <f>IFERROR(__xludf.DUMMYFUNCTION("""COMPUTED_VALUE"""),953.01)</f>
        <v>953.01</v>
      </c>
      <c r="M323" s="2">
        <f>IFERROR(__xludf.DUMMYFUNCTION("""COMPUTED_VALUE"""),45761.66666666667)</f>
        <v>45761.66667</v>
      </c>
      <c r="N323" s="1">
        <f>IFERROR(__xludf.DUMMYFUNCTION("""COMPUTED_VALUE"""),3.9925192E7)</f>
        <v>39925192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IFERROR(__xludf.DUMMYFUNCTION("""COMPUTED_VALUE"""),950.22)</f>
        <v>950.22</v>
      </c>
      <c r="D324" s="2">
        <f>IFERROR(__xludf.DUMMYFUNCTION("""COMPUTED_VALUE"""),45762.66666666667)</f>
        <v>45762.66667</v>
      </c>
      <c r="E324" s="1">
        <f>IFERROR(__xludf.DUMMYFUNCTION("""COMPUTED_VALUE"""),953.5)</f>
        <v>953.5</v>
      </c>
      <c r="G324" s="2">
        <f>IFERROR(__xludf.DUMMYFUNCTION("""COMPUTED_VALUE"""),45762.66666666667)</f>
        <v>45762.66667</v>
      </c>
      <c r="H324" s="1">
        <f>IFERROR(__xludf.DUMMYFUNCTION("""COMPUTED_VALUE"""),943.45)</f>
        <v>943.45</v>
      </c>
      <c r="J324" s="2">
        <f>IFERROR(__xludf.DUMMYFUNCTION("""COMPUTED_VALUE"""),45762.66666666667)</f>
        <v>45762.66667</v>
      </c>
      <c r="K324" s="1">
        <f>IFERROR(__xludf.DUMMYFUNCTION("""COMPUTED_VALUE"""),943.72)</f>
        <v>943.72</v>
      </c>
      <c r="M324" s="2">
        <f>IFERROR(__xludf.DUMMYFUNCTION("""COMPUTED_VALUE"""),45762.66666666667)</f>
        <v>45762.66667</v>
      </c>
      <c r="N324" s="1">
        <f>IFERROR(__xludf.DUMMYFUNCTION("""COMPUTED_VALUE"""),3.6440813E7)</f>
        <v>36440813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IFERROR(__xludf.DUMMYFUNCTION("""COMPUTED_VALUE"""),942.52)</f>
        <v>942.52</v>
      </c>
      <c r="D325" s="2">
        <f>IFERROR(__xludf.DUMMYFUNCTION("""COMPUTED_VALUE"""),45763.66666666667)</f>
        <v>45763.66667</v>
      </c>
      <c r="E325" s="1">
        <f>IFERROR(__xludf.DUMMYFUNCTION("""COMPUTED_VALUE"""),949.23)</f>
        <v>949.23</v>
      </c>
      <c r="G325" s="2">
        <f>IFERROR(__xludf.DUMMYFUNCTION("""COMPUTED_VALUE"""),45763.66666666667)</f>
        <v>45763.66667</v>
      </c>
      <c r="H325" s="1">
        <f>IFERROR(__xludf.DUMMYFUNCTION("""COMPUTED_VALUE"""),927.82)</f>
        <v>927.82</v>
      </c>
      <c r="J325" s="2">
        <f>IFERROR(__xludf.DUMMYFUNCTION("""COMPUTED_VALUE"""),45763.66666666667)</f>
        <v>45763.66667</v>
      </c>
      <c r="K325" s="1">
        <f>IFERROR(__xludf.DUMMYFUNCTION("""COMPUTED_VALUE"""),934.36)</f>
        <v>934.36</v>
      </c>
      <c r="M325" s="2">
        <f>IFERROR(__xludf.DUMMYFUNCTION("""COMPUTED_VALUE"""),45763.66666666667)</f>
        <v>45763.66667</v>
      </c>
      <c r="N325" s="1">
        <f>IFERROR(__xludf.DUMMYFUNCTION("""COMPUTED_VALUE"""),4.621019E7)</f>
        <v>46210190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IFERROR(__xludf.DUMMYFUNCTION("""COMPUTED_VALUE"""),939.15)</f>
        <v>939.15</v>
      </c>
      <c r="D326" s="2">
        <f>IFERROR(__xludf.DUMMYFUNCTION("""COMPUTED_VALUE"""),45764.66666666667)</f>
        <v>45764.66667</v>
      </c>
      <c r="E326" s="1">
        <f>IFERROR(__xludf.DUMMYFUNCTION("""COMPUTED_VALUE"""),953.91)</f>
        <v>953.91</v>
      </c>
      <c r="G326" s="2">
        <f>IFERROR(__xludf.DUMMYFUNCTION("""COMPUTED_VALUE"""),45764.66666666667)</f>
        <v>45764.66667</v>
      </c>
      <c r="H326" s="1">
        <f>IFERROR(__xludf.DUMMYFUNCTION("""COMPUTED_VALUE"""),938.79)</f>
        <v>938.79</v>
      </c>
      <c r="J326" s="2">
        <f>IFERROR(__xludf.DUMMYFUNCTION("""COMPUTED_VALUE"""),45764.66666666667)</f>
        <v>45764.66667</v>
      </c>
      <c r="K326" s="1">
        <f>IFERROR(__xludf.DUMMYFUNCTION("""COMPUTED_VALUE"""),946.33)</f>
        <v>946.33</v>
      </c>
      <c r="M326" s="2">
        <f>IFERROR(__xludf.DUMMYFUNCTION("""COMPUTED_VALUE"""),45764.66666666667)</f>
        <v>45764.66667</v>
      </c>
      <c r="N326" s="1">
        <f>IFERROR(__xludf.DUMMYFUNCTION("""COMPUTED_VALUE"""),3.8962575E7)</f>
        <v>38962575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IFERROR(__xludf.DUMMYFUNCTION("""COMPUTED_VALUE"""),944.5)</f>
        <v>944.5</v>
      </c>
      <c r="D327" s="2">
        <f>IFERROR(__xludf.DUMMYFUNCTION("""COMPUTED_VALUE"""),45768.66666666667)</f>
        <v>45768.66667</v>
      </c>
      <c r="E327" s="1">
        <f>IFERROR(__xludf.DUMMYFUNCTION("""COMPUTED_VALUE"""),944.5)</f>
        <v>944.5</v>
      </c>
      <c r="G327" s="2">
        <f>IFERROR(__xludf.DUMMYFUNCTION("""COMPUTED_VALUE"""),45768.66666666667)</f>
        <v>45768.66667</v>
      </c>
      <c r="H327" s="1">
        <f>IFERROR(__xludf.DUMMYFUNCTION("""COMPUTED_VALUE"""),925.0)</f>
        <v>925</v>
      </c>
      <c r="J327" s="2">
        <f>IFERROR(__xludf.DUMMYFUNCTION("""COMPUTED_VALUE"""),45768.66666666667)</f>
        <v>45768.66667</v>
      </c>
      <c r="K327" s="1">
        <f>IFERROR(__xludf.DUMMYFUNCTION("""COMPUTED_VALUE"""),934.7)</f>
        <v>934.7</v>
      </c>
      <c r="M327" s="2">
        <f>IFERROR(__xludf.DUMMYFUNCTION("""COMPUTED_VALUE"""),45768.66666666667)</f>
        <v>45768.66667</v>
      </c>
      <c r="N327" s="1">
        <f>IFERROR(__xludf.DUMMYFUNCTION("""COMPUTED_VALUE"""),4.0683328E7)</f>
        <v>40683328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IFERROR(__xludf.DUMMYFUNCTION("""COMPUTED_VALUE"""),945.03)</f>
        <v>945.03</v>
      </c>
      <c r="D328" s="2">
        <f>IFERROR(__xludf.DUMMYFUNCTION("""COMPUTED_VALUE"""),45769.66666666667)</f>
        <v>45769.66667</v>
      </c>
      <c r="E328" s="1">
        <f>IFERROR(__xludf.DUMMYFUNCTION("""COMPUTED_VALUE"""),960.27)</f>
        <v>960.27</v>
      </c>
      <c r="G328" s="2">
        <f>IFERROR(__xludf.DUMMYFUNCTION("""COMPUTED_VALUE"""),45769.66666666667)</f>
        <v>45769.66667</v>
      </c>
      <c r="H328" s="1">
        <f>IFERROR(__xludf.DUMMYFUNCTION("""COMPUTED_VALUE"""),944.46)</f>
        <v>944.46</v>
      </c>
      <c r="J328" s="2">
        <f>IFERROR(__xludf.DUMMYFUNCTION("""COMPUTED_VALUE"""),45769.66666666667)</f>
        <v>45769.66667</v>
      </c>
      <c r="K328" s="1">
        <f>IFERROR(__xludf.DUMMYFUNCTION("""COMPUTED_VALUE"""),958.98)</f>
        <v>958.98</v>
      </c>
      <c r="M328" s="2">
        <f>IFERROR(__xludf.DUMMYFUNCTION("""COMPUTED_VALUE"""),45769.66666666667)</f>
        <v>45769.66667</v>
      </c>
      <c r="N328" s="1">
        <f>IFERROR(__xludf.DUMMYFUNCTION("""COMPUTED_VALUE"""),4.9278042E7)</f>
        <v>49278042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IFERROR(__xludf.DUMMYFUNCTION("""COMPUTED_VALUE"""),974.71)</f>
        <v>974.71</v>
      </c>
      <c r="D329" s="2">
        <f>IFERROR(__xludf.DUMMYFUNCTION("""COMPUTED_VALUE"""),45770.66666666667)</f>
        <v>45770.66667</v>
      </c>
      <c r="E329" s="1">
        <f>IFERROR(__xludf.DUMMYFUNCTION("""COMPUTED_VALUE"""),990.46)</f>
        <v>990.46</v>
      </c>
      <c r="G329" s="2">
        <f>IFERROR(__xludf.DUMMYFUNCTION("""COMPUTED_VALUE"""),45770.66666666667)</f>
        <v>45770.66667</v>
      </c>
      <c r="H329" s="1">
        <f>IFERROR(__xludf.DUMMYFUNCTION("""COMPUTED_VALUE"""),961.88)</f>
        <v>961.88</v>
      </c>
      <c r="J329" s="2">
        <f>IFERROR(__xludf.DUMMYFUNCTION("""COMPUTED_VALUE"""),45770.66666666667)</f>
        <v>45770.66667</v>
      </c>
      <c r="K329" s="1">
        <f>IFERROR(__xludf.DUMMYFUNCTION("""COMPUTED_VALUE"""),965.22)</f>
        <v>965.22</v>
      </c>
      <c r="M329" s="2">
        <f>IFERROR(__xludf.DUMMYFUNCTION("""COMPUTED_VALUE"""),45770.66666666667)</f>
        <v>45770.66667</v>
      </c>
      <c r="N329" s="1">
        <f>IFERROR(__xludf.DUMMYFUNCTION("""COMPUTED_VALUE"""),4.1957715E7)</f>
        <v>41957715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IFERROR(__xludf.DUMMYFUNCTION("""COMPUTED_VALUE"""),967.78)</f>
        <v>967.78</v>
      </c>
      <c r="D330" s="2">
        <f>IFERROR(__xludf.DUMMYFUNCTION("""COMPUTED_VALUE"""),45771.66666666667)</f>
        <v>45771.66667</v>
      </c>
      <c r="E330" s="1">
        <f>IFERROR(__xludf.DUMMYFUNCTION("""COMPUTED_VALUE"""),988.56)</f>
        <v>988.56</v>
      </c>
      <c r="G330" s="2">
        <f>IFERROR(__xludf.DUMMYFUNCTION("""COMPUTED_VALUE"""),45771.66666666667)</f>
        <v>45771.66667</v>
      </c>
      <c r="H330" s="1">
        <f>IFERROR(__xludf.DUMMYFUNCTION("""COMPUTED_VALUE"""),965.46)</f>
        <v>965.46</v>
      </c>
      <c r="J330" s="2">
        <f>IFERROR(__xludf.DUMMYFUNCTION("""COMPUTED_VALUE"""),45771.66666666667)</f>
        <v>45771.66667</v>
      </c>
      <c r="K330" s="1">
        <f>IFERROR(__xludf.DUMMYFUNCTION("""COMPUTED_VALUE"""),985.89)</f>
        <v>985.89</v>
      </c>
      <c r="M330" s="2">
        <f>IFERROR(__xludf.DUMMYFUNCTION("""COMPUTED_VALUE"""),45771.66666666667)</f>
        <v>45771.66667</v>
      </c>
      <c r="N330" s="1">
        <f>IFERROR(__xludf.DUMMYFUNCTION("""COMPUTED_VALUE"""),4.2908313E7)</f>
        <v>42908313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IFERROR(__xludf.DUMMYFUNCTION("""COMPUTED_VALUE"""),979.75)</f>
        <v>979.75</v>
      </c>
      <c r="D331" s="2">
        <f>IFERROR(__xludf.DUMMYFUNCTION("""COMPUTED_VALUE"""),45772.66666666667)</f>
        <v>45772.66667</v>
      </c>
      <c r="E331" s="1">
        <f>IFERROR(__xludf.DUMMYFUNCTION("""COMPUTED_VALUE"""),983.45)</f>
        <v>983.45</v>
      </c>
      <c r="G331" s="2">
        <f>IFERROR(__xludf.DUMMYFUNCTION("""COMPUTED_VALUE"""),45772.66666666667)</f>
        <v>45772.66667</v>
      </c>
      <c r="H331" s="1">
        <f>IFERROR(__xludf.DUMMYFUNCTION("""COMPUTED_VALUE"""),970.92)</f>
        <v>970.92</v>
      </c>
      <c r="J331" s="2">
        <f>IFERROR(__xludf.DUMMYFUNCTION("""COMPUTED_VALUE"""),45772.66666666667)</f>
        <v>45772.66667</v>
      </c>
      <c r="K331" s="1">
        <f>IFERROR(__xludf.DUMMYFUNCTION("""COMPUTED_VALUE"""),978.72)</f>
        <v>978.72</v>
      </c>
      <c r="M331" s="2">
        <f>IFERROR(__xludf.DUMMYFUNCTION("""COMPUTED_VALUE"""),45772.66666666667)</f>
        <v>45772.66667</v>
      </c>
      <c r="N331" s="1">
        <f>IFERROR(__xludf.DUMMYFUNCTION("""COMPUTED_VALUE"""),3.2427305E7)</f>
        <v>32427305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IFERROR(__xludf.DUMMYFUNCTION("""COMPUTED_VALUE"""),979.47)</f>
        <v>979.47</v>
      </c>
      <c r="D332" s="2">
        <f>IFERROR(__xludf.DUMMYFUNCTION("""COMPUTED_VALUE"""),45775.66666666667)</f>
        <v>45775.66667</v>
      </c>
      <c r="E332" s="1">
        <f>IFERROR(__xludf.DUMMYFUNCTION("""COMPUTED_VALUE"""),991.28)</f>
        <v>991.28</v>
      </c>
      <c r="G332" s="2">
        <f>IFERROR(__xludf.DUMMYFUNCTION("""COMPUTED_VALUE"""),45775.66666666667)</f>
        <v>45775.66667</v>
      </c>
      <c r="H332" s="1">
        <f>IFERROR(__xludf.DUMMYFUNCTION("""COMPUTED_VALUE"""),973.67)</f>
        <v>973.67</v>
      </c>
      <c r="J332" s="2">
        <f>IFERROR(__xludf.DUMMYFUNCTION("""COMPUTED_VALUE"""),45775.66666666667)</f>
        <v>45775.66667</v>
      </c>
      <c r="K332" s="1">
        <f>IFERROR(__xludf.DUMMYFUNCTION("""COMPUTED_VALUE"""),982.42)</f>
        <v>982.42</v>
      </c>
      <c r="M332" s="2">
        <f>IFERROR(__xludf.DUMMYFUNCTION("""COMPUTED_VALUE"""),45775.66666666667)</f>
        <v>45775.66667</v>
      </c>
      <c r="N332" s="1">
        <f>IFERROR(__xludf.DUMMYFUNCTION("""COMPUTED_VALUE"""),3.6716418E7)</f>
        <v>36716418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IFERROR(__xludf.DUMMYFUNCTION("""COMPUTED_VALUE"""),987.09)</f>
        <v>987.09</v>
      </c>
      <c r="D333" s="2">
        <f>IFERROR(__xludf.DUMMYFUNCTION("""COMPUTED_VALUE"""),45776.66666666667)</f>
        <v>45776.66667</v>
      </c>
      <c r="E333" s="1">
        <f>IFERROR(__xludf.DUMMYFUNCTION("""COMPUTED_VALUE"""),997.79)</f>
        <v>997.79</v>
      </c>
      <c r="G333" s="2">
        <f>IFERROR(__xludf.DUMMYFUNCTION("""COMPUTED_VALUE"""),45776.66666666667)</f>
        <v>45776.66667</v>
      </c>
      <c r="H333" s="1">
        <f>IFERROR(__xludf.DUMMYFUNCTION("""COMPUTED_VALUE"""),982.65)</f>
        <v>982.65</v>
      </c>
      <c r="J333" s="2">
        <f>IFERROR(__xludf.DUMMYFUNCTION("""COMPUTED_VALUE"""),45776.66666666667)</f>
        <v>45776.66667</v>
      </c>
      <c r="K333" s="1">
        <f>IFERROR(__xludf.DUMMYFUNCTION("""COMPUTED_VALUE"""),995.09)</f>
        <v>995.09</v>
      </c>
      <c r="M333" s="2">
        <f>IFERROR(__xludf.DUMMYFUNCTION("""COMPUTED_VALUE"""),45776.66666666667)</f>
        <v>45776.66667</v>
      </c>
      <c r="N333" s="1">
        <f>IFERROR(__xludf.DUMMYFUNCTION("""COMPUTED_VALUE"""),4.4256223E7)</f>
        <v>44256223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IFERROR(__xludf.DUMMYFUNCTION("""COMPUTED_VALUE"""),986.48)</f>
        <v>986.48</v>
      </c>
      <c r="D334" s="2">
        <f>IFERROR(__xludf.DUMMYFUNCTION("""COMPUTED_VALUE"""),45777.66666666667)</f>
        <v>45777.66667</v>
      </c>
      <c r="E334" s="1">
        <f>IFERROR(__xludf.DUMMYFUNCTION("""COMPUTED_VALUE"""),1008.32)</f>
        <v>1008.32</v>
      </c>
      <c r="G334" s="2">
        <f>IFERROR(__xludf.DUMMYFUNCTION("""COMPUTED_VALUE"""),45777.66666666667)</f>
        <v>45777.66667</v>
      </c>
      <c r="H334" s="1">
        <f>IFERROR(__xludf.DUMMYFUNCTION("""COMPUTED_VALUE"""),982.83)</f>
        <v>982.83</v>
      </c>
      <c r="J334" s="2">
        <f>IFERROR(__xludf.DUMMYFUNCTION("""COMPUTED_VALUE"""),45777.66666666667)</f>
        <v>45777.66667</v>
      </c>
      <c r="K334" s="1">
        <f>IFERROR(__xludf.DUMMYFUNCTION("""COMPUTED_VALUE"""),1005.93)</f>
        <v>1005.93</v>
      </c>
      <c r="M334" s="2">
        <f>IFERROR(__xludf.DUMMYFUNCTION("""COMPUTED_VALUE"""),45777.66666666667)</f>
        <v>45777.66667</v>
      </c>
      <c r="N334" s="1">
        <f>IFERROR(__xludf.DUMMYFUNCTION("""COMPUTED_VALUE"""),5.9162678E7)</f>
        <v>59162678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IFERROR(__xludf.DUMMYFUNCTION("""COMPUTED_VALUE"""),1003.52)</f>
        <v>1003.52</v>
      </c>
      <c r="D335" s="2">
        <f>IFERROR(__xludf.DUMMYFUNCTION("""COMPUTED_VALUE"""),45778.66666666667)</f>
        <v>45778.66667</v>
      </c>
      <c r="E335" s="1">
        <f>IFERROR(__xludf.DUMMYFUNCTION("""COMPUTED_VALUE"""),1014.66)</f>
        <v>1014.66</v>
      </c>
      <c r="G335" s="2">
        <f>IFERROR(__xludf.DUMMYFUNCTION("""COMPUTED_VALUE"""),45778.66666666667)</f>
        <v>45778.66667</v>
      </c>
      <c r="H335" s="1">
        <f>IFERROR(__xludf.DUMMYFUNCTION("""COMPUTED_VALUE"""),1000.28)</f>
        <v>1000.28</v>
      </c>
      <c r="J335" s="2">
        <f>IFERROR(__xludf.DUMMYFUNCTION("""COMPUTED_VALUE"""),45778.66666666667)</f>
        <v>45778.66667</v>
      </c>
      <c r="K335" s="1">
        <f>IFERROR(__xludf.DUMMYFUNCTION("""COMPUTED_VALUE"""),1006.29)</f>
        <v>1006.29</v>
      </c>
      <c r="M335" s="2">
        <f>IFERROR(__xludf.DUMMYFUNCTION("""COMPUTED_VALUE"""),45778.66666666667)</f>
        <v>45778.66667</v>
      </c>
      <c r="N335" s="1">
        <f>IFERROR(__xludf.DUMMYFUNCTION("""COMPUTED_VALUE"""),5.2583013E7)</f>
        <v>52583013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IFERROR(__xludf.DUMMYFUNCTION("""COMPUTED_VALUE"""),1012.75)</f>
        <v>1012.75</v>
      </c>
      <c r="D336" s="2">
        <f>IFERROR(__xludf.DUMMYFUNCTION("""COMPUTED_VALUE"""),45779.66666666667)</f>
        <v>45779.66667</v>
      </c>
      <c r="E336" s="1">
        <f>IFERROR(__xludf.DUMMYFUNCTION("""COMPUTED_VALUE"""),1024.64)</f>
        <v>1024.64</v>
      </c>
      <c r="G336" s="2">
        <f>IFERROR(__xludf.DUMMYFUNCTION("""COMPUTED_VALUE"""),45779.66666666667)</f>
        <v>45779.66667</v>
      </c>
      <c r="H336" s="1">
        <f>IFERROR(__xludf.DUMMYFUNCTION("""COMPUTED_VALUE"""),1012.75)</f>
        <v>1012.75</v>
      </c>
      <c r="J336" s="2">
        <f>IFERROR(__xludf.DUMMYFUNCTION("""COMPUTED_VALUE"""),45779.66666666667)</f>
        <v>45779.66667</v>
      </c>
      <c r="K336" s="1">
        <f>IFERROR(__xludf.DUMMYFUNCTION("""COMPUTED_VALUE"""),1019.05)</f>
        <v>1019.05</v>
      </c>
      <c r="M336" s="2">
        <f>IFERROR(__xludf.DUMMYFUNCTION("""COMPUTED_VALUE"""),45779.66666666667)</f>
        <v>45779.66667</v>
      </c>
      <c r="N336" s="1">
        <f>IFERROR(__xludf.DUMMYFUNCTION("""COMPUTED_VALUE"""),4.8310366E7)</f>
        <v>48310366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IFERROR(__xludf.DUMMYFUNCTION("""COMPUTED_VALUE"""),1013.81)</f>
        <v>1013.81</v>
      </c>
      <c r="D337" s="2">
        <f>IFERROR(__xludf.DUMMYFUNCTION("""COMPUTED_VALUE"""),45782.66666666667)</f>
        <v>45782.66667</v>
      </c>
      <c r="E337" s="1">
        <f>IFERROR(__xludf.DUMMYFUNCTION("""COMPUTED_VALUE"""),1019.75)</f>
        <v>1019.75</v>
      </c>
      <c r="G337" s="2">
        <f>IFERROR(__xludf.DUMMYFUNCTION("""COMPUTED_VALUE"""),45782.66666666667)</f>
        <v>45782.66667</v>
      </c>
      <c r="H337" s="1">
        <f>IFERROR(__xludf.DUMMYFUNCTION("""COMPUTED_VALUE"""),1010.32)</f>
        <v>1010.32</v>
      </c>
      <c r="J337" s="2">
        <f>IFERROR(__xludf.DUMMYFUNCTION("""COMPUTED_VALUE"""),45782.66666666667)</f>
        <v>45782.66667</v>
      </c>
      <c r="K337" s="1">
        <f>IFERROR(__xludf.DUMMYFUNCTION("""COMPUTED_VALUE"""),1011.69)</f>
        <v>1011.69</v>
      </c>
      <c r="M337" s="2">
        <f>IFERROR(__xludf.DUMMYFUNCTION("""COMPUTED_VALUE"""),45782.66666666667)</f>
        <v>45782.66667</v>
      </c>
      <c r="N337" s="1">
        <f>IFERROR(__xludf.DUMMYFUNCTION("""COMPUTED_VALUE"""),4.5963502E7)</f>
        <v>45963502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IFERROR(__xludf.DUMMYFUNCTION("""COMPUTED_VALUE"""),1007.57)</f>
        <v>1007.57</v>
      </c>
      <c r="D338" s="2">
        <f>IFERROR(__xludf.DUMMYFUNCTION("""COMPUTED_VALUE"""),45783.66666666667)</f>
        <v>45783.66667</v>
      </c>
      <c r="E338" s="1">
        <f>IFERROR(__xludf.DUMMYFUNCTION("""COMPUTED_VALUE"""),1014.64)</f>
        <v>1014.64</v>
      </c>
      <c r="G338" s="2">
        <f>IFERROR(__xludf.DUMMYFUNCTION("""COMPUTED_VALUE"""),45783.66666666667)</f>
        <v>45783.66667</v>
      </c>
      <c r="H338" s="1">
        <f>IFERROR(__xludf.DUMMYFUNCTION("""COMPUTED_VALUE"""),1002.72)</f>
        <v>1002.72</v>
      </c>
      <c r="J338" s="2">
        <f>IFERROR(__xludf.DUMMYFUNCTION("""COMPUTED_VALUE"""),45783.66666666667)</f>
        <v>45783.66667</v>
      </c>
      <c r="K338" s="1">
        <f>IFERROR(__xludf.DUMMYFUNCTION("""COMPUTED_VALUE"""),1008.28)</f>
        <v>1008.28</v>
      </c>
      <c r="M338" s="2">
        <f>IFERROR(__xludf.DUMMYFUNCTION("""COMPUTED_VALUE"""),45783.66666666667)</f>
        <v>45783.66667</v>
      </c>
      <c r="N338" s="1">
        <f>IFERROR(__xludf.DUMMYFUNCTION("""COMPUTED_VALUE"""),4.5423532E7)</f>
        <v>45423532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IFERROR(__xludf.DUMMYFUNCTION("""COMPUTED_VALUE"""),1007.4)</f>
        <v>1007.4</v>
      </c>
      <c r="D339" s="2">
        <f>IFERROR(__xludf.DUMMYFUNCTION("""COMPUTED_VALUE"""),45784.66666666667)</f>
        <v>45784.66667</v>
      </c>
      <c r="E339" s="1">
        <f>IFERROR(__xludf.DUMMYFUNCTION("""COMPUTED_VALUE"""),1007.4)</f>
        <v>1007.4</v>
      </c>
      <c r="G339" s="2">
        <f>IFERROR(__xludf.DUMMYFUNCTION("""COMPUTED_VALUE"""),45784.66666666667)</f>
        <v>45784.66667</v>
      </c>
      <c r="H339" s="1">
        <f>IFERROR(__xludf.DUMMYFUNCTION("""COMPUTED_VALUE"""),994.26)</f>
        <v>994.26</v>
      </c>
      <c r="J339" s="2">
        <f>IFERROR(__xludf.DUMMYFUNCTION("""COMPUTED_VALUE"""),45784.66666666667)</f>
        <v>45784.66667</v>
      </c>
      <c r="K339" s="1">
        <f>IFERROR(__xludf.DUMMYFUNCTION("""COMPUTED_VALUE"""),999.36)</f>
        <v>999.36</v>
      </c>
      <c r="M339" s="2">
        <f>IFERROR(__xludf.DUMMYFUNCTION("""COMPUTED_VALUE"""),45784.66666666667)</f>
        <v>45784.66667</v>
      </c>
      <c r="N339" s="1">
        <f>IFERROR(__xludf.DUMMYFUNCTION("""COMPUTED_VALUE"""),5.9988224E7)</f>
        <v>59988224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IFERROR(__xludf.DUMMYFUNCTION("""COMPUTED_VALUE"""),1006.23)</f>
        <v>1006.23</v>
      </c>
      <c r="D340" s="2">
        <f>IFERROR(__xludf.DUMMYFUNCTION("""COMPUTED_VALUE"""),45785.66666666667)</f>
        <v>45785.66667</v>
      </c>
      <c r="E340" s="1">
        <f>IFERROR(__xludf.DUMMYFUNCTION("""COMPUTED_VALUE"""),1031.16)</f>
        <v>1031.16</v>
      </c>
      <c r="G340" s="2">
        <f>IFERROR(__xludf.DUMMYFUNCTION("""COMPUTED_VALUE"""),45785.66666666667)</f>
        <v>45785.66667</v>
      </c>
      <c r="H340" s="1">
        <f>IFERROR(__xludf.DUMMYFUNCTION("""COMPUTED_VALUE"""),1004.67)</f>
        <v>1004.67</v>
      </c>
      <c r="J340" s="2">
        <f>IFERROR(__xludf.DUMMYFUNCTION("""COMPUTED_VALUE"""),45785.66666666667)</f>
        <v>45785.66667</v>
      </c>
      <c r="K340" s="1">
        <f>IFERROR(__xludf.DUMMYFUNCTION("""COMPUTED_VALUE"""),1021.57)</f>
        <v>1021.57</v>
      </c>
      <c r="M340" s="2">
        <f>IFERROR(__xludf.DUMMYFUNCTION("""COMPUTED_VALUE"""),45785.66666666667)</f>
        <v>45785.66667</v>
      </c>
      <c r="N340" s="1">
        <f>IFERROR(__xludf.DUMMYFUNCTION("""COMPUTED_VALUE"""),5.4931701E7)</f>
        <v>54931701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IFERROR(__xludf.DUMMYFUNCTION("""COMPUTED_VALUE"""),1022.55)</f>
        <v>1022.55</v>
      </c>
      <c r="D341" s="2">
        <f>IFERROR(__xludf.DUMMYFUNCTION("""COMPUTED_VALUE"""),45786.66666666667)</f>
        <v>45786.66667</v>
      </c>
      <c r="E341" s="1">
        <f>IFERROR(__xludf.DUMMYFUNCTION("""COMPUTED_VALUE"""),1027.67)</f>
        <v>1027.67</v>
      </c>
      <c r="G341" s="2">
        <f>IFERROR(__xludf.DUMMYFUNCTION("""COMPUTED_VALUE"""),45786.66666666667)</f>
        <v>45786.66667</v>
      </c>
      <c r="H341" s="1">
        <f>IFERROR(__xludf.DUMMYFUNCTION("""COMPUTED_VALUE"""),1019.83)</f>
        <v>1019.83</v>
      </c>
      <c r="J341" s="2">
        <f>IFERROR(__xludf.DUMMYFUNCTION("""COMPUTED_VALUE"""),45786.66666666667)</f>
        <v>45786.66667</v>
      </c>
      <c r="K341" s="1">
        <f>IFERROR(__xludf.DUMMYFUNCTION("""COMPUTED_VALUE"""),1024.83)</f>
        <v>1024.83</v>
      </c>
      <c r="M341" s="2">
        <f>IFERROR(__xludf.DUMMYFUNCTION("""COMPUTED_VALUE"""),45786.66666666667)</f>
        <v>45786.66667</v>
      </c>
      <c r="N341" s="1">
        <f>IFERROR(__xludf.DUMMYFUNCTION("""COMPUTED_VALUE"""),4.0887198E7)</f>
        <v>40887198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IFERROR(__xludf.DUMMYFUNCTION("""COMPUTED_VALUE"""),1050.98)</f>
        <v>1050.98</v>
      </c>
      <c r="D342" s="2">
        <f>IFERROR(__xludf.DUMMYFUNCTION("""COMPUTED_VALUE"""),45789.66666666667)</f>
        <v>45789.66667</v>
      </c>
      <c r="E342" s="1">
        <f>IFERROR(__xludf.DUMMYFUNCTION("""COMPUTED_VALUE"""),1067.54)</f>
        <v>1067.54</v>
      </c>
      <c r="G342" s="2">
        <f>IFERROR(__xludf.DUMMYFUNCTION("""COMPUTED_VALUE"""),45789.66666666667)</f>
        <v>45789.66667</v>
      </c>
      <c r="H342" s="1">
        <f>IFERROR(__xludf.DUMMYFUNCTION("""COMPUTED_VALUE"""),1050.98)</f>
        <v>1050.98</v>
      </c>
      <c r="J342" s="2">
        <f>IFERROR(__xludf.DUMMYFUNCTION("""COMPUTED_VALUE"""),45789.66666666667)</f>
        <v>45789.66667</v>
      </c>
      <c r="K342" s="1">
        <f>IFERROR(__xludf.DUMMYFUNCTION("""COMPUTED_VALUE"""),1055.28)</f>
        <v>1055.28</v>
      </c>
      <c r="M342" s="2">
        <f>IFERROR(__xludf.DUMMYFUNCTION("""COMPUTED_VALUE"""),45789.66666666667)</f>
        <v>45789.66667</v>
      </c>
      <c r="N342" s="1">
        <f>IFERROR(__xludf.DUMMYFUNCTION("""COMPUTED_VALUE"""),5.7674726E7)</f>
        <v>57674726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IFERROR(__xludf.DUMMYFUNCTION("""COMPUTED_VALUE"""),1055.98)</f>
        <v>1055.98</v>
      </c>
      <c r="D343" s="2">
        <f>IFERROR(__xludf.DUMMYFUNCTION("""COMPUTED_VALUE"""),45790.66666666667)</f>
        <v>45790.66667</v>
      </c>
      <c r="E343" s="1">
        <f>IFERROR(__xludf.DUMMYFUNCTION("""COMPUTED_VALUE"""),1059.64)</f>
        <v>1059.64</v>
      </c>
      <c r="G343" s="2">
        <f>IFERROR(__xludf.DUMMYFUNCTION("""COMPUTED_VALUE"""),45790.66666666667)</f>
        <v>45790.66667</v>
      </c>
      <c r="H343" s="1">
        <f>IFERROR(__xludf.DUMMYFUNCTION("""COMPUTED_VALUE"""),1050.97)</f>
        <v>1050.97</v>
      </c>
      <c r="J343" s="2">
        <f>IFERROR(__xludf.DUMMYFUNCTION("""COMPUTED_VALUE"""),45790.66666666667)</f>
        <v>45790.66667</v>
      </c>
      <c r="K343" s="1">
        <f>IFERROR(__xludf.DUMMYFUNCTION("""COMPUTED_VALUE"""),1054.11)</f>
        <v>1054.11</v>
      </c>
      <c r="M343" s="2">
        <f>IFERROR(__xludf.DUMMYFUNCTION("""COMPUTED_VALUE"""),45790.66666666667)</f>
        <v>45790.66667</v>
      </c>
      <c r="N343" s="1">
        <f>IFERROR(__xludf.DUMMYFUNCTION("""COMPUTED_VALUE"""),4.7823091E7)</f>
        <v>47823091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IFERROR(__xludf.DUMMYFUNCTION("""COMPUTED_VALUE"""),1050.92)</f>
        <v>1050.92</v>
      </c>
      <c r="D344" s="2">
        <f>IFERROR(__xludf.DUMMYFUNCTION("""COMPUTED_VALUE"""),45791.66666666667)</f>
        <v>45791.66667</v>
      </c>
      <c r="E344" s="1">
        <f>IFERROR(__xludf.DUMMYFUNCTION("""COMPUTED_VALUE"""),1051.38)</f>
        <v>1051.38</v>
      </c>
      <c r="G344" s="2">
        <f>IFERROR(__xludf.DUMMYFUNCTION("""COMPUTED_VALUE"""),45791.66666666667)</f>
        <v>45791.66667</v>
      </c>
      <c r="H344" s="1">
        <f>IFERROR(__xludf.DUMMYFUNCTION("""COMPUTED_VALUE"""),1034.99)</f>
        <v>1034.99</v>
      </c>
      <c r="J344" s="2">
        <f>IFERROR(__xludf.DUMMYFUNCTION("""COMPUTED_VALUE"""),45791.66666666667)</f>
        <v>45791.66667</v>
      </c>
      <c r="K344" s="1">
        <f>IFERROR(__xludf.DUMMYFUNCTION("""COMPUTED_VALUE"""),1039.39)</f>
        <v>1039.39</v>
      </c>
      <c r="M344" s="2">
        <f>IFERROR(__xludf.DUMMYFUNCTION("""COMPUTED_VALUE"""),45791.66666666667)</f>
        <v>45791.66667</v>
      </c>
      <c r="N344" s="1">
        <f>IFERROR(__xludf.DUMMYFUNCTION("""COMPUTED_VALUE"""),4.2277718E7)</f>
        <v>42277718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IFERROR(__xludf.DUMMYFUNCTION("""COMPUTED_VALUE"""),1036.58)</f>
        <v>1036.58</v>
      </c>
      <c r="D345" s="2">
        <f>IFERROR(__xludf.DUMMYFUNCTION("""COMPUTED_VALUE"""),45792.66666666667)</f>
        <v>45792.66667</v>
      </c>
      <c r="E345" s="1">
        <f>IFERROR(__xludf.DUMMYFUNCTION("""COMPUTED_VALUE"""),1052.41)</f>
        <v>1052.41</v>
      </c>
      <c r="G345" s="2">
        <f>IFERROR(__xludf.DUMMYFUNCTION("""COMPUTED_VALUE"""),45792.66666666667)</f>
        <v>45792.66667</v>
      </c>
      <c r="H345" s="1">
        <f>IFERROR(__xludf.DUMMYFUNCTION("""COMPUTED_VALUE"""),1034.97)</f>
        <v>1034.97</v>
      </c>
      <c r="J345" s="2">
        <f>IFERROR(__xludf.DUMMYFUNCTION("""COMPUTED_VALUE"""),45792.66666666667)</f>
        <v>45792.66667</v>
      </c>
      <c r="K345" s="1">
        <f>IFERROR(__xludf.DUMMYFUNCTION("""COMPUTED_VALUE"""),1052.03)</f>
        <v>1052.03</v>
      </c>
      <c r="M345" s="2">
        <f>IFERROR(__xludf.DUMMYFUNCTION("""COMPUTED_VALUE"""),45792.66666666667)</f>
        <v>45792.66667</v>
      </c>
      <c r="N345" s="1">
        <f>IFERROR(__xludf.DUMMYFUNCTION("""COMPUTED_VALUE"""),4.1029206E7)</f>
        <v>41029206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IFERROR(__xludf.DUMMYFUNCTION("""COMPUTED_VALUE"""),1051.53)</f>
        <v>1051.53</v>
      </c>
      <c r="D346" s="2">
        <f>IFERROR(__xludf.DUMMYFUNCTION("""COMPUTED_VALUE"""),45793.66666666667)</f>
        <v>45793.66667</v>
      </c>
      <c r="E346" s="1">
        <f>IFERROR(__xludf.DUMMYFUNCTION("""COMPUTED_VALUE"""),1065.31)</f>
        <v>1065.31</v>
      </c>
      <c r="G346" s="2">
        <f>IFERROR(__xludf.DUMMYFUNCTION("""COMPUTED_VALUE"""),45793.66666666667)</f>
        <v>45793.66667</v>
      </c>
      <c r="H346" s="1">
        <f>IFERROR(__xludf.DUMMYFUNCTION("""COMPUTED_VALUE"""),1047.69)</f>
        <v>1047.69</v>
      </c>
      <c r="J346" s="2">
        <f>IFERROR(__xludf.DUMMYFUNCTION("""COMPUTED_VALUE"""),45793.66666666667)</f>
        <v>45793.66667</v>
      </c>
      <c r="K346" s="1">
        <f>IFERROR(__xludf.DUMMYFUNCTION("""COMPUTED_VALUE"""),1065.18)</f>
        <v>1065.18</v>
      </c>
      <c r="M346" s="2">
        <f>IFERROR(__xludf.DUMMYFUNCTION("""COMPUTED_VALUE"""),45793.66666666667)</f>
        <v>45793.66667</v>
      </c>
      <c r="N346" s="1">
        <f>IFERROR(__xludf.DUMMYFUNCTION("""COMPUTED_VALUE"""),3.9188886E7)</f>
        <v>39188886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IFERROR(__xludf.DUMMYFUNCTION("""COMPUTED_VALUE"""),1061.05)</f>
        <v>1061.05</v>
      </c>
      <c r="D347" s="2">
        <f>IFERROR(__xludf.DUMMYFUNCTION("""COMPUTED_VALUE"""),45796.66666666667)</f>
        <v>45796.66667</v>
      </c>
      <c r="E347" s="1">
        <f>IFERROR(__xludf.DUMMYFUNCTION("""COMPUTED_VALUE"""),1066.02)</f>
        <v>1066.02</v>
      </c>
      <c r="G347" s="2">
        <f>IFERROR(__xludf.DUMMYFUNCTION("""COMPUTED_VALUE"""),45796.66666666667)</f>
        <v>45796.66667</v>
      </c>
      <c r="H347" s="1">
        <f>IFERROR(__xludf.DUMMYFUNCTION("""COMPUTED_VALUE"""),1051.66)</f>
        <v>1051.66</v>
      </c>
      <c r="J347" s="2">
        <f>IFERROR(__xludf.DUMMYFUNCTION("""COMPUTED_VALUE"""),45796.66666666667)</f>
        <v>45796.66667</v>
      </c>
      <c r="K347" s="1">
        <f>IFERROR(__xludf.DUMMYFUNCTION("""COMPUTED_VALUE"""),1065.68)</f>
        <v>1065.68</v>
      </c>
      <c r="M347" s="2">
        <f>IFERROR(__xludf.DUMMYFUNCTION("""COMPUTED_VALUE"""),45796.66666666667)</f>
        <v>45796.66667</v>
      </c>
      <c r="N347" s="1">
        <f>IFERROR(__xludf.DUMMYFUNCTION("""COMPUTED_VALUE"""),3.9562123E7)</f>
        <v>39562123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IFERROR(__xludf.DUMMYFUNCTION("""COMPUTED_VALUE"""),1064.16)</f>
        <v>1064.16</v>
      </c>
      <c r="D348" s="2">
        <f>IFERROR(__xludf.DUMMYFUNCTION("""COMPUTED_VALUE"""),45797.66666666667)</f>
        <v>45797.66667</v>
      </c>
      <c r="E348" s="1">
        <f>IFERROR(__xludf.DUMMYFUNCTION("""COMPUTED_VALUE"""),1069.44)</f>
        <v>1069.44</v>
      </c>
      <c r="G348" s="2">
        <f>IFERROR(__xludf.DUMMYFUNCTION("""COMPUTED_VALUE"""),45797.66666666667)</f>
        <v>45797.66667</v>
      </c>
      <c r="H348" s="1">
        <f>IFERROR(__xludf.DUMMYFUNCTION("""COMPUTED_VALUE"""),1061.88)</f>
        <v>1061.88</v>
      </c>
      <c r="J348" s="2">
        <f>IFERROR(__xludf.DUMMYFUNCTION("""COMPUTED_VALUE"""),45797.66666666667)</f>
        <v>45797.66667</v>
      </c>
      <c r="K348" s="1">
        <f>IFERROR(__xludf.DUMMYFUNCTION("""COMPUTED_VALUE"""),1067.44)</f>
        <v>1067.44</v>
      </c>
      <c r="M348" s="2">
        <f>IFERROR(__xludf.DUMMYFUNCTION("""COMPUTED_VALUE"""),45797.66666666667)</f>
        <v>45797.66667</v>
      </c>
      <c r="N348" s="1">
        <f>IFERROR(__xludf.DUMMYFUNCTION("""COMPUTED_VALUE"""),3.5373381E7)</f>
        <v>35373381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IFERROR(__xludf.DUMMYFUNCTION("""COMPUTED_VALUE"""),1062.0)</f>
        <v>1062</v>
      </c>
      <c r="D349" s="2">
        <f>IFERROR(__xludf.DUMMYFUNCTION("""COMPUTED_VALUE"""),45798.66666666667)</f>
        <v>45798.66667</v>
      </c>
      <c r="E349" s="1">
        <f>IFERROR(__xludf.DUMMYFUNCTION("""COMPUTED_VALUE"""),1066.1)</f>
        <v>1066.1</v>
      </c>
      <c r="G349" s="2">
        <f>IFERROR(__xludf.DUMMYFUNCTION("""COMPUTED_VALUE"""),45798.66666666667)</f>
        <v>45798.66667</v>
      </c>
      <c r="H349" s="1">
        <f>IFERROR(__xludf.DUMMYFUNCTION("""COMPUTED_VALUE"""),1053.21)</f>
        <v>1053.21</v>
      </c>
      <c r="J349" s="2">
        <f>IFERROR(__xludf.DUMMYFUNCTION("""COMPUTED_VALUE"""),45798.66666666667)</f>
        <v>45798.66667</v>
      </c>
      <c r="K349" s="1">
        <f>IFERROR(__xludf.DUMMYFUNCTION("""COMPUTED_VALUE"""),1055.55)</f>
        <v>1055.55</v>
      </c>
      <c r="M349" s="2">
        <f>IFERROR(__xludf.DUMMYFUNCTION("""COMPUTED_VALUE"""),45798.66666666667)</f>
        <v>45798.66667</v>
      </c>
      <c r="N349" s="1">
        <f>IFERROR(__xludf.DUMMYFUNCTION("""COMPUTED_VALUE"""),3.9521381E7)</f>
        <v>39521381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IFERROR(__xludf.DUMMYFUNCTION("""COMPUTED_VALUE"""),1052.44)</f>
        <v>1052.44</v>
      </c>
      <c r="D350" s="2">
        <f>IFERROR(__xludf.DUMMYFUNCTION("""COMPUTED_VALUE"""),45799.66666666667)</f>
        <v>45799.66667</v>
      </c>
      <c r="E350" s="1">
        <f>IFERROR(__xludf.DUMMYFUNCTION("""COMPUTED_VALUE"""),1057.55)</f>
        <v>1057.55</v>
      </c>
      <c r="G350" s="2">
        <f>IFERROR(__xludf.DUMMYFUNCTION("""COMPUTED_VALUE"""),45799.66666666667)</f>
        <v>45799.66667</v>
      </c>
      <c r="H350" s="1">
        <f>IFERROR(__xludf.DUMMYFUNCTION("""COMPUTED_VALUE"""),1045.59)</f>
        <v>1045.59</v>
      </c>
      <c r="J350" s="2">
        <f>IFERROR(__xludf.DUMMYFUNCTION("""COMPUTED_VALUE"""),45799.66666666667)</f>
        <v>45799.66667</v>
      </c>
      <c r="K350" s="1">
        <f>IFERROR(__xludf.DUMMYFUNCTION("""COMPUTED_VALUE"""),1052.32)</f>
        <v>1052.32</v>
      </c>
      <c r="M350" s="2">
        <f>IFERROR(__xludf.DUMMYFUNCTION("""COMPUTED_VALUE"""),45799.66666666667)</f>
        <v>45799.66667</v>
      </c>
      <c r="N350" s="1">
        <f>IFERROR(__xludf.DUMMYFUNCTION("""COMPUTED_VALUE"""),3.4758616E7)</f>
        <v>34758616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IFERROR(__xludf.DUMMYFUNCTION("""COMPUTED_VALUE"""),1043.97)</f>
        <v>1043.97</v>
      </c>
      <c r="D351" s="2">
        <f>IFERROR(__xludf.DUMMYFUNCTION("""COMPUTED_VALUE"""),45800.66666666667)</f>
        <v>45800.66667</v>
      </c>
      <c r="E351" s="1">
        <f>IFERROR(__xludf.DUMMYFUNCTION("""COMPUTED_VALUE"""),1051.93)</f>
        <v>1051.93</v>
      </c>
      <c r="G351" s="2">
        <f>IFERROR(__xludf.DUMMYFUNCTION("""COMPUTED_VALUE"""),45800.66666666667)</f>
        <v>45800.66667</v>
      </c>
      <c r="H351" s="1">
        <f>IFERROR(__xludf.DUMMYFUNCTION("""COMPUTED_VALUE"""),1040.11)</f>
        <v>1040.11</v>
      </c>
      <c r="J351" s="2">
        <f>IFERROR(__xludf.DUMMYFUNCTION("""COMPUTED_VALUE"""),45800.66666666667)</f>
        <v>45800.66667</v>
      </c>
      <c r="K351" s="1">
        <f>IFERROR(__xludf.DUMMYFUNCTION("""COMPUTED_VALUE"""),1049.95)</f>
        <v>1049.95</v>
      </c>
      <c r="M351" s="2">
        <f>IFERROR(__xludf.DUMMYFUNCTION("""COMPUTED_VALUE"""),45800.66666666667)</f>
        <v>45800.66667</v>
      </c>
      <c r="N351" s="1">
        <f>IFERROR(__xludf.DUMMYFUNCTION("""COMPUTED_VALUE"""),2.8766297E7)</f>
        <v>28766297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IFERROR(__xludf.DUMMYFUNCTION("""COMPUTED_VALUE"""),1052.9)</f>
        <v>1052.9</v>
      </c>
      <c r="D352" s="2">
        <f>IFERROR(__xludf.DUMMYFUNCTION("""COMPUTED_VALUE"""),45804.66666666667)</f>
        <v>45804.66667</v>
      </c>
      <c r="E352" s="1">
        <f>IFERROR(__xludf.DUMMYFUNCTION("""COMPUTED_VALUE"""),1074.06)</f>
        <v>1074.06</v>
      </c>
      <c r="G352" s="2">
        <f>IFERROR(__xludf.DUMMYFUNCTION("""COMPUTED_VALUE"""),45804.66666666667)</f>
        <v>45804.66667</v>
      </c>
      <c r="H352" s="1">
        <f>IFERROR(__xludf.DUMMYFUNCTION("""COMPUTED_VALUE"""),1052.9)</f>
        <v>1052.9</v>
      </c>
      <c r="J352" s="2">
        <f>IFERROR(__xludf.DUMMYFUNCTION("""COMPUTED_VALUE"""),45804.66666666667)</f>
        <v>45804.66667</v>
      </c>
      <c r="K352" s="1">
        <f>IFERROR(__xludf.DUMMYFUNCTION("""COMPUTED_VALUE"""),1073.93)</f>
        <v>1073.93</v>
      </c>
      <c r="M352" s="2">
        <f>IFERROR(__xludf.DUMMYFUNCTION("""COMPUTED_VALUE"""),45804.66666666667)</f>
        <v>45804.66667</v>
      </c>
      <c r="N352" s="1">
        <f>IFERROR(__xludf.DUMMYFUNCTION("""COMPUTED_VALUE"""),3.9105079E7)</f>
        <v>39105079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IFERROR(__xludf.DUMMYFUNCTION("""COMPUTED_VALUE"""),1072.4)</f>
        <v>1072.4</v>
      </c>
      <c r="D353" s="2">
        <f>IFERROR(__xludf.DUMMYFUNCTION("""COMPUTED_VALUE"""),45805.66666666667)</f>
        <v>45805.66667</v>
      </c>
      <c r="E353" s="1">
        <f>IFERROR(__xludf.DUMMYFUNCTION("""COMPUTED_VALUE"""),1072.4)</f>
        <v>1072.4</v>
      </c>
      <c r="G353" s="2">
        <f>IFERROR(__xludf.DUMMYFUNCTION("""COMPUTED_VALUE"""),45805.66666666667)</f>
        <v>45805.66667</v>
      </c>
      <c r="H353" s="1">
        <f>IFERROR(__xludf.DUMMYFUNCTION("""COMPUTED_VALUE"""),1059.35)</f>
        <v>1059.35</v>
      </c>
      <c r="J353" s="2">
        <f>IFERROR(__xludf.DUMMYFUNCTION("""COMPUTED_VALUE"""),45805.66666666667)</f>
        <v>45805.66667</v>
      </c>
      <c r="K353" s="1">
        <f>IFERROR(__xludf.DUMMYFUNCTION("""COMPUTED_VALUE"""),1060.87)</f>
        <v>1060.87</v>
      </c>
      <c r="M353" s="2">
        <f>IFERROR(__xludf.DUMMYFUNCTION("""COMPUTED_VALUE"""),45805.66666666667)</f>
        <v>45805.66667</v>
      </c>
      <c r="N353" s="1">
        <f>IFERROR(__xludf.DUMMYFUNCTION("""COMPUTED_VALUE"""),3.4788048E7)</f>
        <v>34788048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IFERROR(__xludf.DUMMYFUNCTION("""COMPUTED_VALUE"""),1061.79)</f>
        <v>1061.79</v>
      </c>
      <c r="D354" s="2">
        <f>IFERROR(__xludf.DUMMYFUNCTION("""COMPUTED_VALUE"""),45806.66666666667)</f>
        <v>45806.66667</v>
      </c>
      <c r="E354" s="1">
        <f>IFERROR(__xludf.DUMMYFUNCTION("""COMPUTED_VALUE"""),1064.91)</f>
        <v>1064.91</v>
      </c>
      <c r="G354" s="2">
        <f>IFERROR(__xludf.DUMMYFUNCTION("""COMPUTED_VALUE"""),45806.66666666667)</f>
        <v>45806.66667</v>
      </c>
      <c r="H354" s="1">
        <f>IFERROR(__xludf.DUMMYFUNCTION("""COMPUTED_VALUE"""),1053.75)</f>
        <v>1053.75</v>
      </c>
      <c r="J354" s="2">
        <f>IFERROR(__xludf.DUMMYFUNCTION("""COMPUTED_VALUE"""),45806.66666666667)</f>
        <v>45806.66667</v>
      </c>
      <c r="K354" s="1">
        <f>IFERROR(__xludf.DUMMYFUNCTION("""COMPUTED_VALUE"""),1064.09)</f>
        <v>1064.09</v>
      </c>
      <c r="M354" s="2">
        <f>IFERROR(__xludf.DUMMYFUNCTION("""COMPUTED_VALUE"""),45806.66666666667)</f>
        <v>45806.66667</v>
      </c>
      <c r="N354" s="1">
        <f>IFERROR(__xludf.DUMMYFUNCTION("""COMPUTED_VALUE"""),4.0316704E7)</f>
        <v>40316704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IFERROR(__xludf.DUMMYFUNCTION("""COMPUTED_VALUE"""),1060.23)</f>
        <v>1060.23</v>
      </c>
      <c r="D355" s="2">
        <f>IFERROR(__xludf.DUMMYFUNCTION("""COMPUTED_VALUE"""),45807.66666666667)</f>
        <v>45807.66667</v>
      </c>
      <c r="E355" s="1">
        <f>IFERROR(__xludf.DUMMYFUNCTION("""COMPUTED_VALUE"""),1064.53)</f>
        <v>1064.53</v>
      </c>
      <c r="G355" s="2">
        <f>IFERROR(__xludf.DUMMYFUNCTION("""COMPUTED_VALUE"""),45807.66666666667)</f>
        <v>45807.66667</v>
      </c>
      <c r="H355" s="1">
        <f>IFERROR(__xludf.DUMMYFUNCTION("""COMPUTED_VALUE"""),1050.81)</f>
        <v>1050.81</v>
      </c>
      <c r="J355" s="2">
        <f>IFERROR(__xludf.DUMMYFUNCTION("""COMPUTED_VALUE"""),45807.66666666667)</f>
        <v>45807.66667</v>
      </c>
      <c r="K355" s="1">
        <f>IFERROR(__xludf.DUMMYFUNCTION("""COMPUTED_VALUE"""),1062.16)</f>
        <v>1062.16</v>
      </c>
      <c r="M355" s="2">
        <f>IFERROR(__xludf.DUMMYFUNCTION("""COMPUTED_VALUE"""),45807.66666666667)</f>
        <v>45807.66667</v>
      </c>
      <c r="N355" s="1">
        <f>IFERROR(__xludf.DUMMYFUNCTION("""COMPUTED_VALUE"""),7.2233407E7)</f>
        <v>72233407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IFERROR(__xludf.DUMMYFUNCTION("""COMPUTED_VALUE"""),1061.3)</f>
        <v>1061.3</v>
      </c>
      <c r="D356" s="2">
        <f>IFERROR(__xludf.DUMMYFUNCTION("""COMPUTED_VALUE"""),45810.66666666667)</f>
        <v>45810.66667</v>
      </c>
      <c r="E356" s="1">
        <f>IFERROR(__xludf.DUMMYFUNCTION("""COMPUTED_VALUE"""),1061.3)</f>
        <v>1061.3</v>
      </c>
      <c r="G356" s="2">
        <f>IFERROR(__xludf.DUMMYFUNCTION("""COMPUTED_VALUE"""),45810.66666666667)</f>
        <v>45810.66667</v>
      </c>
      <c r="H356" s="1">
        <f>IFERROR(__xludf.DUMMYFUNCTION("""COMPUTED_VALUE"""),1048.15)</f>
        <v>1048.15</v>
      </c>
      <c r="J356" s="2">
        <f>IFERROR(__xludf.DUMMYFUNCTION("""COMPUTED_VALUE"""),45810.66666666667)</f>
        <v>45810.66667</v>
      </c>
      <c r="K356" s="1">
        <f>IFERROR(__xludf.DUMMYFUNCTION("""COMPUTED_VALUE"""),1059.35)</f>
        <v>1059.35</v>
      </c>
      <c r="M356" s="2">
        <f>IFERROR(__xludf.DUMMYFUNCTION("""COMPUTED_VALUE"""),45810.66666666667)</f>
        <v>45810.66667</v>
      </c>
      <c r="N356" s="1">
        <f>IFERROR(__xludf.DUMMYFUNCTION("""COMPUTED_VALUE"""),4.55327E7)</f>
        <v>45532700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IFERROR(__xludf.DUMMYFUNCTION("""COMPUTED_VALUE"""),1057.58)</f>
        <v>1057.58</v>
      </c>
      <c r="D357" s="2">
        <f>IFERROR(__xludf.DUMMYFUNCTION("""COMPUTED_VALUE"""),45811.66666666667)</f>
        <v>45811.66667</v>
      </c>
      <c r="E357" s="1">
        <f>IFERROR(__xludf.DUMMYFUNCTION("""COMPUTED_VALUE"""),1070.65)</f>
        <v>1070.65</v>
      </c>
      <c r="G357" s="2">
        <f>IFERROR(__xludf.DUMMYFUNCTION("""COMPUTED_VALUE"""),45811.66666666667)</f>
        <v>45811.66667</v>
      </c>
      <c r="H357" s="1">
        <f>IFERROR(__xludf.DUMMYFUNCTION("""COMPUTED_VALUE"""),1049.78)</f>
        <v>1049.78</v>
      </c>
      <c r="J357" s="2">
        <f>IFERROR(__xludf.DUMMYFUNCTION("""COMPUTED_VALUE"""),45811.66666666667)</f>
        <v>45811.66667</v>
      </c>
      <c r="K357" s="1">
        <f>IFERROR(__xludf.DUMMYFUNCTION("""COMPUTED_VALUE"""),1068.35)</f>
        <v>1068.35</v>
      </c>
      <c r="M357" s="2">
        <f>IFERROR(__xludf.DUMMYFUNCTION("""COMPUTED_VALUE"""),45811.66666666667)</f>
        <v>45811.66667</v>
      </c>
      <c r="N357" s="1">
        <f>IFERROR(__xludf.DUMMYFUNCTION("""COMPUTED_VALUE"""),4.149532E7)</f>
        <v>41495320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IFERROR(__xludf.DUMMYFUNCTION("""COMPUTED_VALUE"""),1070.69)</f>
        <v>1070.69</v>
      </c>
      <c r="D358" s="2">
        <f>IFERROR(__xludf.DUMMYFUNCTION("""COMPUTED_VALUE"""),45812.66666666667)</f>
        <v>45812.66667</v>
      </c>
      <c r="E358" s="1">
        <f>IFERROR(__xludf.DUMMYFUNCTION("""COMPUTED_VALUE"""),1078.27)</f>
        <v>1078.27</v>
      </c>
      <c r="G358" s="2">
        <f>IFERROR(__xludf.DUMMYFUNCTION("""COMPUTED_VALUE"""),45812.66666666667)</f>
        <v>45812.66667</v>
      </c>
      <c r="H358" s="1">
        <f>IFERROR(__xludf.DUMMYFUNCTION("""COMPUTED_VALUE"""),1070.13)</f>
        <v>1070.13</v>
      </c>
      <c r="J358" s="2">
        <f>IFERROR(__xludf.DUMMYFUNCTION("""COMPUTED_VALUE"""),45812.66666666667)</f>
        <v>45812.66667</v>
      </c>
      <c r="K358" s="1">
        <f>IFERROR(__xludf.DUMMYFUNCTION("""COMPUTED_VALUE"""),1075.01)</f>
        <v>1075.01</v>
      </c>
      <c r="M358" s="2">
        <f>IFERROR(__xludf.DUMMYFUNCTION("""COMPUTED_VALUE"""),45812.66666666667)</f>
        <v>45812.66667</v>
      </c>
      <c r="N358" s="1">
        <f>IFERROR(__xludf.DUMMYFUNCTION("""COMPUTED_VALUE"""),3.6000574E7)</f>
        <v>36000574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IFERROR(__xludf.DUMMYFUNCTION("""COMPUTED_VALUE"""),1079.84)</f>
        <v>1079.84</v>
      </c>
      <c r="D359" s="2">
        <f>IFERROR(__xludf.DUMMYFUNCTION("""COMPUTED_VALUE"""),45813.66666666667)</f>
        <v>45813.66667</v>
      </c>
      <c r="E359" s="1">
        <f>IFERROR(__xludf.DUMMYFUNCTION("""COMPUTED_VALUE"""),1080.4)</f>
        <v>1080.4</v>
      </c>
      <c r="G359" s="2">
        <f>IFERROR(__xludf.DUMMYFUNCTION("""COMPUTED_VALUE"""),45813.66666666667)</f>
        <v>45813.66667</v>
      </c>
      <c r="H359" s="1">
        <f>IFERROR(__xludf.DUMMYFUNCTION("""COMPUTED_VALUE"""),1069.23)</f>
        <v>1069.23</v>
      </c>
      <c r="J359" s="2">
        <f>IFERROR(__xludf.DUMMYFUNCTION("""COMPUTED_VALUE"""),45813.66666666667)</f>
        <v>45813.66667</v>
      </c>
      <c r="K359" s="1">
        <f>IFERROR(__xludf.DUMMYFUNCTION("""COMPUTED_VALUE"""),1070.67)</f>
        <v>1070.67</v>
      </c>
      <c r="M359" s="2">
        <f>IFERROR(__xludf.DUMMYFUNCTION("""COMPUTED_VALUE"""),45813.66666666667)</f>
        <v>45813.66667</v>
      </c>
      <c r="N359" s="1">
        <f>IFERROR(__xludf.DUMMYFUNCTION("""COMPUTED_VALUE"""),4.0947609E7)</f>
        <v>40947609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IFERROR(__xludf.DUMMYFUNCTION("""COMPUTED_VALUE"""),1075.93)</f>
        <v>1075.93</v>
      </c>
      <c r="D360" s="2">
        <f>IFERROR(__xludf.DUMMYFUNCTION("""COMPUTED_VALUE"""),45814.66666666667)</f>
        <v>45814.66667</v>
      </c>
      <c r="E360" s="1">
        <f>IFERROR(__xludf.DUMMYFUNCTION("""COMPUTED_VALUE"""),1081.83)</f>
        <v>1081.83</v>
      </c>
      <c r="G360" s="2">
        <f>IFERROR(__xludf.DUMMYFUNCTION("""COMPUTED_VALUE"""),45814.66666666667)</f>
        <v>45814.66667</v>
      </c>
      <c r="H360" s="1">
        <f>IFERROR(__xludf.DUMMYFUNCTION("""COMPUTED_VALUE"""),1073.13)</f>
        <v>1073.13</v>
      </c>
      <c r="J360" s="2">
        <f>IFERROR(__xludf.DUMMYFUNCTION("""COMPUTED_VALUE"""),45814.66666666667)</f>
        <v>45814.66667</v>
      </c>
      <c r="K360" s="1">
        <f>IFERROR(__xludf.DUMMYFUNCTION("""COMPUTED_VALUE"""),1076.1)</f>
        <v>1076.1</v>
      </c>
      <c r="M360" s="2">
        <f>IFERROR(__xludf.DUMMYFUNCTION("""COMPUTED_VALUE"""),45814.66666666667)</f>
        <v>45814.66667</v>
      </c>
      <c r="N360" s="1">
        <f>IFERROR(__xludf.DUMMYFUNCTION("""COMPUTED_VALUE"""),4.1422395E7)</f>
        <v>41422395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IFERROR(__xludf.DUMMYFUNCTION("""COMPUTED_VALUE"""),1079.15)</f>
        <v>1079.15</v>
      </c>
      <c r="D361" s="2">
        <f>IFERROR(__xludf.DUMMYFUNCTION("""COMPUTED_VALUE"""),45817.66666666667)</f>
        <v>45817.66667</v>
      </c>
      <c r="E361" s="1">
        <f>IFERROR(__xludf.DUMMYFUNCTION("""COMPUTED_VALUE"""),1090.69)</f>
        <v>1090.69</v>
      </c>
      <c r="G361" s="2">
        <f>IFERROR(__xludf.DUMMYFUNCTION("""COMPUTED_VALUE"""),45817.66666666667)</f>
        <v>45817.66667</v>
      </c>
      <c r="H361" s="1">
        <f>IFERROR(__xludf.DUMMYFUNCTION("""COMPUTED_VALUE"""),1079.14)</f>
        <v>1079.14</v>
      </c>
      <c r="J361" s="2">
        <f>IFERROR(__xludf.DUMMYFUNCTION("""COMPUTED_VALUE"""),45817.66666666667)</f>
        <v>45817.66667</v>
      </c>
      <c r="K361" s="1">
        <f>IFERROR(__xludf.DUMMYFUNCTION("""COMPUTED_VALUE"""),1083.11)</f>
        <v>1083.11</v>
      </c>
      <c r="M361" s="2">
        <f>IFERROR(__xludf.DUMMYFUNCTION("""COMPUTED_VALUE"""),45817.66666666667)</f>
        <v>45817.66667</v>
      </c>
      <c r="N361" s="1">
        <f>IFERROR(__xludf.DUMMYFUNCTION("""COMPUTED_VALUE"""),4.2582329E7)</f>
        <v>42582329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IFERROR(__xludf.DUMMYFUNCTION("""COMPUTED_VALUE"""),1086.5)</f>
        <v>1086.5</v>
      </c>
      <c r="D362" s="2">
        <f>IFERROR(__xludf.DUMMYFUNCTION("""COMPUTED_VALUE"""),45818.66666666667)</f>
        <v>45818.66667</v>
      </c>
      <c r="E362" s="1">
        <f>IFERROR(__xludf.DUMMYFUNCTION("""COMPUTED_VALUE"""),1094.61)</f>
        <v>1094.61</v>
      </c>
      <c r="G362" s="2">
        <f>IFERROR(__xludf.DUMMYFUNCTION("""COMPUTED_VALUE"""),45818.66666666667)</f>
        <v>45818.66667</v>
      </c>
      <c r="H362" s="1">
        <f>IFERROR(__xludf.DUMMYFUNCTION("""COMPUTED_VALUE"""),1085.36)</f>
        <v>1085.36</v>
      </c>
      <c r="J362" s="2">
        <f>IFERROR(__xludf.DUMMYFUNCTION("""COMPUTED_VALUE"""),45818.66666666667)</f>
        <v>45818.66667</v>
      </c>
      <c r="K362" s="1">
        <f>IFERROR(__xludf.DUMMYFUNCTION("""COMPUTED_VALUE"""),1092.19)</f>
        <v>1092.19</v>
      </c>
      <c r="M362" s="2">
        <f>IFERROR(__xludf.DUMMYFUNCTION("""COMPUTED_VALUE"""),45818.66666666667)</f>
        <v>45818.66667</v>
      </c>
      <c r="N362" s="1">
        <f>IFERROR(__xludf.DUMMYFUNCTION("""COMPUTED_VALUE"""),4.5493729E7)</f>
        <v>45493729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IFERROR(__xludf.DUMMYFUNCTION("""COMPUTED_VALUE"""),1093.67)</f>
        <v>1093.67</v>
      </c>
      <c r="D363" s="2">
        <f>IFERROR(__xludf.DUMMYFUNCTION("""COMPUTED_VALUE"""),45819.66666666667)</f>
        <v>45819.66667</v>
      </c>
      <c r="E363" s="1">
        <f>IFERROR(__xludf.DUMMYFUNCTION("""COMPUTED_VALUE"""),1094.68)</f>
        <v>1094.68</v>
      </c>
      <c r="G363" s="2">
        <f>IFERROR(__xludf.DUMMYFUNCTION("""COMPUTED_VALUE"""),45819.66666666667)</f>
        <v>45819.66667</v>
      </c>
      <c r="H363" s="1">
        <f>IFERROR(__xludf.DUMMYFUNCTION("""COMPUTED_VALUE"""),1083.53)</f>
        <v>1083.53</v>
      </c>
      <c r="J363" s="2">
        <f>IFERROR(__xludf.DUMMYFUNCTION("""COMPUTED_VALUE"""),45819.66666666667)</f>
        <v>45819.66667</v>
      </c>
      <c r="K363" s="1">
        <f>IFERROR(__xludf.DUMMYFUNCTION("""COMPUTED_VALUE"""),1089.35)</f>
        <v>1089.35</v>
      </c>
      <c r="M363" s="2">
        <f>IFERROR(__xludf.DUMMYFUNCTION("""COMPUTED_VALUE"""),45819.66666666667)</f>
        <v>45819.66667</v>
      </c>
      <c r="N363" s="1">
        <f>IFERROR(__xludf.DUMMYFUNCTION("""COMPUTED_VALUE"""),4.7902372E7)</f>
        <v>47902372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IFERROR(__xludf.DUMMYFUNCTION("""COMPUTED_VALUE"""),1084.5)</f>
        <v>1084.5</v>
      </c>
      <c r="D364" s="2">
        <f>IFERROR(__xludf.DUMMYFUNCTION("""COMPUTED_VALUE"""),45820.66666666667)</f>
        <v>45820.66667</v>
      </c>
      <c r="E364" s="1">
        <f>IFERROR(__xludf.DUMMYFUNCTION("""COMPUTED_VALUE"""),1088.58)</f>
        <v>1088.58</v>
      </c>
      <c r="G364" s="2">
        <f>IFERROR(__xludf.DUMMYFUNCTION("""COMPUTED_VALUE"""),45820.66666666667)</f>
        <v>45820.66667</v>
      </c>
      <c r="H364" s="1">
        <f>IFERROR(__xludf.DUMMYFUNCTION("""COMPUTED_VALUE"""),1075.7)</f>
        <v>1075.7</v>
      </c>
      <c r="J364" s="2">
        <f>IFERROR(__xludf.DUMMYFUNCTION("""COMPUTED_VALUE"""),45820.66666666667)</f>
        <v>45820.66667</v>
      </c>
      <c r="K364" s="1">
        <f>IFERROR(__xludf.DUMMYFUNCTION("""COMPUTED_VALUE"""),1086.18)</f>
        <v>1086.18</v>
      </c>
      <c r="M364" s="2">
        <f>IFERROR(__xludf.DUMMYFUNCTION("""COMPUTED_VALUE"""),45820.66666666667)</f>
        <v>45820.66667</v>
      </c>
      <c r="N364" s="1">
        <f>IFERROR(__xludf.DUMMYFUNCTION("""COMPUTED_VALUE"""),3.5453848E7)</f>
        <v>35453848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IFERROR(__xludf.DUMMYFUNCTION("""COMPUTED_VALUE"""),1079.91)</f>
        <v>1079.91</v>
      </c>
      <c r="D365" s="2">
        <f>IFERROR(__xludf.DUMMYFUNCTION("""COMPUTED_VALUE"""),45821.66666666667)</f>
        <v>45821.66667</v>
      </c>
      <c r="E365" s="1">
        <f>IFERROR(__xludf.DUMMYFUNCTION("""COMPUTED_VALUE"""),1083.98)</f>
        <v>1083.98</v>
      </c>
      <c r="G365" s="2">
        <f>IFERROR(__xludf.DUMMYFUNCTION("""COMPUTED_VALUE"""),45821.66666666667)</f>
        <v>45821.66667</v>
      </c>
      <c r="H365" s="1">
        <f>IFERROR(__xludf.DUMMYFUNCTION("""COMPUTED_VALUE"""),1062.24)</f>
        <v>1062.24</v>
      </c>
      <c r="J365" s="2">
        <f>IFERROR(__xludf.DUMMYFUNCTION("""COMPUTED_VALUE"""),45821.66666666667)</f>
        <v>45821.66667</v>
      </c>
      <c r="K365" s="1">
        <f>IFERROR(__xludf.DUMMYFUNCTION("""COMPUTED_VALUE"""),1064.81)</f>
        <v>1064.81</v>
      </c>
      <c r="M365" s="2">
        <f>IFERROR(__xludf.DUMMYFUNCTION("""COMPUTED_VALUE"""),45821.66666666667)</f>
        <v>45821.66667</v>
      </c>
      <c r="N365" s="1">
        <f>IFERROR(__xludf.DUMMYFUNCTION("""COMPUTED_VALUE"""),4.633697E7)</f>
        <v>46336970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IFERROR(__xludf.DUMMYFUNCTION("""COMPUTED_VALUE"""),1072.33)</f>
        <v>1072.33</v>
      </c>
      <c r="D366" s="2">
        <f>IFERROR(__xludf.DUMMYFUNCTION("""COMPUTED_VALUE"""),45824.66666666667)</f>
        <v>45824.66667</v>
      </c>
      <c r="E366" s="1">
        <f>IFERROR(__xludf.DUMMYFUNCTION("""COMPUTED_VALUE"""),1083.0)</f>
        <v>1083</v>
      </c>
      <c r="G366" s="2">
        <f>IFERROR(__xludf.DUMMYFUNCTION("""COMPUTED_VALUE"""),45824.66666666667)</f>
        <v>45824.66667</v>
      </c>
      <c r="H366" s="1">
        <f>IFERROR(__xludf.DUMMYFUNCTION("""COMPUTED_VALUE"""),1071.9)</f>
        <v>1071.9</v>
      </c>
      <c r="J366" s="2">
        <f>IFERROR(__xludf.DUMMYFUNCTION("""COMPUTED_VALUE"""),45824.66666666667)</f>
        <v>45824.66667</v>
      </c>
      <c r="K366" s="1">
        <f>IFERROR(__xludf.DUMMYFUNCTION("""COMPUTED_VALUE"""),1079.85)</f>
        <v>1079.85</v>
      </c>
      <c r="M366" s="2">
        <f>IFERROR(__xludf.DUMMYFUNCTION("""COMPUTED_VALUE"""),45824.66666666667)</f>
        <v>45824.66667</v>
      </c>
      <c r="N366" s="1">
        <f>IFERROR(__xludf.DUMMYFUNCTION("""COMPUTED_VALUE"""),4.2235858E7)</f>
        <v>42235858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IFERROR(__xludf.DUMMYFUNCTION("""COMPUTED_VALUE"""),1078.39)</f>
        <v>1078.39</v>
      </c>
      <c r="D367" s="2">
        <f>IFERROR(__xludf.DUMMYFUNCTION("""COMPUTED_VALUE"""),45825.66666666667)</f>
        <v>45825.66667</v>
      </c>
      <c r="E367" s="1">
        <f>IFERROR(__xludf.DUMMYFUNCTION("""COMPUTED_VALUE"""),1078.39)</f>
        <v>1078.39</v>
      </c>
      <c r="G367" s="2">
        <f>IFERROR(__xludf.DUMMYFUNCTION("""COMPUTED_VALUE"""),45825.66666666667)</f>
        <v>45825.66667</v>
      </c>
      <c r="H367" s="1">
        <f>IFERROR(__xludf.DUMMYFUNCTION("""COMPUTED_VALUE"""),1065.56)</f>
        <v>1065.56</v>
      </c>
      <c r="J367" s="2">
        <f>IFERROR(__xludf.DUMMYFUNCTION("""COMPUTED_VALUE"""),45825.66666666667)</f>
        <v>45825.66667</v>
      </c>
      <c r="K367" s="1">
        <f>IFERROR(__xludf.DUMMYFUNCTION("""COMPUTED_VALUE"""),1067.68)</f>
        <v>1067.68</v>
      </c>
      <c r="M367" s="2">
        <f>IFERROR(__xludf.DUMMYFUNCTION("""COMPUTED_VALUE"""),45825.66666666667)</f>
        <v>45825.66667</v>
      </c>
      <c r="N367" s="1">
        <f>IFERROR(__xludf.DUMMYFUNCTION("""COMPUTED_VALUE"""),4.0610336E7)</f>
        <v>40610336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IFERROR(__xludf.DUMMYFUNCTION("""COMPUTED_VALUE"""),1066.19)</f>
        <v>1066.19</v>
      </c>
      <c r="D368" s="2">
        <f>IFERROR(__xludf.DUMMYFUNCTION("""COMPUTED_VALUE"""),45826.66666666667)</f>
        <v>45826.66667</v>
      </c>
      <c r="E368" s="1">
        <f>IFERROR(__xludf.DUMMYFUNCTION("""COMPUTED_VALUE"""),1073.65)</f>
        <v>1073.65</v>
      </c>
      <c r="G368" s="2">
        <f>IFERROR(__xludf.DUMMYFUNCTION("""COMPUTED_VALUE"""),45826.66666666667)</f>
        <v>45826.66667</v>
      </c>
      <c r="H368" s="1">
        <f>IFERROR(__xludf.DUMMYFUNCTION("""COMPUTED_VALUE"""),1063.89)</f>
        <v>1063.89</v>
      </c>
      <c r="J368" s="2">
        <f>IFERROR(__xludf.DUMMYFUNCTION("""COMPUTED_VALUE"""),45826.66666666667)</f>
        <v>45826.66667</v>
      </c>
      <c r="K368" s="1">
        <f>IFERROR(__xludf.DUMMYFUNCTION("""COMPUTED_VALUE"""),1065.48)</f>
        <v>1065.48</v>
      </c>
      <c r="M368" s="2">
        <f>IFERROR(__xludf.DUMMYFUNCTION("""COMPUTED_VALUE"""),45826.66666666667)</f>
        <v>45826.66667</v>
      </c>
      <c r="N368" s="1">
        <f>IFERROR(__xludf.DUMMYFUNCTION("""COMPUTED_VALUE"""),4.6750196E7)</f>
        <v>46750196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IFERROR(__xludf.DUMMYFUNCTION("""COMPUTED_VALUE"""),1065.52)</f>
        <v>1065.52</v>
      </c>
      <c r="D369" s="2">
        <f>IFERROR(__xludf.DUMMYFUNCTION("""COMPUTED_VALUE"""),45828.66666666667)</f>
        <v>45828.66667</v>
      </c>
      <c r="E369" s="1">
        <f>IFERROR(__xludf.DUMMYFUNCTION("""COMPUTED_VALUE"""),1069.49)</f>
        <v>1069.49</v>
      </c>
      <c r="G369" s="2">
        <f>IFERROR(__xludf.DUMMYFUNCTION("""COMPUTED_VALUE"""),45828.66666666667)</f>
        <v>45828.66667</v>
      </c>
      <c r="H369" s="1">
        <f>IFERROR(__xludf.DUMMYFUNCTION("""COMPUTED_VALUE"""),1056.33)</f>
        <v>1056.33</v>
      </c>
      <c r="J369" s="2">
        <f>IFERROR(__xludf.DUMMYFUNCTION("""COMPUTED_VALUE"""),45828.66666666667)</f>
        <v>45828.66667</v>
      </c>
      <c r="K369" s="1">
        <f>IFERROR(__xludf.DUMMYFUNCTION("""COMPUTED_VALUE"""),1061.14)</f>
        <v>1061.14</v>
      </c>
      <c r="M369" s="2">
        <f>IFERROR(__xludf.DUMMYFUNCTION("""COMPUTED_VALUE"""),45828.66666666667)</f>
        <v>45828.66667</v>
      </c>
      <c r="N369" s="1">
        <f>IFERROR(__xludf.DUMMYFUNCTION("""COMPUTED_VALUE"""),8.2996678E7)</f>
        <v>82996678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IFERROR(__xludf.DUMMYFUNCTION("""COMPUTED_VALUE"""),1060.34)</f>
        <v>1060.34</v>
      </c>
      <c r="D370" s="2">
        <f>IFERROR(__xludf.DUMMYFUNCTION("""COMPUTED_VALUE"""),45831.66666666667)</f>
        <v>45831.66667</v>
      </c>
      <c r="E370" s="1">
        <f>IFERROR(__xludf.DUMMYFUNCTION("""COMPUTED_VALUE"""),1075.73)</f>
        <v>1075.73</v>
      </c>
      <c r="G370" s="2">
        <f>IFERROR(__xludf.DUMMYFUNCTION("""COMPUTED_VALUE"""),45831.66666666667)</f>
        <v>45831.66667</v>
      </c>
      <c r="H370" s="1">
        <f>IFERROR(__xludf.DUMMYFUNCTION("""COMPUTED_VALUE"""),1058.41)</f>
        <v>1058.41</v>
      </c>
      <c r="J370" s="2">
        <f>IFERROR(__xludf.DUMMYFUNCTION("""COMPUTED_VALUE"""),45831.66666666667)</f>
        <v>45831.66667</v>
      </c>
      <c r="K370" s="1">
        <f>IFERROR(__xludf.DUMMYFUNCTION("""COMPUTED_VALUE"""),1074.67)</f>
        <v>1074.67</v>
      </c>
      <c r="M370" s="2">
        <f>IFERROR(__xludf.DUMMYFUNCTION("""COMPUTED_VALUE"""),45831.66666666667)</f>
        <v>45831.66667</v>
      </c>
      <c r="N370" s="1">
        <f>IFERROR(__xludf.DUMMYFUNCTION("""COMPUTED_VALUE"""),4.8871205E7)</f>
        <v>48871205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IFERROR(__xludf.DUMMYFUNCTION("""COMPUTED_VALUE"""),1078.35)</f>
        <v>1078.35</v>
      </c>
      <c r="D371" s="2">
        <f>IFERROR(__xludf.DUMMYFUNCTION("""COMPUTED_VALUE"""),45832.66666666667)</f>
        <v>45832.66667</v>
      </c>
      <c r="E371" s="1">
        <f>IFERROR(__xludf.DUMMYFUNCTION("""COMPUTED_VALUE"""),1083.48)</f>
        <v>1083.48</v>
      </c>
      <c r="G371" s="2">
        <f>IFERROR(__xludf.DUMMYFUNCTION("""COMPUTED_VALUE"""),45832.66666666667)</f>
        <v>45832.66667</v>
      </c>
      <c r="H371" s="1">
        <f>IFERROR(__xludf.DUMMYFUNCTION("""COMPUTED_VALUE"""),1075.23)</f>
        <v>1075.23</v>
      </c>
      <c r="J371" s="2">
        <f>IFERROR(__xludf.DUMMYFUNCTION("""COMPUTED_VALUE"""),45832.66666666667)</f>
        <v>45832.66667</v>
      </c>
      <c r="K371" s="1">
        <f>IFERROR(__xludf.DUMMYFUNCTION("""COMPUTED_VALUE"""),1079.24)</f>
        <v>1079.24</v>
      </c>
      <c r="M371" s="2">
        <f>IFERROR(__xludf.DUMMYFUNCTION("""COMPUTED_VALUE"""),45832.66666666667)</f>
        <v>45832.66667</v>
      </c>
      <c r="N371" s="1">
        <f>IFERROR(__xludf.DUMMYFUNCTION("""COMPUTED_VALUE"""),4.2990947E7)</f>
        <v>42990947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IFERROR(__xludf.DUMMYFUNCTION("""COMPUTED_VALUE"""),1076.98)</f>
        <v>1076.98</v>
      </c>
      <c r="D372" s="2">
        <f>IFERROR(__xludf.DUMMYFUNCTION("""COMPUTED_VALUE"""),45833.66666666667)</f>
        <v>45833.66667</v>
      </c>
      <c r="E372" s="1">
        <f>IFERROR(__xludf.DUMMYFUNCTION("""COMPUTED_VALUE"""),1078.23)</f>
        <v>1078.23</v>
      </c>
      <c r="G372" s="2">
        <f>IFERROR(__xludf.DUMMYFUNCTION("""COMPUTED_VALUE"""),45833.66666666667)</f>
        <v>45833.66667</v>
      </c>
      <c r="H372" s="1">
        <f>IFERROR(__xludf.DUMMYFUNCTION("""COMPUTED_VALUE"""),1071.08)</f>
        <v>1071.08</v>
      </c>
      <c r="J372" s="2">
        <f>IFERROR(__xludf.DUMMYFUNCTION("""COMPUTED_VALUE"""),45833.66666666667)</f>
        <v>45833.66667</v>
      </c>
      <c r="K372" s="1">
        <f>IFERROR(__xludf.DUMMYFUNCTION("""COMPUTED_VALUE"""),1073.62)</f>
        <v>1073.62</v>
      </c>
      <c r="M372" s="2">
        <f>IFERROR(__xludf.DUMMYFUNCTION("""COMPUTED_VALUE"""),45833.66666666667)</f>
        <v>45833.66667</v>
      </c>
      <c r="N372" s="1">
        <f>IFERROR(__xludf.DUMMYFUNCTION("""COMPUTED_VALUE"""),3.8106386E7)</f>
        <v>38106386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IFERROR(__xludf.DUMMYFUNCTION("""COMPUTED_VALUE"""),1078.08)</f>
        <v>1078.08</v>
      </c>
      <c r="D373" s="2">
        <f>IFERROR(__xludf.DUMMYFUNCTION("""COMPUTED_VALUE"""),45834.66666666667)</f>
        <v>45834.66667</v>
      </c>
      <c r="E373" s="1">
        <f>IFERROR(__xludf.DUMMYFUNCTION("""COMPUTED_VALUE"""),1085.73)</f>
        <v>1085.73</v>
      </c>
      <c r="G373" s="2">
        <f>IFERROR(__xludf.DUMMYFUNCTION("""COMPUTED_VALUE"""),45834.66666666667)</f>
        <v>45834.66667</v>
      </c>
      <c r="H373" s="1">
        <f>IFERROR(__xludf.DUMMYFUNCTION("""COMPUTED_VALUE"""),1076.98)</f>
        <v>1076.98</v>
      </c>
      <c r="J373" s="2">
        <f>IFERROR(__xludf.DUMMYFUNCTION("""COMPUTED_VALUE"""),45834.66666666667)</f>
        <v>45834.66667</v>
      </c>
      <c r="K373" s="1">
        <f>IFERROR(__xludf.DUMMYFUNCTION("""COMPUTED_VALUE"""),1078.65)</f>
        <v>1078.65</v>
      </c>
      <c r="M373" s="2">
        <f>IFERROR(__xludf.DUMMYFUNCTION("""COMPUTED_VALUE"""),45834.66666666667)</f>
        <v>45834.66667</v>
      </c>
      <c r="N373" s="1">
        <f>IFERROR(__xludf.DUMMYFUNCTION("""COMPUTED_VALUE"""),4.3120144E7)</f>
        <v>43120144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IFERROR(__xludf.DUMMYFUNCTION("""COMPUTED_VALUE"""),1080.61)</f>
        <v>1080.61</v>
      </c>
      <c r="D374" s="2">
        <f>IFERROR(__xludf.DUMMYFUNCTION("""COMPUTED_VALUE"""),45835.66666666667)</f>
        <v>45835.66667</v>
      </c>
      <c r="E374" s="1">
        <f>IFERROR(__xludf.DUMMYFUNCTION("""COMPUTED_VALUE"""),1088.6)</f>
        <v>1088.6</v>
      </c>
      <c r="G374" s="2">
        <f>IFERROR(__xludf.DUMMYFUNCTION("""COMPUTED_VALUE"""),45835.66666666667)</f>
        <v>45835.66667</v>
      </c>
      <c r="H374" s="1">
        <f>IFERROR(__xludf.DUMMYFUNCTION("""COMPUTED_VALUE"""),1076.08)</f>
        <v>1076.08</v>
      </c>
      <c r="J374" s="2">
        <f>IFERROR(__xludf.DUMMYFUNCTION("""COMPUTED_VALUE"""),45835.66666666667)</f>
        <v>45835.66667</v>
      </c>
      <c r="K374" s="1">
        <f>IFERROR(__xludf.DUMMYFUNCTION("""COMPUTED_VALUE"""),1084.62)</f>
        <v>1084.62</v>
      </c>
      <c r="M374" s="2">
        <f>IFERROR(__xludf.DUMMYFUNCTION("""COMPUTED_VALUE"""),45835.66666666667)</f>
        <v>45835.66667</v>
      </c>
      <c r="N374" s="1">
        <f>IFERROR(__xludf.DUMMYFUNCTION("""COMPUTED_VALUE"""),7.6709571E7)</f>
        <v>76709571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IFERROR(__xludf.DUMMYFUNCTION("""COMPUTED_VALUE"""),1081.42)</f>
        <v>1081.42</v>
      </c>
      <c r="D375" s="2">
        <f>IFERROR(__xludf.DUMMYFUNCTION("""COMPUTED_VALUE"""),45838.66666666667)</f>
        <v>45838.66667</v>
      </c>
      <c r="E375" s="1">
        <f>IFERROR(__xludf.DUMMYFUNCTION("""COMPUTED_VALUE"""),1085.39)</f>
        <v>1085.39</v>
      </c>
      <c r="G375" s="2">
        <f>IFERROR(__xludf.DUMMYFUNCTION("""COMPUTED_VALUE"""),45838.66666666667)</f>
        <v>45838.66667</v>
      </c>
      <c r="H375" s="1">
        <f>IFERROR(__xludf.DUMMYFUNCTION("""COMPUTED_VALUE"""),1073.9)</f>
        <v>1073.9</v>
      </c>
      <c r="J375" s="2">
        <f>IFERROR(__xludf.DUMMYFUNCTION("""COMPUTED_VALUE"""),45838.66666666667)</f>
        <v>45838.66667</v>
      </c>
      <c r="K375" s="1">
        <f>IFERROR(__xludf.DUMMYFUNCTION("""COMPUTED_VALUE"""),1083.71)</f>
        <v>1083.71</v>
      </c>
      <c r="M375" s="2">
        <f>IFERROR(__xludf.DUMMYFUNCTION("""COMPUTED_VALUE"""),45838.66666666667)</f>
        <v>45838.66667</v>
      </c>
      <c r="N375" s="1">
        <f>IFERROR(__xludf.DUMMYFUNCTION("""COMPUTED_VALUE"""),4.2573524E7)</f>
        <v>42573524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IFERROR(__xludf.DUMMYFUNCTION("""COMPUTED_VALUE"""),1081.56)</f>
        <v>1081.56</v>
      </c>
      <c r="D376" s="2">
        <f>IFERROR(__xludf.DUMMYFUNCTION("""COMPUTED_VALUE"""),45839.66666666667)</f>
        <v>45839.66667</v>
      </c>
      <c r="E376" s="1">
        <f>IFERROR(__xludf.DUMMYFUNCTION("""COMPUTED_VALUE"""),1112.77)</f>
        <v>1112.77</v>
      </c>
      <c r="G376" s="2">
        <f>IFERROR(__xludf.DUMMYFUNCTION("""COMPUTED_VALUE"""),45839.66666666667)</f>
        <v>45839.66667</v>
      </c>
      <c r="H376" s="1">
        <f>IFERROR(__xludf.DUMMYFUNCTION("""COMPUTED_VALUE"""),1079.76)</f>
        <v>1079.76</v>
      </c>
      <c r="J376" s="2">
        <f>IFERROR(__xludf.DUMMYFUNCTION("""COMPUTED_VALUE"""),45839.66666666667)</f>
        <v>45839.66667</v>
      </c>
      <c r="K376" s="1">
        <f>IFERROR(__xludf.DUMMYFUNCTION("""COMPUTED_VALUE"""),1104.86)</f>
        <v>1104.86</v>
      </c>
      <c r="M376" s="2">
        <f>IFERROR(__xludf.DUMMYFUNCTION("""COMPUTED_VALUE"""),45839.66666666667)</f>
        <v>45839.66667</v>
      </c>
      <c r="N376" s="1">
        <f>IFERROR(__xludf.DUMMYFUNCTION("""COMPUTED_VALUE"""),5.0886994E7)</f>
        <v>50886994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IFERROR(__xludf.DUMMYFUNCTION("""COMPUTED_VALUE"""),1108.08)</f>
        <v>1108.08</v>
      </c>
      <c r="D377" s="2">
        <f>IFERROR(__xludf.DUMMYFUNCTION("""COMPUTED_VALUE"""),45840.66666666667)</f>
        <v>45840.66667</v>
      </c>
      <c r="E377" s="1">
        <f>IFERROR(__xludf.DUMMYFUNCTION("""COMPUTED_VALUE"""),1125.54)</f>
        <v>1125.54</v>
      </c>
      <c r="G377" s="2">
        <f>IFERROR(__xludf.DUMMYFUNCTION("""COMPUTED_VALUE"""),45840.66666666667)</f>
        <v>45840.66667</v>
      </c>
      <c r="H377" s="1">
        <f>IFERROR(__xludf.DUMMYFUNCTION("""COMPUTED_VALUE"""),1106.67)</f>
        <v>1106.67</v>
      </c>
      <c r="J377" s="2">
        <f>IFERROR(__xludf.DUMMYFUNCTION("""COMPUTED_VALUE"""),45840.66666666667)</f>
        <v>45840.66667</v>
      </c>
      <c r="K377" s="1">
        <f>IFERROR(__xludf.DUMMYFUNCTION("""COMPUTED_VALUE"""),1125.24)</f>
        <v>1125.24</v>
      </c>
      <c r="M377" s="2">
        <f>IFERROR(__xludf.DUMMYFUNCTION("""COMPUTED_VALUE"""),45840.66666666667)</f>
        <v>45840.66667</v>
      </c>
      <c r="N377" s="1">
        <f>IFERROR(__xludf.DUMMYFUNCTION("""COMPUTED_VALUE"""),4.7888322E7)</f>
        <v>47888322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IFERROR(__xludf.DUMMYFUNCTION("""COMPUTED_VALUE"""),1130.21)</f>
        <v>1130.21</v>
      </c>
      <c r="D378" s="2">
        <f>IFERROR(__xludf.DUMMYFUNCTION("""COMPUTED_VALUE"""),45841.54166666667)</f>
        <v>45841.54167</v>
      </c>
      <c r="E378" s="1">
        <f>IFERROR(__xludf.DUMMYFUNCTION("""COMPUTED_VALUE"""),1130.27)</f>
        <v>1130.27</v>
      </c>
      <c r="G378" s="2">
        <f>IFERROR(__xludf.DUMMYFUNCTION("""COMPUTED_VALUE"""),45841.54166666667)</f>
        <v>45841.54167</v>
      </c>
      <c r="H378" s="1">
        <f>IFERROR(__xludf.DUMMYFUNCTION("""COMPUTED_VALUE"""),1124.67)</f>
        <v>1124.67</v>
      </c>
      <c r="J378" s="2">
        <f>IFERROR(__xludf.DUMMYFUNCTION("""COMPUTED_VALUE"""),45841.54166666667)</f>
        <v>45841.54167</v>
      </c>
      <c r="K378" s="1">
        <f>IFERROR(__xludf.DUMMYFUNCTION("""COMPUTED_VALUE"""),1127.34)</f>
        <v>1127.34</v>
      </c>
      <c r="M378" s="2">
        <f>IFERROR(__xludf.DUMMYFUNCTION("""COMPUTED_VALUE"""),45841.54166666667)</f>
        <v>45841.54167</v>
      </c>
      <c r="N378" s="1">
        <f>IFERROR(__xludf.DUMMYFUNCTION("""COMPUTED_VALUE"""),2.5555832E7)</f>
        <v>25555832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IFERROR(__xludf.DUMMYFUNCTION("""COMPUTED_VALUE"""),1126.93)</f>
        <v>1126.93</v>
      </c>
      <c r="D379" s="2">
        <f>IFERROR(__xludf.DUMMYFUNCTION("""COMPUTED_VALUE"""),45845.66666666667)</f>
        <v>45845.66667</v>
      </c>
      <c r="E379" s="1">
        <f>IFERROR(__xludf.DUMMYFUNCTION("""COMPUTED_VALUE"""),1127.28)</f>
        <v>1127.28</v>
      </c>
      <c r="G379" s="2">
        <f>IFERROR(__xludf.DUMMYFUNCTION("""COMPUTED_VALUE"""),45845.66666666667)</f>
        <v>45845.66667</v>
      </c>
      <c r="H379" s="1">
        <f>IFERROR(__xludf.DUMMYFUNCTION("""COMPUTED_VALUE"""),1110.12)</f>
        <v>1110.12</v>
      </c>
      <c r="J379" s="2">
        <f>IFERROR(__xludf.DUMMYFUNCTION("""COMPUTED_VALUE"""),45845.66666666667)</f>
        <v>45845.66667</v>
      </c>
      <c r="K379" s="1">
        <f>IFERROR(__xludf.DUMMYFUNCTION("""COMPUTED_VALUE"""),1114.69)</f>
        <v>1114.69</v>
      </c>
      <c r="M379" s="2">
        <f>IFERROR(__xludf.DUMMYFUNCTION("""COMPUTED_VALUE"""),45845.66666666667)</f>
        <v>45845.66667</v>
      </c>
      <c r="N379" s="1">
        <f>IFERROR(__xludf.DUMMYFUNCTION("""COMPUTED_VALUE"""),4.3221097E7)</f>
        <v>43221097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IFERROR(__xludf.DUMMYFUNCTION("""COMPUTED_VALUE"""),1117.45)</f>
        <v>1117.45</v>
      </c>
      <c r="D380" s="2">
        <f>IFERROR(__xludf.DUMMYFUNCTION("""COMPUTED_VALUE"""),45846.66666666667)</f>
        <v>45846.66667</v>
      </c>
      <c r="E380" s="1">
        <f>IFERROR(__xludf.DUMMYFUNCTION("""COMPUTED_VALUE"""),1132.11)</f>
        <v>1132.11</v>
      </c>
      <c r="G380" s="2">
        <f>IFERROR(__xludf.DUMMYFUNCTION("""COMPUTED_VALUE"""),45846.66666666667)</f>
        <v>45846.66667</v>
      </c>
      <c r="H380" s="1">
        <f>IFERROR(__xludf.DUMMYFUNCTION("""COMPUTED_VALUE"""),1117.22)</f>
        <v>1117.22</v>
      </c>
      <c r="J380" s="2">
        <f>IFERROR(__xludf.DUMMYFUNCTION("""COMPUTED_VALUE"""),45846.66666666667)</f>
        <v>45846.66667</v>
      </c>
      <c r="K380" s="1">
        <f>IFERROR(__xludf.DUMMYFUNCTION("""COMPUTED_VALUE"""),1123.82)</f>
        <v>1123.82</v>
      </c>
      <c r="M380" s="2">
        <f>IFERROR(__xludf.DUMMYFUNCTION("""COMPUTED_VALUE"""),45846.66666666667)</f>
        <v>45846.66667</v>
      </c>
      <c r="N380" s="1">
        <f>IFERROR(__xludf.DUMMYFUNCTION("""COMPUTED_VALUE"""),5.161077E7)</f>
        <v>51610770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IFERROR(__xludf.DUMMYFUNCTION("""COMPUTED_VALUE"""),1127.51)</f>
        <v>1127.51</v>
      </c>
      <c r="D381" s="2">
        <f>IFERROR(__xludf.DUMMYFUNCTION("""COMPUTED_VALUE"""),45847.66666666667)</f>
        <v>45847.66667</v>
      </c>
      <c r="E381" s="1">
        <f>IFERROR(__xludf.DUMMYFUNCTION("""COMPUTED_VALUE"""),1131.8)</f>
        <v>1131.8</v>
      </c>
      <c r="G381" s="2">
        <f>IFERROR(__xludf.DUMMYFUNCTION("""COMPUTED_VALUE"""),45847.66666666667)</f>
        <v>45847.66667</v>
      </c>
      <c r="H381" s="1">
        <f>IFERROR(__xludf.DUMMYFUNCTION("""COMPUTED_VALUE"""),1117.87)</f>
        <v>1117.87</v>
      </c>
      <c r="J381" s="2">
        <f>IFERROR(__xludf.DUMMYFUNCTION("""COMPUTED_VALUE"""),45847.66666666667)</f>
        <v>45847.66667</v>
      </c>
      <c r="K381" s="1">
        <f>IFERROR(__xludf.DUMMYFUNCTION("""COMPUTED_VALUE"""),1128.34)</f>
        <v>1128.34</v>
      </c>
      <c r="M381" s="2">
        <f>IFERROR(__xludf.DUMMYFUNCTION("""COMPUTED_VALUE"""),45847.66666666667)</f>
        <v>45847.66667</v>
      </c>
      <c r="N381" s="1">
        <f>IFERROR(__xludf.DUMMYFUNCTION("""COMPUTED_VALUE"""),4.1006195E7)</f>
        <v>41006195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IFERROR(__xludf.DUMMYFUNCTION("""COMPUTED_VALUE"""),1126.45)</f>
        <v>1126.45</v>
      </c>
      <c r="D382" s="2">
        <f>IFERROR(__xludf.DUMMYFUNCTION("""COMPUTED_VALUE"""),45848.66666666667)</f>
        <v>45848.66667</v>
      </c>
      <c r="E382" s="1">
        <f>IFERROR(__xludf.DUMMYFUNCTION("""COMPUTED_VALUE"""),1135.86)</f>
        <v>1135.86</v>
      </c>
      <c r="G382" s="2">
        <f>IFERROR(__xludf.DUMMYFUNCTION("""COMPUTED_VALUE"""),45848.66666666667)</f>
        <v>45848.66667</v>
      </c>
      <c r="H382" s="1">
        <f>IFERROR(__xludf.DUMMYFUNCTION("""COMPUTED_VALUE"""),1124.45)</f>
        <v>1124.45</v>
      </c>
      <c r="J382" s="2">
        <f>IFERROR(__xludf.DUMMYFUNCTION("""COMPUTED_VALUE"""),45848.66666666667)</f>
        <v>45848.66667</v>
      </c>
      <c r="K382" s="1">
        <f>IFERROR(__xludf.DUMMYFUNCTION("""COMPUTED_VALUE"""),1124.96)</f>
        <v>1124.96</v>
      </c>
      <c r="M382" s="2">
        <f>IFERROR(__xludf.DUMMYFUNCTION("""COMPUTED_VALUE"""),45848.66666666667)</f>
        <v>45848.66667</v>
      </c>
      <c r="N382" s="1">
        <f>IFERROR(__xludf.DUMMYFUNCTION("""COMPUTED_VALUE"""),4.5429682E7)</f>
        <v>45429682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IFERROR(__xludf.DUMMYFUNCTION("""COMPUTED_VALUE"""),1117.88)</f>
        <v>1117.88</v>
      </c>
      <c r="D383" s="2">
        <f>IFERROR(__xludf.DUMMYFUNCTION("""COMPUTED_VALUE"""),45849.66666666667)</f>
        <v>45849.66667</v>
      </c>
      <c r="E383" s="1">
        <f>IFERROR(__xludf.DUMMYFUNCTION("""COMPUTED_VALUE"""),1119.07)</f>
        <v>1119.07</v>
      </c>
      <c r="G383" s="2">
        <f>IFERROR(__xludf.DUMMYFUNCTION("""COMPUTED_VALUE"""),45849.66666666667)</f>
        <v>45849.66667</v>
      </c>
      <c r="H383" s="1">
        <f>IFERROR(__xludf.DUMMYFUNCTION("""COMPUTED_VALUE"""),1108.54)</f>
        <v>1108.54</v>
      </c>
      <c r="J383" s="2">
        <f>IFERROR(__xludf.DUMMYFUNCTION("""COMPUTED_VALUE"""),45849.66666666667)</f>
        <v>45849.66667</v>
      </c>
      <c r="K383" s="1">
        <f>IFERROR(__xludf.DUMMYFUNCTION("""COMPUTED_VALUE"""),1116.07)</f>
        <v>1116.07</v>
      </c>
      <c r="M383" s="2">
        <f>IFERROR(__xludf.DUMMYFUNCTION("""COMPUTED_VALUE"""),45849.66666666667)</f>
        <v>45849.66667</v>
      </c>
      <c r="N383" s="1">
        <f>IFERROR(__xludf.DUMMYFUNCTION("""COMPUTED_VALUE"""),3.4667708E7)</f>
        <v>34667708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IFERROR(__xludf.DUMMYFUNCTION("""COMPUTED_VALUE"""),1115.15)</f>
        <v>1115.15</v>
      </c>
      <c r="D384" s="2">
        <f>IFERROR(__xludf.DUMMYFUNCTION("""COMPUTED_VALUE"""),45852.66666666667)</f>
        <v>45852.66667</v>
      </c>
      <c r="E384" s="1">
        <f>IFERROR(__xludf.DUMMYFUNCTION("""COMPUTED_VALUE"""),1115.15)</f>
        <v>1115.15</v>
      </c>
      <c r="G384" s="2">
        <f>IFERROR(__xludf.DUMMYFUNCTION("""COMPUTED_VALUE"""),45852.66666666667)</f>
        <v>45852.66667</v>
      </c>
      <c r="H384" s="1">
        <f>IFERROR(__xludf.DUMMYFUNCTION("""COMPUTED_VALUE"""),1104.15)</f>
        <v>1104.15</v>
      </c>
      <c r="J384" s="2">
        <f>IFERROR(__xludf.DUMMYFUNCTION("""COMPUTED_VALUE"""),45852.66666666667)</f>
        <v>45852.66667</v>
      </c>
      <c r="K384" s="1">
        <f>IFERROR(__xludf.DUMMYFUNCTION("""COMPUTED_VALUE"""),1110.28)</f>
        <v>1110.28</v>
      </c>
      <c r="M384" s="2">
        <f>IFERROR(__xludf.DUMMYFUNCTION("""COMPUTED_VALUE"""),45852.66666666667)</f>
        <v>45852.66667</v>
      </c>
      <c r="N384" s="1">
        <f>IFERROR(__xludf.DUMMYFUNCTION("""COMPUTED_VALUE"""),3.4184538E7)</f>
        <v>34184538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IFERROR(__xludf.DUMMYFUNCTION("""COMPUTED_VALUE"""),1112.09)</f>
        <v>1112.09</v>
      </c>
      <c r="D385" s="2">
        <f>IFERROR(__xludf.DUMMYFUNCTION("""COMPUTED_VALUE"""),45853.66666666667)</f>
        <v>45853.66667</v>
      </c>
      <c r="E385" s="1">
        <f>IFERROR(__xludf.DUMMYFUNCTION("""COMPUTED_VALUE"""),1115.52)</f>
        <v>1115.52</v>
      </c>
      <c r="G385" s="2">
        <f>IFERROR(__xludf.DUMMYFUNCTION("""COMPUTED_VALUE"""),45853.66666666667)</f>
        <v>45853.66667</v>
      </c>
      <c r="H385" s="1">
        <f>IFERROR(__xludf.DUMMYFUNCTION("""COMPUTED_VALUE"""),1093.1)</f>
        <v>1093.1</v>
      </c>
      <c r="J385" s="2">
        <f>IFERROR(__xludf.DUMMYFUNCTION("""COMPUTED_VALUE"""),45853.66666666667)</f>
        <v>45853.66667</v>
      </c>
      <c r="K385" s="1">
        <f>IFERROR(__xludf.DUMMYFUNCTION("""COMPUTED_VALUE"""),1093.23)</f>
        <v>1093.23</v>
      </c>
      <c r="M385" s="2">
        <f>IFERROR(__xludf.DUMMYFUNCTION("""COMPUTED_VALUE"""),45853.66666666667)</f>
        <v>45853.66667</v>
      </c>
      <c r="N385" s="1">
        <f>IFERROR(__xludf.DUMMYFUNCTION("""COMPUTED_VALUE"""),3.8130179E7)</f>
        <v>38130179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IFERROR(__xludf.DUMMYFUNCTION("""COMPUTED_VALUE"""),1094.98)</f>
        <v>1094.98</v>
      </c>
      <c r="D386" s="2">
        <f>IFERROR(__xludf.DUMMYFUNCTION("""COMPUTED_VALUE"""),45854.66666666667)</f>
        <v>45854.66667</v>
      </c>
      <c r="E386" s="1">
        <f>IFERROR(__xludf.DUMMYFUNCTION("""COMPUTED_VALUE"""),1099.5)</f>
        <v>1099.5</v>
      </c>
      <c r="G386" s="2">
        <f>IFERROR(__xludf.DUMMYFUNCTION("""COMPUTED_VALUE"""),45854.66666666667)</f>
        <v>45854.66667</v>
      </c>
      <c r="H386" s="1">
        <f>IFERROR(__xludf.DUMMYFUNCTION("""COMPUTED_VALUE"""),1083.77)</f>
        <v>1083.77</v>
      </c>
      <c r="J386" s="2">
        <f>IFERROR(__xludf.DUMMYFUNCTION("""COMPUTED_VALUE"""),45854.66666666667)</f>
        <v>45854.66667</v>
      </c>
      <c r="K386" s="1">
        <f>IFERROR(__xludf.DUMMYFUNCTION("""COMPUTED_VALUE"""),1098.63)</f>
        <v>1098.63</v>
      </c>
      <c r="M386" s="2">
        <f>IFERROR(__xludf.DUMMYFUNCTION("""COMPUTED_VALUE"""),45854.66666666667)</f>
        <v>45854.66667</v>
      </c>
      <c r="N386" s="1">
        <f>IFERROR(__xludf.DUMMYFUNCTION("""COMPUTED_VALUE"""),4.0639322E7)</f>
        <v>40639322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IFERROR(__xludf.DUMMYFUNCTION("""COMPUTED_VALUE"""),1097.02)</f>
        <v>1097.02</v>
      </c>
      <c r="D387" s="2">
        <f>IFERROR(__xludf.DUMMYFUNCTION("""COMPUTED_VALUE"""),45855.66666666667)</f>
        <v>45855.66667</v>
      </c>
      <c r="E387" s="1">
        <f>IFERROR(__xludf.DUMMYFUNCTION("""COMPUTED_VALUE"""),1109.25)</f>
        <v>1109.25</v>
      </c>
      <c r="G387" s="2">
        <f>IFERROR(__xludf.DUMMYFUNCTION("""COMPUTED_VALUE"""),45855.66666666667)</f>
        <v>45855.66667</v>
      </c>
      <c r="H387" s="1">
        <f>IFERROR(__xludf.DUMMYFUNCTION("""COMPUTED_VALUE"""),1096.65)</f>
        <v>1096.65</v>
      </c>
      <c r="J387" s="2">
        <f>IFERROR(__xludf.DUMMYFUNCTION("""COMPUTED_VALUE"""),45855.66666666667)</f>
        <v>45855.66667</v>
      </c>
      <c r="K387" s="1">
        <f>IFERROR(__xludf.DUMMYFUNCTION("""COMPUTED_VALUE"""),1106.51)</f>
        <v>1106.51</v>
      </c>
      <c r="M387" s="2">
        <f>IFERROR(__xludf.DUMMYFUNCTION("""COMPUTED_VALUE"""),45855.66666666667)</f>
        <v>45855.66667</v>
      </c>
      <c r="N387" s="1">
        <f>IFERROR(__xludf.DUMMYFUNCTION("""COMPUTED_VALUE"""),3.9492831E7)</f>
        <v>39492831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IFERROR(__xludf.DUMMYFUNCTION("""COMPUTED_VALUE"""),1107.62)</f>
        <v>1107.62</v>
      </c>
      <c r="D388" s="2">
        <f>IFERROR(__xludf.DUMMYFUNCTION("""COMPUTED_VALUE"""),45856.66666666667)</f>
        <v>45856.66667</v>
      </c>
      <c r="E388" s="1">
        <f>IFERROR(__xludf.DUMMYFUNCTION("""COMPUTED_VALUE"""),1111.69)</f>
        <v>1111.69</v>
      </c>
      <c r="G388" s="2">
        <f>IFERROR(__xludf.DUMMYFUNCTION("""COMPUTED_VALUE"""),45856.66666666667)</f>
        <v>45856.66667</v>
      </c>
      <c r="H388" s="1">
        <f>IFERROR(__xludf.DUMMYFUNCTION("""COMPUTED_VALUE"""),1100.89)</f>
        <v>1100.89</v>
      </c>
      <c r="J388" s="2">
        <f>IFERROR(__xludf.DUMMYFUNCTION("""COMPUTED_VALUE"""),45856.66666666667)</f>
        <v>45856.66667</v>
      </c>
      <c r="K388" s="1">
        <f>IFERROR(__xludf.DUMMYFUNCTION("""COMPUTED_VALUE"""),1107.84)</f>
        <v>1107.84</v>
      </c>
      <c r="M388" s="2">
        <f>IFERROR(__xludf.DUMMYFUNCTION("""COMPUTED_VALUE"""),45856.66666666667)</f>
        <v>45856.66667</v>
      </c>
      <c r="N388" s="1">
        <f>IFERROR(__xludf.DUMMYFUNCTION("""COMPUTED_VALUE"""),4.5816074E7)</f>
        <v>45816074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IFERROR(__xludf.DUMMYFUNCTION("""COMPUTED_VALUE"""),1110.62)</f>
        <v>1110.62</v>
      </c>
      <c r="D389" s="2">
        <f>IFERROR(__xludf.DUMMYFUNCTION("""COMPUTED_VALUE"""),45859.66666666667)</f>
        <v>45859.66667</v>
      </c>
      <c r="E389" s="1">
        <f>IFERROR(__xludf.DUMMYFUNCTION("""COMPUTED_VALUE"""),1115.61)</f>
        <v>1115.61</v>
      </c>
      <c r="G389" s="2">
        <f>IFERROR(__xludf.DUMMYFUNCTION("""COMPUTED_VALUE"""),45859.66666666667)</f>
        <v>45859.66667</v>
      </c>
      <c r="H389" s="1">
        <f>IFERROR(__xludf.DUMMYFUNCTION("""COMPUTED_VALUE"""),1105.35)</f>
        <v>1105.35</v>
      </c>
      <c r="J389" s="2">
        <f>IFERROR(__xludf.DUMMYFUNCTION("""COMPUTED_VALUE"""),45859.66666666667)</f>
        <v>45859.66667</v>
      </c>
      <c r="K389" s="1">
        <f>IFERROR(__xludf.DUMMYFUNCTION("""COMPUTED_VALUE"""),1106.01)</f>
        <v>1106.01</v>
      </c>
      <c r="M389" s="2">
        <f>IFERROR(__xludf.DUMMYFUNCTION("""COMPUTED_VALUE"""),45859.66666666667)</f>
        <v>45859.66667</v>
      </c>
      <c r="N389" s="1">
        <f>IFERROR(__xludf.DUMMYFUNCTION("""COMPUTED_VALUE"""),3.4856987E7)</f>
        <v>34856987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IFERROR(__xludf.DUMMYFUNCTION("""COMPUTED_VALUE"""),1107.13)</f>
        <v>1107.13</v>
      </c>
      <c r="D390" s="2">
        <f>IFERROR(__xludf.DUMMYFUNCTION("""COMPUTED_VALUE"""),45860.66666666667)</f>
        <v>45860.66667</v>
      </c>
      <c r="E390" s="1">
        <f>IFERROR(__xludf.DUMMYFUNCTION("""COMPUTED_VALUE"""),1121.3)</f>
        <v>1121.3</v>
      </c>
      <c r="G390" s="2">
        <f>IFERROR(__xludf.DUMMYFUNCTION("""COMPUTED_VALUE"""),45860.66666666667)</f>
        <v>45860.66667</v>
      </c>
      <c r="H390" s="1">
        <f>IFERROR(__xludf.DUMMYFUNCTION("""COMPUTED_VALUE"""),1107.13)</f>
        <v>1107.13</v>
      </c>
      <c r="J390" s="2">
        <f>IFERROR(__xludf.DUMMYFUNCTION("""COMPUTED_VALUE"""),45860.66666666667)</f>
        <v>45860.66667</v>
      </c>
      <c r="K390" s="1">
        <f>IFERROR(__xludf.DUMMYFUNCTION("""COMPUTED_VALUE"""),1120.98)</f>
        <v>1120.98</v>
      </c>
      <c r="M390" s="2">
        <f>IFERROR(__xludf.DUMMYFUNCTION("""COMPUTED_VALUE"""),45860.66666666667)</f>
        <v>45860.66667</v>
      </c>
      <c r="N390" s="1">
        <f>IFERROR(__xludf.DUMMYFUNCTION("""COMPUTED_VALUE"""),4.6022316E7)</f>
        <v>46022316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IFERROR(__xludf.DUMMYFUNCTION("""COMPUTED_VALUE"""),1122.48)</f>
        <v>1122.48</v>
      </c>
      <c r="D391" s="2">
        <f>IFERROR(__xludf.DUMMYFUNCTION("""COMPUTED_VALUE"""),45861.66666666667)</f>
        <v>45861.66667</v>
      </c>
      <c r="E391" s="1">
        <f>IFERROR(__xludf.DUMMYFUNCTION("""COMPUTED_VALUE"""),1129.31)</f>
        <v>1129.31</v>
      </c>
      <c r="G391" s="2">
        <f>IFERROR(__xludf.DUMMYFUNCTION("""COMPUTED_VALUE"""),45861.66666666667)</f>
        <v>45861.66667</v>
      </c>
      <c r="H391" s="1">
        <f>IFERROR(__xludf.DUMMYFUNCTION("""COMPUTED_VALUE"""),1119.55)</f>
        <v>1119.55</v>
      </c>
      <c r="J391" s="2">
        <f>IFERROR(__xludf.DUMMYFUNCTION("""COMPUTED_VALUE"""),45861.66666666667)</f>
        <v>45861.66667</v>
      </c>
      <c r="K391" s="1">
        <f>IFERROR(__xludf.DUMMYFUNCTION("""COMPUTED_VALUE"""),1122.35)</f>
        <v>1122.35</v>
      </c>
      <c r="M391" s="2">
        <f>IFERROR(__xludf.DUMMYFUNCTION("""COMPUTED_VALUE"""),45861.66666666667)</f>
        <v>45861.66667</v>
      </c>
      <c r="N391" s="1">
        <f>IFERROR(__xludf.DUMMYFUNCTION("""COMPUTED_VALUE"""),4.4672644E7)</f>
        <v>44672644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IFERROR(__xludf.DUMMYFUNCTION("""COMPUTED_VALUE"""),1115.62)</f>
        <v>1115.62</v>
      </c>
      <c r="D392" s="2">
        <f>IFERROR(__xludf.DUMMYFUNCTION("""COMPUTED_VALUE"""),45862.66666666667)</f>
        <v>45862.66667</v>
      </c>
      <c r="E392" s="1">
        <f>IFERROR(__xludf.DUMMYFUNCTION("""COMPUTED_VALUE"""),1127.4)</f>
        <v>1127.4</v>
      </c>
      <c r="G392" s="2">
        <f>IFERROR(__xludf.DUMMYFUNCTION("""COMPUTED_VALUE"""),45862.66666666667)</f>
        <v>45862.66667</v>
      </c>
      <c r="H392" s="1">
        <f>IFERROR(__xludf.DUMMYFUNCTION("""COMPUTED_VALUE"""),1112.86)</f>
        <v>1112.86</v>
      </c>
      <c r="J392" s="2">
        <f>IFERROR(__xludf.DUMMYFUNCTION("""COMPUTED_VALUE"""),45862.66666666667)</f>
        <v>45862.66667</v>
      </c>
      <c r="K392" s="1">
        <f>IFERROR(__xludf.DUMMYFUNCTION("""COMPUTED_VALUE"""),1117.44)</f>
        <v>1117.44</v>
      </c>
      <c r="M392" s="2">
        <f>IFERROR(__xludf.DUMMYFUNCTION("""COMPUTED_VALUE"""),45862.66666666667)</f>
        <v>45862.66667</v>
      </c>
      <c r="N392" s="1">
        <f>IFERROR(__xludf.DUMMYFUNCTION("""COMPUTED_VALUE"""),5.2022989E7)</f>
        <v>52022989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IFERROR(__xludf.DUMMYFUNCTION("""COMPUTED_VALUE"""),1117.16)</f>
        <v>1117.16</v>
      </c>
      <c r="D393" s="2">
        <f>IFERROR(__xludf.DUMMYFUNCTION("""COMPUTED_VALUE"""),45863.66666666667)</f>
        <v>45863.66667</v>
      </c>
      <c r="E393" s="1">
        <f>IFERROR(__xludf.DUMMYFUNCTION("""COMPUTED_VALUE"""),1125.45)</f>
        <v>1125.45</v>
      </c>
      <c r="G393" s="2">
        <f>IFERROR(__xludf.DUMMYFUNCTION("""COMPUTED_VALUE"""),45863.66666666667)</f>
        <v>45863.66667</v>
      </c>
      <c r="H393" s="1">
        <f>IFERROR(__xludf.DUMMYFUNCTION("""COMPUTED_VALUE"""),1112.63)</f>
        <v>1112.63</v>
      </c>
      <c r="J393" s="2">
        <f>IFERROR(__xludf.DUMMYFUNCTION("""COMPUTED_VALUE"""),45863.66666666667)</f>
        <v>45863.66667</v>
      </c>
      <c r="K393" s="1">
        <f>IFERROR(__xludf.DUMMYFUNCTION("""COMPUTED_VALUE"""),1124.15)</f>
        <v>1124.15</v>
      </c>
      <c r="M393" s="2">
        <f>IFERROR(__xludf.DUMMYFUNCTION("""COMPUTED_VALUE"""),45863.66666666667)</f>
        <v>45863.66667</v>
      </c>
      <c r="N393" s="1">
        <f>IFERROR(__xludf.DUMMYFUNCTION("""COMPUTED_VALUE"""),3.8061799E7)</f>
        <v>38061799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IFERROR(__xludf.DUMMYFUNCTION("""COMPUTED_VALUE"""),1120.59)</f>
        <v>1120.59</v>
      </c>
      <c r="D394" s="2">
        <f>IFERROR(__xludf.DUMMYFUNCTION("""COMPUTED_VALUE"""),45866.66666666667)</f>
        <v>45866.66667</v>
      </c>
      <c r="E394" s="1">
        <f>IFERROR(__xludf.DUMMYFUNCTION("""COMPUTED_VALUE"""),1120.87)</f>
        <v>1120.87</v>
      </c>
      <c r="G394" s="2">
        <f>IFERROR(__xludf.DUMMYFUNCTION("""COMPUTED_VALUE"""),45866.66666666667)</f>
        <v>45866.66667</v>
      </c>
      <c r="H394" s="1">
        <f>IFERROR(__xludf.DUMMYFUNCTION("""COMPUTED_VALUE"""),1104.54)</f>
        <v>1104.54</v>
      </c>
      <c r="J394" s="2">
        <f>IFERROR(__xludf.DUMMYFUNCTION("""COMPUTED_VALUE"""),45866.66666666667)</f>
        <v>45866.66667</v>
      </c>
      <c r="K394" s="1">
        <f>IFERROR(__xludf.DUMMYFUNCTION("""COMPUTED_VALUE"""),1107.53)</f>
        <v>1107.53</v>
      </c>
      <c r="M394" s="2">
        <f>IFERROR(__xludf.DUMMYFUNCTION("""COMPUTED_VALUE"""),45866.66666666667)</f>
        <v>45866.66667</v>
      </c>
      <c r="N394" s="1">
        <f>IFERROR(__xludf.DUMMYFUNCTION("""COMPUTED_VALUE"""),3.9951298E7)</f>
        <v>39951298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IFERROR(__xludf.DUMMYFUNCTION("""COMPUTED_VALUE"""),1105.97)</f>
        <v>1105.97</v>
      </c>
      <c r="D395" s="2">
        <f>IFERROR(__xludf.DUMMYFUNCTION("""COMPUTED_VALUE"""),45867.66666666667)</f>
        <v>45867.66667</v>
      </c>
      <c r="E395" s="1">
        <f>IFERROR(__xludf.DUMMYFUNCTION("""COMPUTED_VALUE"""),1106.74)</f>
        <v>1106.74</v>
      </c>
      <c r="G395" s="2">
        <f>IFERROR(__xludf.DUMMYFUNCTION("""COMPUTED_VALUE"""),45867.66666666667)</f>
        <v>45867.66667</v>
      </c>
      <c r="H395" s="1">
        <f>IFERROR(__xludf.DUMMYFUNCTION("""COMPUTED_VALUE"""),1088.17)</f>
        <v>1088.17</v>
      </c>
      <c r="J395" s="2">
        <f>IFERROR(__xludf.DUMMYFUNCTION("""COMPUTED_VALUE"""),45867.66666666667)</f>
        <v>45867.66667</v>
      </c>
      <c r="K395" s="1">
        <f>IFERROR(__xludf.DUMMYFUNCTION("""COMPUTED_VALUE"""),1093.26)</f>
        <v>1093.26</v>
      </c>
      <c r="M395" s="2">
        <f>IFERROR(__xludf.DUMMYFUNCTION("""COMPUTED_VALUE"""),45867.66666666667)</f>
        <v>45867.66667</v>
      </c>
      <c r="N395" s="1">
        <f>IFERROR(__xludf.DUMMYFUNCTION("""COMPUTED_VALUE"""),4.608141E7)</f>
        <v>46081410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IFERROR(__xludf.DUMMYFUNCTION("""COMPUTED_VALUE"""),1088.61)</f>
        <v>1088.61</v>
      </c>
      <c r="D396" s="2">
        <f>IFERROR(__xludf.DUMMYFUNCTION("""COMPUTED_VALUE"""),45868.66666666667)</f>
        <v>45868.66667</v>
      </c>
      <c r="E396" s="1">
        <f>IFERROR(__xludf.DUMMYFUNCTION("""COMPUTED_VALUE"""),1090.34)</f>
        <v>1090.34</v>
      </c>
      <c r="G396" s="2">
        <f>IFERROR(__xludf.DUMMYFUNCTION("""COMPUTED_VALUE"""),45868.66666666667)</f>
        <v>45868.66667</v>
      </c>
      <c r="H396" s="1">
        <f>IFERROR(__xludf.DUMMYFUNCTION("""COMPUTED_VALUE"""),1069.85)</f>
        <v>1069.85</v>
      </c>
      <c r="J396" s="2">
        <f>IFERROR(__xludf.DUMMYFUNCTION("""COMPUTED_VALUE"""),45868.66666666667)</f>
        <v>45868.66667</v>
      </c>
      <c r="K396" s="1">
        <f>IFERROR(__xludf.DUMMYFUNCTION("""COMPUTED_VALUE"""),1074.01)</f>
        <v>1074.01</v>
      </c>
      <c r="M396" s="2">
        <f>IFERROR(__xludf.DUMMYFUNCTION("""COMPUTED_VALUE"""),45868.66666666667)</f>
        <v>45868.66667</v>
      </c>
      <c r="N396" s="1">
        <f>IFERROR(__xludf.DUMMYFUNCTION("""COMPUTED_VALUE"""),6.1973796E7)</f>
        <v>61973796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IFERROR(__xludf.DUMMYFUNCTION("""COMPUTED_VALUE"""),1069.26)</f>
        <v>1069.26</v>
      </c>
      <c r="D397" s="2">
        <f>IFERROR(__xludf.DUMMYFUNCTION("""COMPUTED_VALUE"""),45869.66666666667)</f>
        <v>45869.66667</v>
      </c>
      <c r="E397" s="1">
        <f>IFERROR(__xludf.DUMMYFUNCTION("""COMPUTED_VALUE"""),1074.88)</f>
        <v>1074.88</v>
      </c>
      <c r="G397" s="2">
        <f>IFERROR(__xludf.DUMMYFUNCTION("""COMPUTED_VALUE"""),45869.66666666667)</f>
        <v>45869.66667</v>
      </c>
      <c r="H397" s="1">
        <f>IFERROR(__xludf.DUMMYFUNCTION("""COMPUTED_VALUE"""),1065.92)</f>
        <v>1065.92</v>
      </c>
      <c r="J397" s="2">
        <f>IFERROR(__xludf.DUMMYFUNCTION("""COMPUTED_VALUE"""),45869.66666666667)</f>
        <v>45869.66667</v>
      </c>
      <c r="K397" s="1">
        <f>IFERROR(__xludf.DUMMYFUNCTION("""COMPUTED_VALUE"""),1067.4)</f>
        <v>1067.4</v>
      </c>
      <c r="M397" s="2">
        <f>IFERROR(__xludf.DUMMYFUNCTION("""COMPUTED_VALUE"""),45869.66666666667)</f>
        <v>45869.66667</v>
      </c>
      <c r="N397" s="1">
        <f>IFERROR(__xludf.DUMMYFUNCTION("""COMPUTED_VALUE"""),7.0251604E7)</f>
        <v>70251604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IFERROR(__xludf.DUMMYFUNCTION("""COMPUTED_VALUE"""),1062.23)</f>
        <v>1062.23</v>
      </c>
      <c r="D398" s="2">
        <f>IFERROR(__xludf.DUMMYFUNCTION("""COMPUTED_VALUE"""),45870.66666666667)</f>
        <v>45870.66667</v>
      </c>
      <c r="E398" s="1">
        <f>IFERROR(__xludf.DUMMYFUNCTION("""COMPUTED_VALUE"""),1062.23)</f>
        <v>1062.23</v>
      </c>
      <c r="G398" s="2">
        <f>IFERROR(__xludf.DUMMYFUNCTION("""COMPUTED_VALUE"""),45870.66666666667)</f>
        <v>45870.66667</v>
      </c>
      <c r="H398" s="1">
        <f>IFERROR(__xludf.DUMMYFUNCTION("""COMPUTED_VALUE"""),1036.87)</f>
        <v>1036.87</v>
      </c>
      <c r="J398" s="2">
        <f>IFERROR(__xludf.DUMMYFUNCTION("""COMPUTED_VALUE"""),45870.66666666667)</f>
        <v>45870.66667</v>
      </c>
      <c r="K398" s="1">
        <f>IFERROR(__xludf.DUMMYFUNCTION("""COMPUTED_VALUE"""),1047.74)</f>
        <v>1047.74</v>
      </c>
      <c r="M398" s="2">
        <f>IFERROR(__xludf.DUMMYFUNCTION("""COMPUTED_VALUE"""),45870.66666666667)</f>
        <v>45870.66667</v>
      </c>
      <c r="N398" s="1">
        <f>IFERROR(__xludf.DUMMYFUNCTION("""COMPUTED_VALUE"""),5.9020397E7)</f>
        <v>59020397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IFERROR(__xludf.DUMMYFUNCTION("""COMPUTED_VALUE"""),1049.27)</f>
        <v>1049.27</v>
      </c>
      <c r="D399" s="2">
        <f>IFERROR(__xludf.DUMMYFUNCTION("""COMPUTED_VALUE"""),45873.66666666667)</f>
        <v>45873.66667</v>
      </c>
      <c r="E399" s="1">
        <f>IFERROR(__xludf.DUMMYFUNCTION("""COMPUTED_VALUE"""),1060.5)</f>
        <v>1060.5</v>
      </c>
      <c r="G399" s="2">
        <f>IFERROR(__xludf.DUMMYFUNCTION("""COMPUTED_VALUE"""),45873.66666666667)</f>
        <v>45873.66667</v>
      </c>
      <c r="H399" s="1">
        <f>IFERROR(__xludf.DUMMYFUNCTION("""COMPUTED_VALUE"""),1048.62)</f>
        <v>1048.62</v>
      </c>
      <c r="J399" s="2">
        <f>IFERROR(__xludf.DUMMYFUNCTION("""COMPUTED_VALUE"""),45873.66666666667)</f>
        <v>45873.66667</v>
      </c>
      <c r="K399" s="1">
        <f>IFERROR(__xludf.DUMMYFUNCTION("""COMPUTED_VALUE"""),1059.57)</f>
        <v>1059.57</v>
      </c>
      <c r="M399" s="2">
        <f>IFERROR(__xludf.DUMMYFUNCTION("""COMPUTED_VALUE"""),45873.66666666667)</f>
        <v>45873.66667</v>
      </c>
      <c r="N399" s="1">
        <f>IFERROR(__xludf.DUMMYFUNCTION("""COMPUTED_VALUE"""),5.2040217E7)</f>
        <v>52040217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IFERROR(__xludf.DUMMYFUNCTION("""COMPUTED_VALUE"""),1072.54)</f>
        <v>1072.54</v>
      </c>
      <c r="D400" s="2">
        <f>IFERROR(__xludf.DUMMYFUNCTION("""COMPUTED_VALUE"""),45874.66666666667)</f>
        <v>45874.66667</v>
      </c>
      <c r="E400" s="1">
        <f>IFERROR(__xludf.DUMMYFUNCTION("""COMPUTED_VALUE"""),1072.6)</f>
        <v>1072.6</v>
      </c>
      <c r="G400" s="2">
        <f>IFERROR(__xludf.DUMMYFUNCTION("""COMPUTED_VALUE"""),45874.66666666667)</f>
        <v>45874.66667</v>
      </c>
      <c r="H400" s="1">
        <f>IFERROR(__xludf.DUMMYFUNCTION("""COMPUTED_VALUE"""),1060.8)</f>
        <v>1060.8</v>
      </c>
      <c r="J400" s="2">
        <f>IFERROR(__xludf.DUMMYFUNCTION("""COMPUTED_VALUE"""),45874.66666666667)</f>
        <v>45874.66667</v>
      </c>
      <c r="K400" s="1">
        <f>IFERROR(__xludf.DUMMYFUNCTION("""COMPUTED_VALUE"""),1068.88)</f>
        <v>1068.88</v>
      </c>
      <c r="M400" s="2">
        <f>IFERROR(__xludf.DUMMYFUNCTION("""COMPUTED_VALUE"""),45874.66666666667)</f>
        <v>45874.66667</v>
      </c>
      <c r="N400" s="1">
        <f>IFERROR(__xludf.DUMMYFUNCTION("""COMPUTED_VALUE"""),5.0068963E7)</f>
        <v>50068963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IFERROR(__xludf.DUMMYFUNCTION("""COMPUTED_VALUE"""),1072.95)</f>
        <v>1072.95</v>
      </c>
      <c r="D401" s="2">
        <f>IFERROR(__xludf.DUMMYFUNCTION("""COMPUTED_VALUE"""),45875.66666666667)</f>
        <v>45875.66667</v>
      </c>
      <c r="E401" s="1">
        <f>IFERROR(__xludf.DUMMYFUNCTION("""COMPUTED_VALUE"""),1072.95)</f>
        <v>1072.95</v>
      </c>
      <c r="G401" s="2">
        <f>IFERROR(__xludf.DUMMYFUNCTION("""COMPUTED_VALUE"""),45875.66666666667)</f>
        <v>45875.66667</v>
      </c>
      <c r="H401" s="1">
        <f>IFERROR(__xludf.DUMMYFUNCTION("""COMPUTED_VALUE"""),1050.31)</f>
        <v>1050.31</v>
      </c>
      <c r="J401" s="2">
        <f>IFERROR(__xludf.DUMMYFUNCTION("""COMPUTED_VALUE"""),45875.66666666667)</f>
        <v>45875.66667</v>
      </c>
      <c r="K401" s="1">
        <f>IFERROR(__xludf.DUMMYFUNCTION("""COMPUTED_VALUE"""),1050.38)</f>
        <v>1050.38</v>
      </c>
      <c r="M401" s="2">
        <f>IFERROR(__xludf.DUMMYFUNCTION("""COMPUTED_VALUE"""),45875.66666666667)</f>
        <v>45875.66667</v>
      </c>
      <c r="N401" s="1">
        <f>IFERROR(__xludf.DUMMYFUNCTION("""COMPUTED_VALUE"""),6.7442829E7)</f>
        <v>67442829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IFERROR(__xludf.DUMMYFUNCTION("""COMPUTED_VALUE"""),1057.97)</f>
        <v>1057.97</v>
      </c>
      <c r="D402" s="2">
        <f>IFERROR(__xludf.DUMMYFUNCTION("""COMPUTED_VALUE"""),45876.66666666667)</f>
        <v>45876.66667</v>
      </c>
      <c r="E402" s="1">
        <f>IFERROR(__xludf.DUMMYFUNCTION("""COMPUTED_VALUE"""),1060.19)</f>
        <v>1060.19</v>
      </c>
      <c r="G402" s="2">
        <f>IFERROR(__xludf.DUMMYFUNCTION("""COMPUTED_VALUE"""),45876.66666666667)</f>
        <v>45876.66667</v>
      </c>
      <c r="H402" s="1">
        <f>IFERROR(__xludf.DUMMYFUNCTION("""COMPUTED_VALUE"""),1044.62)</f>
        <v>1044.62</v>
      </c>
      <c r="J402" s="2">
        <f>IFERROR(__xludf.DUMMYFUNCTION("""COMPUTED_VALUE"""),45876.66666666667)</f>
        <v>45876.66667</v>
      </c>
      <c r="K402" s="1">
        <f>IFERROR(__xludf.DUMMYFUNCTION("""COMPUTED_VALUE"""),1048.39)</f>
        <v>1048.39</v>
      </c>
      <c r="M402" s="2">
        <f>IFERROR(__xludf.DUMMYFUNCTION("""COMPUTED_VALUE"""),45876.66666666667)</f>
        <v>45876.66667</v>
      </c>
      <c r="N402" s="1">
        <f>IFERROR(__xludf.DUMMYFUNCTION("""COMPUTED_VALUE"""),5.9898266E7)</f>
        <v>59898266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IFERROR(__xludf.DUMMYFUNCTION("""COMPUTED_VALUE"""),1051.3)</f>
        <v>1051.3</v>
      </c>
      <c r="D403" s="2">
        <f>IFERROR(__xludf.DUMMYFUNCTION("""COMPUTED_VALUE"""),45877.66666666667)</f>
        <v>45877.66667</v>
      </c>
      <c r="E403" s="1">
        <f>IFERROR(__xludf.DUMMYFUNCTION("""COMPUTED_VALUE"""),1055.68)</f>
        <v>1055.68</v>
      </c>
      <c r="G403" s="2">
        <f>IFERROR(__xludf.DUMMYFUNCTION("""COMPUTED_VALUE"""),45877.66666666667)</f>
        <v>45877.66667</v>
      </c>
      <c r="H403" s="1">
        <f>IFERROR(__xludf.DUMMYFUNCTION("""COMPUTED_VALUE"""),1045.92)</f>
        <v>1045.92</v>
      </c>
      <c r="J403" s="2">
        <f>IFERROR(__xludf.DUMMYFUNCTION("""COMPUTED_VALUE"""),45877.66666666667)</f>
        <v>45877.66667</v>
      </c>
      <c r="K403" s="1">
        <f>IFERROR(__xludf.DUMMYFUNCTION("""COMPUTED_VALUE"""),1051.96)</f>
        <v>1051.96</v>
      </c>
      <c r="M403" s="2">
        <f>IFERROR(__xludf.DUMMYFUNCTION("""COMPUTED_VALUE"""),45877.66666666667)</f>
        <v>45877.66667</v>
      </c>
      <c r="N403" s="1">
        <f>IFERROR(__xludf.DUMMYFUNCTION("""COMPUTED_VALUE"""),5.0830457E7)</f>
        <v>50830457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IFERROR(__xludf.DUMMYFUNCTION("""COMPUTED_VALUE"""),1056.26)</f>
        <v>1056.26</v>
      </c>
      <c r="D404" s="2">
        <f>IFERROR(__xludf.DUMMYFUNCTION("""COMPUTED_VALUE"""),45880.66666666667)</f>
        <v>45880.66667</v>
      </c>
      <c r="E404" s="1">
        <f>IFERROR(__xludf.DUMMYFUNCTION("""COMPUTED_VALUE"""),1061.82)</f>
        <v>1061.82</v>
      </c>
      <c r="G404" s="2">
        <f>IFERROR(__xludf.DUMMYFUNCTION("""COMPUTED_VALUE"""),45880.66666666667)</f>
        <v>45880.66667</v>
      </c>
      <c r="H404" s="1">
        <f>IFERROR(__xludf.DUMMYFUNCTION("""COMPUTED_VALUE"""),1053.16)</f>
        <v>1053.16</v>
      </c>
      <c r="J404" s="2">
        <f>IFERROR(__xludf.DUMMYFUNCTION("""COMPUTED_VALUE"""),45880.66666666667)</f>
        <v>45880.66667</v>
      </c>
      <c r="K404" s="1">
        <f>IFERROR(__xludf.DUMMYFUNCTION("""COMPUTED_VALUE"""),1058.34)</f>
        <v>1058.34</v>
      </c>
      <c r="M404" s="2">
        <f>IFERROR(__xludf.DUMMYFUNCTION("""COMPUTED_VALUE"""),45880.66666666667)</f>
        <v>45880.66667</v>
      </c>
      <c r="N404" s="1">
        <f>IFERROR(__xludf.DUMMYFUNCTION("""COMPUTED_VALUE"""),5.8984703E7)</f>
        <v>58984703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IFERROR(__xludf.DUMMYFUNCTION("""COMPUTED_VALUE"""),1057.59)</f>
        <v>1057.59</v>
      </c>
      <c r="D405" s="2">
        <f>IFERROR(__xludf.DUMMYFUNCTION("""COMPUTED_VALUE"""),45881.66666666667)</f>
        <v>45881.66667</v>
      </c>
      <c r="E405" s="1">
        <f>IFERROR(__xludf.DUMMYFUNCTION("""COMPUTED_VALUE"""),1065.52)</f>
        <v>1065.52</v>
      </c>
      <c r="G405" s="2">
        <f>IFERROR(__xludf.DUMMYFUNCTION("""COMPUTED_VALUE"""),45881.66666666667)</f>
        <v>45881.66667</v>
      </c>
      <c r="H405" s="1">
        <f>IFERROR(__xludf.DUMMYFUNCTION("""COMPUTED_VALUE"""),1052.62)</f>
        <v>1052.62</v>
      </c>
      <c r="J405" s="2">
        <f>IFERROR(__xludf.DUMMYFUNCTION("""COMPUTED_VALUE"""),45881.66666666667)</f>
        <v>45881.66667</v>
      </c>
      <c r="K405" s="1">
        <f>IFERROR(__xludf.DUMMYFUNCTION("""COMPUTED_VALUE"""),1063.78)</f>
        <v>1063.78</v>
      </c>
      <c r="M405" s="2">
        <f>IFERROR(__xludf.DUMMYFUNCTION("""COMPUTED_VALUE"""),45881.66666666667)</f>
        <v>45881.66667</v>
      </c>
      <c r="N405" s="1">
        <f>IFERROR(__xludf.DUMMYFUNCTION("""COMPUTED_VALUE"""),6.2782326E7)</f>
        <v>62782326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IFERROR(__xludf.DUMMYFUNCTION("""COMPUTED_VALUE"""),1067.89)</f>
        <v>1067.89</v>
      </c>
      <c r="D406" s="2">
        <f>IFERROR(__xludf.DUMMYFUNCTION("""COMPUTED_VALUE"""),45882.66666666667)</f>
        <v>45882.66667</v>
      </c>
      <c r="E406" s="1">
        <f>IFERROR(__xludf.DUMMYFUNCTION("""COMPUTED_VALUE"""),1094.88)</f>
        <v>1094.88</v>
      </c>
      <c r="G406" s="2">
        <f>IFERROR(__xludf.DUMMYFUNCTION("""COMPUTED_VALUE"""),45882.66666666667)</f>
        <v>45882.66667</v>
      </c>
      <c r="H406" s="1">
        <f>IFERROR(__xludf.DUMMYFUNCTION("""COMPUTED_VALUE"""),1067.89)</f>
        <v>1067.89</v>
      </c>
      <c r="J406" s="2">
        <f>IFERROR(__xludf.DUMMYFUNCTION("""COMPUTED_VALUE"""),45882.66666666667)</f>
        <v>45882.66667</v>
      </c>
      <c r="K406" s="1">
        <f>IFERROR(__xludf.DUMMYFUNCTION("""COMPUTED_VALUE"""),1094.78)</f>
        <v>1094.78</v>
      </c>
      <c r="M406" s="2">
        <f>IFERROR(__xludf.DUMMYFUNCTION("""COMPUTED_VALUE"""),45882.66666666667)</f>
        <v>45882.66667</v>
      </c>
      <c r="N406" s="1">
        <f>IFERROR(__xludf.DUMMYFUNCTION("""COMPUTED_VALUE"""),5.267245E7)</f>
        <v>52672450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IFERROR(__xludf.DUMMYFUNCTION("""COMPUTED_VALUE"""),1086.29)</f>
        <v>1086.29</v>
      </c>
      <c r="D407" s="2">
        <f>IFERROR(__xludf.DUMMYFUNCTION("""COMPUTED_VALUE"""),45883.66666666667)</f>
        <v>45883.66667</v>
      </c>
      <c r="E407" s="1">
        <f>IFERROR(__xludf.DUMMYFUNCTION("""COMPUTED_VALUE"""),1088.78)</f>
        <v>1088.78</v>
      </c>
      <c r="G407" s="2">
        <f>IFERROR(__xludf.DUMMYFUNCTION("""COMPUTED_VALUE"""),45883.66666666667)</f>
        <v>45883.66667</v>
      </c>
      <c r="H407" s="1">
        <f>IFERROR(__xludf.DUMMYFUNCTION("""COMPUTED_VALUE"""),1079.27)</f>
        <v>1079.27</v>
      </c>
      <c r="J407" s="2">
        <f>IFERROR(__xludf.DUMMYFUNCTION("""COMPUTED_VALUE"""),45883.66666666667)</f>
        <v>45883.66667</v>
      </c>
      <c r="K407" s="1">
        <f>IFERROR(__xludf.DUMMYFUNCTION("""COMPUTED_VALUE"""),1087.77)</f>
        <v>1087.77</v>
      </c>
      <c r="M407" s="2">
        <f>IFERROR(__xludf.DUMMYFUNCTION("""COMPUTED_VALUE"""),45883.66666666667)</f>
        <v>45883.66667</v>
      </c>
      <c r="N407" s="1">
        <f>IFERROR(__xludf.DUMMYFUNCTION("""COMPUTED_VALUE"""),4.4750962E7)</f>
        <v>44750962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IFERROR(__xludf.DUMMYFUNCTION("""COMPUTED_VALUE"""),1088.87)</f>
        <v>1088.87</v>
      </c>
      <c r="D408" s="2">
        <f>IFERROR(__xludf.DUMMYFUNCTION("""COMPUTED_VALUE"""),45884.66666666667)</f>
        <v>45884.66667</v>
      </c>
      <c r="E408" s="1">
        <f>IFERROR(__xludf.DUMMYFUNCTION("""COMPUTED_VALUE"""),1091.96)</f>
        <v>1091.96</v>
      </c>
      <c r="G408" s="2">
        <f>IFERROR(__xludf.DUMMYFUNCTION("""COMPUTED_VALUE"""),45884.66666666667)</f>
        <v>45884.66667</v>
      </c>
      <c r="H408" s="1">
        <f>IFERROR(__xludf.DUMMYFUNCTION("""COMPUTED_VALUE"""),1083.48)</f>
        <v>1083.48</v>
      </c>
      <c r="J408" s="2">
        <f>IFERROR(__xludf.DUMMYFUNCTION("""COMPUTED_VALUE"""),45884.66666666667)</f>
        <v>45884.66667</v>
      </c>
      <c r="K408" s="1">
        <f>IFERROR(__xludf.DUMMYFUNCTION("""COMPUTED_VALUE"""),1086.92)</f>
        <v>1086.92</v>
      </c>
      <c r="M408" s="2">
        <f>IFERROR(__xludf.DUMMYFUNCTION("""COMPUTED_VALUE"""),45884.66666666667)</f>
        <v>45884.66667</v>
      </c>
      <c r="N408" s="1">
        <f>IFERROR(__xludf.DUMMYFUNCTION("""COMPUTED_VALUE"""),3.6488083E7)</f>
        <v>36488083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IFERROR(__xludf.DUMMYFUNCTION("""COMPUTED_VALUE"""),1085.49)</f>
        <v>1085.49</v>
      </c>
      <c r="D409" s="2">
        <f>IFERROR(__xludf.DUMMYFUNCTION("""COMPUTED_VALUE"""),45887.66666666667)</f>
        <v>45887.66667</v>
      </c>
      <c r="E409" s="1">
        <f>IFERROR(__xludf.DUMMYFUNCTION("""COMPUTED_VALUE"""),1093.17)</f>
        <v>1093.17</v>
      </c>
      <c r="G409" s="2">
        <f>IFERROR(__xludf.DUMMYFUNCTION("""COMPUTED_VALUE"""),45887.66666666667)</f>
        <v>45887.66667</v>
      </c>
      <c r="H409" s="1">
        <f>IFERROR(__xludf.DUMMYFUNCTION("""COMPUTED_VALUE"""),1084.72)</f>
        <v>1084.72</v>
      </c>
      <c r="J409" s="2">
        <f>IFERROR(__xludf.DUMMYFUNCTION("""COMPUTED_VALUE"""),45887.66666666667)</f>
        <v>45887.66667</v>
      </c>
      <c r="K409" s="1">
        <f>IFERROR(__xludf.DUMMYFUNCTION("""COMPUTED_VALUE"""),1086.97)</f>
        <v>1086.97</v>
      </c>
      <c r="M409" s="2">
        <f>IFERROR(__xludf.DUMMYFUNCTION("""COMPUTED_VALUE"""),45887.66666666667)</f>
        <v>45887.66667</v>
      </c>
      <c r="N409" s="1">
        <f>IFERROR(__xludf.DUMMYFUNCTION("""COMPUTED_VALUE"""),4.5093921E7)</f>
        <v>45093921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IFERROR(__xludf.DUMMYFUNCTION("""COMPUTED_VALUE"""),1088.54)</f>
        <v>1088.54</v>
      </c>
      <c r="D410" s="2">
        <f>IFERROR(__xludf.DUMMYFUNCTION("""COMPUTED_VALUE"""),45888.66666666667)</f>
        <v>45888.66667</v>
      </c>
      <c r="E410" s="1">
        <f>IFERROR(__xludf.DUMMYFUNCTION("""COMPUTED_VALUE"""),1101.78)</f>
        <v>1101.78</v>
      </c>
      <c r="G410" s="2">
        <f>IFERROR(__xludf.DUMMYFUNCTION("""COMPUTED_VALUE"""),45888.66666666667)</f>
        <v>45888.66667</v>
      </c>
      <c r="H410" s="1">
        <f>IFERROR(__xludf.DUMMYFUNCTION("""COMPUTED_VALUE"""),1088.54)</f>
        <v>1088.54</v>
      </c>
      <c r="J410" s="2">
        <f>IFERROR(__xludf.DUMMYFUNCTION("""COMPUTED_VALUE"""),45888.66666666667)</f>
        <v>45888.66667</v>
      </c>
      <c r="K410" s="1">
        <f>IFERROR(__xludf.DUMMYFUNCTION("""COMPUTED_VALUE"""),1096.16)</f>
        <v>1096.16</v>
      </c>
      <c r="M410" s="2">
        <f>IFERROR(__xludf.DUMMYFUNCTION("""COMPUTED_VALUE"""),45888.66666666667)</f>
        <v>45888.66667</v>
      </c>
      <c r="N410" s="1">
        <f>IFERROR(__xludf.DUMMYFUNCTION("""COMPUTED_VALUE"""),3.6839338E7)</f>
        <v>36839338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IFERROR(__xludf.DUMMYFUNCTION("""COMPUTED_VALUE"""),1094.28)</f>
        <v>1094.28</v>
      </c>
      <c r="D411" s="2">
        <f>IFERROR(__xludf.DUMMYFUNCTION("""COMPUTED_VALUE"""),45889.66666666667)</f>
        <v>45889.66667</v>
      </c>
      <c r="E411" s="1">
        <f>IFERROR(__xludf.DUMMYFUNCTION("""COMPUTED_VALUE"""),1104.4)</f>
        <v>1104.4</v>
      </c>
      <c r="G411" s="2">
        <f>IFERROR(__xludf.DUMMYFUNCTION("""COMPUTED_VALUE"""),45889.66666666667)</f>
        <v>45889.66667</v>
      </c>
      <c r="H411" s="1">
        <f>IFERROR(__xludf.DUMMYFUNCTION("""COMPUTED_VALUE"""),1092.68)</f>
        <v>1092.68</v>
      </c>
      <c r="J411" s="2">
        <f>IFERROR(__xludf.DUMMYFUNCTION("""COMPUTED_VALUE"""),45889.66666666667)</f>
        <v>45889.66667</v>
      </c>
      <c r="K411" s="1">
        <f>IFERROR(__xludf.DUMMYFUNCTION("""COMPUTED_VALUE"""),1098.72)</f>
        <v>1098.72</v>
      </c>
      <c r="M411" s="2">
        <f>IFERROR(__xludf.DUMMYFUNCTION("""COMPUTED_VALUE"""),45889.66666666667)</f>
        <v>45889.66667</v>
      </c>
      <c r="N411" s="1">
        <f>IFERROR(__xludf.DUMMYFUNCTION("""COMPUTED_VALUE"""),3.6862061E7)</f>
        <v>36862061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IFERROR(__xludf.DUMMYFUNCTION("""COMPUTED_VALUE"""),1092.86)</f>
        <v>1092.86</v>
      </c>
      <c r="D412" s="2">
        <f>IFERROR(__xludf.DUMMYFUNCTION("""COMPUTED_VALUE"""),45890.66666666667)</f>
        <v>45890.66667</v>
      </c>
      <c r="E412" s="1">
        <f>IFERROR(__xludf.DUMMYFUNCTION("""COMPUTED_VALUE"""),1099.77)</f>
        <v>1099.77</v>
      </c>
      <c r="G412" s="2">
        <f>IFERROR(__xludf.DUMMYFUNCTION("""COMPUTED_VALUE"""),45890.66666666667)</f>
        <v>45890.66667</v>
      </c>
      <c r="H412" s="1">
        <f>IFERROR(__xludf.DUMMYFUNCTION("""COMPUTED_VALUE"""),1090.44)</f>
        <v>1090.44</v>
      </c>
      <c r="J412" s="2">
        <f>IFERROR(__xludf.DUMMYFUNCTION("""COMPUTED_VALUE"""),45890.66666666667)</f>
        <v>45890.66667</v>
      </c>
      <c r="K412" s="1">
        <f>IFERROR(__xludf.DUMMYFUNCTION("""COMPUTED_VALUE"""),1097.25)</f>
        <v>1097.25</v>
      </c>
      <c r="M412" s="2">
        <f>IFERROR(__xludf.DUMMYFUNCTION("""COMPUTED_VALUE"""),45890.66666666667)</f>
        <v>45890.66667</v>
      </c>
      <c r="N412" s="1">
        <f>IFERROR(__xludf.DUMMYFUNCTION("""COMPUTED_VALUE"""),3.1317083E7)</f>
        <v>31317083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IFERROR(__xludf.DUMMYFUNCTION("""COMPUTED_VALUE"""),1099.72)</f>
        <v>1099.72</v>
      </c>
      <c r="D413" s="2">
        <f>IFERROR(__xludf.DUMMYFUNCTION("""COMPUTED_VALUE"""),45891.66666666667)</f>
        <v>45891.66667</v>
      </c>
      <c r="E413" s="1">
        <f>IFERROR(__xludf.DUMMYFUNCTION("""COMPUTED_VALUE"""),1122.6)</f>
        <v>1122.6</v>
      </c>
      <c r="G413" s="2">
        <f>IFERROR(__xludf.DUMMYFUNCTION("""COMPUTED_VALUE"""),45891.66666666667)</f>
        <v>45891.66667</v>
      </c>
      <c r="H413" s="1">
        <f>IFERROR(__xludf.DUMMYFUNCTION("""COMPUTED_VALUE"""),1099.15)</f>
        <v>1099.15</v>
      </c>
      <c r="J413" s="2">
        <f>IFERROR(__xludf.DUMMYFUNCTION("""COMPUTED_VALUE"""),45891.66666666667)</f>
        <v>45891.66667</v>
      </c>
      <c r="K413" s="1">
        <f>IFERROR(__xludf.DUMMYFUNCTION("""COMPUTED_VALUE"""),1117.42)</f>
        <v>1117.42</v>
      </c>
      <c r="M413" s="2">
        <f>IFERROR(__xludf.DUMMYFUNCTION("""COMPUTED_VALUE"""),45891.66666666667)</f>
        <v>45891.66667</v>
      </c>
      <c r="N413" s="1">
        <f>IFERROR(__xludf.DUMMYFUNCTION("""COMPUTED_VALUE"""),3.9329643E7)</f>
        <v>39329643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IFERROR(__xludf.DUMMYFUNCTION("""COMPUTED_VALUE"""),1115.46)</f>
        <v>1115.46</v>
      </c>
      <c r="D414" s="2">
        <f>IFERROR(__xludf.DUMMYFUNCTION("""COMPUTED_VALUE"""),45894.66666666667)</f>
        <v>45894.66667</v>
      </c>
      <c r="E414" s="1">
        <f>IFERROR(__xludf.DUMMYFUNCTION("""COMPUTED_VALUE"""),1115.56)</f>
        <v>1115.56</v>
      </c>
      <c r="G414" s="2">
        <f>IFERROR(__xludf.DUMMYFUNCTION("""COMPUTED_VALUE"""),45894.66666666667)</f>
        <v>45894.66667</v>
      </c>
      <c r="H414" s="1">
        <f>IFERROR(__xludf.DUMMYFUNCTION("""COMPUTED_VALUE"""),1105.2)</f>
        <v>1105.2</v>
      </c>
      <c r="J414" s="2">
        <f>IFERROR(__xludf.DUMMYFUNCTION("""COMPUTED_VALUE"""),45894.66666666667)</f>
        <v>45894.66667</v>
      </c>
      <c r="K414" s="1">
        <f>IFERROR(__xludf.DUMMYFUNCTION("""COMPUTED_VALUE"""),1107.08)</f>
        <v>1107.08</v>
      </c>
      <c r="M414" s="2">
        <f>IFERROR(__xludf.DUMMYFUNCTION("""COMPUTED_VALUE"""),45894.66666666667)</f>
        <v>45894.66667</v>
      </c>
      <c r="N414" s="1">
        <f>IFERROR(__xludf.DUMMYFUNCTION("""COMPUTED_VALUE"""),3.6586495E7)</f>
        <v>36586495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IFERROR(__xludf.DUMMYFUNCTION("""COMPUTED_VALUE"""),1106.49)</f>
        <v>1106.49</v>
      </c>
      <c r="D415" s="2">
        <f>IFERROR(__xludf.DUMMYFUNCTION("""COMPUTED_VALUE"""),45895.66666666667)</f>
        <v>45895.66667</v>
      </c>
      <c r="E415" s="1">
        <f>IFERROR(__xludf.DUMMYFUNCTION("""COMPUTED_VALUE"""),1110.63)</f>
        <v>1110.63</v>
      </c>
      <c r="G415" s="2">
        <f>IFERROR(__xludf.DUMMYFUNCTION("""COMPUTED_VALUE"""),45895.66666666667)</f>
        <v>45895.66667</v>
      </c>
      <c r="H415" s="1">
        <f>IFERROR(__xludf.DUMMYFUNCTION("""COMPUTED_VALUE"""),1102.76)</f>
        <v>1102.76</v>
      </c>
      <c r="J415" s="2">
        <f>IFERROR(__xludf.DUMMYFUNCTION("""COMPUTED_VALUE"""),45895.66666666667)</f>
        <v>45895.66667</v>
      </c>
      <c r="K415" s="1">
        <f>IFERROR(__xludf.DUMMYFUNCTION("""COMPUTED_VALUE"""),1109.75)</f>
        <v>1109.75</v>
      </c>
      <c r="M415" s="2">
        <f>IFERROR(__xludf.DUMMYFUNCTION("""COMPUTED_VALUE"""),45895.66666666667)</f>
        <v>45895.66667</v>
      </c>
      <c r="N415" s="1">
        <f>IFERROR(__xludf.DUMMYFUNCTION("""COMPUTED_VALUE"""),4.0727709E7)</f>
        <v>40727709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IFERROR(__xludf.DUMMYFUNCTION("""COMPUTED_VALUE"""),1108.94)</f>
        <v>1108.94</v>
      </c>
      <c r="D416" s="2">
        <f>IFERROR(__xludf.DUMMYFUNCTION("""COMPUTED_VALUE"""),45896.66666666667)</f>
        <v>45896.66667</v>
      </c>
      <c r="E416" s="1">
        <f>IFERROR(__xludf.DUMMYFUNCTION("""COMPUTED_VALUE"""),1120.0)</f>
        <v>1120</v>
      </c>
      <c r="G416" s="2">
        <f>IFERROR(__xludf.DUMMYFUNCTION("""COMPUTED_VALUE"""),45896.66666666667)</f>
        <v>45896.66667</v>
      </c>
      <c r="H416" s="1">
        <f>IFERROR(__xludf.DUMMYFUNCTION("""COMPUTED_VALUE"""),1106.53)</f>
        <v>1106.53</v>
      </c>
      <c r="J416" s="2">
        <f>IFERROR(__xludf.DUMMYFUNCTION("""COMPUTED_VALUE"""),45896.66666666667)</f>
        <v>45896.66667</v>
      </c>
      <c r="K416" s="1">
        <f>IFERROR(__xludf.DUMMYFUNCTION("""COMPUTED_VALUE"""),1118.06)</f>
        <v>1118.06</v>
      </c>
      <c r="M416" s="2">
        <f>IFERROR(__xludf.DUMMYFUNCTION("""COMPUTED_VALUE"""),45896.66666666667)</f>
        <v>45896.66667</v>
      </c>
      <c r="N416" s="1">
        <f>IFERROR(__xludf.DUMMYFUNCTION("""COMPUTED_VALUE"""),3.6421887E7)</f>
        <v>36421887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IFERROR(__xludf.DUMMYFUNCTION("""COMPUTED_VALUE"""),1119.24)</f>
        <v>1119.24</v>
      </c>
      <c r="D417" s="2">
        <f>IFERROR(__xludf.DUMMYFUNCTION("""COMPUTED_VALUE"""),45897.66666666667)</f>
        <v>45897.66667</v>
      </c>
      <c r="E417" s="1">
        <f>IFERROR(__xludf.DUMMYFUNCTION("""COMPUTED_VALUE"""),1119.65)</f>
        <v>1119.65</v>
      </c>
      <c r="G417" s="2">
        <f>IFERROR(__xludf.DUMMYFUNCTION("""COMPUTED_VALUE"""),45897.66666666667)</f>
        <v>45897.66667</v>
      </c>
      <c r="H417" s="1">
        <f>IFERROR(__xludf.DUMMYFUNCTION("""COMPUTED_VALUE"""),1102.85)</f>
        <v>1102.85</v>
      </c>
      <c r="J417" s="2">
        <f>IFERROR(__xludf.DUMMYFUNCTION("""COMPUTED_VALUE"""),45897.66666666667)</f>
        <v>45897.66667</v>
      </c>
      <c r="K417" s="1">
        <f>IFERROR(__xludf.DUMMYFUNCTION("""COMPUTED_VALUE"""),1112.71)</f>
        <v>1112.71</v>
      </c>
      <c r="M417" s="2">
        <f>IFERROR(__xludf.DUMMYFUNCTION("""COMPUTED_VALUE"""),45897.66666666667)</f>
        <v>45897.66667</v>
      </c>
      <c r="N417" s="1">
        <f>IFERROR(__xludf.DUMMYFUNCTION("""COMPUTED_VALUE"""),3.5032652E7)</f>
        <v>35032652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IFERROR(__xludf.DUMMYFUNCTION("""COMPUTED_VALUE"""),1113.53)</f>
        <v>1113.53</v>
      </c>
      <c r="D418" s="2">
        <f>IFERROR(__xludf.DUMMYFUNCTION("""COMPUTED_VALUE"""),45898.66666666667)</f>
        <v>45898.66667</v>
      </c>
      <c r="E418" s="1">
        <f>IFERROR(__xludf.DUMMYFUNCTION("""COMPUTED_VALUE"""),1118.68)</f>
        <v>1118.68</v>
      </c>
      <c r="G418" s="2">
        <f>IFERROR(__xludf.DUMMYFUNCTION("""COMPUTED_VALUE"""),45898.66666666667)</f>
        <v>45898.66667</v>
      </c>
      <c r="H418" s="1">
        <f>IFERROR(__xludf.DUMMYFUNCTION("""COMPUTED_VALUE"""),1107.63)</f>
        <v>1107.63</v>
      </c>
      <c r="J418" s="2">
        <f>IFERROR(__xludf.DUMMYFUNCTION("""COMPUTED_VALUE"""),45898.66666666667)</f>
        <v>45898.66667</v>
      </c>
      <c r="K418" s="1">
        <f>IFERROR(__xludf.DUMMYFUNCTION("""COMPUTED_VALUE"""),1110.18)</f>
        <v>1110.18</v>
      </c>
      <c r="M418" s="2">
        <f>IFERROR(__xludf.DUMMYFUNCTION("""COMPUTED_VALUE"""),45898.66666666667)</f>
        <v>45898.66667</v>
      </c>
      <c r="N418" s="1">
        <f>IFERROR(__xludf.DUMMYFUNCTION("""COMPUTED_VALUE"""),3.2839867E7)</f>
        <v>32839867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IFERROR(__xludf.DUMMYFUNCTION("""COMPUTED_VALUE"""),1104.13)</f>
        <v>1104.13</v>
      </c>
      <c r="D419" s="2">
        <f>IFERROR(__xludf.DUMMYFUNCTION("""COMPUTED_VALUE"""),45902.66666666667)</f>
        <v>45902.66667</v>
      </c>
      <c r="E419" s="1">
        <f>IFERROR(__xludf.DUMMYFUNCTION("""COMPUTED_VALUE"""),1104.13)</f>
        <v>1104.13</v>
      </c>
      <c r="G419" s="2">
        <f>IFERROR(__xludf.DUMMYFUNCTION("""COMPUTED_VALUE"""),45902.66666666667)</f>
        <v>45902.66667</v>
      </c>
      <c r="H419" s="1">
        <f>IFERROR(__xludf.DUMMYFUNCTION("""COMPUTED_VALUE"""),1090.75)</f>
        <v>1090.75</v>
      </c>
      <c r="J419" s="2">
        <f>IFERROR(__xludf.DUMMYFUNCTION("""COMPUTED_VALUE"""),45902.66666666667)</f>
        <v>45902.66667</v>
      </c>
      <c r="K419" s="1">
        <f>IFERROR(__xludf.DUMMYFUNCTION("""COMPUTED_VALUE"""),1097.62)</f>
        <v>1097.62</v>
      </c>
      <c r="M419" s="2">
        <f>IFERROR(__xludf.DUMMYFUNCTION("""COMPUTED_VALUE"""),45902.66666666667)</f>
        <v>45902.66667</v>
      </c>
      <c r="N419" s="1">
        <f>IFERROR(__xludf.DUMMYFUNCTION("""COMPUTED_VALUE"""),3.8058082E7)</f>
        <v>38058082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IFERROR(__xludf.DUMMYFUNCTION("""COMPUTED_VALUE"""),1093.55)</f>
        <v>1093.55</v>
      </c>
      <c r="D420" s="2">
        <f>IFERROR(__xludf.DUMMYFUNCTION("""COMPUTED_VALUE"""),45903.66666666667)</f>
        <v>45903.66667</v>
      </c>
      <c r="E420" s="1">
        <f>IFERROR(__xludf.DUMMYFUNCTION("""COMPUTED_VALUE"""),1095.55)</f>
        <v>1095.55</v>
      </c>
      <c r="G420" s="2">
        <f>IFERROR(__xludf.DUMMYFUNCTION("""COMPUTED_VALUE"""),45903.66666666667)</f>
        <v>45903.66667</v>
      </c>
      <c r="H420" s="1">
        <f>IFERROR(__xludf.DUMMYFUNCTION("""COMPUTED_VALUE"""),1082.63)</f>
        <v>1082.63</v>
      </c>
      <c r="J420" s="2">
        <f>IFERROR(__xludf.DUMMYFUNCTION("""COMPUTED_VALUE"""),45903.66666666667)</f>
        <v>45903.66667</v>
      </c>
      <c r="K420" s="1">
        <f>IFERROR(__xludf.DUMMYFUNCTION("""COMPUTED_VALUE"""),1085.14)</f>
        <v>1085.14</v>
      </c>
      <c r="M420" s="2">
        <f>IFERROR(__xludf.DUMMYFUNCTION("""COMPUTED_VALUE"""),45903.66666666667)</f>
        <v>45903.66667</v>
      </c>
      <c r="N420" s="1">
        <f>IFERROR(__xludf.DUMMYFUNCTION("""COMPUTED_VALUE"""),3.2380571E7)</f>
        <v>32380571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IFERROR(__xludf.DUMMYFUNCTION("""COMPUTED_VALUE"""),1084.74)</f>
        <v>1084.74</v>
      </c>
      <c r="D421" s="2">
        <f>IFERROR(__xludf.DUMMYFUNCTION("""COMPUTED_VALUE"""),45904.66666666667)</f>
        <v>45904.66667</v>
      </c>
      <c r="E421" s="1">
        <f>IFERROR(__xludf.DUMMYFUNCTION("""COMPUTED_VALUE"""),1093.79)</f>
        <v>1093.79</v>
      </c>
      <c r="G421" s="2">
        <f>IFERROR(__xludf.DUMMYFUNCTION("""COMPUTED_VALUE"""),45904.66666666667)</f>
        <v>45904.66667</v>
      </c>
      <c r="H421" s="1">
        <f>IFERROR(__xludf.DUMMYFUNCTION("""COMPUTED_VALUE"""),1078.9)</f>
        <v>1078.9</v>
      </c>
      <c r="J421" s="2">
        <f>IFERROR(__xludf.DUMMYFUNCTION("""COMPUTED_VALUE"""),45904.66666666667)</f>
        <v>45904.66667</v>
      </c>
      <c r="K421" s="1">
        <f>IFERROR(__xludf.DUMMYFUNCTION("""COMPUTED_VALUE"""),1093.48)</f>
        <v>1093.48</v>
      </c>
      <c r="M421" s="2">
        <f>IFERROR(__xludf.DUMMYFUNCTION("""COMPUTED_VALUE"""),45904.66666666667)</f>
        <v>45904.66667</v>
      </c>
      <c r="N421" s="1">
        <f>IFERROR(__xludf.DUMMYFUNCTION("""COMPUTED_VALUE"""),4.410381E7)</f>
        <v>44103810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IFERROR(__xludf.DUMMYFUNCTION("""COMPUTED_VALUE"""),1096.8)</f>
        <v>1096.8</v>
      </c>
      <c r="D422" s="2">
        <f>IFERROR(__xludf.DUMMYFUNCTION("""COMPUTED_VALUE"""),45905.66666666667)</f>
        <v>45905.66667</v>
      </c>
      <c r="E422" s="1">
        <f>IFERROR(__xludf.DUMMYFUNCTION("""COMPUTED_VALUE"""),1108.78)</f>
        <v>1108.78</v>
      </c>
      <c r="G422" s="2">
        <f>IFERROR(__xludf.DUMMYFUNCTION("""COMPUTED_VALUE"""),45905.66666666667)</f>
        <v>45905.66667</v>
      </c>
      <c r="H422" s="1">
        <f>IFERROR(__xludf.DUMMYFUNCTION("""COMPUTED_VALUE"""),1091.09)</f>
        <v>1091.09</v>
      </c>
      <c r="J422" s="2">
        <f>IFERROR(__xludf.DUMMYFUNCTION("""COMPUTED_VALUE"""),45905.66666666667)</f>
        <v>45905.66667</v>
      </c>
      <c r="K422" s="1">
        <f>IFERROR(__xludf.DUMMYFUNCTION("""COMPUTED_VALUE"""),1097.56)</f>
        <v>1097.56</v>
      </c>
      <c r="M422" s="2">
        <f>IFERROR(__xludf.DUMMYFUNCTION("""COMPUTED_VALUE"""),45905.66666666667)</f>
        <v>45905.66667</v>
      </c>
      <c r="N422" s="1">
        <f>IFERROR(__xludf.DUMMYFUNCTION("""COMPUTED_VALUE"""),4.4529308E7)</f>
        <v>44529308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IFERROR(__xludf.DUMMYFUNCTION("""COMPUTED_VALUE"""),1096.79)</f>
        <v>1096.79</v>
      </c>
      <c r="D423" s="2">
        <f>IFERROR(__xludf.DUMMYFUNCTION("""COMPUTED_VALUE"""),45908.66666666667)</f>
        <v>45908.66667</v>
      </c>
      <c r="E423" s="1">
        <f>IFERROR(__xludf.DUMMYFUNCTION("""COMPUTED_VALUE"""),1104.13)</f>
        <v>1104.13</v>
      </c>
      <c r="G423" s="2">
        <f>IFERROR(__xludf.DUMMYFUNCTION("""COMPUTED_VALUE"""),45908.66666666667)</f>
        <v>45908.66667</v>
      </c>
      <c r="H423" s="1">
        <f>IFERROR(__xludf.DUMMYFUNCTION("""COMPUTED_VALUE"""),1088.2)</f>
        <v>1088.2</v>
      </c>
      <c r="J423" s="2">
        <f>IFERROR(__xludf.DUMMYFUNCTION("""COMPUTED_VALUE"""),45908.66666666667)</f>
        <v>45908.66667</v>
      </c>
      <c r="K423" s="1">
        <f>IFERROR(__xludf.DUMMYFUNCTION("""COMPUTED_VALUE"""),1103.59)</f>
        <v>1103.59</v>
      </c>
      <c r="M423" s="2">
        <f>IFERROR(__xludf.DUMMYFUNCTION("""COMPUTED_VALUE"""),45908.66666666667)</f>
        <v>45908.66667</v>
      </c>
      <c r="N423" s="1">
        <f>IFERROR(__xludf.DUMMYFUNCTION("""COMPUTED_VALUE"""),4.2434442E7)</f>
        <v>42434442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IFERROR(__xludf.DUMMYFUNCTION("""COMPUTED_VALUE"""),1099.73)</f>
        <v>1099.73</v>
      </c>
      <c r="D424" s="2">
        <f>IFERROR(__xludf.DUMMYFUNCTION("""COMPUTED_VALUE"""),45909.66666666667)</f>
        <v>45909.66667</v>
      </c>
      <c r="E424" s="1">
        <f>IFERROR(__xludf.DUMMYFUNCTION("""COMPUTED_VALUE"""),1099.73)</f>
        <v>1099.73</v>
      </c>
      <c r="G424" s="2">
        <f>IFERROR(__xludf.DUMMYFUNCTION("""COMPUTED_VALUE"""),45909.66666666667)</f>
        <v>45909.66667</v>
      </c>
      <c r="H424" s="1">
        <f>IFERROR(__xludf.DUMMYFUNCTION("""COMPUTED_VALUE"""),1082.03)</f>
        <v>1082.03</v>
      </c>
      <c r="J424" s="2">
        <f>IFERROR(__xludf.DUMMYFUNCTION("""COMPUTED_VALUE"""),45909.66666666667)</f>
        <v>45909.66667</v>
      </c>
      <c r="K424" s="1">
        <f>IFERROR(__xludf.DUMMYFUNCTION("""COMPUTED_VALUE"""),1084.13)</f>
        <v>1084.13</v>
      </c>
      <c r="M424" s="2">
        <f>IFERROR(__xludf.DUMMYFUNCTION("""COMPUTED_VALUE"""),45909.66666666667)</f>
        <v>45909.66667</v>
      </c>
      <c r="N424" s="1">
        <f>IFERROR(__xludf.DUMMYFUNCTION("""COMPUTED_VALUE"""),4.8495716E7)</f>
        <v>48495716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IFERROR(__xludf.DUMMYFUNCTION("""COMPUTED_VALUE"""),1082.38)</f>
        <v>1082.38</v>
      </c>
      <c r="D425" s="2">
        <f>IFERROR(__xludf.DUMMYFUNCTION("""COMPUTED_VALUE"""),45910.66666666667)</f>
        <v>45910.66667</v>
      </c>
      <c r="E425" s="1">
        <f>IFERROR(__xludf.DUMMYFUNCTION("""COMPUTED_VALUE"""),1088.73)</f>
        <v>1088.73</v>
      </c>
      <c r="G425" s="2">
        <f>IFERROR(__xludf.DUMMYFUNCTION("""COMPUTED_VALUE"""),45910.66666666667)</f>
        <v>45910.66667</v>
      </c>
      <c r="H425" s="1">
        <f>IFERROR(__xludf.DUMMYFUNCTION("""COMPUTED_VALUE"""),1077.6)</f>
        <v>1077.6</v>
      </c>
      <c r="J425" s="2">
        <f>IFERROR(__xludf.DUMMYFUNCTION("""COMPUTED_VALUE"""),45910.66666666667)</f>
        <v>45910.66667</v>
      </c>
      <c r="K425" s="1">
        <f>IFERROR(__xludf.DUMMYFUNCTION("""COMPUTED_VALUE"""),1079.54)</f>
        <v>1079.54</v>
      </c>
      <c r="M425" s="2">
        <f>IFERROR(__xludf.DUMMYFUNCTION("""COMPUTED_VALUE"""),45910.66666666667)</f>
        <v>45910.66667</v>
      </c>
      <c r="N425" s="1">
        <f>IFERROR(__xludf.DUMMYFUNCTION("""COMPUTED_VALUE"""),4.1257209E7)</f>
        <v>41257209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IFERROR(__xludf.DUMMYFUNCTION("""COMPUTED_VALUE"""),1078.91)</f>
        <v>1078.91</v>
      </c>
      <c r="D426" s="2">
        <f>IFERROR(__xludf.DUMMYFUNCTION("""COMPUTED_VALUE"""),45911.66666666667)</f>
        <v>45911.66667</v>
      </c>
      <c r="E426" s="1">
        <f>IFERROR(__xludf.DUMMYFUNCTION("""COMPUTED_VALUE"""),1104.77)</f>
        <v>1104.77</v>
      </c>
      <c r="G426" s="2">
        <f>IFERROR(__xludf.DUMMYFUNCTION("""COMPUTED_VALUE"""),45911.66666666667)</f>
        <v>45911.66667</v>
      </c>
      <c r="H426" s="1">
        <f>IFERROR(__xludf.DUMMYFUNCTION("""COMPUTED_VALUE"""),1078.44)</f>
        <v>1078.44</v>
      </c>
      <c r="J426" s="2">
        <f>IFERROR(__xludf.DUMMYFUNCTION("""COMPUTED_VALUE"""),45911.66666666667)</f>
        <v>45911.66667</v>
      </c>
      <c r="K426" s="1">
        <f>IFERROR(__xludf.DUMMYFUNCTION("""COMPUTED_VALUE"""),1103.54)</f>
        <v>1103.54</v>
      </c>
      <c r="M426" s="2">
        <f>IFERROR(__xludf.DUMMYFUNCTION("""COMPUTED_VALUE"""),45911.66666666667)</f>
        <v>45911.66667</v>
      </c>
      <c r="N426" s="1">
        <f>IFERROR(__xludf.DUMMYFUNCTION("""COMPUTED_VALUE"""),3.8133423E7)</f>
        <v>38133423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IFERROR(__xludf.DUMMYFUNCTION("""COMPUTED_VALUE"""),1100.23)</f>
        <v>1100.23</v>
      </c>
      <c r="D427" s="2">
        <f>IFERROR(__xludf.DUMMYFUNCTION("""COMPUTED_VALUE"""),45912.66666666667)</f>
        <v>45912.66667</v>
      </c>
      <c r="E427" s="1">
        <f>IFERROR(__xludf.DUMMYFUNCTION("""COMPUTED_VALUE"""),1105.03)</f>
        <v>1105.03</v>
      </c>
      <c r="G427" s="2">
        <f>IFERROR(__xludf.DUMMYFUNCTION("""COMPUTED_VALUE"""),45912.66666666667)</f>
        <v>45912.66667</v>
      </c>
      <c r="H427" s="1">
        <f>IFERROR(__xludf.DUMMYFUNCTION("""COMPUTED_VALUE"""),1092.72)</f>
        <v>1092.72</v>
      </c>
      <c r="J427" s="2">
        <f>IFERROR(__xludf.DUMMYFUNCTION("""COMPUTED_VALUE"""),45912.66666666667)</f>
        <v>45912.66667</v>
      </c>
      <c r="K427" s="1">
        <f>IFERROR(__xludf.DUMMYFUNCTION("""COMPUTED_VALUE"""),1098.83)</f>
        <v>1098.83</v>
      </c>
      <c r="M427" s="2">
        <f>IFERROR(__xludf.DUMMYFUNCTION("""COMPUTED_VALUE"""),45912.66666666667)</f>
        <v>45912.66667</v>
      </c>
      <c r="N427" s="1">
        <f>IFERROR(__xludf.DUMMYFUNCTION("""COMPUTED_VALUE"""),3.5007616E7)</f>
        <v>35007616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IFERROR(__xludf.DUMMYFUNCTION("""COMPUTED_VALUE"""),1101.02)</f>
        <v>1101.02</v>
      </c>
      <c r="D428" s="2">
        <f>IFERROR(__xludf.DUMMYFUNCTION("""COMPUTED_VALUE"""),45915.66666666667)</f>
        <v>45915.66667</v>
      </c>
      <c r="E428" s="1">
        <f>IFERROR(__xludf.DUMMYFUNCTION("""COMPUTED_VALUE"""),1101.29)</f>
        <v>1101.29</v>
      </c>
      <c r="G428" s="2">
        <f>IFERROR(__xludf.DUMMYFUNCTION("""COMPUTED_VALUE"""),45915.66666666667)</f>
        <v>45915.66667</v>
      </c>
      <c r="H428" s="1">
        <f>IFERROR(__xludf.DUMMYFUNCTION("""COMPUTED_VALUE"""),1082.32)</f>
        <v>1082.32</v>
      </c>
      <c r="J428" s="2">
        <f>IFERROR(__xludf.DUMMYFUNCTION("""COMPUTED_VALUE"""),45915.66666666667)</f>
        <v>45915.66667</v>
      </c>
      <c r="K428" s="1">
        <f>IFERROR(__xludf.DUMMYFUNCTION("""COMPUTED_VALUE"""),1083.65)</f>
        <v>1083.65</v>
      </c>
      <c r="M428" s="2">
        <f>IFERROR(__xludf.DUMMYFUNCTION("""COMPUTED_VALUE"""),45915.66666666667)</f>
        <v>45915.66667</v>
      </c>
      <c r="N428" s="1">
        <f>IFERROR(__xludf.DUMMYFUNCTION("""COMPUTED_VALUE"""),4.8733765E7)</f>
        <v>48733765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IFERROR(__xludf.DUMMYFUNCTION("""COMPUTED_VALUE"""),1083.18)</f>
        <v>1083.18</v>
      </c>
      <c r="D429" s="2">
        <f>IFERROR(__xludf.DUMMYFUNCTION("""COMPUTED_VALUE"""),45916.66666666667)</f>
        <v>45916.66667</v>
      </c>
      <c r="E429" s="1">
        <f>IFERROR(__xludf.DUMMYFUNCTION("""COMPUTED_VALUE"""),1086.9)</f>
        <v>1086.9</v>
      </c>
      <c r="G429" s="2">
        <f>IFERROR(__xludf.DUMMYFUNCTION("""COMPUTED_VALUE"""),45916.66666666667)</f>
        <v>45916.66667</v>
      </c>
      <c r="H429" s="1">
        <f>IFERROR(__xludf.DUMMYFUNCTION("""COMPUTED_VALUE"""),1073.31)</f>
        <v>1073.31</v>
      </c>
      <c r="J429" s="2">
        <f>IFERROR(__xludf.DUMMYFUNCTION("""COMPUTED_VALUE"""),45916.66666666667)</f>
        <v>45916.66667</v>
      </c>
      <c r="K429" s="1">
        <f>IFERROR(__xludf.DUMMYFUNCTION("""COMPUTED_VALUE"""),1075.33)</f>
        <v>1075.33</v>
      </c>
      <c r="M429" s="2">
        <f>IFERROR(__xludf.DUMMYFUNCTION("""COMPUTED_VALUE"""),45916.66666666667)</f>
        <v>45916.66667</v>
      </c>
      <c r="N429" s="1">
        <f>IFERROR(__xludf.DUMMYFUNCTION("""COMPUTED_VALUE"""),3.9283994E7)</f>
        <v>39283994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IFERROR(__xludf.DUMMYFUNCTION("""COMPUTED_VALUE"""),1077.64)</f>
        <v>1077.64</v>
      </c>
      <c r="D430" s="2">
        <f>IFERROR(__xludf.DUMMYFUNCTION("""COMPUTED_VALUE"""),45917.66666666667)</f>
        <v>45917.66667</v>
      </c>
      <c r="E430" s="1">
        <f>IFERROR(__xludf.DUMMYFUNCTION("""COMPUTED_VALUE"""),1095.91)</f>
        <v>1095.91</v>
      </c>
      <c r="G430" s="2">
        <f>IFERROR(__xludf.DUMMYFUNCTION("""COMPUTED_VALUE"""),45917.66666666667)</f>
        <v>45917.66667</v>
      </c>
      <c r="H430" s="1">
        <f>IFERROR(__xludf.DUMMYFUNCTION("""COMPUTED_VALUE"""),1070.86)</f>
        <v>1070.86</v>
      </c>
      <c r="J430" s="2">
        <f>IFERROR(__xludf.DUMMYFUNCTION("""COMPUTED_VALUE"""),45917.66666666667)</f>
        <v>45917.66667</v>
      </c>
      <c r="K430" s="1">
        <f>IFERROR(__xludf.DUMMYFUNCTION("""COMPUTED_VALUE"""),1074.56)</f>
        <v>1074.56</v>
      </c>
      <c r="M430" s="2">
        <f>IFERROR(__xludf.DUMMYFUNCTION("""COMPUTED_VALUE"""),45917.66666666667)</f>
        <v>45917.66667</v>
      </c>
      <c r="N430" s="1">
        <f>IFERROR(__xludf.DUMMYFUNCTION("""COMPUTED_VALUE"""),4.4176514E7)</f>
        <v>44176514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IFERROR(__xludf.DUMMYFUNCTION("""COMPUTED_VALUE"""),1075.43)</f>
        <v>1075.43</v>
      </c>
      <c r="D431" s="2">
        <f>IFERROR(__xludf.DUMMYFUNCTION("""COMPUTED_VALUE"""),45918.66666666667)</f>
        <v>45918.66667</v>
      </c>
      <c r="E431" s="1">
        <f>IFERROR(__xludf.DUMMYFUNCTION("""COMPUTED_VALUE"""),1082.1)</f>
        <v>1082.1</v>
      </c>
      <c r="G431" s="2">
        <f>IFERROR(__xludf.DUMMYFUNCTION("""COMPUTED_VALUE"""),45918.66666666667)</f>
        <v>45918.66667</v>
      </c>
      <c r="H431" s="1">
        <f>IFERROR(__xludf.DUMMYFUNCTION("""COMPUTED_VALUE"""),1071.88)</f>
        <v>1071.88</v>
      </c>
      <c r="J431" s="2">
        <f>IFERROR(__xludf.DUMMYFUNCTION("""COMPUTED_VALUE"""),45918.66666666667)</f>
        <v>45918.66667</v>
      </c>
      <c r="K431" s="1">
        <f>IFERROR(__xludf.DUMMYFUNCTION("""COMPUTED_VALUE"""),1079.47)</f>
        <v>1079.47</v>
      </c>
      <c r="M431" s="2">
        <f>IFERROR(__xludf.DUMMYFUNCTION("""COMPUTED_VALUE"""),45918.66666666667)</f>
        <v>45918.66667</v>
      </c>
      <c r="N431" s="1">
        <f>IFERROR(__xludf.DUMMYFUNCTION("""COMPUTED_VALUE"""),4.3855123E7)</f>
        <v>43855123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IFERROR(__xludf.DUMMYFUNCTION("""COMPUTED_VALUE"""),1080.99)</f>
        <v>1080.99</v>
      </c>
      <c r="D432" s="2">
        <f>IFERROR(__xludf.DUMMYFUNCTION("""COMPUTED_VALUE"""),45919.66666666667)</f>
        <v>45919.66667</v>
      </c>
      <c r="E432" s="1">
        <f>IFERROR(__xludf.DUMMYFUNCTION("""COMPUTED_VALUE"""),1081.85)</f>
        <v>1081.85</v>
      </c>
      <c r="G432" s="2">
        <f>IFERROR(__xludf.DUMMYFUNCTION("""COMPUTED_VALUE"""),45919.66666666667)</f>
        <v>45919.66667</v>
      </c>
      <c r="H432" s="1">
        <f>IFERROR(__xludf.DUMMYFUNCTION("""COMPUTED_VALUE"""),1073.99)</f>
        <v>1073.99</v>
      </c>
      <c r="J432" s="2">
        <f>IFERROR(__xludf.DUMMYFUNCTION("""COMPUTED_VALUE"""),45919.66666666667)</f>
        <v>45919.66667</v>
      </c>
      <c r="K432" s="1">
        <f>IFERROR(__xludf.DUMMYFUNCTION("""COMPUTED_VALUE"""),1076.82)</f>
        <v>1076.82</v>
      </c>
      <c r="M432" s="2">
        <f>IFERROR(__xludf.DUMMYFUNCTION("""COMPUTED_VALUE"""),45919.66666666667)</f>
        <v>45919.66667</v>
      </c>
      <c r="N432" s="1">
        <f>IFERROR(__xludf.DUMMYFUNCTION("""COMPUTED_VALUE"""),7.9571299E7)</f>
        <v>79571299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IFERROR(__xludf.DUMMYFUNCTION("""COMPUTED_VALUE"""),1074.35)</f>
        <v>1074.35</v>
      </c>
      <c r="D433" s="2">
        <f>IFERROR(__xludf.DUMMYFUNCTION("""COMPUTED_VALUE"""),45922.66666666667)</f>
        <v>45922.66667</v>
      </c>
      <c r="E433" s="1">
        <f>IFERROR(__xludf.DUMMYFUNCTION("""COMPUTED_VALUE"""),1076.64)</f>
        <v>1076.64</v>
      </c>
      <c r="G433" s="2">
        <f>IFERROR(__xludf.DUMMYFUNCTION("""COMPUTED_VALUE"""),45922.66666666667)</f>
        <v>45922.66667</v>
      </c>
      <c r="H433" s="1">
        <f>IFERROR(__xludf.DUMMYFUNCTION("""COMPUTED_VALUE"""),1068.23)</f>
        <v>1068.23</v>
      </c>
      <c r="J433" s="2">
        <f>IFERROR(__xludf.DUMMYFUNCTION("""COMPUTED_VALUE"""),45922.66666666667)</f>
        <v>45922.66667</v>
      </c>
      <c r="K433" s="1">
        <f>IFERROR(__xludf.DUMMYFUNCTION("""COMPUTED_VALUE"""),1071.44)</f>
        <v>1071.44</v>
      </c>
      <c r="M433" s="2">
        <f>IFERROR(__xludf.DUMMYFUNCTION("""COMPUTED_VALUE"""),45922.66666666667)</f>
        <v>45922.66667</v>
      </c>
      <c r="N433" s="1">
        <f>IFERROR(__xludf.DUMMYFUNCTION("""COMPUTED_VALUE"""),3.6354006E7)</f>
        <v>36354006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IFERROR(__xludf.DUMMYFUNCTION("""COMPUTED_VALUE"""),1072.61)</f>
        <v>1072.61</v>
      </c>
      <c r="D434" s="2">
        <f>IFERROR(__xludf.DUMMYFUNCTION("""COMPUTED_VALUE"""),45923.66666666667)</f>
        <v>45923.66667</v>
      </c>
      <c r="E434" s="1">
        <f>IFERROR(__xludf.DUMMYFUNCTION("""COMPUTED_VALUE"""),1079.28)</f>
        <v>1079.28</v>
      </c>
      <c r="G434" s="2">
        <f>IFERROR(__xludf.DUMMYFUNCTION("""COMPUTED_VALUE"""),45923.66666666667)</f>
        <v>45923.66667</v>
      </c>
      <c r="H434" s="1">
        <f>IFERROR(__xludf.DUMMYFUNCTION("""COMPUTED_VALUE"""),1063.71)</f>
        <v>1063.71</v>
      </c>
      <c r="J434" s="2">
        <f>IFERROR(__xludf.DUMMYFUNCTION("""COMPUTED_VALUE"""),45923.66666666667)</f>
        <v>45923.66667</v>
      </c>
      <c r="K434" s="1">
        <f>IFERROR(__xludf.DUMMYFUNCTION("""COMPUTED_VALUE"""),1064.14)</f>
        <v>1064.14</v>
      </c>
      <c r="M434" s="2">
        <f>IFERROR(__xludf.DUMMYFUNCTION("""COMPUTED_VALUE"""),45923.66666666667)</f>
        <v>45923.66667</v>
      </c>
      <c r="N434" s="1">
        <f>IFERROR(__xludf.DUMMYFUNCTION("""COMPUTED_VALUE"""),3.3480924E7)</f>
        <v>33480924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IFERROR(__xludf.DUMMYFUNCTION("""COMPUTED_VALUE"""),1065.12)</f>
        <v>1065.12</v>
      </c>
      <c r="D435" s="2">
        <f>IFERROR(__xludf.DUMMYFUNCTION("""COMPUTED_VALUE"""),45924.66666666667)</f>
        <v>45924.66667</v>
      </c>
      <c r="E435" s="1">
        <f>IFERROR(__xludf.DUMMYFUNCTION("""COMPUTED_VALUE"""),1074.18)</f>
        <v>1074.18</v>
      </c>
      <c r="G435" s="2">
        <f>IFERROR(__xludf.DUMMYFUNCTION("""COMPUTED_VALUE"""),45924.66666666667)</f>
        <v>45924.66667</v>
      </c>
      <c r="H435" s="1">
        <f>IFERROR(__xludf.DUMMYFUNCTION("""COMPUTED_VALUE"""),1063.67)</f>
        <v>1063.67</v>
      </c>
      <c r="J435" s="2">
        <f>IFERROR(__xludf.DUMMYFUNCTION("""COMPUTED_VALUE"""),45924.66666666667)</f>
        <v>45924.66667</v>
      </c>
      <c r="K435" s="1">
        <f>IFERROR(__xludf.DUMMYFUNCTION("""COMPUTED_VALUE"""),1066.3)</f>
        <v>1066.3</v>
      </c>
      <c r="M435" s="2">
        <f>IFERROR(__xludf.DUMMYFUNCTION("""COMPUTED_VALUE"""),45924.66666666667)</f>
        <v>45924.66667</v>
      </c>
      <c r="N435" s="1">
        <f>IFERROR(__xludf.DUMMYFUNCTION("""COMPUTED_VALUE"""),3.6754341E7)</f>
        <v>36754341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IFERROR(__xludf.DUMMYFUNCTION("""COMPUTED_VALUE"""),1064.47)</f>
        <v>1064.47</v>
      </c>
      <c r="D436" s="2">
        <f>IFERROR(__xludf.DUMMYFUNCTION("""COMPUTED_VALUE"""),45925.66666666667)</f>
        <v>45925.66667</v>
      </c>
      <c r="E436" s="1">
        <f>IFERROR(__xludf.DUMMYFUNCTION("""COMPUTED_VALUE"""),1068.8)</f>
        <v>1068.8</v>
      </c>
      <c r="G436" s="2">
        <f>IFERROR(__xludf.DUMMYFUNCTION("""COMPUTED_VALUE"""),45925.66666666667)</f>
        <v>45925.66667</v>
      </c>
      <c r="H436" s="1">
        <f>IFERROR(__xludf.DUMMYFUNCTION("""COMPUTED_VALUE"""),1047.11)</f>
        <v>1047.11</v>
      </c>
      <c r="J436" s="2">
        <f>IFERROR(__xludf.DUMMYFUNCTION("""COMPUTED_VALUE"""),45925.66666666667)</f>
        <v>45925.66667</v>
      </c>
      <c r="K436" s="1">
        <f>IFERROR(__xludf.DUMMYFUNCTION("""COMPUTED_VALUE"""),1048.41)</f>
        <v>1048.41</v>
      </c>
      <c r="M436" s="2">
        <f>IFERROR(__xludf.DUMMYFUNCTION("""COMPUTED_VALUE"""),45925.66666666667)</f>
        <v>45925.66667</v>
      </c>
      <c r="N436" s="1">
        <f>IFERROR(__xludf.DUMMYFUNCTION("""COMPUTED_VALUE"""),4.9334433E7)</f>
        <v>49334433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IFERROR(__xludf.DUMMYFUNCTION("""COMPUTED_VALUE"""),1050.67)</f>
        <v>1050.67</v>
      </c>
      <c r="D437" s="2">
        <f>IFERROR(__xludf.DUMMYFUNCTION("""COMPUTED_VALUE"""),45926.66666666667)</f>
        <v>45926.66667</v>
      </c>
      <c r="E437" s="1">
        <f>IFERROR(__xludf.DUMMYFUNCTION("""COMPUTED_VALUE"""),1065.67)</f>
        <v>1065.67</v>
      </c>
      <c r="G437" s="2">
        <f>IFERROR(__xludf.DUMMYFUNCTION("""COMPUTED_VALUE"""),45926.66666666667)</f>
        <v>45926.66667</v>
      </c>
      <c r="H437" s="1">
        <f>IFERROR(__xludf.DUMMYFUNCTION("""COMPUTED_VALUE"""),1050.67)</f>
        <v>1050.67</v>
      </c>
      <c r="J437" s="2">
        <f>IFERROR(__xludf.DUMMYFUNCTION("""COMPUTED_VALUE"""),45926.66666666667)</f>
        <v>45926.66667</v>
      </c>
      <c r="K437" s="1">
        <f>IFERROR(__xludf.DUMMYFUNCTION("""COMPUTED_VALUE"""),1063.58)</f>
        <v>1063.58</v>
      </c>
      <c r="M437" s="2">
        <f>IFERROR(__xludf.DUMMYFUNCTION("""COMPUTED_VALUE"""),45926.66666666667)</f>
        <v>45926.66667</v>
      </c>
      <c r="N437" s="1">
        <f>IFERROR(__xludf.DUMMYFUNCTION("""COMPUTED_VALUE"""),3.5960964E7)</f>
        <v>35960964</v>
      </c>
    </row>
  </sheetData>
  <drawing r:id="rId1"/>
</worksheet>
</file>