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IFERROR(__xludf.DUMMYFUNCTION("GOOGLEFINANCE(""DJUSCY"",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IFERROR(__xludf.DUMMYFUNCTION("GOOGLEFINANCE(""DJUSCY"",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IFERROR(__xludf.DUMMYFUNCTION("GOOGLEFINANCE(""DJUSCY"",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IFERROR(__xludf.DUMMYFUNCTION("GOOGLEFINANCE(""DJUSCY"",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IFERROR(__xludf.DUMMYFUNCTION("GOOGLEFINANCE(""DJUSCY"",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IFERROR(__xludf.DUMMYFUNCTION("""COMPUTED_VALUE"""),1503.04)</f>
        <v>1503.04</v>
      </c>
      <c r="D2" s="2">
        <f>IFERROR(__xludf.DUMMYFUNCTION("""COMPUTED_VALUE"""),45293.66666666667)</f>
        <v>45293.66667</v>
      </c>
      <c r="E2" s="1">
        <f>IFERROR(__xludf.DUMMYFUNCTION("""COMPUTED_VALUE"""),1503.04)</f>
        <v>1503.04</v>
      </c>
      <c r="G2" s="2">
        <f>IFERROR(__xludf.DUMMYFUNCTION("""COMPUTED_VALUE"""),45293.66666666667)</f>
        <v>45293.66667</v>
      </c>
      <c r="H2" s="1">
        <f>IFERROR(__xludf.DUMMYFUNCTION("""COMPUTED_VALUE"""),1483.86)</f>
        <v>1483.86</v>
      </c>
      <c r="J2" s="2">
        <f>IFERROR(__xludf.DUMMYFUNCTION("""COMPUTED_VALUE"""),45293.66666666667)</f>
        <v>45293.66667</v>
      </c>
      <c r="K2" s="1">
        <f>IFERROR(__xludf.DUMMYFUNCTION("""COMPUTED_VALUE"""),1489.92)</f>
        <v>1489.92</v>
      </c>
      <c r="M2" s="2">
        <f>IFERROR(__xludf.DUMMYFUNCTION("""COMPUTED_VALUE"""),45293.66666666667)</f>
        <v>45293.66667</v>
      </c>
      <c r="N2" s="1">
        <f>IFERROR(__xludf.DUMMYFUNCTION("""COMPUTED_VALUE"""),6.28983829E8)</f>
        <v>628983829</v>
      </c>
    </row>
    <row r="3">
      <c r="A3" s="2">
        <f>IFERROR(__xludf.DUMMYFUNCTION("""COMPUTED_VALUE"""),45294.66666666667)</f>
        <v>45294.66667</v>
      </c>
      <c r="B3" s="1">
        <f>IFERROR(__xludf.DUMMYFUNCTION("""COMPUTED_VALUE"""),1486.07)</f>
        <v>1486.07</v>
      </c>
      <c r="D3" s="2">
        <f>IFERROR(__xludf.DUMMYFUNCTION("""COMPUTED_VALUE"""),45294.66666666667)</f>
        <v>45294.66667</v>
      </c>
      <c r="E3" s="1">
        <f>IFERROR(__xludf.DUMMYFUNCTION("""COMPUTED_VALUE"""),1487.73)</f>
        <v>1487.73</v>
      </c>
      <c r="G3" s="2">
        <f>IFERROR(__xludf.DUMMYFUNCTION("""COMPUTED_VALUE"""),45294.66666666667)</f>
        <v>45294.66667</v>
      </c>
      <c r="H3" s="1">
        <f>IFERROR(__xludf.DUMMYFUNCTION("""COMPUTED_VALUE"""),1470.08)</f>
        <v>1470.08</v>
      </c>
      <c r="J3" s="2">
        <f>IFERROR(__xludf.DUMMYFUNCTION("""COMPUTED_VALUE"""),45294.66666666667)</f>
        <v>45294.66667</v>
      </c>
      <c r="K3" s="1">
        <f>IFERROR(__xludf.DUMMYFUNCTION("""COMPUTED_VALUE"""),1470.95)</f>
        <v>1470.95</v>
      </c>
      <c r="M3" s="2">
        <f>IFERROR(__xludf.DUMMYFUNCTION("""COMPUTED_VALUE"""),45294.66666666667)</f>
        <v>45294.66667</v>
      </c>
      <c r="N3" s="1">
        <f>IFERROR(__xludf.DUMMYFUNCTION("""COMPUTED_VALUE"""),6.52026283E8)</f>
        <v>652026283</v>
      </c>
    </row>
    <row r="4">
      <c r="A4" s="2">
        <f>IFERROR(__xludf.DUMMYFUNCTION("""COMPUTED_VALUE"""),45295.66666666667)</f>
        <v>45295.66667</v>
      </c>
      <c r="B4" s="1">
        <f>IFERROR(__xludf.DUMMYFUNCTION("""COMPUTED_VALUE"""),1463.06)</f>
        <v>1463.06</v>
      </c>
      <c r="D4" s="2">
        <f>IFERROR(__xludf.DUMMYFUNCTION("""COMPUTED_VALUE"""),45295.66666666667)</f>
        <v>45295.66667</v>
      </c>
      <c r="E4" s="1">
        <f>IFERROR(__xludf.DUMMYFUNCTION("""COMPUTED_VALUE"""),1473.18)</f>
        <v>1473.18</v>
      </c>
      <c r="G4" s="2">
        <f>IFERROR(__xludf.DUMMYFUNCTION("""COMPUTED_VALUE"""),45295.66666666667)</f>
        <v>45295.66667</v>
      </c>
      <c r="H4" s="1">
        <f>IFERROR(__xludf.DUMMYFUNCTION("""COMPUTED_VALUE"""),1458.65)</f>
        <v>1458.65</v>
      </c>
      <c r="J4" s="2">
        <f>IFERROR(__xludf.DUMMYFUNCTION("""COMPUTED_VALUE"""),45295.66666666667)</f>
        <v>45295.66667</v>
      </c>
      <c r="K4" s="1">
        <f>IFERROR(__xludf.DUMMYFUNCTION("""COMPUTED_VALUE"""),1459.7)</f>
        <v>1459.7</v>
      </c>
      <c r="M4" s="2">
        <f>IFERROR(__xludf.DUMMYFUNCTION("""COMPUTED_VALUE"""),45295.66666666667)</f>
        <v>45295.66667</v>
      </c>
      <c r="N4" s="1">
        <f>IFERROR(__xludf.DUMMYFUNCTION("""COMPUTED_VALUE"""),6.02860525E8)</f>
        <v>602860525</v>
      </c>
    </row>
    <row r="5">
      <c r="A5" s="2">
        <f>IFERROR(__xludf.DUMMYFUNCTION("""COMPUTED_VALUE"""),45296.66666666667)</f>
        <v>45296.66667</v>
      </c>
      <c r="B5" s="1">
        <f>IFERROR(__xludf.DUMMYFUNCTION("""COMPUTED_VALUE"""),1459.06)</f>
        <v>1459.06</v>
      </c>
      <c r="D5" s="2">
        <f>IFERROR(__xludf.DUMMYFUNCTION("""COMPUTED_VALUE"""),45296.66666666667)</f>
        <v>45296.66667</v>
      </c>
      <c r="E5" s="1">
        <f>IFERROR(__xludf.DUMMYFUNCTION("""COMPUTED_VALUE"""),1474.61)</f>
        <v>1474.61</v>
      </c>
      <c r="G5" s="2">
        <f>IFERROR(__xludf.DUMMYFUNCTION("""COMPUTED_VALUE"""),45296.66666666667)</f>
        <v>45296.66667</v>
      </c>
      <c r="H5" s="1">
        <f>IFERROR(__xludf.DUMMYFUNCTION("""COMPUTED_VALUE"""),1459.06)</f>
        <v>1459.06</v>
      </c>
      <c r="J5" s="2">
        <f>IFERROR(__xludf.DUMMYFUNCTION("""COMPUTED_VALUE"""),45296.66666666667)</f>
        <v>45296.66667</v>
      </c>
      <c r="K5" s="1">
        <f>IFERROR(__xludf.DUMMYFUNCTION("""COMPUTED_VALUE"""),1465.16)</f>
        <v>1465.16</v>
      </c>
      <c r="M5" s="2">
        <f>IFERROR(__xludf.DUMMYFUNCTION("""COMPUTED_VALUE"""),45296.66666666667)</f>
        <v>45296.66667</v>
      </c>
      <c r="N5" s="1">
        <f>IFERROR(__xludf.DUMMYFUNCTION("""COMPUTED_VALUE"""),5.53563857E8)</f>
        <v>553563857</v>
      </c>
    </row>
    <row r="6">
      <c r="A6" s="2">
        <f>IFERROR(__xludf.DUMMYFUNCTION("""COMPUTED_VALUE"""),45299.66666666667)</f>
        <v>45299.66667</v>
      </c>
      <c r="B6" s="1">
        <f>IFERROR(__xludf.DUMMYFUNCTION("""COMPUTED_VALUE"""),1470.24)</f>
        <v>1470.24</v>
      </c>
      <c r="D6" s="2">
        <f>IFERROR(__xludf.DUMMYFUNCTION("""COMPUTED_VALUE"""),45299.66666666667)</f>
        <v>45299.66667</v>
      </c>
      <c r="E6" s="1">
        <f>IFERROR(__xludf.DUMMYFUNCTION("""COMPUTED_VALUE"""),1490.44)</f>
        <v>1490.44</v>
      </c>
      <c r="G6" s="2">
        <f>IFERROR(__xludf.DUMMYFUNCTION("""COMPUTED_VALUE"""),45299.66666666667)</f>
        <v>45299.66667</v>
      </c>
      <c r="H6" s="1">
        <f>IFERROR(__xludf.DUMMYFUNCTION("""COMPUTED_VALUE"""),1469.17)</f>
        <v>1469.17</v>
      </c>
      <c r="J6" s="2">
        <f>IFERROR(__xludf.DUMMYFUNCTION("""COMPUTED_VALUE"""),45299.66666666667)</f>
        <v>45299.66667</v>
      </c>
      <c r="K6" s="1">
        <f>IFERROR(__xludf.DUMMYFUNCTION("""COMPUTED_VALUE"""),1489.97)</f>
        <v>1489.97</v>
      </c>
      <c r="M6" s="2">
        <f>IFERROR(__xludf.DUMMYFUNCTION("""COMPUTED_VALUE"""),45299.66666666667)</f>
        <v>45299.66667</v>
      </c>
      <c r="N6" s="1">
        <f>IFERROR(__xludf.DUMMYFUNCTION("""COMPUTED_VALUE"""),5.965178E8)</f>
        <v>596517800</v>
      </c>
    </row>
    <row r="7">
      <c r="A7" s="2">
        <f>IFERROR(__xludf.DUMMYFUNCTION("""COMPUTED_VALUE"""),45300.66666666667)</f>
        <v>45300.66667</v>
      </c>
      <c r="B7" s="1">
        <f>IFERROR(__xludf.DUMMYFUNCTION("""COMPUTED_VALUE"""),1482.8)</f>
        <v>1482.8</v>
      </c>
      <c r="D7" s="2">
        <f>IFERROR(__xludf.DUMMYFUNCTION("""COMPUTED_VALUE"""),45300.66666666667)</f>
        <v>45300.66667</v>
      </c>
      <c r="E7" s="1">
        <f>IFERROR(__xludf.DUMMYFUNCTION("""COMPUTED_VALUE"""),1494.64)</f>
        <v>1494.64</v>
      </c>
      <c r="G7" s="2">
        <f>IFERROR(__xludf.DUMMYFUNCTION("""COMPUTED_VALUE"""),45300.66666666667)</f>
        <v>45300.66667</v>
      </c>
      <c r="H7" s="1">
        <f>IFERROR(__xludf.DUMMYFUNCTION("""COMPUTED_VALUE"""),1479.63)</f>
        <v>1479.63</v>
      </c>
      <c r="J7" s="2">
        <f>IFERROR(__xludf.DUMMYFUNCTION("""COMPUTED_VALUE"""),45300.66666666667)</f>
        <v>45300.66667</v>
      </c>
      <c r="K7" s="1">
        <f>IFERROR(__xludf.DUMMYFUNCTION("""COMPUTED_VALUE"""),1493.67)</f>
        <v>1493.67</v>
      </c>
      <c r="M7" s="2">
        <f>IFERROR(__xludf.DUMMYFUNCTION("""COMPUTED_VALUE"""),45300.66666666667)</f>
        <v>45300.66667</v>
      </c>
      <c r="N7" s="1">
        <f>IFERROR(__xludf.DUMMYFUNCTION("""COMPUTED_VALUE"""),5.19258319E8)</f>
        <v>519258319</v>
      </c>
    </row>
    <row r="8">
      <c r="A8" s="2">
        <f>IFERROR(__xludf.DUMMYFUNCTION("""COMPUTED_VALUE"""),45301.66666666667)</f>
        <v>45301.66667</v>
      </c>
      <c r="B8" s="1">
        <f>IFERROR(__xludf.DUMMYFUNCTION("""COMPUTED_VALUE"""),1496.76)</f>
        <v>1496.76</v>
      </c>
      <c r="D8" s="2">
        <f>IFERROR(__xludf.DUMMYFUNCTION("""COMPUTED_VALUE"""),45301.66666666667)</f>
        <v>45301.66667</v>
      </c>
      <c r="E8" s="1">
        <f>IFERROR(__xludf.DUMMYFUNCTION("""COMPUTED_VALUE"""),1510.53)</f>
        <v>1510.53</v>
      </c>
      <c r="G8" s="2">
        <f>IFERROR(__xludf.DUMMYFUNCTION("""COMPUTED_VALUE"""),45301.66666666667)</f>
        <v>45301.66667</v>
      </c>
      <c r="H8" s="1">
        <f>IFERROR(__xludf.DUMMYFUNCTION("""COMPUTED_VALUE"""),1496.76)</f>
        <v>1496.76</v>
      </c>
      <c r="J8" s="2">
        <f>IFERROR(__xludf.DUMMYFUNCTION("""COMPUTED_VALUE"""),45301.66666666667)</f>
        <v>45301.66667</v>
      </c>
      <c r="K8" s="1">
        <f>IFERROR(__xludf.DUMMYFUNCTION("""COMPUTED_VALUE"""),1507.21)</f>
        <v>1507.21</v>
      </c>
      <c r="M8" s="2">
        <f>IFERROR(__xludf.DUMMYFUNCTION("""COMPUTED_VALUE"""),45301.66666666667)</f>
        <v>45301.66667</v>
      </c>
      <c r="N8" s="1">
        <f>IFERROR(__xludf.DUMMYFUNCTION("""COMPUTED_VALUE"""),5.48361888E8)</f>
        <v>548361888</v>
      </c>
    </row>
    <row r="9">
      <c r="A9" s="2">
        <f>IFERROR(__xludf.DUMMYFUNCTION("""COMPUTED_VALUE"""),45302.66666666667)</f>
        <v>45302.66667</v>
      </c>
      <c r="B9" s="1">
        <f>IFERROR(__xludf.DUMMYFUNCTION("""COMPUTED_VALUE"""),1512.29)</f>
        <v>1512.29</v>
      </c>
      <c r="D9" s="2">
        <f>IFERROR(__xludf.DUMMYFUNCTION("""COMPUTED_VALUE"""),45302.66666666667)</f>
        <v>45302.66667</v>
      </c>
      <c r="E9" s="1">
        <f>IFERROR(__xludf.DUMMYFUNCTION("""COMPUTED_VALUE"""),1517.92)</f>
        <v>1517.92</v>
      </c>
      <c r="G9" s="2">
        <f>IFERROR(__xludf.DUMMYFUNCTION("""COMPUTED_VALUE"""),45302.66666666667)</f>
        <v>45302.66667</v>
      </c>
      <c r="H9" s="1">
        <f>IFERROR(__xludf.DUMMYFUNCTION("""COMPUTED_VALUE"""),1496.64)</f>
        <v>1496.64</v>
      </c>
      <c r="J9" s="2">
        <f>IFERROR(__xludf.DUMMYFUNCTION("""COMPUTED_VALUE"""),45302.66666666667)</f>
        <v>45302.66667</v>
      </c>
      <c r="K9" s="1">
        <f>IFERROR(__xludf.DUMMYFUNCTION("""COMPUTED_VALUE"""),1512.63)</f>
        <v>1512.63</v>
      </c>
      <c r="M9" s="2">
        <f>IFERROR(__xludf.DUMMYFUNCTION("""COMPUTED_VALUE"""),45302.66666666667)</f>
        <v>45302.66667</v>
      </c>
      <c r="N9" s="1">
        <f>IFERROR(__xludf.DUMMYFUNCTION("""COMPUTED_VALUE"""),5.44726005E8)</f>
        <v>544726005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IFERROR(__xludf.DUMMYFUNCTION("""COMPUTED_VALUE"""),1515.98)</f>
        <v>1515.98</v>
      </c>
      <c r="D10" s="2">
        <f>IFERROR(__xludf.DUMMYFUNCTION("""COMPUTED_VALUE"""),45303.66666666667)</f>
        <v>45303.66667</v>
      </c>
      <c r="E10" s="1">
        <f>IFERROR(__xludf.DUMMYFUNCTION("""COMPUTED_VALUE"""),1518.48)</f>
        <v>1518.48</v>
      </c>
      <c r="G10" s="2">
        <f>IFERROR(__xludf.DUMMYFUNCTION("""COMPUTED_VALUE"""),45303.66666666667)</f>
        <v>45303.66667</v>
      </c>
      <c r="H10" s="1">
        <f>IFERROR(__xludf.DUMMYFUNCTION("""COMPUTED_VALUE"""),1503.38)</f>
        <v>1503.38</v>
      </c>
      <c r="J10" s="2">
        <f>IFERROR(__xludf.DUMMYFUNCTION("""COMPUTED_VALUE"""),45303.66666666667)</f>
        <v>45303.66667</v>
      </c>
      <c r="K10" s="1">
        <f>IFERROR(__xludf.DUMMYFUNCTION("""COMPUTED_VALUE"""),1506.75)</f>
        <v>1506.75</v>
      </c>
      <c r="M10" s="2">
        <f>IFERROR(__xludf.DUMMYFUNCTION("""COMPUTED_VALUE"""),45303.66666666667)</f>
        <v>45303.66667</v>
      </c>
      <c r="N10" s="1">
        <f>IFERROR(__xludf.DUMMYFUNCTION("""COMPUTED_VALUE"""),6.06524367E8)</f>
        <v>606524367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IFERROR(__xludf.DUMMYFUNCTION("""COMPUTED_VALUE"""),1502.43)</f>
        <v>1502.43</v>
      </c>
      <c r="D11" s="2">
        <f>IFERROR(__xludf.DUMMYFUNCTION("""COMPUTED_VALUE"""),45307.66666666667)</f>
        <v>45307.66667</v>
      </c>
      <c r="E11" s="1">
        <f>IFERROR(__xludf.DUMMYFUNCTION("""COMPUTED_VALUE"""),1506.83)</f>
        <v>1506.83</v>
      </c>
      <c r="G11" s="2">
        <f>IFERROR(__xludf.DUMMYFUNCTION("""COMPUTED_VALUE"""),45307.66666666667)</f>
        <v>45307.66667</v>
      </c>
      <c r="H11" s="1">
        <f>IFERROR(__xludf.DUMMYFUNCTION("""COMPUTED_VALUE"""),1496.35)</f>
        <v>1496.35</v>
      </c>
      <c r="J11" s="2">
        <f>IFERROR(__xludf.DUMMYFUNCTION("""COMPUTED_VALUE"""),45307.66666666667)</f>
        <v>45307.66667</v>
      </c>
      <c r="K11" s="1">
        <f>IFERROR(__xludf.DUMMYFUNCTION("""COMPUTED_VALUE"""),1504.69)</f>
        <v>1504.69</v>
      </c>
      <c r="M11" s="2">
        <f>IFERROR(__xludf.DUMMYFUNCTION("""COMPUTED_VALUE"""),45307.66666666667)</f>
        <v>45307.66667</v>
      </c>
      <c r="N11" s="1">
        <f>IFERROR(__xludf.DUMMYFUNCTION("""COMPUTED_VALUE"""),5.99788075E8)</f>
        <v>599788075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IFERROR(__xludf.DUMMYFUNCTION("""COMPUTED_VALUE"""),1497.95)</f>
        <v>1497.95</v>
      </c>
      <c r="D12" s="2">
        <f>IFERROR(__xludf.DUMMYFUNCTION("""COMPUTED_VALUE"""),45308.66666666667)</f>
        <v>45308.66667</v>
      </c>
      <c r="E12" s="1">
        <f>IFERROR(__xludf.DUMMYFUNCTION("""COMPUTED_VALUE"""),1498.37)</f>
        <v>1498.37</v>
      </c>
      <c r="G12" s="2">
        <f>IFERROR(__xludf.DUMMYFUNCTION("""COMPUTED_VALUE"""),45308.66666666667)</f>
        <v>45308.66667</v>
      </c>
      <c r="H12" s="1">
        <f>IFERROR(__xludf.DUMMYFUNCTION("""COMPUTED_VALUE"""),1485.86)</f>
        <v>1485.86</v>
      </c>
      <c r="J12" s="2">
        <f>IFERROR(__xludf.DUMMYFUNCTION("""COMPUTED_VALUE"""),45308.66666666667)</f>
        <v>45308.66667</v>
      </c>
      <c r="K12" s="1">
        <f>IFERROR(__xludf.DUMMYFUNCTION("""COMPUTED_VALUE"""),1494.09)</f>
        <v>1494.09</v>
      </c>
      <c r="M12" s="2">
        <f>IFERROR(__xludf.DUMMYFUNCTION("""COMPUTED_VALUE"""),45308.66666666667)</f>
        <v>45308.66667</v>
      </c>
      <c r="N12" s="1">
        <f>IFERROR(__xludf.DUMMYFUNCTION("""COMPUTED_VALUE"""),5.33669322E8)</f>
        <v>533669322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IFERROR(__xludf.DUMMYFUNCTION("""COMPUTED_VALUE"""),1498.63)</f>
        <v>1498.63</v>
      </c>
      <c r="D13" s="2">
        <f>IFERROR(__xludf.DUMMYFUNCTION("""COMPUTED_VALUE"""),45309.66666666667)</f>
        <v>45309.66667</v>
      </c>
      <c r="E13" s="1">
        <f>IFERROR(__xludf.DUMMYFUNCTION("""COMPUTED_VALUE"""),1511.79)</f>
        <v>1511.79</v>
      </c>
      <c r="G13" s="2">
        <f>IFERROR(__xludf.DUMMYFUNCTION("""COMPUTED_VALUE"""),45309.66666666667)</f>
        <v>45309.66667</v>
      </c>
      <c r="H13" s="1">
        <f>IFERROR(__xludf.DUMMYFUNCTION("""COMPUTED_VALUE"""),1495.3)</f>
        <v>1495.3</v>
      </c>
      <c r="J13" s="2">
        <f>IFERROR(__xludf.DUMMYFUNCTION("""COMPUTED_VALUE"""),45309.66666666667)</f>
        <v>45309.66667</v>
      </c>
      <c r="K13" s="1">
        <f>IFERROR(__xludf.DUMMYFUNCTION("""COMPUTED_VALUE"""),1510.49)</f>
        <v>1510.49</v>
      </c>
      <c r="M13" s="2">
        <f>IFERROR(__xludf.DUMMYFUNCTION("""COMPUTED_VALUE"""),45309.66666666667)</f>
        <v>45309.66667</v>
      </c>
      <c r="N13" s="1">
        <f>IFERROR(__xludf.DUMMYFUNCTION("""COMPUTED_VALUE"""),6.05234124E8)</f>
        <v>605234124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IFERROR(__xludf.DUMMYFUNCTION("""COMPUTED_VALUE"""),1512.92)</f>
        <v>1512.92</v>
      </c>
      <c r="D14" s="2">
        <f>IFERROR(__xludf.DUMMYFUNCTION("""COMPUTED_VALUE"""),45310.66666666667)</f>
        <v>45310.66667</v>
      </c>
      <c r="E14" s="1">
        <f>IFERROR(__xludf.DUMMYFUNCTION("""COMPUTED_VALUE"""),1525.43)</f>
        <v>1525.43</v>
      </c>
      <c r="G14" s="2">
        <f>IFERROR(__xludf.DUMMYFUNCTION("""COMPUTED_VALUE"""),45310.66666666667)</f>
        <v>45310.66667</v>
      </c>
      <c r="H14" s="1">
        <f>IFERROR(__xludf.DUMMYFUNCTION("""COMPUTED_VALUE"""),1504.98)</f>
        <v>1504.98</v>
      </c>
      <c r="J14" s="2">
        <f>IFERROR(__xludf.DUMMYFUNCTION("""COMPUTED_VALUE"""),45310.66666666667)</f>
        <v>45310.66667</v>
      </c>
      <c r="K14" s="1">
        <f>IFERROR(__xludf.DUMMYFUNCTION("""COMPUTED_VALUE"""),1523.28)</f>
        <v>1523.28</v>
      </c>
      <c r="M14" s="2">
        <f>IFERROR(__xludf.DUMMYFUNCTION("""COMPUTED_VALUE"""),45310.66666666667)</f>
        <v>45310.66667</v>
      </c>
      <c r="N14" s="1">
        <f>IFERROR(__xludf.DUMMYFUNCTION("""COMPUTED_VALUE"""),5.95930773E8)</f>
        <v>595930773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IFERROR(__xludf.DUMMYFUNCTION("""COMPUTED_VALUE"""),1528.15)</f>
        <v>1528.15</v>
      </c>
      <c r="D15" s="2">
        <f>IFERROR(__xludf.DUMMYFUNCTION("""COMPUTED_VALUE"""),45313.66666666667)</f>
        <v>45313.66667</v>
      </c>
      <c r="E15" s="1">
        <f>IFERROR(__xludf.DUMMYFUNCTION("""COMPUTED_VALUE"""),1528.45)</f>
        <v>1528.45</v>
      </c>
      <c r="G15" s="2">
        <f>IFERROR(__xludf.DUMMYFUNCTION("""COMPUTED_VALUE"""),45313.66666666667)</f>
        <v>45313.66667</v>
      </c>
      <c r="H15" s="1">
        <f>IFERROR(__xludf.DUMMYFUNCTION("""COMPUTED_VALUE"""),1518.69)</f>
        <v>1518.69</v>
      </c>
      <c r="J15" s="2">
        <f>IFERROR(__xludf.DUMMYFUNCTION("""COMPUTED_VALUE"""),45313.66666666667)</f>
        <v>45313.66667</v>
      </c>
      <c r="K15" s="1">
        <f>IFERROR(__xludf.DUMMYFUNCTION("""COMPUTED_VALUE"""),1522.06)</f>
        <v>1522.06</v>
      </c>
      <c r="M15" s="2">
        <f>IFERROR(__xludf.DUMMYFUNCTION("""COMPUTED_VALUE"""),45313.66666666667)</f>
        <v>45313.66667</v>
      </c>
      <c r="N15" s="1">
        <f>IFERROR(__xludf.DUMMYFUNCTION("""COMPUTED_VALUE"""),5.7196279E8)</f>
        <v>571962790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IFERROR(__xludf.DUMMYFUNCTION("""COMPUTED_VALUE"""),1525.44)</f>
        <v>1525.44</v>
      </c>
      <c r="D16" s="2">
        <f>IFERROR(__xludf.DUMMYFUNCTION("""COMPUTED_VALUE"""),45314.66666666667)</f>
        <v>45314.66667</v>
      </c>
      <c r="E16" s="1">
        <f>IFERROR(__xludf.DUMMYFUNCTION("""COMPUTED_VALUE"""),1527.92)</f>
        <v>1527.92</v>
      </c>
      <c r="G16" s="2">
        <f>IFERROR(__xludf.DUMMYFUNCTION("""COMPUTED_VALUE"""),45314.66666666667)</f>
        <v>45314.66667</v>
      </c>
      <c r="H16" s="1">
        <f>IFERROR(__xludf.DUMMYFUNCTION("""COMPUTED_VALUE"""),1514.67)</f>
        <v>1514.67</v>
      </c>
      <c r="J16" s="2">
        <f>IFERROR(__xludf.DUMMYFUNCTION("""COMPUTED_VALUE"""),45314.66666666667)</f>
        <v>45314.66667</v>
      </c>
      <c r="K16" s="1">
        <f>IFERROR(__xludf.DUMMYFUNCTION("""COMPUTED_VALUE"""),1523.75)</f>
        <v>1523.75</v>
      </c>
      <c r="M16" s="2">
        <f>IFERROR(__xludf.DUMMYFUNCTION("""COMPUTED_VALUE"""),45314.66666666667)</f>
        <v>45314.66667</v>
      </c>
      <c r="N16" s="1">
        <f>IFERROR(__xludf.DUMMYFUNCTION("""COMPUTED_VALUE"""),5.85748519E8)</f>
        <v>585748519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IFERROR(__xludf.DUMMYFUNCTION("""COMPUTED_VALUE"""),1536.18)</f>
        <v>1536.18</v>
      </c>
      <c r="D17" s="2">
        <f>IFERROR(__xludf.DUMMYFUNCTION("""COMPUTED_VALUE"""),45315.66666666667)</f>
        <v>45315.66667</v>
      </c>
      <c r="E17" s="1">
        <f>IFERROR(__xludf.DUMMYFUNCTION("""COMPUTED_VALUE"""),1539.52)</f>
        <v>1539.52</v>
      </c>
      <c r="G17" s="2">
        <f>IFERROR(__xludf.DUMMYFUNCTION("""COMPUTED_VALUE"""),45315.66666666667)</f>
        <v>45315.66667</v>
      </c>
      <c r="H17" s="1">
        <f>IFERROR(__xludf.DUMMYFUNCTION("""COMPUTED_VALUE"""),1524.89)</f>
        <v>1524.89</v>
      </c>
      <c r="J17" s="2">
        <f>IFERROR(__xludf.DUMMYFUNCTION("""COMPUTED_VALUE"""),45315.66666666667)</f>
        <v>45315.66667</v>
      </c>
      <c r="K17" s="1">
        <f>IFERROR(__xludf.DUMMYFUNCTION("""COMPUTED_VALUE"""),1526.02)</f>
        <v>1526.02</v>
      </c>
      <c r="M17" s="2">
        <f>IFERROR(__xludf.DUMMYFUNCTION("""COMPUTED_VALUE"""),45315.66666666667)</f>
        <v>45315.66667</v>
      </c>
      <c r="N17" s="1">
        <f>IFERROR(__xludf.DUMMYFUNCTION("""COMPUTED_VALUE"""),5.75473828E8)</f>
        <v>575473828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IFERROR(__xludf.DUMMYFUNCTION("""COMPUTED_VALUE"""),1531.13)</f>
        <v>1531.13</v>
      </c>
      <c r="D18" s="2">
        <f>IFERROR(__xludf.DUMMYFUNCTION("""COMPUTED_VALUE"""),45316.66666666667)</f>
        <v>45316.66667</v>
      </c>
      <c r="E18" s="1">
        <f>IFERROR(__xludf.DUMMYFUNCTION("""COMPUTED_VALUE"""),1540.87)</f>
        <v>1540.87</v>
      </c>
      <c r="G18" s="2">
        <f>IFERROR(__xludf.DUMMYFUNCTION("""COMPUTED_VALUE"""),45316.66666666667)</f>
        <v>45316.66667</v>
      </c>
      <c r="H18" s="1">
        <f>IFERROR(__xludf.DUMMYFUNCTION("""COMPUTED_VALUE"""),1528.74)</f>
        <v>1528.74</v>
      </c>
      <c r="J18" s="2">
        <f>IFERROR(__xludf.DUMMYFUNCTION("""COMPUTED_VALUE"""),45316.66666666667)</f>
        <v>45316.66667</v>
      </c>
      <c r="K18" s="1">
        <f>IFERROR(__xludf.DUMMYFUNCTION("""COMPUTED_VALUE"""),1540.72)</f>
        <v>1540.72</v>
      </c>
      <c r="M18" s="2">
        <f>IFERROR(__xludf.DUMMYFUNCTION("""COMPUTED_VALUE"""),45316.66666666667)</f>
        <v>45316.66667</v>
      </c>
      <c r="N18" s="1">
        <f>IFERROR(__xludf.DUMMYFUNCTION("""COMPUTED_VALUE"""),6.74430717E8)</f>
        <v>674430717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IFERROR(__xludf.DUMMYFUNCTION("""COMPUTED_VALUE"""),1543.54)</f>
        <v>1543.54</v>
      </c>
      <c r="D19" s="2">
        <f>IFERROR(__xludf.DUMMYFUNCTION("""COMPUTED_VALUE"""),45317.66666666667)</f>
        <v>45317.66667</v>
      </c>
      <c r="E19" s="1">
        <f>IFERROR(__xludf.DUMMYFUNCTION("""COMPUTED_VALUE"""),1555.45)</f>
        <v>1555.45</v>
      </c>
      <c r="G19" s="2">
        <f>IFERROR(__xludf.DUMMYFUNCTION("""COMPUTED_VALUE"""),45317.66666666667)</f>
        <v>45317.66667</v>
      </c>
      <c r="H19" s="1">
        <f>IFERROR(__xludf.DUMMYFUNCTION("""COMPUTED_VALUE"""),1542.83)</f>
        <v>1542.83</v>
      </c>
      <c r="J19" s="2">
        <f>IFERROR(__xludf.DUMMYFUNCTION("""COMPUTED_VALUE"""),45317.66666666667)</f>
        <v>45317.66667</v>
      </c>
      <c r="K19" s="1">
        <f>IFERROR(__xludf.DUMMYFUNCTION("""COMPUTED_VALUE"""),1549.11)</f>
        <v>1549.11</v>
      </c>
      <c r="M19" s="2">
        <f>IFERROR(__xludf.DUMMYFUNCTION("""COMPUTED_VALUE"""),45317.66666666667)</f>
        <v>45317.66667</v>
      </c>
      <c r="N19" s="1">
        <f>IFERROR(__xludf.DUMMYFUNCTION("""COMPUTED_VALUE"""),5.21530279E8)</f>
        <v>521530279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IFERROR(__xludf.DUMMYFUNCTION("""COMPUTED_VALUE"""),1549.78)</f>
        <v>1549.78</v>
      </c>
      <c r="D20" s="2">
        <f>IFERROR(__xludf.DUMMYFUNCTION("""COMPUTED_VALUE"""),45320.66666666667)</f>
        <v>45320.66667</v>
      </c>
      <c r="E20" s="1">
        <f>IFERROR(__xludf.DUMMYFUNCTION("""COMPUTED_VALUE"""),1563.71)</f>
        <v>1563.71</v>
      </c>
      <c r="G20" s="2">
        <f>IFERROR(__xludf.DUMMYFUNCTION("""COMPUTED_VALUE"""),45320.66666666667)</f>
        <v>45320.66667</v>
      </c>
      <c r="H20" s="1">
        <f>IFERROR(__xludf.DUMMYFUNCTION("""COMPUTED_VALUE"""),1546.13)</f>
        <v>1546.13</v>
      </c>
      <c r="J20" s="2">
        <f>IFERROR(__xludf.DUMMYFUNCTION("""COMPUTED_VALUE"""),45320.66666666667)</f>
        <v>45320.66667</v>
      </c>
      <c r="K20" s="1">
        <f>IFERROR(__xludf.DUMMYFUNCTION("""COMPUTED_VALUE"""),1563.5)</f>
        <v>1563.5</v>
      </c>
      <c r="M20" s="2">
        <f>IFERROR(__xludf.DUMMYFUNCTION("""COMPUTED_VALUE"""),45320.66666666667)</f>
        <v>45320.66667</v>
      </c>
      <c r="N20" s="1">
        <f>IFERROR(__xludf.DUMMYFUNCTION("""COMPUTED_VALUE"""),5.597921E8)</f>
        <v>559792100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IFERROR(__xludf.DUMMYFUNCTION("""COMPUTED_VALUE"""),1559.74)</f>
        <v>1559.74</v>
      </c>
      <c r="D21" s="2">
        <f>IFERROR(__xludf.DUMMYFUNCTION("""COMPUTED_VALUE"""),45321.66666666667)</f>
        <v>45321.66667</v>
      </c>
      <c r="E21" s="1">
        <f>IFERROR(__xludf.DUMMYFUNCTION("""COMPUTED_VALUE"""),1560.49)</f>
        <v>1560.49</v>
      </c>
      <c r="G21" s="2">
        <f>IFERROR(__xludf.DUMMYFUNCTION("""COMPUTED_VALUE"""),45321.66666666667)</f>
        <v>45321.66667</v>
      </c>
      <c r="H21" s="1">
        <f>IFERROR(__xludf.DUMMYFUNCTION("""COMPUTED_VALUE"""),1555.04)</f>
        <v>1555.04</v>
      </c>
      <c r="J21" s="2">
        <f>IFERROR(__xludf.DUMMYFUNCTION("""COMPUTED_VALUE"""),45321.66666666667)</f>
        <v>45321.66667</v>
      </c>
      <c r="K21" s="1">
        <f>IFERROR(__xludf.DUMMYFUNCTION("""COMPUTED_VALUE"""),1557.21)</f>
        <v>1557.21</v>
      </c>
      <c r="M21" s="2">
        <f>IFERROR(__xludf.DUMMYFUNCTION("""COMPUTED_VALUE"""),45321.66666666667)</f>
        <v>45321.66667</v>
      </c>
      <c r="N21" s="1">
        <f>IFERROR(__xludf.DUMMYFUNCTION("""COMPUTED_VALUE"""),5.1325575E8)</f>
        <v>513255750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IFERROR(__xludf.DUMMYFUNCTION("""COMPUTED_VALUE"""),1551.97)</f>
        <v>1551.97</v>
      </c>
      <c r="D22" s="2">
        <f>IFERROR(__xludf.DUMMYFUNCTION("""COMPUTED_VALUE"""),45322.66666666667)</f>
        <v>45322.66667</v>
      </c>
      <c r="E22" s="1">
        <f>IFERROR(__xludf.DUMMYFUNCTION("""COMPUTED_VALUE"""),1557.29)</f>
        <v>1557.29</v>
      </c>
      <c r="G22" s="2">
        <f>IFERROR(__xludf.DUMMYFUNCTION("""COMPUTED_VALUE"""),45322.66666666667)</f>
        <v>45322.66667</v>
      </c>
      <c r="H22" s="1">
        <f>IFERROR(__xludf.DUMMYFUNCTION("""COMPUTED_VALUE"""),1534.69)</f>
        <v>1534.69</v>
      </c>
      <c r="J22" s="2">
        <f>IFERROR(__xludf.DUMMYFUNCTION("""COMPUTED_VALUE"""),45322.66666666667)</f>
        <v>45322.66667</v>
      </c>
      <c r="K22" s="1">
        <f>IFERROR(__xludf.DUMMYFUNCTION("""COMPUTED_VALUE"""),1536.03)</f>
        <v>1536.03</v>
      </c>
      <c r="M22" s="2">
        <f>IFERROR(__xludf.DUMMYFUNCTION("""COMPUTED_VALUE"""),45322.66666666667)</f>
        <v>45322.66667</v>
      </c>
      <c r="N22" s="1">
        <f>IFERROR(__xludf.DUMMYFUNCTION("""COMPUTED_VALUE"""),7.10470454E8)</f>
        <v>710470454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IFERROR(__xludf.DUMMYFUNCTION("""COMPUTED_VALUE"""),1540.98)</f>
        <v>1540.98</v>
      </c>
      <c r="D23" s="2">
        <f>IFERROR(__xludf.DUMMYFUNCTION("""COMPUTED_VALUE"""),45323.66666666667)</f>
        <v>45323.66667</v>
      </c>
      <c r="E23" s="1">
        <f>IFERROR(__xludf.DUMMYFUNCTION("""COMPUTED_VALUE"""),1565.54)</f>
        <v>1565.54</v>
      </c>
      <c r="G23" s="2">
        <f>IFERROR(__xludf.DUMMYFUNCTION("""COMPUTED_VALUE"""),45323.66666666667)</f>
        <v>45323.66667</v>
      </c>
      <c r="H23" s="1">
        <f>IFERROR(__xludf.DUMMYFUNCTION("""COMPUTED_VALUE"""),1540.98)</f>
        <v>1540.98</v>
      </c>
      <c r="J23" s="2">
        <f>IFERROR(__xludf.DUMMYFUNCTION("""COMPUTED_VALUE"""),45323.66666666667)</f>
        <v>45323.66667</v>
      </c>
      <c r="K23" s="1">
        <f>IFERROR(__xludf.DUMMYFUNCTION("""COMPUTED_VALUE"""),1565.02)</f>
        <v>1565.02</v>
      </c>
      <c r="M23" s="2">
        <f>IFERROR(__xludf.DUMMYFUNCTION("""COMPUTED_VALUE"""),45323.66666666667)</f>
        <v>45323.66667</v>
      </c>
      <c r="N23" s="1">
        <f>IFERROR(__xludf.DUMMYFUNCTION("""COMPUTED_VALUE"""),6.35100488E8)</f>
        <v>635100488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IFERROR(__xludf.DUMMYFUNCTION("""COMPUTED_VALUE"""),1584.34)</f>
        <v>1584.34</v>
      </c>
      <c r="D24" s="2">
        <f>IFERROR(__xludf.DUMMYFUNCTION("""COMPUTED_VALUE"""),45324.66666666667)</f>
        <v>45324.66667</v>
      </c>
      <c r="E24" s="1">
        <f>IFERROR(__xludf.DUMMYFUNCTION("""COMPUTED_VALUE"""),1599.74)</f>
        <v>1599.74</v>
      </c>
      <c r="G24" s="2">
        <f>IFERROR(__xludf.DUMMYFUNCTION("""COMPUTED_VALUE"""),45324.66666666667)</f>
        <v>45324.66667</v>
      </c>
      <c r="H24" s="1">
        <f>IFERROR(__xludf.DUMMYFUNCTION("""COMPUTED_VALUE"""),1574.12)</f>
        <v>1574.12</v>
      </c>
      <c r="J24" s="2">
        <f>IFERROR(__xludf.DUMMYFUNCTION("""COMPUTED_VALUE"""),45324.66666666667)</f>
        <v>45324.66667</v>
      </c>
      <c r="K24" s="1">
        <f>IFERROR(__xludf.DUMMYFUNCTION("""COMPUTED_VALUE"""),1594.13)</f>
        <v>1594.13</v>
      </c>
      <c r="M24" s="2">
        <f>IFERROR(__xludf.DUMMYFUNCTION("""COMPUTED_VALUE"""),45324.66666666667)</f>
        <v>45324.66667</v>
      </c>
      <c r="N24" s="1">
        <f>IFERROR(__xludf.DUMMYFUNCTION("""COMPUTED_VALUE"""),6.34233098E8)</f>
        <v>634233098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IFERROR(__xludf.DUMMYFUNCTION("""COMPUTED_VALUE"""),1585.25)</f>
        <v>1585.25</v>
      </c>
      <c r="D25" s="2">
        <f>IFERROR(__xludf.DUMMYFUNCTION("""COMPUTED_VALUE"""),45327.66666666667)</f>
        <v>45327.66667</v>
      </c>
      <c r="E25" s="1">
        <f>IFERROR(__xludf.DUMMYFUNCTION("""COMPUTED_VALUE"""),1585.25)</f>
        <v>1585.25</v>
      </c>
      <c r="G25" s="2">
        <f>IFERROR(__xludf.DUMMYFUNCTION("""COMPUTED_VALUE"""),45327.66666666667)</f>
        <v>45327.66667</v>
      </c>
      <c r="H25" s="1">
        <f>IFERROR(__xludf.DUMMYFUNCTION("""COMPUTED_VALUE"""),1569.56)</f>
        <v>1569.56</v>
      </c>
      <c r="J25" s="2">
        <f>IFERROR(__xludf.DUMMYFUNCTION("""COMPUTED_VALUE"""),45327.66666666667)</f>
        <v>45327.66667</v>
      </c>
      <c r="K25" s="1">
        <f>IFERROR(__xludf.DUMMYFUNCTION("""COMPUTED_VALUE"""),1581.24)</f>
        <v>1581.24</v>
      </c>
      <c r="M25" s="2">
        <f>IFERROR(__xludf.DUMMYFUNCTION("""COMPUTED_VALUE"""),45327.66666666667)</f>
        <v>45327.66667</v>
      </c>
      <c r="N25" s="1">
        <f>IFERROR(__xludf.DUMMYFUNCTION("""COMPUTED_VALUE"""),5.57492512E8)</f>
        <v>557492512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IFERROR(__xludf.DUMMYFUNCTION("""COMPUTED_VALUE"""),1579.67)</f>
        <v>1579.67</v>
      </c>
      <c r="D26" s="2">
        <f>IFERROR(__xludf.DUMMYFUNCTION("""COMPUTED_VALUE"""),45328.66666666667)</f>
        <v>45328.66667</v>
      </c>
      <c r="E26" s="1">
        <f>IFERROR(__xludf.DUMMYFUNCTION("""COMPUTED_VALUE"""),1585.25)</f>
        <v>1585.25</v>
      </c>
      <c r="G26" s="2">
        <f>IFERROR(__xludf.DUMMYFUNCTION("""COMPUTED_VALUE"""),45328.66666666667)</f>
        <v>45328.66667</v>
      </c>
      <c r="H26" s="1">
        <f>IFERROR(__xludf.DUMMYFUNCTION("""COMPUTED_VALUE"""),1574.98)</f>
        <v>1574.98</v>
      </c>
      <c r="J26" s="2">
        <f>IFERROR(__xludf.DUMMYFUNCTION("""COMPUTED_VALUE"""),45328.66666666667)</f>
        <v>45328.66667</v>
      </c>
      <c r="K26" s="1">
        <f>IFERROR(__xludf.DUMMYFUNCTION("""COMPUTED_VALUE"""),1584.93)</f>
        <v>1584.93</v>
      </c>
      <c r="M26" s="2">
        <f>IFERROR(__xludf.DUMMYFUNCTION("""COMPUTED_VALUE"""),45328.66666666667)</f>
        <v>45328.66667</v>
      </c>
      <c r="N26" s="1">
        <f>IFERROR(__xludf.DUMMYFUNCTION("""COMPUTED_VALUE"""),5.76206891E8)</f>
        <v>576206891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IFERROR(__xludf.DUMMYFUNCTION("""COMPUTED_VALUE"""),1587.21)</f>
        <v>1587.21</v>
      </c>
      <c r="D27" s="2">
        <f>IFERROR(__xludf.DUMMYFUNCTION("""COMPUTED_VALUE"""),45329.66666666667)</f>
        <v>45329.66667</v>
      </c>
      <c r="E27" s="1">
        <f>IFERROR(__xludf.DUMMYFUNCTION("""COMPUTED_VALUE"""),1598.88)</f>
        <v>1598.88</v>
      </c>
      <c r="G27" s="2">
        <f>IFERROR(__xludf.DUMMYFUNCTION("""COMPUTED_VALUE"""),45329.66666666667)</f>
        <v>45329.66667</v>
      </c>
      <c r="H27" s="1">
        <f>IFERROR(__xludf.DUMMYFUNCTION("""COMPUTED_VALUE"""),1586.71)</f>
        <v>1586.71</v>
      </c>
      <c r="J27" s="2">
        <f>IFERROR(__xludf.DUMMYFUNCTION("""COMPUTED_VALUE"""),45329.66666666667)</f>
        <v>45329.66667</v>
      </c>
      <c r="K27" s="1">
        <f>IFERROR(__xludf.DUMMYFUNCTION("""COMPUTED_VALUE"""),1594.12)</f>
        <v>1594.12</v>
      </c>
      <c r="M27" s="2">
        <f>IFERROR(__xludf.DUMMYFUNCTION("""COMPUTED_VALUE"""),45329.66666666667)</f>
        <v>45329.66667</v>
      </c>
      <c r="N27" s="1">
        <f>IFERROR(__xludf.DUMMYFUNCTION("""COMPUTED_VALUE"""),6.49196422E8)</f>
        <v>649196422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IFERROR(__xludf.DUMMYFUNCTION("""COMPUTED_VALUE"""),1594.35)</f>
        <v>1594.35</v>
      </c>
      <c r="D28" s="2">
        <f>IFERROR(__xludf.DUMMYFUNCTION("""COMPUTED_VALUE"""),45330.66666666667)</f>
        <v>45330.66667</v>
      </c>
      <c r="E28" s="1">
        <f>IFERROR(__xludf.DUMMYFUNCTION("""COMPUTED_VALUE"""),1605.48)</f>
        <v>1605.48</v>
      </c>
      <c r="G28" s="2">
        <f>IFERROR(__xludf.DUMMYFUNCTION("""COMPUTED_VALUE"""),45330.66666666667)</f>
        <v>45330.66667</v>
      </c>
      <c r="H28" s="1">
        <f>IFERROR(__xludf.DUMMYFUNCTION("""COMPUTED_VALUE"""),1594.35)</f>
        <v>1594.35</v>
      </c>
      <c r="J28" s="2">
        <f>IFERROR(__xludf.DUMMYFUNCTION("""COMPUTED_VALUE"""),45330.66666666667)</f>
        <v>45330.66667</v>
      </c>
      <c r="K28" s="1">
        <f>IFERROR(__xludf.DUMMYFUNCTION("""COMPUTED_VALUE"""),1602.01)</f>
        <v>1602.01</v>
      </c>
      <c r="M28" s="2">
        <f>IFERROR(__xludf.DUMMYFUNCTION("""COMPUTED_VALUE"""),45330.66666666667)</f>
        <v>45330.66667</v>
      </c>
      <c r="N28" s="1">
        <f>IFERROR(__xludf.DUMMYFUNCTION("""COMPUTED_VALUE"""),6.64434239E8)</f>
        <v>664434239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IFERROR(__xludf.DUMMYFUNCTION("""COMPUTED_VALUE"""),1602.26)</f>
        <v>1602.26</v>
      </c>
      <c r="D29" s="2">
        <f>IFERROR(__xludf.DUMMYFUNCTION("""COMPUTED_VALUE"""),45331.66666666667)</f>
        <v>45331.66667</v>
      </c>
      <c r="E29" s="1">
        <f>IFERROR(__xludf.DUMMYFUNCTION("""COMPUTED_VALUE"""),1614.53)</f>
        <v>1614.53</v>
      </c>
      <c r="G29" s="2">
        <f>IFERROR(__xludf.DUMMYFUNCTION("""COMPUTED_VALUE"""),45331.66666666667)</f>
        <v>45331.66667</v>
      </c>
      <c r="H29" s="1">
        <f>IFERROR(__xludf.DUMMYFUNCTION("""COMPUTED_VALUE"""),1599.82)</f>
        <v>1599.82</v>
      </c>
      <c r="J29" s="2">
        <f>IFERROR(__xludf.DUMMYFUNCTION("""COMPUTED_VALUE"""),45331.66666666667)</f>
        <v>45331.66667</v>
      </c>
      <c r="K29" s="1">
        <f>IFERROR(__xludf.DUMMYFUNCTION("""COMPUTED_VALUE"""),1611.64)</f>
        <v>1611.64</v>
      </c>
      <c r="M29" s="2">
        <f>IFERROR(__xludf.DUMMYFUNCTION("""COMPUTED_VALUE"""),45331.66666666667)</f>
        <v>45331.66667</v>
      </c>
      <c r="N29" s="1">
        <f>IFERROR(__xludf.DUMMYFUNCTION("""COMPUTED_VALUE"""),6.63780642E8)</f>
        <v>663780642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IFERROR(__xludf.DUMMYFUNCTION("""COMPUTED_VALUE"""),1611.65)</f>
        <v>1611.65</v>
      </c>
      <c r="D30" s="2">
        <f>IFERROR(__xludf.DUMMYFUNCTION("""COMPUTED_VALUE"""),45334.66666666667)</f>
        <v>45334.66667</v>
      </c>
      <c r="E30" s="1">
        <f>IFERROR(__xludf.DUMMYFUNCTION("""COMPUTED_VALUE"""),1620.67)</f>
        <v>1620.67</v>
      </c>
      <c r="G30" s="2">
        <f>IFERROR(__xludf.DUMMYFUNCTION("""COMPUTED_VALUE"""),45334.66666666667)</f>
        <v>45334.66667</v>
      </c>
      <c r="H30" s="1">
        <f>IFERROR(__xludf.DUMMYFUNCTION("""COMPUTED_VALUE"""),1610.83)</f>
        <v>1610.83</v>
      </c>
      <c r="J30" s="2">
        <f>IFERROR(__xludf.DUMMYFUNCTION("""COMPUTED_VALUE"""),45334.66666666667)</f>
        <v>45334.66667</v>
      </c>
      <c r="K30" s="1">
        <f>IFERROR(__xludf.DUMMYFUNCTION("""COMPUTED_VALUE"""),1612.29)</f>
        <v>1612.29</v>
      </c>
      <c r="M30" s="2">
        <f>IFERROR(__xludf.DUMMYFUNCTION("""COMPUTED_VALUE"""),45334.66666666667)</f>
        <v>45334.66667</v>
      </c>
      <c r="N30" s="1">
        <f>IFERROR(__xludf.DUMMYFUNCTION("""COMPUTED_VALUE"""),6.00880151E8)</f>
        <v>600880151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IFERROR(__xludf.DUMMYFUNCTION("""COMPUTED_VALUE"""),1593.74)</f>
        <v>1593.74</v>
      </c>
      <c r="D31" s="2">
        <f>IFERROR(__xludf.DUMMYFUNCTION("""COMPUTED_VALUE"""),45335.66666666667)</f>
        <v>45335.66667</v>
      </c>
      <c r="E31" s="1">
        <f>IFERROR(__xludf.DUMMYFUNCTION("""COMPUTED_VALUE"""),1595.9)</f>
        <v>1595.9</v>
      </c>
      <c r="G31" s="2">
        <f>IFERROR(__xludf.DUMMYFUNCTION("""COMPUTED_VALUE"""),45335.66666666667)</f>
        <v>45335.66667</v>
      </c>
      <c r="H31" s="1">
        <f>IFERROR(__xludf.DUMMYFUNCTION("""COMPUTED_VALUE"""),1578.87)</f>
        <v>1578.87</v>
      </c>
      <c r="J31" s="2">
        <f>IFERROR(__xludf.DUMMYFUNCTION("""COMPUTED_VALUE"""),45335.66666666667)</f>
        <v>45335.66667</v>
      </c>
      <c r="K31" s="1">
        <f>IFERROR(__xludf.DUMMYFUNCTION("""COMPUTED_VALUE"""),1587.27)</f>
        <v>1587.27</v>
      </c>
      <c r="M31" s="2">
        <f>IFERROR(__xludf.DUMMYFUNCTION("""COMPUTED_VALUE"""),45335.66666666667)</f>
        <v>45335.66667</v>
      </c>
      <c r="N31" s="1">
        <f>IFERROR(__xludf.DUMMYFUNCTION("""COMPUTED_VALUE"""),7.23535051E8)</f>
        <v>723535051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IFERROR(__xludf.DUMMYFUNCTION("""COMPUTED_VALUE"""),1595.08)</f>
        <v>1595.08</v>
      </c>
      <c r="D32" s="2">
        <f>IFERROR(__xludf.DUMMYFUNCTION("""COMPUTED_VALUE"""),45336.66666666667)</f>
        <v>45336.66667</v>
      </c>
      <c r="E32" s="1">
        <f>IFERROR(__xludf.DUMMYFUNCTION("""COMPUTED_VALUE"""),1608.58)</f>
        <v>1608.58</v>
      </c>
      <c r="G32" s="2">
        <f>IFERROR(__xludf.DUMMYFUNCTION("""COMPUTED_VALUE"""),45336.66666666667)</f>
        <v>45336.66667</v>
      </c>
      <c r="H32" s="1">
        <f>IFERROR(__xludf.DUMMYFUNCTION("""COMPUTED_VALUE"""),1589.61)</f>
        <v>1589.61</v>
      </c>
      <c r="J32" s="2">
        <f>IFERROR(__xludf.DUMMYFUNCTION("""COMPUTED_VALUE"""),45336.66666666667)</f>
        <v>45336.66667</v>
      </c>
      <c r="K32" s="1">
        <f>IFERROR(__xludf.DUMMYFUNCTION("""COMPUTED_VALUE"""),1607.9)</f>
        <v>1607.9</v>
      </c>
      <c r="M32" s="2">
        <f>IFERROR(__xludf.DUMMYFUNCTION("""COMPUTED_VALUE"""),45336.66666666667)</f>
        <v>45336.66667</v>
      </c>
      <c r="N32" s="1">
        <f>IFERROR(__xludf.DUMMYFUNCTION("""COMPUTED_VALUE"""),7.18241009E8)</f>
        <v>718241009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IFERROR(__xludf.DUMMYFUNCTION("""COMPUTED_VALUE"""),1607.93)</f>
        <v>1607.93</v>
      </c>
      <c r="D33" s="2">
        <f>IFERROR(__xludf.DUMMYFUNCTION("""COMPUTED_VALUE"""),45337.66666666667)</f>
        <v>45337.66667</v>
      </c>
      <c r="E33" s="1">
        <f>IFERROR(__xludf.DUMMYFUNCTION("""COMPUTED_VALUE"""),1619.36)</f>
        <v>1619.36</v>
      </c>
      <c r="G33" s="2">
        <f>IFERROR(__xludf.DUMMYFUNCTION("""COMPUTED_VALUE"""),45337.66666666667)</f>
        <v>45337.66667</v>
      </c>
      <c r="H33" s="1">
        <f>IFERROR(__xludf.DUMMYFUNCTION("""COMPUTED_VALUE"""),1603.22)</f>
        <v>1603.22</v>
      </c>
      <c r="J33" s="2">
        <f>IFERROR(__xludf.DUMMYFUNCTION("""COMPUTED_VALUE"""),45337.66666666667)</f>
        <v>45337.66667</v>
      </c>
      <c r="K33" s="1">
        <f>IFERROR(__xludf.DUMMYFUNCTION("""COMPUTED_VALUE"""),1617.37)</f>
        <v>1617.37</v>
      </c>
      <c r="M33" s="2">
        <f>IFERROR(__xludf.DUMMYFUNCTION("""COMPUTED_VALUE"""),45337.66666666667)</f>
        <v>45337.66667</v>
      </c>
      <c r="N33" s="1">
        <f>IFERROR(__xludf.DUMMYFUNCTION("""COMPUTED_VALUE"""),6.98634137E8)</f>
        <v>698634137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IFERROR(__xludf.DUMMYFUNCTION("""COMPUTED_VALUE"""),1614.0)</f>
        <v>1614</v>
      </c>
      <c r="D34" s="2">
        <f>IFERROR(__xludf.DUMMYFUNCTION("""COMPUTED_VALUE"""),45338.66666666667)</f>
        <v>45338.66667</v>
      </c>
      <c r="E34" s="1">
        <f>IFERROR(__xludf.DUMMYFUNCTION("""COMPUTED_VALUE"""),1620.93)</f>
        <v>1620.93</v>
      </c>
      <c r="G34" s="2">
        <f>IFERROR(__xludf.DUMMYFUNCTION("""COMPUTED_VALUE"""),45338.66666666667)</f>
        <v>45338.66667</v>
      </c>
      <c r="H34" s="1">
        <f>IFERROR(__xludf.DUMMYFUNCTION("""COMPUTED_VALUE"""),1601.38)</f>
        <v>1601.38</v>
      </c>
      <c r="J34" s="2">
        <f>IFERROR(__xludf.DUMMYFUNCTION("""COMPUTED_VALUE"""),45338.66666666667)</f>
        <v>45338.66667</v>
      </c>
      <c r="K34" s="1">
        <f>IFERROR(__xludf.DUMMYFUNCTION("""COMPUTED_VALUE"""),1611.07)</f>
        <v>1611.07</v>
      </c>
      <c r="M34" s="2">
        <f>IFERROR(__xludf.DUMMYFUNCTION("""COMPUTED_VALUE"""),45338.66666666667)</f>
        <v>45338.66667</v>
      </c>
      <c r="N34" s="1">
        <f>IFERROR(__xludf.DUMMYFUNCTION("""COMPUTED_VALUE"""),6.81771788E8)</f>
        <v>681771788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IFERROR(__xludf.DUMMYFUNCTION("""COMPUTED_VALUE"""),1606.12)</f>
        <v>1606.12</v>
      </c>
      <c r="D35" s="2">
        <f>IFERROR(__xludf.DUMMYFUNCTION("""COMPUTED_VALUE"""),45342.66666666667)</f>
        <v>45342.66667</v>
      </c>
      <c r="E35" s="1">
        <f>IFERROR(__xludf.DUMMYFUNCTION("""COMPUTED_VALUE"""),1610.3)</f>
        <v>1610.3</v>
      </c>
      <c r="G35" s="2">
        <f>IFERROR(__xludf.DUMMYFUNCTION("""COMPUTED_VALUE"""),45342.66666666667)</f>
        <v>45342.66667</v>
      </c>
      <c r="H35" s="1">
        <f>IFERROR(__xludf.DUMMYFUNCTION("""COMPUTED_VALUE"""),1595.22)</f>
        <v>1595.22</v>
      </c>
      <c r="J35" s="2">
        <f>IFERROR(__xludf.DUMMYFUNCTION("""COMPUTED_VALUE"""),45342.66666666667)</f>
        <v>45342.66667</v>
      </c>
      <c r="K35" s="1">
        <f>IFERROR(__xludf.DUMMYFUNCTION("""COMPUTED_VALUE"""),1600.95)</f>
        <v>1600.95</v>
      </c>
      <c r="M35" s="2">
        <f>IFERROR(__xludf.DUMMYFUNCTION("""COMPUTED_VALUE"""),45342.66666666667)</f>
        <v>45342.66667</v>
      </c>
      <c r="N35" s="1">
        <f>IFERROR(__xludf.DUMMYFUNCTION("""COMPUTED_VALUE"""),6.41665994E8)</f>
        <v>641665994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IFERROR(__xludf.DUMMYFUNCTION("""COMPUTED_VALUE"""),1604.02)</f>
        <v>1604.02</v>
      </c>
      <c r="D36" s="2">
        <f>IFERROR(__xludf.DUMMYFUNCTION("""COMPUTED_VALUE"""),45343.66666666667)</f>
        <v>45343.66667</v>
      </c>
      <c r="E36" s="1">
        <f>IFERROR(__xludf.DUMMYFUNCTION("""COMPUTED_VALUE"""),1608.35)</f>
        <v>1608.35</v>
      </c>
      <c r="G36" s="2">
        <f>IFERROR(__xludf.DUMMYFUNCTION("""COMPUTED_VALUE"""),45343.66666666667)</f>
        <v>45343.66667</v>
      </c>
      <c r="H36" s="1">
        <f>IFERROR(__xludf.DUMMYFUNCTION("""COMPUTED_VALUE"""),1595.27)</f>
        <v>1595.27</v>
      </c>
      <c r="J36" s="2">
        <f>IFERROR(__xludf.DUMMYFUNCTION("""COMPUTED_VALUE"""),45343.66666666667)</f>
        <v>45343.66667</v>
      </c>
      <c r="K36" s="1">
        <f>IFERROR(__xludf.DUMMYFUNCTION("""COMPUTED_VALUE"""),1604.25)</f>
        <v>1604.25</v>
      </c>
      <c r="M36" s="2">
        <f>IFERROR(__xludf.DUMMYFUNCTION("""COMPUTED_VALUE"""),45343.66666666667)</f>
        <v>45343.66667</v>
      </c>
      <c r="N36" s="1">
        <f>IFERROR(__xludf.DUMMYFUNCTION("""COMPUTED_VALUE"""),5.41840943E8)</f>
        <v>541840943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IFERROR(__xludf.DUMMYFUNCTION("""COMPUTED_VALUE"""),1622.63)</f>
        <v>1622.63</v>
      </c>
      <c r="D37" s="2">
        <f>IFERROR(__xludf.DUMMYFUNCTION("""COMPUTED_VALUE"""),45344.66666666667)</f>
        <v>45344.66667</v>
      </c>
      <c r="E37" s="1">
        <f>IFERROR(__xludf.DUMMYFUNCTION("""COMPUTED_VALUE"""),1638.74)</f>
        <v>1638.74</v>
      </c>
      <c r="G37" s="2">
        <f>IFERROR(__xludf.DUMMYFUNCTION("""COMPUTED_VALUE"""),45344.66666666667)</f>
        <v>45344.66667</v>
      </c>
      <c r="H37" s="1">
        <f>IFERROR(__xludf.DUMMYFUNCTION("""COMPUTED_VALUE"""),1621.85)</f>
        <v>1621.85</v>
      </c>
      <c r="J37" s="2">
        <f>IFERROR(__xludf.DUMMYFUNCTION("""COMPUTED_VALUE"""),45344.66666666667)</f>
        <v>45344.66667</v>
      </c>
      <c r="K37" s="1">
        <f>IFERROR(__xludf.DUMMYFUNCTION("""COMPUTED_VALUE"""),1637.09)</f>
        <v>1637.09</v>
      </c>
      <c r="M37" s="2">
        <f>IFERROR(__xludf.DUMMYFUNCTION("""COMPUTED_VALUE"""),45344.66666666667)</f>
        <v>45344.66667</v>
      </c>
      <c r="N37" s="1">
        <f>IFERROR(__xludf.DUMMYFUNCTION("""COMPUTED_VALUE"""),6.43594962E8)</f>
        <v>643594962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IFERROR(__xludf.DUMMYFUNCTION("""COMPUTED_VALUE"""),1635.09)</f>
        <v>1635.09</v>
      </c>
      <c r="D38" s="2">
        <f>IFERROR(__xludf.DUMMYFUNCTION("""COMPUTED_VALUE"""),45345.66666666667)</f>
        <v>45345.66667</v>
      </c>
      <c r="E38" s="1">
        <f>IFERROR(__xludf.DUMMYFUNCTION("""COMPUTED_VALUE"""),1640.78)</f>
        <v>1640.78</v>
      </c>
      <c r="G38" s="2">
        <f>IFERROR(__xludf.DUMMYFUNCTION("""COMPUTED_VALUE"""),45345.66666666667)</f>
        <v>45345.66667</v>
      </c>
      <c r="H38" s="1">
        <f>IFERROR(__xludf.DUMMYFUNCTION("""COMPUTED_VALUE"""),1632.73)</f>
        <v>1632.73</v>
      </c>
      <c r="J38" s="2">
        <f>IFERROR(__xludf.DUMMYFUNCTION("""COMPUTED_VALUE"""),45345.66666666667)</f>
        <v>45345.66667</v>
      </c>
      <c r="K38" s="1">
        <f>IFERROR(__xludf.DUMMYFUNCTION("""COMPUTED_VALUE"""),1637.92)</f>
        <v>1637.92</v>
      </c>
      <c r="M38" s="2">
        <f>IFERROR(__xludf.DUMMYFUNCTION("""COMPUTED_VALUE"""),45345.66666666667)</f>
        <v>45345.66667</v>
      </c>
      <c r="N38" s="1">
        <f>IFERROR(__xludf.DUMMYFUNCTION("""COMPUTED_VALUE"""),7.33038531E8)</f>
        <v>733038531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IFERROR(__xludf.DUMMYFUNCTION("""COMPUTED_VALUE"""),1639.64)</f>
        <v>1639.64</v>
      </c>
      <c r="D39" s="2">
        <f>IFERROR(__xludf.DUMMYFUNCTION("""COMPUTED_VALUE"""),45348.66666666667)</f>
        <v>45348.66667</v>
      </c>
      <c r="E39" s="1">
        <f>IFERROR(__xludf.DUMMYFUNCTION("""COMPUTED_VALUE"""),1644.11)</f>
        <v>1644.11</v>
      </c>
      <c r="G39" s="2">
        <f>IFERROR(__xludf.DUMMYFUNCTION("""COMPUTED_VALUE"""),45348.66666666667)</f>
        <v>45348.66667</v>
      </c>
      <c r="H39" s="1">
        <f>IFERROR(__xludf.DUMMYFUNCTION("""COMPUTED_VALUE"""),1636.07)</f>
        <v>1636.07</v>
      </c>
      <c r="J39" s="2">
        <f>IFERROR(__xludf.DUMMYFUNCTION("""COMPUTED_VALUE"""),45348.66666666667)</f>
        <v>45348.66667</v>
      </c>
      <c r="K39" s="1">
        <f>IFERROR(__xludf.DUMMYFUNCTION("""COMPUTED_VALUE"""),1637.63)</f>
        <v>1637.63</v>
      </c>
      <c r="M39" s="2">
        <f>IFERROR(__xludf.DUMMYFUNCTION("""COMPUTED_VALUE"""),45348.66666666667)</f>
        <v>45348.66667</v>
      </c>
      <c r="N39" s="1">
        <f>IFERROR(__xludf.DUMMYFUNCTION("""COMPUTED_VALUE"""),6.02084247E8)</f>
        <v>602084247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IFERROR(__xludf.DUMMYFUNCTION("""COMPUTED_VALUE"""),1639.38)</f>
        <v>1639.38</v>
      </c>
      <c r="D40" s="2">
        <f>IFERROR(__xludf.DUMMYFUNCTION("""COMPUTED_VALUE"""),45349.66666666667)</f>
        <v>45349.66667</v>
      </c>
      <c r="E40" s="1">
        <f>IFERROR(__xludf.DUMMYFUNCTION("""COMPUTED_VALUE"""),1647.44)</f>
        <v>1647.44</v>
      </c>
      <c r="G40" s="2">
        <f>IFERROR(__xludf.DUMMYFUNCTION("""COMPUTED_VALUE"""),45349.66666666667)</f>
        <v>45349.66667</v>
      </c>
      <c r="H40" s="1">
        <f>IFERROR(__xludf.DUMMYFUNCTION("""COMPUTED_VALUE"""),1639.38)</f>
        <v>1639.38</v>
      </c>
      <c r="J40" s="2">
        <f>IFERROR(__xludf.DUMMYFUNCTION("""COMPUTED_VALUE"""),45349.66666666667)</f>
        <v>45349.66667</v>
      </c>
      <c r="K40" s="1">
        <f>IFERROR(__xludf.DUMMYFUNCTION("""COMPUTED_VALUE"""),1646.03)</f>
        <v>1646.03</v>
      </c>
      <c r="M40" s="2">
        <f>IFERROR(__xludf.DUMMYFUNCTION("""COMPUTED_VALUE"""),45349.66666666667)</f>
        <v>45349.66667</v>
      </c>
      <c r="N40" s="1">
        <f>IFERROR(__xludf.DUMMYFUNCTION("""COMPUTED_VALUE"""),6.45444456E8)</f>
        <v>645444456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IFERROR(__xludf.DUMMYFUNCTION("""COMPUTED_VALUE"""),1640.76)</f>
        <v>1640.76</v>
      </c>
      <c r="D41" s="2">
        <f>IFERROR(__xludf.DUMMYFUNCTION("""COMPUTED_VALUE"""),45350.66666666667)</f>
        <v>45350.66667</v>
      </c>
      <c r="E41" s="1">
        <f>IFERROR(__xludf.DUMMYFUNCTION("""COMPUTED_VALUE"""),1651.86)</f>
        <v>1651.86</v>
      </c>
      <c r="G41" s="2">
        <f>IFERROR(__xludf.DUMMYFUNCTION("""COMPUTED_VALUE"""),45350.66666666667)</f>
        <v>45350.66667</v>
      </c>
      <c r="H41" s="1">
        <f>IFERROR(__xludf.DUMMYFUNCTION("""COMPUTED_VALUE"""),1640.76)</f>
        <v>1640.76</v>
      </c>
      <c r="J41" s="2">
        <f>IFERROR(__xludf.DUMMYFUNCTION("""COMPUTED_VALUE"""),45350.66666666667)</f>
        <v>45350.66667</v>
      </c>
      <c r="K41" s="1">
        <f>IFERROR(__xludf.DUMMYFUNCTION("""COMPUTED_VALUE"""),1646.85)</f>
        <v>1646.85</v>
      </c>
      <c r="M41" s="2">
        <f>IFERROR(__xludf.DUMMYFUNCTION("""COMPUTED_VALUE"""),45350.66666666667)</f>
        <v>45350.66667</v>
      </c>
      <c r="N41" s="1">
        <f>IFERROR(__xludf.DUMMYFUNCTION("""COMPUTED_VALUE"""),5.72204595E8)</f>
        <v>572204595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IFERROR(__xludf.DUMMYFUNCTION("""COMPUTED_VALUE"""),1650.44)</f>
        <v>1650.44</v>
      </c>
      <c r="D42" s="2">
        <f>IFERROR(__xludf.DUMMYFUNCTION("""COMPUTED_VALUE"""),45351.66666666667)</f>
        <v>45351.66667</v>
      </c>
      <c r="E42" s="1">
        <f>IFERROR(__xludf.DUMMYFUNCTION("""COMPUTED_VALUE"""),1664.05)</f>
        <v>1664.05</v>
      </c>
      <c r="G42" s="2">
        <f>IFERROR(__xludf.DUMMYFUNCTION("""COMPUTED_VALUE"""),45351.66666666667)</f>
        <v>45351.66667</v>
      </c>
      <c r="H42" s="1">
        <f>IFERROR(__xludf.DUMMYFUNCTION("""COMPUTED_VALUE"""),1648.45)</f>
        <v>1648.45</v>
      </c>
      <c r="J42" s="2">
        <f>IFERROR(__xludf.DUMMYFUNCTION("""COMPUTED_VALUE"""),45351.66666666667)</f>
        <v>45351.66667</v>
      </c>
      <c r="K42" s="1">
        <f>IFERROR(__xludf.DUMMYFUNCTION("""COMPUTED_VALUE"""),1661.38)</f>
        <v>1661.38</v>
      </c>
      <c r="M42" s="2">
        <f>IFERROR(__xludf.DUMMYFUNCTION("""COMPUTED_VALUE"""),45351.66666666667)</f>
        <v>45351.66667</v>
      </c>
      <c r="N42" s="1">
        <f>IFERROR(__xludf.DUMMYFUNCTION("""COMPUTED_VALUE"""),7.82764927E8)</f>
        <v>782764927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IFERROR(__xludf.DUMMYFUNCTION("""COMPUTED_VALUE"""),1660.83)</f>
        <v>1660.83</v>
      </c>
      <c r="D43" s="2">
        <f>IFERROR(__xludf.DUMMYFUNCTION("""COMPUTED_VALUE"""),45352.66666666667)</f>
        <v>45352.66667</v>
      </c>
      <c r="E43" s="1">
        <f>IFERROR(__xludf.DUMMYFUNCTION("""COMPUTED_VALUE"""),1672.58)</f>
        <v>1672.58</v>
      </c>
      <c r="G43" s="2">
        <f>IFERROR(__xludf.DUMMYFUNCTION("""COMPUTED_VALUE"""),45352.66666666667)</f>
        <v>45352.66667</v>
      </c>
      <c r="H43" s="1">
        <f>IFERROR(__xludf.DUMMYFUNCTION("""COMPUTED_VALUE"""),1655.21)</f>
        <v>1655.21</v>
      </c>
      <c r="J43" s="2">
        <f>IFERROR(__xludf.DUMMYFUNCTION("""COMPUTED_VALUE"""),45352.66666666667)</f>
        <v>45352.66667</v>
      </c>
      <c r="K43" s="1">
        <f>IFERROR(__xludf.DUMMYFUNCTION("""COMPUTED_VALUE"""),1670.7)</f>
        <v>1670.7</v>
      </c>
      <c r="M43" s="2">
        <f>IFERROR(__xludf.DUMMYFUNCTION("""COMPUTED_VALUE"""),45352.66666666667)</f>
        <v>45352.66667</v>
      </c>
      <c r="N43" s="1">
        <f>IFERROR(__xludf.DUMMYFUNCTION("""COMPUTED_VALUE"""),5.5443892E8)</f>
        <v>554438920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IFERROR(__xludf.DUMMYFUNCTION("""COMPUTED_VALUE"""),1669.81)</f>
        <v>1669.81</v>
      </c>
      <c r="D44" s="2">
        <f>IFERROR(__xludf.DUMMYFUNCTION("""COMPUTED_VALUE"""),45355.66666666667)</f>
        <v>45355.66667</v>
      </c>
      <c r="E44" s="1">
        <f>IFERROR(__xludf.DUMMYFUNCTION("""COMPUTED_VALUE"""),1676.2)</f>
        <v>1676.2</v>
      </c>
      <c r="G44" s="2">
        <f>IFERROR(__xludf.DUMMYFUNCTION("""COMPUTED_VALUE"""),45355.66666666667)</f>
        <v>45355.66667</v>
      </c>
      <c r="H44" s="1">
        <f>IFERROR(__xludf.DUMMYFUNCTION("""COMPUTED_VALUE"""),1666.13)</f>
        <v>1666.13</v>
      </c>
      <c r="J44" s="2">
        <f>IFERROR(__xludf.DUMMYFUNCTION("""COMPUTED_VALUE"""),45355.66666666667)</f>
        <v>45355.66667</v>
      </c>
      <c r="K44" s="1">
        <f>IFERROR(__xludf.DUMMYFUNCTION("""COMPUTED_VALUE"""),1666.32)</f>
        <v>1666.32</v>
      </c>
      <c r="M44" s="2">
        <f>IFERROR(__xludf.DUMMYFUNCTION("""COMPUTED_VALUE"""),45355.66666666667)</f>
        <v>45355.66667</v>
      </c>
      <c r="N44" s="1">
        <f>IFERROR(__xludf.DUMMYFUNCTION("""COMPUTED_VALUE"""),6.69542607E8)</f>
        <v>669542607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IFERROR(__xludf.DUMMYFUNCTION("""COMPUTED_VALUE"""),1663.68)</f>
        <v>1663.68</v>
      </c>
      <c r="D45" s="2">
        <f>IFERROR(__xludf.DUMMYFUNCTION("""COMPUTED_VALUE"""),45356.66666666667)</f>
        <v>45356.66667</v>
      </c>
      <c r="E45" s="1">
        <f>IFERROR(__xludf.DUMMYFUNCTION("""COMPUTED_VALUE"""),1665.14)</f>
        <v>1665.14</v>
      </c>
      <c r="G45" s="2">
        <f>IFERROR(__xludf.DUMMYFUNCTION("""COMPUTED_VALUE"""),45356.66666666667)</f>
        <v>45356.66667</v>
      </c>
      <c r="H45" s="1">
        <f>IFERROR(__xludf.DUMMYFUNCTION("""COMPUTED_VALUE"""),1649.63)</f>
        <v>1649.63</v>
      </c>
      <c r="J45" s="2">
        <f>IFERROR(__xludf.DUMMYFUNCTION("""COMPUTED_VALUE"""),45356.66666666667)</f>
        <v>45356.66667</v>
      </c>
      <c r="K45" s="1">
        <f>IFERROR(__xludf.DUMMYFUNCTION("""COMPUTED_VALUE"""),1655.22)</f>
        <v>1655.22</v>
      </c>
      <c r="M45" s="2">
        <f>IFERROR(__xludf.DUMMYFUNCTION("""COMPUTED_VALUE"""),45356.66666666667)</f>
        <v>45356.66667</v>
      </c>
      <c r="N45" s="1">
        <f>IFERROR(__xludf.DUMMYFUNCTION("""COMPUTED_VALUE"""),6.29280075E8)</f>
        <v>629280075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IFERROR(__xludf.DUMMYFUNCTION("""COMPUTED_VALUE"""),1661.32)</f>
        <v>1661.32</v>
      </c>
      <c r="D46" s="2">
        <f>IFERROR(__xludf.DUMMYFUNCTION("""COMPUTED_VALUE"""),45357.66666666667)</f>
        <v>45357.66667</v>
      </c>
      <c r="E46" s="1">
        <f>IFERROR(__xludf.DUMMYFUNCTION("""COMPUTED_VALUE"""),1667.48)</f>
        <v>1667.48</v>
      </c>
      <c r="G46" s="2">
        <f>IFERROR(__xludf.DUMMYFUNCTION("""COMPUTED_VALUE"""),45357.66666666667)</f>
        <v>45357.66667</v>
      </c>
      <c r="H46" s="1">
        <f>IFERROR(__xludf.DUMMYFUNCTION("""COMPUTED_VALUE"""),1651.96)</f>
        <v>1651.96</v>
      </c>
      <c r="J46" s="2">
        <f>IFERROR(__xludf.DUMMYFUNCTION("""COMPUTED_VALUE"""),45357.66666666667)</f>
        <v>45357.66667</v>
      </c>
      <c r="K46" s="1">
        <f>IFERROR(__xludf.DUMMYFUNCTION("""COMPUTED_VALUE"""),1655.96)</f>
        <v>1655.96</v>
      </c>
      <c r="M46" s="2">
        <f>IFERROR(__xludf.DUMMYFUNCTION("""COMPUTED_VALUE"""),45357.66666666667)</f>
        <v>45357.66667</v>
      </c>
      <c r="N46" s="1">
        <f>IFERROR(__xludf.DUMMYFUNCTION("""COMPUTED_VALUE"""),5.7011035E8)</f>
        <v>570110350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IFERROR(__xludf.DUMMYFUNCTION("""COMPUTED_VALUE"""),1663.17)</f>
        <v>1663.17</v>
      </c>
      <c r="D47" s="2">
        <f>IFERROR(__xludf.DUMMYFUNCTION("""COMPUTED_VALUE"""),45358.66666666667)</f>
        <v>45358.66667</v>
      </c>
      <c r="E47" s="1">
        <f>IFERROR(__xludf.DUMMYFUNCTION("""COMPUTED_VALUE"""),1676.26)</f>
        <v>1676.26</v>
      </c>
      <c r="G47" s="2">
        <f>IFERROR(__xludf.DUMMYFUNCTION("""COMPUTED_VALUE"""),45358.66666666667)</f>
        <v>45358.66667</v>
      </c>
      <c r="H47" s="1">
        <f>IFERROR(__xludf.DUMMYFUNCTION("""COMPUTED_VALUE"""),1661.51)</f>
        <v>1661.51</v>
      </c>
      <c r="J47" s="2">
        <f>IFERROR(__xludf.DUMMYFUNCTION("""COMPUTED_VALUE"""),45358.66666666667)</f>
        <v>45358.66667</v>
      </c>
      <c r="K47" s="1">
        <f>IFERROR(__xludf.DUMMYFUNCTION("""COMPUTED_VALUE"""),1670.83)</f>
        <v>1670.83</v>
      </c>
      <c r="M47" s="2">
        <f>IFERROR(__xludf.DUMMYFUNCTION("""COMPUTED_VALUE"""),45358.66666666667)</f>
        <v>45358.66667</v>
      </c>
      <c r="N47" s="1">
        <f>IFERROR(__xludf.DUMMYFUNCTION("""COMPUTED_VALUE"""),5.99638853E8)</f>
        <v>599638853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IFERROR(__xludf.DUMMYFUNCTION("""COMPUTED_VALUE"""),1669.05)</f>
        <v>1669.05</v>
      </c>
      <c r="D48" s="2">
        <f>IFERROR(__xludf.DUMMYFUNCTION("""COMPUTED_VALUE"""),45359.66666666667)</f>
        <v>45359.66667</v>
      </c>
      <c r="E48" s="1">
        <f>IFERROR(__xludf.DUMMYFUNCTION("""COMPUTED_VALUE"""),1674.98)</f>
        <v>1674.98</v>
      </c>
      <c r="G48" s="2">
        <f>IFERROR(__xludf.DUMMYFUNCTION("""COMPUTED_VALUE"""),45359.66666666667)</f>
        <v>45359.66667</v>
      </c>
      <c r="H48" s="1">
        <f>IFERROR(__xludf.DUMMYFUNCTION("""COMPUTED_VALUE"""),1652.98)</f>
        <v>1652.98</v>
      </c>
      <c r="J48" s="2">
        <f>IFERROR(__xludf.DUMMYFUNCTION("""COMPUTED_VALUE"""),45359.66666666667)</f>
        <v>45359.66667</v>
      </c>
      <c r="K48" s="1">
        <f>IFERROR(__xludf.DUMMYFUNCTION("""COMPUTED_VALUE"""),1658.16)</f>
        <v>1658.16</v>
      </c>
      <c r="M48" s="2">
        <f>IFERROR(__xludf.DUMMYFUNCTION("""COMPUTED_VALUE"""),45359.66666666667)</f>
        <v>45359.66667</v>
      </c>
      <c r="N48" s="1">
        <f>IFERROR(__xludf.DUMMYFUNCTION("""COMPUTED_VALUE"""),5.95618459E8)</f>
        <v>595618459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IFERROR(__xludf.DUMMYFUNCTION("""COMPUTED_VALUE"""),1654.46)</f>
        <v>1654.46</v>
      </c>
      <c r="D49" s="2">
        <f>IFERROR(__xludf.DUMMYFUNCTION("""COMPUTED_VALUE"""),45362.66666666667)</f>
        <v>45362.66667</v>
      </c>
      <c r="E49" s="1">
        <f>IFERROR(__xludf.DUMMYFUNCTION("""COMPUTED_VALUE"""),1654.46)</f>
        <v>1654.46</v>
      </c>
      <c r="G49" s="2">
        <f>IFERROR(__xludf.DUMMYFUNCTION("""COMPUTED_VALUE"""),45362.66666666667)</f>
        <v>45362.66667</v>
      </c>
      <c r="H49" s="1">
        <f>IFERROR(__xludf.DUMMYFUNCTION("""COMPUTED_VALUE"""),1641.61)</f>
        <v>1641.61</v>
      </c>
      <c r="J49" s="2">
        <f>IFERROR(__xludf.DUMMYFUNCTION("""COMPUTED_VALUE"""),45362.66666666667)</f>
        <v>45362.66667</v>
      </c>
      <c r="K49" s="1">
        <f>IFERROR(__xludf.DUMMYFUNCTION("""COMPUTED_VALUE"""),1650.05)</f>
        <v>1650.05</v>
      </c>
      <c r="M49" s="2">
        <f>IFERROR(__xludf.DUMMYFUNCTION("""COMPUTED_VALUE"""),45362.66666666667)</f>
        <v>45362.66667</v>
      </c>
      <c r="N49" s="1">
        <f>IFERROR(__xludf.DUMMYFUNCTION("""COMPUTED_VALUE"""),5.54197382E8)</f>
        <v>554197382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IFERROR(__xludf.DUMMYFUNCTION("""COMPUTED_VALUE"""),1655.25)</f>
        <v>1655.25</v>
      </c>
      <c r="D50" s="2">
        <f>IFERROR(__xludf.DUMMYFUNCTION("""COMPUTED_VALUE"""),45363.66666666667)</f>
        <v>45363.66667</v>
      </c>
      <c r="E50" s="1">
        <f>IFERROR(__xludf.DUMMYFUNCTION("""COMPUTED_VALUE"""),1671.05)</f>
        <v>1671.05</v>
      </c>
      <c r="G50" s="2">
        <f>IFERROR(__xludf.DUMMYFUNCTION("""COMPUTED_VALUE"""),45363.66666666667)</f>
        <v>45363.66667</v>
      </c>
      <c r="H50" s="1">
        <f>IFERROR(__xludf.DUMMYFUNCTION("""COMPUTED_VALUE"""),1650.71)</f>
        <v>1650.71</v>
      </c>
      <c r="J50" s="2">
        <f>IFERROR(__xludf.DUMMYFUNCTION("""COMPUTED_VALUE"""),45363.66666666667)</f>
        <v>45363.66667</v>
      </c>
      <c r="K50" s="1">
        <f>IFERROR(__xludf.DUMMYFUNCTION("""COMPUTED_VALUE"""),1667.17)</f>
        <v>1667.17</v>
      </c>
      <c r="M50" s="2">
        <f>IFERROR(__xludf.DUMMYFUNCTION("""COMPUTED_VALUE"""),45363.66666666667)</f>
        <v>45363.66667</v>
      </c>
      <c r="N50" s="1">
        <f>IFERROR(__xludf.DUMMYFUNCTION("""COMPUTED_VALUE"""),6.31591067E8)</f>
        <v>631591067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IFERROR(__xludf.DUMMYFUNCTION("""COMPUTED_VALUE"""),1667.24)</f>
        <v>1667.24</v>
      </c>
      <c r="D51" s="2">
        <f>IFERROR(__xludf.DUMMYFUNCTION("""COMPUTED_VALUE"""),45364.66666666667)</f>
        <v>45364.66667</v>
      </c>
      <c r="E51" s="1">
        <f>IFERROR(__xludf.DUMMYFUNCTION("""COMPUTED_VALUE"""),1676.94)</f>
        <v>1676.94</v>
      </c>
      <c r="G51" s="2">
        <f>IFERROR(__xludf.DUMMYFUNCTION("""COMPUTED_VALUE"""),45364.66666666667)</f>
        <v>45364.66667</v>
      </c>
      <c r="H51" s="1">
        <f>IFERROR(__xludf.DUMMYFUNCTION("""COMPUTED_VALUE"""),1667.19)</f>
        <v>1667.19</v>
      </c>
      <c r="J51" s="2">
        <f>IFERROR(__xludf.DUMMYFUNCTION("""COMPUTED_VALUE"""),45364.66666666667)</f>
        <v>45364.66667</v>
      </c>
      <c r="K51" s="1">
        <f>IFERROR(__xludf.DUMMYFUNCTION("""COMPUTED_VALUE"""),1670.67)</f>
        <v>1670.67</v>
      </c>
      <c r="M51" s="2">
        <f>IFERROR(__xludf.DUMMYFUNCTION("""COMPUTED_VALUE"""),45364.66666666667)</f>
        <v>45364.66667</v>
      </c>
      <c r="N51" s="1">
        <f>IFERROR(__xludf.DUMMYFUNCTION("""COMPUTED_VALUE"""),5.74845164E8)</f>
        <v>574845164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IFERROR(__xludf.DUMMYFUNCTION("""COMPUTED_VALUE"""),1674.96)</f>
        <v>1674.96</v>
      </c>
      <c r="D52" s="2">
        <f>IFERROR(__xludf.DUMMYFUNCTION("""COMPUTED_VALUE"""),45365.66666666667)</f>
        <v>45365.66667</v>
      </c>
      <c r="E52" s="1">
        <f>IFERROR(__xludf.DUMMYFUNCTION("""COMPUTED_VALUE"""),1675.9)</f>
        <v>1675.9</v>
      </c>
      <c r="G52" s="2">
        <f>IFERROR(__xludf.DUMMYFUNCTION("""COMPUTED_VALUE"""),45365.66666666667)</f>
        <v>45365.66667</v>
      </c>
      <c r="H52" s="1">
        <f>IFERROR(__xludf.DUMMYFUNCTION("""COMPUTED_VALUE"""),1661.43)</f>
        <v>1661.43</v>
      </c>
      <c r="J52" s="2">
        <f>IFERROR(__xludf.DUMMYFUNCTION("""COMPUTED_VALUE"""),45365.66666666667)</f>
        <v>45365.66667</v>
      </c>
      <c r="K52" s="1">
        <f>IFERROR(__xludf.DUMMYFUNCTION("""COMPUTED_VALUE"""),1669.51)</f>
        <v>1669.51</v>
      </c>
      <c r="M52" s="2">
        <f>IFERROR(__xludf.DUMMYFUNCTION("""COMPUTED_VALUE"""),45365.66666666667)</f>
        <v>45365.66667</v>
      </c>
      <c r="N52" s="1">
        <f>IFERROR(__xludf.DUMMYFUNCTION("""COMPUTED_VALUE"""),6.00851368E8)</f>
        <v>600851368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IFERROR(__xludf.DUMMYFUNCTION("""COMPUTED_VALUE"""),1664.15)</f>
        <v>1664.15</v>
      </c>
      <c r="D53" s="2">
        <f>IFERROR(__xludf.DUMMYFUNCTION("""COMPUTED_VALUE"""),45366.66666666667)</f>
        <v>45366.66667</v>
      </c>
      <c r="E53" s="1">
        <f>IFERROR(__xludf.DUMMYFUNCTION("""COMPUTED_VALUE"""),1667.05)</f>
        <v>1667.05</v>
      </c>
      <c r="G53" s="2">
        <f>IFERROR(__xludf.DUMMYFUNCTION("""COMPUTED_VALUE"""),45366.66666666667)</f>
        <v>45366.66667</v>
      </c>
      <c r="H53" s="1">
        <f>IFERROR(__xludf.DUMMYFUNCTION("""COMPUTED_VALUE"""),1649.21)</f>
        <v>1649.21</v>
      </c>
      <c r="J53" s="2">
        <f>IFERROR(__xludf.DUMMYFUNCTION("""COMPUTED_VALUE"""),45366.66666666667)</f>
        <v>45366.66667</v>
      </c>
      <c r="K53" s="1">
        <f>IFERROR(__xludf.DUMMYFUNCTION("""COMPUTED_VALUE"""),1650.45)</f>
        <v>1650.45</v>
      </c>
      <c r="M53" s="2">
        <f>IFERROR(__xludf.DUMMYFUNCTION("""COMPUTED_VALUE"""),45366.66666666667)</f>
        <v>45366.66667</v>
      </c>
      <c r="N53" s="1">
        <f>IFERROR(__xludf.DUMMYFUNCTION("""COMPUTED_VALUE"""),9.48822696E8)</f>
        <v>948822696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IFERROR(__xludf.DUMMYFUNCTION("""COMPUTED_VALUE"""),1656.7)</f>
        <v>1656.7</v>
      </c>
      <c r="D54" s="2">
        <f>IFERROR(__xludf.DUMMYFUNCTION("""COMPUTED_VALUE"""),45369.66666666667)</f>
        <v>45369.66667</v>
      </c>
      <c r="E54" s="1">
        <f>IFERROR(__xludf.DUMMYFUNCTION("""COMPUTED_VALUE"""),1662.86)</f>
        <v>1662.86</v>
      </c>
      <c r="G54" s="2">
        <f>IFERROR(__xludf.DUMMYFUNCTION("""COMPUTED_VALUE"""),45369.66666666667)</f>
        <v>45369.66667</v>
      </c>
      <c r="H54" s="1">
        <f>IFERROR(__xludf.DUMMYFUNCTION("""COMPUTED_VALUE"""),1653.36)</f>
        <v>1653.36</v>
      </c>
      <c r="J54" s="2">
        <f>IFERROR(__xludf.DUMMYFUNCTION("""COMPUTED_VALUE"""),45369.66666666667)</f>
        <v>45369.66667</v>
      </c>
      <c r="K54" s="1">
        <f>IFERROR(__xludf.DUMMYFUNCTION("""COMPUTED_VALUE"""),1655.24)</f>
        <v>1655.24</v>
      </c>
      <c r="M54" s="2">
        <f>IFERROR(__xludf.DUMMYFUNCTION("""COMPUTED_VALUE"""),45369.66666666667)</f>
        <v>45369.66667</v>
      </c>
      <c r="N54" s="1">
        <f>IFERROR(__xludf.DUMMYFUNCTION("""COMPUTED_VALUE"""),5.36150525E8)</f>
        <v>536150525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IFERROR(__xludf.DUMMYFUNCTION("""COMPUTED_VALUE"""),1654.05)</f>
        <v>1654.05</v>
      </c>
      <c r="D55" s="2">
        <f>IFERROR(__xludf.DUMMYFUNCTION("""COMPUTED_VALUE"""),45370.66666666667)</f>
        <v>45370.66667</v>
      </c>
      <c r="E55" s="1">
        <f>IFERROR(__xludf.DUMMYFUNCTION("""COMPUTED_VALUE"""),1670.02)</f>
        <v>1670.02</v>
      </c>
      <c r="G55" s="2">
        <f>IFERROR(__xludf.DUMMYFUNCTION("""COMPUTED_VALUE"""),45370.66666666667)</f>
        <v>45370.66667</v>
      </c>
      <c r="H55" s="1">
        <f>IFERROR(__xludf.DUMMYFUNCTION("""COMPUTED_VALUE"""),1653.93)</f>
        <v>1653.93</v>
      </c>
      <c r="J55" s="2">
        <f>IFERROR(__xludf.DUMMYFUNCTION("""COMPUTED_VALUE"""),45370.66666666667)</f>
        <v>45370.66667</v>
      </c>
      <c r="K55" s="1">
        <f>IFERROR(__xludf.DUMMYFUNCTION("""COMPUTED_VALUE"""),1669.07)</f>
        <v>1669.07</v>
      </c>
      <c r="M55" s="2">
        <f>IFERROR(__xludf.DUMMYFUNCTION("""COMPUTED_VALUE"""),45370.66666666667)</f>
        <v>45370.66667</v>
      </c>
      <c r="N55" s="1">
        <f>IFERROR(__xludf.DUMMYFUNCTION("""COMPUTED_VALUE"""),4.92006534E8)</f>
        <v>492006534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IFERROR(__xludf.DUMMYFUNCTION("""COMPUTED_VALUE"""),1669.69)</f>
        <v>1669.69</v>
      </c>
      <c r="D56" s="2">
        <f>IFERROR(__xludf.DUMMYFUNCTION("""COMPUTED_VALUE"""),45371.66666666667)</f>
        <v>45371.66667</v>
      </c>
      <c r="E56" s="1">
        <f>IFERROR(__xludf.DUMMYFUNCTION("""COMPUTED_VALUE"""),1691.13)</f>
        <v>1691.13</v>
      </c>
      <c r="G56" s="2">
        <f>IFERROR(__xludf.DUMMYFUNCTION("""COMPUTED_VALUE"""),45371.66666666667)</f>
        <v>45371.66667</v>
      </c>
      <c r="H56" s="1">
        <f>IFERROR(__xludf.DUMMYFUNCTION("""COMPUTED_VALUE"""),1669.69)</f>
        <v>1669.69</v>
      </c>
      <c r="J56" s="2">
        <f>IFERROR(__xludf.DUMMYFUNCTION("""COMPUTED_VALUE"""),45371.66666666667)</f>
        <v>45371.66667</v>
      </c>
      <c r="K56" s="1">
        <f>IFERROR(__xludf.DUMMYFUNCTION("""COMPUTED_VALUE"""),1691.0)</f>
        <v>1691</v>
      </c>
      <c r="M56" s="2">
        <f>IFERROR(__xludf.DUMMYFUNCTION("""COMPUTED_VALUE"""),45371.66666666667)</f>
        <v>45371.66667</v>
      </c>
      <c r="N56" s="1">
        <f>IFERROR(__xludf.DUMMYFUNCTION("""COMPUTED_VALUE"""),5.91287526E8)</f>
        <v>591287526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IFERROR(__xludf.DUMMYFUNCTION("""COMPUTED_VALUE"""),1697.48)</f>
        <v>1697.48</v>
      </c>
      <c r="D57" s="2">
        <f>IFERROR(__xludf.DUMMYFUNCTION("""COMPUTED_VALUE"""),45372.66666666667)</f>
        <v>45372.66667</v>
      </c>
      <c r="E57" s="1">
        <f>IFERROR(__xludf.DUMMYFUNCTION("""COMPUTED_VALUE"""),1707.03)</f>
        <v>1707.03</v>
      </c>
      <c r="G57" s="2">
        <f>IFERROR(__xludf.DUMMYFUNCTION("""COMPUTED_VALUE"""),45372.66666666667)</f>
        <v>45372.66667</v>
      </c>
      <c r="H57" s="1">
        <f>IFERROR(__xludf.DUMMYFUNCTION("""COMPUTED_VALUE"""),1697.48)</f>
        <v>1697.48</v>
      </c>
      <c r="J57" s="2">
        <f>IFERROR(__xludf.DUMMYFUNCTION("""COMPUTED_VALUE"""),45372.66666666667)</f>
        <v>45372.66667</v>
      </c>
      <c r="K57" s="1">
        <f>IFERROR(__xludf.DUMMYFUNCTION("""COMPUTED_VALUE"""),1699.19)</f>
        <v>1699.19</v>
      </c>
      <c r="M57" s="2">
        <f>IFERROR(__xludf.DUMMYFUNCTION("""COMPUTED_VALUE"""),45372.66666666667)</f>
        <v>45372.66667</v>
      </c>
      <c r="N57" s="1">
        <f>IFERROR(__xludf.DUMMYFUNCTION("""COMPUTED_VALUE"""),6.16582594E8)</f>
        <v>616582594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IFERROR(__xludf.DUMMYFUNCTION("""COMPUTED_VALUE"""),1698.49)</f>
        <v>1698.49</v>
      </c>
      <c r="D58" s="2">
        <f>IFERROR(__xludf.DUMMYFUNCTION("""COMPUTED_VALUE"""),45373.66666666667)</f>
        <v>45373.66667</v>
      </c>
      <c r="E58" s="1">
        <f>IFERROR(__xludf.DUMMYFUNCTION("""COMPUTED_VALUE"""),1698.5)</f>
        <v>1698.5</v>
      </c>
      <c r="G58" s="2">
        <f>IFERROR(__xludf.DUMMYFUNCTION("""COMPUTED_VALUE"""),45373.66666666667)</f>
        <v>45373.66667</v>
      </c>
      <c r="H58" s="1">
        <f>IFERROR(__xludf.DUMMYFUNCTION("""COMPUTED_VALUE"""),1692.07)</f>
        <v>1692.07</v>
      </c>
      <c r="J58" s="2">
        <f>IFERROR(__xludf.DUMMYFUNCTION("""COMPUTED_VALUE"""),45373.66666666667)</f>
        <v>45373.66667</v>
      </c>
      <c r="K58" s="1">
        <f>IFERROR(__xludf.DUMMYFUNCTION("""COMPUTED_VALUE"""),1693.83)</f>
        <v>1693.83</v>
      </c>
      <c r="M58" s="2">
        <f>IFERROR(__xludf.DUMMYFUNCTION("""COMPUTED_VALUE"""),45373.66666666667)</f>
        <v>45373.66667</v>
      </c>
      <c r="N58" s="1">
        <f>IFERROR(__xludf.DUMMYFUNCTION("""COMPUTED_VALUE"""),4.59371392E8)</f>
        <v>459371392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IFERROR(__xludf.DUMMYFUNCTION("""COMPUTED_VALUE"""),1691.93)</f>
        <v>1691.93</v>
      </c>
      <c r="D59" s="2">
        <f>IFERROR(__xludf.DUMMYFUNCTION("""COMPUTED_VALUE"""),45376.66666666667)</f>
        <v>45376.66667</v>
      </c>
      <c r="E59" s="1">
        <f>IFERROR(__xludf.DUMMYFUNCTION("""COMPUTED_VALUE"""),1697.91)</f>
        <v>1697.91</v>
      </c>
      <c r="G59" s="2">
        <f>IFERROR(__xludf.DUMMYFUNCTION("""COMPUTED_VALUE"""),45376.66666666667)</f>
        <v>45376.66667</v>
      </c>
      <c r="H59" s="1">
        <f>IFERROR(__xludf.DUMMYFUNCTION("""COMPUTED_VALUE"""),1689.05)</f>
        <v>1689.05</v>
      </c>
      <c r="J59" s="2">
        <f>IFERROR(__xludf.DUMMYFUNCTION("""COMPUTED_VALUE"""),45376.66666666667)</f>
        <v>45376.66667</v>
      </c>
      <c r="K59" s="1">
        <f>IFERROR(__xludf.DUMMYFUNCTION("""COMPUTED_VALUE"""),1691.25)</f>
        <v>1691.25</v>
      </c>
      <c r="M59" s="2">
        <f>IFERROR(__xludf.DUMMYFUNCTION("""COMPUTED_VALUE"""),45376.66666666667)</f>
        <v>45376.66667</v>
      </c>
      <c r="N59" s="1">
        <f>IFERROR(__xludf.DUMMYFUNCTION("""COMPUTED_VALUE"""),5.3310792E8)</f>
        <v>533107920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IFERROR(__xludf.DUMMYFUNCTION("""COMPUTED_VALUE"""),1693.59)</f>
        <v>1693.59</v>
      </c>
      <c r="D60" s="2">
        <f>IFERROR(__xludf.DUMMYFUNCTION("""COMPUTED_VALUE"""),45377.66666666667)</f>
        <v>45377.66667</v>
      </c>
      <c r="E60" s="1">
        <f>IFERROR(__xludf.DUMMYFUNCTION("""COMPUTED_VALUE"""),1696.61)</f>
        <v>1696.61</v>
      </c>
      <c r="G60" s="2">
        <f>IFERROR(__xludf.DUMMYFUNCTION("""COMPUTED_VALUE"""),45377.66666666667)</f>
        <v>45377.66667</v>
      </c>
      <c r="H60" s="1">
        <f>IFERROR(__xludf.DUMMYFUNCTION("""COMPUTED_VALUE"""),1687.61)</f>
        <v>1687.61</v>
      </c>
      <c r="J60" s="2">
        <f>IFERROR(__xludf.DUMMYFUNCTION("""COMPUTED_VALUE"""),45377.66666666667)</f>
        <v>45377.66667</v>
      </c>
      <c r="K60" s="1">
        <f>IFERROR(__xludf.DUMMYFUNCTION("""COMPUTED_VALUE"""),1688.11)</f>
        <v>1688.11</v>
      </c>
      <c r="M60" s="2">
        <f>IFERROR(__xludf.DUMMYFUNCTION("""COMPUTED_VALUE"""),45377.66666666667)</f>
        <v>45377.66667</v>
      </c>
      <c r="N60" s="1">
        <f>IFERROR(__xludf.DUMMYFUNCTION("""COMPUTED_VALUE"""),5.90250451E8)</f>
        <v>590250451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IFERROR(__xludf.DUMMYFUNCTION("""COMPUTED_VALUE"""),1695.96)</f>
        <v>1695.96</v>
      </c>
      <c r="D61" s="2">
        <f>IFERROR(__xludf.DUMMYFUNCTION("""COMPUTED_VALUE"""),45378.66666666667)</f>
        <v>45378.66667</v>
      </c>
      <c r="E61" s="1">
        <f>IFERROR(__xludf.DUMMYFUNCTION("""COMPUTED_VALUE"""),1701.14)</f>
        <v>1701.14</v>
      </c>
      <c r="G61" s="2">
        <f>IFERROR(__xludf.DUMMYFUNCTION("""COMPUTED_VALUE"""),45378.66666666667)</f>
        <v>45378.66667</v>
      </c>
      <c r="H61" s="1">
        <f>IFERROR(__xludf.DUMMYFUNCTION("""COMPUTED_VALUE"""),1691.23)</f>
        <v>1691.23</v>
      </c>
      <c r="J61" s="2">
        <f>IFERROR(__xludf.DUMMYFUNCTION("""COMPUTED_VALUE"""),45378.66666666667)</f>
        <v>45378.66667</v>
      </c>
      <c r="K61" s="1">
        <f>IFERROR(__xludf.DUMMYFUNCTION("""COMPUTED_VALUE"""),1701.01)</f>
        <v>1701.01</v>
      </c>
      <c r="M61" s="2">
        <f>IFERROR(__xludf.DUMMYFUNCTION("""COMPUTED_VALUE"""),45378.66666666667)</f>
        <v>45378.66667</v>
      </c>
      <c r="N61" s="1">
        <f>IFERROR(__xludf.DUMMYFUNCTION("""COMPUTED_VALUE"""),6.59281623E8)</f>
        <v>659281623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IFERROR(__xludf.DUMMYFUNCTION("""COMPUTED_VALUE"""),1702.71)</f>
        <v>1702.71</v>
      </c>
      <c r="D62" s="2">
        <f>IFERROR(__xludf.DUMMYFUNCTION("""COMPUTED_VALUE"""),45379.66666666667)</f>
        <v>45379.66667</v>
      </c>
      <c r="E62" s="1">
        <f>IFERROR(__xludf.DUMMYFUNCTION("""COMPUTED_VALUE"""),1707.39)</f>
        <v>1707.39</v>
      </c>
      <c r="G62" s="2">
        <f>IFERROR(__xludf.DUMMYFUNCTION("""COMPUTED_VALUE"""),45379.66666666667)</f>
        <v>45379.66667</v>
      </c>
      <c r="H62" s="1">
        <f>IFERROR(__xludf.DUMMYFUNCTION("""COMPUTED_VALUE"""),1698.36)</f>
        <v>1698.36</v>
      </c>
      <c r="J62" s="2">
        <f>IFERROR(__xludf.DUMMYFUNCTION("""COMPUTED_VALUE"""),45379.66666666667)</f>
        <v>45379.66667</v>
      </c>
      <c r="K62" s="1">
        <f>IFERROR(__xludf.DUMMYFUNCTION("""COMPUTED_VALUE"""),1700.82)</f>
        <v>1700.82</v>
      </c>
      <c r="M62" s="2">
        <f>IFERROR(__xludf.DUMMYFUNCTION("""COMPUTED_VALUE"""),45379.66666666667)</f>
        <v>45379.66667</v>
      </c>
      <c r="N62" s="1">
        <f>IFERROR(__xludf.DUMMYFUNCTION("""COMPUTED_VALUE"""),6.33079237E8)</f>
        <v>633079237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IFERROR(__xludf.DUMMYFUNCTION("""COMPUTED_VALUE"""),1701.51)</f>
        <v>1701.51</v>
      </c>
      <c r="D63" s="2">
        <f>IFERROR(__xludf.DUMMYFUNCTION("""COMPUTED_VALUE"""),45383.66666666667)</f>
        <v>45383.66667</v>
      </c>
      <c r="E63" s="1">
        <f>IFERROR(__xludf.DUMMYFUNCTION("""COMPUTED_VALUE"""),1706.08)</f>
        <v>1706.08</v>
      </c>
      <c r="G63" s="2">
        <f>IFERROR(__xludf.DUMMYFUNCTION("""COMPUTED_VALUE"""),45383.66666666667)</f>
        <v>45383.66667</v>
      </c>
      <c r="H63" s="1">
        <f>IFERROR(__xludf.DUMMYFUNCTION("""COMPUTED_VALUE"""),1687.51)</f>
        <v>1687.51</v>
      </c>
      <c r="J63" s="2">
        <f>IFERROR(__xludf.DUMMYFUNCTION("""COMPUTED_VALUE"""),45383.66666666667)</f>
        <v>45383.66667</v>
      </c>
      <c r="K63" s="1">
        <f>IFERROR(__xludf.DUMMYFUNCTION("""COMPUTED_VALUE"""),1690.8)</f>
        <v>1690.8</v>
      </c>
      <c r="M63" s="2">
        <f>IFERROR(__xludf.DUMMYFUNCTION("""COMPUTED_VALUE"""),45383.66666666667)</f>
        <v>45383.66667</v>
      </c>
      <c r="N63" s="1">
        <f>IFERROR(__xludf.DUMMYFUNCTION("""COMPUTED_VALUE"""),5.66956489E8)</f>
        <v>566956489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IFERROR(__xludf.DUMMYFUNCTION("""COMPUTED_VALUE"""),1682.44)</f>
        <v>1682.44</v>
      </c>
      <c r="D64" s="2">
        <f>IFERROR(__xludf.DUMMYFUNCTION("""COMPUTED_VALUE"""),45384.66666666667)</f>
        <v>45384.66667</v>
      </c>
      <c r="E64" s="1">
        <f>IFERROR(__xludf.DUMMYFUNCTION("""COMPUTED_VALUE"""),1682.44)</f>
        <v>1682.44</v>
      </c>
      <c r="G64" s="2">
        <f>IFERROR(__xludf.DUMMYFUNCTION("""COMPUTED_VALUE"""),45384.66666666667)</f>
        <v>45384.66667</v>
      </c>
      <c r="H64" s="1">
        <f>IFERROR(__xludf.DUMMYFUNCTION("""COMPUTED_VALUE"""),1670.73)</f>
        <v>1670.73</v>
      </c>
      <c r="J64" s="2">
        <f>IFERROR(__xludf.DUMMYFUNCTION("""COMPUTED_VALUE"""),45384.66666666667)</f>
        <v>45384.66667</v>
      </c>
      <c r="K64" s="1">
        <f>IFERROR(__xludf.DUMMYFUNCTION("""COMPUTED_VALUE"""),1678.36)</f>
        <v>1678.36</v>
      </c>
      <c r="M64" s="2">
        <f>IFERROR(__xludf.DUMMYFUNCTION("""COMPUTED_VALUE"""),45384.66666666667)</f>
        <v>45384.66667</v>
      </c>
      <c r="N64" s="1">
        <f>IFERROR(__xludf.DUMMYFUNCTION("""COMPUTED_VALUE"""),6.20639786E8)</f>
        <v>620639786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IFERROR(__xludf.DUMMYFUNCTION("""COMPUTED_VALUE"""),1675.13)</f>
        <v>1675.13</v>
      </c>
      <c r="D65" s="2">
        <f>IFERROR(__xludf.DUMMYFUNCTION("""COMPUTED_VALUE"""),45385.66666666667)</f>
        <v>45385.66667</v>
      </c>
      <c r="E65" s="1">
        <f>IFERROR(__xludf.DUMMYFUNCTION("""COMPUTED_VALUE"""),1685.41)</f>
        <v>1685.41</v>
      </c>
      <c r="G65" s="2">
        <f>IFERROR(__xludf.DUMMYFUNCTION("""COMPUTED_VALUE"""),45385.66666666667)</f>
        <v>45385.66667</v>
      </c>
      <c r="H65" s="1">
        <f>IFERROR(__xludf.DUMMYFUNCTION("""COMPUTED_VALUE"""),1673.08)</f>
        <v>1673.08</v>
      </c>
      <c r="J65" s="2">
        <f>IFERROR(__xludf.DUMMYFUNCTION("""COMPUTED_VALUE"""),45385.66666666667)</f>
        <v>45385.66667</v>
      </c>
      <c r="K65" s="1">
        <f>IFERROR(__xludf.DUMMYFUNCTION("""COMPUTED_VALUE"""),1678.22)</f>
        <v>1678.22</v>
      </c>
      <c r="M65" s="2">
        <f>IFERROR(__xludf.DUMMYFUNCTION("""COMPUTED_VALUE"""),45385.66666666667)</f>
        <v>45385.66667</v>
      </c>
      <c r="N65" s="1">
        <f>IFERROR(__xludf.DUMMYFUNCTION("""COMPUTED_VALUE"""),6.61240415E8)</f>
        <v>661240415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IFERROR(__xludf.DUMMYFUNCTION("""COMPUTED_VALUE"""),1686.46)</f>
        <v>1686.46</v>
      </c>
      <c r="D66" s="2">
        <f>IFERROR(__xludf.DUMMYFUNCTION("""COMPUTED_VALUE"""),45386.66666666667)</f>
        <v>45386.66667</v>
      </c>
      <c r="E66" s="1">
        <f>IFERROR(__xludf.DUMMYFUNCTION("""COMPUTED_VALUE"""),1692.45)</f>
        <v>1692.45</v>
      </c>
      <c r="G66" s="2">
        <f>IFERROR(__xludf.DUMMYFUNCTION("""COMPUTED_VALUE"""),45386.66666666667)</f>
        <v>45386.66667</v>
      </c>
      <c r="H66" s="1">
        <f>IFERROR(__xludf.DUMMYFUNCTION("""COMPUTED_VALUE"""),1654.86)</f>
        <v>1654.86</v>
      </c>
      <c r="J66" s="2">
        <f>IFERROR(__xludf.DUMMYFUNCTION("""COMPUTED_VALUE"""),45386.66666666667)</f>
        <v>45386.66667</v>
      </c>
      <c r="K66" s="1">
        <f>IFERROR(__xludf.DUMMYFUNCTION("""COMPUTED_VALUE"""),1654.99)</f>
        <v>1654.99</v>
      </c>
      <c r="M66" s="2">
        <f>IFERROR(__xludf.DUMMYFUNCTION("""COMPUTED_VALUE"""),45386.66666666667)</f>
        <v>45386.66667</v>
      </c>
      <c r="N66" s="1">
        <f>IFERROR(__xludf.DUMMYFUNCTION("""COMPUTED_VALUE"""),6.90585458E8)</f>
        <v>690585458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IFERROR(__xludf.DUMMYFUNCTION("""COMPUTED_VALUE"""),1662.46)</f>
        <v>1662.46</v>
      </c>
      <c r="D67" s="2">
        <f>IFERROR(__xludf.DUMMYFUNCTION("""COMPUTED_VALUE"""),45387.66666666667)</f>
        <v>45387.66667</v>
      </c>
      <c r="E67" s="1">
        <f>IFERROR(__xludf.DUMMYFUNCTION("""COMPUTED_VALUE"""),1684.31)</f>
        <v>1684.31</v>
      </c>
      <c r="G67" s="2">
        <f>IFERROR(__xludf.DUMMYFUNCTION("""COMPUTED_VALUE"""),45387.66666666667)</f>
        <v>45387.66667</v>
      </c>
      <c r="H67" s="1">
        <f>IFERROR(__xludf.DUMMYFUNCTION("""COMPUTED_VALUE"""),1661.29)</f>
        <v>1661.29</v>
      </c>
      <c r="J67" s="2">
        <f>IFERROR(__xludf.DUMMYFUNCTION("""COMPUTED_VALUE"""),45387.66666666667)</f>
        <v>45387.66667</v>
      </c>
      <c r="K67" s="1">
        <f>IFERROR(__xludf.DUMMYFUNCTION("""COMPUTED_VALUE"""),1677.72)</f>
        <v>1677.72</v>
      </c>
      <c r="M67" s="2">
        <f>IFERROR(__xludf.DUMMYFUNCTION("""COMPUTED_VALUE"""),45387.66666666667)</f>
        <v>45387.66667</v>
      </c>
      <c r="N67" s="1">
        <f>IFERROR(__xludf.DUMMYFUNCTION("""COMPUTED_VALUE"""),5.94971208E8)</f>
        <v>594971208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IFERROR(__xludf.DUMMYFUNCTION("""COMPUTED_VALUE"""),1682.91)</f>
        <v>1682.91</v>
      </c>
      <c r="D68" s="2">
        <f>IFERROR(__xludf.DUMMYFUNCTION("""COMPUTED_VALUE"""),45390.66666666667)</f>
        <v>45390.66667</v>
      </c>
      <c r="E68" s="1">
        <f>IFERROR(__xludf.DUMMYFUNCTION("""COMPUTED_VALUE"""),1682.91)</f>
        <v>1682.91</v>
      </c>
      <c r="G68" s="2">
        <f>IFERROR(__xludf.DUMMYFUNCTION("""COMPUTED_VALUE"""),45390.66666666667)</f>
        <v>45390.66667</v>
      </c>
      <c r="H68" s="1">
        <f>IFERROR(__xludf.DUMMYFUNCTION("""COMPUTED_VALUE"""),1675.73)</f>
        <v>1675.73</v>
      </c>
      <c r="J68" s="2">
        <f>IFERROR(__xludf.DUMMYFUNCTION("""COMPUTED_VALUE"""),45390.66666666667)</f>
        <v>45390.66667</v>
      </c>
      <c r="K68" s="1">
        <f>IFERROR(__xludf.DUMMYFUNCTION("""COMPUTED_VALUE"""),1676.2)</f>
        <v>1676.2</v>
      </c>
      <c r="M68" s="2">
        <f>IFERROR(__xludf.DUMMYFUNCTION("""COMPUTED_VALUE"""),45390.66666666667)</f>
        <v>45390.66667</v>
      </c>
      <c r="N68" s="1">
        <f>IFERROR(__xludf.DUMMYFUNCTION("""COMPUTED_VALUE"""),5.57708883E8)</f>
        <v>557708883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IFERROR(__xludf.DUMMYFUNCTION("""COMPUTED_VALUE"""),1682.02)</f>
        <v>1682.02</v>
      </c>
      <c r="D69" s="2">
        <f>IFERROR(__xludf.DUMMYFUNCTION("""COMPUTED_VALUE"""),45391.66666666667)</f>
        <v>45391.66667</v>
      </c>
      <c r="E69" s="1">
        <f>IFERROR(__xludf.DUMMYFUNCTION("""COMPUTED_VALUE"""),1684.05)</f>
        <v>1684.05</v>
      </c>
      <c r="G69" s="2">
        <f>IFERROR(__xludf.DUMMYFUNCTION("""COMPUTED_VALUE"""),45391.66666666667)</f>
        <v>45391.66667</v>
      </c>
      <c r="H69" s="1">
        <f>IFERROR(__xludf.DUMMYFUNCTION("""COMPUTED_VALUE"""),1665.31)</f>
        <v>1665.31</v>
      </c>
      <c r="J69" s="2">
        <f>IFERROR(__xludf.DUMMYFUNCTION("""COMPUTED_VALUE"""),45391.66666666667)</f>
        <v>45391.66667</v>
      </c>
      <c r="K69" s="1">
        <f>IFERROR(__xludf.DUMMYFUNCTION("""COMPUTED_VALUE"""),1678.42)</f>
        <v>1678.42</v>
      </c>
      <c r="M69" s="2">
        <f>IFERROR(__xludf.DUMMYFUNCTION("""COMPUTED_VALUE"""),45391.66666666667)</f>
        <v>45391.66667</v>
      </c>
      <c r="N69" s="1">
        <f>IFERROR(__xludf.DUMMYFUNCTION("""COMPUTED_VALUE"""),5.23736652E8)</f>
        <v>523736652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IFERROR(__xludf.DUMMYFUNCTION("""COMPUTED_VALUE"""),1664.34)</f>
        <v>1664.34</v>
      </c>
      <c r="D70" s="2">
        <f>IFERROR(__xludf.DUMMYFUNCTION("""COMPUTED_VALUE"""),45392.66666666667)</f>
        <v>45392.66667</v>
      </c>
      <c r="E70" s="1">
        <f>IFERROR(__xludf.DUMMYFUNCTION("""COMPUTED_VALUE"""),1670.94)</f>
        <v>1670.94</v>
      </c>
      <c r="G70" s="2">
        <f>IFERROR(__xludf.DUMMYFUNCTION("""COMPUTED_VALUE"""),45392.66666666667)</f>
        <v>45392.66667</v>
      </c>
      <c r="H70" s="1">
        <f>IFERROR(__xludf.DUMMYFUNCTION("""COMPUTED_VALUE"""),1655.85)</f>
        <v>1655.85</v>
      </c>
      <c r="J70" s="2">
        <f>IFERROR(__xludf.DUMMYFUNCTION("""COMPUTED_VALUE"""),45392.66666666667)</f>
        <v>45392.66667</v>
      </c>
      <c r="K70" s="1">
        <f>IFERROR(__xludf.DUMMYFUNCTION("""COMPUTED_VALUE"""),1668.49)</f>
        <v>1668.49</v>
      </c>
      <c r="M70" s="2">
        <f>IFERROR(__xludf.DUMMYFUNCTION("""COMPUTED_VALUE"""),45392.66666666667)</f>
        <v>45392.66667</v>
      </c>
      <c r="N70" s="1">
        <f>IFERROR(__xludf.DUMMYFUNCTION("""COMPUTED_VALUE"""),6.53216692E8)</f>
        <v>653216692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IFERROR(__xludf.DUMMYFUNCTION("""COMPUTED_VALUE"""),1672.91)</f>
        <v>1672.91</v>
      </c>
      <c r="D71" s="2">
        <f>IFERROR(__xludf.DUMMYFUNCTION("""COMPUTED_VALUE"""),45393.66666666667)</f>
        <v>45393.66667</v>
      </c>
      <c r="E71" s="1">
        <f>IFERROR(__xludf.DUMMYFUNCTION("""COMPUTED_VALUE"""),1686.35)</f>
        <v>1686.35</v>
      </c>
      <c r="G71" s="2">
        <f>IFERROR(__xludf.DUMMYFUNCTION("""COMPUTED_VALUE"""),45393.66666666667)</f>
        <v>45393.66667</v>
      </c>
      <c r="H71" s="1">
        <f>IFERROR(__xludf.DUMMYFUNCTION("""COMPUTED_VALUE"""),1663.51)</f>
        <v>1663.51</v>
      </c>
      <c r="J71" s="2">
        <f>IFERROR(__xludf.DUMMYFUNCTION("""COMPUTED_VALUE"""),45393.66666666667)</f>
        <v>45393.66667</v>
      </c>
      <c r="K71" s="1">
        <f>IFERROR(__xludf.DUMMYFUNCTION("""COMPUTED_VALUE"""),1681.61)</f>
        <v>1681.61</v>
      </c>
      <c r="M71" s="2">
        <f>IFERROR(__xludf.DUMMYFUNCTION("""COMPUTED_VALUE"""),45393.66666666667)</f>
        <v>45393.66667</v>
      </c>
      <c r="N71" s="1">
        <f>IFERROR(__xludf.DUMMYFUNCTION("""COMPUTED_VALUE"""),5.56462275E8)</f>
        <v>556462275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IFERROR(__xludf.DUMMYFUNCTION("""COMPUTED_VALUE"""),1674.18)</f>
        <v>1674.18</v>
      </c>
      <c r="D72" s="2">
        <f>IFERROR(__xludf.DUMMYFUNCTION("""COMPUTED_VALUE"""),45394.66666666667)</f>
        <v>45394.66667</v>
      </c>
      <c r="E72" s="1">
        <f>IFERROR(__xludf.DUMMYFUNCTION("""COMPUTED_VALUE"""),1674.18)</f>
        <v>1674.18</v>
      </c>
      <c r="G72" s="2">
        <f>IFERROR(__xludf.DUMMYFUNCTION("""COMPUTED_VALUE"""),45394.66666666667)</f>
        <v>45394.66667</v>
      </c>
      <c r="H72" s="1">
        <f>IFERROR(__xludf.DUMMYFUNCTION("""COMPUTED_VALUE"""),1649.76)</f>
        <v>1649.76</v>
      </c>
      <c r="J72" s="2">
        <f>IFERROR(__xludf.DUMMYFUNCTION("""COMPUTED_VALUE"""),45394.66666666667)</f>
        <v>45394.66667</v>
      </c>
      <c r="K72" s="1">
        <f>IFERROR(__xludf.DUMMYFUNCTION("""COMPUTED_VALUE"""),1655.04)</f>
        <v>1655.04</v>
      </c>
      <c r="M72" s="2">
        <f>IFERROR(__xludf.DUMMYFUNCTION("""COMPUTED_VALUE"""),45394.66666666667)</f>
        <v>45394.66667</v>
      </c>
      <c r="N72" s="1">
        <f>IFERROR(__xludf.DUMMYFUNCTION("""COMPUTED_VALUE"""),5.74728522E8)</f>
        <v>574728522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IFERROR(__xludf.DUMMYFUNCTION("""COMPUTED_VALUE"""),1664.37)</f>
        <v>1664.37</v>
      </c>
      <c r="D73" s="2">
        <f>IFERROR(__xludf.DUMMYFUNCTION("""COMPUTED_VALUE"""),45397.66666666667)</f>
        <v>45397.66667</v>
      </c>
      <c r="E73" s="1">
        <f>IFERROR(__xludf.DUMMYFUNCTION("""COMPUTED_VALUE"""),1671.68)</f>
        <v>1671.68</v>
      </c>
      <c r="G73" s="2">
        <f>IFERROR(__xludf.DUMMYFUNCTION("""COMPUTED_VALUE"""),45397.66666666667)</f>
        <v>45397.66667</v>
      </c>
      <c r="H73" s="1">
        <f>IFERROR(__xludf.DUMMYFUNCTION("""COMPUTED_VALUE"""),1633.16)</f>
        <v>1633.16</v>
      </c>
      <c r="J73" s="2">
        <f>IFERROR(__xludf.DUMMYFUNCTION("""COMPUTED_VALUE"""),45397.66666666667)</f>
        <v>45397.66667</v>
      </c>
      <c r="K73" s="1">
        <f>IFERROR(__xludf.DUMMYFUNCTION("""COMPUTED_VALUE"""),1634.87)</f>
        <v>1634.87</v>
      </c>
      <c r="M73" s="2">
        <f>IFERROR(__xludf.DUMMYFUNCTION("""COMPUTED_VALUE"""),45397.66666666667)</f>
        <v>45397.66667</v>
      </c>
      <c r="N73" s="1">
        <f>IFERROR(__xludf.DUMMYFUNCTION("""COMPUTED_VALUE"""),5.72978216E8)</f>
        <v>572978216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IFERROR(__xludf.DUMMYFUNCTION("""COMPUTED_VALUE"""),1632.74)</f>
        <v>1632.74</v>
      </c>
      <c r="D74" s="2">
        <f>IFERROR(__xludf.DUMMYFUNCTION("""COMPUTED_VALUE"""),45398.66666666667)</f>
        <v>45398.66667</v>
      </c>
      <c r="E74" s="1">
        <f>IFERROR(__xludf.DUMMYFUNCTION("""COMPUTED_VALUE"""),1642.38)</f>
        <v>1642.38</v>
      </c>
      <c r="G74" s="2">
        <f>IFERROR(__xludf.DUMMYFUNCTION("""COMPUTED_VALUE"""),45398.66666666667)</f>
        <v>45398.66667</v>
      </c>
      <c r="H74" s="1">
        <f>IFERROR(__xludf.DUMMYFUNCTION("""COMPUTED_VALUE"""),1629.09)</f>
        <v>1629.09</v>
      </c>
      <c r="J74" s="2">
        <f>IFERROR(__xludf.DUMMYFUNCTION("""COMPUTED_VALUE"""),45398.66666666667)</f>
        <v>45398.66667</v>
      </c>
      <c r="K74" s="1">
        <f>IFERROR(__xludf.DUMMYFUNCTION("""COMPUTED_VALUE"""),1633.51)</f>
        <v>1633.51</v>
      </c>
      <c r="M74" s="2">
        <f>IFERROR(__xludf.DUMMYFUNCTION("""COMPUTED_VALUE"""),45398.66666666667)</f>
        <v>45398.66667</v>
      </c>
      <c r="N74" s="1">
        <f>IFERROR(__xludf.DUMMYFUNCTION("""COMPUTED_VALUE"""),5.67572692E8)</f>
        <v>567572692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IFERROR(__xludf.DUMMYFUNCTION("""COMPUTED_VALUE"""),1639.14)</f>
        <v>1639.14</v>
      </c>
      <c r="D75" s="2">
        <f>IFERROR(__xludf.DUMMYFUNCTION("""COMPUTED_VALUE"""),45399.66666666667)</f>
        <v>45399.66667</v>
      </c>
      <c r="E75" s="1">
        <f>IFERROR(__xludf.DUMMYFUNCTION("""COMPUTED_VALUE"""),1644.11)</f>
        <v>1644.11</v>
      </c>
      <c r="G75" s="2">
        <f>IFERROR(__xludf.DUMMYFUNCTION("""COMPUTED_VALUE"""),45399.66666666667)</f>
        <v>45399.66667</v>
      </c>
      <c r="H75" s="1">
        <f>IFERROR(__xludf.DUMMYFUNCTION("""COMPUTED_VALUE"""),1617.23)</f>
        <v>1617.23</v>
      </c>
      <c r="J75" s="2">
        <f>IFERROR(__xludf.DUMMYFUNCTION("""COMPUTED_VALUE"""),45399.66666666667)</f>
        <v>45399.66667</v>
      </c>
      <c r="K75" s="1">
        <f>IFERROR(__xludf.DUMMYFUNCTION("""COMPUTED_VALUE"""),1624.81)</f>
        <v>1624.81</v>
      </c>
      <c r="M75" s="2">
        <f>IFERROR(__xludf.DUMMYFUNCTION("""COMPUTED_VALUE"""),45399.66666666667)</f>
        <v>45399.66667</v>
      </c>
      <c r="N75" s="1">
        <f>IFERROR(__xludf.DUMMYFUNCTION("""COMPUTED_VALUE"""),6.10303419E8)</f>
        <v>610303419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IFERROR(__xludf.DUMMYFUNCTION("""COMPUTED_VALUE"""),1628.8)</f>
        <v>1628.8</v>
      </c>
      <c r="D76" s="2">
        <f>IFERROR(__xludf.DUMMYFUNCTION("""COMPUTED_VALUE"""),45400.66666666667)</f>
        <v>45400.66667</v>
      </c>
      <c r="E76" s="1">
        <f>IFERROR(__xludf.DUMMYFUNCTION("""COMPUTED_VALUE"""),1638.18)</f>
        <v>1638.18</v>
      </c>
      <c r="G76" s="2">
        <f>IFERROR(__xludf.DUMMYFUNCTION("""COMPUTED_VALUE"""),45400.66666666667)</f>
        <v>45400.66667</v>
      </c>
      <c r="H76" s="1">
        <f>IFERROR(__xludf.DUMMYFUNCTION("""COMPUTED_VALUE"""),1614.58)</f>
        <v>1614.58</v>
      </c>
      <c r="J76" s="2">
        <f>IFERROR(__xludf.DUMMYFUNCTION("""COMPUTED_VALUE"""),45400.66666666667)</f>
        <v>45400.66667</v>
      </c>
      <c r="K76" s="1">
        <f>IFERROR(__xludf.DUMMYFUNCTION("""COMPUTED_VALUE"""),1618.45)</f>
        <v>1618.45</v>
      </c>
      <c r="M76" s="2">
        <f>IFERROR(__xludf.DUMMYFUNCTION("""COMPUTED_VALUE"""),45400.66666666667)</f>
        <v>45400.66667</v>
      </c>
      <c r="N76" s="1">
        <f>IFERROR(__xludf.DUMMYFUNCTION("""COMPUTED_VALUE"""),5.63090275E8)</f>
        <v>563090275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IFERROR(__xludf.DUMMYFUNCTION("""COMPUTED_VALUE"""),1612.99)</f>
        <v>1612.99</v>
      </c>
      <c r="D77" s="2">
        <f>IFERROR(__xludf.DUMMYFUNCTION("""COMPUTED_VALUE"""),45401.66666666667)</f>
        <v>45401.66667</v>
      </c>
      <c r="E77" s="1">
        <f>IFERROR(__xludf.DUMMYFUNCTION("""COMPUTED_VALUE"""),1616.04)</f>
        <v>1616.04</v>
      </c>
      <c r="G77" s="2">
        <f>IFERROR(__xludf.DUMMYFUNCTION("""COMPUTED_VALUE"""),45401.66666666667)</f>
        <v>45401.66667</v>
      </c>
      <c r="H77" s="1">
        <f>IFERROR(__xludf.DUMMYFUNCTION("""COMPUTED_VALUE"""),1592.21)</f>
        <v>1592.21</v>
      </c>
      <c r="J77" s="2">
        <f>IFERROR(__xludf.DUMMYFUNCTION("""COMPUTED_VALUE"""),45401.66666666667)</f>
        <v>45401.66667</v>
      </c>
      <c r="K77" s="1">
        <f>IFERROR(__xludf.DUMMYFUNCTION("""COMPUTED_VALUE"""),1600.42)</f>
        <v>1600.42</v>
      </c>
      <c r="M77" s="2">
        <f>IFERROR(__xludf.DUMMYFUNCTION("""COMPUTED_VALUE"""),45401.66666666667)</f>
        <v>45401.66667</v>
      </c>
      <c r="N77" s="1">
        <f>IFERROR(__xludf.DUMMYFUNCTION("""COMPUTED_VALUE"""),6.48503206E8)</f>
        <v>648503206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IFERROR(__xludf.DUMMYFUNCTION("""COMPUTED_VALUE"""),1607.48)</f>
        <v>1607.48</v>
      </c>
      <c r="D78" s="2">
        <f>IFERROR(__xludf.DUMMYFUNCTION("""COMPUTED_VALUE"""),45404.66666666667)</f>
        <v>45404.66667</v>
      </c>
      <c r="E78" s="1">
        <f>IFERROR(__xludf.DUMMYFUNCTION("""COMPUTED_VALUE"""),1621.66)</f>
        <v>1621.66</v>
      </c>
      <c r="G78" s="2">
        <f>IFERROR(__xludf.DUMMYFUNCTION("""COMPUTED_VALUE"""),45404.66666666667)</f>
        <v>45404.66667</v>
      </c>
      <c r="H78" s="1">
        <f>IFERROR(__xludf.DUMMYFUNCTION("""COMPUTED_VALUE"""),1598.12)</f>
        <v>1598.12</v>
      </c>
      <c r="J78" s="2">
        <f>IFERROR(__xludf.DUMMYFUNCTION("""COMPUTED_VALUE"""),45404.66666666667)</f>
        <v>45404.66667</v>
      </c>
      <c r="K78" s="1">
        <f>IFERROR(__xludf.DUMMYFUNCTION("""COMPUTED_VALUE"""),1612.77)</f>
        <v>1612.77</v>
      </c>
      <c r="M78" s="2">
        <f>IFERROR(__xludf.DUMMYFUNCTION("""COMPUTED_VALUE"""),45404.66666666667)</f>
        <v>45404.66667</v>
      </c>
      <c r="N78" s="1">
        <f>IFERROR(__xludf.DUMMYFUNCTION("""COMPUTED_VALUE"""),5.61209564E8)</f>
        <v>561209564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IFERROR(__xludf.DUMMYFUNCTION("""COMPUTED_VALUE"""),1617.86)</f>
        <v>1617.86</v>
      </c>
      <c r="D79" s="2">
        <f>IFERROR(__xludf.DUMMYFUNCTION("""COMPUTED_VALUE"""),45405.66666666667)</f>
        <v>45405.66667</v>
      </c>
      <c r="E79" s="1">
        <f>IFERROR(__xludf.DUMMYFUNCTION("""COMPUTED_VALUE"""),1632.83)</f>
        <v>1632.83</v>
      </c>
      <c r="G79" s="2">
        <f>IFERROR(__xludf.DUMMYFUNCTION("""COMPUTED_VALUE"""),45405.66666666667)</f>
        <v>45405.66667</v>
      </c>
      <c r="H79" s="1">
        <f>IFERROR(__xludf.DUMMYFUNCTION("""COMPUTED_VALUE"""),1615.29)</f>
        <v>1615.29</v>
      </c>
      <c r="J79" s="2">
        <f>IFERROR(__xludf.DUMMYFUNCTION("""COMPUTED_VALUE"""),45405.66666666667)</f>
        <v>45405.66667</v>
      </c>
      <c r="K79" s="1">
        <f>IFERROR(__xludf.DUMMYFUNCTION("""COMPUTED_VALUE"""),1629.39)</f>
        <v>1629.39</v>
      </c>
      <c r="M79" s="2">
        <f>IFERROR(__xludf.DUMMYFUNCTION("""COMPUTED_VALUE"""),45405.66666666667)</f>
        <v>45405.66667</v>
      </c>
      <c r="N79" s="1">
        <f>IFERROR(__xludf.DUMMYFUNCTION("""COMPUTED_VALUE"""),5.39894108E8)</f>
        <v>539894108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IFERROR(__xludf.DUMMYFUNCTION("""COMPUTED_VALUE"""),1628.63)</f>
        <v>1628.63</v>
      </c>
      <c r="D80" s="2">
        <f>IFERROR(__xludf.DUMMYFUNCTION("""COMPUTED_VALUE"""),45406.66666666667)</f>
        <v>45406.66667</v>
      </c>
      <c r="E80" s="1">
        <f>IFERROR(__xludf.DUMMYFUNCTION("""COMPUTED_VALUE"""),1629.0)</f>
        <v>1629</v>
      </c>
      <c r="G80" s="2">
        <f>IFERROR(__xludf.DUMMYFUNCTION("""COMPUTED_VALUE"""),45406.66666666667)</f>
        <v>45406.66667</v>
      </c>
      <c r="H80" s="1">
        <f>IFERROR(__xludf.DUMMYFUNCTION("""COMPUTED_VALUE"""),1610.94)</f>
        <v>1610.94</v>
      </c>
      <c r="J80" s="2">
        <f>IFERROR(__xludf.DUMMYFUNCTION("""COMPUTED_VALUE"""),45406.66666666667)</f>
        <v>45406.66667</v>
      </c>
      <c r="K80" s="1">
        <f>IFERROR(__xludf.DUMMYFUNCTION("""COMPUTED_VALUE"""),1618.33)</f>
        <v>1618.33</v>
      </c>
      <c r="M80" s="2">
        <f>IFERROR(__xludf.DUMMYFUNCTION("""COMPUTED_VALUE"""),45406.66666666667)</f>
        <v>45406.66667</v>
      </c>
      <c r="N80" s="1">
        <f>IFERROR(__xludf.DUMMYFUNCTION("""COMPUTED_VALUE"""),5.78787835E8)</f>
        <v>578787835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IFERROR(__xludf.DUMMYFUNCTION("""COMPUTED_VALUE"""),1592.45)</f>
        <v>1592.45</v>
      </c>
      <c r="D81" s="2">
        <f>IFERROR(__xludf.DUMMYFUNCTION("""COMPUTED_VALUE"""),45407.66666666667)</f>
        <v>45407.66667</v>
      </c>
      <c r="E81" s="1">
        <f>IFERROR(__xludf.DUMMYFUNCTION("""COMPUTED_VALUE"""),1611.18)</f>
        <v>1611.18</v>
      </c>
      <c r="G81" s="2">
        <f>IFERROR(__xludf.DUMMYFUNCTION("""COMPUTED_VALUE"""),45407.66666666667)</f>
        <v>45407.66667</v>
      </c>
      <c r="H81" s="1">
        <f>IFERROR(__xludf.DUMMYFUNCTION("""COMPUTED_VALUE"""),1582.77)</f>
        <v>1582.77</v>
      </c>
      <c r="J81" s="2">
        <f>IFERROR(__xludf.DUMMYFUNCTION("""COMPUTED_VALUE"""),45407.66666666667)</f>
        <v>45407.66667</v>
      </c>
      <c r="K81" s="1">
        <f>IFERROR(__xludf.DUMMYFUNCTION("""COMPUTED_VALUE"""),1608.27)</f>
        <v>1608.27</v>
      </c>
      <c r="M81" s="2">
        <f>IFERROR(__xludf.DUMMYFUNCTION("""COMPUTED_VALUE"""),45407.66666666667)</f>
        <v>45407.66667</v>
      </c>
      <c r="N81" s="1">
        <f>IFERROR(__xludf.DUMMYFUNCTION("""COMPUTED_VALUE"""),6.95999032E8)</f>
        <v>695999032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IFERROR(__xludf.DUMMYFUNCTION("""COMPUTED_VALUE"""),1616.22)</f>
        <v>1616.22</v>
      </c>
      <c r="D82" s="2">
        <f>IFERROR(__xludf.DUMMYFUNCTION("""COMPUTED_VALUE"""),45408.66666666667)</f>
        <v>45408.66667</v>
      </c>
      <c r="E82" s="1">
        <f>IFERROR(__xludf.DUMMYFUNCTION("""COMPUTED_VALUE"""),1632.73)</f>
        <v>1632.73</v>
      </c>
      <c r="G82" s="2">
        <f>IFERROR(__xludf.DUMMYFUNCTION("""COMPUTED_VALUE"""),45408.66666666667)</f>
        <v>45408.66667</v>
      </c>
      <c r="H82" s="1">
        <f>IFERROR(__xludf.DUMMYFUNCTION("""COMPUTED_VALUE"""),1611.84)</f>
        <v>1611.84</v>
      </c>
      <c r="J82" s="2">
        <f>IFERROR(__xludf.DUMMYFUNCTION("""COMPUTED_VALUE"""),45408.66666666667)</f>
        <v>45408.66667</v>
      </c>
      <c r="K82" s="1">
        <f>IFERROR(__xludf.DUMMYFUNCTION("""COMPUTED_VALUE"""),1627.58)</f>
        <v>1627.58</v>
      </c>
      <c r="M82" s="2">
        <f>IFERROR(__xludf.DUMMYFUNCTION("""COMPUTED_VALUE"""),45408.66666666667)</f>
        <v>45408.66667</v>
      </c>
      <c r="N82" s="1">
        <f>IFERROR(__xludf.DUMMYFUNCTION("""COMPUTED_VALUE"""),5.84406575E8)</f>
        <v>584406575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IFERROR(__xludf.DUMMYFUNCTION("""COMPUTED_VALUE"""),1636.15)</f>
        <v>1636.15</v>
      </c>
      <c r="D83" s="2">
        <f>IFERROR(__xludf.DUMMYFUNCTION("""COMPUTED_VALUE"""),45411.66666666667)</f>
        <v>45411.66667</v>
      </c>
      <c r="E83" s="1">
        <f>IFERROR(__xludf.DUMMYFUNCTION("""COMPUTED_VALUE"""),1641.08)</f>
        <v>1641.08</v>
      </c>
      <c r="G83" s="2">
        <f>IFERROR(__xludf.DUMMYFUNCTION("""COMPUTED_VALUE"""),45411.66666666667)</f>
        <v>45411.66667</v>
      </c>
      <c r="H83" s="1">
        <f>IFERROR(__xludf.DUMMYFUNCTION("""COMPUTED_VALUE"""),1622.23)</f>
        <v>1622.23</v>
      </c>
      <c r="J83" s="2">
        <f>IFERROR(__xludf.DUMMYFUNCTION("""COMPUTED_VALUE"""),45411.66666666667)</f>
        <v>45411.66667</v>
      </c>
      <c r="K83" s="1">
        <f>IFERROR(__xludf.DUMMYFUNCTION("""COMPUTED_VALUE"""),1631.1)</f>
        <v>1631.1</v>
      </c>
      <c r="M83" s="2">
        <f>IFERROR(__xludf.DUMMYFUNCTION("""COMPUTED_VALUE"""),45411.66666666667)</f>
        <v>45411.66667</v>
      </c>
      <c r="N83" s="1">
        <f>IFERROR(__xludf.DUMMYFUNCTION("""COMPUTED_VALUE"""),5.66279995E8)</f>
        <v>566279995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IFERROR(__xludf.DUMMYFUNCTION("""COMPUTED_VALUE"""),1627.87)</f>
        <v>1627.87</v>
      </c>
      <c r="D84" s="2">
        <f>IFERROR(__xludf.DUMMYFUNCTION("""COMPUTED_VALUE"""),45412.66666666667)</f>
        <v>45412.66667</v>
      </c>
      <c r="E84" s="1">
        <f>IFERROR(__xludf.DUMMYFUNCTION("""COMPUTED_VALUE"""),1627.87)</f>
        <v>1627.87</v>
      </c>
      <c r="G84" s="2">
        <f>IFERROR(__xludf.DUMMYFUNCTION("""COMPUTED_VALUE"""),45412.66666666667)</f>
        <v>45412.66667</v>
      </c>
      <c r="H84" s="1">
        <f>IFERROR(__xludf.DUMMYFUNCTION("""COMPUTED_VALUE"""),1599.42)</f>
        <v>1599.42</v>
      </c>
      <c r="J84" s="2">
        <f>IFERROR(__xludf.DUMMYFUNCTION("""COMPUTED_VALUE"""),45412.66666666667)</f>
        <v>45412.66667</v>
      </c>
      <c r="K84" s="1">
        <f>IFERROR(__xludf.DUMMYFUNCTION("""COMPUTED_VALUE"""),1599.5)</f>
        <v>1599.5</v>
      </c>
      <c r="M84" s="2">
        <f>IFERROR(__xludf.DUMMYFUNCTION("""COMPUTED_VALUE"""),45412.66666666667)</f>
        <v>45412.66667</v>
      </c>
      <c r="N84" s="1">
        <f>IFERROR(__xludf.DUMMYFUNCTION("""COMPUTED_VALUE"""),7.42766441E8)</f>
        <v>742766441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IFERROR(__xludf.DUMMYFUNCTION("""COMPUTED_VALUE"""),1609.11)</f>
        <v>1609.11</v>
      </c>
      <c r="D85" s="2">
        <f>IFERROR(__xludf.DUMMYFUNCTION("""COMPUTED_VALUE"""),45413.66666666667)</f>
        <v>45413.66667</v>
      </c>
      <c r="E85" s="1">
        <f>IFERROR(__xludf.DUMMYFUNCTION("""COMPUTED_VALUE"""),1630.04)</f>
        <v>1630.04</v>
      </c>
      <c r="G85" s="2">
        <f>IFERROR(__xludf.DUMMYFUNCTION("""COMPUTED_VALUE"""),45413.66666666667)</f>
        <v>45413.66667</v>
      </c>
      <c r="H85" s="1">
        <f>IFERROR(__xludf.DUMMYFUNCTION("""COMPUTED_VALUE"""),1593.68)</f>
        <v>1593.68</v>
      </c>
      <c r="J85" s="2">
        <f>IFERROR(__xludf.DUMMYFUNCTION("""COMPUTED_VALUE"""),45413.66666666667)</f>
        <v>45413.66667</v>
      </c>
      <c r="K85" s="1">
        <f>IFERROR(__xludf.DUMMYFUNCTION("""COMPUTED_VALUE"""),1602.32)</f>
        <v>1602.32</v>
      </c>
      <c r="M85" s="2">
        <f>IFERROR(__xludf.DUMMYFUNCTION("""COMPUTED_VALUE"""),45413.66666666667)</f>
        <v>45413.66667</v>
      </c>
      <c r="N85" s="1">
        <f>IFERROR(__xludf.DUMMYFUNCTION("""COMPUTED_VALUE"""),8.54188562E8)</f>
        <v>854188562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IFERROR(__xludf.DUMMYFUNCTION("""COMPUTED_VALUE"""),1607.99)</f>
        <v>1607.99</v>
      </c>
      <c r="D86" s="2">
        <f>IFERROR(__xludf.DUMMYFUNCTION("""COMPUTED_VALUE"""),45414.66666666667)</f>
        <v>45414.66667</v>
      </c>
      <c r="E86" s="1">
        <f>IFERROR(__xludf.DUMMYFUNCTION("""COMPUTED_VALUE"""),1629.92)</f>
        <v>1629.92</v>
      </c>
      <c r="G86" s="2">
        <f>IFERROR(__xludf.DUMMYFUNCTION("""COMPUTED_VALUE"""),45414.66666666667)</f>
        <v>45414.66667</v>
      </c>
      <c r="H86" s="1">
        <f>IFERROR(__xludf.DUMMYFUNCTION("""COMPUTED_VALUE"""),1607.14)</f>
        <v>1607.14</v>
      </c>
      <c r="J86" s="2">
        <f>IFERROR(__xludf.DUMMYFUNCTION("""COMPUTED_VALUE"""),45414.66666666667)</f>
        <v>45414.66667</v>
      </c>
      <c r="K86" s="1">
        <f>IFERROR(__xludf.DUMMYFUNCTION("""COMPUTED_VALUE"""),1628.25)</f>
        <v>1628.25</v>
      </c>
      <c r="M86" s="2">
        <f>IFERROR(__xludf.DUMMYFUNCTION("""COMPUTED_VALUE"""),45414.66666666667)</f>
        <v>45414.66667</v>
      </c>
      <c r="N86" s="1">
        <f>IFERROR(__xludf.DUMMYFUNCTION("""COMPUTED_VALUE"""),7.80153496E8)</f>
        <v>780153496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IFERROR(__xludf.DUMMYFUNCTION("""COMPUTED_VALUE"""),1639.89)</f>
        <v>1639.89</v>
      </c>
      <c r="D87" s="2">
        <f>IFERROR(__xludf.DUMMYFUNCTION("""COMPUTED_VALUE"""),45415.66666666667)</f>
        <v>45415.66667</v>
      </c>
      <c r="E87" s="1">
        <f>IFERROR(__xludf.DUMMYFUNCTION("""COMPUTED_VALUE"""),1650.23)</f>
        <v>1650.23</v>
      </c>
      <c r="G87" s="2">
        <f>IFERROR(__xludf.DUMMYFUNCTION("""COMPUTED_VALUE"""),45415.66666666667)</f>
        <v>45415.66667</v>
      </c>
      <c r="H87" s="1">
        <f>IFERROR(__xludf.DUMMYFUNCTION("""COMPUTED_VALUE"""),1638.3)</f>
        <v>1638.3</v>
      </c>
      <c r="J87" s="2">
        <f>IFERROR(__xludf.DUMMYFUNCTION("""COMPUTED_VALUE"""),45415.66666666667)</f>
        <v>45415.66667</v>
      </c>
      <c r="K87" s="1">
        <f>IFERROR(__xludf.DUMMYFUNCTION("""COMPUTED_VALUE"""),1641.57)</f>
        <v>1641.57</v>
      </c>
      <c r="M87" s="2">
        <f>IFERROR(__xludf.DUMMYFUNCTION("""COMPUTED_VALUE"""),45415.66666666667)</f>
        <v>45415.66667</v>
      </c>
      <c r="N87" s="1">
        <f>IFERROR(__xludf.DUMMYFUNCTION("""COMPUTED_VALUE"""),7.26832898E8)</f>
        <v>726832898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IFERROR(__xludf.DUMMYFUNCTION("""COMPUTED_VALUE"""),1645.02)</f>
        <v>1645.02</v>
      </c>
      <c r="D88" s="2">
        <f>IFERROR(__xludf.DUMMYFUNCTION("""COMPUTED_VALUE"""),45418.66666666667)</f>
        <v>45418.66667</v>
      </c>
      <c r="E88" s="1">
        <f>IFERROR(__xludf.DUMMYFUNCTION("""COMPUTED_VALUE"""),1661.37)</f>
        <v>1661.37</v>
      </c>
      <c r="G88" s="2">
        <f>IFERROR(__xludf.DUMMYFUNCTION("""COMPUTED_VALUE"""),45418.66666666667)</f>
        <v>45418.66667</v>
      </c>
      <c r="H88" s="1">
        <f>IFERROR(__xludf.DUMMYFUNCTION("""COMPUTED_VALUE"""),1645.02)</f>
        <v>1645.02</v>
      </c>
      <c r="J88" s="2">
        <f>IFERROR(__xludf.DUMMYFUNCTION("""COMPUTED_VALUE"""),45418.66666666667)</f>
        <v>45418.66667</v>
      </c>
      <c r="K88" s="1">
        <f>IFERROR(__xludf.DUMMYFUNCTION("""COMPUTED_VALUE"""),1661.34)</f>
        <v>1661.34</v>
      </c>
      <c r="M88" s="2">
        <f>IFERROR(__xludf.DUMMYFUNCTION("""COMPUTED_VALUE"""),45418.66666666667)</f>
        <v>45418.66667</v>
      </c>
      <c r="N88" s="1">
        <f>IFERROR(__xludf.DUMMYFUNCTION("""COMPUTED_VALUE"""),7.11746825E8)</f>
        <v>711746825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IFERROR(__xludf.DUMMYFUNCTION("""COMPUTED_VALUE"""),1657.18)</f>
        <v>1657.18</v>
      </c>
      <c r="D89" s="2">
        <f>IFERROR(__xludf.DUMMYFUNCTION("""COMPUTED_VALUE"""),45419.66666666667)</f>
        <v>45419.66667</v>
      </c>
      <c r="E89" s="1">
        <f>IFERROR(__xludf.DUMMYFUNCTION("""COMPUTED_VALUE"""),1662.8)</f>
        <v>1662.8</v>
      </c>
      <c r="G89" s="2">
        <f>IFERROR(__xludf.DUMMYFUNCTION("""COMPUTED_VALUE"""),45419.66666666667)</f>
        <v>45419.66667</v>
      </c>
      <c r="H89" s="1">
        <f>IFERROR(__xludf.DUMMYFUNCTION("""COMPUTED_VALUE"""),1651.61)</f>
        <v>1651.61</v>
      </c>
      <c r="J89" s="2">
        <f>IFERROR(__xludf.DUMMYFUNCTION("""COMPUTED_VALUE"""),45419.66666666667)</f>
        <v>45419.66667</v>
      </c>
      <c r="K89" s="1">
        <f>IFERROR(__xludf.DUMMYFUNCTION("""COMPUTED_VALUE"""),1656.97)</f>
        <v>1656.97</v>
      </c>
      <c r="M89" s="2">
        <f>IFERROR(__xludf.DUMMYFUNCTION("""COMPUTED_VALUE"""),45419.66666666667)</f>
        <v>45419.66667</v>
      </c>
      <c r="N89" s="1">
        <f>IFERROR(__xludf.DUMMYFUNCTION("""COMPUTED_VALUE"""),6.80887458E8)</f>
        <v>680887458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IFERROR(__xludf.DUMMYFUNCTION("""COMPUTED_VALUE"""),1650.69)</f>
        <v>1650.69</v>
      </c>
      <c r="D90" s="2">
        <f>IFERROR(__xludf.DUMMYFUNCTION("""COMPUTED_VALUE"""),45420.66666666667)</f>
        <v>45420.66667</v>
      </c>
      <c r="E90" s="1">
        <f>IFERROR(__xludf.DUMMYFUNCTION("""COMPUTED_VALUE"""),1654.97)</f>
        <v>1654.97</v>
      </c>
      <c r="G90" s="2">
        <f>IFERROR(__xludf.DUMMYFUNCTION("""COMPUTED_VALUE"""),45420.66666666667)</f>
        <v>45420.66667</v>
      </c>
      <c r="H90" s="1">
        <f>IFERROR(__xludf.DUMMYFUNCTION("""COMPUTED_VALUE"""),1645.62)</f>
        <v>1645.62</v>
      </c>
      <c r="J90" s="2">
        <f>IFERROR(__xludf.DUMMYFUNCTION("""COMPUTED_VALUE"""),45420.66666666667)</f>
        <v>45420.66667</v>
      </c>
      <c r="K90" s="1">
        <f>IFERROR(__xludf.DUMMYFUNCTION("""COMPUTED_VALUE"""),1650.67)</f>
        <v>1650.67</v>
      </c>
      <c r="M90" s="2">
        <f>IFERROR(__xludf.DUMMYFUNCTION("""COMPUTED_VALUE"""),45420.66666666667)</f>
        <v>45420.66667</v>
      </c>
      <c r="N90" s="1">
        <f>IFERROR(__xludf.DUMMYFUNCTION("""COMPUTED_VALUE"""),7.15261144E8)</f>
        <v>715261144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IFERROR(__xludf.DUMMYFUNCTION("""COMPUTED_VALUE"""),1651.68)</f>
        <v>1651.68</v>
      </c>
      <c r="D91" s="2">
        <f>IFERROR(__xludf.DUMMYFUNCTION("""COMPUTED_VALUE"""),45421.66666666667)</f>
        <v>45421.66667</v>
      </c>
      <c r="E91" s="1">
        <f>IFERROR(__xludf.DUMMYFUNCTION("""COMPUTED_VALUE"""),1670.29)</f>
        <v>1670.29</v>
      </c>
      <c r="G91" s="2">
        <f>IFERROR(__xludf.DUMMYFUNCTION("""COMPUTED_VALUE"""),45421.66666666667)</f>
        <v>45421.66667</v>
      </c>
      <c r="H91" s="1">
        <f>IFERROR(__xludf.DUMMYFUNCTION("""COMPUTED_VALUE"""),1649.93)</f>
        <v>1649.93</v>
      </c>
      <c r="J91" s="2">
        <f>IFERROR(__xludf.DUMMYFUNCTION("""COMPUTED_VALUE"""),45421.66666666667)</f>
        <v>45421.66667</v>
      </c>
      <c r="K91" s="1">
        <f>IFERROR(__xludf.DUMMYFUNCTION("""COMPUTED_VALUE"""),1666.55)</f>
        <v>1666.55</v>
      </c>
      <c r="M91" s="2">
        <f>IFERROR(__xludf.DUMMYFUNCTION("""COMPUTED_VALUE"""),45421.66666666667)</f>
        <v>45421.66667</v>
      </c>
      <c r="N91" s="1">
        <f>IFERROR(__xludf.DUMMYFUNCTION("""COMPUTED_VALUE"""),6.39848843E8)</f>
        <v>639848843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IFERROR(__xludf.DUMMYFUNCTION("""COMPUTED_VALUE"""),1667.09)</f>
        <v>1667.09</v>
      </c>
      <c r="D92" s="2">
        <f>IFERROR(__xludf.DUMMYFUNCTION("""COMPUTED_VALUE"""),45422.66666666667)</f>
        <v>45422.66667</v>
      </c>
      <c r="E92" s="1">
        <f>IFERROR(__xludf.DUMMYFUNCTION("""COMPUTED_VALUE"""),1671.88)</f>
        <v>1671.88</v>
      </c>
      <c r="G92" s="2">
        <f>IFERROR(__xludf.DUMMYFUNCTION("""COMPUTED_VALUE"""),45422.66666666667)</f>
        <v>45422.66667</v>
      </c>
      <c r="H92" s="1">
        <f>IFERROR(__xludf.DUMMYFUNCTION("""COMPUTED_VALUE"""),1658.61)</f>
        <v>1658.61</v>
      </c>
      <c r="J92" s="2">
        <f>IFERROR(__xludf.DUMMYFUNCTION("""COMPUTED_VALUE"""),45422.66666666667)</f>
        <v>45422.66667</v>
      </c>
      <c r="K92" s="1">
        <f>IFERROR(__xludf.DUMMYFUNCTION("""COMPUTED_VALUE"""),1663.74)</f>
        <v>1663.74</v>
      </c>
      <c r="M92" s="2">
        <f>IFERROR(__xludf.DUMMYFUNCTION("""COMPUTED_VALUE"""),45422.66666666667)</f>
        <v>45422.66667</v>
      </c>
      <c r="N92" s="1">
        <f>IFERROR(__xludf.DUMMYFUNCTION("""COMPUTED_VALUE"""),5.46709834E8)</f>
        <v>546709834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IFERROR(__xludf.DUMMYFUNCTION("""COMPUTED_VALUE"""),1668.25)</f>
        <v>1668.25</v>
      </c>
      <c r="D93" s="2">
        <f>IFERROR(__xludf.DUMMYFUNCTION("""COMPUTED_VALUE"""),45425.66666666667)</f>
        <v>45425.66667</v>
      </c>
      <c r="E93" s="1">
        <f>IFERROR(__xludf.DUMMYFUNCTION("""COMPUTED_VALUE"""),1670.56)</f>
        <v>1670.56</v>
      </c>
      <c r="G93" s="2">
        <f>IFERROR(__xludf.DUMMYFUNCTION("""COMPUTED_VALUE"""),45425.66666666667)</f>
        <v>45425.66667</v>
      </c>
      <c r="H93" s="1">
        <f>IFERROR(__xludf.DUMMYFUNCTION("""COMPUTED_VALUE"""),1653.61)</f>
        <v>1653.61</v>
      </c>
      <c r="J93" s="2">
        <f>IFERROR(__xludf.DUMMYFUNCTION("""COMPUTED_VALUE"""),45425.66666666667)</f>
        <v>45425.66667</v>
      </c>
      <c r="K93" s="1">
        <f>IFERROR(__xludf.DUMMYFUNCTION("""COMPUTED_VALUE"""),1658.09)</f>
        <v>1658.09</v>
      </c>
      <c r="M93" s="2">
        <f>IFERROR(__xludf.DUMMYFUNCTION("""COMPUTED_VALUE"""),45425.66666666667)</f>
        <v>45425.66667</v>
      </c>
      <c r="N93" s="1">
        <f>IFERROR(__xludf.DUMMYFUNCTION("""COMPUTED_VALUE"""),1.234385138E9)</f>
        <v>1234385138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IFERROR(__xludf.DUMMYFUNCTION("""COMPUTED_VALUE"""),1655.35)</f>
        <v>1655.35</v>
      </c>
      <c r="D94" s="2">
        <f>IFERROR(__xludf.DUMMYFUNCTION("""COMPUTED_VALUE"""),45426.66666666667)</f>
        <v>45426.66667</v>
      </c>
      <c r="E94" s="1">
        <f>IFERROR(__xludf.DUMMYFUNCTION("""COMPUTED_VALUE"""),1661.59)</f>
        <v>1661.59</v>
      </c>
      <c r="G94" s="2">
        <f>IFERROR(__xludf.DUMMYFUNCTION("""COMPUTED_VALUE"""),45426.66666666667)</f>
        <v>45426.66667</v>
      </c>
      <c r="H94" s="1">
        <f>IFERROR(__xludf.DUMMYFUNCTION("""COMPUTED_VALUE"""),1650.64)</f>
        <v>1650.64</v>
      </c>
      <c r="J94" s="2">
        <f>IFERROR(__xludf.DUMMYFUNCTION("""COMPUTED_VALUE"""),45426.66666666667)</f>
        <v>45426.66667</v>
      </c>
      <c r="K94" s="1">
        <f>IFERROR(__xludf.DUMMYFUNCTION("""COMPUTED_VALUE"""),1659.55)</f>
        <v>1659.55</v>
      </c>
      <c r="M94" s="2">
        <f>IFERROR(__xludf.DUMMYFUNCTION("""COMPUTED_VALUE"""),45426.66666666667)</f>
        <v>45426.66667</v>
      </c>
      <c r="N94" s="1">
        <f>IFERROR(__xludf.DUMMYFUNCTION("""COMPUTED_VALUE"""),1.42484469E9)</f>
        <v>1424844690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IFERROR(__xludf.DUMMYFUNCTION("""COMPUTED_VALUE"""),1659.37)</f>
        <v>1659.37</v>
      </c>
      <c r="D95" s="2">
        <f>IFERROR(__xludf.DUMMYFUNCTION("""COMPUTED_VALUE"""),45427.66666666667)</f>
        <v>45427.66667</v>
      </c>
      <c r="E95" s="1">
        <f>IFERROR(__xludf.DUMMYFUNCTION("""COMPUTED_VALUE"""),1665.23)</f>
        <v>1665.23</v>
      </c>
      <c r="G95" s="2">
        <f>IFERROR(__xludf.DUMMYFUNCTION("""COMPUTED_VALUE"""),45427.66666666667)</f>
        <v>45427.66667</v>
      </c>
      <c r="H95" s="1">
        <f>IFERROR(__xludf.DUMMYFUNCTION("""COMPUTED_VALUE"""),1650.36)</f>
        <v>1650.36</v>
      </c>
      <c r="J95" s="2">
        <f>IFERROR(__xludf.DUMMYFUNCTION("""COMPUTED_VALUE"""),45427.66666666667)</f>
        <v>45427.66667</v>
      </c>
      <c r="K95" s="1">
        <f>IFERROR(__xludf.DUMMYFUNCTION("""COMPUTED_VALUE"""),1660.34)</f>
        <v>1660.34</v>
      </c>
      <c r="M95" s="2">
        <f>IFERROR(__xludf.DUMMYFUNCTION("""COMPUTED_VALUE"""),45427.66666666667)</f>
        <v>45427.66667</v>
      </c>
      <c r="N95" s="1">
        <f>IFERROR(__xludf.DUMMYFUNCTION("""COMPUTED_VALUE"""),1.035425633E9)</f>
        <v>1035425633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IFERROR(__xludf.DUMMYFUNCTION("""COMPUTED_VALUE"""),1665.66)</f>
        <v>1665.66</v>
      </c>
      <c r="D96" s="2">
        <f>IFERROR(__xludf.DUMMYFUNCTION("""COMPUTED_VALUE"""),45428.66666666667)</f>
        <v>45428.66667</v>
      </c>
      <c r="E96" s="1">
        <f>IFERROR(__xludf.DUMMYFUNCTION("""COMPUTED_VALUE"""),1670.5)</f>
        <v>1670.5</v>
      </c>
      <c r="G96" s="2">
        <f>IFERROR(__xludf.DUMMYFUNCTION("""COMPUTED_VALUE"""),45428.66666666667)</f>
        <v>45428.66667</v>
      </c>
      <c r="H96" s="1">
        <f>IFERROR(__xludf.DUMMYFUNCTION("""COMPUTED_VALUE"""),1657.08)</f>
        <v>1657.08</v>
      </c>
      <c r="J96" s="2">
        <f>IFERROR(__xludf.DUMMYFUNCTION("""COMPUTED_VALUE"""),45428.66666666667)</f>
        <v>45428.66667</v>
      </c>
      <c r="K96" s="1">
        <f>IFERROR(__xludf.DUMMYFUNCTION("""COMPUTED_VALUE"""),1657.41)</f>
        <v>1657.41</v>
      </c>
      <c r="M96" s="2">
        <f>IFERROR(__xludf.DUMMYFUNCTION("""COMPUTED_VALUE"""),45428.66666666667)</f>
        <v>45428.66667</v>
      </c>
      <c r="N96" s="1">
        <f>IFERROR(__xludf.DUMMYFUNCTION("""COMPUTED_VALUE"""),7.55705661E8)</f>
        <v>755705661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IFERROR(__xludf.DUMMYFUNCTION("""COMPUTED_VALUE"""),1658.97)</f>
        <v>1658.97</v>
      </c>
      <c r="D97" s="2">
        <f>IFERROR(__xludf.DUMMYFUNCTION("""COMPUTED_VALUE"""),45429.66666666667)</f>
        <v>45429.66667</v>
      </c>
      <c r="E97" s="1">
        <f>IFERROR(__xludf.DUMMYFUNCTION("""COMPUTED_VALUE"""),1662.2)</f>
        <v>1662.2</v>
      </c>
      <c r="G97" s="2">
        <f>IFERROR(__xludf.DUMMYFUNCTION("""COMPUTED_VALUE"""),45429.66666666667)</f>
        <v>45429.66667</v>
      </c>
      <c r="H97" s="1">
        <f>IFERROR(__xludf.DUMMYFUNCTION("""COMPUTED_VALUE"""),1656.31)</f>
        <v>1656.31</v>
      </c>
      <c r="J97" s="2">
        <f>IFERROR(__xludf.DUMMYFUNCTION("""COMPUTED_VALUE"""),45429.66666666667)</f>
        <v>45429.66667</v>
      </c>
      <c r="K97" s="1">
        <f>IFERROR(__xludf.DUMMYFUNCTION("""COMPUTED_VALUE"""),1661.61)</f>
        <v>1661.61</v>
      </c>
      <c r="M97" s="2">
        <f>IFERROR(__xludf.DUMMYFUNCTION("""COMPUTED_VALUE"""),45429.66666666667)</f>
        <v>45429.66667</v>
      </c>
      <c r="N97" s="1">
        <f>IFERROR(__xludf.DUMMYFUNCTION("""COMPUTED_VALUE"""),6.88859951E8)</f>
        <v>688859951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IFERROR(__xludf.DUMMYFUNCTION("""COMPUTED_VALUE"""),1660.16)</f>
        <v>1660.16</v>
      </c>
      <c r="D98" s="2">
        <f>IFERROR(__xludf.DUMMYFUNCTION("""COMPUTED_VALUE"""),45432.66666666667)</f>
        <v>45432.66667</v>
      </c>
      <c r="E98" s="1">
        <f>IFERROR(__xludf.DUMMYFUNCTION("""COMPUTED_VALUE"""),1664.11)</f>
        <v>1664.11</v>
      </c>
      <c r="G98" s="2">
        <f>IFERROR(__xludf.DUMMYFUNCTION("""COMPUTED_VALUE"""),45432.66666666667)</f>
        <v>45432.66667</v>
      </c>
      <c r="H98" s="1">
        <f>IFERROR(__xludf.DUMMYFUNCTION("""COMPUTED_VALUE"""),1651.38)</f>
        <v>1651.38</v>
      </c>
      <c r="J98" s="2">
        <f>IFERROR(__xludf.DUMMYFUNCTION("""COMPUTED_VALUE"""),45432.66666666667)</f>
        <v>45432.66667</v>
      </c>
      <c r="K98" s="1">
        <f>IFERROR(__xludf.DUMMYFUNCTION("""COMPUTED_VALUE"""),1655.29)</f>
        <v>1655.29</v>
      </c>
      <c r="M98" s="2">
        <f>IFERROR(__xludf.DUMMYFUNCTION("""COMPUTED_VALUE"""),45432.66666666667)</f>
        <v>45432.66667</v>
      </c>
      <c r="N98" s="1">
        <f>IFERROR(__xludf.DUMMYFUNCTION("""COMPUTED_VALUE"""),6.52341277E8)</f>
        <v>652341277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IFERROR(__xludf.DUMMYFUNCTION("""COMPUTED_VALUE"""),1651.35)</f>
        <v>1651.35</v>
      </c>
      <c r="D99" s="2">
        <f>IFERROR(__xludf.DUMMYFUNCTION("""COMPUTED_VALUE"""),45433.66666666667)</f>
        <v>45433.66667</v>
      </c>
      <c r="E99" s="1">
        <f>IFERROR(__xludf.DUMMYFUNCTION("""COMPUTED_VALUE"""),1653.31)</f>
        <v>1653.31</v>
      </c>
      <c r="G99" s="2">
        <f>IFERROR(__xludf.DUMMYFUNCTION("""COMPUTED_VALUE"""),45433.66666666667)</f>
        <v>45433.66667</v>
      </c>
      <c r="H99" s="1">
        <f>IFERROR(__xludf.DUMMYFUNCTION("""COMPUTED_VALUE"""),1644.54)</f>
        <v>1644.54</v>
      </c>
      <c r="J99" s="2">
        <f>IFERROR(__xludf.DUMMYFUNCTION("""COMPUTED_VALUE"""),45433.66666666667)</f>
        <v>45433.66667</v>
      </c>
      <c r="K99" s="1">
        <f>IFERROR(__xludf.DUMMYFUNCTION("""COMPUTED_VALUE"""),1652.88)</f>
        <v>1652.88</v>
      </c>
      <c r="M99" s="2">
        <f>IFERROR(__xludf.DUMMYFUNCTION("""COMPUTED_VALUE"""),45433.66666666667)</f>
        <v>45433.66667</v>
      </c>
      <c r="N99" s="1">
        <f>IFERROR(__xludf.DUMMYFUNCTION("""COMPUTED_VALUE"""),6.50704946E8)</f>
        <v>650704946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IFERROR(__xludf.DUMMYFUNCTION("""COMPUTED_VALUE"""),1654.09)</f>
        <v>1654.09</v>
      </c>
      <c r="D100" s="2">
        <f>IFERROR(__xludf.DUMMYFUNCTION("""COMPUTED_VALUE"""),45434.66666666667)</f>
        <v>45434.66667</v>
      </c>
      <c r="E100" s="1">
        <f>IFERROR(__xludf.DUMMYFUNCTION("""COMPUTED_VALUE"""),1657.56)</f>
        <v>1657.56</v>
      </c>
      <c r="G100" s="2">
        <f>IFERROR(__xludf.DUMMYFUNCTION("""COMPUTED_VALUE"""),45434.66666666667)</f>
        <v>45434.66667</v>
      </c>
      <c r="H100" s="1">
        <f>IFERROR(__xludf.DUMMYFUNCTION("""COMPUTED_VALUE"""),1640.5)</f>
        <v>1640.5</v>
      </c>
      <c r="J100" s="2">
        <f>IFERROR(__xludf.DUMMYFUNCTION("""COMPUTED_VALUE"""),45434.66666666667)</f>
        <v>45434.66667</v>
      </c>
      <c r="K100" s="1">
        <f>IFERROR(__xludf.DUMMYFUNCTION("""COMPUTED_VALUE"""),1645.76)</f>
        <v>1645.76</v>
      </c>
      <c r="M100" s="2">
        <f>IFERROR(__xludf.DUMMYFUNCTION("""COMPUTED_VALUE"""),45434.66666666667)</f>
        <v>45434.66667</v>
      </c>
      <c r="N100" s="1">
        <f>IFERROR(__xludf.DUMMYFUNCTION("""COMPUTED_VALUE"""),6.54966942E8)</f>
        <v>654966942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IFERROR(__xludf.DUMMYFUNCTION("""COMPUTED_VALUE"""),1648.01)</f>
        <v>1648.01</v>
      </c>
      <c r="D101" s="2">
        <f>IFERROR(__xludf.DUMMYFUNCTION("""COMPUTED_VALUE"""),45435.66666666667)</f>
        <v>45435.66667</v>
      </c>
      <c r="E101" s="1">
        <f>IFERROR(__xludf.DUMMYFUNCTION("""COMPUTED_VALUE"""),1649.26)</f>
        <v>1649.26</v>
      </c>
      <c r="G101" s="2">
        <f>IFERROR(__xludf.DUMMYFUNCTION("""COMPUTED_VALUE"""),45435.66666666667)</f>
        <v>45435.66667</v>
      </c>
      <c r="H101" s="1">
        <f>IFERROR(__xludf.DUMMYFUNCTION("""COMPUTED_VALUE"""),1620.76)</f>
        <v>1620.76</v>
      </c>
      <c r="J101" s="2">
        <f>IFERROR(__xludf.DUMMYFUNCTION("""COMPUTED_VALUE"""),45435.66666666667)</f>
        <v>45435.66667</v>
      </c>
      <c r="K101" s="1">
        <f>IFERROR(__xludf.DUMMYFUNCTION("""COMPUTED_VALUE"""),1624.9)</f>
        <v>1624.9</v>
      </c>
      <c r="M101" s="2">
        <f>IFERROR(__xludf.DUMMYFUNCTION("""COMPUTED_VALUE"""),45435.66666666667)</f>
        <v>45435.66667</v>
      </c>
      <c r="N101" s="1">
        <f>IFERROR(__xludf.DUMMYFUNCTION("""COMPUTED_VALUE"""),6.69485983E8)</f>
        <v>669485983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IFERROR(__xludf.DUMMYFUNCTION("""COMPUTED_VALUE"""),1629.1)</f>
        <v>1629.1</v>
      </c>
      <c r="D102" s="2">
        <f>IFERROR(__xludf.DUMMYFUNCTION("""COMPUTED_VALUE"""),45436.66666666667)</f>
        <v>45436.66667</v>
      </c>
      <c r="E102" s="1">
        <f>IFERROR(__xludf.DUMMYFUNCTION("""COMPUTED_VALUE"""),1641.95)</f>
        <v>1641.95</v>
      </c>
      <c r="G102" s="2">
        <f>IFERROR(__xludf.DUMMYFUNCTION("""COMPUTED_VALUE"""),45436.66666666667)</f>
        <v>45436.66667</v>
      </c>
      <c r="H102" s="1">
        <f>IFERROR(__xludf.DUMMYFUNCTION("""COMPUTED_VALUE"""),1629.1)</f>
        <v>1629.1</v>
      </c>
      <c r="J102" s="2">
        <f>IFERROR(__xludf.DUMMYFUNCTION("""COMPUTED_VALUE"""),45436.66666666667)</f>
        <v>45436.66667</v>
      </c>
      <c r="K102" s="1">
        <f>IFERROR(__xludf.DUMMYFUNCTION("""COMPUTED_VALUE"""),1635.4)</f>
        <v>1635.4</v>
      </c>
      <c r="M102" s="2">
        <f>IFERROR(__xludf.DUMMYFUNCTION("""COMPUTED_VALUE"""),45436.66666666667)</f>
        <v>45436.66667</v>
      </c>
      <c r="N102" s="1">
        <f>IFERROR(__xludf.DUMMYFUNCTION("""COMPUTED_VALUE"""),5.13314701E8)</f>
        <v>513314701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IFERROR(__xludf.DUMMYFUNCTION("""COMPUTED_VALUE"""),1632.22)</f>
        <v>1632.22</v>
      </c>
      <c r="D103" s="2">
        <f>IFERROR(__xludf.DUMMYFUNCTION("""COMPUTED_VALUE"""),45440.66666666667)</f>
        <v>45440.66667</v>
      </c>
      <c r="E103" s="1">
        <f>IFERROR(__xludf.DUMMYFUNCTION("""COMPUTED_VALUE"""),1638.19)</f>
        <v>1638.19</v>
      </c>
      <c r="G103" s="2">
        <f>IFERROR(__xludf.DUMMYFUNCTION("""COMPUTED_VALUE"""),45440.66666666667)</f>
        <v>45440.66667</v>
      </c>
      <c r="H103" s="1">
        <f>IFERROR(__xludf.DUMMYFUNCTION("""COMPUTED_VALUE"""),1627.48)</f>
        <v>1627.48</v>
      </c>
      <c r="J103" s="2">
        <f>IFERROR(__xludf.DUMMYFUNCTION("""COMPUTED_VALUE"""),45440.66666666667)</f>
        <v>45440.66667</v>
      </c>
      <c r="K103" s="1">
        <f>IFERROR(__xludf.DUMMYFUNCTION("""COMPUTED_VALUE"""),1635.21)</f>
        <v>1635.21</v>
      </c>
      <c r="M103" s="2">
        <f>IFERROR(__xludf.DUMMYFUNCTION("""COMPUTED_VALUE"""),45440.66666666667)</f>
        <v>45440.66667</v>
      </c>
      <c r="N103" s="1">
        <f>IFERROR(__xludf.DUMMYFUNCTION("""COMPUTED_VALUE"""),7.43110791E8)</f>
        <v>743110791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IFERROR(__xludf.DUMMYFUNCTION("""COMPUTED_VALUE"""),1630.39)</f>
        <v>1630.39</v>
      </c>
      <c r="D104" s="2">
        <f>IFERROR(__xludf.DUMMYFUNCTION("""COMPUTED_VALUE"""),45441.66666666667)</f>
        <v>45441.66667</v>
      </c>
      <c r="E104" s="1">
        <f>IFERROR(__xludf.DUMMYFUNCTION("""COMPUTED_VALUE"""),1635.76)</f>
        <v>1635.76</v>
      </c>
      <c r="G104" s="2">
        <f>IFERROR(__xludf.DUMMYFUNCTION("""COMPUTED_VALUE"""),45441.66666666667)</f>
        <v>45441.66667</v>
      </c>
      <c r="H104" s="1">
        <f>IFERROR(__xludf.DUMMYFUNCTION("""COMPUTED_VALUE"""),1625.88)</f>
        <v>1625.88</v>
      </c>
      <c r="J104" s="2">
        <f>IFERROR(__xludf.DUMMYFUNCTION("""COMPUTED_VALUE"""),45441.66666666667)</f>
        <v>45441.66667</v>
      </c>
      <c r="K104" s="1">
        <f>IFERROR(__xludf.DUMMYFUNCTION("""COMPUTED_VALUE"""),1626.95)</f>
        <v>1626.95</v>
      </c>
      <c r="M104" s="2">
        <f>IFERROR(__xludf.DUMMYFUNCTION("""COMPUTED_VALUE"""),45441.66666666667)</f>
        <v>45441.66667</v>
      </c>
      <c r="N104" s="1">
        <f>IFERROR(__xludf.DUMMYFUNCTION("""COMPUTED_VALUE"""),8.20796848E8)</f>
        <v>820796848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IFERROR(__xludf.DUMMYFUNCTION("""COMPUTED_VALUE"""),1626.47)</f>
        <v>1626.47</v>
      </c>
      <c r="D105" s="2">
        <f>IFERROR(__xludf.DUMMYFUNCTION("""COMPUTED_VALUE"""),45442.66666666667)</f>
        <v>45442.66667</v>
      </c>
      <c r="E105" s="1">
        <f>IFERROR(__xludf.DUMMYFUNCTION("""COMPUTED_VALUE"""),1632.21)</f>
        <v>1632.21</v>
      </c>
      <c r="G105" s="2">
        <f>IFERROR(__xludf.DUMMYFUNCTION("""COMPUTED_VALUE"""),45442.66666666667)</f>
        <v>45442.66667</v>
      </c>
      <c r="H105" s="1">
        <f>IFERROR(__xludf.DUMMYFUNCTION("""COMPUTED_VALUE"""),1622.85)</f>
        <v>1622.85</v>
      </c>
      <c r="J105" s="2">
        <f>IFERROR(__xludf.DUMMYFUNCTION("""COMPUTED_VALUE"""),45442.66666666667)</f>
        <v>45442.66667</v>
      </c>
      <c r="K105" s="1">
        <f>IFERROR(__xludf.DUMMYFUNCTION("""COMPUTED_VALUE"""),1627.42)</f>
        <v>1627.42</v>
      </c>
      <c r="M105" s="2">
        <f>IFERROR(__xludf.DUMMYFUNCTION("""COMPUTED_VALUE"""),45442.66666666667)</f>
        <v>45442.66667</v>
      </c>
      <c r="N105" s="1">
        <f>IFERROR(__xludf.DUMMYFUNCTION("""COMPUTED_VALUE"""),6.94120845E8)</f>
        <v>694120845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IFERROR(__xludf.DUMMYFUNCTION("""COMPUTED_VALUE"""),1624.09)</f>
        <v>1624.09</v>
      </c>
      <c r="D106" s="2">
        <f>IFERROR(__xludf.DUMMYFUNCTION("""COMPUTED_VALUE"""),45443.66666666667)</f>
        <v>45443.66667</v>
      </c>
      <c r="E106" s="1">
        <f>IFERROR(__xludf.DUMMYFUNCTION("""COMPUTED_VALUE"""),1635.17)</f>
        <v>1635.17</v>
      </c>
      <c r="G106" s="2">
        <f>IFERROR(__xludf.DUMMYFUNCTION("""COMPUTED_VALUE"""),45443.66666666667)</f>
        <v>45443.66667</v>
      </c>
      <c r="H106" s="1">
        <f>IFERROR(__xludf.DUMMYFUNCTION("""COMPUTED_VALUE"""),1609.9)</f>
        <v>1609.9</v>
      </c>
      <c r="J106" s="2">
        <f>IFERROR(__xludf.DUMMYFUNCTION("""COMPUTED_VALUE"""),45443.66666666667)</f>
        <v>45443.66667</v>
      </c>
      <c r="K106" s="1">
        <f>IFERROR(__xludf.DUMMYFUNCTION("""COMPUTED_VALUE"""),1634.52)</f>
        <v>1634.52</v>
      </c>
      <c r="M106" s="2">
        <f>IFERROR(__xludf.DUMMYFUNCTION("""COMPUTED_VALUE"""),45443.66666666667)</f>
        <v>45443.66667</v>
      </c>
      <c r="N106" s="1">
        <f>IFERROR(__xludf.DUMMYFUNCTION("""COMPUTED_VALUE"""),1.052703262E9)</f>
        <v>1052703262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IFERROR(__xludf.DUMMYFUNCTION("""COMPUTED_VALUE"""),1639.1)</f>
        <v>1639.1</v>
      </c>
      <c r="D107" s="2">
        <f>IFERROR(__xludf.DUMMYFUNCTION("""COMPUTED_VALUE"""),45446.66666666667)</f>
        <v>45446.66667</v>
      </c>
      <c r="E107" s="1">
        <f>IFERROR(__xludf.DUMMYFUNCTION("""COMPUTED_VALUE"""),1641.14)</f>
        <v>1641.14</v>
      </c>
      <c r="G107" s="2">
        <f>IFERROR(__xludf.DUMMYFUNCTION("""COMPUTED_VALUE"""),45446.66666666667)</f>
        <v>45446.66667</v>
      </c>
      <c r="H107" s="1">
        <f>IFERROR(__xludf.DUMMYFUNCTION("""COMPUTED_VALUE"""),1621.71)</f>
        <v>1621.71</v>
      </c>
      <c r="J107" s="2">
        <f>IFERROR(__xludf.DUMMYFUNCTION("""COMPUTED_VALUE"""),45446.66666666667)</f>
        <v>45446.66667</v>
      </c>
      <c r="K107" s="1">
        <f>IFERROR(__xludf.DUMMYFUNCTION("""COMPUTED_VALUE"""),1637.27)</f>
        <v>1637.27</v>
      </c>
      <c r="M107" s="2">
        <f>IFERROR(__xludf.DUMMYFUNCTION("""COMPUTED_VALUE"""),45446.66666666667)</f>
        <v>45446.66667</v>
      </c>
      <c r="N107" s="1">
        <f>IFERROR(__xludf.DUMMYFUNCTION("""COMPUTED_VALUE"""),9.35396474E8)</f>
        <v>935396474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IFERROR(__xludf.DUMMYFUNCTION("""COMPUTED_VALUE"""),1633.49)</f>
        <v>1633.49</v>
      </c>
      <c r="D108" s="2">
        <f>IFERROR(__xludf.DUMMYFUNCTION("""COMPUTED_VALUE"""),45447.66666666667)</f>
        <v>45447.66667</v>
      </c>
      <c r="E108" s="1">
        <f>IFERROR(__xludf.DUMMYFUNCTION("""COMPUTED_VALUE"""),1646.55)</f>
        <v>1646.55</v>
      </c>
      <c r="G108" s="2">
        <f>IFERROR(__xludf.DUMMYFUNCTION("""COMPUTED_VALUE"""),45447.66666666667)</f>
        <v>45447.66667</v>
      </c>
      <c r="H108" s="1">
        <f>IFERROR(__xludf.DUMMYFUNCTION("""COMPUTED_VALUE"""),1630.82)</f>
        <v>1630.82</v>
      </c>
      <c r="J108" s="2">
        <f>IFERROR(__xludf.DUMMYFUNCTION("""COMPUTED_VALUE"""),45447.66666666667)</f>
        <v>45447.66667</v>
      </c>
      <c r="K108" s="1">
        <f>IFERROR(__xludf.DUMMYFUNCTION("""COMPUTED_VALUE"""),1642.11)</f>
        <v>1642.11</v>
      </c>
      <c r="M108" s="2">
        <f>IFERROR(__xludf.DUMMYFUNCTION("""COMPUTED_VALUE"""),45447.66666666667)</f>
        <v>45447.66667</v>
      </c>
      <c r="N108" s="1">
        <f>IFERROR(__xludf.DUMMYFUNCTION("""COMPUTED_VALUE"""),6.65214598E8)</f>
        <v>665214598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IFERROR(__xludf.DUMMYFUNCTION("""COMPUTED_VALUE"""),1645.18)</f>
        <v>1645.18</v>
      </c>
      <c r="D109" s="2">
        <f>IFERROR(__xludf.DUMMYFUNCTION("""COMPUTED_VALUE"""),45448.66666666667)</f>
        <v>45448.66667</v>
      </c>
      <c r="E109" s="1">
        <f>IFERROR(__xludf.DUMMYFUNCTION("""COMPUTED_VALUE"""),1654.97)</f>
        <v>1654.97</v>
      </c>
      <c r="G109" s="2">
        <f>IFERROR(__xludf.DUMMYFUNCTION("""COMPUTED_VALUE"""),45448.66666666667)</f>
        <v>45448.66667</v>
      </c>
      <c r="H109" s="1">
        <f>IFERROR(__xludf.DUMMYFUNCTION("""COMPUTED_VALUE"""),1636.66)</f>
        <v>1636.66</v>
      </c>
      <c r="J109" s="2">
        <f>IFERROR(__xludf.DUMMYFUNCTION("""COMPUTED_VALUE"""),45448.66666666667)</f>
        <v>45448.66667</v>
      </c>
      <c r="K109" s="1">
        <f>IFERROR(__xludf.DUMMYFUNCTION("""COMPUTED_VALUE"""),1654.42)</f>
        <v>1654.42</v>
      </c>
      <c r="M109" s="2">
        <f>IFERROR(__xludf.DUMMYFUNCTION("""COMPUTED_VALUE"""),45448.66666666667)</f>
        <v>45448.66667</v>
      </c>
      <c r="N109" s="1">
        <f>IFERROR(__xludf.DUMMYFUNCTION("""COMPUTED_VALUE"""),6.95516125E8)</f>
        <v>695516125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IFERROR(__xludf.DUMMYFUNCTION("""COMPUTED_VALUE"""),1654.28)</f>
        <v>1654.28</v>
      </c>
      <c r="D110" s="2">
        <f>IFERROR(__xludf.DUMMYFUNCTION("""COMPUTED_VALUE"""),45449.66666666667)</f>
        <v>45449.66667</v>
      </c>
      <c r="E110" s="1">
        <f>IFERROR(__xludf.DUMMYFUNCTION("""COMPUTED_VALUE"""),1667.24)</f>
        <v>1667.24</v>
      </c>
      <c r="G110" s="2">
        <f>IFERROR(__xludf.DUMMYFUNCTION("""COMPUTED_VALUE"""),45449.66666666667)</f>
        <v>45449.66667</v>
      </c>
      <c r="H110" s="1">
        <f>IFERROR(__xludf.DUMMYFUNCTION("""COMPUTED_VALUE"""),1654.28)</f>
        <v>1654.28</v>
      </c>
      <c r="J110" s="2">
        <f>IFERROR(__xludf.DUMMYFUNCTION("""COMPUTED_VALUE"""),45449.66666666667)</f>
        <v>45449.66667</v>
      </c>
      <c r="K110" s="1">
        <f>IFERROR(__xludf.DUMMYFUNCTION("""COMPUTED_VALUE"""),1667.18)</f>
        <v>1667.18</v>
      </c>
      <c r="M110" s="2">
        <f>IFERROR(__xludf.DUMMYFUNCTION("""COMPUTED_VALUE"""),45449.66666666667)</f>
        <v>45449.66667</v>
      </c>
      <c r="N110" s="1">
        <f>IFERROR(__xludf.DUMMYFUNCTION("""COMPUTED_VALUE"""),8.81699199E8)</f>
        <v>881699199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IFERROR(__xludf.DUMMYFUNCTION("""COMPUTED_VALUE"""),1664.4)</f>
        <v>1664.4</v>
      </c>
      <c r="D111" s="2">
        <f>IFERROR(__xludf.DUMMYFUNCTION("""COMPUTED_VALUE"""),45450.66666666667)</f>
        <v>45450.66667</v>
      </c>
      <c r="E111" s="1">
        <f>IFERROR(__xludf.DUMMYFUNCTION("""COMPUTED_VALUE"""),1668.26)</f>
        <v>1668.26</v>
      </c>
      <c r="G111" s="2">
        <f>IFERROR(__xludf.DUMMYFUNCTION("""COMPUTED_VALUE"""),45450.66666666667)</f>
        <v>45450.66667</v>
      </c>
      <c r="H111" s="1">
        <f>IFERROR(__xludf.DUMMYFUNCTION("""COMPUTED_VALUE"""),1657.06)</f>
        <v>1657.06</v>
      </c>
      <c r="J111" s="2">
        <f>IFERROR(__xludf.DUMMYFUNCTION("""COMPUTED_VALUE"""),45450.66666666667)</f>
        <v>45450.66667</v>
      </c>
      <c r="K111" s="1">
        <f>IFERROR(__xludf.DUMMYFUNCTION("""COMPUTED_VALUE"""),1657.98)</f>
        <v>1657.98</v>
      </c>
      <c r="M111" s="2">
        <f>IFERROR(__xludf.DUMMYFUNCTION("""COMPUTED_VALUE"""),45450.66666666667)</f>
        <v>45450.66667</v>
      </c>
      <c r="N111" s="1">
        <f>IFERROR(__xludf.DUMMYFUNCTION("""COMPUTED_VALUE"""),9.31394313E8)</f>
        <v>931394313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IFERROR(__xludf.DUMMYFUNCTION("""COMPUTED_VALUE"""),1656.79)</f>
        <v>1656.79</v>
      </c>
      <c r="D112" s="2">
        <f>IFERROR(__xludf.DUMMYFUNCTION("""COMPUTED_VALUE"""),45453.66666666667)</f>
        <v>45453.66667</v>
      </c>
      <c r="E112" s="1">
        <f>IFERROR(__xludf.DUMMYFUNCTION("""COMPUTED_VALUE"""),1668.92)</f>
        <v>1668.92</v>
      </c>
      <c r="G112" s="2">
        <f>IFERROR(__xludf.DUMMYFUNCTION("""COMPUTED_VALUE"""),45453.66666666667)</f>
        <v>45453.66667</v>
      </c>
      <c r="H112" s="1">
        <f>IFERROR(__xludf.DUMMYFUNCTION("""COMPUTED_VALUE"""),1655.2)</f>
        <v>1655.2</v>
      </c>
      <c r="J112" s="2">
        <f>IFERROR(__xludf.DUMMYFUNCTION("""COMPUTED_VALUE"""),45453.66666666667)</f>
        <v>45453.66667</v>
      </c>
      <c r="K112" s="1">
        <f>IFERROR(__xludf.DUMMYFUNCTION("""COMPUTED_VALUE"""),1668.36)</f>
        <v>1668.36</v>
      </c>
      <c r="M112" s="2">
        <f>IFERROR(__xludf.DUMMYFUNCTION("""COMPUTED_VALUE"""),45453.66666666667)</f>
        <v>45453.66667</v>
      </c>
      <c r="N112" s="1">
        <f>IFERROR(__xludf.DUMMYFUNCTION("""COMPUTED_VALUE"""),6.77151087E8)</f>
        <v>677151087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IFERROR(__xludf.DUMMYFUNCTION("""COMPUTED_VALUE"""),1666.33)</f>
        <v>1666.33</v>
      </c>
      <c r="D113" s="2">
        <f>IFERROR(__xludf.DUMMYFUNCTION("""COMPUTED_VALUE"""),45454.66666666667)</f>
        <v>45454.66667</v>
      </c>
      <c r="E113" s="1">
        <f>IFERROR(__xludf.DUMMYFUNCTION("""COMPUTED_VALUE"""),1667.75)</f>
        <v>1667.75</v>
      </c>
      <c r="G113" s="2">
        <f>IFERROR(__xludf.DUMMYFUNCTION("""COMPUTED_VALUE"""),45454.66666666667)</f>
        <v>45454.66667</v>
      </c>
      <c r="H113" s="1">
        <f>IFERROR(__xludf.DUMMYFUNCTION("""COMPUTED_VALUE"""),1655.0)</f>
        <v>1655</v>
      </c>
      <c r="J113" s="2">
        <f>IFERROR(__xludf.DUMMYFUNCTION("""COMPUTED_VALUE"""),45454.66666666667)</f>
        <v>45454.66667</v>
      </c>
      <c r="K113" s="1">
        <f>IFERROR(__xludf.DUMMYFUNCTION("""COMPUTED_VALUE"""),1667.67)</f>
        <v>1667.67</v>
      </c>
      <c r="M113" s="2">
        <f>IFERROR(__xludf.DUMMYFUNCTION("""COMPUTED_VALUE"""),45454.66666666667)</f>
        <v>45454.66667</v>
      </c>
      <c r="N113" s="1">
        <f>IFERROR(__xludf.DUMMYFUNCTION("""COMPUTED_VALUE"""),6.85489037E8)</f>
        <v>685489037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IFERROR(__xludf.DUMMYFUNCTION("""COMPUTED_VALUE"""),1674.57)</f>
        <v>1674.57</v>
      </c>
      <c r="D114" s="2">
        <f>IFERROR(__xludf.DUMMYFUNCTION("""COMPUTED_VALUE"""),45455.66666666667)</f>
        <v>45455.66667</v>
      </c>
      <c r="E114" s="1">
        <f>IFERROR(__xludf.DUMMYFUNCTION("""COMPUTED_VALUE"""),1686.79)</f>
        <v>1686.79</v>
      </c>
      <c r="G114" s="2">
        <f>IFERROR(__xludf.DUMMYFUNCTION("""COMPUTED_VALUE"""),45455.66666666667)</f>
        <v>45455.66667</v>
      </c>
      <c r="H114" s="1">
        <f>IFERROR(__xludf.DUMMYFUNCTION("""COMPUTED_VALUE"""),1671.52)</f>
        <v>1671.52</v>
      </c>
      <c r="J114" s="2">
        <f>IFERROR(__xludf.DUMMYFUNCTION("""COMPUTED_VALUE"""),45455.66666666667)</f>
        <v>45455.66667</v>
      </c>
      <c r="K114" s="1">
        <f>IFERROR(__xludf.DUMMYFUNCTION("""COMPUTED_VALUE"""),1676.41)</f>
        <v>1676.41</v>
      </c>
      <c r="M114" s="2">
        <f>IFERROR(__xludf.DUMMYFUNCTION("""COMPUTED_VALUE"""),45455.66666666667)</f>
        <v>45455.66667</v>
      </c>
      <c r="N114" s="1">
        <f>IFERROR(__xludf.DUMMYFUNCTION("""COMPUTED_VALUE"""),7.92383026E8)</f>
        <v>792383026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IFERROR(__xludf.DUMMYFUNCTION("""COMPUTED_VALUE"""),1673.04)</f>
        <v>1673.04</v>
      </c>
      <c r="D115" s="2">
        <f>IFERROR(__xludf.DUMMYFUNCTION("""COMPUTED_VALUE"""),45456.66666666667)</f>
        <v>45456.66667</v>
      </c>
      <c r="E115" s="1">
        <f>IFERROR(__xludf.DUMMYFUNCTION("""COMPUTED_VALUE"""),1673.04)</f>
        <v>1673.04</v>
      </c>
      <c r="G115" s="2">
        <f>IFERROR(__xludf.DUMMYFUNCTION("""COMPUTED_VALUE"""),45456.66666666667)</f>
        <v>45456.66667</v>
      </c>
      <c r="H115" s="1">
        <f>IFERROR(__xludf.DUMMYFUNCTION("""COMPUTED_VALUE"""),1658.2)</f>
        <v>1658.2</v>
      </c>
      <c r="J115" s="2">
        <f>IFERROR(__xludf.DUMMYFUNCTION("""COMPUTED_VALUE"""),45456.66666666667)</f>
        <v>45456.66667</v>
      </c>
      <c r="K115" s="1">
        <f>IFERROR(__xludf.DUMMYFUNCTION("""COMPUTED_VALUE"""),1667.15)</f>
        <v>1667.15</v>
      </c>
      <c r="M115" s="2">
        <f>IFERROR(__xludf.DUMMYFUNCTION("""COMPUTED_VALUE"""),45456.66666666667)</f>
        <v>45456.66667</v>
      </c>
      <c r="N115" s="1">
        <f>IFERROR(__xludf.DUMMYFUNCTION("""COMPUTED_VALUE"""),7.10460513E8)</f>
        <v>710460513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IFERROR(__xludf.DUMMYFUNCTION("""COMPUTED_VALUE"""),1662.74)</f>
        <v>1662.74</v>
      </c>
      <c r="D116" s="2">
        <f>IFERROR(__xludf.DUMMYFUNCTION("""COMPUTED_VALUE"""),45457.66666666667)</f>
        <v>45457.66667</v>
      </c>
      <c r="E116" s="1">
        <f>IFERROR(__xludf.DUMMYFUNCTION("""COMPUTED_VALUE"""),1664.0)</f>
        <v>1664</v>
      </c>
      <c r="G116" s="2">
        <f>IFERROR(__xludf.DUMMYFUNCTION("""COMPUTED_VALUE"""),45457.66666666667)</f>
        <v>45457.66667</v>
      </c>
      <c r="H116" s="1">
        <f>IFERROR(__xludf.DUMMYFUNCTION("""COMPUTED_VALUE"""),1652.87)</f>
        <v>1652.87</v>
      </c>
      <c r="J116" s="2">
        <f>IFERROR(__xludf.DUMMYFUNCTION("""COMPUTED_VALUE"""),45457.66666666667)</f>
        <v>45457.66667</v>
      </c>
      <c r="K116" s="1">
        <f>IFERROR(__xludf.DUMMYFUNCTION("""COMPUTED_VALUE"""),1663.8)</f>
        <v>1663.8</v>
      </c>
      <c r="M116" s="2">
        <f>IFERROR(__xludf.DUMMYFUNCTION("""COMPUTED_VALUE"""),45457.66666666667)</f>
        <v>45457.66667</v>
      </c>
      <c r="N116" s="1">
        <f>IFERROR(__xludf.DUMMYFUNCTION("""COMPUTED_VALUE"""),7.28090565E8)</f>
        <v>728090565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IFERROR(__xludf.DUMMYFUNCTION("""COMPUTED_VALUE"""),1660.51)</f>
        <v>1660.51</v>
      </c>
      <c r="D117" s="2">
        <f>IFERROR(__xludf.DUMMYFUNCTION("""COMPUTED_VALUE"""),45460.66666666667)</f>
        <v>45460.66667</v>
      </c>
      <c r="E117" s="1">
        <f>IFERROR(__xludf.DUMMYFUNCTION("""COMPUTED_VALUE"""),1684.51)</f>
        <v>1684.51</v>
      </c>
      <c r="G117" s="2">
        <f>IFERROR(__xludf.DUMMYFUNCTION("""COMPUTED_VALUE"""),45460.66666666667)</f>
        <v>45460.66667</v>
      </c>
      <c r="H117" s="1">
        <f>IFERROR(__xludf.DUMMYFUNCTION("""COMPUTED_VALUE"""),1658.52)</f>
        <v>1658.52</v>
      </c>
      <c r="J117" s="2">
        <f>IFERROR(__xludf.DUMMYFUNCTION("""COMPUTED_VALUE"""),45460.66666666667)</f>
        <v>45460.66667</v>
      </c>
      <c r="K117" s="1">
        <f>IFERROR(__xludf.DUMMYFUNCTION("""COMPUTED_VALUE"""),1681.11)</f>
        <v>1681.11</v>
      </c>
      <c r="M117" s="2">
        <f>IFERROR(__xludf.DUMMYFUNCTION("""COMPUTED_VALUE"""),45460.66666666667)</f>
        <v>45460.66667</v>
      </c>
      <c r="N117" s="1">
        <f>IFERROR(__xludf.DUMMYFUNCTION("""COMPUTED_VALUE"""),6.9844478E8)</f>
        <v>698444780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IFERROR(__xludf.DUMMYFUNCTION("""COMPUTED_VALUE"""),1680.82)</f>
        <v>1680.82</v>
      </c>
      <c r="D118" s="2">
        <f>IFERROR(__xludf.DUMMYFUNCTION("""COMPUTED_VALUE"""),45461.66666666667)</f>
        <v>45461.66667</v>
      </c>
      <c r="E118" s="1">
        <f>IFERROR(__xludf.DUMMYFUNCTION("""COMPUTED_VALUE"""),1684.96)</f>
        <v>1684.96</v>
      </c>
      <c r="G118" s="2">
        <f>IFERROR(__xludf.DUMMYFUNCTION("""COMPUTED_VALUE"""),45461.66666666667)</f>
        <v>45461.66667</v>
      </c>
      <c r="H118" s="1">
        <f>IFERROR(__xludf.DUMMYFUNCTION("""COMPUTED_VALUE"""),1676.52)</f>
        <v>1676.52</v>
      </c>
      <c r="J118" s="2">
        <f>IFERROR(__xludf.DUMMYFUNCTION("""COMPUTED_VALUE"""),45461.66666666667)</f>
        <v>45461.66667</v>
      </c>
      <c r="K118" s="1">
        <f>IFERROR(__xludf.DUMMYFUNCTION("""COMPUTED_VALUE"""),1681.23)</f>
        <v>1681.23</v>
      </c>
      <c r="M118" s="2">
        <f>IFERROR(__xludf.DUMMYFUNCTION("""COMPUTED_VALUE"""),45461.66666666667)</f>
        <v>45461.66667</v>
      </c>
      <c r="N118" s="1">
        <f>IFERROR(__xludf.DUMMYFUNCTION("""COMPUTED_VALUE"""),6.45313848E8)</f>
        <v>645313848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IFERROR(__xludf.DUMMYFUNCTION("""COMPUTED_VALUE"""),1680.13)</f>
        <v>1680.13</v>
      </c>
      <c r="D119" s="2">
        <f>IFERROR(__xludf.DUMMYFUNCTION("""COMPUTED_VALUE"""),45463.66666666667)</f>
        <v>45463.66667</v>
      </c>
      <c r="E119" s="1">
        <f>IFERROR(__xludf.DUMMYFUNCTION("""COMPUTED_VALUE"""),1690.41)</f>
        <v>1690.41</v>
      </c>
      <c r="G119" s="2">
        <f>IFERROR(__xludf.DUMMYFUNCTION("""COMPUTED_VALUE"""),45463.66666666667)</f>
        <v>45463.66667</v>
      </c>
      <c r="H119" s="1">
        <f>IFERROR(__xludf.DUMMYFUNCTION("""COMPUTED_VALUE"""),1678.61)</f>
        <v>1678.61</v>
      </c>
      <c r="J119" s="2">
        <f>IFERROR(__xludf.DUMMYFUNCTION("""COMPUTED_VALUE"""),45463.66666666667)</f>
        <v>45463.66667</v>
      </c>
      <c r="K119" s="1">
        <f>IFERROR(__xludf.DUMMYFUNCTION("""COMPUTED_VALUE"""),1687.4)</f>
        <v>1687.4</v>
      </c>
      <c r="M119" s="2">
        <f>IFERROR(__xludf.DUMMYFUNCTION("""COMPUTED_VALUE"""),45463.66666666667)</f>
        <v>45463.66667</v>
      </c>
      <c r="N119" s="1">
        <f>IFERROR(__xludf.DUMMYFUNCTION("""COMPUTED_VALUE"""),6.66129806E8)</f>
        <v>666129806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IFERROR(__xludf.DUMMYFUNCTION("""COMPUTED_VALUE"""),1695.27)</f>
        <v>1695.27</v>
      </c>
      <c r="D120" s="2">
        <f>IFERROR(__xludf.DUMMYFUNCTION("""COMPUTED_VALUE"""),45464.66666666667)</f>
        <v>45464.66667</v>
      </c>
      <c r="E120" s="1">
        <f>IFERROR(__xludf.DUMMYFUNCTION("""COMPUTED_VALUE"""),1700.7)</f>
        <v>1700.7</v>
      </c>
      <c r="G120" s="2">
        <f>IFERROR(__xludf.DUMMYFUNCTION("""COMPUTED_VALUE"""),45464.66666666667)</f>
        <v>45464.66667</v>
      </c>
      <c r="H120" s="1">
        <f>IFERROR(__xludf.DUMMYFUNCTION("""COMPUTED_VALUE"""),1688.94)</f>
        <v>1688.94</v>
      </c>
      <c r="J120" s="2">
        <f>IFERROR(__xludf.DUMMYFUNCTION("""COMPUTED_VALUE"""),45464.66666666667)</f>
        <v>45464.66667</v>
      </c>
      <c r="K120" s="1">
        <f>IFERROR(__xludf.DUMMYFUNCTION("""COMPUTED_VALUE"""),1699.57)</f>
        <v>1699.57</v>
      </c>
      <c r="M120" s="2">
        <f>IFERROR(__xludf.DUMMYFUNCTION("""COMPUTED_VALUE"""),45464.66666666667)</f>
        <v>45464.66667</v>
      </c>
      <c r="N120" s="1">
        <f>IFERROR(__xludf.DUMMYFUNCTION("""COMPUTED_VALUE"""),1.426507477E9)</f>
        <v>1426507477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IFERROR(__xludf.DUMMYFUNCTION("""COMPUTED_VALUE"""),1700.22)</f>
        <v>1700.22</v>
      </c>
      <c r="D121" s="2">
        <f>IFERROR(__xludf.DUMMYFUNCTION("""COMPUTED_VALUE"""),45467.66666666667)</f>
        <v>45467.66667</v>
      </c>
      <c r="E121" s="1">
        <f>IFERROR(__xludf.DUMMYFUNCTION("""COMPUTED_VALUE"""),1707.88)</f>
        <v>1707.88</v>
      </c>
      <c r="G121" s="2">
        <f>IFERROR(__xludf.DUMMYFUNCTION("""COMPUTED_VALUE"""),45467.66666666667)</f>
        <v>45467.66667</v>
      </c>
      <c r="H121" s="1">
        <f>IFERROR(__xludf.DUMMYFUNCTION("""COMPUTED_VALUE"""),1688.92)</f>
        <v>1688.92</v>
      </c>
      <c r="J121" s="2">
        <f>IFERROR(__xludf.DUMMYFUNCTION("""COMPUTED_VALUE"""),45467.66666666667)</f>
        <v>45467.66667</v>
      </c>
      <c r="K121" s="1">
        <f>IFERROR(__xludf.DUMMYFUNCTION("""COMPUTED_VALUE"""),1689.6)</f>
        <v>1689.6</v>
      </c>
      <c r="M121" s="2">
        <f>IFERROR(__xludf.DUMMYFUNCTION("""COMPUTED_VALUE"""),45467.66666666667)</f>
        <v>45467.66667</v>
      </c>
      <c r="N121" s="1">
        <f>IFERROR(__xludf.DUMMYFUNCTION("""COMPUTED_VALUE"""),6.62948237E8)</f>
        <v>662948237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IFERROR(__xludf.DUMMYFUNCTION("""COMPUTED_VALUE"""),1692.65)</f>
        <v>1692.65</v>
      </c>
      <c r="D122" s="2">
        <f>IFERROR(__xludf.DUMMYFUNCTION("""COMPUTED_VALUE"""),45468.66666666667)</f>
        <v>45468.66667</v>
      </c>
      <c r="E122" s="1">
        <f>IFERROR(__xludf.DUMMYFUNCTION("""COMPUTED_VALUE"""),1692.65)</f>
        <v>1692.65</v>
      </c>
      <c r="G122" s="2">
        <f>IFERROR(__xludf.DUMMYFUNCTION("""COMPUTED_VALUE"""),45468.66666666667)</f>
        <v>45468.66667</v>
      </c>
      <c r="H122" s="1">
        <f>IFERROR(__xludf.DUMMYFUNCTION("""COMPUTED_VALUE"""),1681.67)</f>
        <v>1681.67</v>
      </c>
      <c r="J122" s="2">
        <f>IFERROR(__xludf.DUMMYFUNCTION("""COMPUTED_VALUE"""),45468.66666666667)</f>
        <v>45468.66667</v>
      </c>
      <c r="K122" s="1">
        <f>IFERROR(__xludf.DUMMYFUNCTION("""COMPUTED_VALUE"""),1684.83)</f>
        <v>1684.83</v>
      </c>
      <c r="M122" s="2">
        <f>IFERROR(__xludf.DUMMYFUNCTION("""COMPUTED_VALUE"""),45468.66666666667)</f>
        <v>45468.66667</v>
      </c>
      <c r="N122" s="1">
        <f>IFERROR(__xludf.DUMMYFUNCTION("""COMPUTED_VALUE"""),7.50408069E8)</f>
        <v>750408069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IFERROR(__xludf.DUMMYFUNCTION("""COMPUTED_VALUE"""),1683.74)</f>
        <v>1683.74</v>
      </c>
      <c r="D123" s="2">
        <f>IFERROR(__xludf.DUMMYFUNCTION("""COMPUTED_VALUE"""),45469.66666666667)</f>
        <v>45469.66667</v>
      </c>
      <c r="E123" s="1">
        <f>IFERROR(__xludf.DUMMYFUNCTION("""COMPUTED_VALUE"""),1706.12)</f>
        <v>1706.12</v>
      </c>
      <c r="G123" s="2">
        <f>IFERROR(__xludf.DUMMYFUNCTION("""COMPUTED_VALUE"""),45469.66666666667)</f>
        <v>45469.66667</v>
      </c>
      <c r="H123" s="1">
        <f>IFERROR(__xludf.DUMMYFUNCTION("""COMPUTED_VALUE"""),1678.84)</f>
        <v>1678.84</v>
      </c>
      <c r="J123" s="2">
        <f>IFERROR(__xludf.DUMMYFUNCTION("""COMPUTED_VALUE"""),45469.66666666667)</f>
        <v>45469.66667</v>
      </c>
      <c r="K123" s="1">
        <f>IFERROR(__xludf.DUMMYFUNCTION("""COMPUTED_VALUE"""),1703.79)</f>
        <v>1703.79</v>
      </c>
      <c r="M123" s="2">
        <f>IFERROR(__xludf.DUMMYFUNCTION("""COMPUTED_VALUE"""),45469.66666666667)</f>
        <v>45469.66667</v>
      </c>
      <c r="N123" s="1">
        <f>IFERROR(__xludf.DUMMYFUNCTION("""COMPUTED_VALUE"""),7.03832125E8)</f>
        <v>703832125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IFERROR(__xludf.DUMMYFUNCTION("""COMPUTED_VALUE"""),1706.67)</f>
        <v>1706.67</v>
      </c>
      <c r="D124" s="2">
        <f>IFERROR(__xludf.DUMMYFUNCTION("""COMPUTED_VALUE"""),45470.66666666667)</f>
        <v>45470.66667</v>
      </c>
      <c r="E124" s="1">
        <f>IFERROR(__xludf.DUMMYFUNCTION("""COMPUTED_VALUE"""),1716.53)</f>
        <v>1716.53</v>
      </c>
      <c r="G124" s="2">
        <f>IFERROR(__xludf.DUMMYFUNCTION("""COMPUTED_VALUE"""),45470.66666666667)</f>
        <v>45470.66667</v>
      </c>
      <c r="H124" s="1">
        <f>IFERROR(__xludf.DUMMYFUNCTION("""COMPUTED_VALUE"""),1702.16)</f>
        <v>1702.16</v>
      </c>
      <c r="J124" s="2">
        <f>IFERROR(__xludf.DUMMYFUNCTION("""COMPUTED_VALUE"""),45470.66666666667)</f>
        <v>45470.66667</v>
      </c>
      <c r="K124" s="1">
        <f>IFERROR(__xludf.DUMMYFUNCTION("""COMPUTED_VALUE"""),1712.81)</f>
        <v>1712.81</v>
      </c>
      <c r="M124" s="2">
        <f>IFERROR(__xludf.DUMMYFUNCTION("""COMPUTED_VALUE"""),45470.66666666667)</f>
        <v>45470.66667</v>
      </c>
      <c r="N124" s="1">
        <f>IFERROR(__xludf.DUMMYFUNCTION("""COMPUTED_VALUE"""),8.18527535E8)</f>
        <v>818527535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IFERROR(__xludf.DUMMYFUNCTION("""COMPUTED_VALUE"""),1711.8)</f>
        <v>1711.8</v>
      </c>
      <c r="D125" s="2">
        <f>IFERROR(__xludf.DUMMYFUNCTION("""COMPUTED_VALUE"""),45471.66666666667)</f>
        <v>45471.66667</v>
      </c>
      <c r="E125" s="1">
        <f>IFERROR(__xludf.DUMMYFUNCTION("""COMPUTED_VALUE"""),1721.78)</f>
        <v>1721.78</v>
      </c>
      <c r="G125" s="2">
        <f>IFERROR(__xludf.DUMMYFUNCTION("""COMPUTED_VALUE"""),45471.66666666667)</f>
        <v>45471.66667</v>
      </c>
      <c r="H125" s="1">
        <f>IFERROR(__xludf.DUMMYFUNCTION("""COMPUTED_VALUE"""),1694.86)</f>
        <v>1694.86</v>
      </c>
      <c r="J125" s="2">
        <f>IFERROR(__xludf.DUMMYFUNCTION("""COMPUTED_VALUE"""),45471.66666666667)</f>
        <v>45471.66667</v>
      </c>
      <c r="K125" s="1">
        <f>IFERROR(__xludf.DUMMYFUNCTION("""COMPUTED_VALUE"""),1700.22)</f>
        <v>1700.22</v>
      </c>
      <c r="M125" s="2">
        <f>IFERROR(__xludf.DUMMYFUNCTION("""COMPUTED_VALUE"""),45471.66666666667)</f>
        <v>45471.66667</v>
      </c>
      <c r="N125" s="1">
        <f>IFERROR(__xludf.DUMMYFUNCTION("""COMPUTED_VALUE"""),1.15727125E9)</f>
        <v>1157271250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IFERROR(__xludf.DUMMYFUNCTION("""COMPUTED_VALUE"""),1701.26)</f>
        <v>1701.26</v>
      </c>
      <c r="D126" s="2">
        <f>IFERROR(__xludf.DUMMYFUNCTION("""COMPUTED_VALUE"""),45474.66666666667)</f>
        <v>45474.66667</v>
      </c>
      <c r="E126" s="1">
        <f>IFERROR(__xludf.DUMMYFUNCTION("""COMPUTED_VALUE"""),1702.8)</f>
        <v>1702.8</v>
      </c>
      <c r="G126" s="2">
        <f>IFERROR(__xludf.DUMMYFUNCTION("""COMPUTED_VALUE"""),45474.66666666667)</f>
        <v>45474.66667</v>
      </c>
      <c r="H126" s="1">
        <f>IFERROR(__xludf.DUMMYFUNCTION("""COMPUTED_VALUE"""),1686.25)</f>
        <v>1686.25</v>
      </c>
      <c r="J126" s="2">
        <f>IFERROR(__xludf.DUMMYFUNCTION("""COMPUTED_VALUE"""),45474.66666666667)</f>
        <v>45474.66667</v>
      </c>
      <c r="K126" s="1">
        <f>IFERROR(__xludf.DUMMYFUNCTION("""COMPUTED_VALUE"""),1693.42)</f>
        <v>1693.42</v>
      </c>
      <c r="M126" s="2">
        <f>IFERROR(__xludf.DUMMYFUNCTION("""COMPUTED_VALUE"""),45474.66666666667)</f>
        <v>45474.66667</v>
      </c>
      <c r="N126" s="1">
        <f>IFERROR(__xludf.DUMMYFUNCTION("""COMPUTED_VALUE"""),7.4210427E8)</f>
        <v>742104270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IFERROR(__xludf.DUMMYFUNCTION("""COMPUTED_VALUE"""),1692.73)</f>
        <v>1692.73</v>
      </c>
      <c r="D127" s="2">
        <f>IFERROR(__xludf.DUMMYFUNCTION("""COMPUTED_VALUE"""),45475.66666666667)</f>
        <v>45475.66667</v>
      </c>
      <c r="E127" s="1">
        <f>IFERROR(__xludf.DUMMYFUNCTION("""COMPUTED_VALUE"""),1704.76)</f>
        <v>1704.76</v>
      </c>
      <c r="G127" s="2">
        <f>IFERROR(__xludf.DUMMYFUNCTION("""COMPUTED_VALUE"""),45475.66666666667)</f>
        <v>45475.66667</v>
      </c>
      <c r="H127" s="1">
        <f>IFERROR(__xludf.DUMMYFUNCTION("""COMPUTED_VALUE"""),1687.16)</f>
        <v>1687.16</v>
      </c>
      <c r="J127" s="2">
        <f>IFERROR(__xludf.DUMMYFUNCTION("""COMPUTED_VALUE"""),45475.66666666667)</f>
        <v>45475.66667</v>
      </c>
      <c r="K127" s="1">
        <f>IFERROR(__xludf.DUMMYFUNCTION("""COMPUTED_VALUE"""),1704.54)</f>
        <v>1704.54</v>
      </c>
      <c r="M127" s="2">
        <f>IFERROR(__xludf.DUMMYFUNCTION("""COMPUTED_VALUE"""),45475.66666666667)</f>
        <v>45475.66667</v>
      </c>
      <c r="N127" s="1">
        <f>IFERROR(__xludf.DUMMYFUNCTION("""COMPUTED_VALUE"""),6.14011914E8)</f>
        <v>614011914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IFERROR(__xludf.DUMMYFUNCTION("""COMPUTED_VALUE"""),1704.52)</f>
        <v>1704.52</v>
      </c>
      <c r="D128" s="2">
        <f>IFERROR(__xludf.DUMMYFUNCTION("""COMPUTED_VALUE"""),45476.54166666667)</f>
        <v>45476.54167</v>
      </c>
      <c r="E128" s="1">
        <f>IFERROR(__xludf.DUMMYFUNCTION("""COMPUTED_VALUE"""),1706.66)</f>
        <v>1706.66</v>
      </c>
      <c r="G128" s="2">
        <f>IFERROR(__xludf.DUMMYFUNCTION("""COMPUTED_VALUE"""),45476.54166666667)</f>
        <v>45476.54167</v>
      </c>
      <c r="H128" s="1">
        <f>IFERROR(__xludf.DUMMYFUNCTION("""COMPUTED_VALUE"""),1696.96)</f>
        <v>1696.96</v>
      </c>
      <c r="J128" s="2">
        <f>IFERROR(__xludf.DUMMYFUNCTION("""COMPUTED_VALUE"""),45476.54166666667)</f>
        <v>45476.54167</v>
      </c>
      <c r="K128" s="1">
        <f>IFERROR(__xludf.DUMMYFUNCTION("""COMPUTED_VALUE"""),1699.15)</f>
        <v>1699.15</v>
      </c>
      <c r="M128" s="2">
        <f>IFERROR(__xludf.DUMMYFUNCTION("""COMPUTED_VALUE"""),45476.54166666667)</f>
        <v>45476.54167</v>
      </c>
      <c r="N128" s="1">
        <f>IFERROR(__xludf.DUMMYFUNCTION("""COMPUTED_VALUE"""),4.64376062E8)</f>
        <v>464376062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IFERROR(__xludf.DUMMYFUNCTION("""COMPUTED_VALUE"""),1701.22)</f>
        <v>1701.22</v>
      </c>
      <c r="D129" s="2">
        <f>IFERROR(__xludf.DUMMYFUNCTION("""COMPUTED_VALUE"""),45478.66666666667)</f>
        <v>45478.66667</v>
      </c>
      <c r="E129" s="1">
        <f>IFERROR(__xludf.DUMMYFUNCTION("""COMPUTED_VALUE"""),1713.21)</f>
        <v>1713.21</v>
      </c>
      <c r="G129" s="2">
        <f>IFERROR(__xludf.DUMMYFUNCTION("""COMPUTED_VALUE"""),45478.66666666667)</f>
        <v>45478.66667</v>
      </c>
      <c r="H129" s="1">
        <f>IFERROR(__xludf.DUMMYFUNCTION("""COMPUTED_VALUE"""),1698.67)</f>
        <v>1698.67</v>
      </c>
      <c r="J129" s="2">
        <f>IFERROR(__xludf.DUMMYFUNCTION("""COMPUTED_VALUE"""),45478.66666666667)</f>
        <v>45478.66667</v>
      </c>
      <c r="K129" s="1">
        <f>IFERROR(__xludf.DUMMYFUNCTION("""COMPUTED_VALUE"""),1711.92)</f>
        <v>1711.92</v>
      </c>
      <c r="M129" s="2">
        <f>IFERROR(__xludf.DUMMYFUNCTION("""COMPUTED_VALUE"""),45478.66666666667)</f>
        <v>45478.66667</v>
      </c>
      <c r="N129" s="1">
        <f>IFERROR(__xludf.DUMMYFUNCTION("""COMPUTED_VALUE"""),6.76730034E8)</f>
        <v>676730034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IFERROR(__xludf.DUMMYFUNCTION("""COMPUTED_VALUE"""),1713.98)</f>
        <v>1713.98</v>
      </c>
      <c r="D130" s="2">
        <f>IFERROR(__xludf.DUMMYFUNCTION("""COMPUTED_VALUE"""),45481.66666666667)</f>
        <v>45481.66667</v>
      </c>
      <c r="E130" s="1">
        <f>IFERROR(__xludf.DUMMYFUNCTION("""COMPUTED_VALUE"""),1715.94)</f>
        <v>1715.94</v>
      </c>
      <c r="G130" s="2">
        <f>IFERROR(__xludf.DUMMYFUNCTION("""COMPUTED_VALUE"""),45481.66666666667)</f>
        <v>45481.66667</v>
      </c>
      <c r="H130" s="1">
        <f>IFERROR(__xludf.DUMMYFUNCTION("""COMPUTED_VALUE"""),1703.58)</f>
        <v>1703.58</v>
      </c>
      <c r="J130" s="2">
        <f>IFERROR(__xludf.DUMMYFUNCTION("""COMPUTED_VALUE"""),45481.66666666667)</f>
        <v>45481.66667</v>
      </c>
      <c r="K130" s="1">
        <f>IFERROR(__xludf.DUMMYFUNCTION("""COMPUTED_VALUE"""),1708.55)</f>
        <v>1708.55</v>
      </c>
      <c r="M130" s="2">
        <f>IFERROR(__xludf.DUMMYFUNCTION("""COMPUTED_VALUE"""),45481.66666666667)</f>
        <v>45481.66667</v>
      </c>
      <c r="N130" s="1">
        <f>IFERROR(__xludf.DUMMYFUNCTION("""COMPUTED_VALUE"""),6.34678082E8)</f>
        <v>634678082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IFERROR(__xludf.DUMMYFUNCTION("""COMPUTED_VALUE"""),1710.4)</f>
        <v>1710.4</v>
      </c>
      <c r="D131" s="2">
        <f>IFERROR(__xludf.DUMMYFUNCTION("""COMPUTED_VALUE"""),45482.66666666667)</f>
        <v>45482.66667</v>
      </c>
      <c r="E131" s="1">
        <f>IFERROR(__xludf.DUMMYFUNCTION("""COMPUTED_VALUE"""),1714.5)</f>
        <v>1714.5</v>
      </c>
      <c r="G131" s="2">
        <f>IFERROR(__xludf.DUMMYFUNCTION("""COMPUTED_VALUE"""),45482.66666666667)</f>
        <v>45482.66667</v>
      </c>
      <c r="H131" s="1">
        <f>IFERROR(__xludf.DUMMYFUNCTION("""COMPUTED_VALUE"""),1705.5)</f>
        <v>1705.5</v>
      </c>
      <c r="J131" s="2">
        <f>IFERROR(__xludf.DUMMYFUNCTION("""COMPUTED_VALUE"""),45482.66666666667)</f>
        <v>45482.66667</v>
      </c>
      <c r="K131" s="1">
        <f>IFERROR(__xludf.DUMMYFUNCTION("""COMPUTED_VALUE"""),1705.81)</f>
        <v>1705.81</v>
      </c>
      <c r="M131" s="2">
        <f>IFERROR(__xludf.DUMMYFUNCTION("""COMPUTED_VALUE"""),45482.66666666667)</f>
        <v>45482.66667</v>
      </c>
      <c r="N131" s="1">
        <f>IFERROR(__xludf.DUMMYFUNCTION("""COMPUTED_VALUE"""),5.92373347E8)</f>
        <v>592373347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IFERROR(__xludf.DUMMYFUNCTION("""COMPUTED_VALUE"""),1709.14)</f>
        <v>1709.14</v>
      </c>
      <c r="D132" s="2">
        <f>IFERROR(__xludf.DUMMYFUNCTION("""COMPUTED_VALUE"""),45483.66666666667)</f>
        <v>45483.66667</v>
      </c>
      <c r="E132" s="1">
        <f>IFERROR(__xludf.DUMMYFUNCTION("""COMPUTED_VALUE"""),1711.26)</f>
        <v>1711.26</v>
      </c>
      <c r="G132" s="2">
        <f>IFERROR(__xludf.DUMMYFUNCTION("""COMPUTED_VALUE"""),45483.66666666667)</f>
        <v>45483.66667</v>
      </c>
      <c r="H132" s="1">
        <f>IFERROR(__xludf.DUMMYFUNCTION("""COMPUTED_VALUE"""),1697.22)</f>
        <v>1697.22</v>
      </c>
      <c r="J132" s="2">
        <f>IFERROR(__xludf.DUMMYFUNCTION("""COMPUTED_VALUE"""),45483.66666666667)</f>
        <v>45483.66667</v>
      </c>
      <c r="K132" s="1">
        <f>IFERROR(__xludf.DUMMYFUNCTION("""COMPUTED_VALUE"""),1710.75)</f>
        <v>1710.75</v>
      </c>
      <c r="M132" s="2">
        <f>IFERROR(__xludf.DUMMYFUNCTION("""COMPUTED_VALUE"""),45483.66666666667)</f>
        <v>45483.66667</v>
      </c>
      <c r="N132" s="1">
        <f>IFERROR(__xludf.DUMMYFUNCTION("""COMPUTED_VALUE"""),6.13857857E8)</f>
        <v>613857857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IFERROR(__xludf.DUMMYFUNCTION("""COMPUTED_VALUE"""),1711.51)</f>
        <v>1711.51</v>
      </c>
      <c r="D133" s="2">
        <f>IFERROR(__xludf.DUMMYFUNCTION("""COMPUTED_VALUE"""),45484.66666666667)</f>
        <v>45484.66667</v>
      </c>
      <c r="E133" s="1">
        <f>IFERROR(__xludf.DUMMYFUNCTION("""COMPUTED_VALUE"""),1714.68)</f>
        <v>1714.68</v>
      </c>
      <c r="G133" s="2">
        <f>IFERROR(__xludf.DUMMYFUNCTION("""COMPUTED_VALUE"""),45484.66666666667)</f>
        <v>45484.66667</v>
      </c>
      <c r="H133" s="1">
        <f>IFERROR(__xludf.DUMMYFUNCTION("""COMPUTED_VALUE"""),1693.04)</f>
        <v>1693.04</v>
      </c>
      <c r="J133" s="2">
        <f>IFERROR(__xludf.DUMMYFUNCTION("""COMPUTED_VALUE"""),45484.66666666667)</f>
        <v>45484.66667</v>
      </c>
      <c r="K133" s="1">
        <f>IFERROR(__xludf.DUMMYFUNCTION("""COMPUTED_VALUE"""),1702.26)</f>
        <v>1702.26</v>
      </c>
      <c r="M133" s="2">
        <f>IFERROR(__xludf.DUMMYFUNCTION("""COMPUTED_VALUE"""),45484.66666666667)</f>
        <v>45484.66667</v>
      </c>
      <c r="N133" s="1">
        <f>IFERROR(__xludf.DUMMYFUNCTION("""COMPUTED_VALUE"""),7.50975841E8)</f>
        <v>750975841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IFERROR(__xludf.DUMMYFUNCTION("""COMPUTED_VALUE"""),1703.08)</f>
        <v>1703.08</v>
      </c>
      <c r="D134" s="2">
        <f>IFERROR(__xludf.DUMMYFUNCTION("""COMPUTED_VALUE"""),45485.66666666667)</f>
        <v>45485.66667</v>
      </c>
      <c r="E134" s="1">
        <f>IFERROR(__xludf.DUMMYFUNCTION("""COMPUTED_VALUE"""),1720.34)</f>
        <v>1720.34</v>
      </c>
      <c r="G134" s="2">
        <f>IFERROR(__xludf.DUMMYFUNCTION("""COMPUTED_VALUE"""),45485.66666666667)</f>
        <v>45485.66667</v>
      </c>
      <c r="H134" s="1">
        <f>IFERROR(__xludf.DUMMYFUNCTION("""COMPUTED_VALUE"""),1703.08)</f>
        <v>1703.08</v>
      </c>
      <c r="J134" s="2">
        <f>IFERROR(__xludf.DUMMYFUNCTION("""COMPUTED_VALUE"""),45485.66666666667)</f>
        <v>45485.66667</v>
      </c>
      <c r="K134" s="1">
        <f>IFERROR(__xludf.DUMMYFUNCTION("""COMPUTED_VALUE"""),1707.7)</f>
        <v>1707.7</v>
      </c>
      <c r="M134" s="2">
        <f>IFERROR(__xludf.DUMMYFUNCTION("""COMPUTED_VALUE"""),45485.66666666667)</f>
        <v>45485.66667</v>
      </c>
      <c r="N134" s="1">
        <f>IFERROR(__xludf.DUMMYFUNCTION("""COMPUTED_VALUE"""),5.82746259E8)</f>
        <v>582746259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IFERROR(__xludf.DUMMYFUNCTION("""COMPUTED_VALUE"""),1708.43)</f>
        <v>1708.43</v>
      </c>
      <c r="D135" s="2">
        <f>IFERROR(__xludf.DUMMYFUNCTION("""COMPUTED_VALUE"""),45488.66666666667)</f>
        <v>45488.66667</v>
      </c>
      <c r="E135" s="1">
        <f>IFERROR(__xludf.DUMMYFUNCTION("""COMPUTED_VALUE"""),1716.02)</f>
        <v>1716.02</v>
      </c>
      <c r="G135" s="2">
        <f>IFERROR(__xludf.DUMMYFUNCTION("""COMPUTED_VALUE"""),45488.66666666667)</f>
        <v>45488.66667</v>
      </c>
      <c r="H135" s="1">
        <f>IFERROR(__xludf.DUMMYFUNCTION("""COMPUTED_VALUE"""),1698.88)</f>
        <v>1698.88</v>
      </c>
      <c r="J135" s="2">
        <f>IFERROR(__xludf.DUMMYFUNCTION("""COMPUTED_VALUE"""),45488.66666666667)</f>
        <v>45488.66667</v>
      </c>
      <c r="K135" s="1">
        <f>IFERROR(__xludf.DUMMYFUNCTION("""COMPUTED_VALUE"""),1703.5)</f>
        <v>1703.5</v>
      </c>
      <c r="M135" s="2">
        <f>IFERROR(__xludf.DUMMYFUNCTION("""COMPUTED_VALUE"""),45488.66666666667)</f>
        <v>45488.66667</v>
      </c>
      <c r="N135" s="1">
        <f>IFERROR(__xludf.DUMMYFUNCTION("""COMPUTED_VALUE"""),5.94106408E8)</f>
        <v>594106408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IFERROR(__xludf.DUMMYFUNCTION("""COMPUTED_VALUE"""),1713.24)</f>
        <v>1713.24</v>
      </c>
      <c r="D136" s="2">
        <f>IFERROR(__xludf.DUMMYFUNCTION("""COMPUTED_VALUE"""),45489.66666666667)</f>
        <v>45489.66667</v>
      </c>
      <c r="E136" s="1">
        <f>IFERROR(__xludf.DUMMYFUNCTION("""COMPUTED_VALUE"""),1727.3)</f>
        <v>1727.3</v>
      </c>
      <c r="G136" s="2">
        <f>IFERROR(__xludf.DUMMYFUNCTION("""COMPUTED_VALUE"""),45489.66666666667)</f>
        <v>45489.66667</v>
      </c>
      <c r="H136" s="1">
        <f>IFERROR(__xludf.DUMMYFUNCTION("""COMPUTED_VALUE"""),1713.24)</f>
        <v>1713.24</v>
      </c>
      <c r="J136" s="2">
        <f>IFERROR(__xludf.DUMMYFUNCTION("""COMPUTED_VALUE"""),45489.66666666667)</f>
        <v>45489.66667</v>
      </c>
      <c r="K136" s="1">
        <f>IFERROR(__xludf.DUMMYFUNCTION("""COMPUTED_VALUE"""),1726.26)</f>
        <v>1726.26</v>
      </c>
      <c r="M136" s="2">
        <f>IFERROR(__xludf.DUMMYFUNCTION("""COMPUTED_VALUE"""),45489.66666666667)</f>
        <v>45489.66667</v>
      </c>
      <c r="N136" s="1">
        <f>IFERROR(__xludf.DUMMYFUNCTION("""COMPUTED_VALUE"""),6.72333179E8)</f>
        <v>672333179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IFERROR(__xludf.DUMMYFUNCTION("""COMPUTED_VALUE"""),1717.09)</f>
        <v>1717.09</v>
      </c>
      <c r="D137" s="2">
        <f>IFERROR(__xludf.DUMMYFUNCTION("""COMPUTED_VALUE"""),45490.66666666667)</f>
        <v>45490.66667</v>
      </c>
      <c r="E137" s="1">
        <f>IFERROR(__xludf.DUMMYFUNCTION("""COMPUTED_VALUE"""),1717.09)</f>
        <v>1717.09</v>
      </c>
      <c r="G137" s="2">
        <f>IFERROR(__xludf.DUMMYFUNCTION("""COMPUTED_VALUE"""),45490.66666666667)</f>
        <v>45490.66667</v>
      </c>
      <c r="H137" s="1">
        <f>IFERROR(__xludf.DUMMYFUNCTION("""COMPUTED_VALUE"""),1699.11)</f>
        <v>1699.11</v>
      </c>
      <c r="J137" s="2">
        <f>IFERROR(__xludf.DUMMYFUNCTION("""COMPUTED_VALUE"""),45490.66666666667)</f>
        <v>45490.66667</v>
      </c>
      <c r="K137" s="1">
        <f>IFERROR(__xludf.DUMMYFUNCTION("""COMPUTED_VALUE"""),1702.04)</f>
        <v>1702.04</v>
      </c>
      <c r="M137" s="2">
        <f>IFERROR(__xludf.DUMMYFUNCTION("""COMPUTED_VALUE"""),45490.66666666667)</f>
        <v>45490.66667</v>
      </c>
      <c r="N137" s="1">
        <f>IFERROR(__xludf.DUMMYFUNCTION("""COMPUTED_VALUE"""),7.3995618E8)</f>
        <v>739956180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IFERROR(__xludf.DUMMYFUNCTION("""COMPUTED_VALUE"""),1703.86)</f>
        <v>1703.86</v>
      </c>
      <c r="D138" s="2">
        <f>IFERROR(__xludf.DUMMYFUNCTION("""COMPUTED_VALUE"""),45491.66666666667)</f>
        <v>45491.66667</v>
      </c>
      <c r="E138" s="1">
        <f>IFERROR(__xludf.DUMMYFUNCTION("""COMPUTED_VALUE"""),1705.93)</f>
        <v>1705.93</v>
      </c>
      <c r="G138" s="2">
        <f>IFERROR(__xludf.DUMMYFUNCTION("""COMPUTED_VALUE"""),45491.66666666667)</f>
        <v>45491.66667</v>
      </c>
      <c r="H138" s="1">
        <f>IFERROR(__xludf.DUMMYFUNCTION("""COMPUTED_VALUE"""),1671.56)</f>
        <v>1671.56</v>
      </c>
      <c r="J138" s="2">
        <f>IFERROR(__xludf.DUMMYFUNCTION("""COMPUTED_VALUE"""),45491.66666666667)</f>
        <v>45491.66667</v>
      </c>
      <c r="K138" s="1">
        <f>IFERROR(__xludf.DUMMYFUNCTION("""COMPUTED_VALUE"""),1675.57)</f>
        <v>1675.57</v>
      </c>
      <c r="M138" s="2">
        <f>IFERROR(__xludf.DUMMYFUNCTION("""COMPUTED_VALUE"""),45491.66666666667)</f>
        <v>45491.66667</v>
      </c>
      <c r="N138" s="1">
        <f>IFERROR(__xludf.DUMMYFUNCTION("""COMPUTED_VALUE"""),7.10013339E8)</f>
        <v>710013339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IFERROR(__xludf.DUMMYFUNCTION("""COMPUTED_VALUE"""),1672.19)</f>
        <v>1672.19</v>
      </c>
      <c r="D139" s="2">
        <f>IFERROR(__xludf.DUMMYFUNCTION("""COMPUTED_VALUE"""),45492.66666666667)</f>
        <v>45492.66667</v>
      </c>
      <c r="E139" s="1">
        <f>IFERROR(__xludf.DUMMYFUNCTION("""COMPUTED_VALUE"""),1680.29)</f>
        <v>1680.29</v>
      </c>
      <c r="G139" s="2">
        <f>IFERROR(__xludf.DUMMYFUNCTION("""COMPUTED_VALUE"""),45492.66666666667)</f>
        <v>45492.66667</v>
      </c>
      <c r="H139" s="1">
        <f>IFERROR(__xludf.DUMMYFUNCTION("""COMPUTED_VALUE"""),1667.07)</f>
        <v>1667.07</v>
      </c>
      <c r="J139" s="2">
        <f>IFERROR(__xludf.DUMMYFUNCTION("""COMPUTED_VALUE"""),45492.66666666667)</f>
        <v>45492.66667</v>
      </c>
      <c r="K139" s="1">
        <f>IFERROR(__xludf.DUMMYFUNCTION("""COMPUTED_VALUE"""),1672.59)</f>
        <v>1672.59</v>
      </c>
      <c r="M139" s="2">
        <f>IFERROR(__xludf.DUMMYFUNCTION("""COMPUTED_VALUE"""),45492.66666666667)</f>
        <v>45492.66667</v>
      </c>
      <c r="N139" s="1">
        <f>IFERROR(__xludf.DUMMYFUNCTION("""COMPUTED_VALUE"""),6.50211796E8)</f>
        <v>650211796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IFERROR(__xludf.DUMMYFUNCTION("""COMPUTED_VALUE"""),1679.55)</f>
        <v>1679.55</v>
      </c>
      <c r="D140" s="2">
        <f>IFERROR(__xludf.DUMMYFUNCTION("""COMPUTED_VALUE"""),45495.66666666667)</f>
        <v>45495.66667</v>
      </c>
      <c r="E140" s="1">
        <f>IFERROR(__xludf.DUMMYFUNCTION("""COMPUTED_VALUE"""),1680.93)</f>
        <v>1680.93</v>
      </c>
      <c r="G140" s="2">
        <f>IFERROR(__xludf.DUMMYFUNCTION("""COMPUTED_VALUE"""),45495.66666666667)</f>
        <v>45495.66667</v>
      </c>
      <c r="H140" s="1">
        <f>IFERROR(__xludf.DUMMYFUNCTION("""COMPUTED_VALUE"""),1669.27)</f>
        <v>1669.27</v>
      </c>
      <c r="J140" s="2">
        <f>IFERROR(__xludf.DUMMYFUNCTION("""COMPUTED_VALUE"""),45495.66666666667)</f>
        <v>45495.66667</v>
      </c>
      <c r="K140" s="1">
        <f>IFERROR(__xludf.DUMMYFUNCTION("""COMPUTED_VALUE"""),1674.88)</f>
        <v>1674.88</v>
      </c>
      <c r="M140" s="2">
        <f>IFERROR(__xludf.DUMMYFUNCTION("""COMPUTED_VALUE"""),45495.66666666667)</f>
        <v>45495.66667</v>
      </c>
      <c r="N140" s="1">
        <f>IFERROR(__xludf.DUMMYFUNCTION("""COMPUTED_VALUE"""),6.0955212E8)</f>
        <v>609552120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IFERROR(__xludf.DUMMYFUNCTION("""COMPUTED_VALUE"""),1677.83)</f>
        <v>1677.83</v>
      </c>
      <c r="D141" s="2">
        <f>IFERROR(__xludf.DUMMYFUNCTION("""COMPUTED_VALUE"""),45496.66666666667)</f>
        <v>45496.66667</v>
      </c>
      <c r="E141" s="1">
        <f>IFERROR(__xludf.DUMMYFUNCTION("""COMPUTED_VALUE"""),1689.33)</f>
        <v>1689.33</v>
      </c>
      <c r="G141" s="2">
        <f>IFERROR(__xludf.DUMMYFUNCTION("""COMPUTED_VALUE"""),45496.66666666667)</f>
        <v>45496.66667</v>
      </c>
      <c r="H141" s="1">
        <f>IFERROR(__xludf.DUMMYFUNCTION("""COMPUTED_VALUE"""),1674.16)</f>
        <v>1674.16</v>
      </c>
      <c r="J141" s="2">
        <f>IFERROR(__xludf.DUMMYFUNCTION("""COMPUTED_VALUE"""),45496.66666666667)</f>
        <v>45496.66667</v>
      </c>
      <c r="K141" s="1">
        <f>IFERROR(__xludf.DUMMYFUNCTION("""COMPUTED_VALUE"""),1679.14)</f>
        <v>1679.14</v>
      </c>
      <c r="M141" s="2">
        <f>IFERROR(__xludf.DUMMYFUNCTION("""COMPUTED_VALUE"""),45496.66666666667)</f>
        <v>45496.66667</v>
      </c>
      <c r="N141" s="1">
        <f>IFERROR(__xludf.DUMMYFUNCTION("""COMPUTED_VALUE"""),5.61644353E8)</f>
        <v>561644353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IFERROR(__xludf.DUMMYFUNCTION("""COMPUTED_VALUE"""),1665.52)</f>
        <v>1665.52</v>
      </c>
      <c r="D142" s="2">
        <f>IFERROR(__xludf.DUMMYFUNCTION("""COMPUTED_VALUE"""),45497.66666666667)</f>
        <v>45497.66667</v>
      </c>
      <c r="E142" s="1">
        <f>IFERROR(__xludf.DUMMYFUNCTION("""COMPUTED_VALUE"""),1667.3)</f>
        <v>1667.3</v>
      </c>
      <c r="G142" s="2">
        <f>IFERROR(__xludf.DUMMYFUNCTION("""COMPUTED_VALUE"""),45497.66666666667)</f>
        <v>45497.66667</v>
      </c>
      <c r="H142" s="1">
        <f>IFERROR(__xludf.DUMMYFUNCTION("""COMPUTED_VALUE"""),1639.95)</f>
        <v>1639.95</v>
      </c>
      <c r="J142" s="2">
        <f>IFERROR(__xludf.DUMMYFUNCTION("""COMPUTED_VALUE"""),45497.66666666667)</f>
        <v>45497.66667</v>
      </c>
      <c r="K142" s="1">
        <f>IFERROR(__xludf.DUMMYFUNCTION("""COMPUTED_VALUE"""),1641.09)</f>
        <v>1641.09</v>
      </c>
      <c r="M142" s="2">
        <f>IFERROR(__xludf.DUMMYFUNCTION("""COMPUTED_VALUE"""),45497.66666666667)</f>
        <v>45497.66667</v>
      </c>
      <c r="N142" s="1">
        <f>IFERROR(__xludf.DUMMYFUNCTION("""COMPUTED_VALUE"""),6.95968233E8)</f>
        <v>695968233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IFERROR(__xludf.DUMMYFUNCTION("""COMPUTED_VALUE"""),1645.88)</f>
        <v>1645.88</v>
      </c>
      <c r="D143" s="2">
        <f>IFERROR(__xludf.DUMMYFUNCTION("""COMPUTED_VALUE"""),45498.66666666667)</f>
        <v>45498.66667</v>
      </c>
      <c r="E143" s="1">
        <f>IFERROR(__xludf.DUMMYFUNCTION("""COMPUTED_VALUE"""),1660.54)</f>
        <v>1660.54</v>
      </c>
      <c r="G143" s="2">
        <f>IFERROR(__xludf.DUMMYFUNCTION("""COMPUTED_VALUE"""),45498.66666666667)</f>
        <v>45498.66667</v>
      </c>
      <c r="H143" s="1">
        <f>IFERROR(__xludf.DUMMYFUNCTION("""COMPUTED_VALUE"""),1629.57)</f>
        <v>1629.57</v>
      </c>
      <c r="J143" s="2">
        <f>IFERROR(__xludf.DUMMYFUNCTION("""COMPUTED_VALUE"""),45498.66666666667)</f>
        <v>45498.66667</v>
      </c>
      <c r="K143" s="1">
        <f>IFERROR(__xludf.DUMMYFUNCTION("""COMPUTED_VALUE"""),1633.12)</f>
        <v>1633.12</v>
      </c>
      <c r="M143" s="2">
        <f>IFERROR(__xludf.DUMMYFUNCTION("""COMPUTED_VALUE"""),45498.66666666667)</f>
        <v>45498.66667</v>
      </c>
      <c r="N143" s="1">
        <f>IFERROR(__xludf.DUMMYFUNCTION("""COMPUTED_VALUE"""),7.8429402E8)</f>
        <v>784294020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IFERROR(__xludf.DUMMYFUNCTION("""COMPUTED_VALUE"""),1644.75)</f>
        <v>1644.75</v>
      </c>
      <c r="D144" s="2">
        <f>IFERROR(__xludf.DUMMYFUNCTION("""COMPUTED_VALUE"""),45499.66666666667)</f>
        <v>45499.66667</v>
      </c>
      <c r="E144" s="1">
        <f>IFERROR(__xludf.DUMMYFUNCTION("""COMPUTED_VALUE"""),1659.18)</f>
        <v>1659.18</v>
      </c>
      <c r="G144" s="2">
        <f>IFERROR(__xludf.DUMMYFUNCTION("""COMPUTED_VALUE"""),45499.66666666667)</f>
        <v>45499.66667</v>
      </c>
      <c r="H144" s="1">
        <f>IFERROR(__xludf.DUMMYFUNCTION("""COMPUTED_VALUE"""),1644.75)</f>
        <v>1644.75</v>
      </c>
      <c r="J144" s="2">
        <f>IFERROR(__xludf.DUMMYFUNCTION("""COMPUTED_VALUE"""),45499.66666666667)</f>
        <v>45499.66667</v>
      </c>
      <c r="K144" s="1">
        <f>IFERROR(__xludf.DUMMYFUNCTION("""COMPUTED_VALUE"""),1652.05)</f>
        <v>1652.05</v>
      </c>
      <c r="M144" s="2">
        <f>IFERROR(__xludf.DUMMYFUNCTION("""COMPUTED_VALUE"""),45499.66666666667)</f>
        <v>45499.66667</v>
      </c>
      <c r="N144" s="1">
        <f>IFERROR(__xludf.DUMMYFUNCTION("""COMPUTED_VALUE"""),5.8997449E8)</f>
        <v>589974490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IFERROR(__xludf.DUMMYFUNCTION("""COMPUTED_VALUE"""),1657.28)</f>
        <v>1657.28</v>
      </c>
      <c r="D145" s="2">
        <f>IFERROR(__xludf.DUMMYFUNCTION("""COMPUTED_VALUE"""),45502.66666666667)</f>
        <v>45502.66667</v>
      </c>
      <c r="E145" s="1">
        <f>IFERROR(__xludf.DUMMYFUNCTION("""COMPUTED_VALUE"""),1667.14)</f>
        <v>1667.14</v>
      </c>
      <c r="G145" s="2">
        <f>IFERROR(__xludf.DUMMYFUNCTION("""COMPUTED_VALUE"""),45502.66666666667)</f>
        <v>45502.66667</v>
      </c>
      <c r="H145" s="1">
        <f>IFERROR(__xludf.DUMMYFUNCTION("""COMPUTED_VALUE"""),1653.46)</f>
        <v>1653.46</v>
      </c>
      <c r="J145" s="2">
        <f>IFERROR(__xludf.DUMMYFUNCTION("""COMPUTED_VALUE"""),45502.66666666667)</f>
        <v>45502.66667</v>
      </c>
      <c r="K145" s="1">
        <f>IFERROR(__xludf.DUMMYFUNCTION("""COMPUTED_VALUE"""),1660.36)</f>
        <v>1660.36</v>
      </c>
      <c r="M145" s="2">
        <f>IFERROR(__xludf.DUMMYFUNCTION("""COMPUTED_VALUE"""),45502.66666666667)</f>
        <v>45502.66667</v>
      </c>
      <c r="N145" s="1">
        <f>IFERROR(__xludf.DUMMYFUNCTION("""COMPUTED_VALUE"""),5.49329928E8)</f>
        <v>549329928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IFERROR(__xludf.DUMMYFUNCTION("""COMPUTED_VALUE"""),1666.79)</f>
        <v>1666.79</v>
      </c>
      <c r="D146" s="2">
        <f>IFERROR(__xludf.DUMMYFUNCTION("""COMPUTED_VALUE"""),45503.66666666667)</f>
        <v>45503.66667</v>
      </c>
      <c r="E146" s="1">
        <f>IFERROR(__xludf.DUMMYFUNCTION("""COMPUTED_VALUE"""),1671.33)</f>
        <v>1671.33</v>
      </c>
      <c r="G146" s="2">
        <f>IFERROR(__xludf.DUMMYFUNCTION("""COMPUTED_VALUE"""),45503.66666666667)</f>
        <v>45503.66667</v>
      </c>
      <c r="H146" s="1">
        <f>IFERROR(__xludf.DUMMYFUNCTION("""COMPUTED_VALUE"""),1648.37)</f>
        <v>1648.37</v>
      </c>
      <c r="J146" s="2">
        <f>IFERROR(__xludf.DUMMYFUNCTION("""COMPUTED_VALUE"""),45503.66666666667)</f>
        <v>45503.66667</v>
      </c>
      <c r="K146" s="1">
        <f>IFERROR(__xludf.DUMMYFUNCTION("""COMPUTED_VALUE"""),1661.7)</f>
        <v>1661.7</v>
      </c>
      <c r="M146" s="2">
        <f>IFERROR(__xludf.DUMMYFUNCTION("""COMPUTED_VALUE"""),45503.66666666667)</f>
        <v>45503.66667</v>
      </c>
      <c r="N146" s="1">
        <f>IFERROR(__xludf.DUMMYFUNCTION("""COMPUTED_VALUE"""),6.27609617E8)</f>
        <v>627609617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IFERROR(__xludf.DUMMYFUNCTION("""COMPUTED_VALUE"""),1675.8)</f>
        <v>1675.8</v>
      </c>
      <c r="D147" s="2">
        <f>IFERROR(__xludf.DUMMYFUNCTION("""COMPUTED_VALUE"""),45504.66666666667)</f>
        <v>45504.66667</v>
      </c>
      <c r="E147" s="1">
        <f>IFERROR(__xludf.DUMMYFUNCTION("""COMPUTED_VALUE"""),1692.09)</f>
        <v>1692.09</v>
      </c>
      <c r="G147" s="2">
        <f>IFERROR(__xludf.DUMMYFUNCTION("""COMPUTED_VALUE"""),45504.66666666667)</f>
        <v>45504.66667</v>
      </c>
      <c r="H147" s="1">
        <f>IFERROR(__xludf.DUMMYFUNCTION("""COMPUTED_VALUE"""),1671.53)</f>
        <v>1671.53</v>
      </c>
      <c r="J147" s="2">
        <f>IFERROR(__xludf.DUMMYFUNCTION("""COMPUTED_VALUE"""),45504.66666666667)</f>
        <v>45504.66667</v>
      </c>
      <c r="K147" s="1">
        <f>IFERROR(__xludf.DUMMYFUNCTION("""COMPUTED_VALUE"""),1681.1)</f>
        <v>1681.1</v>
      </c>
      <c r="M147" s="2">
        <f>IFERROR(__xludf.DUMMYFUNCTION("""COMPUTED_VALUE"""),45504.66666666667)</f>
        <v>45504.66667</v>
      </c>
      <c r="N147" s="1">
        <f>IFERROR(__xludf.DUMMYFUNCTION("""COMPUTED_VALUE"""),7.7299565E8)</f>
        <v>772995650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IFERROR(__xludf.DUMMYFUNCTION("""COMPUTED_VALUE"""),1687.77)</f>
        <v>1687.77</v>
      </c>
      <c r="D148" s="2">
        <f>IFERROR(__xludf.DUMMYFUNCTION("""COMPUTED_VALUE"""),45505.66666666667)</f>
        <v>45505.66667</v>
      </c>
      <c r="E148" s="1">
        <f>IFERROR(__xludf.DUMMYFUNCTION("""COMPUTED_VALUE"""),1691.86)</f>
        <v>1691.86</v>
      </c>
      <c r="G148" s="2">
        <f>IFERROR(__xludf.DUMMYFUNCTION("""COMPUTED_VALUE"""),45505.66666666667)</f>
        <v>45505.66667</v>
      </c>
      <c r="H148" s="1">
        <f>IFERROR(__xludf.DUMMYFUNCTION("""COMPUTED_VALUE"""),1643.3)</f>
        <v>1643.3</v>
      </c>
      <c r="J148" s="2">
        <f>IFERROR(__xludf.DUMMYFUNCTION("""COMPUTED_VALUE"""),45505.66666666667)</f>
        <v>45505.66667</v>
      </c>
      <c r="K148" s="1">
        <f>IFERROR(__xludf.DUMMYFUNCTION("""COMPUTED_VALUE"""),1656.93)</f>
        <v>1656.93</v>
      </c>
      <c r="M148" s="2">
        <f>IFERROR(__xludf.DUMMYFUNCTION("""COMPUTED_VALUE"""),45505.66666666667)</f>
        <v>45505.66667</v>
      </c>
      <c r="N148" s="1">
        <f>IFERROR(__xludf.DUMMYFUNCTION("""COMPUTED_VALUE"""),7.71580645E8)</f>
        <v>771580645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IFERROR(__xludf.DUMMYFUNCTION("""COMPUTED_VALUE"""),1603.02)</f>
        <v>1603.02</v>
      </c>
      <c r="D149" s="2">
        <f>IFERROR(__xludf.DUMMYFUNCTION("""COMPUTED_VALUE"""),45506.66666666667)</f>
        <v>45506.66667</v>
      </c>
      <c r="E149" s="1">
        <f>IFERROR(__xludf.DUMMYFUNCTION("""COMPUTED_VALUE"""),1603.02)</f>
        <v>1603.02</v>
      </c>
      <c r="G149" s="2">
        <f>IFERROR(__xludf.DUMMYFUNCTION("""COMPUTED_VALUE"""),45506.66666666667)</f>
        <v>45506.66667</v>
      </c>
      <c r="H149" s="1">
        <f>IFERROR(__xludf.DUMMYFUNCTION("""COMPUTED_VALUE"""),1573.01)</f>
        <v>1573.01</v>
      </c>
      <c r="J149" s="2">
        <f>IFERROR(__xludf.DUMMYFUNCTION("""COMPUTED_VALUE"""),45506.66666666667)</f>
        <v>45506.66667</v>
      </c>
      <c r="K149" s="1">
        <f>IFERROR(__xludf.DUMMYFUNCTION("""COMPUTED_VALUE"""),1597.02)</f>
        <v>1597.02</v>
      </c>
      <c r="M149" s="2">
        <f>IFERROR(__xludf.DUMMYFUNCTION("""COMPUTED_VALUE"""),45506.66666666667)</f>
        <v>45506.66667</v>
      </c>
      <c r="N149" s="1">
        <f>IFERROR(__xludf.DUMMYFUNCTION("""COMPUTED_VALUE"""),8.99417475E8)</f>
        <v>899417475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IFERROR(__xludf.DUMMYFUNCTION("""COMPUTED_VALUE"""),1540.64)</f>
        <v>1540.64</v>
      </c>
      <c r="D150" s="2">
        <f>IFERROR(__xludf.DUMMYFUNCTION("""COMPUTED_VALUE"""),45509.66666666667)</f>
        <v>45509.66667</v>
      </c>
      <c r="E150" s="1">
        <f>IFERROR(__xludf.DUMMYFUNCTION("""COMPUTED_VALUE"""),1567.58)</f>
        <v>1567.58</v>
      </c>
      <c r="G150" s="2">
        <f>IFERROR(__xludf.DUMMYFUNCTION("""COMPUTED_VALUE"""),45509.66666666667)</f>
        <v>45509.66667</v>
      </c>
      <c r="H150" s="1">
        <f>IFERROR(__xludf.DUMMYFUNCTION("""COMPUTED_VALUE"""),1527.31)</f>
        <v>1527.31</v>
      </c>
      <c r="J150" s="2">
        <f>IFERROR(__xludf.DUMMYFUNCTION("""COMPUTED_VALUE"""),45509.66666666667)</f>
        <v>45509.66667</v>
      </c>
      <c r="K150" s="1">
        <f>IFERROR(__xludf.DUMMYFUNCTION("""COMPUTED_VALUE"""),1555.94)</f>
        <v>1555.94</v>
      </c>
      <c r="M150" s="2">
        <f>IFERROR(__xludf.DUMMYFUNCTION("""COMPUTED_VALUE"""),45509.66666666667)</f>
        <v>45509.66667</v>
      </c>
      <c r="N150" s="1">
        <f>IFERROR(__xludf.DUMMYFUNCTION("""COMPUTED_VALUE"""),8.6676879E8)</f>
        <v>866768790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IFERROR(__xludf.DUMMYFUNCTION("""COMPUTED_VALUE"""),1562.75)</f>
        <v>1562.75</v>
      </c>
      <c r="D151" s="2">
        <f>IFERROR(__xludf.DUMMYFUNCTION("""COMPUTED_VALUE"""),45510.66666666667)</f>
        <v>45510.66667</v>
      </c>
      <c r="E151" s="1">
        <f>IFERROR(__xludf.DUMMYFUNCTION("""COMPUTED_VALUE"""),1597.02)</f>
        <v>1597.02</v>
      </c>
      <c r="G151" s="2">
        <f>IFERROR(__xludf.DUMMYFUNCTION("""COMPUTED_VALUE"""),45510.66666666667)</f>
        <v>45510.66667</v>
      </c>
      <c r="H151" s="1">
        <f>IFERROR(__xludf.DUMMYFUNCTION("""COMPUTED_VALUE"""),1558.51)</f>
        <v>1558.51</v>
      </c>
      <c r="J151" s="2">
        <f>IFERROR(__xludf.DUMMYFUNCTION("""COMPUTED_VALUE"""),45510.66666666667)</f>
        <v>45510.66667</v>
      </c>
      <c r="K151" s="1">
        <f>IFERROR(__xludf.DUMMYFUNCTION("""COMPUTED_VALUE"""),1575.48)</f>
        <v>1575.48</v>
      </c>
      <c r="M151" s="2">
        <f>IFERROR(__xludf.DUMMYFUNCTION("""COMPUTED_VALUE"""),45510.66666666667)</f>
        <v>45510.66667</v>
      </c>
      <c r="N151" s="1">
        <f>IFERROR(__xludf.DUMMYFUNCTION("""COMPUTED_VALUE"""),7.68316572E8)</f>
        <v>768316572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IFERROR(__xludf.DUMMYFUNCTION("""COMPUTED_VALUE"""),1588.75)</f>
        <v>1588.75</v>
      </c>
      <c r="D152" s="2">
        <f>IFERROR(__xludf.DUMMYFUNCTION("""COMPUTED_VALUE"""),45511.66666666667)</f>
        <v>45511.66667</v>
      </c>
      <c r="E152" s="1">
        <f>IFERROR(__xludf.DUMMYFUNCTION("""COMPUTED_VALUE"""),1600.16)</f>
        <v>1600.16</v>
      </c>
      <c r="G152" s="2">
        <f>IFERROR(__xludf.DUMMYFUNCTION("""COMPUTED_VALUE"""),45511.66666666667)</f>
        <v>45511.66667</v>
      </c>
      <c r="H152" s="1">
        <f>IFERROR(__xludf.DUMMYFUNCTION("""COMPUTED_VALUE"""),1559.34)</f>
        <v>1559.34</v>
      </c>
      <c r="J152" s="2">
        <f>IFERROR(__xludf.DUMMYFUNCTION("""COMPUTED_VALUE"""),45511.66666666667)</f>
        <v>45511.66667</v>
      </c>
      <c r="K152" s="1">
        <f>IFERROR(__xludf.DUMMYFUNCTION("""COMPUTED_VALUE"""),1560.74)</f>
        <v>1560.74</v>
      </c>
      <c r="M152" s="2">
        <f>IFERROR(__xludf.DUMMYFUNCTION("""COMPUTED_VALUE"""),45511.66666666667)</f>
        <v>45511.66667</v>
      </c>
      <c r="N152" s="1">
        <f>IFERROR(__xludf.DUMMYFUNCTION("""COMPUTED_VALUE"""),7.75068794E8)</f>
        <v>775068794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IFERROR(__xludf.DUMMYFUNCTION("""COMPUTED_VALUE"""),1571.0)</f>
        <v>1571</v>
      </c>
      <c r="D153" s="2">
        <f>IFERROR(__xludf.DUMMYFUNCTION("""COMPUTED_VALUE"""),45512.66666666667)</f>
        <v>45512.66667</v>
      </c>
      <c r="E153" s="1">
        <f>IFERROR(__xludf.DUMMYFUNCTION("""COMPUTED_VALUE"""),1593.17)</f>
        <v>1593.17</v>
      </c>
      <c r="G153" s="2">
        <f>IFERROR(__xludf.DUMMYFUNCTION("""COMPUTED_VALUE"""),45512.66666666667)</f>
        <v>45512.66667</v>
      </c>
      <c r="H153" s="1">
        <f>IFERROR(__xludf.DUMMYFUNCTION("""COMPUTED_VALUE"""),1566.9)</f>
        <v>1566.9</v>
      </c>
      <c r="J153" s="2">
        <f>IFERROR(__xludf.DUMMYFUNCTION("""COMPUTED_VALUE"""),45512.66666666667)</f>
        <v>45512.66667</v>
      </c>
      <c r="K153" s="1">
        <f>IFERROR(__xludf.DUMMYFUNCTION("""COMPUTED_VALUE"""),1591.04)</f>
        <v>1591.04</v>
      </c>
      <c r="M153" s="2">
        <f>IFERROR(__xludf.DUMMYFUNCTION("""COMPUTED_VALUE"""),45512.66666666667)</f>
        <v>45512.66667</v>
      </c>
      <c r="N153" s="1">
        <f>IFERROR(__xludf.DUMMYFUNCTION("""COMPUTED_VALUE"""),6.79049789E8)</f>
        <v>679049789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IFERROR(__xludf.DUMMYFUNCTION("""COMPUTED_VALUE"""),1592.82)</f>
        <v>1592.82</v>
      </c>
      <c r="D154" s="2">
        <f>IFERROR(__xludf.DUMMYFUNCTION("""COMPUTED_VALUE"""),45513.66666666667)</f>
        <v>45513.66667</v>
      </c>
      <c r="E154" s="1">
        <f>IFERROR(__xludf.DUMMYFUNCTION("""COMPUTED_VALUE"""),1604.84)</f>
        <v>1604.84</v>
      </c>
      <c r="G154" s="2">
        <f>IFERROR(__xludf.DUMMYFUNCTION("""COMPUTED_VALUE"""),45513.66666666667)</f>
        <v>45513.66667</v>
      </c>
      <c r="H154" s="1">
        <f>IFERROR(__xludf.DUMMYFUNCTION("""COMPUTED_VALUE"""),1588.64)</f>
        <v>1588.64</v>
      </c>
      <c r="J154" s="2">
        <f>IFERROR(__xludf.DUMMYFUNCTION("""COMPUTED_VALUE"""),45513.66666666667)</f>
        <v>45513.66667</v>
      </c>
      <c r="K154" s="1">
        <f>IFERROR(__xludf.DUMMYFUNCTION("""COMPUTED_VALUE"""),1599.06)</f>
        <v>1599.06</v>
      </c>
      <c r="M154" s="2">
        <f>IFERROR(__xludf.DUMMYFUNCTION("""COMPUTED_VALUE"""),45513.66666666667)</f>
        <v>45513.66667</v>
      </c>
      <c r="N154" s="1">
        <f>IFERROR(__xludf.DUMMYFUNCTION("""COMPUTED_VALUE"""),5.58734601E8)</f>
        <v>558734601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IFERROR(__xludf.DUMMYFUNCTION("""COMPUTED_VALUE"""),1602.41)</f>
        <v>1602.41</v>
      </c>
      <c r="D155" s="2">
        <f>IFERROR(__xludf.DUMMYFUNCTION("""COMPUTED_VALUE"""),45516.66666666667)</f>
        <v>45516.66667</v>
      </c>
      <c r="E155" s="1">
        <f>IFERROR(__xludf.DUMMYFUNCTION("""COMPUTED_VALUE"""),1606.61)</f>
        <v>1606.61</v>
      </c>
      <c r="G155" s="2">
        <f>IFERROR(__xludf.DUMMYFUNCTION("""COMPUTED_VALUE"""),45516.66666666667)</f>
        <v>45516.66667</v>
      </c>
      <c r="H155" s="1">
        <f>IFERROR(__xludf.DUMMYFUNCTION("""COMPUTED_VALUE"""),1589.38)</f>
        <v>1589.38</v>
      </c>
      <c r="J155" s="2">
        <f>IFERROR(__xludf.DUMMYFUNCTION("""COMPUTED_VALUE"""),45516.66666666667)</f>
        <v>45516.66667</v>
      </c>
      <c r="K155" s="1">
        <f>IFERROR(__xludf.DUMMYFUNCTION("""COMPUTED_VALUE"""),1596.19)</f>
        <v>1596.19</v>
      </c>
      <c r="M155" s="2">
        <f>IFERROR(__xludf.DUMMYFUNCTION("""COMPUTED_VALUE"""),45516.66666666667)</f>
        <v>45516.66667</v>
      </c>
      <c r="N155" s="1">
        <f>IFERROR(__xludf.DUMMYFUNCTION("""COMPUTED_VALUE"""),5.3694695E8)</f>
        <v>536946950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IFERROR(__xludf.DUMMYFUNCTION("""COMPUTED_VALUE"""),1603.5)</f>
        <v>1603.5</v>
      </c>
      <c r="D156" s="2">
        <f>IFERROR(__xludf.DUMMYFUNCTION("""COMPUTED_VALUE"""),45517.66666666667)</f>
        <v>45517.66667</v>
      </c>
      <c r="E156" s="1">
        <f>IFERROR(__xludf.DUMMYFUNCTION("""COMPUTED_VALUE"""),1622.29)</f>
        <v>1622.29</v>
      </c>
      <c r="G156" s="2">
        <f>IFERROR(__xludf.DUMMYFUNCTION("""COMPUTED_VALUE"""),45517.66666666667)</f>
        <v>45517.66667</v>
      </c>
      <c r="H156" s="1">
        <f>IFERROR(__xludf.DUMMYFUNCTION("""COMPUTED_VALUE"""),1600.44)</f>
        <v>1600.44</v>
      </c>
      <c r="J156" s="2">
        <f>IFERROR(__xludf.DUMMYFUNCTION("""COMPUTED_VALUE"""),45517.66666666667)</f>
        <v>45517.66667</v>
      </c>
      <c r="K156" s="1">
        <f>IFERROR(__xludf.DUMMYFUNCTION("""COMPUTED_VALUE"""),1621.3)</f>
        <v>1621.3</v>
      </c>
      <c r="M156" s="2">
        <f>IFERROR(__xludf.DUMMYFUNCTION("""COMPUTED_VALUE"""),45517.66666666667)</f>
        <v>45517.66667</v>
      </c>
      <c r="N156" s="1">
        <f>IFERROR(__xludf.DUMMYFUNCTION("""COMPUTED_VALUE"""),8.08501874E8)</f>
        <v>808501874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IFERROR(__xludf.DUMMYFUNCTION("""COMPUTED_VALUE"""),1626.05)</f>
        <v>1626.05</v>
      </c>
      <c r="D157" s="2">
        <f>IFERROR(__xludf.DUMMYFUNCTION("""COMPUTED_VALUE"""),45518.66666666667)</f>
        <v>45518.66667</v>
      </c>
      <c r="E157" s="1">
        <f>IFERROR(__xludf.DUMMYFUNCTION("""COMPUTED_VALUE"""),1628.74)</f>
        <v>1628.74</v>
      </c>
      <c r="G157" s="2">
        <f>IFERROR(__xludf.DUMMYFUNCTION("""COMPUTED_VALUE"""),45518.66666666667)</f>
        <v>45518.66667</v>
      </c>
      <c r="H157" s="1">
        <f>IFERROR(__xludf.DUMMYFUNCTION("""COMPUTED_VALUE"""),1617.33)</f>
        <v>1617.33</v>
      </c>
      <c r="J157" s="2">
        <f>IFERROR(__xludf.DUMMYFUNCTION("""COMPUTED_VALUE"""),45518.66666666667)</f>
        <v>45518.66667</v>
      </c>
      <c r="K157" s="1">
        <f>IFERROR(__xludf.DUMMYFUNCTION("""COMPUTED_VALUE"""),1624.4)</f>
        <v>1624.4</v>
      </c>
      <c r="M157" s="2">
        <f>IFERROR(__xludf.DUMMYFUNCTION("""COMPUTED_VALUE"""),45518.66666666667)</f>
        <v>45518.66667</v>
      </c>
      <c r="N157" s="1">
        <f>IFERROR(__xludf.DUMMYFUNCTION("""COMPUTED_VALUE"""),5.75411566E8)</f>
        <v>575411566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IFERROR(__xludf.DUMMYFUNCTION("""COMPUTED_VALUE"""),1654.98)</f>
        <v>1654.98</v>
      </c>
      <c r="D158" s="2">
        <f>IFERROR(__xludf.DUMMYFUNCTION("""COMPUTED_VALUE"""),45519.66666666667)</f>
        <v>45519.66667</v>
      </c>
      <c r="E158" s="1">
        <f>IFERROR(__xludf.DUMMYFUNCTION("""COMPUTED_VALUE"""),1671.09)</f>
        <v>1671.09</v>
      </c>
      <c r="G158" s="2">
        <f>IFERROR(__xludf.DUMMYFUNCTION("""COMPUTED_VALUE"""),45519.66666666667)</f>
        <v>45519.66667</v>
      </c>
      <c r="H158" s="1">
        <f>IFERROR(__xludf.DUMMYFUNCTION("""COMPUTED_VALUE"""),1654.66)</f>
        <v>1654.66</v>
      </c>
      <c r="J158" s="2">
        <f>IFERROR(__xludf.DUMMYFUNCTION("""COMPUTED_VALUE"""),45519.66666666667)</f>
        <v>45519.66667</v>
      </c>
      <c r="K158" s="1">
        <f>IFERROR(__xludf.DUMMYFUNCTION("""COMPUTED_VALUE"""),1668.92)</f>
        <v>1668.92</v>
      </c>
      <c r="M158" s="2">
        <f>IFERROR(__xludf.DUMMYFUNCTION("""COMPUTED_VALUE"""),45519.66666666667)</f>
        <v>45519.66667</v>
      </c>
      <c r="N158" s="1">
        <f>IFERROR(__xludf.DUMMYFUNCTION("""COMPUTED_VALUE"""),7.22503062E8)</f>
        <v>722503062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IFERROR(__xludf.DUMMYFUNCTION("""COMPUTED_VALUE"""),1665.61)</f>
        <v>1665.61</v>
      </c>
      <c r="D159" s="2">
        <f>IFERROR(__xludf.DUMMYFUNCTION("""COMPUTED_VALUE"""),45520.66666666667)</f>
        <v>45520.66667</v>
      </c>
      <c r="E159" s="1">
        <f>IFERROR(__xludf.DUMMYFUNCTION("""COMPUTED_VALUE"""),1676.86)</f>
        <v>1676.86</v>
      </c>
      <c r="G159" s="2">
        <f>IFERROR(__xludf.DUMMYFUNCTION("""COMPUTED_VALUE"""),45520.66666666667)</f>
        <v>45520.66667</v>
      </c>
      <c r="H159" s="1">
        <f>IFERROR(__xludf.DUMMYFUNCTION("""COMPUTED_VALUE"""),1664.61)</f>
        <v>1664.61</v>
      </c>
      <c r="J159" s="2">
        <f>IFERROR(__xludf.DUMMYFUNCTION("""COMPUTED_VALUE"""),45520.66666666667)</f>
        <v>45520.66667</v>
      </c>
      <c r="K159" s="1">
        <f>IFERROR(__xludf.DUMMYFUNCTION("""COMPUTED_VALUE"""),1670.46)</f>
        <v>1670.46</v>
      </c>
      <c r="M159" s="2">
        <f>IFERROR(__xludf.DUMMYFUNCTION("""COMPUTED_VALUE"""),45520.66666666667)</f>
        <v>45520.66667</v>
      </c>
      <c r="N159" s="1">
        <f>IFERROR(__xludf.DUMMYFUNCTION("""COMPUTED_VALUE"""),5.51532636E8)</f>
        <v>551532636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IFERROR(__xludf.DUMMYFUNCTION("""COMPUTED_VALUE"""),1671.87)</f>
        <v>1671.87</v>
      </c>
      <c r="D160" s="2">
        <f>IFERROR(__xludf.DUMMYFUNCTION("""COMPUTED_VALUE"""),45523.66666666667)</f>
        <v>45523.66667</v>
      </c>
      <c r="E160" s="1">
        <f>IFERROR(__xludf.DUMMYFUNCTION("""COMPUTED_VALUE"""),1685.11)</f>
        <v>1685.11</v>
      </c>
      <c r="G160" s="2">
        <f>IFERROR(__xludf.DUMMYFUNCTION("""COMPUTED_VALUE"""),45523.66666666667)</f>
        <v>45523.66667</v>
      </c>
      <c r="H160" s="1">
        <f>IFERROR(__xludf.DUMMYFUNCTION("""COMPUTED_VALUE"""),1671.87)</f>
        <v>1671.87</v>
      </c>
      <c r="J160" s="2">
        <f>IFERROR(__xludf.DUMMYFUNCTION("""COMPUTED_VALUE"""),45523.66666666667)</f>
        <v>45523.66667</v>
      </c>
      <c r="K160" s="1">
        <f>IFERROR(__xludf.DUMMYFUNCTION("""COMPUTED_VALUE"""),1685.1)</f>
        <v>1685.1</v>
      </c>
      <c r="M160" s="2">
        <f>IFERROR(__xludf.DUMMYFUNCTION("""COMPUTED_VALUE"""),45523.66666666667)</f>
        <v>45523.66667</v>
      </c>
      <c r="N160" s="1">
        <f>IFERROR(__xludf.DUMMYFUNCTION("""COMPUTED_VALUE"""),5.16880157E8)</f>
        <v>516880157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IFERROR(__xludf.DUMMYFUNCTION("""COMPUTED_VALUE"""),1683.66)</f>
        <v>1683.66</v>
      </c>
      <c r="D161" s="2">
        <f>IFERROR(__xludf.DUMMYFUNCTION("""COMPUTED_VALUE"""),45524.66666666667)</f>
        <v>45524.66667</v>
      </c>
      <c r="E161" s="1">
        <f>IFERROR(__xludf.DUMMYFUNCTION("""COMPUTED_VALUE"""),1689.46)</f>
        <v>1689.46</v>
      </c>
      <c r="G161" s="2">
        <f>IFERROR(__xludf.DUMMYFUNCTION("""COMPUTED_VALUE"""),45524.66666666667)</f>
        <v>45524.66667</v>
      </c>
      <c r="H161" s="1">
        <f>IFERROR(__xludf.DUMMYFUNCTION("""COMPUTED_VALUE"""),1679.98)</f>
        <v>1679.98</v>
      </c>
      <c r="J161" s="2">
        <f>IFERROR(__xludf.DUMMYFUNCTION("""COMPUTED_VALUE"""),45524.66666666667)</f>
        <v>45524.66667</v>
      </c>
      <c r="K161" s="1">
        <f>IFERROR(__xludf.DUMMYFUNCTION("""COMPUTED_VALUE"""),1686.08)</f>
        <v>1686.08</v>
      </c>
      <c r="M161" s="2">
        <f>IFERROR(__xludf.DUMMYFUNCTION("""COMPUTED_VALUE"""),45524.66666666667)</f>
        <v>45524.66667</v>
      </c>
      <c r="N161" s="1">
        <f>IFERROR(__xludf.DUMMYFUNCTION("""COMPUTED_VALUE"""),5.07845453E8)</f>
        <v>507845453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IFERROR(__xludf.DUMMYFUNCTION("""COMPUTED_VALUE"""),1692.9)</f>
        <v>1692.9</v>
      </c>
      <c r="D162" s="2">
        <f>IFERROR(__xludf.DUMMYFUNCTION("""COMPUTED_VALUE"""),45525.66666666667)</f>
        <v>45525.66667</v>
      </c>
      <c r="E162" s="1">
        <f>IFERROR(__xludf.DUMMYFUNCTION("""COMPUTED_VALUE"""),1707.86)</f>
        <v>1707.86</v>
      </c>
      <c r="G162" s="2">
        <f>IFERROR(__xludf.DUMMYFUNCTION("""COMPUTED_VALUE"""),45525.66666666667)</f>
        <v>45525.66667</v>
      </c>
      <c r="H162" s="1">
        <f>IFERROR(__xludf.DUMMYFUNCTION("""COMPUTED_VALUE"""),1692.9)</f>
        <v>1692.9</v>
      </c>
      <c r="J162" s="2">
        <f>IFERROR(__xludf.DUMMYFUNCTION("""COMPUTED_VALUE"""),45525.66666666667)</f>
        <v>45525.66667</v>
      </c>
      <c r="K162" s="1">
        <f>IFERROR(__xludf.DUMMYFUNCTION("""COMPUTED_VALUE"""),1703.93)</f>
        <v>1703.93</v>
      </c>
      <c r="M162" s="2">
        <f>IFERROR(__xludf.DUMMYFUNCTION("""COMPUTED_VALUE"""),45525.66666666667)</f>
        <v>45525.66667</v>
      </c>
      <c r="N162" s="1">
        <f>IFERROR(__xludf.DUMMYFUNCTION("""COMPUTED_VALUE"""),5.22642663E8)</f>
        <v>522642663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IFERROR(__xludf.DUMMYFUNCTION("""COMPUTED_VALUE"""),1705.87)</f>
        <v>1705.87</v>
      </c>
      <c r="D163" s="2">
        <f>IFERROR(__xludf.DUMMYFUNCTION("""COMPUTED_VALUE"""),45526.66666666667)</f>
        <v>45526.66667</v>
      </c>
      <c r="E163" s="1">
        <f>IFERROR(__xludf.DUMMYFUNCTION("""COMPUTED_VALUE"""),1706.93)</f>
        <v>1706.93</v>
      </c>
      <c r="G163" s="2">
        <f>IFERROR(__xludf.DUMMYFUNCTION("""COMPUTED_VALUE"""),45526.66666666667)</f>
        <v>45526.66667</v>
      </c>
      <c r="H163" s="1">
        <f>IFERROR(__xludf.DUMMYFUNCTION("""COMPUTED_VALUE"""),1682.0)</f>
        <v>1682</v>
      </c>
      <c r="J163" s="2">
        <f>IFERROR(__xludf.DUMMYFUNCTION("""COMPUTED_VALUE"""),45526.66666666667)</f>
        <v>45526.66667</v>
      </c>
      <c r="K163" s="1">
        <f>IFERROR(__xludf.DUMMYFUNCTION("""COMPUTED_VALUE"""),1684.52)</f>
        <v>1684.52</v>
      </c>
      <c r="M163" s="2">
        <f>IFERROR(__xludf.DUMMYFUNCTION("""COMPUTED_VALUE"""),45526.66666666667)</f>
        <v>45526.66667</v>
      </c>
      <c r="N163" s="1">
        <f>IFERROR(__xludf.DUMMYFUNCTION("""COMPUTED_VALUE"""),4.88967788E8)</f>
        <v>488967788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IFERROR(__xludf.DUMMYFUNCTION("""COMPUTED_VALUE"""),1691.84)</f>
        <v>1691.84</v>
      </c>
      <c r="D164" s="2">
        <f>IFERROR(__xludf.DUMMYFUNCTION("""COMPUTED_VALUE"""),45527.66666666667)</f>
        <v>45527.66667</v>
      </c>
      <c r="E164" s="1">
        <f>IFERROR(__xludf.DUMMYFUNCTION("""COMPUTED_VALUE"""),1703.45)</f>
        <v>1703.45</v>
      </c>
      <c r="G164" s="2">
        <f>IFERROR(__xludf.DUMMYFUNCTION("""COMPUTED_VALUE"""),45527.66666666667)</f>
        <v>45527.66667</v>
      </c>
      <c r="H164" s="1">
        <f>IFERROR(__xludf.DUMMYFUNCTION("""COMPUTED_VALUE"""),1688.2)</f>
        <v>1688.2</v>
      </c>
      <c r="J164" s="2">
        <f>IFERROR(__xludf.DUMMYFUNCTION("""COMPUTED_VALUE"""),45527.66666666667)</f>
        <v>45527.66667</v>
      </c>
      <c r="K164" s="1">
        <f>IFERROR(__xludf.DUMMYFUNCTION("""COMPUTED_VALUE"""),1700.58)</f>
        <v>1700.58</v>
      </c>
      <c r="M164" s="2">
        <f>IFERROR(__xludf.DUMMYFUNCTION("""COMPUTED_VALUE"""),45527.66666666667)</f>
        <v>45527.66667</v>
      </c>
      <c r="N164" s="1">
        <f>IFERROR(__xludf.DUMMYFUNCTION("""COMPUTED_VALUE"""),5.34521071E8)</f>
        <v>534521071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IFERROR(__xludf.DUMMYFUNCTION("""COMPUTED_VALUE"""),1701.46)</f>
        <v>1701.46</v>
      </c>
      <c r="D165" s="2">
        <f>IFERROR(__xludf.DUMMYFUNCTION("""COMPUTED_VALUE"""),45530.66666666667)</f>
        <v>45530.66667</v>
      </c>
      <c r="E165" s="1">
        <f>IFERROR(__xludf.DUMMYFUNCTION("""COMPUTED_VALUE"""),1705.97)</f>
        <v>1705.97</v>
      </c>
      <c r="G165" s="2">
        <f>IFERROR(__xludf.DUMMYFUNCTION("""COMPUTED_VALUE"""),45530.66666666667)</f>
        <v>45530.66667</v>
      </c>
      <c r="H165" s="1">
        <f>IFERROR(__xludf.DUMMYFUNCTION("""COMPUTED_VALUE"""),1694.3)</f>
        <v>1694.3</v>
      </c>
      <c r="J165" s="2">
        <f>IFERROR(__xludf.DUMMYFUNCTION("""COMPUTED_VALUE"""),45530.66666666667)</f>
        <v>45530.66667</v>
      </c>
      <c r="K165" s="1">
        <f>IFERROR(__xludf.DUMMYFUNCTION("""COMPUTED_VALUE"""),1698.22)</f>
        <v>1698.22</v>
      </c>
      <c r="M165" s="2">
        <f>IFERROR(__xludf.DUMMYFUNCTION("""COMPUTED_VALUE"""),45530.66666666667)</f>
        <v>45530.66667</v>
      </c>
      <c r="N165" s="1">
        <f>IFERROR(__xludf.DUMMYFUNCTION("""COMPUTED_VALUE"""),4.72412646E8)</f>
        <v>472412646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IFERROR(__xludf.DUMMYFUNCTION("""COMPUTED_VALUE"""),1694.42)</f>
        <v>1694.42</v>
      </c>
      <c r="D166" s="2">
        <f>IFERROR(__xludf.DUMMYFUNCTION("""COMPUTED_VALUE"""),45531.66666666667)</f>
        <v>45531.66667</v>
      </c>
      <c r="E166" s="1">
        <f>IFERROR(__xludf.DUMMYFUNCTION("""COMPUTED_VALUE"""),1700.52)</f>
        <v>1700.52</v>
      </c>
      <c r="G166" s="2">
        <f>IFERROR(__xludf.DUMMYFUNCTION("""COMPUTED_VALUE"""),45531.66666666667)</f>
        <v>45531.66667</v>
      </c>
      <c r="H166" s="1">
        <f>IFERROR(__xludf.DUMMYFUNCTION("""COMPUTED_VALUE"""),1688.05)</f>
        <v>1688.05</v>
      </c>
      <c r="J166" s="2">
        <f>IFERROR(__xludf.DUMMYFUNCTION("""COMPUTED_VALUE"""),45531.66666666667)</f>
        <v>45531.66667</v>
      </c>
      <c r="K166" s="1">
        <f>IFERROR(__xludf.DUMMYFUNCTION("""COMPUTED_VALUE"""),1697.53)</f>
        <v>1697.53</v>
      </c>
      <c r="M166" s="2">
        <f>IFERROR(__xludf.DUMMYFUNCTION("""COMPUTED_VALUE"""),45531.66666666667)</f>
        <v>45531.66667</v>
      </c>
      <c r="N166" s="1">
        <f>IFERROR(__xludf.DUMMYFUNCTION("""COMPUTED_VALUE"""),5.2983011E8)</f>
        <v>529830110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IFERROR(__xludf.DUMMYFUNCTION("""COMPUTED_VALUE"""),1697.86)</f>
        <v>1697.86</v>
      </c>
      <c r="D167" s="2">
        <f>IFERROR(__xludf.DUMMYFUNCTION("""COMPUTED_VALUE"""),45532.66666666667)</f>
        <v>45532.66667</v>
      </c>
      <c r="E167" s="1">
        <f>IFERROR(__xludf.DUMMYFUNCTION("""COMPUTED_VALUE"""),1698.5)</f>
        <v>1698.5</v>
      </c>
      <c r="G167" s="2">
        <f>IFERROR(__xludf.DUMMYFUNCTION("""COMPUTED_VALUE"""),45532.66666666667)</f>
        <v>45532.66667</v>
      </c>
      <c r="H167" s="1">
        <f>IFERROR(__xludf.DUMMYFUNCTION("""COMPUTED_VALUE"""),1670.25)</f>
        <v>1670.25</v>
      </c>
      <c r="J167" s="2">
        <f>IFERROR(__xludf.DUMMYFUNCTION("""COMPUTED_VALUE"""),45532.66666666667)</f>
        <v>45532.66667</v>
      </c>
      <c r="K167" s="1">
        <f>IFERROR(__xludf.DUMMYFUNCTION("""COMPUTED_VALUE"""),1681.37)</f>
        <v>1681.37</v>
      </c>
      <c r="M167" s="2">
        <f>IFERROR(__xludf.DUMMYFUNCTION("""COMPUTED_VALUE"""),45532.66666666667)</f>
        <v>45532.66667</v>
      </c>
      <c r="N167" s="1">
        <f>IFERROR(__xludf.DUMMYFUNCTION("""COMPUTED_VALUE"""),5.28910444E8)</f>
        <v>528910444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IFERROR(__xludf.DUMMYFUNCTION("""COMPUTED_VALUE"""),1691.42)</f>
        <v>1691.42</v>
      </c>
      <c r="D168" s="2">
        <f>IFERROR(__xludf.DUMMYFUNCTION("""COMPUTED_VALUE"""),45533.66666666667)</f>
        <v>45533.66667</v>
      </c>
      <c r="E168" s="1">
        <f>IFERROR(__xludf.DUMMYFUNCTION("""COMPUTED_VALUE"""),1694.84)</f>
        <v>1694.84</v>
      </c>
      <c r="G168" s="2">
        <f>IFERROR(__xludf.DUMMYFUNCTION("""COMPUTED_VALUE"""),45533.66666666667)</f>
        <v>45533.66667</v>
      </c>
      <c r="H168" s="1">
        <f>IFERROR(__xludf.DUMMYFUNCTION("""COMPUTED_VALUE"""),1677.88)</f>
        <v>1677.88</v>
      </c>
      <c r="J168" s="2">
        <f>IFERROR(__xludf.DUMMYFUNCTION("""COMPUTED_VALUE"""),45533.66666666667)</f>
        <v>45533.66667</v>
      </c>
      <c r="K168" s="1">
        <f>IFERROR(__xludf.DUMMYFUNCTION("""COMPUTED_VALUE"""),1680.5)</f>
        <v>1680.5</v>
      </c>
      <c r="M168" s="2">
        <f>IFERROR(__xludf.DUMMYFUNCTION("""COMPUTED_VALUE"""),45533.66666666667)</f>
        <v>45533.66667</v>
      </c>
      <c r="N168" s="1">
        <f>IFERROR(__xludf.DUMMYFUNCTION("""COMPUTED_VALUE"""),5.57487543E8)</f>
        <v>557487543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IFERROR(__xludf.DUMMYFUNCTION("""COMPUTED_VALUE"""),1685.52)</f>
        <v>1685.52</v>
      </c>
      <c r="D169" s="2">
        <f>IFERROR(__xludf.DUMMYFUNCTION("""COMPUTED_VALUE"""),45534.66666666667)</f>
        <v>45534.66667</v>
      </c>
      <c r="E169" s="1">
        <f>IFERROR(__xludf.DUMMYFUNCTION("""COMPUTED_VALUE"""),1704.49)</f>
        <v>1704.49</v>
      </c>
      <c r="G169" s="2">
        <f>IFERROR(__xludf.DUMMYFUNCTION("""COMPUTED_VALUE"""),45534.66666666667)</f>
        <v>45534.66667</v>
      </c>
      <c r="H169" s="1">
        <f>IFERROR(__xludf.DUMMYFUNCTION("""COMPUTED_VALUE"""),1681.14)</f>
        <v>1681.14</v>
      </c>
      <c r="J169" s="2">
        <f>IFERROR(__xludf.DUMMYFUNCTION("""COMPUTED_VALUE"""),45534.66666666667)</f>
        <v>45534.66667</v>
      </c>
      <c r="K169" s="1">
        <f>IFERROR(__xludf.DUMMYFUNCTION("""COMPUTED_VALUE"""),1703.66)</f>
        <v>1703.66</v>
      </c>
      <c r="M169" s="2">
        <f>IFERROR(__xludf.DUMMYFUNCTION("""COMPUTED_VALUE"""),45534.66666666667)</f>
        <v>45534.66667</v>
      </c>
      <c r="N169" s="1">
        <f>IFERROR(__xludf.DUMMYFUNCTION("""COMPUTED_VALUE"""),6.26173592E8)</f>
        <v>626173592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IFERROR(__xludf.DUMMYFUNCTION("""COMPUTED_VALUE"""),1701.12)</f>
        <v>1701.12</v>
      </c>
      <c r="D170" s="2">
        <f>IFERROR(__xludf.DUMMYFUNCTION("""COMPUTED_VALUE"""),45538.66666666667)</f>
        <v>45538.66667</v>
      </c>
      <c r="E170" s="1">
        <f>IFERROR(__xludf.DUMMYFUNCTION("""COMPUTED_VALUE"""),1701.12)</f>
        <v>1701.12</v>
      </c>
      <c r="G170" s="2">
        <f>IFERROR(__xludf.DUMMYFUNCTION("""COMPUTED_VALUE"""),45538.66666666667)</f>
        <v>45538.66667</v>
      </c>
      <c r="H170" s="1">
        <f>IFERROR(__xludf.DUMMYFUNCTION("""COMPUTED_VALUE"""),1674.3)</f>
        <v>1674.3</v>
      </c>
      <c r="J170" s="2">
        <f>IFERROR(__xludf.DUMMYFUNCTION("""COMPUTED_VALUE"""),45538.66666666667)</f>
        <v>45538.66667</v>
      </c>
      <c r="K170" s="1">
        <f>IFERROR(__xludf.DUMMYFUNCTION("""COMPUTED_VALUE"""),1681.52)</f>
        <v>1681.52</v>
      </c>
      <c r="M170" s="2">
        <f>IFERROR(__xludf.DUMMYFUNCTION("""COMPUTED_VALUE"""),45538.66666666667)</f>
        <v>45538.66667</v>
      </c>
      <c r="N170" s="1">
        <f>IFERROR(__xludf.DUMMYFUNCTION("""COMPUTED_VALUE"""),5.95743349E8)</f>
        <v>595743349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IFERROR(__xludf.DUMMYFUNCTION("""COMPUTED_VALUE"""),1674.65)</f>
        <v>1674.65</v>
      </c>
      <c r="D171" s="2">
        <f>IFERROR(__xludf.DUMMYFUNCTION("""COMPUTED_VALUE"""),45539.66666666667)</f>
        <v>45539.66667</v>
      </c>
      <c r="E171" s="1">
        <f>IFERROR(__xludf.DUMMYFUNCTION("""COMPUTED_VALUE"""),1684.19)</f>
        <v>1684.19</v>
      </c>
      <c r="G171" s="2">
        <f>IFERROR(__xludf.DUMMYFUNCTION("""COMPUTED_VALUE"""),45539.66666666667)</f>
        <v>45539.66667</v>
      </c>
      <c r="H171" s="1">
        <f>IFERROR(__xludf.DUMMYFUNCTION("""COMPUTED_VALUE"""),1666.3)</f>
        <v>1666.3</v>
      </c>
      <c r="J171" s="2">
        <f>IFERROR(__xludf.DUMMYFUNCTION("""COMPUTED_VALUE"""),45539.66666666667)</f>
        <v>45539.66667</v>
      </c>
      <c r="K171" s="1">
        <f>IFERROR(__xludf.DUMMYFUNCTION("""COMPUTED_VALUE"""),1672.95)</f>
        <v>1672.95</v>
      </c>
      <c r="M171" s="2">
        <f>IFERROR(__xludf.DUMMYFUNCTION("""COMPUTED_VALUE"""),45539.66666666667)</f>
        <v>45539.66667</v>
      </c>
      <c r="N171" s="1">
        <f>IFERROR(__xludf.DUMMYFUNCTION("""COMPUTED_VALUE"""),5.69593212E8)</f>
        <v>569593212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IFERROR(__xludf.DUMMYFUNCTION("""COMPUTED_VALUE"""),1676.69)</f>
        <v>1676.69</v>
      </c>
      <c r="D172" s="2">
        <f>IFERROR(__xludf.DUMMYFUNCTION("""COMPUTED_VALUE"""),45540.66666666667)</f>
        <v>45540.66667</v>
      </c>
      <c r="E172" s="1">
        <f>IFERROR(__xludf.DUMMYFUNCTION("""COMPUTED_VALUE"""),1689.69)</f>
        <v>1689.69</v>
      </c>
      <c r="G172" s="2">
        <f>IFERROR(__xludf.DUMMYFUNCTION("""COMPUTED_VALUE"""),45540.66666666667)</f>
        <v>45540.66667</v>
      </c>
      <c r="H172" s="1">
        <f>IFERROR(__xludf.DUMMYFUNCTION("""COMPUTED_VALUE"""),1671.29)</f>
        <v>1671.29</v>
      </c>
      <c r="J172" s="2">
        <f>IFERROR(__xludf.DUMMYFUNCTION("""COMPUTED_VALUE"""),45540.66666666667)</f>
        <v>45540.66667</v>
      </c>
      <c r="K172" s="1">
        <f>IFERROR(__xludf.DUMMYFUNCTION("""COMPUTED_VALUE"""),1683.06)</f>
        <v>1683.06</v>
      </c>
      <c r="M172" s="2">
        <f>IFERROR(__xludf.DUMMYFUNCTION("""COMPUTED_VALUE"""),45540.66666666667)</f>
        <v>45540.66667</v>
      </c>
      <c r="N172" s="1">
        <f>IFERROR(__xludf.DUMMYFUNCTION("""COMPUTED_VALUE"""),5.87369582E8)</f>
        <v>587369582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IFERROR(__xludf.DUMMYFUNCTION("""COMPUTED_VALUE"""),1682.3)</f>
        <v>1682.3</v>
      </c>
      <c r="D173" s="2">
        <f>IFERROR(__xludf.DUMMYFUNCTION("""COMPUTED_VALUE"""),45541.66666666667)</f>
        <v>45541.66667</v>
      </c>
      <c r="E173" s="1">
        <f>IFERROR(__xludf.DUMMYFUNCTION("""COMPUTED_VALUE"""),1689.09)</f>
        <v>1689.09</v>
      </c>
      <c r="G173" s="2">
        <f>IFERROR(__xludf.DUMMYFUNCTION("""COMPUTED_VALUE"""),45541.66666666667)</f>
        <v>45541.66667</v>
      </c>
      <c r="H173" s="1">
        <f>IFERROR(__xludf.DUMMYFUNCTION("""COMPUTED_VALUE"""),1652.56)</f>
        <v>1652.56</v>
      </c>
      <c r="J173" s="2">
        <f>IFERROR(__xludf.DUMMYFUNCTION("""COMPUTED_VALUE"""),45541.66666666667)</f>
        <v>45541.66667</v>
      </c>
      <c r="K173" s="1">
        <f>IFERROR(__xludf.DUMMYFUNCTION("""COMPUTED_VALUE"""),1653.87)</f>
        <v>1653.87</v>
      </c>
      <c r="M173" s="2">
        <f>IFERROR(__xludf.DUMMYFUNCTION("""COMPUTED_VALUE"""),45541.66666666667)</f>
        <v>45541.66667</v>
      </c>
      <c r="N173" s="1">
        <f>IFERROR(__xludf.DUMMYFUNCTION("""COMPUTED_VALUE"""),6.28780328E8)</f>
        <v>628780328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IFERROR(__xludf.DUMMYFUNCTION("""COMPUTED_VALUE"""),1664.35)</f>
        <v>1664.35</v>
      </c>
      <c r="D174" s="2">
        <f>IFERROR(__xludf.DUMMYFUNCTION("""COMPUTED_VALUE"""),45544.66666666667)</f>
        <v>45544.66667</v>
      </c>
      <c r="E174" s="1">
        <f>IFERROR(__xludf.DUMMYFUNCTION("""COMPUTED_VALUE"""),1680.71)</f>
        <v>1680.71</v>
      </c>
      <c r="G174" s="2">
        <f>IFERROR(__xludf.DUMMYFUNCTION("""COMPUTED_VALUE"""),45544.66666666667)</f>
        <v>45544.66667</v>
      </c>
      <c r="H174" s="1">
        <f>IFERROR(__xludf.DUMMYFUNCTION("""COMPUTED_VALUE"""),1664.35)</f>
        <v>1664.35</v>
      </c>
      <c r="J174" s="2">
        <f>IFERROR(__xludf.DUMMYFUNCTION("""COMPUTED_VALUE"""),45544.66666666667)</f>
        <v>45544.66667</v>
      </c>
      <c r="K174" s="1">
        <f>IFERROR(__xludf.DUMMYFUNCTION("""COMPUTED_VALUE"""),1675.7)</f>
        <v>1675.7</v>
      </c>
      <c r="M174" s="2">
        <f>IFERROR(__xludf.DUMMYFUNCTION("""COMPUTED_VALUE"""),45544.66666666667)</f>
        <v>45544.66667</v>
      </c>
      <c r="N174" s="1">
        <f>IFERROR(__xludf.DUMMYFUNCTION("""COMPUTED_VALUE"""),6.45205704E8)</f>
        <v>645205704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IFERROR(__xludf.DUMMYFUNCTION("""COMPUTED_VALUE"""),1682.15)</f>
        <v>1682.15</v>
      </c>
      <c r="D175" s="2">
        <f>IFERROR(__xludf.DUMMYFUNCTION("""COMPUTED_VALUE"""),45545.66666666667)</f>
        <v>45545.66667</v>
      </c>
      <c r="E175" s="1">
        <f>IFERROR(__xludf.DUMMYFUNCTION("""COMPUTED_VALUE"""),1689.81)</f>
        <v>1689.81</v>
      </c>
      <c r="G175" s="2">
        <f>IFERROR(__xludf.DUMMYFUNCTION("""COMPUTED_VALUE"""),45545.66666666667)</f>
        <v>45545.66667</v>
      </c>
      <c r="H175" s="1">
        <f>IFERROR(__xludf.DUMMYFUNCTION("""COMPUTED_VALUE"""),1671.89)</f>
        <v>1671.89</v>
      </c>
      <c r="J175" s="2">
        <f>IFERROR(__xludf.DUMMYFUNCTION("""COMPUTED_VALUE"""),45545.66666666667)</f>
        <v>45545.66667</v>
      </c>
      <c r="K175" s="1">
        <f>IFERROR(__xludf.DUMMYFUNCTION("""COMPUTED_VALUE"""),1687.66)</f>
        <v>1687.66</v>
      </c>
      <c r="M175" s="2">
        <f>IFERROR(__xludf.DUMMYFUNCTION("""COMPUTED_VALUE"""),45545.66666666667)</f>
        <v>45545.66667</v>
      </c>
      <c r="N175" s="1">
        <f>IFERROR(__xludf.DUMMYFUNCTION("""COMPUTED_VALUE"""),5.44215463E8)</f>
        <v>544215463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IFERROR(__xludf.DUMMYFUNCTION("""COMPUTED_VALUE"""),1688.42)</f>
        <v>1688.42</v>
      </c>
      <c r="D176" s="2">
        <f>IFERROR(__xludf.DUMMYFUNCTION("""COMPUTED_VALUE"""),45546.66666666667)</f>
        <v>45546.66667</v>
      </c>
      <c r="E176" s="1">
        <f>IFERROR(__xludf.DUMMYFUNCTION("""COMPUTED_VALUE"""),1707.77)</f>
        <v>1707.77</v>
      </c>
      <c r="G176" s="2">
        <f>IFERROR(__xludf.DUMMYFUNCTION("""COMPUTED_VALUE"""),45546.66666666667)</f>
        <v>45546.66667</v>
      </c>
      <c r="H176" s="1">
        <f>IFERROR(__xludf.DUMMYFUNCTION("""COMPUTED_VALUE"""),1657.37)</f>
        <v>1657.37</v>
      </c>
      <c r="J176" s="2">
        <f>IFERROR(__xludf.DUMMYFUNCTION("""COMPUTED_VALUE"""),45546.66666666667)</f>
        <v>45546.66667</v>
      </c>
      <c r="K176" s="1">
        <f>IFERROR(__xludf.DUMMYFUNCTION("""COMPUTED_VALUE"""),1705.85)</f>
        <v>1705.85</v>
      </c>
      <c r="M176" s="2">
        <f>IFERROR(__xludf.DUMMYFUNCTION("""COMPUTED_VALUE"""),45546.66666666667)</f>
        <v>45546.66667</v>
      </c>
      <c r="N176" s="1">
        <f>IFERROR(__xludf.DUMMYFUNCTION("""COMPUTED_VALUE"""),6.29485977E8)</f>
        <v>629485977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IFERROR(__xludf.DUMMYFUNCTION("""COMPUTED_VALUE"""),1709.28)</f>
        <v>1709.28</v>
      </c>
      <c r="D177" s="2">
        <f>IFERROR(__xludf.DUMMYFUNCTION("""COMPUTED_VALUE"""),45547.66666666667)</f>
        <v>45547.66667</v>
      </c>
      <c r="E177" s="1">
        <f>IFERROR(__xludf.DUMMYFUNCTION("""COMPUTED_VALUE"""),1725.83)</f>
        <v>1725.83</v>
      </c>
      <c r="G177" s="2">
        <f>IFERROR(__xludf.DUMMYFUNCTION("""COMPUTED_VALUE"""),45547.66666666667)</f>
        <v>45547.66667</v>
      </c>
      <c r="H177" s="1">
        <f>IFERROR(__xludf.DUMMYFUNCTION("""COMPUTED_VALUE"""),1707.36)</f>
        <v>1707.36</v>
      </c>
      <c r="J177" s="2">
        <f>IFERROR(__xludf.DUMMYFUNCTION("""COMPUTED_VALUE"""),45547.66666666667)</f>
        <v>45547.66667</v>
      </c>
      <c r="K177" s="1">
        <f>IFERROR(__xludf.DUMMYFUNCTION("""COMPUTED_VALUE"""),1725.39)</f>
        <v>1725.39</v>
      </c>
      <c r="M177" s="2">
        <f>IFERROR(__xludf.DUMMYFUNCTION("""COMPUTED_VALUE"""),45547.66666666667)</f>
        <v>45547.66667</v>
      </c>
      <c r="N177" s="1">
        <f>IFERROR(__xludf.DUMMYFUNCTION("""COMPUTED_VALUE"""),6.00180405E8)</f>
        <v>600180405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IFERROR(__xludf.DUMMYFUNCTION("""COMPUTED_VALUE"""),1729.88)</f>
        <v>1729.88</v>
      </c>
      <c r="D178" s="2">
        <f>IFERROR(__xludf.DUMMYFUNCTION("""COMPUTED_VALUE"""),45548.66666666667)</f>
        <v>45548.66667</v>
      </c>
      <c r="E178" s="1">
        <f>IFERROR(__xludf.DUMMYFUNCTION("""COMPUTED_VALUE"""),1745.55)</f>
        <v>1745.55</v>
      </c>
      <c r="G178" s="2">
        <f>IFERROR(__xludf.DUMMYFUNCTION("""COMPUTED_VALUE"""),45548.66666666667)</f>
        <v>45548.66667</v>
      </c>
      <c r="H178" s="1">
        <f>IFERROR(__xludf.DUMMYFUNCTION("""COMPUTED_VALUE"""),1729.59)</f>
        <v>1729.59</v>
      </c>
      <c r="J178" s="2">
        <f>IFERROR(__xludf.DUMMYFUNCTION("""COMPUTED_VALUE"""),45548.66666666667)</f>
        <v>45548.66667</v>
      </c>
      <c r="K178" s="1">
        <f>IFERROR(__xludf.DUMMYFUNCTION("""COMPUTED_VALUE"""),1740.02)</f>
        <v>1740.02</v>
      </c>
      <c r="M178" s="2">
        <f>IFERROR(__xludf.DUMMYFUNCTION("""COMPUTED_VALUE"""),45548.66666666667)</f>
        <v>45548.66667</v>
      </c>
      <c r="N178" s="1">
        <f>IFERROR(__xludf.DUMMYFUNCTION("""COMPUTED_VALUE"""),5.90439283E8)</f>
        <v>590439283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IFERROR(__xludf.DUMMYFUNCTION("""COMPUTED_VALUE"""),1739.41)</f>
        <v>1739.41</v>
      </c>
      <c r="D179" s="2">
        <f>IFERROR(__xludf.DUMMYFUNCTION("""COMPUTED_VALUE"""),45551.66666666667)</f>
        <v>45551.66667</v>
      </c>
      <c r="E179" s="1">
        <f>IFERROR(__xludf.DUMMYFUNCTION("""COMPUTED_VALUE"""),1746.57)</f>
        <v>1746.57</v>
      </c>
      <c r="G179" s="2">
        <f>IFERROR(__xludf.DUMMYFUNCTION("""COMPUTED_VALUE"""),45551.66666666667)</f>
        <v>45551.66667</v>
      </c>
      <c r="H179" s="1">
        <f>IFERROR(__xludf.DUMMYFUNCTION("""COMPUTED_VALUE"""),1731.92)</f>
        <v>1731.92</v>
      </c>
      <c r="J179" s="2">
        <f>IFERROR(__xludf.DUMMYFUNCTION("""COMPUTED_VALUE"""),45551.66666666667)</f>
        <v>45551.66667</v>
      </c>
      <c r="K179" s="1">
        <f>IFERROR(__xludf.DUMMYFUNCTION("""COMPUTED_VALUE"""),1738.23)</f>
        <v>1738.23</v>
      </c>
      <c r="M179" s="2">
        <f>IFERROR(__xludf.DUMMYFUNCTION("""COMPUTED_VALUE"""),45551.66666666667)</f>
        <v>45551.66667</v>
      </c>
      <c r="N179" s="1">
        <f>IFERROR(__xludf.DUMMYFUNCTION("""COMPUTED_VALUE"""),5.59654099E8)</f>
        <v>559654099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IFERROR(__xludf.DUMMYFUNCTION("""COMPUTED_VALUE"""),1746.09)</f>
        <v>1746.09</v>
      </c>
      <c r="D180" s="2">
        <f>IFERROR(__xludf.DUMMYFUNCTION("""COMPUTED_VALUE"""),45552.66666666667)</f>
        <v>45552.66667</v>
      </c>
      <c r="E180" s="1">
        <f>IFERROR(__xludf.DUMMYFUNCTION("""COMPUTED_VALUE"""),1759.21)</f>
        <v>1759.21</v>
      </c>
      <c r="G180" s="2">
        <f>IFERROR(__xludf.DUMMYFUNCTION("""COMPUTED_VALUE"""),45552.66666666667)</f>
        <v>45552.66667</v>
      </c>
      <c r="H180" s="1">
        <f>IFERROR(__xludf.DUMMYFUNCTION("""COMPUTED_VALUE"""),1738.56)</f>
        <v>1738.56</v>
      </c>
      <c r="J180" s="2">
        <f>IFERROR(__xludf.DUMMYFUNCTION("""COMPUTED_VALUE"""),45552.66666666667)</f>
        <v>45552.66667</v>
      </c>
      <c r="K180" s="1">
        <f>IFERROR(__xludf.DUMMYFUNCTION("""COMPUTED_VALUE"""),1744.1)</f>
        <v>1744.1</v>
      </c>
      <c r="M180" s="2">
        <f>IFERROR(__xludf.DUMMYFUNCTION("""COMPUTED_VALUE"""),45552.66666666667)</f>
        <v>45552.66667</v>
      </c>
      <c r="N180" s="1">
        <f>IFERROR(__xludf.DUMMYFUNCTION("""COMPUTED_VALUE"""),5.51582595E8)</f>
        <v>551582595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IFERROR(__xludf.DUMMYFUNCTION("""COMPUTED_VALUE"""),1744.27)</f>
        <v>1744.27</v>
      </c>
      <c r="D181" s="2">
        <f>IFERROR(__xludf.DUMMYFUNCTION("""COMPUTED_VALUE"""),45553.66666666667)</f>
        <v>45553.66667</v>
      </c>
      <c r="E181" s="1">
        <f>IFERROR(__xludf.DUMMYFUNCTION("""COMPUTED_VALUE"""),1759.97)</f>
        <v>1759.97</v>
      </c>
      <c r="G181" s="2">
        <f>IFERROR(__xludf.DUMMYFUNCTION("""COMPUTED_VALUE"""),45553.66666666667)</f>
        <v>45553.66667</v>
      </c>
      <c r="H181" s="1">
        <f>IFERROR(__xludf.DUMMYFUNCTION("""COMPUTED_VALUE"""),1738.19)</f>
        <v>1738.19</v>
      </c>
      <c r="J181" s="2">
        <f>IFERROR(__xludf.DUMMYFUNCTION("""COMPUTED_VALUE"""),45553.66666666667)</f>
        <v>45553.66667</v>
      </c>
      <c r="K181" s="1">
        <f>IFERROR(__xludf.DUMMYFUNCTION("""COMPUTED_VALUE"""),1741.07)</f>
        <v>1741.07</v>
      </c>
      <c r="M181" s="2">
        <f>IFERROR(__xludf.DUMMYFUNCTION("""COMPUTED_VALUE"""),45553.66666666667)</f>
        <v>45553.66667</v>
      </c>
      <c r="N181" s="1">
        <f>IFERROR(__xludf.DUMMYFUNCTION("""COMPUTED_VALUE"""),5.7058357E8)</f>
        <v>570583570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IFERROR(__xludf.DUMMYFUNCTION("""COMPUTED_VALUE"""),1765.83)</f>
        <v>1765.83</v>
      </c>
      <c r="D182" s="2">
        <f>IFERROR(__xludf.DUMMYFUNCTION("""COMPUTED_VALUE"""),45554.66666666667)</f>
        <v>45554.66667</v>
      </c>
      <c r="E182" s="1">
        <f>IFERROR(__xludf.DUMMYFUNCTION("""COMPUTED_VALUE"""),1772.01)</f>
        <v>1772.01</v>
      </c>
      <c r="G182" s="2">
        <f>IFERROR(__xludf.DUMMYFUNCTION("""COMPUTED_VALUE"""),45554.66666666667)</f>
        <v>45554.66667</v>
      </c>
      <c r="H182" s="1">
        <f>IFERROR(__xludf.DUMMYFUNCTION("""COMPUTED_VALUE"""),1758.75)</f>
        <v>1758.75</v>
      </c>
      <c r="J182" s="2">
        <f>IFERROR(__xludf.DUMMYFUNCTION("""COMPUTED_VALUE"""),45554.66666666667)</f>
        <v>45554.66667</v>
      </c>
      <c r="K182" s="1">
        <f>IFERROR(__xludf.DUMMYFUNCTION("""COMPUTED_VALUE"""),1762.41)</f>
        <v>1762.41</v>
      </c>
      <c r="M182" s="2">
        <f>IFERROR(__xludf.DUMMYFUNCTION("""COMPUTED_VALUE"""),45554.66666666667)</f>
        <v>45554.66667</v>
      </c>
      <c r="N182" s="1">
        <f>IFERROR(__xludf.DUMMYFUNCTION("""COMPUTED_VALUE"""),5.78582833E8)</f>
        <v>578582833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IFERROR(__xludf.DUMMYFUNCTION("""COMPUTED_VALUE"""),1762.9)</f>
        <v>1762.9</v>
      </c>
      <c r="D183" s="2">
        <f>IFERROR(__xludf.DUMMYFUNCTION("""COMPUTED_VALUE"""),45555.66666666667)</f>
        <v>45555.66667</v>
      </c>
      <c r="E183" s="1">
        <f>IFERROR(__xludf.DUMMYFUNCTION("""COMPUTED_VALUE"""),1767.22)</f>
        <v>1767.22</v>
      </c>
      <c r="G183" s="2">
        <f>IFERROR(__xludf.DUMMYFUNCTION("""COMPUTED_VALUE"""),45555.66666666667)</f>
        <v>45555.66667</v>
      </c>
      <c r="H183" s="1">
        <f>IFERROR(__xludf.DUMMYFUNCTION("""COMPUTED_VALUE"""),1751.21)</f>
        <v>1751.21</v>
      </c>
      <c r="J183" s="2">
        <f>IFERROR(__xludf.DUMMYFUNCTION("""COMPUTED_VALUE"""),45555.66666666667)</f>
        <v>45555.66667</v>
      </c>
      <c r="K183" s="1">
        <f>IFERROR(__xludf.DUMMYFUNCTION("""COMPUTED_VALUE"""),1766.78)</f>
        <v>1766.78</v>
      </c>
      <c r="M183" s="2">
        <f>IFERROR(__xludf.DUMMYFUNCTION("""COMPUTED_VALUE"""),45555.66666666667)</f>
        <v>45555.66667</v>
      </c>
      <c r="N183" s="1">
        <f>IFERROR(__xludf.DUMMYFUNCTION("""COMPUTED_VALUE"""),1.32307104E9)</f>
        <v>1323071040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IFERROR(__xludf.DUMMYFUNCTION("""COMPUTED_VALUE"""),1767.97)</f>
        <v>1767.97</v>
      </c>
      <c r="D184" s="2">
        <f>IFERROR(__xludf.DUMMYFUNCTION("""COMPUTED_VALUE"""),45558.66666666667)</f>
        <v>45558.66667</v>
      </c>
      <c r="E184" s="1">
        <f>IFERROR(__xludf.DUMMYFUNCTION("""COMPUTED_VALUE"""),1780.36)</f>
        <v>1780.36</v>
      </c>
      <c r="G184" s="2">
        <f>IFERROR(__xludf.DUMMYFUNCTION("""COMPUTED_VALUE"""),45558.66666666667)</f>
        <v>45558.66667</v>
      </c>
      <c r="H184" s="1">
        <f>IFERROR(__xludf.DUMMYFUNCTION("""COMPUTED_VALUE"""),1765.09)</f>
        <v>1765.09</v>
      </c>
      <c r="J184" s="2">
        <f>IFERROR(__xludf.DUMMYFUNCTION("""COMPUTED_VALUE"""),45558.66666666667)</f>
        <v>45558.66667</v>
      </c>
      <c r="K184" s="1">
        <f>IFERROR(__xludf.DUMMYFUNCTION("""COMPUTED_VALUE"""),1779.53)</f>
        <v>1779.53</v>
      </c>
      <c r="M184" s="2">
        <f>IFERROR(__xludf.DUMMYFUNCTION("""COMPUTED_VALUE"""),45558.66666666667)</f>
        <v>45558.66667</v>
      </c>
      <c r="N184" s="1">
        <f>IFERROR(__xludf.DUMMYFUNCTION("""COMPUTED_VALUE"""),5.00563689E8)</f>
        <v>500563689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IFERROR(__xludf.DUMMYFUNCTION("""COMPUTED_VALUE"""),1782.15)</f>
        <v>1782.15</v>
      </c>
      <c r="D185" s="2">
        <f>IFERROR(__xludf.DUMMYFUNCTION("""COMPUTED_VALUE"""),45559.66666666667)</f>
        <v>45559.66667</v>
      </c>
      <c r="E185" s="1">
        <f>IFERROR(__xludf.DUMMYFUNCTION("""COMPUTED_VALUE"""),1791.05)</f>
        <v>1791.05</v>
      </c>
      <c r="G185" s="2">
        <f>IFERROR(__xludf.DUMMYFUNCTION("""COMPUTED_VALUE"""),45559.66666666667)</f>
        <v>45559.66667</v>
      </c>
      <c r="H185" s="1">
        <f>IFERROR(__xludf.DUMMYFUNCTION("""COMPUTED_VALUE"""),1772.89)</f>
        <v>1772.89</v>
      </c>
      <c r="J185" s="2">
        <f>IFERROR(__xludf.DUMMYFUNCTION("""COMPUTED_VALUE"""),45559.66666666667)</f>
        <v>45559.66667</v>
      </c>
      <c r="K185" s="1">
        <f>IFERROR(__xludf.DUMMYFUNCTION("""COMPUTED_VALUE"""),1790.42)</f>
        <v>1790.42</v>
      </c>
      <c r="M185" s="2">
        <f>IFERROR(__xludf.DUMMYFUNCTION("""COMPUTED_VALUE"""),45559.66666666667)</f>
        <v>45559.66667</v>
      </c>
      <c r="N185" s="1">
        <f>IFERROR(__xludf.DUMMYFUNCTION("""COMPUTED_VALUE"""),5.59698839E8)</f>
        <v>559698839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IFERROR(__xludf.DUMMYFUNCTION("""COMPUTED_VALUE"""),1791.67)</f>
        <v>1791.67</v>
      </c>
      <c r="D186" s="2">
        <f>IFERROR(__xludf.DUMMYFUNCTION("""COMPUTED_VALUE"""),45560.66666666667)</f>
        <v>45560.66667</v>
      </c>
      <c r="E186" s="1">
        <f>IFERROR(__xludf.DUMMYFUNCTION("""COMPUTED_VALUE"""),1791.7)</f>
        <v>1791.7</v>
      </c>
      <c r="G186" s="2">
        <f>IFERROR(__xludf.DUMMYFUNCTION("""COMPUTED_VALUE"""),45560.66666666667)</f>
        <v>45560.66667</v>
      </c>
      <c r="H186" s="1">
        <f>IFERROR(__xludf.DUMMYFUNCTION("""COMPUTED_VALUE"""),1783.75)</f>
        <v>1783.75</v>
      </c>
      <c r="J186" s="2">
        <f>IFERROR(__xludf.DUMMYFUNCTION("""COMPUTED_VALUE"""),45560.66666666667)</f>
        <v>45560.66667</v>
      </c>
      <c r="K186" s="1">
        <f>IFERROR(__xludf.DUMMYFUNCTION("""COMPUTED_VALUE"""),1785.56)</f>
        <v>1785.56</v>
      </c>
      <c r="M186" s="2">
        <f>IFERROR(__xludf.DUMMYFUNCTION("""COMPUTED_VALUE"""),45560.66666666667)</f>
        <v>45560.66667</v>
      </c>
      <c r="N186" s="1">
        <f>IFERROR(__xludf.DUMMYFUNCTION("""COMPUTED_VALUE"""),5.21177938E8)</f>
        <v>521177938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IFERROR(__xludf.DUMMYFUNCTION("""COMPUTED_VALUE"""),1796.21)</f>
        <v>1796.21</v>
      </c>
      <c r="D187" s="2">
        <f>IFERROR(__xludf.DUMMYFUNCTION("""COMPUTED_VALUE"""),45561.66666666667)</f>
        <v>45561.66667</v>
      </c>
      <c r="E187" s="1">
        <f>IFERROR(__xludf.DUMMYFUNCTION("""COMPUTED_VALUE"""),1798.76)</f>
        <v>1798.76</v>
      </c>
      <c r="G187" s="2">
        <f>IFERROR(__xludf.DUMMYFUNCTION("""COMPUTED_VALUE"""),45561.66666666667)</f>
        <v>45561.66667</v>
      </c>
      <c r="H187" s="1">
        <f>IFERROR(__xludf.DUMMYFUNCTION("""COMPUTED_VALUE"""),1780.44)</f>
        <v>1780.44</v>
      </c>
      <c r="J187" s="2">
        <f>IFERROR(__xludf.DUMMYFUNCTION("""COMPUTED_VALUE"""),45561.66666666667)</f>
        <v>45561.66667</v>
      </c>
      <c r="K187" s="1">
        <f>IFERROR(__xludf.DUMMYFUNCTION("""COMPUTED_VALUE"""),1788.07)</f>
        <v>1788.07</v>
      </c>
      <c r="M187" s="2">
        <f>IFERROR(__xludf.DUMMYFUNCTION("""COMPUTED_VALUE"""),45561.66666666667)</f>
        <v>45561.66667</v>
      </c>
      <c r="N187" s="1">
        <f>IFERROR(__xludf.DUMMYFUNCTION("""COMPUTED_VALUE"""),6.19338373E8)</f>
        <v>619338373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IFERROR(__xludf.DUMMYFUNCTION("""COMPUTED_VALUE"""),1788.11)</f>
        <v>1788.11</v>
      </c>
      <c r="D188" s="2">
        <f>IFERROR(__xludf.DUMMYFUNCTION("""COMPUTED_VALUE"""),45562.66666666667)</f>
        <v>45562.66667</v>
      </c>
      <c r="E188" s="1">
        <f>IFERROR(__xludf.DUMMYFUNCTION("""COMPUTED_VALUE"""),1790.3)</f>
        <v>1790.3</v>
      </c>
      <c r="G188" s="2">
        <f>IFERROR(__xludf.DUMMYFUNCTION("""COMPUTED_VALUE"""),45562.66666666667)</f>
        <v>45562.66667</v>
      </c>
      <c r="H188" s="1">
        <f>IFERROR(__xludf.DUMMYFUNCTION("""COMPUTED_VALUE"""),1774.79)</f>
        <v>1774.79</v>
      </c>
      <c r="J188" s="2">
        <f>IFERROR(__xludf.DUMMYFUNCTION("""COMPUTED_VALUE"""),45562.66666666667)</f>
        <v>45562.66667</v>
      </c>
      <c r="K188" s="1">
        <f>IFERROR(__xludf.DUMMYFUNCTION("""COMPUTED_VALUE"""),1777.9)</f>
        <v>1777.9</v>
      </c>
      <c r="M188" s="2">
        <f>IFERROR(__xludf.DUMMYFUNCTION("""COMPUTED_VALUE"""),45562.66666666667)</f>
        <v>45562.66667</v>
      </c>
      <c r="N188" s="1">
        <f>IFERROR(__xludf.DUMMYFUNCTION("""COMPUTED_VALUE"""),5.2976062E8)</f>
        <v>529760620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IFERROR(__xludf.DUMMYFUNCTION("""COMPUTED_VALUE"""),1774.7)</f>
        <v>1774.7</v>
      </c>
      <c r="D189" s="2">
        <f>IFERROR(__xludf.DUMMYFUNCTION("""COMPUTED_VALUE"""),45565.66666666667)</f>
        <v>45565.66667</v>
      </c>
      <c r="E189" s="1">
        <f>IFERROR(__xludf.DUMMYFUNCTION("""COMPUTED_VALUE"""),1780.32)</f>
        <v>1780.32</v>
      </c>
      <c r="G189" s="2">
        <f>IFERROR(__xludf.DUMMYFUNCTION("""COMPUTED_VALUE"""),45565.66666666667)</f>
        <v>45565.66667</v>
      </c>
      <c r="H189" s="1">
        <f>IFERROR(__xludf.DUMMYFUNCTION("""COMPUTED_VALUE"""),1762.72)</f>
        <v>1762.72</v>
      </c>
      <c r="J189" s="2">
        <f>IFERROR(__xludf.DUMMYFUNCTION("""COMPUTED_VALUE"""),45565.66666666667)</f>
        <v>45565.66667</v>
      </c>
      <c r="K189" s="1">
        <f>IFERROR(__xludf.DUMMYFUNCTION("""COMPUTED_VALUE"""),1775.54)</f>
        <v>1775.54</v>
      </c>
      <c r="M189" s="2">
        <f>IFERROR(__xludf.DUMMYFUNCTION("""COMPUTED_VALUE"""),45565.66666666667)</f>
        <v>45565.66667</v>
      </c>
      <c r="N189" s="1">
        <f>IFERROR(__xludf.DUMMYFUNCTION("""COMPUTED_VALUE"""),6.14390237E8)</f>
        <v>614390237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IFERROR(__xludf.DUMMYFUNCTION("""COMPUTED_VALUE"""),1772.08)</f>
        <v>1772.08</v>
      </c>
      <c r="D190" s="2">
        <f>IFERROR(__xludf.DUMMYFUNCTION("""COMPUTED_VALUE"""),45566.66666666667)</f>
        <v>45566.66667</v>
      </c>
      <c r="E190" s="1">
        <f>IFERROR(__xludf.DUMMYFUNCTION("""COMPUTED_VALUE"""),1774.61)</f>
        <v>1774.61</v>
      </c>
      <c r="G190" s="2">
        <f>IFERROR(__xludf.DUMMYFUNCTION("""COMPUTED_VALUE"""),45566.66666666667)</f>
        <v>45566.66667</v>
      </c>
      <c r="H190" s="1">
        <f>IFERROR(__xludf.DUMMYFUNCTION("""COMPUTED_VALUE"""),1753.0)</f>
        <v>1753</v>
      </c>
      <c r="J190" s="2">
        <f>IFERROR(__xludf.DUMMYFUNCTION("""COMPUTED_VALUE"""),45566.66666666667)</f>
        <v>45566.66667</v>
      </c>
      <c r="K190" s="1">
        <f>IFERROR(__xludf.DUMMYFUNCTION("""COMPUTED_VALUE"""),1766.34)</f>
        <v>1766.34</v>
      </c>
      <c r="M190" s="2">
        <f>IFERROR(__xludf.DUMMYFUNCTION("""COMPUTED_VALUE"""),45566.66666666667)</f>
        <v>45566.66667</v>
      </c>
      <c r="N190" s="1">
        <f>IFERROR(__xludf.DUMMYFUNCTION("""COMPUTED_VALUE"""),5.67608347E8)</f>
        <v>567608347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IFERROR(__xludf.DUMMYFUNCTION("""COMPUTED_VALUE"""),1760.5)</f>
        <v>1760.5</v>
      </c>
      <c r="D191" s="2">
        <f>IFERROR(__xludf.DUMMYFUNCTION("""COMPUTED_VALUE"""),45567.66666666667)</f>
        <v>45567.66667</v>
      </c>
      <c r="E191" s="1">
        <f>IFERROR(__xludf.DUMMYFUNCTION("""COMPUTED_VALUE"""),1768.67)</f>
        <v>1768.67</v>
      </c>
      <c r="G191" s="2">
        <f>IFERROR(__xludf.DUMMYFUNCTION("""COMPUTED_VALUE"""),45567.66666666667)</f>
        <v>45567.66667</v>
      </c>
      <c r="H191" s="1">
        <f>IFERROR(__xludf.DUMMYFUNCTION("""COMPUTED_VALUE"""),1755.95)</f>
        <v>1755.95</v>
      </c>
      <c r="J191" s="2">
        <f>IFERROR(__xludf.DUMMYFUNCTION("""COMPUTED_VALUE"""),45567.66666666667)</f>
        <v>45567.66667</v>
      </c>
      <c r="K191" s="1">
        <f>IFERROR(__xludf.DUMMYFUNCTION("""COMPUTED_VALUE"""),1763.05)</f>
        <v>1763.05</v>
      </c>
      <c r="M191" s="2">
        <f>IFERROR(__xludf.DUMMYFUNCTION("""COMPUTED_VALUE"""),45567.66666666667)</f>
        <v>45567.66667</v>
      </c>
      <c r="N191" s="1">
        <f>IFERROR(__xludf.DUMMYFUNCTION("""COMPUTED_VALUE"""),5.17857641E8)</f>
        <v>517857641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IFERROR(__xludf.DUMMYFUNCTION("""COMPUTED_VALUE"""),1753.28)</f>
        <v>1753.28</v>
      </c>
      <c r="D192" s="2">
        <f>IFERROR(__xludf.DUMMYFUNCTION("""COMPUTED_VALUE"""),45568.66666666667)</f>
        <v>45568.66667</v>
      </c>
      <c r="E192" s="1">
        <f>IFERROR(__xludf.DUMMYFUNCTION("""COMPUTED_VALUE"""),1754.2)</f>
        <v>1754.2</v>
      </c>
      <c r="G192" s="2">
        <f>IFERROR(__xludf.DUMMYFUNCTION("""COMPUTED_VALUE"""),45568.66666666667)</f>
        <v>45568.66667</v>
      </c>
      <c r="H192" s="1">
        <f>IFERROR(__xludf.DUMMYFUNCTION("""COMPUTED_VALUE"""),1741.42)</f>
        <v>1741.42</v>
      </c>
      <c r="J192" s="2">
        <f>IFERROR(__xludf.DUMMYFUNCTION("""COMPUTED_VALUE"""),45568.66666666667)</f>
        <v>45568.66667</v>
      </c>
      <c r="K192" s="1">
        <f>IFERROR(__xludf.DUMMYFUNCTION("""COMPUTED_VALUE"""),1749.9)</f>
        <v>1749.9</v>
      </c>
      <c r="M192" s="2">
        <f>IFERROR(__xludf.DUMMYFUNCTION("""COMPUTED_VALUE"""),45568.66666666667)</f>
        <v>45568.66667</v>
      </c>
      <c r="N192" s="1">
        <f>IFERROR(__xludf.DUMMYFUNCTION("""COMPUTED_VALUE"""),4.67654515E8)</f>
        <v>467654515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IFERROR(__xludf.DUMMYFUNCTION("""COMPUTED_VALUE"""),1765.61)</f>
        <v>1765.61</v>
      </c>
      <c r="D193" s="2">
        <f>IFERROR(__xludf.DUMMYFUNCTION("""COMPUTED_VALUE"""),45569.66666666667)</f>
        <v>45569.66667</v>
      </c>
      <c r="E193" s="1">
        <f>IFERROR(__xludf.DUMMYFUNCTION("""COMPUTED_VALUE"""),1775.48)</f>
        <v>1775.48</v>
      </c>
      <c r="G193" s="2">
        <f>IFERROR(__xludf.DUMMYFUNCTION("""COMPUTED_VALUE"""),45569.66666666667)</f>
        <v>45569.66667</v>
      </c>
      <c r="H193" s="1">
        <f>IFERROR(__xludf.DUMMYFUNCTION("""COMPUTED_VALUE"""),1755.45)</f>
        <v>1755.45</v>
      </c>
      <c r="J193" s="2">
        <f>IFERROR(__xludf.DUMMYFUNCTION("""COMPUTED_VALUE"""),45569.66666666667)</f>
        <v>45569.66667</v>
      </c>
      <c r="K193" s="1">
        <f>IFERROR(__xludf.DUMMYFUNCTION("""COMPUTED_VALUE"""),1773.21)</f>
        <v>1773.21</v>
      </c>
      <c r="M193" s="2">
        <f>IFERROR(__xludf.DUMMYFUNCTION("""COMPUTED_VALUE"""),45569.66666666667)</f>
        <v>45569.66667</v>
      </c>
      <c r="N193" s="1">
        <f>IFERROR(__xludf.DUMMYFUNCTION("""COMPUTED_VALUE"""),5.03655572E8)</f>
        <v>503655572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IFERROR(__xludf.DUMMYFUNCTION("""COMPUTED_VALUE"""),1761.98)</f>
        <v>1761.98</v>
      </c>
      <c r="D194" s="2">
        <f>IFERROR(__xludf.DUMMYFUNCTION("""COMPUTED_VALUE"""),45572.66666666667)</f>
        <v>45572.66667</v>
      </c>
      <c r="E194" s="1">
        <f>IFERROR(__xludf.DUMMYFUNCTION("""COMPUTED_VALUE"""),1761.98)</f>
        <v>1761.98</v>
      </c>
      <c r="G194" s="2">
        <f>IFERROR(__xludf.DUMMYFUNCTION("""COMPUTED_VALUE"""),45572.66666666667)</f>
        <v>45572.66667</v>
      </c>
      <c r="H194" s="1">
        <f>IFERROR(__xludf.DUMMYFUNCTION("""COMPUTED_VALUE"""),1739.76)</f>
        <v>1739.76</v>
      </c>
      <c r="J194" s="2">
        <f>IFERROR(__xludf.DUMMYFUNCTION("""COMPUTED_VALUE"""),45572.66666666667)</f>
        <v>45572.66667</v>
      </c>
      <c r="K194" s="1">
        <f>IFERROR(__xludf.DUMMYFUNCTION("""COMPUTED_VALUE"""),1744.65)</f>
        <v>1744.65</v>
      </c>
      <c r="M194" s="2">
        <f>IFERROR(__xludf.DUMMYFUNCTION("""COMPUTED_VALUE"""),45572.66666666667)</f>
        <v>45572.66667</v>
      </c>
      <c r="N194" s="1">
        <f>IFERROR(__xludf.DUMMYFUNCTION("""COMPUTED_VALUE"""),4.86306084E8)</f>
        <v>486306084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IFERROR(__xludf.DUMMYFUNCTION("""COMPUTED_VALUE"""),1750.69)</f>
        <v>1750.69</v>
      </c>
      <c r="D195" s="2">
        <f>IFERROR(__xludf.DUMMYFUNCTION("""COMPUTED_VALUE"""),45573.66666666667)</f>
        <v>45573.66667</v>
      </c>
      <c r="E195" s="1">
        <f>IFERROR(__xludf.DUMMYFUNCTION("""COMPUTED_VALUE"""),1767.14)</f>
        <v>1767.14</v>
      </c>
      <c r="G195" s="2">
        <f>IFERROR(__xludf.DUMMYFUNCTION("""COMPUTED_VALUE"""),45573.66666666667)</f>
        <v>45573.66667</v>
      </c>
      <c r="H195" s="1">
        <f>IFERROR(__xludf.DUMMYFUNCTION("""COMPUTED_VALUE"""),1750.25)</f>
        <v>1750.25</v>
      </c>
      <c r="J195" s="2">
        <f>IFERROR(__xludf.DUMMYFUNCTION("""COMPUTED_VALUE"""),45573.66666666667)</f>
        <v>45573.66667</v>
      </c>
      <c r="K195" s="1">
        <f>IFERROR(__xludf.DUMMYFUNCTION("""COMPUTED_VALUE"""),1765.07)</f>
        <v>1765.07</v>
      </c>
      <c r="M195" s="2">
        <f>IFERROR(__xludf.DUMMYFUNCTION("""COMPUTED_VALUE"""),45573.66666666667)</f>
        <v>45573.66667</v>
      </c>
      <c r="N195" s="1">
        <f>IFERROR(__xludf.DUMMYFUNCTION("""COMPUTED_VALUE"""),4.97383581E8)</f>
        <v>497383581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IFERROR(__xludf.DUMMYFUNCTION("""COMPUTED_VALUE"""),1766.68)</f>
        <v>1766.68</v>
      </c>
      <c r="D196" s="2">
        <f>IFERROR(__xludf.DUMMYFUNCTION("""COMPUTED_VALUE"""),45574.66666666667)</f>
        <v>45574.66667</v>
      </c>
      <c r="E196" s="1">
        <f>IFERROR(__xludf.DUMMYFUNCTION("""COMPUTED_VALUE"""),1785.62)</f>
        <v>1785.62</v>
      </c>
      <c r="G196" s="2">
        <f>IFERROR(__xludf.DUMMYFUNCTION("""COMPUTED_VALUE"""),45574.66666666667)</f>
        <v>45574.66667</v>
      </c>
      <c r="H196" s="1">
        <f>IFERROR(__xludf.DUMMYFUNCTION("""COMPUTED_VALUE"""),1764.72)</f>
        <v>1764.72</v>
      </c>
      <c r="J196" s="2">
        <f>IFERROR(__xludf.DUMMYFUNCTION("""COMPUTED_VALUE"""),45574.66666666667)</f>
        <v>45574.66667</v>
      </c>
      <c r="K196" s="1">
        <f>IFERROR(__xludf.DUMMYFUNCTION("""COMPUTED_VALUE"""),1783.71)</f>
        <v>1783.71</v>
      </c>
      <c r="M196" s="2">
        <f>IFERROR(__xludf.DUMMYFUNCTION("""COMPUTED_VALUE"""),45574.66666666667)</f>
        <v>45574.66667</v>
      </c>
      <c r="N196" s="1">
        <f>IFERROR(__xludf.DUMMYFUNCTION("""COMPUTED_VALUE"""),5.2288263E8)</f>
        <v>522882630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IFERROR(__xludf.DUMMYFUNCTION("""COMPUTED_VALUE"""),1786.17)</f>
        <v>1786.17</v>
      </c>
      <c r="D197" s="2">
        <f>IFERROR(__xludf.DUMMYFUNCTION("""COMPUTED_VALUE"""),45575.66666666667)</f>
        <v>45575.66667</v>
      </c>
      <c r="E197" s="1">
        <f>IFERROR(__xludf.DUMMYFUNCTION("""COMPUTED_VALUE"""),1786.52)</f>
        <v>1786.52</v>
      </c>
      <c r="G197" s="2">
        <f>IFERROR(__xludf.DUMMYFUNCTION("""COMPUTED_VALUE"""),45575.66666666667)</f>
        <v>45575.66667</v>
      </c>
      <c r="H197" s="1">
        <f>IFERROR(__xludf.DUMMYFUNCTION("""COMPUTED_VALUE"""),1775.79)</f>
        <v>1775.79</v>
      </c>
      <c r="J197" s="2">
        <f>IFERROR(__xludf.DUMMYFUNCTION("""COMPUTED_VALUE"""),45575.66666666667)</f>
        <v>45575.66667</v>
      </c>
      <c r="K197" s="1">
        <f>IFERROR(__xludf.DUMMYFUNCTION("""COMPUTED_VALUE"""),1778.41)</f>
        <v>1778.41</v>
      </c>
      <c r="M197" s="2">
        <f>IFERROR(__xludf.DUMMYFUNCTION("""COMPUTED_VALUE"""),45575.66666666667)</f>
        <v>45575.66667</v>
      </c>
      <c r="N197" s="1">
        <f>IFERROR(__xludf.DUMMYFUNCTION("""COMPUTED_VALUE"""),4.7054051E8)</f>
        <v>470540510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IFERROR(__xludf.DUMMYFUNCTION("""COMPUTED_VALUE"""),1782.24)</f>
        <v>1782.24</v>
      </c>
      <c r="D198" s="2">
        <f>IFERROR(__xludf.DUMMYFUNCTION("""COMPUTED_VALUE"""),45576.66666666667)</f>
        <v>45576.66667</v>
      </c>
      <c r="E198" s="1">
        <f>IFERROR(__xludf.DUMMYFUNCTION("""COMPUTED_VALUE"""),1799.87)</f>
        <v>1799.87</v>
      </c>
      <c r="G198" s="2">
        <f>IFERROR(__xludf.DUMMYFUNCTION("""COMPUTED_VALUE"""),45576.66666666667)</f>
        <v>45576.66667</v>
      </c>
      <c r="H198" s="1">
        <f>IFERROR(__xludf.DUMMYFUNCTION("""COMPUTED_VALUE"""),1782.24)</f>
        <v>1782.24</v>
      </c>
      <c r="J198" s="2">
        <f>IFERROR(__xludf.DUMMYFUNCTION("""COMPUTED_VALUE"""),45576.66666666667)</f>
        <v>45576.66667</v>
      </c>
      <c r="K198" s="1">
        <f>IFERROR(__xludf.DUMMYFUNCTION("""COMPUTED_VALUE"""),1795.68)</f>
        <v>1795.68</v>
      </c>
      <c r="M198" s="2">
        <f>IFERROR(__xludf.DUMMYFUNCTION("""COMPUTED_VALUE"""),45576.66666666667)</f>
        <v>45576.66667</v>
      </c>
      <c r="N198" s="1">
        <f>IFERROR(__xludf.DUMMYFUNCTION("""COMPUTED_VALUE"""),5.14218545E8)</f>
        <v>514218545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IFERROR(__xludf.DUMMYFUNCTION("""COMPUTED_VALUE"""),1798.41)</f>
        <v>1798.41</v>
      </c>
      <c r="D199" s="2">
        <f>IFERROR(__xludf.DUMMYFUNCTION("""COMPUTED_VALUE"""),45579.66666666667)</f>
        <v>45579.66667</v>
      </c>
      <c r="E199" s="1">
        <f>IFERROR(__xludf.DUMMYFUNCTION("""COMPUTED_VALUE"""),1800.58)</f>
        <v>1800.58</v>
      </c>
      <c r="G199" s="2">
        <f>IFERROR(__xludf.DUMMYFUNCTION("""COMPUTED_VALUE"""),45579.66666666667)</f>
        <v>45579.66667</v>
      </c>
      <c r="H199" s="1">
        <f>IFERROR(__xludf.DUMMYFUNCTION("""COMPUTED_VALUE"""),1792.95)</f>
        <v>1792.95</v>
      </c>
      <c r="J199" s="2">
        <f>IFERROR(__xludf.DUMMYFUNCTION("""COMPUTED_VALUE"""),45579.66666666667)</f>
        <v>45579.66667</v>
      </c>
      <c r="K199" s="1">
        <f>IFERROR(__xludf.DUMMYFUNCTION("""COMPUTED_VALUE"""),1796.67)</f>
        <v>1796.67</v>
      </c>
      <c r="M199" s="2">
        <f>IFERROR(__xludf.DUMMYFUNCTION("""COMPUTED_VALUE"""),45579.66666666667)</f>
        <v>45579.66667</v>
      </c>
      <c r="N199" s="1">
        <f>IFERROR(__xludf.DUMMYFUNCTION("""COMPUTED_VALUE"""),4.63960958E8)</f>
        <v>463960958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IFERROR(__xludf.DUMMYFUNCTION("""COMPUTED_VALUE"""),1797.59)</f>
        <v>1797.59</v>
      </c>
      <c r="D200" s="2">
        <f>IFERROR(__xludf.DUMMYFUNCTION("""COMPUTED_VALUE"""),45580.66666666667)</f>
        <v>45580.66667</v>
      </c>
      <c r="E200" s="1">
        <f>IFERROR(__xludf.DUMMYFUNCTION("""COMPUTED_VALUE"""),1807.18)</f>
        <v>1807.18</v>
      </c>
      <c r="G200" s="2">
        <f>IFERROR(__xludf.DUMMYFUNCTION("""COMPUTED_VALUE"""),45580.66666666667)</f>
        <v>45580.66667</v>
      </c>
      <c r="H200" s="1">
        <f>IFERROR(__xludf.DUMMYFUNCTION("""COMPUTED_VALUE"""),1795.97)</f>
        <v>1795.97</v>
      </c>
      <c r="J200" s="2">
        <f>IFERROR(__xludf.DUMMYFUNCTION("""COMPUTED_VALUE"""),45580.66666666667)</f>
        <v>45580.66667</v>
      </c>
      <c r="K200" s="1">
        <f>IFERROR(__xludf.DUMMYFUNCTION("""COMPUTED_VALUE"""),1800.67)</f>
        <v>1800.67</v>
      </c>
      <c r="M200" s="2">
        <f>IFERROR(__xludf.DUMMYFUNCTION("""COMPUTED_VALUE"""),45580.66666666667)</f>
        <v>45580.66667</v>
      </c>
      <c r="N200" s="1">
        <f>IFERROR(__xludf.DUMMYFUNCTION("""COMPUTED_VALUE"""),5.95406272E8)</f>
        <v>595406272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IFERROR(__xludf.DUMMYFUNCTION("""COMPUTED_VALUE"""),1799.08)</f>
        <v>1799.08</v>
      </c>
      <c r="D201" s="2">
        <f>IFERROR(__xludf.DUMMYFUNCTION("""COMPUTED_VALUE"""),45581.66666666667)</f>
        <v>45581.66667</v>
      </c>
      <c r="E201" s="1">
        <f>IFERROR(__xludf.DUMMYFUNCTION("""COMPUTED_VALUE"""),1804.95)</f>
        <v>1804.95</v>
      </c>
      <c r="G201" s="2">
        <f>IFERROR(__xludf.DUMMYFUNCTION("""COMPUTED_VALUE"""),45581.66666666667)</f>
        <v>45581.66667</v>
      </c>
      <c r="H201" s="1">
        <f>IFERROR(__xludf.DUMMYFUNCTION("""COMPUTED_VALUE"""),1795.3)</f>
        <v>1795.3</v>
      </c>
      <c r="J201" s="2">
        <f>IFERROR(__xludf.DUMMYFUNCTION("""COMPUTED_VALUE"""),45581.66666666667)</f>
        <v>45581.66667</v>
      </c>
      <c r="K201" s="1">
        <f>IFERROR(__xludf.DUMMYFUNCTION("""COMPUTED_VALUE"""),1803.1)</f>
        <v>1803.1</v>
      </c>
      <c r="M201" s="2">
        <f>IFERROR(__xludf.DUMMYFUNCTION("""COMPUTED_VALUE"""),45581.66666666667)</f>
        <v>45581.66667</v>
      </c>
      <c r="N201" s="1">
        <f>IFERROR(__xludf.DUMMYFUNCTION("""COMPUTED_VALUE"""),5.28743461E8)</f>
        <v>528743461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IFERROR(__xludf.DUMMYFUNCTION("""COMPUTED_VALUE"""),1807.68)</f>
        <v>1807.68</v>
      </c>
      <c r="D202" s="2">
        <f>IFERROR(__xludf.DUMMYFUNCTION("""COMPUTED_VALUE"""),45582.66666666667)</f>
        <v>45582.66667</v>
      </c>
      <c r="E202" s="1">
        <f>IFERROR(__xludf.DUMMYFUNCTION("""COMPUTED_VALUE"""),1809.37)</f>
        <v>1809.37</v>
      </c>
      <c r="G202" s="2">
        <f>IFERROR(__xludf.DUMMYFUNCTION("""COMPUTED_VALUE"""),45582.66666666667)</f>
        <v>45582.66667</v>
      </c>
      <c r="H202" s="1">
        <f>IFERROR(__xludf.DUMMYFUNCTION("""COMPUTED_VALUE"""),1794.63)</f>
        <v>1794.63</v>
      </c>
      <c r="J202" s="2">
        <f>IFERROR(__xludf.DUMMYFUNCTION("""COMPUTED_VALUE"""),45582.66666666667)</f>
        <v>45582.66667</v>
      </c>
      <c r="K202" s="1">
        <f>IFERROR(__xludf.DUMMYFUNCTION("""COMPUTED_VALUE"""),1799.21)</f>
        <v>1799.21</v>
      </c>
      <c r="M202" s="2">
        <f>IFERROR(__xludf.DUMMYFUNCTION("""COMPUTED_VALUE"""),45582.66666666667)</f>
        <v>45582.66667</v>
      </c>
      <c r="N202" s="1">
        <f>IFERROR(__xludf.DUMMYFUNCTION("""COMPUTED_VALUE"""),4.88316726E8)</f>
        <v>488316726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IFERROR(__xludf.DUMMYFUNCTION("""COMPUTED_VALUE"""),1805.43)</f>
        <v>1805.43</v>
      </c>
      <c r="D203" s="2">
        <f>IFERROR(__xludf.DUMMYFUNCTION("""COMPUTED_VALUE"""),45583.66666666667)</f>
        <v>45583.66667</v>
      </c>
      <c r="E203" s="1">
        <f>IFERROR(__xludf.DUMMYFUNCTION("""COMPUTED_VALUE"""),1819.57)</f>
        <v>1819.57</v>
      </c>
      <c r="G203" s="2">
        <f>IFERROR(__xludf.DUMMYFUNCTION("""COMPUTED_VALUE"""),45583.66666666667)</f>
        <v>45583.66667</v>
      </c>
      <c r="H203" s="1">
        <f>IFERROR(__xludf.DUMMYFUNCTION("""COMPUTED_VALUE"""),1803.71)</f>
        <v>1803.71</v>
      </c>
      <c r="J203" s="2">
        <f>IFERROR(__xludf.DUMMYFUNCTION("""COMPUTED_VALUE"""),45583.66666666667)</f>
        <v>45583.66667</v>
      </c>
      <c r="K203" s="1">
        <f>IFERROR(__xludf.DUMMYFUNCTION("""COMPUTED_VALUE"""),1815.33)</f>
        <v>1815.33</v>
      </c>
      <c r="M203" s="2">
        <f>IFERROR(__xludf.DUMMYFUNCTION("""COMPUTED_VALUE"""),45583.66666666667)</f>
        <v>45583.66667</v>
      </c>
      <c r="N203" s="1">
        <f>IFERROR(__xludf.DUMMYFUNCTION("""COMPUTED_VALUE"""),4.54351265E8)</f>
        <v>454351265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IFERROR(__xludf.DUMMYFUNCTION("""COMPUTED_VALUE"""),1811.73)</f>
        <v>1811.73</v>
      </c>
      <c r="D204" s="2">
        <f>IFERROR(__xludf.DUMMYFUNCTION("""COMPUTED_VALUE"""),45586.66666666667)</f>
        <v>45586.66667</v>
      </c>
      <c r="E204" s="1">
        <f>IFERROR(__xludf.DUMMYFUNCTION("""COMPUTED_VALUE"""),1812.32)</f>
        <v>1812.32</v>
      </c>
      <c r="G204" s="2">
        <f>IFERROR(__xludf.DUMMYFUNCTION("""COMPUTED_VALUE"""),45586.66666666667)</f>
        <v>45586.66667</v>
      </c>
      <c r="H204" s="1">
        <f>IFERROR(__xludf.DUMMYFUNCTION("""COMPUTED_VALUE"""),1796.88)</f>
        <v>1796.88</v>
      </c>
      <c r="J204" s="2">
        <f>IFERROR(__xludf.DUMMYFUNCTION("""COMPUTED_VALUE"""),45586.66666666667)</f>
        <v>45586.66667</v>
      </c>
      <c r="K204" s="1">
        <f>IFERROR(__xludf.DUMMYFUNCTION("""COMPUTED_VALUE"""),1805.65)</f>
        <v>1805.65</v>
      </c>
      <c r="M204" s="2">
        <f>IFERROR(__xludf.DUMMYFUNCTION("""COMPUTED_VALUE"""),45586.66666666667)</f>
        <v>45586.66667</v>
      </c>
      <c r="N204" s="1">
        <f>IFERROR(__xludf.DUMMYFUNCTION("""COMPUTED_VALUE"""),4.48996813E8)</f>
        <v>448996813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IFERROR(__xludf.DUMMYFUNCTION("""COMPUTED_VALUE"""),1800.79)</f>
        <v>1800.79</v>
      </c>
      <c r="D205" s="2">
        <f>IFERROR(__xludf.DUMMYFUNCTION("""COMPUTED_VALUE"""),45587.66666666667)</f>
        <v>45587.66667</v>
      </c>
      <c r="E205" s="1">
        <f>IFERROR(__xludf.DUMMYFUNCTION("""COMPUTED_VALUE"""),1813.0)</f>
        <v>1813</v>
      </c>
      <c r="G205" s="2">
        <f>IFERROR(__xludf.DUMMYFUNCTION("""COMPUTED_VALUE"""),45587.66666666667)</f>
        <v>45587.66667</v>
      </c>
      <c r="H205" s="1">
        <f>IFERROR(__xludf.DUMMYFUNCTION("""COMPUTED_VALUE"""),1793.93)</f>
        <v>1793.93</v>
      </c>
      <c r="J205" s="2">
        <f>IFERROR(__xludf.DUMMYFUNCTION("""COMPUTED_VALUE"""),45587.66666666667)</f>
        <v>45587.66667</v>
      </c>
      <c r="K205" s="1">
        <f>IFERROR(__xludf.DUMMYFUNCTION("""COMPUTED_VALUE"""),1806.35)</f>
        <v>1806.35</v>
      </c>
      <c r="M205" s="2">
        <f>IFERROR(__xludf.DUMMYFUNCTION("""COMPUTED_VALUE"""),45587.66666666667)</f>
        <v>45587.66667</v>
      </c>
      <c r="N205" s="1">
        <f>IFERROR(__xludf.DUMMYFUNCTION("""COMPUTED_VALUE"""),4.81256835E8)</f>
        <v>481256835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IFERROR(__xludf.DUMMYFUNCTION("""COMPUTED_VALUE"""),1800.17)</f>
        <v>1800.17</v>
      </c>
      <c r="D206" s="2">
        <f>IFERROR(__xludf.DUMMYFUNCTION("""COMPUTED_VALUE"""),45588.66666666667)</f>
        <v>45588.66667</v>
      </c>
      <c r="E206" s="1">
        <f>IFERROR(__xludf.DUMMYFUNCTION("""COMPUTED_VALUE"""),1800.17)</f>
        <v>1800.17</v>
      </c>
      <c r="G206" s="2">
        <f>IFERROR(__xludf.DUMMYFUNCTION("""COMPUTED_VALUE"""),45588.66666666667)</f>
        <v>45588.66667</v>
      </c>
      <c r="H206" s="1">
        <f>IFERROR(__xludf.DUMMYFUNCTION("""COMPUTED_VALUE"""),1775.41)</f>
        <v>1775.41</v>
      </c>
      <c r="J206" s="2">
        <f>IFERROR(__xludf.DUMMYFUNCTION("""COMPUTED_VALUE"""),45588.66666666667)</f>
        <v>45588.66667</v>
      </c>
      <c r="K206" s="1">
        <f>IFERROR(__xludf.DUMMYFUNCTION("""COMPUTED_VALUE"""),1784.48)</f>
        <v>1784.48</v>
      </c>
      <c r="M206" s="2">
        <f>IFERROR(__xludf.DUMMYFUNCTION("""COMPUTED_VALUE"""),45588.66666666667)</f>
        <v>45588.66667</v>
      </c>
      <c r="N206" s="1">
        <f>IFERROR(__xludf.DUMMYFUNCTION("""COMPUTED_VALUE"""),4.7538987E8)</f>
        <v>475389870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IFERROR(__xludf.DUMMYFUNCTION("""COMPUTED_VALUE"""),1787.1)</f>
        <v>1787.1</v>
      </c>
      <c r="D207" s="2">
        <f>IFERROR(__xludf.DUMMYFUNCTION("""COMPUTED_VALUE"""),45589.66666666667)</f>
        <v>45589.66667</v>
      </c>
      <c r="E207" s="1">
        <f>IFERROR(__xludf.DUMMYFUNCTION("""COMPUTED_VALUE"""),1791.7)</f>
        <v>1791.7</v>
      </c>
      <c r="G207" s="2">
        <f>IFERROR(__xludf.DUMMYFUNCTION("""COMPUTED_VALUE"""),45589.66666666667)</f>
        <v>45589.66667</v>
      </c>
      <c r="H207" s="1">
        <f>IFERROR(__xludf.DUMMYFUNCTION("""COMPUTED_VALUE"""),1782.0)</f>
        <v>1782</v>
      </c>
      <c r="J207" s="2">
        <f>IFERROR(__xludf.DUMMYFUNCTION("""COMPUTED_VALUE"""),45589.66666666667)</f>
        <v>45589.66667</v>
      </c>
      <c r="K207" s="1">
        <f>IFERROR(__xludf.DUMMYFUNCTION("""COMPUTED_VALUE"""),1789.5)</f>
        <v>1789.5</v>
      </c>
      <c r="M207" s="2">
        <f>IFERROR(__xludf.DUMMYFUNCTION("""COMPUTED_VALUE"""),45589.66666666667)</f>
        <v>45589.66667</v>
      </c>
      <c r="N207" s="1">
        <f>IFERROR(__xludf.DUMMYFUNCTION("""COMPUTED_VALUE"""),5.03381833E8)</f>
        <v>503381833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IFERROR(__xludf.DUMMYFUNCTION("""COMPUTED_VALUE"""),1797.37)</f>
        <v>1797.37</v>
      </c>
      <c r="D208" s="2">
        <f>IFERROR(__xludf.DUMMYFUNCTION("""COMPUTED_VALUE"""),45590.66666666667)</f>
        <v>45590.66667</v>
      </c>
      <c r="E208" s="1">
        <f>IFERROR(__xludf.DUMMYFUNCTION("""COMPUTED_VALUE"""),1807.23)</f>
        <v>1807.23</v>
      </c>
      <c r="G208" s="2">
        <f>IFERROR(__xludf.DUMMYFUNCTION("""COMPUTED_VALUE"""),45590.66666666667)</f>
        <v>45590.66667</v>
      </c>
      <c r="H208" s="1">
        <f>IFERROR(__xludf.DUMMYFUNCTION("""COMPUTED_VALUE"""),1787.04)</f>
        <v>1787.04</v>
      </c>
      <c r="J208" s="2">
        <f>IFERROR(__xludf.DUMMYFUNCTION("""COMPUTED_VALUE"""),45590.66666666667)</f>
        <v>45590.66667</v>
      </c>
      <c r="K208" s="1">
        <f>IFERROR(__xludf.DUMMYFUNCTION("""COMPUTED_VALUE"""),1788.69)</f>
        <v>1788.69</v>
      </c>
      <c r="M208" s="2">
        <f>IFERROR(__xludf.DUMMYFUNCTION("""COMPUTED_VALUE"""),45590.66666666667)</f>
        <v>45590.66667</v>
      </c>
      <c r="N208" s="1">
        <f>IFERROR(__xludf.DUMMYFUNCTION("""COMPUTED_VALUE"""),5.29168914E8)</f>
        <v>529168914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IFERROR(__xludf.DUMMYFUNCTION("""COMPUTED_VALUE"""),1798.06)</f>
        <v>1798.06</v>
      </c>
      <c r="D209" s="2">
        <f>IFERROR(__xludf.DUMMYFUNCTION("""COMPUTED_VALUE"""),45593.66666666667)</f>
        <v>45593.66667</v>
      </c>
      <c r="E209" s="1">
        <f>IFERROR(__xludf.DUMMYFUNCTION("""COMPUTED_VALUE"""),1804.71)</f>
        <v>1804.71</v>
      </c>
      <c r="G209" s="2">
        <f>IFERROR(__xludf.DUMMYFUNCTION("""COMPUTED_VALUE"""),45593.66666666667)</f>
        <v>45593.66667</v>
      </c>
      <c r="H209" s="1">
        <f>IFERROR(__xludf.DUMMYFUNCTION("""COMPUTED_VALUE"""),1796.29)</f>
        <v>1796.29</v>
      </c>
      <c r="J209" s="2">
        <f>IFERROR(__xludf.DUMMYFUNCTION("""COMPUTED_VALUE"""),45593.66666666667)</f>
        <v>45593.66667</v>
      </c>
      <c r="K209" s="1">
        <f>IFERROR(__xludf.DUMMYFUNCTION("""COMPUTED_VALUE"""),1796.4)</f>
        <v>1796.4</v>
      </c>
      <c r="M209" s="2">
        <f>IFERROR(__xludf.DUMMYFUNCTION("""COMPUTED_VALUE"""),45593.66666666667)</f>
        <v>45593.66667</v>
      </c>
      <c r="N209" s="1">
        <f>IFERROR(__xludf.DUMMYFUNCTION("""COMPUTED_VALUE"""),5.29742525E8)</f>
        <v>529742525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IFERROR(__xludf.DUMMYFUNCTION("""COMPUTED_VALUE"""),1794.98)</f>
        <v>1794.98</v>
      </c>
      <c r="D210" s="2">
        <f>IFERROR(__xludf.DUMMYFUNCTION("""COMPUTED_VALUE"""),45594.66666666667)</f>
        <v>45594.66667</v>
      </c>
      <c r="E210" s="1">
        <f>IFERROR(__xludf.DUMMYFUNCTION("""COMPUTED_VALUE"""),1805.41)</f>
        <v>1805.41</v>
      </c>
      <c r="G210" s="2">
        <f>IFERROR(__xludf.DUMMYFUNCTION("""COMPUTED_VALUE"""),45594.66666666667)</f>
        <v>45594.66667</v>
      </c>
      <c r="H210" s="1">
        <f>IFERROR(__xludf.DUMMYFUNCTION("""COMPUTED_VALUE"""),1786.65)</f>
        <v>1786.65</v>
      </c>
      <c r="J210" s="2">
        <f>IFERROR(__xludf.DUMMYFUNCTION("""COMPUTED_VALUE"""),45594.66666666667)</f>
        <v>45594.66667</v>
      </c>
      <c r="K210" s="1">
        <f>IFERROR(__xludf.DUMMYFUNCTION("""COMPUTED_VALUE"""),1800.71)</f>
        <v>1800.71</v>
      </c>
      <c r="M210" s="2">
        <f>IFERROR(__xludf.DUMMYFUNCTION("""COMPUTED_VALUE"""),45594.66666666667)</f>
        <v>45594.66667</v>
      </c>
      <c r="N210" s="1">
        <f>IFERROR(__xludf.DUMMYFUNCTION("""COMPUTED_VALUE"""),5.37471083E8)</f>
        <v>537471083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IFERROR(__xludf.DUMMYFUNCTION("""COMPUTED_VALUE"""),1808.53)</f>
        <v>1808.53</v>
      </c>
      <c r="D211" s="2">
        <f>IFERROR(__xludf.DUMMYFUNCTION("""COMPUTED_VALUE"""),45595.66666666667)</f>
        <v>45595.66667</v>
      </c>
      <c r="E211" s="1">
        <f>IFERROR(__xludf.DUMMYFUNCTION("""COMPUTED_VALUE"""),1811.33)</f>
        <v>1811.33</v>
      </c>
      <c r="G211" s="2">
        <f>IFERROR(__xludf.DUMMYFUNCTION("""COMPUTED_VALUE"""),45595.66666666667)</f>
        <v>45595.66667</v>
      </c>
      <c r="H211" s="1">
        <f>IFERROR(__xludf.DUMMYFUNCTION("""COMPUTED_VALUE"""),1797.83)</f>
        <v>1797.83</v>
      </c>
      <c r="J211" s="2">
        <f>IFERROR(__xludf.DUMMYFUNCTION("""COMPUTED_VALUE"""),45595.66666666667)</f>
        <v>45595.66667</v>
      </c>
      <c r="K211" s="1">
        <f>IFERROR(__xludf.DUMMYFUNCTION("""COMPUTED_VALUE"""),1799.13)</f>
        <v>1799.13</v>
      </c>
      <c r="M211" s="2">
        <f>IFERROR(__xludf.DUMMYFUNCTION("""COMPUTED_VALUE"""),45595.66666666667)</f>
        <v>45595.66667</v>
      </c>
      <c r="N211" s="1">
        <f>IFERROR(__xludf.DUMMYFUNCTION("""COMPUTED_VALUE"""),5.42781555E8)</f>
        <v>542781555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IFERROR(__xludf.DUMMYFUNCTION("""COMPUTED_VALUE"""),1793.16)</f>
        <v>1793.16</v>
      </c>
      <c r="D212" s="2">
        <f>IFERROR(__xludf.DUMMYFUNCTION("""COMPUTED_VALUE"""),45596.66666666667)</f>
        <v>45596.66667</v>
      </c>
      <c r="E212" s="1">
        <f>IFERROR(__xludf.DUMMYFUNCTION("""COMPUTED_VALUE"""),1798.18)</f>
        <v>1798.18</v>
      </c>
      <c r="G212" s="2">
        <f>IFERROR(__xludf.DUMMYFUNCTION("""COMPUTED_VALUE"""),45596.66666666667)</f>
        <v>45596.66667</v>
      </c>
      <c r="H212" s="1">
        <f>IFERROR(__xludf.DUMMYFUNCTION("""COMPUTED_VALUE"""),1776.76)</f>
        <v>1776.76</v>
      </c>
      <c r="J212" s="2">
        <f>IFERROR(__xludf.DUMMYFUNCTION("""COMPUTED_VALUE"""),45596.66666666667)</f>
        <v>45596.66667</v>
      </c>
      <c r="K212" s="1">
        <f>IFERROR(__xludf.DUMMYFUNCTION("""COMPUTED_VALUE"""),1780.0)</f>
        <v>1780</v>
      </c>
      <c r="M212" s="2">
        <f>IFERROR(__xludf.DUMMYFUNCTION("""COMPUTED_VALUE"""),45596.66666666667)</f>
        <v>45596.66667</v>
      </c>
      <c r="N212" s="1">
        <f>IFERROR(__xludf.DUMMYFUNCTION("""COMPUTED_VALUE"""),7.58360282E8)</f>
        <v>758360282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IFERROR(__xludf.DUMMYFUNCTION("""COMPUTED_VALUE"""),1814.03)</f>
        <v>1814.03</v>
      </c>
      <c r="D213" s="2">
        <f>IFERROR(__xludf.DUMMYFUNCTION("""COMPUTED_VALUE"""),45597.66666666667)</f>
        <v>45597.66667</v>
      </c>
      <c r="E213" s="1">
        <f>IFERROR(__xludf.DUMMYFUNCTION("""COMPUTED_VALUE"""),1830.31)</f>
        <v>1830.31</v>
      </c>
      <c r="G213" s="2">
        <f>IFERROR(__xludf.DUMMYFUNCTION("""COMPUTED_VALUE"""),45597.66666666667)</f>
        <v>45597.66667</v>
      </c>
      <c r="H213" s="1">
        <f>IFERROR(__xludf.DUMMYFUNCTION("""COMPUTED_VALUE"""),1814.03)</f>
        <v>1814.03</v>
      </c>
      <c r="J213" s="2">
        <f>IFERROR(__xludf.DUMMYFUNCTION("""COMPUTED_VALUE"""),45597.66666666667)</f>
        <v>45597.66667</v>
      </c>
      <c r="K213" s="1">
        <f>IFERROR(__xludf.DUMMYFUNCTION("""COMPUTED_VALUE"""),1816.34)</f>
        <v>1816.34</v>
      </c>
      <c r="M213" s="2">
        <f>IFERROR(__xludf.DUMMYFUNCTION("""COMPUTED_VALUE"""),45597.66666666667)</f>
        <v>45597.66667</v>
      </c>
      <c r="N213" s="1">
        <f>IFERROR(__xludf.DUMMYFUNCTION("""COMPUTED_VALUE"""),6.32564349E8)</f>
        <v>632564349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IFERROR(__xludf.DUMMYFUNCTION("""COMPUTED_VALUE"""),1812.45)</f>
        <v>1812.45</v>
      </c>
      <c r="D214" s="2">
        <f>IFERROR(__xludf.DUMMYFUNCTION("""COMPUTED_VALUE"""),45600.66666666667)</f>
        <v>45600.66667</v>
      </c>
      <c r="E214" s="1">
        <f>IFERROR(__xludf.DUMMYFUNCTION("""COMPUTED_VALUE"""),1820.94)</f>
        <v>1820.94</v>
      </c>
      <c r="G214" s="2">
        <f>IFERROR(__xludf.DUMMYFUNCTION("""COMPUTED_VALUE"""),45600.66666666667)</f>
        <v>45600.66667</v>
      </c>
      <c r="H214" s="1">
        <f>IFERROR(__xludf.DUMMYFUNCTION("""COMPUTED_VALUE"""),1804.81)</f>
        <v>1804.81</v>
      </c>
      <c r="J214" s="2">
        <f>IFERROR(__xludf.DUMMYFUNCTION("""COMPUTED_VALUE"""),45600.66666666667)</f>
        <v>45600.66667</v>
      </c>
      <c r="K214" s="1">
        <f>IFERROR(__xludf.DUMMYFUNCTION("""COMPUTED_VALUE"""),1811.43)</f>
        <v>1811.43</v>
      </c>
      <c r="M214" s="2">
        <f>IFERROR(__xludf.DUMMYFUNCTION("""COMPUTED_VALUE"""),45600.66666666667)</f>
        <v>45600.66667</v>
      </c>
      <c r="N214" s="1">
        <f>IFERROR(__xludf.DUMMYFUNCTION("""COMPUTED_VALUE"""),5.21390682E8)</f>
        <v>521390682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IFERROR(__xludf.DUMMYFUNCTION("""COMPUTED_VALUE"""),1812.62)</f>
        <v>1812.62</v>
      </c>
      <c r="D215" s="2">
        <f>IFERROR(__xludf.DUMMYFUNCTION("""COMPUTED_VALUE"""),45601.66666666667)</f>
        <v>45601.66667</v>
      </c>
      <c r="E215" s="1">
        <f>IFERROR(__xludf.DUMMYFUNCTION("""COMPUTED_VALUE"""),1835.88)</f>
        <v>1835.88</v>
      </c>
      <c r="G215" s="2">
        <f>IFERROR(__xludf.DUMMYFUNCTION("""COMPUTED_VALUE"""),45601.66666666667)</f>
        <v>45601.66667</v>
      </c>
      <c r="H215" s="1">
        <f>IFERROR(__xludf.DUMMYFUNCTION("""COMPUTED_VALUE"""),1812.62)</f>
        <v>1812.62</v>
      </c>
      <c r="J215" s="2">
        <f>IFERROR(__xludf.DUMMYFUNCTION("""COMPUTED_VALUE"""),45601.66666666667)</f>
        <v>45601.66667</v>
      </c>
      <c r="K215" s="1">
        <f>IFERROR(__xludf.DUMMYFUNCTION("""COMPUTED_VALUE"""),1835.72)</f>
        <v>1835.72</v>
      </c>
      <c r="M215" s="2">
        <f>IFERROR(__xludf.DUMMYFUNCTION("""COMPUTED_VALUE"""),45601.66666666667)</f>
        <v>45601.66667</v>
      </c>
      <c r="N215" s="1">
        <f>IFERROR(__xludf.DUMMYFUNCTION("""COMPUTED_VALUE"""),4.95314381E8)</f>
        <v>495314381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IFERROR(__xludf.DUMMYFUNCTION("""COMPUTED_VALUE"""),1850.44)</f>
        <v>1850.44</v>
      </c>
      <c r="D216" s="2">
        <f>IFERROR(__xludf.DUMMYFUNCTION("""COMPUTED_VALUE"""),45602.66666666667)</f>
        <v>45602.66667</v>
      </c>
      <c r="E216" s="1">
        <f>IFERROR(__xludf.DUMMYFUNCTION("""COMPUTED_VALUE"""),1876.48)</f>
        <v>1876.48</v>
      </c>
      <c r="G216" s="2">
        <f>IFERROR(__xludf.DUMMYFUNCTION("""COMPUTED_VALUE"""),45602.66666666667)</f>
        <v>45602.66667</v>
      </c>
      <c r="H216" s="1">
        <f>IFERROR(__xludf.DUMMYFUNCTION("""COMPUTED_VALUE"""),1848.25)</f>
        <v>1848.25</v>
      </c>
      <c r="J216" s="2">
        <f>IFERROR(__xludf.DUMMYFUNCTION("""COMPUTED_VALUE"""),45602.66666666667)</f>
        <v>45602.66667</v>
      </c>
      <c r="K216" s="1">
        <f>IFERROR(__xludf.DUMMYFUNCTION("""COMPUTED_VALUE"""),1875.75)</f>
        <v>1875.75</v>
      </c>
      <c r="M216" s="2">
        <f>IFERROR(__xludf.DUMMYFUNCTION("""COMPUTED_VALUE"""),45602.66666666667)</f>
        <v>45602.66667</v>
      </c>
      <c r="N216" s="1">
        <f>IFERROR(__xludf.DUMMYFUNCTION("""COMPUTED_VALUE"""),8.45854451E8)</f>
        <v>845854451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IFERROR(__xludf.DUMMYFUNCTION("""COMPUTED_VALUE"""),1879.57)</f>
        <v>1879.57</v>
      </c>
      <c r="D217" s="2">
        <f>IFERROR(__xludf.DUMMYFUNCTION("""COMPUTED_VALUE"""),45603.66666666667)</f>
        <v>45603.66667</v>
      </c>
      <c r="E217" s="1">
        <f>IFERROR(__xludf.DUMMYFUNCTION("""COMPUTED_VALUE"""),1901.18)</f>
        <v>1901.18</v>
      </c>
      <c r="G217" s="2">
        <f>IFERROR(__xludf.DUMMYFUNCTION("""COMPUTED_VALUE"""),45603.66666666667)</f>
        <v>45603.66667</v>
      </c>
      <c r="H217" s="1">
        <f>IFERROR(__xludf.DUMMYFUNCTION("""COMPUTED_VALUE"""),1879.57)</f>
        <v>1879.57</v>
      </c>
      <c r="J217" s="2">
        <f>IFERROR(__xludf.DUMMYFUNCTION("""COMPUTED_VALUE"""),45603.66666666667)</f>
        <v>45603.66667</v>
      </c>
      <c r="K217" s="1">
        <f>IFERROR(__xludf.DUMMYFUNCTION("""COMPUTED_VALUE"""),1893.31)</f>
        <v>1893.31</v>
      </c>
      <c r="M217" s="2">
        <f>IFERROR(__xludf.DUMMYFUNCTION("""COMPUTED_VALUE"""),45603.66666666667)</f>
        <v>45603.66667</v>
      </c>
      <c r="N217" s="1">
        <f>IFERROR(__xludf.DUMMYFUNCTION("""COMPUTED_VALUE"""),7.24608359E8)</f>
        <v>724608359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IFERROR(__xludf.DUMMYFUNCTION("""COMPUTED_VALUE"""),1888.35)</f>
        <v>1888.35</v>
      </c>
      <c r="D218" s="2">
        <f>IFERROR(__xludf.DUMMYFUNCTION("""COMPUTED_VALUE"""),45604.66666666667)</f>
        <v>45604.66667</v>
      </c>
      <c r="E218" s="1">
        <f>IFERROR(__xludf.DUMMYFUNCTION("""COMPUTED_VALUE"""),1901.41)</f>
        <v>1901.41</v>
      </c>
      <c r="G218" s="2">
        <f>IFERROR(__xludf.DUMMYFUNCTION("""COMPUTED_VALUE"""),45604.66666666667)</f>
        <v>45604.66667</v>
      </c>
      <c r="H218" s="1">
        <f>IFERROR(__xludf.DUMMYFUNCTION("""COMPUTED_VALUE"""),1888.0)</f>
        <v>1888</v>
      </c>
      <c r="J218" s="2">
        <f>IFERROR(__xludf.DUMMYFUNCTION("""COMPUTED_VALUE"""),45604.66666666667)</f>
        <v>45604.66667</v>
      </c>
      <c r="K218" s="1">
        <f>IFERROR(__xludf.DUMMYFUNCTION("""COMPUTED_VALUE"""),1895.87)</f>
        <v>1895.87</v>
      </c>
      <c r="M218" s="2">
        <f>IFERROR(__xludf.DUMMYFUNCTION("""COMPUTED_VALUE"""),45604.66666666667)</f>
        <v>45604.66667</v>
      </c>
      <c r="N218" s="1">
        <f>IFERROR(__xludf.DUMMYFUNCTION("""COMPUTED_VALUE"""),6.94457097E8)</f>
        <v>694457097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IFERROR(__xludf.DUMMYFUNCTION("""COMPUTED_VALUE"""),1899.8)</f>
        <v>1899.8</v>
      </c>
      <c r="D219" s="2">
        <f>IFERROR(__xludf.DUMMYFUNCTION("""COMPUTED_VALUE"""),45607.66666666667)</f>
        <v>45607.66667</v>
      </c>
      <c r="E219" s="1">
        <f>IFERROR(__xludf.DUMMYFUNCTION("""COMPUTED_VALUE"""),1908.53)</f>
        <v>1908.53</v>
      </c>
      <c r="G219" s="2">
        <f>IFERROR(__xludf.DUMMYFUNCTION("""COMPUTED_VALUE"""),45607.66666666667)</f>
        <v>45607.66667</v>
      </c>
      <c r="H219" s="1">
        <f>IFERROR(__xludf.DUMMYFUNCTION("""COMPUTED_VALUE"""),1899.37)</f>
        <v>1899.37</v>
      </c>
      <c r="J219" s="2">
        <f>IFERROR(__xludf.DUMMYFUNCTION("""COMPUTED_VALUE"""),45607.66666666667)</f>
        <v>45607.66667</v>
      </c>
      <c r="K219" s="1">
        <f>IFERROR(__xludf.DUMMYFUNCTION("""COMPUTED_VALUE"""),1903.35)</f>
        <v>1903.35</v>
      </c>
      <c r="M219" s="2">
        <f>IFERROR(__xludf.DUMMYFUNCTION("""COMPUTED_VALUE"""),45607.66666666667)</f>
        <v>45607.66667</v>
      </c>
      <c r="N219" s="1">
        <f>IFERROR(__xludf.DUMMYFUNCTION("""COMPUTED_VALUE"""),6.45278727E8)</f>
        <v>645278727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IFERROR(__xludf.DUMMYFUNCTION("""COMPUTED_VALUE"""),1905.89)</f>
        <v>1905.89</v>
      </c>
      <c r="D220" s="2">
        <f>IFERROR(__xludf.DUMMYFUNCTION("""COMPUTED_VALUE"""),45608.66666666667)</f>
        <v>45608.66667</v>
      </c>
      <c r="E220" s="1">
        <f>IFERROR(__xludf.DUMMYFUNCTION("""COMPUTED_VALUE"""),1912.02)</f>
        <v>1912.02</v>
      </c>
      <c r="G220" s="2">
        <f>IFERROR(__xludf.DUMMYFUNCTION("""COMPUTED_VALUE"""),45608.66666666667)</f>
        <v>45608.66667</v>
      </c>
      <c r="H220" s="1">
        <f>IFERROR(__xludf.DUMMYFUNCTION("""COMPUTED_VALUE"""),1896.45)</f>
        <v>1896.45</v>
      </c>
      <c r="J220" s="2">
        <f>IFERROR(__xludf.DUMMYFUNCTION("""COMPUTED_VALUE"""),45608.66666666667)</f>
        <v>45608.66667</v>
      </c>
      <c r="K220" s="1">
        <f>IFERROR(__xludf.DUMMYFUNCTION("""COMPUTED_VALUE"""),1906.98)</f>
        <v>1906.98</v>
      </c>
      <c r="M220" s="2">
        <f>IFERROR(__xludf.DUMMYFUNCTION("""COMPUTED_VALUE"""),45608.66666666667)</f>
        <v>45608.66667</v>
      </c>
      <c r="N220" s="1">
        <f>IFERROR(__xludf.DUMMYFUNCTION("""COMPUTED_VALUE"""),5.97188721E8)</f>
        <v>597188721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IFERROR(__xludf.DUMMYFUNCTION("""COMPUTED_VALUE"""),1908.72)</f>
        <v>1908.72</v>
      </c>
      <c r="D221" s="2">
        <f>IFERROR(__xludf.DUMMYFUNCTION("""COMPUTED_VALUE"""),45609.66666666667)</f>
        <v>45609.66667</v>
      </c>
      <c r="E221" s="1">
        <f>IFERROR(__xludf.DUMMYFUNCTION("""COMPUTED_VALUE"""),1931.67)</f>
        <v>1931.67</v>
      </c>
      <c r="G221" s="2">
        <f>IFERROR(__xludf.DUMMYFUNCTION("""COMPUTED_VALUE"""),45609.66666666667)</f>
        <v>45609.66667</v>
      </c>
      <c r="H221" s="1">
        <f>IFERROR(__xludf.DUMMYFUNCTION("""COMPUTED_VALUE"""),1908.72)</f>
        <v>1908.72</v>
      </c>
      <c r="J221" s="2">
        <f>IFERROR(__xludf.DUMMYFUNCTION("""COMPUTED_VALUE"""),45609.66666666667)</f>
        <v>45609.66667</v>
      </c>
      <c r="K221" s="1">
        <f>IFERROR(__xludf.DUMMYFUNCTION("""COMPUTED_VALUE"""),1925.63)</f>
        <v>1925.63</v>
      </c>
      <c r="M221" s="2">
        <f>IFERROR(__xludf.DUMMYFUNCTION("""COMPUTED_VALUE"""),45609.66666666667)</f>
        <v>45609.66667</v>
      </c>
      <c r="N221" s="1">
        <f>IFERROR(__xludf.DUMMYFUNCTION("""COMPUTED_VALUE"""),6.28299731E8)</f>
        <v>628299731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IFERROR(__xludf.DUMMYFUNCTION("""COMPUTED_VALUE"""),1928.68)</f>
        <v>1928.68</v>
      </c>
      <c r="D222" s="2">
        <f>IFERROR(__xludf.DUMMYFUNCTION("""COMPUTED_VALUE"""),45610.66666666667)</f>
        <v>45610.66667</v>
      </c>
      <c r="E222" s="1">
        <f>IFERROR(__xludf.DUMMYFUNCTION("""COMPUTED_VALUE"""),1934.88)</f>
        <v>1934.88</v>
      </c>
      <c r="G222" s="2">
        <f>IFERROR(__xludf.DUMMYFUNCTION("""COMPUTED_VALUE"""),45610.66666666667)</f>
        <v>45610.66667</v>
      </c>
      <c r="H222" s="1">
        <f>IFERROR(__xludf.DUMMYFUNCTION("""COMPUTED_VALUE"""),1914.51)</f>
        <v>1914.51</v>
      </c>
      <c r="J222" s="2">
        <f>IFERROR(__xludf.DUMMYFUNCTION("""COMPUTED_VALUE"""),45610.66666666667)</f>
        <v>45610.66667</v>
      </c>
      <c r="K222" s="1">
        <f>IFERROR(__xludf.DUMMYFUNCTION("""COMPUTED_VALUE"""),1915.59)</f>
        <v>1915.59</v>
      </c>
      <c r="M222" s="2">
        <f>IFERROR(__xludf.DUMMYFUNCTION("""COMPUTED_VALUE"""),45610.66666666667)</f>
        <v>45610.66667</v>
      </c>
      <c r="N222" s="1">
        <f>IFERROR(__xludf.DUMMYFUNCTION("""COMPUTED_VALUE"""),6.12205832E8)</f>
        <v>612205832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IFERROR(__xludf.DUMMYFUNCTION("""COMPUTED_VALUE"""),1899.24)</f>
        <v>1899.24</v>
      </c>
      <c r="D223" s="2">
        <f>IFERROR(__xludf.DUMMYFUNCTION("""COMPUTED_VALUE"""),45611.66666666667)</f>
        <v>45611.66667</v>
      </c>
      <c r="E223" s="1">
        <f>IFERROR(__xludf.DUMMYFUNCTION("""COMPUTED_VALUE"""),1903.34)</f>
        <v>1903.34</v>
      </c>
      <c r="G223" s="2">
        <f>IFERROR(__xludf.DUMMYFUNCTION("""COMPUTED_VALUE"""),45611.66666666667)</f>
        <v>45611.66667</v>
      </c>
      <c r="H223" s="1">
        <f>IFERROR(__xludf.DUMMYFUNCTION("""COMPUTED_VALUE"""),1873.87)</f>
        <v>1873.87</v>
      </c>
      <c r="J223" s="2">
        <f>IFERROR(__xludf.DUMMYFUNCTION("""COMPUTED_VALUE"""),45611.66666666667)</f>
        <v>45611.66667</v>
      </c>
      <c r="K223" s="1">
        <f>IFERROR(__xludf.DUMMYFUNCTION("""COMPUTED_VALUE"""),1882.21)</f>
        <v>1882.21</v>
      </c>
      <c r="M223" s="2">
        <f>IFERROR(__xludf.DUMMYFUNCTION("""COMPUTED_VALUE"""),45611.66666666667)</f>
        <v>45611.66667</v>
      </c>
      <c r="N223" s="1">
        <f>IFERROR(__xludf.DUMMYFUNCTION("""COMPUTED_VALUE"""),7.01421281E8)</f>
        <v>701421281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IFERROR(__xludf.DUMMYFUNCTION("""COMPUTED_VALUE"""),1883.3)</f>
        <v>1883.3</v>
      </c>
      <c r="D224" s="2">
        <f>IFERROR(__xludf.DUMMYFUNCTION("""COMPUTED_VALUE"""),45614.66666666667)</f>
        <v>45614.66667</v>
      </c>
      <c r="E224" s="1">
        <f>IFERROR(__xludf.DUMMYFUNCTION("""COMPUTED_VALUE"""),1892.87)</f>
        <v>1892.87</v>
      </c>
      <c r="G224" s="2">
        <f>IFERROR(__xludf.DUMMYFUNCTION("""COMPUTED_VALUE"""),45614.66666666667)</f>
        <v>45614.66667</v>
      </c>
      <c r="H224" s="1">
        <f>IFERROR(__xludf.DUMMYFUNCTION("""COMPUTED_VALUE"""),1878.48)</f>
        <v>1878.48</v>
      </c>
      <c r="J224" s="2">
        <f>IFERROR(__xludf.DUMMYFUNCTION("""COMPUTED_VALUE"""),45614.66666666667)</f>
        <v>45614.66667</v>
      </c>
      <c r="K224" s="1">
        <f>IFERROR(__xludf.DUMMYFUNCTION("""COMPUTED_VALUE"""),1885.41)</f>
        <v>1885.41</v>
      </c>
      <c r="M224" s="2">
        <f>IFERROR(__xludf.DUMMYFUNCTION("""COMPUTED_VALUE"""),45614.66666666667)</f>
        <v>45614.66667</v>
      </c>
      <c r="N224" s="1">
        <f>IFERROR(__xludf.DUMMYFUNCTION("""COMPUTED_VALUE"""),6.0530448E8)</f>
        <v>605304480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IFERROR(__xludf.DUMMYFUNCTION("""COMPUTED_VALUE"""),1874.96)</f>
        <v>1874.96</v>
      </c>
      <c r="D225" s="2">
        <f>IFERROR(__xludf.DUMMYFUNCTION("""COMPUTED_VALUE"""),45615.66666666667)</f>
        <v>45615.66667</v>
      </c>
      <c r="E225" s="1">
        <f>IFERROR(__xludf.DUMMYFUNCTION("""COMPUTED_VALUE"""),1899.31)</f>
        <v>1899.31</v>
      </c>
      <c r="G225" s="2">
        <f>IFERROR(__xludf.DUMMYFUNCTION("""COMPUTED_VALUE"""),45615.66666666667)</f>
        <v>45615.66667</v>
      </c>
      <c r="H225" s="1">
        <f>IFERROR(__xludf.DUMMYFUNCTION("""COMPUTED_VALUE"""),1870.45)</f>
        <v>1870.45</v>
      </c>
      <c r="J225" s="2">
        <f>IFERROR(__xludf.DUMMYFUNCTION("""COMPUTED_VALUE"""),45615.66666666667)</f>
        <v>45615.66667</v>
      </c>
      <c r="K225" s="1">
        <f>IFERROR(__xludf.DUMMYFUNCTION("""COMPUTED_VALUE"""),1894.58)</f>
        <v>1894.58</v>
      </c>
      <c r="M225" s="2">
        <f>IFERROR(__xludf.DUMMYFUNCTION("""COMPUTED_VALUE"""),45615.66666666667)</f>
        <v>45615.66667</v>
      </c>
      <c r="N225" s="1">
        <f>IFERROR(__xludf.DUMMYFUNCTION("""COMPUTED_VALUE"""),5.87714802E8)</f>
        <v>587714802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IFERROR(__xludf.DUMMYFUNCTION("""COMPUTED_VALUE"""),1887.62)</f>
        <v>1887.62</v>
      </c>
      <c r="D226" s="2">
        <f>IFERROR(__xludf.DUMMYFUNCTION("""COMPUTED_VALUE"""),45616.66666666667)</f>
        <v>45616.66667</v>
      </c>
      <c r="E226" s="1">
        <f>IFERROR(__xludf.DUMMYFUNCTION("""COMPUTED_VALUE"""),1891.69)</f>
        <v>1891.69</v>
      </c>
      <c r="G226" s="2">
        <f>IFERROR(__xludf.DUMMYFUNCTION("""COMPUTED_VALUE"""),45616.66666666667)</f>
        <v>45616.66667</v>
      </c>
      <c r="H226" s="1">
        <f>IFERROR(__xludf.DUMMYFUNCTION("""COMPUTED_VALUE"""),1869.82)</f>
        <v>1869.82</v>
      </c>
      <c r="J226" s="2">
        <f>IFERROR(__xludf.DUMMYFUNCTION("""COMPUTED_VALUE"""),45616.66666666667)</f>
        <v>45616.66667</v>
      </c>
      <c r="K226" s="1">
        <f>IFERROR(__xludf.DUMMYFUNCTION("""COMPUTED_VALUE"""),1891.05)</f>
        <v>1891.05</v>
      </c>
      <c r="M226" s="2">
        <f>IFERROR(__xludf.DUMMYFUNCTION("""COMPUTED_VALUE"""),45616.66666666667)</f>
        <v>45616.66667</v>
      </c>
      <c r="N226" s="1">
        <f>IFERROR(__xludf.DUMMYFUNCTION("""COMPUTED_VALUE"""),6.62590566E8)</f>
        <v>662590566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IFERROR(__xludf.DUMMYFUNCTION("""COMPUTED_VALUE"""),1893.58)</f>
        <v>1893.58</v>
      </c>
      <c r="D227" s="2">
        <f>IFERROR(__xludf.DUMMYFUNCTION("""COMPUTED_VALUE"""),45617.66666666667)</f>
        <v>45617.66667</v>
      </c>
      <c r="E227" s="1">
        <f>IFERROR(__xludf.DUMMYFUNCTION("""COMPUTED_VALUE"""),1900.84)</f>
        <v>1900.84</v>
      </c>
      <c r="G227" s="2">
        <f>IFERROR(__xludf.DUMMYFUNCTION("""COMPUTED_VALUE"""),45617.66666666667)</f>
        <v>45617.66667</v>
      </c>
      <c r="H227" s="1">
        <f>IFERROR(__xludf.DUMMYFUNCTION("""COMPUTED_VALUE"""),1882.9)</f>
        <v>1882.9</v>
      </c>
      <c r="J227" s="2">
        <f>IFERROR(__xludf.DUMMYFUNCTION("""COMPUTED_VALUE"""),45617.66666666667)</f>
        <v>45617.66667</v>
      </c>
      <c r="K227" s="1">
        <f>IFERROR(__xludf.DUMMYFUNCTION("""COMPUTED_VALUE"""),1898.69)</f>
        <v>1898.69</v>
      </c>
      <c r="M227" s="2">
        <f>IFERROR(__xludf.DUMMYFUNCTION("""COMPUTED_VALUE"""),45617.66666666667)</f>
        <v>45617.66667</v>
      </c>
      <c r="N227" s="1">
        <f>IFERROR(__xludf.DUMMYFUNCTION("""COMPUTED_VALUE"""),6.30548363E8)</f>
        <v>630548363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IFERROR(__xludf.DUMMYFUNCTION("""COMPUTED_VALUE"""),1901.17)</f>
        <v>1901.17</v>
      </c>
      <c r="D228" s="2">
        <f>IFERROR(__xludf.DUMMYFUNCTION("""COMPUTED_VALUE"""),45618.66666666667)</f>
        <v>45618.66667</v>
      </c>
      <c r="E228" s="1">
        <f>IFERROR(__xludf.DUMMYFUNCTION("""COMPUTED_VALUE"""),1916.89)</f>
        <v>1916.89</v>
      </c>
      <c r="G228" s="2">
        <f>IFERROR(__xludf.DUMMYFUNCTION("""COMPUTED_VALUE"""),45618.66666666667)</f>
        <v>45618.66667</v>
      </c>
      <c r="H228" s="1">
        <f>IFERROR(__xludf.DUMMYFUNCTION("""COMPUTED_VALUE"""),1901.17)</f>
        <v>1901.17</v>
      </c>
      <c r="J228" s="2">
        <f>IFERROR(__xludf.DUMMYFUNCTION("""COMPUTED_VALUE"""),45618.66666666667)</f>
        <v>45618.66667</v>
      </c>
      <c r="K228" s="1">
        <f>IFERROR(__xludf.DUMMYFUNCTION("""COMPUTED_VALUE"""),1914.02)</f>
        <v>1914.02</v>
      </c>
      <c r="M228" s="2">
        <f>IFERROR(__xludf.DUMMYFUNCTION("""COMPUTED_VALUE"""),45618.66666666667)</f>
        <v>45618.66667</v>
      </c>
      <c r="N228" s="1">
        <f>IFERROR(__xludf.DUMMYFUNCTION("""COMPUTED_VALUE"""),6.12694746E8)</f>
        <v>612694746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IFERROR(__xludf.DUMMYFUNCTION("""COMPUTED_VALUE"""),1925.22)</f>
        <v>1925.22</v>
      </c>
      <c r="D229" s="2">
        <f>IFERROR(__xludf.DUMMYFUNCTION("""COMPUTED_VALUE"""),45621.66666666667)</f>
        <v>45621.66667</v>
      </c>
      <c r="E229" s="1">
        <f>IFERROR(__xludf.DUMMYFUNCTION("""COMPUTED_VALUE"""),1941.38)</f>
        <v>1941.38</v>
      </c>
      <c r="G229" s="2">
        <f>IFERROR(__xludf.DUMMYFUNCTION("""COMPUTED_VALUE"""),45621.66666666667)</f>
        <v>45621.66667</v>
      </c>
      <c r="H229" s="1">
        <f>IFERROR(__xludf.DUMMYFUNCTION("""COMPUTED_VALUE"""),1924.92)</f>
        <v>1924.92</v>
      </c>
      <c r="J229" s="2">
        <f>IFERROR(__xludf.DUMMYFUNCTION("""COMPUTED_VALUE"""),45621.66666666667)</f>
        <v>45621.66667</v>
      </c>
      <c r="K229" s="1">
        <f>IFERROR(__xludf.DUMMYFUNCTION("""COMPUTED_VALUE"""),1935.9)</f>
        <v>1935.9</v>
      </c>
      <c r="M229" s="2">
        <f>IFERROR(__xludf.DUMMYFUNCTION("""COMPUTED_VALUE"""),45621.66666666667)</f>
        <v>45621.66667</v>
      </c>
      <c r="N229" s="1">
        <f>IFERROR(__xludf.DUMMYFUNCTION("""COMPUTED_VALUE"""),8.31996125E8)</f>
        <v>831996125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IFERROR(__xludf.DUMMYFUNCTION("""COMPUTED_VALUE"""),1937.93)</f>
        <v>1937.93</v>
      </c>
      <c r="D230" s="2">
        <f>IFERROR(__xludf.DUMMYFUNCTION("""COMPUTED_VALUE"""),45622.66666666667)</f>
        <v>45622.66667</v>
      </c>
      <c r="E230" s="1">
        <f>IFERROR(__xludf.DUMMYFUNCTION("""COMPUTED_VALUE"""),1955.39)</f>
        <v>1955.39</v>
      </c>
      <c r="G230" s="2">
        <f>IFERROR(__xludf.DUMMYFUNCTION("""COMPUTED_VALUE"""),45622.66666666667)</f>
        <v>45622.66667</v>
      </c>
      <c r="H230" s="1">
        <f>IFERROR(__xludf.DUMMYFUNCTION("""COMPUTED_VALUE"""),1936.98)</f>
        <v>1936.98</v>
      </c>
      <c r="J230" s="2">
        <f>IFERROR(__xludf.DUMMYFUNCTION("""COMPUTED_VALUE"""),45622.66666666667)</f>
        <v>45622.66667</v>
      </c>
      <c r="K230" s="1">
        <f>IFERROR(__xludf.DUMMYFUNCTION("""COMPUTED_VALUE"""),1954.61)</f>
        <v>1954.61</v>
      </c>
      <c r="M230" s="2">
        <f>IFERROR(__xludf.DUMMYFUNCTION("""COMPUTED_VALUE"""),45622.66666666667)</f>
        <v>45622.66667</v>
      </c>
      <c r="N230" s="1">
        <f>IFERROR(__xludf.DUMMYFUNCTION("""COMPUTED_VALUE"""),5.40376191E8)</f>
        <v>540376191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IFERROR(__xludf.DUMMYFUNCTION("""COMPUTED_VALUE"""),1954.31)</f>
        <v>1954.31</v>
      </c>
      <c r="D231" s="2">
        <f>IFERROR(__xludf.DUMMYFUNCTION("""COMPUTED_VALUE"""),45623.66666666667)</f>
        <v>45623.66667</v>
      </c>
      <c r="E231" s="1">
        <f>IFERROR(__xludf.DUMMYFUNCTION("""COMPUTED_VALUE"""),1955.77)</f>
        <v>1955.77</v>
      </c>
      <c r="G231" s="2">
        <f>IFERROR(__xludf.DUMMYFUNCTION("""COMPUTED_VALUE"""),45623.66666666667)</f>
        <v>45623.66667</v>
      </c>
      <c r="H231" s="1">
        <f>IFERROR(__xludf.DUMMYFUNCTION("""COMPUTED_VALUE"""),1946.22)</f>
        <v>1946.22</v>
      </c>
      <c r="J231" s="2">
        <f>IFERROR(__xludf.DUMMYFUNCTION("""COMPUTED_VALUE"""),45623.66666666667)</f>
        <v>45623.66667</v>
      </c>
      <c r="K231" s="1">
        <f>IFERROR(__xludf.DUMMYFUNCTION("""COMPUTED_VALUE"""),1949.02)</f>
        <v>1949.02</v>
      </c>
      <c r="M231" s="2">
        <f>IFERROR(__xludf.DUMMYFUNCTION("""COMPUTED_VALUE"""),45623.66666666667)</f>
        <v>45623.66667</v>
      </c>
      <c r="N231" s="1">
        <f>IFERROR(__xludf.DUMMYFUNCTION("""COMPUTED_VALUE"""),4.30989164E8)</f>
        <v>430989164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IFERROR(__xludf.DUMMYFUNCTION("""COMPUTED_VALUE"""),1951.27)</f>
        <v>1951.27</v>
      </c>
      <c r="D232" s="2">
        <f>IFERROR(__xludf.DUMMYFUNCTION("""COMPUTED_VALUE"""),45625.54166666667)</f>
        <v>45625.54167</v>
      </c>
      <c r="E232" s="1">
        <f>IFERROR(__xludf.DUMMYFUNCTION("""COMPUTED_VALUE"""),1964.55)</f>
        <v>1964.55</v>
      </c>
      <c r="G232" s="2">
        <f>IFERROR(__xludf.DUMMYFUNCTION("""COMPUTED_VALUE"""),45625.54166666667)</f>
        <v>45625.54167</v>
      </c>
      <c r="H232" s="1">
        <f>IFERROR(__xludf.DUMMYFUNCTION("""COMPUTED_VALUE"""),1950.21)</f>
        <v>1950.21</v>
      </c>
      <c r="J232" s="2">
        <f>IFERROR(__xludf.DUMMYFUNCTION("""COMPUTED_VALUE"""),45625.54166666667)</f>
        <v>45625.54167</v>
      </c>
      <c r="K232" s="1">
        <f>IFERROR(__xludf.DUMMYFUNCTION("""COMPUTED_VALUE"""),1960.88)</f>
        <v>1960.88</v>
      </c>
      <c r="M232" s="2">
        <f>IFERROR(__xludf.DUMMYFUNCTION("""COMPUTED_VALUE"""),45625.54166666667)</f>
        <v>45625.54167</v>
      </c>
      <c r="N232" s="1">
        <f>IFERROR(__xludf.DUMMYFUNCTION("""COMPUTED_VALUE"""),2.95357624E8)</f>
        <v>295357624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IFERROR(__xludf.DUMMYFUNCTION("""COMPUTED_VALUE"""),1965.95)</f>
        <v>1965.95</v>
      </c>
      <c r="D233" s="2">
        <f>IFERROR(__xludf.DUMMYFUNCTION("""COMPUTED_VALUE"""),45628.66666666667)</f>
        <v>45628.66667</v>
      </c>
      <c r="E233" s="1">
        <f>IFERROR(__xludf.DUMMYFUNCTION("""COMPUTED_VALUE"""),1972.43)</f>
        <v>1972.43</v>
      </c>
      <c r="G233" s="2">
        <f>IFERROR(__xludf.DUMMYFUNCTION("""COMPUTED_VALUE"""),45628.66666666667)</f>
        <v>45628.66667</v>
      </c>
      <c r="H233" s="1">
        <f>IFERROR(__xludf.DUMMYFUNCTION("""COMPUTED_VALUE"""),1964.91)</f>
        <v>1964.91</v>
      </c>
      <c r="J233" s="2">
        <f>IFERROR(__xludf.DUMMYFUNCTION("""COMPUTED_VALUE"""),45628.66666666667)</f>
        <v>45628.66667</v>
      </c>
      <c r="K233" s="1">
        <f>IFERROR(__xludf.DUMMYFUNCTION("""COMPUTED_VALUE"""),1969.92)</f>
        <v>1969.92</v>
      </c>
      <c r="M233" s="2">
        <f>IFERROR(__xludf.DUMMYFUNCTION("""COMPUTED_VALUE"""),45628.66666666667)</f>
        <v>45628.66667</v>
      </c>
      <c r="N233" s="1">
        <f>IFERROR(__xludf.DUMMYFUNCTION("""COMPUTED_VALUE"""),5.61267646E8)</f>
        <v>561267646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IFERROR(__xludf.DUMMYFUNCTION("""COMPUTED_VALUE"""),1968.23)</f>
        <v>1968.23</v>
      </c>
      <c r="D234" s="2">
        <f>IFERROR(__xludf.DUMMYFUNCTION("""COMPUTED_VALUE"""),45629.66666666667)</f>
        <v>45629.66667</v>
      </c>
      <c r="E234" s="1">
        <f>IFERROR(__xludf.DUMMYFUNCTION("""COMPUTED_VALUE"""),1979.71)</f>
        <v>1979.71</v>
      </c>
      <c r="G234" s="2">
        <f>IFERROR(__xludf.DUMMYFUNCTION("""COMPUTED_VALUE"""),45629.66666666667)</f>
        <v>45629.66667</v>
      </c>
      <c r="H234" s="1">
        <f>IFERROR(__xludf.DUMMYFUNCTION("""COMPUTED_VALUE"""),1964.44)</f>
        <v>1964.44</v>
      </c>
      <c r="J234" s="2">
        <f>IFERROR(__xludf.DUMMYFUNCTION("""COMPUTED_VALUE"""),45629.66666666667)</f>
        <v>45629.66667</v>
      </c>
      <c r="K234" s="1">
        <f>IFERROR(__xludf.DUMMYFUNCTION("""COMPUTED_VALUE"""),1978.82)</f>
        <v>1978.82</v>
      </c>
      <c r="M234" s="2">
        <f>IFERROR(__xludf.DUMMYFUNCTION("""COMPUTED_VALUE"""),45629.66666666667)</f>
        <v>45629.66667</v>
      </c>
      <c r="N234" s="1">
        <f>IFERROR(__xludf.DUMMYFUNCTION("""COMPUTED_VALUE"""),4.96082315E8)</f>
        <v>496082315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IFERROR(__xludf.DUMMYFUNCTION("""COMPUTED_VALUE"""),1984.18)</f>
        <v>1984.18</v>
      </c>
      <c r="D235" s="2">
        <f>IFERROR(__xludf.DUMMYFUNCTION("""COMPUTED_VALUE"""),45630.66666666667)</f>
        <v>45630.66667</v>
      </c>
      <c r="E235" s="1">
        <f>IFERROR(__xludf.DUMMYFUNCTION("""COMPUTED_VALUE"""),2004.03)</f>
        <v>2004.03</v>
      </c>
      <c r="G235" s="2">
        <f>IFERROR(__xludf.DUMMYFUNCTION("""COMPUTED_VALUE"""),45630.66666666667)</f>
        <v>45630.66667</v>
      </c>
      <c r="H235" s="1">
        <f>IFERROR(__xludf.DUMMYFUNCTION("""COMPUTED_VALUE"""),1984.18)</f>
        <v>1984.18</v>
      </c>
      <c r="J235" s="2">
        <f>IFERROR(__xludf.DUMMYFUNCTION("""COMPUTED_VALUE"""),45630.66666666667)</f>
        <v>45630.66667</v>
      </c>
      <c r="K235" s="1">
        <f>IFERROR(__xludf.DUMMYFUNCTION("""COMPUTED_VALUE"""),2000.96)</f>
        <v>2000.96</v>
      </c>
      <c r="M235" s="2">
        <f>IFERROR(__xludf.DUMMYFUNCTION("""COMPUTED_VALUE"""),45630.66666666667)</f>
        <v>45630.66667</v>
      </c>
      <c r="N235" s="1">
        <f>IFERROR(__xludf.DUMMYFUNCTION("""COMPUTED_VALUE"""),5.35738452E8)</f>
        <v>535738452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IFERROR(__xludf.DUMMYFUNCTION("""COMPUTED_VALUE"""),2002.3)</f>
        <v>2002.3</v>
      </c>
      <c r="D236" s="2">
        <f>IFERROR(__xludf.DUMMYFUNCTION("""COMPUTED_VALUE"""),45631.66666666667)</f>
        <v>45631.66667</v>
      </c>
      <c r="E236" s="1">
        <f>IFERROR(__xludf.DUMMYFUNCTION("""COMPUTED_VALUE"""),2013.12)</f>
        <v>2013.12</v>
      </c>
      <c r="G236" s="2">
        <f>IFERROR(__xludf.DUMMYFUNCTION("""COMPUTED_VALUE"""),45631.66666666667)</f>
        <v>45631.66667</v>
      </c>
      <c r="H236" s="1">
        <f>IFERROR(__xludf.DUMMYFUNCTION("""COMPUTED_VALUE"""),1998.78)</f>
        <v>1998.78</v>
      </c>
      <c r="J236" s="2">
        <f>IFERROR(__xludf.DUMMYFUNCTION("""COMPUTED_VALUE"""),45631.66666666667)</f>
        <v>45631.66667</v>
      </c>
      <c r="K236" s="1">
        <f>IFERROR(__xludf.DUMMYFUNCTION("""COMPUTED_VALUE"""),2003.85)</f>
        <v>2003.85</v>
      </c>
      <c r="M236" s="2">
        <f>IFERROR(__xludf.DUMMYFUNCTION("""COMPUTED_VALUE"""),45631.66666666667)</f>
        <v>45631.66667</v>
      </c>
      <c r="N236" s="1">
        <f>IFERROR(__xludf.DUMMYFUNCTION("""COMPUTED_VALUE"""),7.46828562E8)</f>
        <v>746828562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IFERROR(__xludf.DUMMYFUNCTION("""COMPUTED_VALUE"""),2008.07)</f>
        <v>2008.07</v>
      </c>
      <c r="D237" s="2">
        <f>IFERROR(__xludf.DUMMYFUNCTION("""COMPUTED_VALUE"""),45632.66666666667)</f>
        <v>45632.66667</v>
      </c>
      <c r="E237" s="1">
        <f>IFERROR(__xludf.DUMMYFUNCTION("""COMPUTED_VALUE"""),2030.97)</f>
        <v>2030.97</v>
      </c>
      <c r="G237" s="2">
        <f>IFERROR(__xludf.DUMMYFUNCTION("""COMPUTED_VALUE"""),45632.66666666667)</f>
        <v>45632.66667</v>
      </c>
      <c r="H237" s="1">
        <f>IFERROR(__xludf.DUMMYFUNCTION("""COMPUTED_VALUE"""),2008.07)</f>
        <v>2008.07</v>
      </c>
      <c r="J237" s="2">
        <f>IFERROR(__xludf.DUMMYFUNCTION("""COMPUTED_VALUE"""),45632.66666666667)</f>
        <v>45632.66667</v>
      </c>
      <c r="K237" s="1">
        <f>IFERROR(__xludf.DUMMYFUNCTION("""COMPUTED_VALUE"""),2030.68)</f>
        <v>2030.68</v>
      </c>
      <c r="M237" s="2">
        <f>IFERROR(__xludf.DUMMYFUNCTION("""COMPUTED_VALUE"""),45632.66666666667)</f>
        <v>45632.66667</v>
      </c>
      <c r="N237" s="1">
        <f>IFERROR(__xludf.DUMMYFUNCTION("""COMPUTED_VALUE"""),5.64007332E8)</f>
        <v>564007332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IFERROR(__xludf.DUMMYFUNCTION("""COMPUTED_VALUE"""),2031.45)</f>
        <v>2031.45</v>
      </c>
      <c r="D238" s="2">
        <f>IFERROR(__xludf.DUMMYFUNCTION("""COMPUTED_VALUE"""),45635.66666666667)</f>
        <v>45635.66667</v>
      </c>
      <c r="E238" s="1">
        <f>IFERROR(__xludf.DUMMYFUNCTION("""COMPUTED_VALUE"""),2035.48)</f>
        <v>2035.48</v>
      </c>
      <c r="G238" s="2">
        <f>IFERROR(__xludf.DUMMYFUNCTION("""COMPUTED_VALUE"""),45635.66666666667)</f>
        <v>45635.66667</v>
      </c>
      <c r="H238" s="1">
        <f>IFERROR(__xludf.DUMMYFUNCTION("""COMPUTED_VALUE"""),2005.69)</f>
        <v>2005.69</v>
      </c>
      <c r="J238" s="2">
        <f>IFERROR(__xludf.DUMMYFUNCTION("""COMPUTED_VALUE"""),45635.66666666667)</f>
        <v>45635.66667</v>
      </c>
      <c r="K238" s="1">
        <f>IFERROR(__xludf.DUMMYFUNCTION("""COMPUTED_VALUE"""),2006.77)</f>
        <v>2006.77</v>
      </c>
      <c r="M238" s="2">
        <f>IFERROR(__xludf.DUMMYFUNCTION("""COMPUTED_VALUE"""),45635.66666666667)</f>
        <v>45635.66667</v>
      </c>
      <c r="N238" s="1">
        <f>IFERROR(__xludf.DUMMYFUNCTION("""COMPUTED_VALUE"""),6.83082259E8)</f>
        <v>683082259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IFERROR(__xludf.DUMMYFUNCTION("""COMPUTED_VALUE"""),2008.16)</f>
        <v>2008.16</v>
      </c>
      <c r="D239" s="2">
        <f>IFERROR(__xludf.DUMMYFUNCTION("""COMPUTED_VALUE"""),45636.66666666667)</f>
        <v>45636.66667</v>
      </c>
      <c r="E239" s="1">
        <f>IFERROR(__xludf.DUMMYFUNCTION("""COMPUTED_VALUE"""),2017.47)</f>
        <v>2017.47</v>
      </c>
      <c r="G239" s="2">
        <f>IFERROR(__xludf.DUMMYFUNCTION("""COMPUTED_VALUE"""),45636.66666666667)</f>
        <v>45636.66667</v>
      </c>
      <c r="H239" s="1">
        <f>IFERROR(__xludf.DUMMYFUNCTION("""COMPUTED_VALUE"""),2000.81)</f>
        <v>2000.81</v>
      </c>
      <c r="J239" s="2">
        <f>IFERROR(__xludf.DUMMYFUNCTION("""COMPUTED_VALUE"""),45636.66666666667)</f>
        <v>45636.66667</v>
      </c>
      <c r="K239" s="1">
        <f>IFERROR(__xludf.DUMMYFUNCTION("""COMPUTED_VALUE"""),2004.04)</f>
        <v>2004.04</v>
      </c>
      <c r="M239" s="2">
        <f>IFERROR(__xludf.DUMMYFUNCTION("""COMPUTED_VALUE"""),45636.66666666667)</f>
        <v>45636.66667</v>
      </c>
      <c r="N239" s="1">
        <f>IFERROR(__xludf.DUMMYFUNCTION("""COMPUTED_VALUE"""),6.7260047E8)</f>
        <v>672600470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IFERROR(__xludf.DUMMYFUNCTION("""COMPUTED_VALUE"""),2009.37)</f>
        <v>2009.37</v>
      </c>
      <c r="D240" s="2">
        <f>IFERROR(__xludf.DUMMYFUNCTION("""COMPUTED_VALUE"""),45637.66666666667)</f>
        <v>45637.66667</v>
      </c>
      <c r="E240" s="1">
        <f>IFERROR(__xludf.DUMMYFUNCTION("""COMPUTED_VALUE"""),2030.06)</f>
        <v>2030.06</v>
      </c>
      <c r="G240" s="2">
        <f>IFERROR(__xludf.DUMMYFUNCTION("""COMPUTED_VALUE"""),45637.66666666667)</f>
        <v>45637.66667</v>
      </c>
      <c r="H240" s="1">
        <f>IFERROR(__xludf.DUMMYFUNCTION("""COMPUTED_VALUE"""),2009.37)</f>
        <v>2009.37</v>
      </c>
      <c r="J240" s="2">
        <f>IFERROR(__xludf.DUMMYFUNCTION("""COMPUTED_VALUE"""),45637.66666666667)</f>
        <v>45637.66667</v>
      </c>
      <c r="K240" s="1">
        <f>IFERROR(__xludf.DUMMYFUNCTION("""COMPUTED_VALUE"""),2021.93)</f>
        <v>2021.93</v>
      </c>
      <c r="M240" s="2">
        <f>IFERROR(__xludf.DUMMYFUNCTION("""COMPUTED_VALUE"""),45637.66666666667)</f>
        <v>45637.66667</v>
      </c>
      <c r="N240" s="1">
        <f>IFERROR(__xludf.DUMMYFUNCTION("""COMPUTED_VALUE"""),6.63903515E8)</f>
        <v>663903515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IFERROR(__xludf.DUMMYFUNCTION("""COMPUTED_VALUE"""),2023.69)</f>
        <v>2023.69</v>
      </c>
      <c r="D241" s="2">
        <f>IFERROR(__xludf.DUMMYFUNCTION("""COMPUTED_VALUE"""),45638.66666666667)</f>
        <v>45638.66667</v>
      </c>
      <c r="E241" s="1">
        <f>IFERROR(__xludf.DUMMYFUNCTION("""COMPUTED_VALUE"""),2024.91)</f>
        <v>2024.91</v>
      </c>
      <c r="G241" s="2">
        <f>IFERROR(__xludf.DUMMYFUNCTION("""COMPUTED_VALUE"""),45638.66666666667)</f>
        <v>45638.66667</v>
      </c>
      <c r="H241" s="1">
        <f>IFERROR(__xludf.DUMMYFUNCTION("""COMPUTED_VALUE"""),2011.42)</f>
        <v>2011.42</v>
      </c>
      <c r="J241" s="2">
        <f>IFERROR(__xludf.DUMMYFUNCTION("""COMPUTED_VALUE"""),45638.66666666667)</f>
        <v>45638.66667</v>
      </c>
      <c r="K241" s="1">
        <f>IFERROR(__xludf.DUMMYFUNCTION("""COMPUTED_VALUE"""),2011.93)</f>
        <v>2011.93</v>
      </c>
      <c r="M241" s="2">
        <f>IFERROR(__xludf.DUMMYFUNCTION("""COMPUTED_VALUE"""),45638.66666666667)</f>
        <v>45638.66667</v>
      </c>
      <c r="N241" s="1">
        <f>IFERROR(__xludf.DUMMYFUNCTION("""COMPUTED_VALUE"""),5.8456521E8)</f>
        <v>584565210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IFERROR(__xludf.DUMMYFUNCTION("""COMPUTED_VALUE"""),2008.25)</f>
        <v>2008.25</v>
      </c>
      <c r="D242" s="2">
        <f>IFERROR(__xludf.DUMMYFUNCTION("""COMPUTED_VALUE"""),45639.66666666667)</f>
        <v>45639.66667</v>
      </c>
      <c r="E242" s="1">
        <f>IFERROR(__xludf.DUMMYFUNCTION("""COMPUTED_VALUE"""),2015.34)</f>
        <v>2015.34</v>
      </c>
      <c r="G242" s="2">
        <f>IFERROR(__xludf.DUMMYFUNCTION("""COMPUTED_VALUE"""),45639.66666666667)</f>
        <v>45639.66667</v>
      </c>
      <c r="H242" s="1">
        <f>IFERROR(__xludf.DUMMYFUNCTION("""COMPUTED_VALUE"""),1999.23)</f>
        <v>1999.23</v>
      </c>
      <c r="J242" s="2">
        <f>IFERROR(__xludf.DUMMYFUNCTION("""COMPUTED_VALUE"""),45639.66666666667)</f>
        <v>45639.66667</v>
      </c>
      <c r="K242" s="1">
        <f>IFERROR(__xludf.DUMMYFUNCTION("""COMPUTED_VALUE"""),2000.81)</f>
        <v>2000.81</v>
      </c>
      <c r="M242" s="2">
        <f>IFERROR(__xludf.DUMMYFUNCTION("""COMPUTED_VALUE"""),45639.66666666667)</f>
        <v>45639.66667</v>
      </c>
      <c r="N242" s="1">
        <f>IFERROR(__xludf.DUMMYFUNCTION("""COMPUTED_VALUE"""),5.17708386E8)</f>
        <v>517708386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IFERROR(__xludf.DUMMYFUNCTION("""COMPUTED_VALUE"""),2006.91)</f>
        <v>2006.91</v>
      </c>
      <c r="D243" s="2">
        <f>IFERROR(__xludf.DUMMYFUNCTION("""COMPUTED_VALUE"""),45642.66666666667)</f>
        <v>45642.66667</v>
      </c>
      <c r="E243" s="1">
        <f>IFERROR(__xludf.DUMMYFUNCTION("""COMPUTED_VALUE"""),2014.3)</f>
        <v>2014.3</v>
      </c>
      <c r="G243" s="2">
        <f>IFERROR(__xludf.DUMMYFUNCTION("""COMPUTED_VALUE"""),45642.66666666667)</f>
        <v>45642.66667</v>
      </c>
      <c r="H243" s="1">
        <f>IFERROR(__xludf.DUMMYFUNCTION("""COMPUTED_VALUE"""),2004.27)</f>
        <v>2004.27</v>
      </c>
      <c r="J243" s="2">
        <f>IFERROR(__xludf.DUMMYFUNCTION("""COMPUTED_VALUE"""),45642.66666666667)</f>
        <v>45642.66667</v>
      </c>
      <c r="K243" s="1">
        <f>IFERROR(__xludf.DUMMYFUNCTION("""COMPUTED_VALUE"""),2009.02)</f>
        <v>2009.02</v>
      </c>
      <c r="M243" s="2">
        <f>IFERROR(__xludf.DUMMYFUNCTION("""COMPUTED_VALUE"""),45642.66666666667)</f>
        <v>45642.66667</v>
      </c>
      <c r="N243" s="1">
        <f>IFERROR(__xludf.DUMMYFUNCTION("""COMPUTED_VALUE"""),5.75751105E8)</f>
        <v>575751105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IFERROR(__xludf.DUMMYFUNCTION("""COMPUTED_VALUE"""),2005.11)</f>
        <v>2005.11</v>
      </c>
      <c r="D244" s="2">
        <f>IFERROR(__xludf.DUMMYFUNCTION("""COMPUTED_VALUE"""),45643.66666666667)</f>
        <v>45643.66667</v>
      </c>
      <c r="E244" s="1">
        <f>IFERROR(__xludf.DUMMYFUNCTION("""COMPUTED_VALUE"""),2005.18)</f>
        <v>2005.18</v>
      </c>
      <c r="G244" s="2">
        <f>IFERROR(__xludf.DUMMYFUNCTION("""COMPUTED_VALUE"""),45643.66666666667)</f>
        <v>45643.66667</v>
      </c>
      <c r="H244" s="1">
        <f>IFERROR(__xludf.DUMMYFUNCTION("""COMPUTED_VALUE"""),1992.0)</f>
        <v>1992</v>
      </c>
      <c r="J244" s="2">
        <f>IFERROR(__xludf.DUMMYFUNCTION("""COMPUTED_VALUE"""),45643.66666666667)</f>
        <v>45643.66667</v>
      </c>
      <c r="K244" s="1">
        <f>IFERROR(__xludf.DUMMYFUNCTION("""COMPUTED_VALUE"""),1999.79)</f>
        <v>1999.79</v>
      </c>
      <c r="M244" s="2">
        <f>IFERROR(__xludf.DUMMYFUNCTION("""COMPUTED_VALUE"""),45643.66666666667)</f>
        <v>45643.66667</v>
      </c>
      <c r="N244" s="1">
        <f>IFERROR(__xludf.DUMMYFUNCTION("""COMPUTED_VALUE"""),5.91121762E8)</f>
        <v>591121762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IFERROR(__xludf.DUMMYFUNCTION("""COMPUTED_VALUE"""),1997.4)</f>
        <v>1997.4</v>
      </c>
      <c r="D245" s="2">
        <f>IFERROR(__xludf.DUMMYFUNCTION("""COMPUTED_VALUE"""),45644.66666666667)</f>
        <v>45644.66667</v>
      </c>
      <c r="E245" s="1">
        <f>IFERROR(__xludf.DUMMYFUNCTION("""COMPUTED_VALUE"""),2006.1)</f>
        <v>2006.1</v>
      </c>
      <c r="G245" s="2">
        <f>IFERROR(__xludf.DUMMYFUNCTION("""COMPUTED_VALUE"""),45644.66666666667)</f>
        <v>45644.66667</v>
      </c>
      <c r="H245" s="1">
        <f>IFERROR(__xludf.DUMMYFUNCTION("""COMPUTED_VALUE"""),1933.17)</f>
        <v>1933.17</v>
      </c>
      <c r="J245" s="2">
        <f>IFERROR(__xludf.DUMMYFUNCTION("""COMPUTED_VALUE"""),45644.66666666667)</f>
        <v>45644.66667</v>
      </c>
      <c r="K245" s="1">
        <f>IFERROR(__xludf.DUMMYFUNCTION("""COMPUTED_VALUE"""),1934.24)</f>
        <v>1934.24</v>
      </c>
      <c r="M245" s="2">
        <f>IFERROR(__xludf.DUMMYFUNCTION("""COMPUTED_VALUE"""),45644.66666666667)</f>
        <v>45644.66667</v>
      </c>
      <c r="N245" s="1">
        <f>IFERROR(__xludf.DUMMYFUNCTION("""COMPUTED_VALUE"""),6.85068626E8)</f>
        <v>685068626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IFERROR(__xludf.DUMMYFUNCTION("""COMPUTED_VALUE"""),1954.79)</f>
        <v>1954.79</v>
      </c>
      <c r="D246" s="2">
        <f>IFERROR(__xludf.DUMMYFUNCTION("""COMPUTED_VALUE"""),45645.66666666667)</f>
        <v>45645.66667</v>
      </c>
      <c r="E246" s="1">
        <f>IFERROR(__xludf.DUMMYFUNCTION("""COMPUTED_VALUE"""),1958.73)</f>
        <v>1958.73</v>
      </c>
      <c r="G246" s="2">
        <f>IFERROR(__xludf.DUMMYFUNCTION("""COMPUTED_VALUE"""),45645.66666666667)</f>
        <v>45645.66667</v>
      </c>
      <c r="H246" s="1">
        <f>IFERROR(__xludf.DUMMYFUNCTION("""COMPUTED_VALUE"""),1938.1)</f>
        <v>1938.1</v>
      </c>
      <c r="J246" s="2">
        <f>IFERROR(__xludf.DUMMYFUNCTION("""COMPUTED_VALUE"""),45645.66666666667)</f>
        <v>45645.66667</v>
      </c>
      <c r="K246" s="1">
        <f>IFERROR(__xludf.DUMMYFUNCTION("""COMPUTED_VALUE"""),1938.12)</f>
        <v>1938.12</v>
      </c>
      <c r="M246" s="2">
        <f>IFERROR(__xludf.DUMMYFUNCTION("""COMPUTED_VALUE"""),45645.66666666667)</f>
        <v>45645.66667</v>
      </c>
      <c r="N246" s="1">
        <f>IFERROR(__xludf.DUMMYFUNCTION("""COMPUTED_VALUE"""),6.01883835E8)</f>
        <v>601883835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IFERROR(__xludf.DUMMYFUNCTION("""COMPUTED_VALUE"""),1925.34)</f>
        <v>1925.34</v>
      </c>
      <c r="D247" s="2">
        <f>IFERROR(__xludf.DUMMYFUNCTION("""COMPUTED_VALUE"""),45646.66666666667)</f>
        <v>45646.66667</v>
      </c>
      <c r="E247" s="1">
        <f>IFERROR(__xludf.DUMMYFUNCTION("""COMPUTED_VALUE"""),1968.14)</f>
        <v>1968.14</v>
      </c>
      <c r="G247" s="2">
        <f>IFERROR(__xludf.DUMMYFUNCTION("""COMPUTED_VALUE"""),45646.66666666667)</f>
        <v>45646.66667</v>
      </c>
      <c r="H247" s="1">
        <f>IFERROR(__xludf.DUMMYFUNCTION("""COMPUTED_VALUE"""),1921.63)</f>
        <v>1921.63</v>
      </c>
      <c r="J247" s="2">
        <f>IFERROR(__xludf.DUMMYFUNCTION("""COMPUTED_VALUE"""),45646.66666666667)</f>
        <v>45646.66667</v>
      </c>
      <c r="K247" s="1">
        <f>IFERROR(__xludf.DUMMYFUNCTION("""COMPUTED_VALUE"""),1954.12)</f>
        <v>1954.12</v>
      </c>
      <c r="M247" s="2">
        <f>IFERROR(__xludf.DUMMYFUNCTION("""COMPUTED_VALUE"""),45646.66666666667)</f>
        <v>45646.66667</v>
      </c>
      <c r="N247" s="1">
        <f>IFERROR(__xludf.DUMMYFUNCTION("""COMPUTED_VALUE"""),1.172064291E9)</f>
        <v>1172064291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IFERROR(__xludf.DUMMYFUNCTION("""COMPUTED_VALUE"""),1952.39)</f>
        <v>1952.39</v>
      </c>
      <c r="D248" s="2">
        <f>IFERROR(__xludf.DUMMYFUNCTION("""COMPUTED_VALUE"""),45649.66666666667)</f>
        <v>45649.66667</v>
      </c>
      <c r="E248" s="1">
        <f>IFERROR(__xludf.DUMMYFUNCTION("""COMPUTED_VALUE"""),1952.39)</f>
        <v>1952.39</v>
      </c>
      <c r="G248" s="2">
        <f>IFERROR(__xludf.DUMMYFUNCTION("""COMPUTED_VALUE"""),45649.66666666667)</f>
        <v>45649.66667</v>
      </c>
      <c r="H248" s="1">
        <f>IFERROR(__xludf.DUMMYFUNCTION("""COMPUTED_VALUE"""),1933.62)</f>
        <v>1933.62</v>
      </c>
      <c r="J248" s="2">
        <f>IFERROR(__xludf.DUMMYFUNCTION("""COMPUTED_VALUE"""),45649.66666666667)</f>
        <v>45649.66667</v>
      </c>
      <c r="K248" s="1">
        <f>IFERROR(__xludf.DUMMYFUNCTION("""COMPUTED_VALUE"""),1949.39)</f>
        <v>1949.39</v>
      </c>
      <c r="M248" s="2">
        <f>IFERROR(__xludf.DUMMYFUNCTION("""COMPUTED_VALUE"""),45649.66666666667)</f>
        <v>45649.66667</v>
      </c>
      <c r="N248" s="1">
        <f>IFERROR(__xludf.DUMMYFUNCTION("""COMPUTED_VALUE"""),4.69455394E8)</f>
        <v>469455394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IFERROR(__xludf.DUMMYFUNCTION("""COMPUTED_VALUE"""),1954.27)</f>
        <v>1954.27</v>
      </c>
      <c r="D249" s="2">
        <f>IFERROR(__xludf.DUMMYFUNCTION("""COMPUTED_VALUE"""),45650.54166666667)</f>
        <v>45650.54167</v>
      </c>
      <c r="E249" s="1">
        <f>IFERROR(__xludf.DUMMYFUNCTION("""COMPUTED_VALUE"""),1976.09)</f>
        <v>1976.09</v>
      </c>
      <c r="G249" s="2">
        <f>IFERROR(__xludf.DUMMYFUNCTION("""COMPUTED_VALUE"""),45650.54166666667)</f>
        <v>45650.54167</v>
      </c>
      <c r="H249" s="1">
        <f>IFERROR(__xludf.DUMMYFUNCTION("""COMPUTED_VALUE"""),1952.5)</f>
        <v>1952.5</v>
      </c>
      <c r="J249" s="2">
        <f>IFERROR(__xludf.DUMMYFUNCTION("""COMPUTED_VALUE"""),45650.54166666667)</f>
        <v>45650.54167</v>
      </c>
      <c r="K249" s="1">
        <f>IFERROR(__xludf.DUMMYFUNCTION("""COMPUTED_VALUE"""),1976.04)</f>
        <v>1976.04</v>
      </c>
      <c r="M249" s="2">
        <f>IFERROR(__xludf.DUMMYFUNCTION("""COMPUTED_VALUE"""),45650.54166666667)</f>
        <v>45650.54167</v>
      </c>
      <c r="N249" s="1">
        <f>IFERROR(__xludf.DUMMYFUNCTION("""COMPUTED_VALUE"""),2.26918953E8)</f>
        <v>226918953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IFERROR(__xludf.DUMMYFUNCTION("""COMPUTED_VALUE"""),1969.01)</f>
        <v>1969.01</v>
      </c>
      <c r="D250" s="2">
        <f>IFERROR(__xludf.DUMMYFUNCTION("""COMPUTED_VALUE"""),45652.66666666667)</f>
        <v>45652.66667</v>
      </c>
      <c r="E250" s="1">
        <f>IFERROR(__xludf.DUMMYFUNCTION("""COMPUTED_VALUE"""),1975.64)</f>
        <v>1975.64</v>
      </c>
      <c r="G250" s="2">
        <f>IFERROR(__xludf.DUMMYFUNCTION("""COMPUTED_VALUE"""),45652.66666666667)</f>
        <v>45652.66667</v>
      </c>
      <c r="H250" s="1">
        <f>IFERROR(__xludf.DUMMYFUNCTION("""COMPUTED_VALUE"""),1963.68)</f>
        <v>1963.68</v>
      </c>
      <c r="J250" s="2">
        <f>IFERROR(__xludf.DUMMYFUNCTION("""COMPUTED_VALUE"""),45652.66666666667)</f>
        <v>45652.66667</v>
      </c>
      <c r="K250" s="1">
        <f>IFERROR(__xludf.DUMMYFUNCTION("""COMPUTED_VALUE"""),1971.36)</f>
        <v>1971.36</v>
      </c>
      <c r="M250" s="2">
        <f>IFERROR(__xludf.DUMMYFUNCTION("""COMPUTED_VALUE"""),45652.66666666667)</f>
        <v>45652.66667</v>
      </c>
      <c r="N250" s="1">
        <f>IFERROR(__xludf.DUMMYFUNCTION("""COMPUTED_VALUE"""),3.49013784E8)</f>
        <v>349013784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IFERROR(__xludf.DUMMYFUNCTION("""COMPUTED_VALUE"""),1958.99)</f>
        <v>1958.99</v>
      </c>
      <c r="D251" s="2">
        <f>IFERROR(__xludf.DUMMYFUNCTION("""COMPUTED_VALUE"""),45653.66666666667)</f>
        <v>45653.66667</v>
      </c>
      <c r="E251" s="1">
        <f>IFERROR(__xludf.DUMMYFUNCTION("""COMPUTED_VALUE"""),1958.99)</f>
        <v>1958.99</v>
      </c>
      <c r="G251" s="2">
        <f>IFERROR(__xludf.DUMMYFUNCTION("""COMPUTED_VALUE"""),45653.66666666667)</f>
        <v>45653.66667</v>
      </c>
      <c r="H251" s="1">
        <f>IFERROR(__xludf.DUMMYFUNCTION("""COMPUTED_VALUE"""),1935.27)</f>
        <v>1935.27</v>
      </c>
      <c r="J251" s="2">
        <f>IFERROR(__xludf.DUMMYFUNCTION("""COMPUTED_VALUE"""),45653.66666666667)</f>
        <v>45653.66667</v>
      </c>
      <c r="K251" s="1">
        <f>IFERROR(__xludf.DUMMYFUNCTION("""COMPUTED_VALUE"""),1948.71)</f>
        <v>1948.71</v>
      </c>
      <c r="M251" s="2">
        <f>IFERROR(__xludf.DUMMYFUNCTION("""COMPUTED_VALUE"""),45653.66666666667)</f>
        <v>45653.66667</v>
      </c>
      <c r="N251" s="1">
        <f>IFERROR(__xludf.DUMMYFUNCTION("""COMPUTED_VALUE"""),3.86661987E8)</f>
        <v>386661987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IFERROR(__xludf.DUMMYFUNCTION("""COMPUTED_VALUE"""),1932.26)</f>
        <v>1932.26</v>
      </c>
      <c r="D252" s="2">
        <f>IFERROR(__xludf.DUMMYFUNCTION("""COMPUTED_VALUE"""),45656.66666666667)</f>
        <v>45656.66667</v>
      </c>
      <c r="E252" s="1">
        <f>IFERROR(__xludf.DUMMYFUNCTION("""COMPUTED_VALUE"""),1936.04)</f>
        <v>1936.04</v>
      </c>
      <c r="G252" s="2">
        <f>IFERROR(__xludf.DUMMYFUNCTION("""COMPUTED_VALUE"""),45656.66666666667)</f>
        <v>45656.66667</v>
      </c>
      <c r="H252" s="1">
        <f>IFERROR(__xludf.DUMMYFUNCTION("""COMPUTED_VALUE"""),1910.6)</f>
        <v>1910.6</v>
      </c>
      <c r="J252" s="2">
        <f>IFERROR(__xludf.DUMMYFUNCTION("""COMPUTED_VALUE"""),45656.66666666667)</f>
        <v>45656.66667</v>
      </c>
      <c r="K252" s="1">
        <f>IFERROR(__xludf.DUMMYFUNCTION("""COMPUTED_VALUE"""),1926.85)</f>
        <v>1926.85</v>
      </c>
      <c r="M252" s="2">
        <f>IFERROR(__xludf.DUMMYFUNCTION("""COMPUTED_VALUE"""),45656.66666666667)</f>
        <v>45656.66667</v>
      </c>
      <c r="N252" s="1">
        <f>IFERROR(__xludf.DUMMYFUNCTION("""COMPUTED_VALUE"""),4.46799122E8)</f>
        <v>446799122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IFERROR(__xludf.DUMMYFUNCTION("""COMPUTED_VALUE"""),1932.0)</f>
        <v>1932</v>
      </c>
      <c r="D253" s="2">
        <f>IFERROR(__xludf.DUMMYFUNCTION("""COMPUTED_VALUE"""),45657.66666666667)</f>
        <v>45657.66667</v>
      </c>
      <c r="E253" s="1">
        <f>IFERROR(__xludf.DUMMYFUNCTION("""COMPUTED_VALUE"""),1934.52)</f>
        <v>1934.52</v>
      </c>
      <c r="G253" s="2">
        <f>IFERROR(__xludf.DUMMYFUNCTION("""COMPUTED_VALUE"""),45657.66666666667)</f>
        <v>45657.66667</v>
      </c>
      <c r="H253" s="1">
        <f>IFERROR(__xludf.DUMMYFUNCTION("""COMPUTED_VALUE"""),1915.79)</f>
        <v>1915.79</v>
      </c>
      <c r="J253" s="2">
        <f>IFERROR(__xludf.DUMMYFUNCTION("""COMPUTED_VALUE"""),45657.66666666667)</f>
        <v>45657.66667</v>
      </c>
      <c r="K253" s="1">
        <f>IFERROR(__xludf.DUMMYFUNCTION("""COMPUTED_VALUE"""),1918.44)</f>
        <v>1918.44</v>
      </c>
      <c r="M253" s="2">
        <f>IFERROR(__xludf.DUMMYFUNCTION("""COMPUTED_VALUE"""),45657.66666666667)</f>
        <v>45657.66667</v>
      </c>
      <c r="N253" s="1">
        <f>IFERROR(__xludf.DUMMYFUNCTION("""COMPUTED_VALUE"""),3.74334251E8)</f>
        <v>374334251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IFERROR(__xludf.DUMMYFUNCTION("""COMPUTED_VALUE"""),1929.42)</f>
        <v>1929.42</v>
      </c>
      <c r="D254" s="2">
        <f>IFERROR(__xludf.DUMMYFUNCTION("""COMPUTED_VALUE"""),45659.66666666667)</f>
        <v>45659.66667</v>
      </c>
      <c r="E254" s="1">
        <f>IFERROR(__xludf.DUMMYFUNCTION("""COMPUTED_VALUE"""),1945.73)</f>
        <v>1945.73</v>
      </c>
      <c r="G254" s="2">
        <f>IFERROR(__xludf.DUMMYFUNCTION("""COMPUTED_VALUE"""),45659.66666666667)</f>
        <v>45659.66667</v>
      </c>
      <c r="H254" s="1">
        <f>IFERROR(__xludf.DUMMYFUNCTION("""COMPUTED_VALUE"""),1907.67)</f>
        <v>1907.67</v>
      </c>
      <c r="J254" s="2">
        <f>IFERROR(__xludf.DUMMYFUNCTION("""COMPUTED_VALUE"""),45659.66666666667)</f>
        <v>45659.66667</v>
      </c>
      <c r="K254" s="1">
        <f>IFERROR(__xludf.DUMMYFUNCTION("""COMPUTED_VALUE"""),1919.58)</f>
        <v>1919.58</v>
      </c>
      <c r="M254" s="2">
        <f>IFERROR(__xludf.DUMMYFUNCTION("""COMPUTED_VALUE"""),45659.66666666667)</f>
        <v>45659.66667</v>
      </c>
      <c r="N254" s="1">
        <f>IFERROR(__xludf.DUMMYFUNCTION("""COMPUTED_VALUE"""),5.11287222E8)</f>
        <v>511287222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IFERROR(__xludf.DUMMYFUNCTION("""COMPUTED_VALUE"""),1928.95)</f>
        <v>1928.95</v>
      </c>
      <c r="D255" s="2">
        <f>IFERROR(__xludf.DUMMYFUNCTION("""COMPUTED_VALUE"""),45660.66666666667)</f>
        <v>45660.66667</v>
      </c>
      <c r="E255" s="1">
        <f>IFERROR(__xludf.DUMMYFUNCTION("""COMPUTED_VALUE"""),1940.14)</f>
        <v>1940.14</v>
      </c>
      <c r="G255" s="2">
        <f>IFERROR(__xludf.DUMMYFUNCTION("""COMPUTED_VALUE"""),45660.66666666667)</f>
        <v>45660.66667</v>
      </c>
      <c r="H255" s="1">
        <f>IFERROR(__xludf.DUMMYFUNCTION("""COMPUTED_VALUE"""),1921.45)</f>
        <v>1921.45</v>
      </c>
      <c r="J255" s="2">
        <f>IFERROR(__xludf.DUMMYFUNCTION("""COMPUTED_VALUE"""),45660.66666666667)</f>
        <v>45660.66667</v>
      </c>
      <c r="K255" s="1">
        <f>IFERROR(__xludf.DUMMYFUNCTION("""COMPUTED_VALUE"""),1936.14)</f>
        <v>1936.14</v>
      </c>
      <c r="M255" s="2">
        <f>IFERROR(__xludf.DUMMYFUNCTION("""COMPUTED_VALUE"""),45660.66666666667)</f>
        <v>45660.66667</v>
      </c>
      <c r="N255" s="1">
        <f>IFERROR(__xludf.DUMMYFUNCTION("""COMPUTED_VALUE"""),4.93593739E8)</f>
        <v>493593739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IFERROR(__xludf.DUMMYFUNCTION("""COMPUTED_VALUE"""),1947.7)</f>
        <v>1947.7</v>
      </c>
      <c r="D256" s="2">
        <f>IFERROR(__xludf.DUMMYFUNCTION("""COMPUTED_VALUE"""),45663.66666666667)</f>
        <v>45663.66667</v>
      </c>
      <c r="E256" s="1">
        <f>IFERROR(__xludf.DUMMYFUNCTION("""COMPUTED_VALUE"""),1962.1)</f>
        <v>1962.1</v>
      </c>
      <c r="G256" s="2">
        <f>IFERROR(__xludf.DUMMYFUNCTION("""COMPUTED_VALUE"""),45663.66666666667)</f>
        <v>45663.66667</v>
      </c>
      <c r="H256" s="1">
        <f>IFERROR(__xludf.DUMMYFUNCTION("""COMPUTED_VALUE"""),1944.2)</f>
        <v>1944.2</v>
      </c>
      <c r="J256" s="2">
        <f>IFERROR(__xludf.DUMMYFUNCTION("""COMPUTED_VALUE"""),45663.66666666667)</f>
        <v>45663.66667</v>
      </c>
      <c r="K256" s="1">
        <f>IFERROR(__xludf.DUMMYFUNCTION("""COMPUTED_VALUE"""),1949.57)</f>
        <v>1949.57</v>
      </c>
      <c r="M256" s="2">
        <f>IFERROR(__xludf.DUMMYFUNCTION("""COMPUTED_VALUE"""),45663.66666666667)</f>
        <v>45663.66667</v>
      </c>
      <c r="N256" s="1">
        <f>IFERROR(__xludf.DUMMYFUNCTION("""COMPUTED_VALUE"""),5.92747573E8)</f>
        <v>592747573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IFERROR(__xludf.DUMMYFUNCTION("""COMPUTED_VALUE"""),1953.32)</f>
        <v>1953.32</v>
      </c>
      <c r="D257" s="2">
        <f>IFERROR(__xludf.DUMMYFUNCTION("""COMPUTED_VALUE"""),45664.66666666667)</f>
        <v>45664.66667</v>
      </c>
      <c r="E257" s="1">
        <f>IFERROR(__xludf.DUMMYFUNCTION("""COMPUTED_VALUE"""),1957.07)</f>
        <v>1957.07</v>
      </c>
      <c r="G257" s="2">
        <f>IFERROR(__xludf.DUMMYFUNCTION("""COMPUTED_VALUE"""),45664.66666666667)</f>
        <v>45664.66667</v>
      </c>
      <c r="H257" s="1">
        <f>IFERROR(__xludf.DUMMYFUNCTION("""COMPUTED_VALUE"""),1919.99)</f>
        <v>1919.99</v>
      </c>
      <c r="J257" s="2">
        <f>IFERROR(__xludf.DUMMYFUNCTION("""COMPUTED_VALUE"""),45664.66666666667)</f>
        <v>45664.66667</v>
      </c>
      <c r="K257" s="1">
        <f>IFERROR(__xludf.DUMMYFUNCTION("""COMPUTED_VALUE"""),1924.58)</f>
        <v>1924.58</v>
      </c>
      <c r="M257" s="2">
        <f>IFERROR(__xludf.DUMMYFUNCTION("""COMPUTED_VALUE"""),45664.66666666667)</f>
        <v>45664.66667</v>
      </c>
      <c r="N257" s="1">
        <f>IFERROR(__xludf.DUMMYFUNCTION("""COMPUTED_VALUE"""),5.6233572E8)</f>
        <v>562335720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IFERROR(__xludf.DUMMYFUNCTION("""COMPUTED_VALUE"""),1926.42)</f>
        <v>1926.42</v>
      </c>
      <c r="D258" s="2">
        <f>IFERROR(__xludf.DUMMYFUNCTION("""COMPUTED_VALUE"""),45665.66666666667)</f>
        <v>45665.66667</v>
      </c>
      <c r="E258" s="1">
        <f>IFERROR(__xludf.DUMMYFUNCTION("""COMPUTED_VALUE"""),1933.32)</f>
        <v>1933.32</v>
      </c>
      <c r="G258" s="2">
        <f>IFERROR(__xludf.DUMMYFUNCTION("""COMPUTED_VALUE"""),45665.66666666667)</f>
        <v>45665.66667</v>
      </c>
      <c r="H258" s="1">
        <f>IFERROR(__xludf.DUMMYFUNCTION("""COMPUTED_VALUE"""),1913.29)</f>
        <v>1913.29</v>
      </c>
      <c r="J258" s="2">
        <f>IFERROR(__xludf.DUMMYFUNCTION("""COMPUTED_VALUE"""),45665.66666666667)</f>
        <v>45665.66667</v>
      </c>
      <c r="K258" s="1">
        <f>IFERROR(__xludf.DUMMYFUNCTION("""COMPUTED_VALUE"""),1928.55)</f>
        <v>1928.55</v>
      </c>
      <c r="M258" s="2">
        <f>IFERROR(__xludf.DUMMYFUNCTION("""COMPUTED_VALUE"""),45665.66666666667)</f>
        <v>45665.66667</v>
      </c>
      <c r="N258" s="1">
        <f>IFERROR(__xludf.DUMMYFUNCTION("""COMPUTED_VALUE"""),5.63323003E8)</f>
        <v>563323003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IFERROR(__xludf.DUMMYFUNCTION("""COMPUTED_VALUE"""),1923.33)</f>
        <v>1923.33</v>
      </c>
      <c r="D259" s="2">
        <f>IFERROR(__xludf.DUMMYFUNCTION("""COMPUTED_VALUE"""),45667.66666666667)</f>
        <v>45667.66667</v>
      </c>
      <c r="E259" s="1">
        <f>IFERROR(__xludf.DUMMYFUNCTION("""COMPUTED_VALUE"""),1925.16)</f>
        <v>1925.16</v>
      </c>
      <c r="G259" s="2">
        <f>IFERROR(__xludf.DUMMYFUNCTION("""COMPUTED_VALUE"""),45667.66666666667)</f>
        <v>45667.66667</v>
      </c>
      <c r="H259" s="1">
        <f>IFERROR(__xludf.DUMMYFUNCTION("""COMPUTED_VALUE"""),1901.93)</f>
        <v>1901.93</v>
      </c>
      <c r="J259" s="2">
        <f>IFERROR(__xludf.DUMMYFUNCTION("""COMPUTED_VALUE"""),45667.66666666667)</f>
        <v>45667.66667</v>
      </c>
      <c r="K259" s="1">
        <f>IFERROR(__xludf.DUMMYFUNCTION("""COMPUTED_VALUE"""),1911.39)</f>
        <v>1911.39</v>
      </c>
      <c r="M259" s="2">
        <f>IFERROR(__xludf.DUMMYFUNCTION("""COMPUTED_VALUE"""),45667.66666666667)</f>
        <v>45667.66667</v>
      </c>
      <c r="N259" s="1">
        <f>IFERROR(__xludf.DUMMYFUNCTION("""COMPUTED_VALUE"""),7.35937321E8)</f>
        <v>735937321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IFERROR(__xludf.DUMMYFUNCTION("""COMPUTED_VALUE"""),1905.59)</f>
        <v>1905.59</v>
      </c>
      <c r="D260" s="2">
        <f>IFERROR(__xludf.DUMMYFUNCTION("""COMPUTED_VALUE"""),45670.66666666667)</f>
        <v>45670.66667</v>
      </c>
      <c r="E260" s="1">
        <f>IFERROR(__xludf.DUMMYFUNCTION("""COMPUTED_VALUE"""),1910.26)</f>
        <v>1910.26</v>
      </c>
      <c r="G260" s="2">
        <f>IFERROR(__xludf.DUMMYFUNCTION("""COMPUTED_VALUE"""),45670.66666666667)</f>
        <v>45670.66667</v>
      </c>
      <c r="H260" s="1">
        <f>IFERROR(__xludf.DUMMYFUNCTION("""COMPUTED_VALUE"""),1892.54)</f>
        <v>1892.54</v>
      </c>
      <c r="J260" s="2">
        <f>IFERROR(__xludf.DUMMYFUNCTION("""COMPUTED_VALUE"""),45670.66666666667)</f>
        <v>45670.66667</v>
      </c>
      <c r="K260" s="1">
        <f>IFERROR(__xludf.DUMMYFUNCTION("""COMPUTED_VALUE"""),1906.68)</f>
        <v>1906.68</v>
      </c>
      <c r="M260" s="2">
        <f>IFERROR(__xludf.DUMMYFUNCTION("""COMPUTED_VALUE"""),45670.66666666667)</f>
        <v>45670.66667</v>
      </c>
      <c r="N260" s="1">
        <f>IFERROR(__xludf.DUMMYFUNCTION("""COMPUTED_VALUE"""),5.87054839E8)</f>
        <v>587054839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IFERROR(__xludf.DUMMYFUNCTION("""COMPUTED_VALUE"""),1915.76)</f>
        <v>1915.76</v>
      </c>
      <c r="D261" s="2">
        <f>IFERROR(__xludf.DUMMYFUNCTION("""COMPUTED_VALUE"""),45671.66666666667)</f>
        <v>45671.66667</v>
      </c>
      <c r="E261" s="1">
        <f>IFERROR(__xludf.DUMMYFUNCTION("""COMPUTED_VALUE"""),1922.99)</f>
        <v>1922.99</v>
      </c>
      <c r="G261" s="2">
        <f>IFERROR(__xludf.DUMMYFUNCTION("""COMPUTED_VALUE"""),45671.66666666667)</f>
        <v>45671.66667</v>
      </c>
      <c r="H261" s="1">
        <f>IFERROR(__xludf.DUMMYFUNCTION("""COMPUTED_VALUE"""),1893.66)</f>
        <v>1893.66</v>
      </c>
      <c r="J261" s="2">
        <f>IFERROR(__xludf.DUMMYFUNCTION("""COMPUTED_VALUE"""),45671.66666666667)</f>
        <v>45671.66667</v>
      </c>
      <c r="K261" s="1">
        <f>IFERROR(__xludf.DUMMYFUNCTION("""COMPUTED_VALUE"""),1903.54)</f>
        <v>1903.54</v>
      </c>
      <c r="M261" s="2">
        <f>IFERROR(__xludf.DUMMYFUNCTION("""COMPUTED_VALUE"""),45671.66666666667)</f>
        <v>45671.66667</v>
      </c>
      <c r="N261" s="1">
        <f>IFERROR(__xludf.DUMMYFUNCTION("""COMPUTED_VALUE"""),5.16908954E8)</f>
        <v>516908954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IFERROR(__xludf.DUMMYFUNCTION("""COMPUTED_VALUE"""),1928.18)</f>
        <v>1928.18</v>
      </c>
      <c r="D262" s="2">
        <f>IFERROR(__xludf.DUMMYFUNCTION("""COMPUTED_VALUE"""),45672.66666666667)</f>
        <v>45672.66667</v>
      </c>
      <c r="E262" s="1">
        <f>IFERROR(__xludf.DUMMYFUNCTION("""COMPUTED_VALUE"""),1940.46)</f>
        <v>1940.46</v>
      </c>
      <c r="G262" s="2">
        <f>IFERROR(__xludf.DUMMYFUNCTION("""COMPUTED_VALUE"""),45672.66666666667)</f>
        <v>45672.66667</v>
      </c>
      <c r="H262" s="1">
        <f>IFERROR(__xludf.DUMMYFUNCTION("""COMPUTED_VALUE"""),1921.85)</f>
        <v>1921.85</v>
      </c>
      <c r="J262" s="2">
        <f>IFERROR(__xludf.DUMMYFUNCTION("""COMPUTED_VALUE"""),45672.66666666667)</f>
        <v>45672.66667</v>
      </c>
      <c r="K262" s="1">
        <f>IFERROR(__xludf.DUMMYFUNCTION("""COMPUTED_VALUE"""),1931.02)</f>
        <v>1931.02</v>
      </c>
      <c r="M262" s="2">
        <f>IFERROR(__xludf.DUMMYFUNCTION("""COMPUTED_VALUE"""),45672.66666666667)</f>
        <v>45672.66667</v>
      </c>
      <c r="N262" s="1">
        <f>IFERROR(__xludf.DUMMYFUNCTION("""COMPUTED_VALUE"""),5.37961864E8)</f>
        <v>537961864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IFERROR(__xludf.DUMMYFUNCTION("""COMPUTED_VALUE"""),1935.23)</f>
        <v>1935.23</v>
      </c>
      <c r="D263" s="2">
        <f>IFERROR(__xludf.DUMMYFUNCTION("""COMPUTED_VALUE"""),45673.66666666667)</f>
        <v>45673.66667</v>
      </c>
      <c r="E263" s="1">
        <f>IFERROR(__xludf.DUMMYFUNCTION("""COMPUTED_VALUE"""),1939.22)</f>
        <v>1939.22</v>
      </c>
      <c r="G263" s="2">
        <f>IFERROR(__xludf.DUMMYFUNCTION("""COMPUTED_VALUE"""),45673.66666666667)</f>
        <v>45673.66667</v>
      </c>
      <c r="H263" s="1">
        <f>IFERROR(__xludf.DUMMYFUNCTION("""COMPUTED_VALUE"""),1924.5)</f>
        <v>1924.5</v>
      </c>
      <c r="J263" s="2">
        <f>IFERROR(__xludf.DUMMYFUNCTION("""COMPUTED_VALUE"""),45673.66666666667)</f>
        <v>45673.66667</v>
      </c>
      <c r="K263" s="1">
        <f>IFERROR(__xludf.DUMMYFUNCTION("""COMPUTED_VALUE"""),1927.35)</f>
        <v>1927.35</v>
      </c>
      <c r="M263" s="2">
        <f>IFERROR(__xludf.DUMMYFUNCTION("""COMPUTED_VALUE"""),45673.66666666667)</f>
        <v>45673.66667</v>
      </c>
      <c r="N263" s="1">
        <f>IFERROR(__xludf.DUMMYFUNCTION("""COMPUTED_VALUE"""),4.96326845E8)</f>
        <v>496326845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IFERROR(__xludf.DUMMYFUNCTION("""COMPUTED_VALUE"""),1947.91)</f>
        <v>1947.91</v>
      </c>
      <c r="D264" s="2">
        <f>IFERROR(__xludf.DUMMYFUNCTION("""COMPUTED_VALUE"""),45674.66666666667)</f>
        <v>45674.66667</v>
      </c>
      <c r="E264" s="1">
        <f>IFERROR(__xludf.DUMMYFUNCTION("""COMPUTED_VALUE"""),1954.0)</f>
        <v>1954</v>
      </c>
      <c r="G264" s="2">
        <f>IFERROR(__xludf.DUMMYFUNCTION("""COMPUTED_VALUE"""),45674.66666666667)</f>
        <v>45674.66667</v>
      </c>
      <c r="H264" s="1">
        <f>IFERROR(__xludf.DUMMYFUNCTION("""COMPUTED_VALUE"""),1942.54)</f>
        <v>1942.54</v>
      </c>
      <c r="J264" s="2">
        <f>IFERROR(__xludf.DUMMYFUNCTION("""COMPUTED_VALUE"""),45674.66666666667)</f>
        <v>45674.66667</v>
      </c>
      <c r="K264" s="1">
        <f>IFERROR(__xludf.DUMMYFUNCTION("""COMPUTED_VALUE"""),1951.32)</f>
        <v>1951.32</v>
      </c>
      <c r="M264" s="2">
        <f>IFERROR(__xludf.DUMMYFUNCTION("""COMPUTED_VALUE"""),45674.66666666667)</f>
        <v>45674.66667</v>
      </c>
      <c r="N264" s="1">
        <f>IFERROR(__xludf.DUMMYFUNCTION("""COMPUTED_VALUE"""),5.49419311E8)</f>
        <v>549419311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IFERROR(__xludf.DUMMYFUNCTION("""COMPUTED_VALUE"""),1964.97)</f>
        <v>1964.97</v>
      </c>
      <c r="D265" s="2">
        <f>IFERROR(__xludf.DUMMYFUNCTION("""COMPUTED_VALUE"""),45678.66666666667)</f>
        <v>45678.66667</v>
      </c>
      <c r="E265" s="1">
        <f>IFERROR(__xludf.DUMMYFUNCTION("""COMPUTED_VALUE"""),1981.9)</f>
        <v>1981.9</v>
      </c>
      <c r="G265" s="2">
        <f>IFERROR(__xludf.DUMMYFUNCTION("""COMPUTED_VALUE"""),45678.66666666667)</f>
        <v>45678.66667</v>
      </c>
      <c r="H265" s="1">
        <f>IFERROR(__xludf.DUMMYFUNCTION("""COMPUTED_VALUE"""),1964.54)</f>
        <v>1964.54</v>
      </c>
      <c r="J265" s="2">
        <f>IFERROR(__xludf.DUMMYFUNCTION("""COMPUTED_VALUE"""),45678.66666666667)</f>
        <v>45678.66667</v>
      </c>
      <c r="K265" s="1">
        <f>IFERROR(__xludf.DUMMYFUNCTION("""COMPUTED_VALUE"""),1978.11)</f>
        <v>1978.11</v>
      </c>
      <c r="M265" s="2">
        <f>IFERROR(__xludf.DUMMYFUNCTION("""COMPUTED_VALUE"""),45678.66666666667)</f>
        <v>45678.66667</v>
      </c>
      <c r="N265" s="1">
        <f>IFERROR(__xludf.DUMMYFUNCTION("""COMPUTED_VALUE"""),6.42268817E8)</f>
        <v>642268817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IFERROR(__xludf.DUMMYFUNCTION("""COMPUTED_VALUE"""),1998.76)</f>
        <v>1998.76</v>
      </c>
      <c r="D266" s="2">
        <f>IFERROR(__xludf.DUMMYFUNCTION("""COMPUTED_VALUE"""),45679.66666666667)</f>
        <v>45679.66667</v>
      </c>
      <c r="E266" s="1">
        <f>IFERROR(__xludf.DUMMYFUNCTION("""COMPUTED_VALUE"""),1999.51)</f>
        <v>1999.51</v>
      </c>
      <c r="G266" s="2">
        <f>IFERROR(__xludf.DUMMYFUNCTION("""COMPUTED_VALUE"""),45679.66666666667)</f>
        <v>45679.66667</v>
      </c>
      <c r="H266" s="1">
        <f>IFERROR(__xludf.DUMMYFUNCTION("""COMPUTED_VALUE"""),1985.39)</f>
        <v>1985.39</v>
      </c>
      <c r="J266" s="2">
        <f>IFERROR(__xludf.DUMMYFUNCTION("""COMPUTED_VALUE"""),45679.66666666667)</f>
        <v>45679.66667</v>
      </c>
      <c r="K266" s="1">
        <f>IFERROR(__xludf.DUMMYFUNCTION("""COMPUTED_VALUE"""),1991.69)</f>
        <v>1991.69</v>
      </c>
      <c r="M266" s="2">
        <f>IFERROR(__xludf.DUMMYFUNCTION("""COMPUTED_VALUE"""),45679.66666666667)</f>
        <v>45679.66667</v>
      </c>
      <c r="N266" s="1">
        <f>IFERROR(__xludf.DUMMYFUNCTION("""COMPUTED_VALUE"""),5.9008054E8)</f>
        <v>590080540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IFERROR(__xludf.DUMMYFUNCTION("""COMPUTED_VALUE"""),1988.31)</f>
        <v>1988.31</v>
      </c>
      <c r="D267" s="2">
        <f>IFERROR(__xludf.DUMMYFUNCTION("""COMPUTED_VALUE"""),45680.66666666667)</f>
        <v>45680.66667</v>
      </c>
      <c r="E267" s="1">
        <f>IFERROR(__xludf.DUMMYFUNCTION("""COMPUTED_VALUE"""),2007.35)</f>
        <v>2007.35</v>
      </c>
      <c r="G267" s="2">
        <f>IFERROR(__xludf.DUMMYFUNCTION("""COMPUTED_VALUE"""),45680.66666666667)</f>
        <v>45680.66667</v>
      </c>
      <c r="H267" s="1">
        <f>IFERROR(__xludf.DUMMYFUNCTION("""COMPUTED_VALUE"""),1980.7)</f>
        <v>1980.7</v>
      </c>
      <c r="J267" s="2">
        <f>IFERROR(__xludf.DUMMYFUNCTION("""COMPUTED_VALUE"""),45680.66666666667)</f>
        <v>45680.66667</v>
      </c>
      <c r="K267" s="1">
        <f>IFERROR(__xludf.DUMMYFUNCTION("""COMPUTED_VALUE"""),2007.3)</f>
        <v>2007.3</v>
      </c>
      <c r="M267" s="2">
        <f>IFERROR(__xludf.DUMMYFUNCTION("""COMPUTED_VALUE"""),45680.66666666667)</f>
        <v>45680.66667</v>
      </c>
      <c r="N267" s="1">
        <f>IFERROR(__xludf.DUMMYFUNCTION("""COMPUTED_VALUE"""),5.82848326E8)</f>
        <v>582848326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IFERROR(__xludf.DUMMYFUNCTION("""COMPUTED_VALUE"""),2005.42)</f>
        <v>2005.42</v>
      </c>
      <c r="D268" s="2">
        <f>IFERROR(__xludf.DUMMYFUNCTION("""COMPUTED_VALUE"""),45681.66666666667)</f>
        <v>45681.66667</v>
      </c>
      <c r="E268" s="1">
        <f>IFERROR(__xludf.DUMMYFUNCTION("""COMPUTED_VALUE"""),2008.28)</f>
        <v>2008.28</v>
      </c>
      <c r="G268" s="2">
        <f>IFERROR(__xludf.DUMMYFUNCTION("""COMPUTED_VALUE"""),45681.66666666667)</f>
        <v>45681.66667</v>
      </c>
      <c r="H268" s="1">
        <f>IFERROR(__xludf.DUMMYFUNCTION("""COMPUTED_VALUE"""),1997.61)</f>
        <v>1997.61</v>
      </c>
      <c r="J268" s="2">
        <f>IFERROR(__xludf.DUMMYFUNCTION("""COMPUTED_VALUE"""),45681.66666666667)</f>
        <v>45681.66667</v>
      </c>
      <c r="K268" s="1">
        <f>IFERROR(__xludf.DUMMYFUNCTION("""COMPUTED_VALUE"""),2005.88)</f>
        <v>2005.88</v>
      </c>
      <c r="M268" s="2">
        <f>IFERROR(__xludf.DUMMYFUNCTION("""COMPUTED_VALUE"""),45681.66666666667)</f>
        <v>45681.66667</v>
      </c>
      <c r="N268" s="1">
        <f>IFERROR(__xludf.DUMMYFUNCTION("""COMPUTED_VALUE"""),4.9471615E8)</f>
        <v>494716150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IFERROR(__xludf.DUMMYFUNCTION("""COMPUTED_VALUE"""),1977.31)</f>
        <v>1977.31</v>
      </c>
      <c r="D269" s="2">
        <f>IFERROR(__xludf.DUMMYFUNCTION("""COMPUTED_VALUE"""),45684.66666666667)</f>
        <v>45684.66667</v>
      </c>
      <c r="E269" s="1">
        <f>IFERROR(__xludf.DUMMYFUNCTION("""COMPUTED_VALUE"""),2026.49)</f>
        <v>2026.49</v>
      </c>
      <c r="G269" s="2">
        <f>IFERROR(__xludf.DUMMYFUNCTION("""COMPUTED_VALUE"""),45684.66666666667)</f>
        <v>45684.66667</v>
      </c>
      <c r="H269" s="1">
        <f>IFERROR(__xludf.DUMMYFUNCTION("""COMPUTED_VALUE"""),1977.31)</f>
        <v>1977.31</v>
      </c>
      <c r="J269" s="2">
        <f>IFERROR(__xludf.DUMMYFUNCTION("""COMPUTED_VALUE"""),45684.66666666667)</f>
        <v>45684.66667</v>
      </c>
      <c r="K269" s="1">
        <f>IFERROR(__xludf.DUMMYFUNCTION("""COMPUTED_VALUE"""),2025.93)</f>
        <v>2025.93</v>
      </c>
      <c r="M269" s="2">
        <f>IFERROR(__xludf.DUMMYFUNCTION("""COMPUTED_VALUE"""),45684.66666666667)</f>
        <v>45684.66667</v>
      </c>
      <c r="N269" s="1">
        <f>IFERROR(__xludf.DUMMYFUNCTION("""COMPUTED_VALUE"""),5.80080032E8)</f>
        <v>580080032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IFERROR(__xludf.DUMMYFUNCTION("""COMPUTED_VALUE"""),2020.81)</f>
        <v>2020.81</v>
      </c>
      <c r="D270" s="2">
        <f>IFERROR(__xludf.DUMMYFUNCTION("""COMPUTED_VALUE"""),45685.66666666667)</f>
        <v>45685.66667</v>
      </c>
      <c r="E270" s="1">
        <f>IFERROR(__xludf.DUMMYFUNCTION("""COMPUTED_VALUE"""),2041.97)</f>
        <v>2041.97</v>
      </c>
      <c r="G270" s="2">
        <f>IFERROR(__xludf.DUMMYFUNCTION("""COMPUTED_VALUE"""),45685.66666666667)</f>
        <v>45685.66667</v>
      </c>
      <c r="H270" s="1">
        <f>IFERROR(__xludf.DUMMYFUNCTION("""COMPUTED_VALUE"""),2016.09)</f>
        <v>2016.09</v>
      </c>
      <c r="J270" s="2">
        <f>IFERROR(__xludf.DUMMYFUNCTION("""COMPUTED_VALUE"""),45685.66666666667)</f>
        <v>45685.66667</v>
      </c>
      <c r="K270" s="1">
        <f>IFERROR(__xludf.DUMMYFUNCTION("""COMPUTED_VALUE"""),2031.25)</f>
        <v>2031.25</v>
      </c>
      <c r="M270" s="2">
        <f>IFERROR(__xludf.DUMMYFUNCTION("""COMPUTED_VALUE"""),45685.66666666667)</f>
        <v>45685.66667</v>
      </c>
      <c r="N270" s="1">
        <f>IFERROR(__xludf.DUMMYFUNCTION("""COMPUTED_VALUE"""),5.51072941E8)</f>
        <v>551072941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IFERROR(__xludf.DUMMYFUNCTION("""COMPUTED_VALUE"""),2036.59)</f>
        <v>2036.59</v>
      </c>
      <c r="D271" s="2">
        <f>IFERROR(__xludf.DUMMYFUNCTION("""COMPUTED_VALUE"""),45686.66666666667)</f>
        <v>45686.66667</v>
      </c>
      <c r="E271" s="1">
        <f>IFERROR(__xludf.DUMMYFUNCTION("""COMPUTED_VALUE"""),2041.21)</f>
        <v>2041.21</v>
      </c>
      <c r="G271" s="2">
        <f>IFERROR(__xludf.DUMMYFUNCTION("""COMPUTED_VALUE"""),45686.66666666667)</f>
        <v>45686.66667</v>
      </c>
      <c r="H271" s="1">
        <f>IFERROR(__xludf.DUMMYFUNCTION("""COMPUTED_VALUE"""),2025.95)</f>
        <v>2025.95</v>
      </c>
      <c r="J271" s="2">
        <f>IFERROR(__xludf.DUMMYFUNCTION("""COMPUTED_VALUE"""),45686.66666666667)</f>
        <v>45686.66667</v>
      </c>
      <c r="K271" s="1">
        <f>IFERROR(__xludf.DUMMYFUNCTION("""COMPUTED_VALUE"""),2032.22)</f>
        <v>2032.22</v>
      </c>
      <c r="M271" s="2">
        <f>IFERROR(__xludf.DUMMYFUNCTION("""COMPUTED_VALUE"""),45686.66666666667)</f>
        <v>45686.66667</v>
      </c>
      <c r="N271" s="1">
        <f>IFERROR(__xludf.DUMMYFUNCTION("""COMPUTED_VALUE"""),5.31100596E8)</f>
        <v>531100596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IFERROR(__xludf.DUMMYFUNCTION("""COMPUTED_VALUE"""),2031.87)</f>
        <v>2031.87</v>
      </c>
      <c r="D272" s="2">
        <f>IFERROR(__xludf.DUMMYFUNCTION("""COMPUTED_VALUE"""),45687.66666666667)</f>
        <v>45687.66667</v>
      </c>
      <c r="E272" s="1">
        <f>IFERROR(__xludf.DUMMYFUNCTION("""COMPUTED_VALUE"""),2046.68)</f>
        <v>2046.68</v>
      </c>
      <c r="G272" s="2">
        <f>IFERROR(__xludf.DUMMYFUNCTION("""COMPUTED_VALUE"""),45687.66666666667)</f>
        <v>45687.66667</v>
      </c>
      <c r="H272" s="1">
        <f>IFERROR(__xludf.DUMMYFUNCTION("""COMPUTED_VALUE"""),2022.57)</f>
        <v>2022.57</v>
      </c>
      <c r="J272" s="2">
        <f>IFERROR(__xludf.DUMMYFUNCTION("""COMPUTED_VALUE"""),45687.66666666667)</f>
        <v>45687.66667</v>
      </c>
      <c r="K272" s="1">
        <f>IFERROR(__xludf.DUMMYFUNCTION("""COMPUTED_VALUE"""),2031.31)</f>
        <v>2031.31</v>
      </c>
      <c r="M272" s="2">
        <f>IFERROR(__xludf.DUMMYFUNCTION("""COMPUTED_VALUE"""),45687.66666666667)</f>
        <v>45687.66667</v>
      </c>
      <c r="N272" s="1">
        <f>IFERROR(__xludf.DUMMYFUNCTION("""COMPUTED_VALUE"""),5.8915666E8)</f>
        <v>589156660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IFERROR(__xludf.DUMMYFUNCTION("""COMPUTED_VALUE"""),2037.73)</f>
        <v>2037.73</v>
      </c>
      <c r="D273" s="2">
        <f>IFERROR(__xludf.DUMMYFUNCTION("""COMPUTED_VALUE"""),45688.66666666667)</f>
        <v>45688.66667</v>
      </c>
      <c r="E273" s="1">
        <f>IFERROR(__xludf.DUMMYFUNCTION("""COMPUTED_VALUE"""),2049.17)</f>
        <v>2049.17</v>
      </c>
      <c r="G273" s="2">
        <f>IFERROR(__xludf.DUMMYFUNCTION("""COMPUTED_VALUE"""),45688.66666666667)</f>
        <v>45688.66667</v>
      </c>
      <c r="H273" s="1">
        <f>IFERROR(__xludf.DUMMYFUNCTION("""COMPUTED_VALUE"""),2026.85)</f>
        <v>2026.85</v>
      </c>
      <c r="J273" s="2">
        <f>IFERROR(__xludf.DUMMYFUNCTION("""COMPUTED_VALUE"""),45688.66666666667)</f>
        <v>45688.66667</v>
      </c>
      <c r="K273" s="1">
        <f>IFERROR(__xludf.DUMMYFUNCTION("""COMPUTED_VALUE"""),2030.2)</f>
        <v>2030.2</v>
      </c>
      <c r="M273" s="2">
        <f>IFERROR(__xludf.DUMMYFUNCTION("""COMPUTED_VALUE"""),45688.66666666667)</f>
        <v>45688.66667</v>
      </c>
      <c r="N273" s="1">
        <f>IFERROR(__xludf.DUMMYFUNCTION("""COMPUTED_VALUE"""),6.35446016E8)</f>
        <v>635446016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IFERROR(__xludf.DUMMYFUNCTION("""COMPUTED_VALUE"""),2011.77)</f>
        <v>2011.77</v>
      </c>
      <c r="D274" s="2">
        <f>IFERROR(__xludf.DUMMYFUNCTION("""COMPUTED_VALUE"""),45691.66666666667)</f>
        <v>45691.66667</v>
      </c>
      <c r="E274" s="1">
        <f>IFERROR(__xludf.DUMMYFUNCTION("""COMPUTED_VALUE"""),2041.06)</f>
        <v>2041.06</v>
      </c>
      <c r="G274" s="2">
        <f>IFERROR(__xludf.DUMMYFUNCTION("""COMPUTED_VALUE"""),45691.66666666667)</f>
        <v>45691.66667</v>
      </c>
      <c r="H274" s="1">
        <f>IFERROR(__xludf.DUMMYFUNCTION("""COMPUTED_VALUE"""),2000.08)</f>
        <v>2000.08</v>
      </c>
      <c r="J274" s="2">
        <f>IFERROR(__xludf.DUMMYFUNCTION("""COMPUTED_VALUE"""),45691.66666666667)</f>
        <v>45691.66667</v>
      </c>
      <c r="K274" s="1">
        <f>IFERROR(__xludf.DUMMYFUNCTION("""COMPUTED_VALUE"""),2030.59)</f>
        <v>2030.59</v>
      </c>
      <c r="M274" s="2">
        <f>IFERROR(__xludf.DUMMYFUNCTION("""COMPUTED_VALUE"""),45691.66666666667)</f>
        <v>45691.66667</v>
      </c>
      <c r="N274" s="1">
        <f>IFERROR(__xludf.DUMMYFUNCTION("""COMPUTED_VALUE"""),6.08793976E8)</f>
        <v>608793976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IFERROR(__xludf.DUMMYFUNCTION("""COMPUTED_VALUE"""),2034.8)</f>
        <v>2034.8</v>
      </c>
      <c r="D275" s="2">
        <f>IFERROR(__xludf.DUMMYFUNCTION("""COMPUTED_VALUE"""),45692.66666666667)</f>
        <v>45692.66667</v>
      </c>
      <c r="E275" s="1">
        <f>IFERROR(__xludf.DUMMYFUNCTION("""COMPUTED_VALUE"""),2057.03)</f>
        <v>2057.03</v>
      </c>
      <c r="G275" s="2">
        <f>IFERROR(__xludf.DUMMYFUNCTION("""COMPUTED_VALUE"""),45692.66666666667)</f>
        <v>45692.66667</v>
      </c>
      <c r="H275" s="1">
        <f>IFERROR(__xludf.DUMMYFUNCTION("""COMPUTED_VALUE"""),2033.06)</f>
        <v>2033.06</v>
      </c>
      <c r="J275" s="2">
        <f>IFERROR(__xludf.DUMMYFUNCTION("""COMPUTED_VALUE"""),45692.66666666667)</f>
        <v>45692.66667</v>
      </c>
      <c r="K275" s="1">
        <f>IFERROR(__xludf.DUMMYFUNCTION("""COMPUTED_VALUE"""),2055.47)</f>
        <v>2055.47</v>
      </c>
      <c r="M275" s="2">
        <f>IFERROR(__xludf.DUMMYFUNCTION("""COMPUTED_VALUE"""),45692.66666666667)</f>
        <v>45692.66667</v>
      </c>
      <c r="N275" s="1">
        <f>IFERROR(__xludf.DUMMYFUNCTION("""COMPUTED_VALUE"""),5.72567139E8)</f>
        <v>572567139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IFERROR(__xludf.DUMMYFUNCTION("""COMPUTED_VALUE"""),2043.27)</f>
        <v>2043.27</v>
      </c>
      <c r="D276" s="2">
        <f>IFERROR(__xludf.DUMMYFUNCTION("""COMPUTED_VALUE"""),45693.66666666667)</f>
        <v>45693.66667</v>
      </c>
      <c r="E276" s="1">
        <f>IFERROR(__xludf.DUMMYFUNCTION("""COMPUTED_VALUE"""),2048.84)</f>
        <v>2048.84</v>
      </c>
      <c r="G276" s="2">
        <f>IFERROR(__xludf.DUMMYFUNCTION("""COMPUTED_VALUE"""),45693.66666666667)</f>
        <v>45693.66667</v>
      </c>
      <c r="H276" s="1">
        <f>IFERROR(__xludf.DUMMYFUNCTION("""COMPUTED_VALUE"""),2031.63)</f>
        <v>2031.63</v>
      </c>
      <c r="J276" s="2">
        <f>IFERROR(__xludf.DUMMYFUNCTION("""COMPUTED_VALUE"""),45693.66666666667)</f>
        <v>45693.66667</v>
      </c>
      <c r="K276" s="1">
        <f>IFERROR(__xludf.DUMMYFUNCTION("""COMPUTED_VALUE"""),2045.51)</f>
        <v>2045.51</v>
      </c>
      <c r="M276" s="2">
        <f>IFERROR(__xludf.DUMMYFUNCTION("""COMPUTED_VALUE"""),45693.66666666667)</f>
        <v>45693.66667</v>
      </c>
      <c r="N276" s="1">
        <f>IFERROR(__xludf.DUMMYFUNCTION("""COMPUTED_VALUE"""),6.21459538E8)</f>
        <v>621459538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IFERROR(__xludf.DUMMYFUNCTION("""COMPUTED_VALUE"""),2053.88)</f>
        <v>2053.88</v>
      </c>
      <c r="D277" s="2">
        <f>IFERROR(__xludf.DUMMYFUNCTION("""COMPUTED_VALUE"""),45694.66666666667)</f>
        <v>45694.66667</v>
      </c>
      <c r="E277" s="1">
        <f>IFERROR(__xludf.DUMMYFUNCTION("""COMPUTED_VALUE"""),2064.62)</f>
        <v>2064.62</v>
      </c>
      <c r="G277" s="2">
        <f>IFERROR(__xludf.DUMMYFUNCTION("""COMPUTED_VALUE"""),45694.66666666667)</f>
        <v>45694.66667</v>
      </c>
      <c r="H277" s="1">
        <f>IFERROR(__xludf.DUMMYFUNCTION("""COMPUTED_VALUE"""),2051.59)</f>
        <v>2051.59</v>
      </c>
      <c r="J277" s="2">
        <f>IFERROR(__xludf.DUMMYFUNCTION("""COMPUTED_VALUE"""),45694.66666666667)</f>
        <v>45694.66667</v>
      </c>
      <c r="K277" s="1">
        <f>IFERROR(__xludf.DUMMYFUNCTION("""COMPUTED_VALUE"""),2064.13)</f>
        <v>2064.13</v>
      </c>
      <c r="M277" s="2">
        <f>IFERROR(__xludf.DUMMYFUNCTION("""COMPUTED_VALUE"""),45694.66666666667)</f>
        <v>45694.66667</v>
      </c>
      <c r="N277" s="1">
        <f>IFERROR(__xludf.DUMMYFUNCTION("""COMPUTED_VALUE"""),5.79462452E8)</f>
        <v>579462452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IFERROR(__xludf.DUMMYFUNCTION("""COMPUTED_VALUE"""),2049.97)</f>
        <v>2049.97</v>
      </c>
      <c r="D278" s="2">
        <f>IFERROR(__xludf.DUMMYFUNCTION("""COMPUTED_VALUE"""),45695.66666666667)</f>
        <v>45695.66667</v>
      </c>
      <c r="E278" s="1">
        <f>IFERROR(__xludf.DUMMYFUNCTION("""COMPUTED_VALUE"""),2060.31)</f>
        <v>2060.31</v>
      </c>
      <c r="G278" s="2">
        <f>IFERROR(__xludf.DUMMYFUNCTION("""COMPUTED_VALUE"""),45695.66666666667)</f>
        <v>45695.66667</v>
      </c>
      <c r="H278" s="1">
        <f>IFERROR(__xludf.DUMMYFUNCTION("""COMPUTED_VALUE"""),2032.24)</f>
        <v>2032.24</v>
      </c>
      <c r="J278" s="2">
        <f>IFERROR(__xludf.DUMMYFUNCTION("""COMPUTED_VALUE"""),45695.66666666667)</f>
        <v>45695.66667</v>
      </c>
      <c r="K278" s="1">
        <f>IFERROR(__xludf.DUMMYFUNCTION("""COMPUTED_VALUE"""),2034.01)</f>
        <v>2034.01</v>
      </c>
      <c r="M278" s="2">
        <f>IFERROR(__xludf.DUMMYFUNCTION("""COMPUTED_VALUE"""),45695.66666666667)</f>
        <v>45695.66667</v>
      </c>
      <c r="N278" s="1">
        <f>IFERROR(__xludf.DUMMYFUNCTION("""COMPUTED_VALUE"""),6.66377843E8)</f>
        <v>666377843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IFERROR(__xludf.DUMMYFUNCTION("""COMPUTED_VALUE"""),2042.95)</f>
        <v>2042.95</v>
      </c>
      <c r="D279" s="2">
        <f>IFERROR(__xludf.DUMMYFUNCTION("""COMPUTED_VALUE"""),45698.66666666667)</f>
        <v>45698.66667</v>
      </c>
      <c r="E279" s="1">
        <f>IFERROR(__xludf.DUMMYFUNCTION("""COMPUTED_VALUE"""),2060.59)</f>
        <v>2060.59</v>
      </c>
      <c r="G279" s="2">
        <f>IFERROR(__xludf.DUMMYFUNCTION("""COMPUTED_VALUE"""),45698.66666666667)</f>
        <v>45698.66667</v>
      </c>
      <c r="H279" s="1">
        <f>IFERROR(__xludf.DUMMYFUNCTION("""COMPUTED_VALUE"""),2042.29)</f>
        <v>2042.29</v>
      </c>
      <c r="J279" s="2">
        <f>IFERROR(__xludf.DUMMYFUNCTION("""COMPUTED_VALUE"""),45698.66666666667)</f>
        <v>45698.66667</v>
      </c>
      <c r="K279" s="1">
        <f>IFERROR(__xludf.DUMMYFUNCTION("""COMPUTED_VALUE"""),2058.14)</f>
        <v>2058.14</v>
      </c>
      <c r="M279" s="2">
        <f>IFERROR(__xludf.DUMMYFUNCTION("""COMPUTED_VALUE"""),45698.66666666667)</f>
        <v>45698.66667</v>
      </c>
      <c r="N279" s="1">
        <f>IFERROR(__xludf.DUMMYFUNCTION("""COMPUTED_VALUE"""),5.9661357E8)</f>
        <v>596613570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IFERROR(__xludf.DUMMYFUNCTION("""COMPUTED_VALUE"""),2052.18)</f>
        <v>2052.18</v>
      </c>
      <c r="D280" s="2">
        <f>IFERROR(__xludf.DUMMYFUNCTION("""COMPUTED_VALUE"""),45699.66666666667)</f>
        <v>45699.66667</v>
      </c>
      <c r="E280" s="1">
        <f>IFERROR(__xludf.DUMMYFUNCTION("""COMPUTED_VALUE"""),2052.18)</f>
        <v>2052.18</v>
      </c>
      <c r="G280" s="2">
        <f>IFERROR(__xludf.DUMMYFUNCTION("""COMPUTED_VALUE"""),45699.66666666667)</f>
        <v>45699.66667</v>
      </c>
      <c r="H280" s="1">
        <f>IFERROR(__xludf.DUMMYFUNCTION("""COMPUTED_VALUE"""),2037.93)</f>
        <v>2037.93</v>
      </c>
      <c r="J280" s="2">
        <f>IFERROR(__xludf.DUMMYFUNCTION("""COMPUTED_VALUE"""),45699.66666666667)</f>
        <v>45699.66667</v>
      </c>
      <c r="K280" s="1">
        <f>IFERROR(__xludf.DUMMYFUNCTION("""COMPUTED_VALUE"""),2050.38)</f>
        <v>2050.38</v>
      </c>
      <c r="M280" s="2">
        <f>IFERROR(__xludf.DUMMYFUNCTION("""COMPUTED_VALUE"""),45699.66666666667)</f>
        <v>45699.66667</v>
      </c>
      <c r="N280" s="1">
        <f>IFERROR(__xludf.DUMMYFUNCTION("""COMPUTED_VALUE"""),5.67080291E8)</f>
        <v>567080291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IFERROR(__xludf.DUMMYFUNCTION("""COMPUTED_VALUE"""),2039.56)</f>
        <v>2039.56</v>
      </c>
      <c r="D281" s="2">
        <f>IFERROR(__xludf.DUMMYFUNCTION("""COMPUTED_VALUE"""),45700.66666666667)</f>
        <v>45700.66667</v>
      </c>
      <c r="E281" s="1">
        <f>IFERROR(__xludf.DUMMYFUNCTION("""COMPUTED_VALUE"""),2051.61)</f>
        <v>2051.61</v>
      </c>
      <c r="G281" s="2">
        <f>IFERROR(__xludf.DUMMYFUNCTION("""COMPUTED_VALUE"""),45700.66666666667)</f>
        <v>45700.66667</v>
      </c>
      <c r="H281" s="1">
        <f>IFERROR(__xludf.DUMMYFUNCTION("""COMPUTED_VALUE"""),2027.53)</f>
        <v>2027.53</v>
      </c>
      <c r="J281" s="2">
        <f>IFERROR(__xludf.DUMMYFUNCTION("""COMPUTED_VALUE"""),45700.66666666667)</f>
        <v>45700.66667</v>
      </c>
      <c r="K281" s="1">
        <f>IFERROR(__xludf.DUMMYFUNCTION("""COMPUTED_VALUE"""),2046.93)</f>
        <v>2046.93</v>
      </c>
      <c r="M281" s="2">
        <f>IFERROR(__xludf.DUMMYFUNCTION("""COMPUTED_VALUE"""),45700.66666666667)</f>
        <v>45700.66667</v>
      </c>
      <c r="N281" s="1">
        <f>IFERROR(__xludf.DUMMYFUNCTION("""COMPUTED_VALUE"""),6.08167238E8)</f>
        <v>608167238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IFERROR(__xludf.DUMMYFUNCTION("""COMPUTED_VALUE"""),2043.94)</f>
        <v>2043.94</v>
      </c>
      <c r="D282" s="2">
        <f>IFERROR(__xludf.DUMMYFUNCTION("""COMPUTED_VALUE"""),45701.66666666667)</f>
        <v>45701.66667</v>
      </c>
      <c r="E282" s="1">
        <f>IFERROR(__xludf.DUMMYFUNCTION("""COMPUTED_VALUE"""),2061.51)</f>
        <v>2061.51</v>
      </c>
      <c r="G282" s="2">
        <f>IFERROR(__xludf.DUMMYFUNCTION("""COMPUTED_VALUE"""),45701.66666666667)</f>
        <v>45701.66667</v>
      </c>
      <c r="H282" s="1">
        <f>IFERROR(__xludf.DUMMYFUNCTION("""COMPUTED_VALUE"""),2041.42)</f>
        <v>2041.42</v>
      </c>
      <c r="J282" s="2">
        <f>IFERROR(__xludf.DUMMYFUNCTION("""COMPUTED_VALUE"""),45701.66666666667)</f>
        <v>45701.66667</v>
      </c>
      <c r="K282" s="1">
        <f>IFERROR(__xludf.DUMMYFUNCTION("""COMPUTED_VALUE"""),2060.99)</f>
        <v>2060.99</v>
      </c>
      <c r="M282" s="2">
        <f>IFERROR(__xludf.DUMMYFUNCTION("""COMPUTED_VALUE"""),45701.66666666667)</f>
        <v>45701.66667</v>
      </c>
      <c r="N282" s="1">
        <f>IFERROR(__xludf.DUMMYFUNCTION("""COMPUTED_VALUE"""),6.83623904E8)</f>
        <v>683623904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IFERROR(__xludf.DUMMYFUNCTION("""COMPUTED_VALUE"""),2063.06)</f>
        <v>2063.06</v>
      </c>
      <c r="D283" s="2">
        <f>IFERROR(__xludf.DUMMYFUNCTION("""COMPUTED_VALUE"""),45702.66666666667)</f>
        <v>45702.66667</v>
      </c>
      <c r="E283" s="1">
        <f>IFERROR(__xludf.DUMMYFUNCTION("""COMPUTED_VALUE"""),2067.51)</f>
        <v>2067.51</v>
      </c>
      <c r="G283" s="2">
        <f>IFERROR(__xludf.DUMMYFUNCTION("""COMPUTED_VALUE"""),45702.66666666667)</f>
        <v>45702.66667</v>
      </c>
      <c r="H283" s="1">
        <f>IFERROR(__xludf.DUMMYFUNCTION("""COMPUTED_VALUE"""),2055.44)</f>
        <v>2055.44</v>
      </c>
      <c r="J283" s="2">
        <f>IFERROR(__xludf.DUMMYFUNCTION("""COMPUTED_VALUE"""),45702.66666666667)</f>
        <v>45702.66667</v>
      </c>
      <c r="K283" s="1">
        <f>IFERROR(__xludf.DUMMYFUNCTION("""COMPUTED_VALUE"""),2059.96)</f>
        <v>2059.96</v>
      </c>
      <c r="M283" s="2">
        <f>IFERROR(__xludf.DUMMYFUNCTION("""COMPUTED_VALUE"""),45702.66666666667)</f>
        <v>45702.66667</v>
      </c>
      <c r="N283" s="1">
        <f>IFERROR(__xludf.DUMMYFUNCTION("""COMPUTED_VALUE"""),6.07460427E8)</f>
        <v>607460427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IFERROR(__xludf.DUMMYFUNCTION("""COMPUTED_VALUE"""),2059.34)</f>
        <v>2059.34</v>
      </c>
      <c r="D284" s="2">
        <f>IFERROR(__xludf.DUMMYFUNCTION("""COMPUTED_VALUE"""),45706.66666666667)</f>
        <v>45706.66667</v>
      </c>
      <c r="E284" s="1">
        <f>IFERROR(__xludf.DUMMYFUNCTION("""COMPUTED_VALUE"""),2059.91)</f>
        <v>2059.91</v>
      </c>
      <c r="G284" s="2">
        <f>IFERROR(__xludf.DUMMYFUNCTION("""COMPUTED_VALUE"""),45706.66666666667)</f>
        <v>45706.66667</v>
      </c>
      <c r="H284" s="1">
        <f>IFERROR(__xludf.DUMMYFUNCTION("""COMPUTED_VALUE"""),2035.34)</f>
        <v>2035.34</v>
      </c>
      <c r="J284" s="2">
        <f>IFERROR(__xludf.DUMMYFUNCTION("""COMPUTED_VALUE"""),45706.66666666667)</f>
        <v>45706.66667</v>
      </c>
      <c r="K284" s="1">
        <f>IFERROR(__xludf.DUMMYFUNCTION("""COMPUTED_VALUE"""),2049.15)</f>
        <v>2049.15</v>
      </c>
      <c r="M284" s="2">
        <f>IFERROR(__xludf.DUMMYFUNCTION("""COMPUTED_VALUE"""),45706.66666666667)</f>
        <v>45706.66667</v>
      </c>
      <c r="N284" s="1">
        <f>IFERROR(__xludf.DUMMYFUNCTION("""COMPUTED_VALUE"""),6.80907541E8)</f>
        <v>680907541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IFERROR(__xludf.DUMMYFUNCTION("""COMPUTED_VALUE"""),2043.43)</f>
        <v>2043.43</v>
      </c>
      <c r="D285" s="2">
        <f>IFERROR(__xludf.DUMMYFUNCTION("""COMPUTED_VALUE"""),45707.66666666667)</f>
        <v>45707.66667</v>
      </c>
      <c r="E285" s="1">
        <f>IFERROR(__xludf.DUMMYFUNCTION("""COMPUTED_VALUE"""),2046.77)</f>
        <v>2046.77</v>
      </c>
      <c r="G285" s="2">
        <f>IFERROR(__xludf.DUMMYFUNCTION("""COMPUTED_VALUE"""),45707.66666666667)</f>
        <v>45707.66667</v>
      </c>
      <c r="H285" s="1">
        <f>IFERROR(__xludf.DUMMYFUNCTION("""COMPUTED_VALUE"""),2031.26)</f>
        <v>2031.26</v>
      </c>
      <c r="J285" s="2">
        <f>IFERROR(__xludf.DUMMYFUNCTION("""COMPUTED_VALUE"""),45707.66666666667)</f>
        <v>45707.66667</v>
      </c>
      <c r="K285" s="1">
        <f>IFERROR(__xludf.DUMMYFUNCTION("""COMPUTED_VALUE"""),2046.26)</f>
        <v>2046.26</v>
      </c>
      <c r="M285" s="2">
        <f>IFERROR(__xludf.DUMMYFUNCTION("""COMPUTED_VALUE"""),45707.66666666667)</f>
        <v>45707.66667</v>
      </c>
      <c r="N285" s="1">
        <f>IFERROR(__xludf.DUMMYFUNCTION("""COMPUTED_VALUE"""),5.98218528E8)</f>
        <v>598218528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IFERROR(__xludf.DUMMYFUNCTION("""COMPUTED_VALUE"""),2032.82)</f>
        <v>2032.82</v>
      </c>
      <c r="D286" s="2">
        <f>IFERROR(__xludf.DUMMYFUNCTION("""COMPUTED_VALUE"""),45708.66666666667)</f>
        <v>45708.66667</v>
      </c>
      <c r="E286" s="1">
        <f>IFERROR(__xludf.DUMMYFUNCTION("""COMPUTED_VALUE"""),2032.82)</f>
        <v>2032.82</v>
      </c>
      <c r="G286" s="2">
        <f>IFERROR(__xludf.DUMMYFUNCTION("""COMPUTED_VALUE"""),45708.66666666667)</f>
        <v>45708.66667</v>
      </c>
      <c r="H286" s="1">
        <f>IFERROR(__xludf.DUMMYFUNCTION("""COMPUTED_VALUE"""),2003.06)</f>
        <v>2003.06</v>
      </c>
      <c r="J286" s="2">
        <f>IFERROR(__xludf.DUMMYFUNCTION("""COMPUTED_VALUE"""),45708.66666666667)</f>
        <v>45708.66667</v>
      </c>
      <c r="K286" s="1">
        <f>IFERROR(__xludf.DUMMYFUNCTION("""COMPUTED_VALUE"""),2013.7)</f>
        <v>2013.7</v>
      </c>
      <c r="M286" s="2">
        <f>IFERROR(__xludf.DUMMYFUNCTION("""COMPUTED_VALUE"""),45708.66666666667)</f>
        <v>45708.66667</v>
      </c>
      <c r="N286" s="1">
        <f>IFERROR(__xludf.DUMMYFUNCTION("""COMPUTED_VALUE"""),6.99044247E8)</f>
        <v>699044247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IFERROR(__xludf.DUMMYFUNCTION("""COMPUTED_VALUE"""),2017.1)</f>
        <v>2017.1</v>
      </c>
      <c r="D287" s="2">
        <f>IFERROR(__xludf.DUMMYFUNCTION("""COMPUTED_VALUE"""),45709.66666666667)</f>
        <v>45709.66667</v>
      </c>
      <c r="E287" s="1">
        <f>IFERROR(__xludf.DUMMYFUNCTION("""COMPUTED_VALUE"""),2017.24)</f>
        <v>2017.24</v>
      </c>
      <c r="G287" s="2">
        <f>IFERROR(__xludf.DUMMYFUNCTION("""COMPUTED_VALUE"""),45709.66666666667)</f>
        <v>45709.66667</v>
      </c>
      <c r="H287" s="1">
        <f>IFERROR(__xludf.DUMMYFUNCTION("""COMPUTED_VALUE"""),1960.06)</f>
        <v>1960.06</v>
      </c>
      <c r="J287" s="2">
        <f>IFERROR(__xludf.DUMMYFUNCTION("""COMPUTED_VALUE"""),45709.66666666667)</f>
        <v>45709.66667</v>
      </c>
      <c r="K287" s="1">
        <f>IFERROR(__xludf.DUMMYFUNCTION("""COMPUTED_VALUE"""),1967.23)</f>
        <v>1967.23</v>
      </c>
      <c r="M287" s="2">
        <f>IFERROR(__xludf.DUMMYFUNCTION("""COMPUTED_VALUE"""),45709.66666666667)</f>
        <v>45709.66667</v>
      </c>
      <c r="N287" s="1">
        <f>IFERROR(__xludf.DUMMYFUNCTION("""COMPUTED_VALUE"""),7.56603245E8)</f>
        <v>756603245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IFERROR(__xludf.DUMMYFUNCTION("""COMPUTED_VALUE"""),1971.7)</f>
        <v>1971.7</v>
      </c>
      <c r="D288" s="2">
        <f>IFERROR(__xludf.DUMMYFUNCTION("""COMPUTED_VALUE"""),45712.66666666667)</f>
        <v>45712.66667</v>
      </c>
      <c r="E288" s="1">
        <f>IFERROR(__xludf.DUMMYFUNCTION("""COMPUTED_VALUE"""),1971.7)</f>
        <v>1971.7</v>
      </c>
      <c r="G288" s="2">
        <f>IFERROR(__xludf.DUMMYFUNCTION("""COMPUTED_VALUE"""),45712.66666666667)</f>
        <v>45712.66667</v>
      </c>
      <c r="H288" s="1">
        <f>IFERROR(__xludf.DUMMYFUNCTION("""COMPUTED_VALUE"""),1948.61)</f>
        <v>1948.61</v>
      </c>
      <c r="J288" s="2">
        <f>IFERROR(__xludf.DUMMYFUNCTION("""COMPUTED_VALUE"""),45712.66666666667)</f>
        <v>45712.66667</v>
      </c>
      <c r="K288" s="1">
        <f>IFERROR(__xludf.DUMMYFUNCTION("""COMPUTED_VALUE"""),1957.2)</f>
        <v>1957.2</v>
      </c>
      <c r="M288" s="2">
        <f>IFERROR(__xludf.DUMMYFUNCTION("""COMPUTED_VALUE"""),45712.66666666667)</f>
        <v>45712.66667</v>
      </c>
      <c r="N288" s="1">
        <f>IFERROR(__xludf.DUMMYFUNCTION("""COMPUTED_VALUE"""),7.23360066E8)</f>
        <v>723360066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IFERROR(__xludf.DUMMYFUNCTION("""COMPUTED_VALUE"""),1957.27)</f>
        <v>1957.27</v>
      </c>
      <c r="D289" s="2">
        <f>IFERROR(__xludf.DUMMYFUNCTION("""COMPUTED_VALUE"""),45713.66666666667)</f>
        <v>45713.66667</v>
      </c>
      <c r="E289" s="1">
        <f>IFERROR(__xludf.DUMMYFUNCTION("""COMPUTED_VALUE"""),1968.85)</f>
        <v>1968.85</v>
      </c>
      <c r="G289" s="2">
        <f>IFERROR(__xludf.DUMMYFUNCTION("""COMPUTED_VALUE"""),45713.66666666667)</f>
        <v>45713.66667</v>
      </c>
      <c r="H289" s="1">
        <f>IFERROR(__xludf.DUMMYFUNCTION("""COMPUTED_VALUE"""),1935.21)</f>
        <v>1935.21</v>
      </c>
      <c r="J289" s="2">
        <f>IFERROR(__xludf.DUMMYFUNCTION("""COMPUTED_VALUE"""),45713.66666666667)</f>
        <v>45713.66667</v>
      </c>
      <c r="K289" s="1">
        <f>IFERROR(__xludf.DUMMYFUNCTION("""COMPUTED_VALUE"""),1966.71)</f>
        <v>1966.71</v>
      </c>
      <c r="M289" s="2">
        <f>IFERROR(__xludf.DUMMYFUNCTION("""COMPUTED_VALUE"""),45713.66666666667)</f>
        <v>45713.66667</v>
      </c>
      <c r="N289" s="1">
        <f>IFERROR(__xludf.DUMMYFUNCTION("""COMPUTED_VALUE"""),7.46456619E8)</f>
        <v>746456619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IFERROR(__xludf.DUMMYFUNCTION("""COMPUTED_VALUE"""),1972.98)</f>
        <v>1972.98</v>
      </c>
      <c r="D290" s="2">
        <f>IFERROR(__xludf.DUMMYFUNCTION("""COMPUTED_VALUE"""),45714.66666666667)</f>
        <v>45714.66667</v>
      </c>
      <c r="E290" s="1">
        <f>IFERROR(__xludf.DUMMYFUNCTION("""COMPUTED_VALUE"""),1993.17)</f>
        <v>1993.17</v>
      </c>
      <c r="G290" s="2">
        <f>IFERROR(__xludf.DUMMYFUNCTION("""COMPUTED_VALUE"""),45714.66666666667)</f>
        <v>45714.66667</v>
      </c>
      <c r="H290" s="1">
        <f>IFERROR(__xludf.DUMMYFUNCTION("""COMPUTED_VALUE"""),1963.75)</f>
        <v>1963.75</v>
      </c>
      <c r="J290" s="2">
        <f>IFERROR(__xludf.DUMMYFUNCTION("""COMPUTED_VALUE"""),45714.66666666667)</f>
        <v>45714.66667</v>
      </c>
      <c r="K290" s="1">
        <f>IFERROR(__xludf.DUMMYFUNCTION("""COMPUTED_VALUE"""),1967.84)</f>
        <v>1967.84</v>
      </c>
      <c r="M290" s="2">
        <f>IFERROR(__xludf.DUMMYFUNCTION("""COMPUTED_VALUE"""),45714.66666666667)</f>
        <v>45714.66667</v>
      </c>
      <c r="N290" s="1">
        <f>IFERROR(__xludf.DUMMYFUNCTION("""COMPUTED_VALUE"""),6.96517237E8)</f>
        <v>696517237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IFERROR(__xludf.DUMMYFUNCTION("""COMPUTED_VALUE"""),1979.42)</f>
        <v>1979.42</v>
      </c>
      <c r="D291" s="2">
        <f>IFERROR(__xludf.DUMMYFUNCTION("""COMPUTED_VALUE"""),45715.66666666667)</f>
        <v>45715.66667</v>
      </c>
      <c r="E291" s="1">
        <f>IFERROR(__xludf.DUMMYFUNCTION("""COMPUTED_VALUE"""),1985.99)</f>
        <v>1985.99</v>
      </c>
      <c r="G291" s="2">
        <f>IFERROR(__xludf.DUMMYFUNCTION("""COMPUTED_VALUE"""),45715.66666666667)</f>
        <v>45715.66667</v>
      </c>
      <c r="H291" s="1">
        <f>IFERROR(__xludf.DUMMYFUNCTION("""COMPUTED_VALUE"""),1940.39)</f>
        <v>1940.39</v>
      </c>
      <c r="J291" s="2">
        <f>IFERROR(__xludf.DUMMYFUNCTION("""COMPUTED_VALUE"""),45715.66666666667)</f>
        <v>45715.66667</v>
      </c>
      <c r="K291" s="1">
        <f>IFERROR(__xludf.DUMMYFUNCTION("""COMPUTED_VALUE"""),1941.4)</f>
        <v>1941.4</v>
      </c>
      <c r="M291" s="2">
        <f>IFERROR(__xludf.DUMMYFUNCTION("""COMPUTED_VALUE"""),45715.66666666667)</f>
        <v>45715.66667</v>
      </c>
      <c r="N291" s="1">
        <f>IFERROR(__xludf.DUMMYFUNCTION("""COMPUTED_VALUE"""),7.62500763E8)</f>
        <v>762500763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IFERROR(__xludf.DUMMYFUNCTION("""COMPUTED_VALUE"""),1945.23)</f>
        <v>1945.23</v>
      </c>
      <c r="D292" s="2">
        <f>IFERROR(__xludf.DUMMYFUNCTION("""COMPUTED_VALUE"""),45716.66666666667)</f>
        <v>45716.66667</v>
      </c>
      <c r="E292" s="1">
        <f>IFERROR(__xludf.DUMMYFUNCTION("""COMPUTED_VALUE"""),1973.9)</f>
        <v>1973.9</v>
      </c>
      <c r="G292" s="2">
        <f>IFERROR(__xludf.DUMMYFUNCTION("""COMPUTED_VALUE"""),45716.66666666667)</f>
        <v>45716.66667</v>
      </c>
      <c r="H292" s="1">
        <f>IFERROR(__xludf.DUMMYFUNCTION("""COMPUTED_VALUE"""),1938.99)</f>
        <v>1938.99</v>
      </c>
      <c r="J292" s="2">
        <f>IFERROR(__xludf.DUMMYFUNCTION("""COMPUTED_VALUE"""),45716.66666666667)</f>
        <v>45716.66667</v>
      </c>
      <c r="K292" s="1">
        <f>IFERROR(__xludf.DUMMYFUNCTION("""COMPUTED_VALUE"""),1972.72)</f>
        <v>1972.72</v>
      </c>
      <c r="M292" s="2">
        <f>IFERROR(__xludf.DUMMYFUNCTION("""COMPUTED_VALUE"""),45716.66666666667)</f>
        <v>45716.66667</v>
      </c>
      <c r="N292" s="1">
        <f>IFERROR(__xludf.DUMMYFUNCTION("""COMPUTED_VALUE"""),8.21048113E8)</f>
        <v>821048113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IFERROR(__xludf.DUMMYFUNCTION("""COMPUTED_VALUE"""),1975.97)</f>
        <v>1975.97</v>
      </c>
      <c r="D293" s="2">
        <f>IFERROR(__xludf.DUMMYFUNCTION("""COMPUTED_VALUE"""),45719.66666666667)</f>
        <v>45719.66667</v>
      </c>
      <c r="E293" s="1">
        <f>IFERROR(__xludf.DUMMYFUNCTION("""COMPUTED_VALUE"""),1985.62)</f>
        <v>1985.62</v>
      </c>
      <c r="G293" s="2">
        <f>IFERROR(__xludf.DUMMYFUNCTION("""COMPUTED_VALUE"""),45719.66666666667)</f>
        <v>45719.66667</v>
      </c>
      <c r="H293" s="1">
        <f>IFERROR(__xludf.DUMMYFUNCTION("""COMPUTED_VALUE"""),1920.61)</f>
        <v>1920.61</v>
      </c>
      <c r="J293" s="2">
        <f>IFERROR(__xludf.DUMMYFUNCTION("""COMPUTED_VALUE"""),45719.66666666667)</f>
        <v>45719.66667</v>
      </c>
      <c r="K293" s="1">
        <f>IFERROR(__xludf.DUMMYFUNCTION("""COMPUTED_VALUE"""),1936.21)</f>
        <v>1936.21</v>
      </c>
      <c r="M293" s="2">
        <f>IFERROR(__xludf.DUMMYFUNCTION("""COMPUTED_VALUE"""),45719.66666666667)</f>
        <v>45719.66667</v>
      </c>
      <c r="N293" s="1">
        <f>IFERROR(__xludf.DUMMYFUNCTION("""COMPUTED_VALUE"""),7.43937717E8)</f>
        <v>743937717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IFERROR(__xludf.DUMMYFUNCTION("""COMPUTED_VALUE"""),1916.27)</f>
        <v>1916.27</v>
      </c>
      <c r="D294" s="2">
        <f>IFERROR(__xludf.DUMMYFUNCTION("""COMPUTED_VALUE"""),45720.66666666667)</f>
        <v>45720.66667</v>
      </c>
      <c r="E294" s="1">
        <f>IFERROR(__xludf.DUMMYFUNCTION("""COMPUTED_VALUE"""),1937.46)</f>
        <v>1937.46</v>
      </c>
      <c r="G294" s="2">
        <f>IFERROR(__xludf.DUMMYFUNCTION("""COMPUTED_VALUE"""),45720.66666666667)</f>
        <v>45720.66667</v>
      </c>
      <c r="H294" s="1">
        <f>IFERROR(__xludf.DUMMYFUNCTION("""COMPUTED_VALUE"""),1887.3)</f>
        <v>1887.3</v>
      </c>
      <c r="J294" s="2">
        <f>IFERROR(__xludf.DUMMYFUNCTION("""COMPUTED_VALUE"""),45720.66666666667)</f>
        <v>45720.66667</v>
      </c>
      <c r="K294" s="1">
        <f>IFERROR(__xludf.DUMMYFUNCTION("""COMPUTED_VALUE"""),1912.38)</f>
        <v>1912.38</v>
      </c>
      <c r="M294" s="2">
        <f>IFERROR(__xludf.DUMMYFUNCTION("""COMPUTED_VALUE"""),45720.66666666667)</f>
        <v>45720.66667</v>
      </c>
      <c r="N294" s="1">
        <f>IFERROR(__xludf.DUMMYFUNCTION("""COMPUTED_VALUE"""),9.00666741E8)</f>
        <v>900666741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IFERROR(__xludf.DUMMYFUNCTION("""COMPUTED_VALUE"""),1912.62)</f>
        <v>1912.62</v>
      </c>
      <c r="D295" s="2">
        <f>IFERROR(__xludf.DUMMYFUNCTION("""COMPUTED_VALUE"""),45721.66666666667)</f>
        <v>45721.66667</v>
      </c>
      <c r="E295" s="1">
        <f>IFERROR(__xludf.DUMMYFUNCTION("""COMPUTED_VALUE"""),1943.39)</f>
        <v>1943.39</v>
      </c>
      <c r="G295" s="2">
        <f>IFERROR(__xludf.DUMMYFUNCTION("""COMPUTED_VALUE"""),45721.66666666667)</f>
        <v>45721.66667</v>
      </c>
      <c r="H295" s="1">
        <f>IFERROR(__xludf.DUMMYFUNCTION("""COMPUTED_VALUE"""),1908.17)</f>
        <v>1908.17</v>
      </c>
      <c r="J295" s="2">
        <f>IFERROR(__xludf.DUMMYFUNCTION("""COMPUTED_VALUE"""),45721.66666666667)</f>
        <v>45721.66667</v>
      </c>
      <c r="K295" s="1">
        <f>IFERROR(__xludf.DUMMYFUNCTION("""COMPUTED_VALUE"""),1937.73)</f>
        <v>1937.73</v>
      </c>
      <c r="M295" s="2">
        <f>IFERROR(__xludf.DUMMYFUNCTION("""COMPUTED_VALUE"""),45721.66666666667)</f>
        <v>45721.66667</v>
      </c>
      <c r="N295" s="1">
        <f>IFERROR(__xludf.DUMMYFUNCTION("""COMPUTED_VALUE"""),6.96373427E8)</f>
        <v>696373427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IFERROR(__xludf.DUMMYFUNCTION("""COMPUTED_VALUE"""),1916.47)</f>
        <v>1916.47</v>
      </c>
      <c r="D296" s="2">
        <f>IFERROR(__xludf.DUMMYFUNCTION("""COMPUTED_VALUE"""),45722.66666666667)</f>
        <v>45722.66667</v>
      </c>
      <c r="E296" s="1">
        <f>IFERROR(__xludf.DUMMYFUNCTION("""COMPUTED_VALUE"""),1925.11)</f>
        <v>1925.11</v>
      </c>
      <c r="G296" s="2">
        <f>IFERROR(__xludf.DUMMYFUNCTION("""COMPUTED_VALUE"""),45722.66666666667)</f>
        <v>45722.66667</v>
      </c>
      <c r="H296" s="1">
        <f>IFERROR(__xludf.DUMMYFUNCTION("""COMPUTED_VALUE"""),1877.53)</f>
        <v>1877.53</v>
      </c>
      <c r="J296" s="2">
        <f>IFERROR(__xludf.DUMMYFUNCTION("""COMPUTED_VALUE"""),45722.66666666667)</f>
        <v>45722.66667</v>
      </c>
      <c r="K296" s="1">
        <f>IFERROR(__xludf.DUMMYFUNCTION("""COMPUTED_VALUE"""),1883.66)</f>
        <v>1883.66</v>
      </c>
      <c r="M296" s="2">
        <f>IFERROR(__xludf.DUMMYFUNCTION("""COMPUTED_VALUE"""),45722.66666666667)</f>
        <v>45722.66667</v>
      </c>
      <c r="N296" s="1">
        <f>IFERROR(__xludf.DUMMYFUNCTION("""COMPUTED_VALUE"""),7.49310017E8)</f>
        <v>749310017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IFERROR(__xludf.DUMMYFUNCTION("""COMPUTED_VALUE"""),1872.61)</f>
        <v>1872.61</v>
      </c>
      <c r="D297" s="2">
        <f>IFERROR(__xludf.DUMMYFUNCTION("""COMPUTED_VALUE"""),45723.66666666667)</f>
        <v>45723.66667</v>
      </c>
      <c r="E297" s="1">
        <f>IFERROR(__xludf.DUMMYFUNCTION("""COMPUTED_VALUE"""),1878.82)</f>
        <v>1878.82</v>
      </c>
      <c r="G297" s="2">
        <f>IFERROR(__xludf.DUMMYFUNCTION("""COMPUTED_VALUE"""),45723.66666666667)</f>
        <v>45723.66667</v>
      </c>
      <c r="H297" s="1">
        <f>IFERROR(__xludf.DUMMYFUNCTION("""COMPUTED_VALUE"""),1824.24)</f>
        <v>1824.24</v>
      </c>
      <c r="J297" s="2">
        <f>IFERROR(__xludf.DUMMYFUNCTION("""COMPUTED_VALUE"""),45723.66666666667)</f>
        <v>45723.66667</v>
      </c>
      <c r="K297" s="1">
        <f>IFERROR(__xludf.DUMMYFUNCTION("""COMPUTED_VALUE"""),1869.58)</f>
        <v>1869.58</v>
      </c>
      <c r="M297" s="2">
        <f>IFERROR(__xludf.DUMMYFUNCTION("""COMPUTED_VALUE"""),45723.66666666667)</f>
        <v>45723.66667</v>
      </c>
      <c r="N297" s="1">
        <f>IFERROR(__xludf.DUMMYFUNCTION("""COMPUTED_VALUE"""),1.05192169E9)</f>
        <v>1051921690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IFERROR(__xludf.DUMMYFUNCTION("""COMPUTED_VALUE"""),1851.86)</f>
        <v>1851.86</v>
      </c>
      <c r="D298" s="2">
        <f>IFERROR(__xludf.DUMMYFUNCTION("""COMPUTED_VALUE"""),45726.66666666667)</f>
        <v>45726.66667</v>
      </c>
      <c r="E298" s="1">
        <f>IFERROR(__xludf.DUMMYFUNCTION("""COMPUTED_VALUE"""),1851.86)</f>
        <v>1851.86</v>
      </c>
      <c r="G298" s="2">
        <f>IFERROR(__xludf.DUMMYFUNCTION("""COMPUTED_VALUE"""),45726.66666666667)</f>
        <v>45726.66667</v>
      </c>
      <c r="H298" s="1">
        <f>IFERROR(__xludf.DUMMYFUNCTION("""COMPUTED_VALUE"""),1803.26)</f>
        <v>1803.26</v>
      </c>
      <c r="J298" s="2">
        <f>IFERROR(__xludf.DUMMYFUNCTION("""COMPUTED_VALUE"""),45726.66666666667)</f>
        <v>45726.66667</v>
      </c>
      <c r="K298" s="1">
        <f>IFERROR(__xludf.DUMMYFUNCTION("""COMPUTED_VALUE"""),1823.59)</f>
        <v>1823.59</v>
      </c>
      <c r="M298" s="2">
        <f>IFERROR(__xludf.DUMMYFUNCTION("""COMPUTED_VALUE"""),45726.66666666667)</f>
        <v>45726.66667</v>
      </c>
      <c r="N298" s="1">
        <f>IFERROR(__xludf.DUMMYFUNCTION("""COMPUTED_VALUE"""),1.051070582E9)</f>
        <v>1051070582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IFERROR(__xludf.DUMMYFUNCTION("""COMPUTED_VALUE"""),1818.85)</f>
        <v>1818.85</v>
      </c>
      <c r="D299" s="2">
        <f>IFERROR(__xludf.DUMMYFUNCTION("""COMPUTED_VALUE"""),45727.66666666667)</f>
        <v>45727.66667</v>
      </c>
      <c r="E299" s="1">
        <f>IFERROR(__xludf.DUMMYFUNCTION("""COMPUTED_VALUE"""),1838.16)</f>
        <v>1838.16</v>
      </c>
      <c r="G299" s="2">
        <f>IFERROR(__xludf.DUMMYFUNCTION("""COMPUTED_VALUE"""),45727.66666666667)</f>
        <v>45727.66667</v>
      </c>
      <c r="H299" s="1">
        <f>IFERROR(__xludf.DUMMYFUNCTION("""COMPUTED_VALUE"""),1796.1)</f>
        <v>1796.1</v>
      </c>
      <c r="J299" s="2">
        <f>IFERROR(__xludf.DUMMYFUNCTION("""COMPUTED_VALUE"""),45727.66666666667)</f>
        <v>45727.66667</v>
      </c>
      <c r="K299" s="1">
        <f>IFERROR(__xludf.DUMMYFUNCTION("""COMPUTED_VALUE"""),1810.51)</f>
        <v>1810.51</v>
      </c>
      <c r="M299" s="2">
        <f>IFERROR(__xludf.DUMMYFUNCTION("""COMPUTED_VALUE"""),45727.66666666667)</f>
        <v>45727.66667</v>
      </c>
      <c r="N299" s="1">
        <f>IFERROR(__xludf.DUMMYFUNCTION("""COMPUTED_VALUE"""),9.94571991E8)</f>
        <v>994571991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IFERROR(__xludf.DUMMYFUNCTION("""COMPUTED_VALUE"""),1827.67)</f>
        <v>1827.67</v>
      </c>
      <c r="D300" s="2">
        <f>IFERROR(__xludf.DUMMYFUNCTION("""COMPUTED_VALUE"""),45728.66666666667)</f>
        <v>45728.66667</v>
      </c>
      <c r="E300" s="1">
        <f>IFERROR(__xludf.DUMMYFUNCTION("""COMPUTED_VALUE"""),1838.38)</f>
        <v>1838.38</v>
      </c>
      <c r="G300" s="2">
        <f>IFERROR(__xludf.DUMMYFUNCTION("""COMPUTED_VALUE"""),45728.66666666667)</f>
        <v>45728.66667</v>
      </c>
      <c r="H300" s="1">
        <f>IFERROR(__xludf.DUMMYFUNCTION("""COMPUTED_VALUE"""),1789.78)</f>
        <v>1789.78</v>
      </c>
      <c r="J300" s="2">
        <f>IFERROR(__xludf.DUMMYFUNCTION("""COMPUTED_VALUE"""),45728.66666666667)</f>
        <v>45728.66667</v>
      </c>
      <c r="K300" s="1">
        <f>IFERROR(__xludf.DUMMYFUNCTION("""COMPUTED_VALUE"""),1809.94)</f>
        <v>1809.94</v>
      </c>
      <c r="M300" s="2">
        <f>IFERROR(__xludf.DUMMYFUNCTION("""COMPUTED_VALUE"""),45728.66666666667)</f>
        <v>45728.66667</v>
      </c>
      <c r="N300" s="1">
        <f>IFERROR(__xludf.DUMMYFUNCTION("""COMPUTED_VALUE"""),7.98969653E8)</f>
        <v>798969653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IFERROR(__xludf.DUMMYFUNCTION("""COMPUTED_VALUE"""),1805.52)</f>
        <v>1805.52</v>
      </c>
      <c r="D301" s="2">
        <f>IFERROR(__xludf.DUMMYFUNCTION("""COMPUTED_VALUE"""),45729.66666666667)</f>
        <v>45729.66667</v>
      </c>
      <c r="E301" s="1">
        <f>IFERROR(__xludf.DUMMYFUNCTION("""COMPUTED_VALUE"""),1807.46)</f>
        <v>1807.46</v>
      </c>
      <c r="G301" s="2">
        <f>IFERROR(__xludf.DUMMYFUNCTION("""COMPUTED_VALUE"""),45729.66666666667)</f>
        <v>45729.66667</v>
      </c>
      <c r="H301" s="1">
        <f>IFERROR(__xludf.DUMMYFUNCTION("""COMPUTED_VALUE"""),1756.83)</f>
        <v>1756.83</v>
      </c>
      <c r="J301" s="2">
        <f>IFERROR(__xludf.DUMMYFUNCTION("""COMPUTED_VALUE"""),45729.66666666667)</f>
        <v>45729.66667</v>
      </c>
      <c r="K301" s="1">
        <f>IFERROR(__xludf.DUMMYFUNCTION("""COMPUTED_VALUE"""),1764.75)</f>
        <v>1764.75</v>
      </c>
      <c r="M301" s="2">
        <f>IFERROR(__xludf.DUMMYFUNCTION("""COMPUTED_VALUE"""),45729.66666666667)</f>
        <v>45729.66667</v>
      </c>
      <c r="N301" s="1">
        <f>IFERROR(__xludf.DUMMYFUNCTION("""COMPUTED_VALUE"""),7.85832656E8)</f>
        <v>785832656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IFERROR(__xludf.DUMMYFUNCTION("""COMPUTED_VALUE"""),1782.74)</f>
        <v>1782.74</v>
      </c>
      <c r="D302" s="2">
        <f>IFERROR(__xludf.DUMMYFUNCTION("""COMPUTED_VALUE"""),45730.66666666667)</f>
        <v>45730.66667</v>
      </c>
      <c r="E302" s="1">
        <f>IFERROR(__xludf.DUMMYFUNCTION("""COMPUTED_VALUE"""),1800.55)</f>
        <v>1800.55</v>
      </c>
      <c r="G302" s="2">
        <f>IFERROR(__xludf.DUMMYFUNCTION("""COMPUTED_VALUE"""),45730.66666666667)</f>
        <v>45730.66667</v>
      </c>
      <c r="H302" s="1">
        <f>IFERROR(__xludf.DUMMYFUNCTION("""COMPUTED_VALUE"""),1776.27)</f>
        <v>1776.27</v>
      </c>
      <c r="J302" s="2">
        <f>IFERROR(__xludf.DUMMYFUNCTION("""COMPUTED_VALUE"""),45730.66666666667)</f>
        <v>45730.66667</v>
      </c>
      <c r="K302" s="1">
        <f>IFERROR(__xludf.DUMMYFUNCTION("""COMPUTED_VALUE"""),1799.19)</f>
        <v>1799.19</v>
      </c>
      <c r="M302" s="2">
        <f>IFERROR(__xludf.DUMMYFUNCTION("""COMPUTED_VALUE"""),45730.66666666667)</f>
        <v>45730.66667</v>
      </c>
      <c r="N302" s="1">
        <f>IFERROR(__xludf.DUMMYFUNCTION("""COMPUTED_VALUE"""),6.90646655E8)</f>
        <v>690646655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IFERROR(__xludf.DUMMYFUNCTION("""COMPUTED_VALUE"""),1804.61)</f>
        <v>1804.61</v>
      </c>
      <c r="D303" s="2">
        <f>IFERROR(__xludf.DUMMYFUNCTION("""COMPUTED_VALUE"""),45733.66666666667)</f>
        <v>45733.66667</v>
      </c>
      <c r="E303" s="1">
        <f>IFERROR(__xludf.DUMMYFUNCTION("""COMPUTED_VALUE"""),1828.87)</f>
        <v>1828.87</v>
      </c>
      <c r="G303" s="2">
        <f>IFERROR(__xludf.DUMMYFUNCTION("""COMPUTED_VALUE"""),45733.66666666667)</f>
        <v>45733.66667</v>
      </c>
      <c r="H303" s="1">
        <f>IFERROR(__xludf.DUMMYFUNCTION("""COMPUTED_VALUE"""),1803.34)</f>
        <v>1803.34</v>
      </c>
      <c r="J303" s="2">
        <f>IFERROR(__xludf.DUMMYFUNCTION("""COMPUTED_VALUE"""),45733.66666666667)</f>
        <v>45733.66667</v>
      </c>
      <c r="K303" s="1">
        <f>IFERROR(__xludf.DUMMYFUNCTION("""COMPUTED_VALUE"""),1815.67)</f>
        <v>1815.67</v>
      </c>
      <c r="M303" s="2">
        <f>IFERROR(__xludf.DUMMYFUNCTION("""COMPUTED_VALUE"""),45733.66666666667)</f>
        <v>45733.66667</v>
      </c>
      <c r="N303" s="1">
        <f>IFERROR(__xludf.DUMMYFUNCTION("""COMPUTED_VALUE"""),6.74685756E8)</f>
        <v>674685756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IFERROR(__xludf.DUMMYFUNCTION("""COMPUTED_VALUE"""),1802.62)</f>
        <v>1802.62</v>
      </c>
      <c r="D304" s="2">
        <f>IFERROR(__xludf.DUMMYFUNCTION("""COMPUTED_VALUE"""),45734.66666666667)</f>
        <v>45734.66667</v>
      </c>
      <c r="E304" s="1">
        <f>IFERROR(__xludf.DUMMYFUNCTION("""COMPUTED_VALUE"""),1802.62)</f>
        <v>1802.62</v>
      </c>
      <c r="G304" s="2">
        <f>IFERROR(__xludf.DUMMYFUNCTION("""COMPUTED_VALUE"""),45734.66666666667)</f>
        <v>45734.66667</v>
      </c>
      <c r="H304" s="1">
        <f>IFERROR(__xludf.DUMMYFUNCTION("""COMPUTED_VALUE"""),1778.54)</f>
        <v>1778.54</v>
      </c>
      <c r="J304" s="2">
        <f>IFERROR(__xludf.DUMMYFUNCTION("""COMPUTED_VALUE"""),45734.66666666667)</f>
        <v>45734.66667</v>
      </c>
      <c r="K304" s="1">
        <f>IFERROR(__xludf.DUMMYFUNCTION("""COMPUTED_VALUE"""),1788.75)</f>
        <v>1788.75</v>
      </c>
      <c r="M304" s="2">
        <f>IFERROR(__xludf.DUMMYFUNCTION("""COMPUTED_VALUE"""),45734.66666666667)</f>
        <v>45734.66667</v>
      </c>
      <c r="N304" s="1">
        <f>IFERROR(__xludf.DUMMYFUNCTION("""COMPUTED_VALUE"""),6.07998197E8)</f>
        <v>607998197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IFERROR(__xludf.DUMMYFUNCTION("""COMPUTED_VALUE"""),1793.77)</f>
        <v>1793.77</v>
      </c>
      <c r="D305" s="2">
        <f>IFERROR(__xludf.DUMMYFUNCTION("""COMPUTED_VALUE"""),45735.66666666667)</f>
        <v>45735.66667</v>
      </c>
      <c r="E305" s="1">
        <f>IFERROR(__xludf.DUMMYFUNCTION("""COMPUTED_VALUE"""),1823.4)</f>
        <v>1823.4</v>
      </c>
      <c r="G305" s="2">
        <f>IFERROR(__xludf.DUMMYFUNCTION("""COMPUTED_VALUE"""),45735.66666666667)</f>
        <v>45735.66667</v>
      </c>
      <c r="H305" s="1">
        <f>IFERROR(__xludf.DUMMYFUNCTION("""COMPUTED_VALUE"""),1788.95)</f>
        <v>1788.95</v>
      </c>
      <c r="J305" s="2">
        <f>IFERROR(__xludf.DUMMYFUNCTION("""COMPUTED_VALUE"""),45735.66666666667)</f>
        <v>45735.66667</v>
      </c>
      <c r="K305" s="1">
        <f>IFERROR(__xludf.DUMMYFUNCTION("""COMPUTED_VALUE"""),1815.82)</f>
        <v>1815.82</v>
      </c>
      <c r="M305" s="2">
        <f>IFERROR(__xludf.DUMMYFUNCTION("""COMPUTED_VALUE"""),45735.66666666667)</f>
        <v>45735.66667</v>
      </c>
      <c r="N305" s="1">
        <f>IFERROR(__xludf.DUMMYFUNCTION("""COMPUTED_VALUE"""),6.81343484E8)</f>
        <v>681343484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IFERROR(__xludf.DUMMYFUNCTION("""COMPUTED_VALUE"""),1805.71)</f>
        <v>1805.71</v>
      </c>
      <c r="D306" s="2">
        <f>IFERROR(__xludf.DUMMYFUNCTION("""COMPUTED_VALUE"""),45736.66666666667)</f>
        <v>45736.66667</v>
      </c>
      <c r="E306" s="1">
        <f>IFERROR(__xludf.DUMMYFUNCTION("""COMPUTED_VALUE"""),1837.09)</f>
        <v>1837.09</v>
      </c>
      <c r="G306" s="2">
        <f>IFERROR(__xludf.DUMMYFUNCTION("""COMPUTED_VALUE"""),45736.66666666667)</f>
        <v>45736.66667</v>
      </c>
      <c r="H306" s="1">
        <f>IFERROR(__xludf.DUMMYFUNCTION("""COMPUTED_VALUE"""),1801.71)</f>
        <v>1801.71</v>
      </c>
      <c r="J306" s="2">
        <f>IFERROR(__xludf.DUMMYFUNCTION("""COMPUTED_VALUE"""),45736.66666666667)</f>
        <v>45736.66667</v>
      </c>
      <c r="K306" s="1">
        <f>IFERROR(__xludf.DUMMYFUNCTION("""COMPUTED_VALUE"""),1810.95)</f>
        <v>1810.95</v>
      </c>
      <c r="M306" s="2">
        <f>IFERROR(__xludf.DUMMYFUNCTION("""COMPUTED_VALUE"""),45736.66666666667)</f>
        <v>45736.66667</v>
      </c>
      <c r="N306" s="1">
        <f>IFERROR(__xludf.DUMMYFUNCTION("""COMPUTED_VALUE"""),6.03505359E8)</f>
        <v>603505359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IFERROR(__xludf.DUMMYFUNCTION("""COMPUTED_VALUE"""),1799.9)</f>
        <v>1799.9</v>
      </c>
      <c r="D307" s="2">
        <f>IFERROR(__xludf.DUMMYFUNCTION("""COMPUTED_VALUE"""),45737.66666666667)</f>
        <v>45737.66667</v>
      </c>
      <c r="E307" s="1">
        <f>IFERROR(__xludf.DUMMYFUNCTION("""COMPUTED_VALUE"""),1818.96)</f>
        <v>1818.96</v>
      </c>
      <c r="G307" s="2">
        <f>IFERROR(__xludf.DUMMYFUNCTION("""COMPUTED_VALUE"""),45737.66666666667)</f>
        <v>45737.66667</v>
      </c>
      <c r="H307" s="1">
        <f>IFERROR(__xludf.DUMMYFUNCTION("""COMPUTED_VALUE"""),1785.11)</f>
        <v>1785.11</v>
      </c>
      <c r="J307" s="2">
        <f>IFERROR(__xludf.DUMMYFUNCTION("""COMPUTED_VALUE"""),45737.66666666667)</f>
        <v>45737.66667</v>
      </c>
      <c r="K307" s="1">
        <f>IFERROR(__xludf.DUMMYFUNCTION("""COMPUTED_VALUE"""),1817.63)</f>
        <v>1817.63</v>
      </c>
      <c r="M307" s="2">
        <f>IFERROR(__xludf.DUMMYFUNCTION("""COMPUTED_VALUE"""),45737.66666666667)</f>
        <v>45737.66667</v>
      </c>
      <c r="N307" s="1">
        <f>IFERROR(__xludf.DUMMYFUNCTION("""COMPUTED_VALUE"""),1.414511299E9)</f>
        <v>1414511299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IFERROR(__xludf.DUMMYFUNCTION("""COMPUTED_VALUE"""),1834.73)</f>
        <v>1834.73</v>
      </c>
      <c r="D308" s="2">
        <f>IFERROR(__xludf.DUMMYFUNCTION("""COMPUTED_VALUE"""),45740.66666666667)</f>
        <v>45740.66667</v>
      </c>
      <c r="E308" s="1">
        <f>IFERROR(__xludf.DUMMYFUNCTION("""COMPUTED_VALUE"""),1862.65)</f>
        <v>1862.65</v>
      </c>
      <c r="G308" s="2">
        <f>IFERROR(__xludf.DUMMYFUNCTION("""COMPUTED_VALUE"""),45740.66666666667)</f>
        <v>45740.66667</v>
      </c>
      <c r="H308" s="1">
        <f>IFERROR(__xludf.DUMMYFUNCTION("""COMPUTED_VALUE"""),1834.73)</f>
        <v>1834.73</v>
      </c>
      <c r="J308" s="2">
        <f>IFERROR(__xludf.DUMMYFUNCTION("""COMPUTED_VALUE"""),45740.66666666667)</f>
        <v>45740.66667</v>
      </c>
      <c r="K308" s="1">
        <f>IFERROR(__xludf.DUMMYFUNCTION("""COMPUTED_VALUE"""),1860.96)</f>
        <v>1860.96</v>
      </c>
      <c r="M308" s="2">
        <f>IFERROR(__xludf.DUMMYFUNCTION("""COMPUTED_VALUE"""),45740.66666666667)</f>
        <v>45740.66667</v>
      </c>
      <c r="N308" s="1">
        <f>IFERROR(__xludf.DUMMYFUNCTION("""COMPUTED_VALUE"""),6.80997936E8)</f>
        <v>680997936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IFERROR(__xludf.DUMMYFUNCTION("""COMPUTED_VALUE"""),1862.08)</f>
        <v>1862.08</v>
      </c>
      <c r="D309" s="2">
        <f>IFERROR(__xludf.DUMMYFUNCTION("""COMPUTED_VALUE"""),45741.66666666667)</f>
        <v>45741.66667</v>
      </c>
      <c r="E309" s="1">
        <f>IFERROR(__xludf.DUMMYFUNCTION("""COMPUTED_VALUE"""),1872.64)</f>
        <v>1872.64</v>
      </c>
      <c r="G309" s="2">
        <f>IFERROR(__xludf.DUMMYFUNCTION("""COMPUTED_VALUE"""),45741.66666666667)</f>
        <v>45741.66667</v>
      </c>
      <c r="H309" s="1">
        <f>IFERROR(__xludf.DUMMYFUNCTION("""COMPUTED_VALUE"""),1860.88)</f>
        <v>1860.88</v>
      </c>
      <c r="J309" s="2">
        <f>IFERROR(__xludf.DUMMYFUNCTION("""COMPUTED_VALUE"""),45741.66666666667)</f>
        <v>45741.66667</v>
      </c>
      <c r="K309" s="1">
        <f>IFERROR(__xludf.DUMMYFUNCTION("""COMPUTED_VALUE"""),1867.85)</f>
        <v>1867.85</v>
      </c>
      <c r="M309" s="2">
        <f>IFERROR(__xludf.DUMMYFUNCTION("""COMPUTED_VALUE"""),45741.66666666667)</f>
        <v>45741.66667</v>
      </c>
      <c r="N309" s="1">
        <f>IFERROR(__xludf.DUMMYFUNCTION("""COMPUTED_VALUE"""),6.69261705E8)</f>
        <v>669261705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IFERROR(__xludf.DUMMYFUNCTION("""COMPUTED_VALUE"""),1870.1)</f>
        <v>1870.1</v>
      </c>
      <c r="D310" s="2">
        <f>IFERROR(__xludf.DUMMYFUNCTION("""COMPUTED_VALUE"""),45742.66666666667)</f>
        <v>45742.66667</v>
      </c>
      <c r="E310" s="1">
        <f>IFERROR(__xludf.DUMMYFUNCTION("""COMPUTED_VALUE"""),1871.95)</f>
        <v>1871.95</v>
      </c>
      <c r="G310" s="2">
        <f>IFERROR(__xludf.DUMMYFUNCTION("""COMPUTED_VALUE"""),45742.66666666667)</f>
        <v>45742.66667</v>
      </c>
      <c r="H310" s="1">
        <f>IFERROR(__xludf.DUMMYFUNCTION("""COMPUTED_VALUE"""),1845.82)</f>
        <v>1845.82</v>
      </c>
      <c r="J310" s="2">
        <f>IFERROR(__xludf.DUMMYFUNCTION("""COMPUTED_VALUE"""),45742.66666666667)</f>
        <v>45742.66667</v>
      </c>
      <c r="K310" s="1">
        <f>IFERROR(__xludf.DUMMYFUNCTION("""COMPUTED_VALUE"""),1853.6)</f>
        <v>1853.6</v>
      </c>
      <c r="M310" s="2">
        <f>IFERROR(__xludf.DUMMYFUNCTION("""COMPUTED_VALUE"""),45742.66666666667)</f>
        <v>45742.66667</v>
      </c>
      <c r="N310" s="1">
        <f>IFERROR(__xludf.DUMMYFUNCTION("""COMPUTED_VALUE"""),6.23090909E8)</f>
        <v>623090909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IFERROR(__xludf.DUMMYFUNCTION("""COMPUTED_VALUE"""),1850.5)</f>
        <v>1850.5</v>
      </c>
      <c r="D311" s="2">
        <f>IFERROR(__xludf.DUMMYFUNCTION("""COMPUTED_VALUE"""),45743.66666666667)</f>
        <v>45743.66667</v>
      </c>
      <c r="E311" s="1">
        <f>IFERROR(__xludf.DUMMYFUNCTION("""COMPUTED_VALUE"""),1870.28)</f>
        <v>1870.28</v>
      </c>
      <c r="G311" s="2">
        <f>IFERROR(__xludf.DUMMYFUNCTION("""COMPUTED_VALUE"""),45743.66666666667)</f>
        <v>45743.66667</v>
      </c>
      <c r="H311" s="1">
        <f>IFERROR(__xludf.DUMMYFUNCTION("""COMPUTED_VALUE"""),1843.36)</f>
        <v>1843.36</v>
      </c>
      <c r="J311" s="2">
        <f>IFERROR(__xludf.DUMMYFUNCTION("""COMPUTED_VALUE"""),45743.66666666667)</f>
        <v>45743.66667</v>
      </c>
      <c r="K311" s="1">
        <f>IFERROR(__xludf.DUMMYFUNCTION("""COMPUTED_VALUE"""),1857.16)</f>
        <v>1857.16</v>
      </c>
      <c r="M311" s="2">
        <f>IFERROR(__xludf.DUMMYFUNCTION("""COMPUTED_VALUE"""),45743.66666666667)</f>
        <v>45743.66667</v>
      </c>
      <c r="N311" s="1">
        <f>IFERROR(__xludf.DUMMYFUNCTION("""COMPUTED_VALUE"""),6.69906939E8)</f>
        <v>669906939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IFERROR(__xludf.DUMMYFUNCTION("""COMPUTED_VALUE"""),1848.16)</f>
        <v>1848.16</v>
      </c>
      <c r="D312" s="2">
        <f>IFERROR(__xludf.DUMMYFUNCTION("""COMPUTED_VALUE"""),45744.66666666667)</f>
        <v>45744.66667</v>
      </c>
      <c r="E312" s="1">
        <f>IFERROR(__xludf.DUMMYFUNCTION("""COMPUTED_VALUE"""),1848.16)</f>
        <v>1848.16</v>
      </c>
      <c r="G312" s="2">
        <f>IFERROR(__xludf.DUMMYFUNCTION("""COMPUTED_VALUE"""),45744.66666666667)</f>
        <v>45744.66667</v>
      </c>
      <c r="H312" s="1">
        <f>IFERROR(__xludf.DUMMYFUNCTION("""COMPUTED_VALUE"""),1803.16)</f>
        <v>1803.16</v>
      </c>
      <c r="J312" s="2">
        <f>IFERROR(__xludf.DUMMYFUNCTION("""COMPUTED_VALUE"""),45744.66666666667)</f>
        <v>45744.66667</v>
      </c>
      <c r="K312" s="1">
        <f>IFERROR(__xludf.DUMMYFUNCTION("""COMPUTED_VALUE"""),1806.89)</f>
        <v>1806.89</v>
      </c>
      <c r="M312" s="2">
        <f>IFERROR(__xludf.DUMMYFUNCTION("""COMPUTED_VALUE"""),45744.66666666667)</f>
        <v>45744.66667</v>
      </c>
      <c r="N312" s="1">
        <f>IFERROR(__xludf.DUMMYFUNCTION("""COMPUTED_VALUE"""),7.04628307E8)</f>
        <v>704628307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IFERROR(__xludf.DUMMYFUNCTION("""COMPUTED_VALUE"""),1785.77)</f>
        <v>1785.77</v>
      </c>
      <c r="D313" s="2">
        <f>IFERROR(__xludf.DUMMYFUNCTION("""COMPUTED_VALUE"""),45747.66666666667)</f>
        <v>45747.66667</v>
      </c>
      <c r="E313" s="1">
        <f>IFERROR(__xludf.DUMMYFUNCTION("""COMPUTED_VALUE"""),1819.33)</f>
        <v>1819.33</v>
      </c>
      <c r="G313" s="2">
        <f>IFERROR(__xludf.DUMMYFUNCTION("""COMPUTED_VALUE"""),45747.66666666667)</f>
        <v>45747.66667</v>
      </c>
      <c r="H313" s="1">
        <f>IFERROR(__xludf.DUMMYFUNCTION("""COMPUTED_VALUE"""),1767.89)</f>
        <v>1767.89</v>
      </c>
      <c r="J313" s="2">
        <f>IFERROR(__xludf.DUMMYFUNCTION("""COMPUTED_VALUE"""),45747.66666666667)</f>
        <v>45747.66667</v>
      </c>
      <c r="K313" s="1">
        <f>IFERROR(__xludf.DUMMYFUNCTION("""COMPUTED_VALUE"""),1814.88)</f>
        <v>1814.88</v>
      </c>
      <c r="M313" s="2">
        <f>IFERROR(__xludf.DUMMYFUNCTION("""COMPUTED_VALUE"""),45747.66666666667)</f>
        <v>45747.66667</v>
      </c>
      <c r="N313" s="1">
        <f>IFERROR(__xludf.DUMMYFUNCTION("""COMPUTED_VALUE"""),8.85799479E8)</f>
        <v>885799479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IFERROR(__xludf.DUMMYFUNCTION("""COMPUTED_VALUE"""),1805.09)</f>
        <v>1805.09</v>
      </c>
      <c r="D314" s="2">
        <f>IFERROR(__xludf.DUMMYFUNCTION("""COMPUTED_VALUE"""),45748.66666666667)</f>
        <v>45748.66667</v>
      </c>
      <c r="E314" s="1">
        <f>IFERROR(__xludf.DUMMYFUNCTION("""COMPUTED_VALUE"""),1830.96)</f>
        <v>1830.96</v>
      </c>
      <c r="G314" s="2">
        <f>IFERROR(__xludf.DUMMYFUNCTION("""COMPUTED_VALUE"""),45748.66666666667)</f>
        <v>45748.66667</v>
      </c>
      <c r="H314" s="1">
        <f>IFERROR(__xludf.DUMMYFUNCTION("""COMPUTED_VALUE"""),1797.17)</f>
        <v>1797.17</v>
      </c>
      <c r="J314" s="2">
        <f>IFERROR(__xludf.DUMMYFUNCTION("""COMPUTED_VALUE"""),45748.66666666667)</f>
        <v>45748.66667</v>
      </c>
      <c r="K314" s="1">
        <f>IFERROR(__xludf.DUMMYFUNCTION("""COMPUTED_VALUE"""),1824.34)</f>
        <v>1824.34</v>
      </c>
      <c r="M314" s="2">
        <f>IFERROR(__xludf.DUMMYFUNCTION("""COMPUTED_VALUE"""),45748.66666666667)</f>
        <v>45748.66667</v>
      </c>
      <c r="N314" s="1">
        <f>IFERROR(__xludf.DUMMYFUNCTION("""COMPUTED_VALUE"""),6.68160767E8)</f>
        <v>668160767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IFERROR(__xludf.DUMMYFUNCTION("""COMPUTED_VALUE"""),1804.76)</f>
        <v>1804.76</v>
      </c>
      <c r="D315" s="2">
        <f>IFERROR(__xludf.DUMMYFUNCTION("""COMPUTED_VALUE"""),45749.66666666667)</f>
        <v>45749.66667</v>
      </c>
      <c r="E315" s="1">
        <f>IFERROR(__xludf.DUMMYFUNCTION("""COMPUTED_VALUE"""),1861.16)</f>
        <v>1861.16</v>
      </c>
      <c r="G315" s="2">
        <f>IFERROR(__xludf.DUMMYFUNCTION("""COMPUTED_VALUE"""),45749.66666666667)</f>
        <v>45749.66667</v>
      </c>
      <c r="H315" s="1">
        <f>IFERROR(__xludf.DUMMYFUNCTION("""COMPUTED_VALUE"""),1804.0)</f>
        <v>1804</v>
      </c>
      <c r="J315" s="2">
        <f>IFERROR(__xludf.DUMMYFUNCTION("""COMPUTED_VALUE"""),45749.66666666667)</f>
        <v>45749.66667</v>
      </c>
      <c r="K315" s="1">
        <f>IFERROR(__xludf.DUMMYFUNCTION("""COMPUTED_VALUE"""),1848.97)</f>
        <v>1848.97</v>
      </c>
      <c r="M315" s="2">
        <f>IFERROR(__xludf.DUMMYFUNCTION("""COMPUTED_VALUE"""),45749.66666666667)</f>
        <v>45749.66667</v>
      </c>
      <c r="N315" s="1">
        <f>IFERROR(__xludf.DUMMYFUNCTION("""COMPUTED_VALUE"""),6.47777295E8)</f>
        <v>647777295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IFERROR(__xludf.DUMMYFUNCTION("""COMPUTED_VALUE"""),1780.38)</f>
        <v>1780.38</v>
      </c>
      <c r="D316" s="2">
        <f>IFERROR(__xludf.DUMMYFUNCTION("""COMPUTED_VALUE"""),45750.66666666667)</f>
        <v>45750.66667</v>
      </c>
      <c r="E316" s="1">
        <f>IFERROR(__xludf.DUMMYFUNCTION("""COMPUTED_VALUE"""),1784.5)</f>
        <v>1784.5</v>
      </c>
      <c r="G316" s="2">
        <f>IFERROR(__xludf.DUMMYFUNCTION("""COMPUTED_VALUE"""),45750.66666666667)</f>
        <v>45750.66667</v>
      </c>
      <c r="H316" s="1">
        <f>IFERROR(__xludf.DUMMYFUNCTION("""COMPUTED_VALUE"""),1748.69)</f>
        <v>1748.69</v>
      </c>
      <c r="J316" s="2">
        <f>IFERROR(__xludf.DUMMYFUNCTION("""COMPUTED_VALUE"""),45750.66666666667)</f>
        <v>45750.66667</v>
      </c>
      <c r="K316" s="1">
        <f>IFERROR(__xludf.DUMMYFUNCTION("""COMPUTED_VALUE"""),1750.97)</f>
        <v>1750.97</v>
      </c>
      <c r="M316" s="2">
        <f>IFERROR(__xludf.DUMMYFUNCTION("""COMPUTED_VALUE"""),45750.66666666667)</f>
        <v>45750.66667</v>
      </c>
      <c r="N316" s="1">
        <f>IFERROR(__xludf.DUMMYFUNCTION("""COMPUTED_VALUE"""),1.159167313E9)</f>
        <v>1159167313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IFERROR(__xludf.DUMMYFUNCTION("""COMPUTED_VALUE"""),1704.96)</f>
        <v>1704.96</v>
      </c>
      <c r="D317" s="2">
        <f>IFERROR(__xludf.DUMMYFUNCTION("""COMPUTED_VALUE"""),45751.66666666667)</f>
        <v>45751.66667</v>
      </c>
      <c r="E317" s="1">
        <f>IFERROR(__xludf.DUMMYFUNCTION("""COMPUTED_VALUE"""),1733.39)</f>
        <v>1733.39</v>
      </c>
      <c r="G317" s="2">
        <f>IFERROR(__xludf.DUMMYFUNCTION("""COMPUTED_VALUE"""),45751.66666666667)</f>
        <v>45751.66667</v>
      </c>
      <c r="H317" s="1">
        <f>IFERROR(__xludf.DUMMYFUNCTION("""COMPUTED_VALUE"""),1671.25)</f>
        <v>1671.25</v>
      </c>
      <c r="J317" s="2">
        <f>IFERROR(__xludf.DUMMYFUNCTION("""COMPUTED_VALUE"""),45751.66666666667)</f>
        <v>45751.66667</v>
      </c>
      <c r="K317" s="1">
        <f>IFERROR(__xludf.DUMMYFUNCTION("""COMPUTED_VALUE"""),1672.17)</f>
        <v>1672.17</v>
      </c>
      <c r="M317" s="2">
        <f>IFERROR(__xludf.DUMMYFUNCTION("""COMPUTED_VALUE"""),45751.66666666667)</f>
        <v>45751.66667</v>
      </c>
      <c r="N317" s="1">
        <f>IFERROR(__xludf.DUMMYFUNCTION("""COMPUTED_VALUE"""),1.290810958E9)</f>
        <v>1290810958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IFERROR(__xludf.DUMMYFUNCTION("""COMPUTED_VALUE"""),1628.48)</f>
        <v>1628.48</v>
      </c>
      <c r="D318" s="2">
        <f>IFERROR(__xludf.DUMMYFUNCTION("""COMPUTED_VALUE"""),45754.66666666667)</f>
        <v>45754.66667</v>
      </c>
      <c r="E318" s="1">
        <f>IFERROR(__xludf.DUMMYFUNCTION("""COMPUTED_VALUE"""),1737.77)</f>
        <v>1737.77</v>
      </c>
      <c r="G318" s="2">
        <f>IFERROR(__xludf.DUMMYFUNCTION("""COMPUTED_VALUE"""),45754.66666666667)</f>
        <v>45754.66667</v>
      </c>
      <c r="H318" s="1">
        <f>IFERROR(__xludf.DUMMYFUNCTION("""COMPUTED_VALUE"""),1600.33)</f>
        <v>1600.33</v>
      </c>
      <c r="J318" s="2">
        <f>IFERROR(__xludf.DUMMYFUNCTION("""COMPUTED_VALUE"""),45754.66666666667)</f>
        <v>45754.66667</v>
      </c>
      <c r="K318" s="1">
        <f>IFERROR(__xludf.DUMMYFUNCTION("""COMPUTED_VALUE"""),1673.12)</f>
        <v>1673.12</v>
      </c>
      <c r="M318" s="2">
        <f>IFERROR(__xludf.DUMMYFUNCTION("""COMPUTED_VALUE"""),45754.66666666667)</f>
        <v>45754.66667</v>
      </c>
      <c r="N318" s="1">
        <f>IFERROR(__xludf.DUMMYFUNCTION("""COMPUTED_VALUE"""),1.207663928E9)</f>
        <v>1207663928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IFERROR(__xludf.DUMMYFUNCTION("""COMPUTED_VALUE"""),1727.79)</f>
        <v>1727.79</v>
      </c>
      <c r="D319" s="2">
        <f>IFERROR(__xludf.DUMMYFUNCTION("""COMPUTED_VALUE"""),45755.66666666667)</f>
        <v>45755.66667</v>
      </c>
      <c r="E319" s="1">
        <f>IFERROR(__xludf.DUMMYFUNCTION("""COMPUTED_VALUE"""),1740.0)</f>
        <v>1740</v>
      </c>
      <c r="G319" s="2">
        <f>IFERROR(__xludf.DUMMYFUNCTION("""COMPUTED_VALUE"""),45755.66666666667)</f>
        <v>45755.66667</v>
      </c>
      <c r="H319" s="1">
        <f>IFERROR(__xludf.DUMMYFUNCTION("""COMPUTED_VALUE"""),1626.3)</f>
        <v>1626.3</v>
      </c>
      <c r="J319" s="2">
        <f>IFERROR(__xludf.DUMMYFUNCTION("""COMPUTED_VALUE"""),45755.66666666667)</f>
        <v>45755.66667</v>
      </c>
      <c r="K319" s="1">
        <f>IFERROR(__xludf.DUMMYFUNCTION("""COMPUTED_VALUE"""),1645.68)</f>
        <v>1645.68</v>
      </c>
      <c r="M319" s="2">
        <f>IFERROR(__xludf.DUMMYFUNCTION("""COMPUTED_VALUE"""),45755.66666666667)</f>
        <v>45755.66667</v>
      </c>
      <c r="N319" s="1">
        <f>IFERROR(__xludf.DUMMYFUNCTION("""COMPUTED_VALUE"""),1.032764884E9)</f>
        <v>1032764884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IFERROR(__xludf.DUMMYFUNCTION("""COMPUTED_VALUE"""),1643.12)</f>
        <v>1643.12</v>
      </c>
      <c r="D320" s="2">
        <f>IFERROR(__xludf.DUMMYFUNCTION("""COMPUTED_VALUE"""),45756.66666666667)</f>
        <v>45756.66667</v>
      </c>
      <c r="E320" s="1">
        <f>IFERROR(__xludf.DUMMYFUNCTION("""COMPUTED_VALUE"""),1804.78)</f>
        <v>1804.78</v>
      </c>
      <c r="G320" s="2">
        <f>IFERROR(__xludf.DUMMYFUNCTION("""COMPUTED_VALUE"""),45756.66666666667)</f>
        <v>45756.66667</v>
      </c>
      <c r="H320" s="1">
        <f>IFERROR(__xludf.DUMMYFUNCTION("""COMPUTED_VALUE"""),1640.0)</f>
        <v>1640</v>
      </c>
      <c r="J320" s="2">
        <f>IFERROR(__xludf.DUMMYFUNCTION("""COMPUTED_VALUE"""),45756.66666666667)</f>
        <v>45756.66667</v>
      </c>
      <c r="K320" s="1">
        <f>IFERROR(__xludf.DUMMYFUNCTION("""COMPUTED_VALUE"""),1797.82)</f>
        <v>1797.82</v>
      </c>
      <c r="M320" s="2">
        <f>IFERROR(__xludf.DUMMYFUNCTION("""COMPUTED_VALUE"""),45756.66666666667)</f>
        <v>45756.66667</v>
      </c>
      <c r="N320" s="1">
        <f>IFERROR(__xludf.DUMMYFUNCTION("""COMPUTED_VALUE"""),1.450160839E9)</f>
        <v>1450160839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IFERROR(__xludf.DUMMYFUNCTION("""COMPUTED_VALUE"""),1767.3)</f>
        <v>1767.3</v>
      </c>
      <c r="D321" s="2">
        <f>IFERROR(__xludf.DUMMYFUNCTION("""COMPUTED_VALUE"""),45757.66666666667)</f>
        <v>45757.66667</v>
      </c>
      <c r="E321" s="1">
        <f>IFERROR(__xludf.DUMMYFUNCTION("""COMPUTED_VALUE"""),1772.65)</f>
        <v>1772.65</v>
      </c>
      <c r="G321" s="2">
        <f>IFERROR(__xludf.DUMMYFUNCTION("""COMPUTED_VALUE"""),45757.66666666667)</f>
        <v>45757.66667</v>
      </c>
      <c r="H321" s="1">
        <f>IFERROR(__xludf.DUMMYFUNCTION("""COMPUTED_VALUE"""),1697.19)</f>
        <v>1697.19</v>
      </c>
      <c r="J321" s="2">
        <f>IFERROR(__xludf.DUMMYFUNCTION("""COMPUTED_VALUE"""),45757.66666666667)</f>
        <v>45757.66667</v>
      </c>
      <c r="K321" s="1">
        <f>IFERROR(__xludf.DUMMYFUNCTION("""COMPUTED_VALUE"""),1745.64)</f>
        <v>1745.64</v>
      </c>
      <c r="M321" s="2">
        <f>IFERROR(__xludf.DUMMYFUNCTION("""COMPUTED_VALUE"""),45757.66666666667)</f>
        <v>45757.66667</v>
      </c>
      <c r="N321" s="1">
        <f>IFERROR(__xludf.DUMMYFUNCTION("""COMPUTED_VALUE"""),9.4998135E8)</f>
        <v>949981350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IFERROR(__xludf.DUMMYFUNCTION("""COMPUTED_VALUE"""),1742.27)</f>
        <v>1742.27</v>
      </c>
      <c r="D322" s="2">
        <f>IFERROR(__xludf.DUMMYFUNCTION("""COMPUTED_VALUE"""),45758.66666666667)</f>
        <v>45758.66667</v>
      </c>
      <c r="E322" s="1">
        <f>IFERROR(__xludf.DUMMYFUNCTION("""COMPUTED_VALUE"""),1768.4)</f>
        <v>1768.4</v>
      </c>
      <c r="G322" s="2">
        <f>IFERROR(__xludf.DUMMYFUNCTION("""COMPUTED_VALUE"""),45758.66666666667)</f>
        <v>45758.66667</v>
      </c>
      <c r="H322" s="1">
        <f>IFERROR(__xludf.DUMMYFUNCTION("""COMPUTED_VALUE"""),1719.14)</f>
        <v>1719.14</v>
      </c>
      <c r="J322" s="2">
        <f>IFERROR(__xludf.DUMMYFUNCTION("""COMPUTED_VALUE"""),45758.66666666667)</f>
        <v>45758.66667</v>
      </c>
      <c r="K322" s="1">
        <f>IFERROR(__xludf.DUMMYFUNCTION("""COMPUTED_VALUE"""),1765.1)</f>
        <v>1765.1</v>
      </c>
      <c r="M322" s="2">
        <f>IFERROR(__xludf.DUMMYFUNCTION("""COMPUTED_VALUE"""),45758.66666666667)</f>
        <v>45758.66667</v>
      </c>
      <c r="N322" s="1">
        <f>IFERROR(__xludf.DUMMYFUNCTION("""COMPUTED_VALUE"""),7.13146428E8)</f>
        <v>713146428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IFERROR(__xludf.DUMMYFUNCTION("""COMPUTED_VALUE"""),1780.11)</f>
        <v>1780.11</v>
      </c>
      <c r="D323" s="2">
        <f>IFERROR(__xludf.DUMMYFUNCTION("""COMPUTED_VALUE"""),45761.66666666667)</f>
        <v>45761.66667</v>
      </c>
      <c r="E323" s="1">
        <f>IFERROR(__xludf.DUMMYFUNCTION("""COMPUTED_VALUE"""),1788.03)</f>
        <v>1788.03</v>
      </c>
      <c r="G323" s="2">
        <f>IFERROR(__xludf.DUMMYFUNCTION("""COMPUTED_VALUE"""),45761.66666666667)</f>
        <v>45761.66667</v>
      </c>
      <c r="H323" s="1">
        <f>IFERROR(__xludf.DUMMYFUNCTION("""COMPUTED_VALUE"""),1752.68)</f>
        <v>1752.68</v>
      </c>
      <c r="J323" s="2">
        <f>IFERROR(__xludf.DUMMYFUNCTION("""COMPUTED_VALUE"""),45761.66666666667)</f>
        <v>45761.66667</v>
      </c>
      <c r="K323" s="1">
        <f>IFERROR(__xludf.DUMMYFUNCTION("""COMPUTED_VALUE"""),1770.49)</f>
        <v>1770.49</v>
      </c>
      <c r="M323" s="2">
        <f>IFERROR(__xludf.DUMMYFUNCTION("""COMPUTED_VALUE"""),45761.66666666667)</f>
        <v>45761.66667</v>
      </c>
      <c r="N323" s="1">
        <f>IFERROR(__xludf.DUMMYFUNCTION("""COMPUTED_VALUE"""),6.80796349E8)</f>
        <v>680796349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IFERROR(__xludf.DUMMYFUNCTION("""COMPUTED_VALUE"""),1773.29)</f>
        <v>1773.29</v>
      </c>
      <c r="D324" s="2">
        <f>IFERROR(__xludf.DUMMYFUNCTION("""COMPUTED_VALUE"""),45762.66666666667)</f>
        <v>45762.66667</v>
      </c>
      <c r="E324" s="1">
        <f>IFERROR(__xludf.DUMMYFUNCTION("""COMPUTED_VALUE"""),1788.67)</f>
        <v>1788.67</v>
      </c>
      <c r="G324" s="2">
        <f>IFERROR(__xludf.DUMMYFUNCTION("""COMPUTED_VALUE"""),45762.66666666667)</f>
        <v>45762.66667</v>
      </c>
      <c r="H324" s="1">
        <f>IFERROR(__xludf.DUMMYFUNCTION("""COMPUTED_VALUE"""),1758.81)</f>
        <v>1758.81</v>
      </c>
      <c r="J324" s="2">
        <f>IFERROR(__xludf.DUMMYFUNCTION("""COMPUTED_VALUE"""),45762.66666666667)</f>
        <v>45762.66667</v>
      </c>
      <c r="K324" s="1">
        <f>IFERROR(__xludf.DUMMYFUNCTION("""COMPUTED_VALUE"""),1764.63)</f>
        <v>1764.63</v>
      </c>
      <c r="M324" s="2">
        <f>IFERROR(__xludf.DUMMYFUNCTION("""COMPUTED_VALUE"""),45762.66666666667)</f>
        <v>45762.66667</v>
      </c>
      <c r="N324" s="1">
        <f>IFERROR(__xludf.DUMMYFUNCTION("""COMPUTED_VALUE"""),6.27607021E8)</f>
        <v>627607021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IFERROR(__xludf.DUMMYFUNCTION("""COMPUTED_VALUE"""),1753.75)</f>
        <v>1753.75</v>
      </c>
      <c r="D325" s="2">
        <f>IFERROR(__xludf.DUMMYFUNCTION("""COMPUTED_VALUE"""),45763.66666666667)</f>
        <v>45763.66667</v>
      </c>
      <c r="E325" s="1">
        <f>IFERROR(__xludf.DUMMYFUNCTION("""COMPUTED_VALUE"""),1761.35)</f>
        <v>1761.35</v>
      </c>
      <c r="G325" s="2">
        <f>IFERROR(__xludf.DUMMYFUNCTION("""COMPUTED_VALUE"""),45763.66666666667)</f>
        <v>45763.66667</v>
      </c>
      <c r="H325" s="1">
        <f>IFERROR(__xludf.DUMMYFUNCTION("""COMPUTED_VALUE"""),1710.24)</f>
        <v>1710.24</v>
      </c>
      <c r="J325" s="2">
        <f>IFERROR(__xludf.DUMMYFUNCTION("""COMPUTED_VALUE"""),45763.66666666667)</f>
        <v>45763.66667</v>
      </c>
      <c r="K325" s="1">
        <f>IFERROR(__xludf.DUMMYFUNCTION("""COMPUTED_VALUE"""),1728.04)</f>
        <v>1728.04</v>
      </c>
      <c r="M325" s="2">
        <f>IFERROR(__xludf.DUMMYFUNCTION("""COMPUTED_VALUE"""),45763.66666666667)</f>
        <v>45763.66667</v>
      </c>
      <c r="N325" s="1">
        <f>IFERROR(__xludf.DUMMYFUNCTION("""COMPUTED_VALUE"""),7.01428271E8)</f>
        <v>701428271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IFERROR(__xludf.DUMMYFUNCTION("""COMPUTED_VALUE"""),1735.86)</f>
        <v>1735.86</v>
      </c>
      <c r="D326" s="2">
        <f>IFERROR(__xludf.DUMMYFUNCTION("""COMPUTED_VALUE"""),45764.66666666667)</f>
        <v>45764.66667</v>
      </c>
      <c r="E326" s="1">
        <f>IFERROR(__xludf.DUMMYFUNCTION("""COMPUTED_VALUE"""),1756.74)</f>
        <v>1756.74</v>
      </c>
      <c r="G326" s="2">
        <f>IFERROR(__xludf.DUMMYFUNCTION("""COMPUTED_VALUE"""),45764.66666666667)</f>
        <v>45764.66667</v>
      </c>
      <c r="H326" s="1">
        <f>IFERROR(__xludf.DUMMYFUNCTION("""COMPUTED_VALUE"""),1730.15)</f>
        <v>1730.15</v>
      </c>
      <c r="J326" s="2">
        <f>IFERROR(__xludf.DUMMYFUNCTION("""COMPUTED_VALUE"""),45764.66666666667)</f>
        <v>45764.66667</v>
      </c>
      <c r="K326" s="1">
        <f>IFERROR(__xludf.DUMMYFUNCTION("""COMPUTED_VALUE"""),1744.33)</f>
        <v>1744.33</v>
      </c>
      <c r="M326" s="2">
        <f>IFERROR(__xludf.DUMMYFUNCTION("""COMPUTED_VALUE"""),45764.66666666667)</f>
        <v>45764.66667</v>
      </c>
      <c r="N326" s="1">
        <f>IFERROR(__xludf.DUMMYFUNCTION("""COMPUTED_VALUE"""),6.27361823E8)</f>
        <v>627361823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IFERROR(__xludf.DUMMYFUNCTION("""COMPUTED_VALUE"""),1733.26)</f>
        <v>1733.26</v>
      </c>
      <c r="D327" s="2">
        <f>IFERROR(__xludf.DUMMYFUNCTION("""COMPUTED_VALUE"""),45768.66666666667)</f>
        <v>45768.66667</v>
      </c>
      <c r="E327" s="1">
        <f>IFERROR(__xludf.DUMMYFUNCTION("""COMPUTED_VALUE"""),1737.03)</f>
        <v>1737.03</v>
      </c>
      <c r="G327" s="2">
        <f>IFERROR(__xludf.DUMMYFUNCTION("""COMPUTED_VALUE"""),45768.66666666667)</f>
        <v>45768.66667</v>
      </c>
      <c r="H327" s="1">
        <f>IFERROR(__xludf.DUMMYFUNCTION("""COMPUTED_VALUE"""),1688.15)</f>
        <v>1688.15</v>
      </c>
      <c r="J327" s="2">
        <f>IFERROR(__xludf.DUMMYFUNCTION("""COMPUTED_VALUE"""),45768.66666666667)</f>
        <v>45768.66667</v>
      </c>
      <c r="K327" s="1">
        <f>IFERROR(__xludf.DUMMYFUNCTION("""COMPUTED_VALUE"""),1707.62)</f>
        <v>1707.62</v>
      </c>
      <c r="M327" s="2">
        <f>IFERROR(__xludf.DUMMYFUNCTION("""COMPUTED_VALUE"""),45768.66666666667)</f>
        <v>45768.66667</v>
      </c>
      <c r="N327" s="1">
        <f>IFERROR(__xludf.DUMMYFUNCTION("""COMPUTED_VALUE"""),6.28861421E8)</f>
        <v>628861421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IFERROR(__xludf.DUMMYFUNCTION("""COMPUTED_VALUE"""),1725.62)</f>
        <v>1725.62</v>
      </c>
      <c r="D328" s="2">
        <f>IFERROR(__xludf.DUMMYFUNCTION("""COMPUTED_VALUE"""),45769.66666666667)</f>
        <v>45769.66667</v>
      </c>
      <c r="E328" s="1">
        <f>IFERROR(__xludf.DUMMYFUNCTION("""COMPUTED_VALUE"""),1772.99)</f>
        <v>1772.99</v>
      </c>
      <c r="G328" s="2">
        <f>IFERROR(__xludf.DUMMYFUNCTION("""COMPUTED_VALUE"""),45769.66666666667)</f>
        <v>45769.66667</v>
      </c>
      <c r="H328" s="1">
        <f>IFERROR(__xludf.DUMMYFUNCTION("""COMPUTED_VALUE"""),1725.62)</f>
        <v>1725.62</v>
      </c>
      <c r="J328" s="2">
        <f>IFERROR(__xludf.DUMMYFUNCTION("""COMPUTED_VALUE"""),45769.66666666667)</f>
        <v>45769.66667</v>
      </c>
      <c r="K328" s="1">
        <f>IFERROR(__xludf.DUMMYFUNCTION("""COMPUTED_VALUE"""),1757.8)</f>
        <v>1757.8</v>
      </c>
      <c r="M328" s="2">
        <f>IFERROR(__xludf.DUMMYFUNCTION("""COMPUTED_VALUE"""),45769.66666666667)</f>
        <v>45769.66667</v>
      </c>
      <c r="N328" s="1">
        <f>IFERROR(__xludf.DUMMYFUNCTION("""COMPUTED_VALUE"""),6.60825886E8)</f>
        <v>660825886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IFERROR(__xludf.DUMMYFUNCTION("""COMPUTED_VALUE"""),1802.45)</f>
        <v>1802.45</v>
      </c>
      <c r="D329" s="2">
        <f>IFERROR(__xludf.DUMMYFUNCTION("""COMPUTED_VALUE"""),45770.66666666667)</f>
        <v>45770.66667</v>
      </c>
      <c r="E329" s="1">
        <f>IFERROR(__xludf.DUMMYFUNCTION("""COMPUTED_VALUE"""),1827.19)</f>
        <v>1827.19</v>
      </c>
      <c r="G329" s="2">
        <f>IFERROR(__xludf.DUMMYFUNCTION("""COMPUTED_VALUE"""),45770.66666666667)</f>
        <v>45770.66667</v>
      </c>
      <c r="H329" s="1">
        <f>IFERROR(__xludf.DUMMYFUNCTION("""COMPUTED_VALUE"""),1781.31)</f>
        <v>1781.31</v>
      </c>
      <c r="J329" s="2">
        <f>IFERROR(__xludf.DUMMYFUNCTION("""COMPUTED_VALUE"""),45770.66666666667)</f>
        <v>45770.66667</v>
      </c>
      <c r="K329" s="1">
        <f>IFERROR(__xludf.DUMMYFUNCTION("""COMPUTED_VALUE"""),1786.91)</f>
        <v>1786.91</v>
      </c>
      <c r="M329" s="2">
        <f>IFERROR(__xludf.DUMMYFUNCTION("""COMPUTED_VALUE"""),45770.66666666667)</f>
        <v>45770.66667</v>
      </c>
      <c r="N329" s="1">
        <f>IFERROR(__xludf.DUMMYFUNCTION("""COMPUTED_VALUE"""),8.23219887E8)</f>
        <v>823219887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IFERROR(__xludf.DUMMYFUNCTION("""COMPUTED_VALUE"""),1782.39)</f>
        <v>1782.39</v>
      </c>
      <c r="D330" s="2">
        <f>IFERROR(__xludf.DUMMYFUNCTION("""COMPUTED_VALUE"""),45771.66666666667)</f>
        <v>45771.66667</v>
      </c>
      <c r="E330" s="1">
        <f>IFERROR(__xludf.DUMMYFUNCTION("""COMPUTED_VALUE"""),1821.07)</f>
        <v>1821.07</v>
      </c>
      <c r="G330" s="2">
        <f>IFERROR(__xludf.DUMMYFUNCTION("""COMPUTED_VALUE"""),45771.66666666667)</f>
        <v>45771.66667</v>
      </c>
      <c r="H330" s="1">
        <f>IFERROR(__xludf.DUMMYFUNCTION("""COMPUTED_VALUE"""),1777.54)</f>
        <v>1777.54</v>
      </c>
      <c r="J330" s="2">
        <f>IFERROR(__xludf.DUMMYFUNCTION("""COMPUTED_VALUE"""),45771.66666666667)</f>
        <v>45771.66667</v>
      </c>
      <c r="K330" s="1">
        <f>IFERROR(__xludf.DUMMYFUNCTION("""COMPUTED_VALUE"""),1819.07)</f>
        <v>1819.07</v>
      </c>
      <c r="M330" s="2">
        <f>IFERROR(__xludf.DUMMYFUNCTION("""COMPUTED_VALUE"""),45771.66666666667)</f>
        <v>45771.66667</v>
      </c>
      <c r="N330" s="1">
        <f>IFERROR(__xludf.DUMMYFUNCTION("""COMPUTED_VALUE"""),7.10226982E8)</f>
        <v>710226982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IFERROR(__xludf.DUMMYFUNCTION("""COMPUTED_VALUE"""),1821.9)</f>
        <v>1821.9</v>
      </c>
      <c r="D331" s="2">
        <f>IFERROR(__xludf.DUMMYFUNCTION("""COMPUTED_VALUE"""),45772.66666666667)</f>
        <v>45772.66667</v>
      </c>
      <c r="E331" s="1">
        <f>IFERROR(__xludf.DUMMYFUNCTION("""COMPUTED_VALUE"""),1829.7)</f>
        <v>1829.7</v>
      </c>
      <c r="G331" s="2">
        <f>IFERROR(__xludf.DUMMYFUNCTION("""COMPUTED_VALUE"""),45772.66666666667)</f>
        <v>45772.66667</v>
      </c>
      <c r="H331" s="1">
        <f>IFERROR(__xludf.DUMMYFUNCTION("""COMPUTED_VALUE"""),1808.95)</f>
        <v>1808.95</v>
      </c>
      <c r="J331" s="2">
        <f>IFERROR(__xludf.DUMMYFUNCTION("""COMPUTED_VALUE"""),45772.66666666667)</f>
        <v>45772.66667</v>
      </c>
      <c r="K331" s="1">
        <f>IFERROR(__xludf.DUMMYFUNCTION("""COMPUTED_VALUE"""),1828.44)</f>
        <v>1828.44</v>
      </c>
      <c r="M331" s="2">
        <f>IFERROR(__xludf.DUMMYFUNCTION("""COMPUTED_VALUE"""),45772.66666666667)</f>
        <v>45772.66667</v>
      </c>
      <c r="N331" s="1">
        <f>IFERROR(__xludf.DUMMYFUNCTION("""COMPUTED_VALUE"""),6.08417323E8)</f>
        <v>608417323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IFERROR(__xludf.DUMMYFUNCTION("""COMPUTED_VALUE"""),1832.55)</f>
        <v>1832.55</v>
      </c>
      <c r="D332" s="2">
        <f>IFERROR(__xludf.DUMMYFUNCTION("""COMPUTED_VALUE"""),45775.66666666667)</f>
        <v>45775.66667</v>
      </c>
      <c r="E332" s="1">
        <f>IFERROR(__xludf.DUMMYFUNCTION("""COMPUTED_VALUE"""),1840.52)</f>
        <v>1840.52</v>
      </c>
      <c r="G332" s="2">
        <f>IFERROR(__xludf.DUMMYFUNCTION("""COMPUTED_VALUE"""),45775.66666666667)</f>
        <v>45775.66667</v>
      </c>
      <c r="H332" s="1">
        <f>IFERROR(__xludf.DUMMYFUNCTION("""COMPUTED_VALUE"""),1810.13)</f>
        <v>1810.13</v>
      </c>
      <c r="J332" s="2">
        <f>IFERROR(__xludf.DUMMYFUNCTION("""COMPUTED_VALUE"""),45775.66666666667)</f>
        <v>45775.66667</v>
      </c>
      <c r="K332" s="1">
        <f>IFERROR(__xludf.DUMMYFUNCTION("""COMPUTED_VALUE"""),1829.08)</f>
        <v>1829.08</v>
      </c>
      <c r="M332" s="2">
        <f>IFERROR(__xludf.DUMMYFUNCTION("""COMPUTED_VALUE"""),45775.66666666667)</f>
        <v>45775.66667</v>
      </c>
      <c r="N332" s="1">
        <f>IFERROR(__xludf.DUMMYFUNCTION("""COMPUTED_VALUE"""),6.09994645E8)</f>
        <v>609994645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IFERROR(__xludf.DUMMYFUNCTION("""COMPUTED_VALUE"""),1815.52)</f>
        <v>1815.52</v>
      </c>
      <c r="D333" s="2">
        <f>IFERROR(__xludf.DUMMYFUNCTION("""COMPUTED_VALUE"""),45776.66666666667)</f>
        <v>45776.66667</v>
      </c>
      <c r="E333" s="1">
        <f>IFERROR(__xludf.DUMMYFUNCTION("""COMPUTED_VALUE"""),1842.6)</f>
        <v>1842.6</v>
      </c>
      <c r="G333" s="2">
        <f>IFERROR(__xludf.DUMMYFUNCTION("""COMPUTED_VALUE"""),45776.66666666667)</f>
        <v>45776.66667</v>
      </c>
      <c r="H333" s="1">
        <f>IFERROR(__xludf.DUMMYFUNCTION("""COMPUTED_VALUE"""),1814.9)</f>
        <v>1814.9</v>
      </c>
      <c r="J333" s="2">
        <f>IFERROR(__xludf.DUMMYFUNCTION("""COMPUTED_VALUE"""),45776.66666666667)</f>
        <v>45776.66667</v>
      </c>
      <c r="K333" s="1">
        <f>IFERROR(__xludf.DUMMYFUNCTION("""COMPUTED_VALUE"""),1839.78)</f>
        <v>1839.78</v>
      </c>
      <c r="M333" s="2">
        <f>IFERROR(__xludf.DUMMYFUNCTION("""COMPUTED_VALUE"""),45776.66666666667)</f>
        <v>45776.66667</v>
      </c>
      <c r="N333" s="1">
        <f>IFERROR(__xludf.DUMMYFUNCTION("""COMPUTED_VALUE"""),6.01634385E8)</f>
        <v>601634385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IFERROR(__xludf.DUMMYFUNCTION("""COMPUTED_VALUE"""),1814.17)</f>
        <v>1814.17</v>
      </c>
      <c r="D334" s="2">
        <f>IFERROR(__xludf.DUMMYFUNCTION("""COMPUTED_VALUE"""),45777.66666666667)</f>
        <v>45777.66667</v>
      </c>
      <c r="E334" s="1">
        <f>IFERROR(__xludf.DUMMYFUNCTION("""COMPUTED_VALUE"""),1842.3)</f>
        <v>1842.3</v>
      </c>
      <c r="G334" s="2">
        <f>IFERROR(__xludf.DUMMYFUNCTION("""COMPUTED_VALUE"""),45777.66666666667)</f>
        <v>45777.66667</v>
      </c>
      <c r="H334" s="1">
        <f>IFERROR(__xludf.DUMMYFUNCTION("""COMPUTED_VALUE"""),1790.2)</f>
        <v>1790.2</v>
      </c>
      <c r="J334" s="2">
        <f>IFERROR(__xludf.DUMMYFUNCTION("""COMPUTED_VALUE"""),45777.66666666667)</f>
        <v>45777.66667</v>
      </c>
      <c r="K334" s="1">
        <f>IFERROR(__xludf.DUMMYFUNCTION("""COMPUTED_VALUE"""),1838.25)</f>
        <v>1838.25</v>
      </c>
      <c r="M334" s="2">
        <f>IFERROR(__xludf.DUMMYFUNCTION("""COMPUTED_VALUE"""),45777.66666666667)</f>
        <v>45777.66667</v>
      </c>
      <c r="N334" s="1">
        <f>IFERROR(__xludf.DUMMYFUNCTION("""COMPUTED_VALUE"""),7.79509308E8)</f>
        <v>779509308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IFERROR(__xludf.DUMMYFUNCTION("""COMPUTED_VALUE"""),1854.62)</f>
        <v>1854.62</v>
      </c>
      <c r="D335" s="2">
        <f>IFERROR(__xludf.DUMMYFUNCTION("""COMPUTED_VALUE"""),45778.66666666667)</f>
        <v>45778.66667</v>
      </c>
      <c r="E335" s="1">
        <f>IFERROR(__xludf.DUMMYFUNCTION("""COMPUTED_VALUE"""),1865.7)</f>
        <v>1865.7</v>
      </c>
      <c r="G335" s="2">
        <f>IFERROR(__xludf.DUMMYFUNCTION("""COMPUTED_VALUE"""),45778.66666666667)</f>
        <v>45778.66667</v>
      </c>
      <c r="H335" s="1">
        <f>IFERROR(__xludf.DUMMYFUNCTION("""COMPUTED_VALUE"""),1843.46)</f>
        <v>1843.46</v>
      </c>
      <c r="J335" s="2">
        <f>IFERROR(__xludf.DUMMYFUNCTION("""COMPUTED_VALUE"""),45778.66666666667)</f>
        <v>45778.66667</v>
      </c>
      <c r="K335" s="1">
        <f>IFERROR(__xludf.DUMMYFUNCTION("""COMPUTED_VALUE"""),1852.83)</f>
        <v>1852.83</v>
      </c>
      <c r="M335" s="2">
        <f>IFERROR(__xludf.DUMMYFUNCTION("""COMPUTED_VALUE"""),45778.66666666667)</f>
        <v>45778.66667</v>
      </c>
      <c r="N335" s="1">
        <f>IFERROR(__xludf.DUMMYFUNCTION("""COMPUTED_VALUE"""),7.08548385E8)</f>
        <v>708548385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IFERROR(__xludf.DUMMYFUNCTION("""COMPUTED_VALUE"""),1865.89)</f>
        <v>1865.89</v>
      </c>
      <c r="D336" s="2">
        <f>IFERROR(__xludf.DUMMYFUNCTION("""COMPUTED_VALUE"""),45779.66666666667)</f>
        <v>45779.66667</v>
      </c>
      <c r="E336" s="1">
        <f>IFERROR(__xludf.DUMMYFUNCTION("""COMPUTED_VALUE"""),1884.35)</f>
        <v>1884.35</v>
      </c>
      <c r="G336" s="2">
        <f>IFERROR(__xludf.DUMMYFUNCTION("""COMPUTED_VALUE"""),45779.66666666667)</f>
        <v>45779.66667</v>
      </c>
      <c r="H336" s="1">
        <f>IFERROR(__xludf.DUMMYFUNCTION("""COMPUTED_VALUE"""),1860.8)</f>
        <v>1860.8</v>
      </c>
      <c r="J336" s="2">
        <f>IFERROR(__xludf.DUMMYFUNCTION("""COMPUTED_VALUE"""),45779.66666666667)</f>
        <v>45779.66667</v>
      </c>
      <c r="K336" s="1">
        <f>IFERROR(__xludf.DUMMYFUNCTION("""COMPUTED_VALUE"""),1877.58)</f>
        <v>1877.58</v>
      </c>
      <c r="M336" s="2">
        <f>IFERROR(__xludf.DUMMYFUNCTION("""COMPUTED_VALUE"""),45779.66666666667)</f>
        <v>45779.66667</v>
      </c>
      <c r="N336" s="1">
        <f>IFERROR(__xludf.DUMMYFUNCTION("""COMPUTED_VALUE"""),7.55479062E8)</f>
        <v>755479062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IFERROR(__xludf.DUMMYFUNCTION("""COMPUTED_VALUE"""),1859.18)</f>
        <v>1859.18</v>
      </c>
      <c r="D337" s="2">
        <f>IFERROR(__xludf.DUMMYFUNCTION("""COMPUTED_VALUE"""),45782.66666666667)</f>
        <v>45782.66667</v>
      </c>
      <c r="E337" s="1">
        <f>IFERROR(__xludf.DUMMYFUNCTION("""COMPUTED_VALUE"""),1876.49)</f>
        <v>1876.49</v>
      </c>
      <c r="G337" s="2">
        <f>IFERROR(__xludf.DUMMYFUNCTION("""COMPUTED_VALUE"""),45782.66666666667)</f>
        <v>45782.66667</v>
      </c>
      <c r="H337" s="1">
        <f>IFERROR(__xludf.DUMMYFUNCTION("""COMPUTED_VALUE"""),1856.64)</f>
        <v>1856.64</v>
      </c>
      <c r="J337" s="2">
        <f>IFERROR(__xludf.DUMMYFUNCTION("""COMPUTED_VALUE"""),45782.66666666667)</f>
        <v>45782.66667</v>
      </c>
      <c r="K337" s="1">
        <f>IFERROR(__xludf.DUMMYFUNCTION("""COMPUTED_VALUE"""),1865.76)</f>
        <v>1865.76</v>
      </c>
      <c r="M337" s="2">
        <f>IFERROR(__xludf.DUMMYFUNCTION("""COMPUTED_VALUE"""),45782.66666666667)</f>
        <v>45782.66667</v>
      </c>
      <c r="N337" s="1">
        <f>IFERROR(__xludf.DUMMYFUNCTION("""COMPUTED_VALUE"""),6.89824533E8)</f>
        <v>689824533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IFERROR(__xludf.DUMMYFUNCTION("""COMPUTED_VALUE"""),1855.37)</f>
        <v>1855.37</v>
      </c>
      <c r="D338" s="2">
        <f>IFERROR(__xludf.DUMMYFUNCTION("""COMPUTED_VALUE"""),45783.66666666667)</f>
        <v>45783.66667</v>
      </c>
      <c r="E338" s="1">
        <f>IFERROR(__xludf.DUMMYFUNCTION("""COMPUTED_VALUE"""),1872.71)</f>
        <v>1872.71</v>
      </c>
      <c r="G338" s="2">
        <f>IFERROR(__xludf.DUMMYFUNCTION("""COMPUTED_VALUE"""),45783.66666666667)</f>
        <v>45783.66667</v>
      </c>
      <c r="H338" s="1">
        <f>IFERROR(__xludf.DUMMYFUNCTION("""COMPUTED_VALUE"""),1848.51)</f>
        <v>1848.51</v>
      </c>
      <c r="J338" s="2">
        <f>IFERROR(__xludf.DUMMYFUNCTION("""COMPUTED_VALUE"""),45783.66666666667)</f>
        <v>45783.66667</v>
      </c>
      <c r="K338" s="1">
        <f>IFERROR(__xludf.DUMMYFUNCTION("""COMPUTED_VALUE"""),1857.18)</f>
        <v>1857.18</v>
      </c>
      <c r="M338" s="2">
        <f>IFERROR(__xludf.DUMMYFUNCTION("""COMPUTED_VALUE"""),45783.66666666667)</f>
        <v>45783.66667</v>
      </c>
      <c r="N338" s="1">
        <f>IFERROR(__xludf.DUMMYFUNCTION("""COMPUTED_VALUE"""),5.94511898E8)</f>
        <v>594511898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IFERROR(__xludf.DUMMYFUNCTION("""COMPUTED_VALUE"""),1863.62)</f>
        <v>1863.62</v>
      </c>
      <c r="D339" s="2">
        <f>IFERROR(__xludf.DUMMYFUNCTION("""COMPUTED_VALUE"""),45784.66666666667)</f>
        <v>45784.66667</v>
      </c>
      <c r="E339" s="1">
        <f>IFERROR(__xludf.DUMMYFUNCTION("""COMPUTED_VALUE"""),1887.21)</f>
        <v>1887.21</v>
      </c>
      <c r="G339" s="2">
        <f>IFERROR(__xludf.DUMMYFUNCTION("""COMPUTED_VALUE"""),45784.66666666667)</f>
        <v>45784.66667</v>
      </c>
      <c r="H339" s="1">
        <f>IFERROR(__xludf.DUMMYFUNCTION("""COMPUTED_VALUE"""),1863.62)</f>
        <v>1863.62</v>
      </c>
      <c r="J339" s="2">
        <f>IFERROR(__xludf.DUMMYFUNCTION("""COMPUTED_VALUE"""),45784.66666666667)</f>
        <v>45784.66667</v>
      </c>
      <c r="K339" s="1">
        <f>IFERROR(__xludf.DUMMYFUNCTION("""COMPUTED_VALUE"""),1877.7)</f>
        <v>1877.7</v>
      </c>
      <c r="M339" s="2">
        <f>IFERROR(__xludf.DUMMYFUNCTION("""COMPUTED_VALUE"""),45784.66666666667)</f>
        <v>45784.66667</v>
      </c>
      <c r="N339" s="1">
        <f>IFERROR(__xludf.DUMMYFUNCTION("""COMPUTED_VALUE"""),6.97196713E8)</f>
        <v>697196713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IFERROR(__xludf.DUMMYFUNCTION("""COMPUTED_VALUE"""),1889.37)</f>
        <v>1889.37</v>
      </c>
      <c r="D340" s="2">
        <f>IFERROR(__xludf.DUMMYFUNCTION("""COMPUTED_VALUE"""),45785.66666666667)</f>
        <v>45785.66667</v>
      </c>
      <c r="E340" s="1">
        <f>IFERROR(__xludf.DUMMYFUNCTION("""COMPUTED_VALUE"""),1905.14)</f>
        <v>1905.14</v>
      </c>
      <c r="G340" s="2">
        <f>IFERROR(__xludf.DUMMYFUNCTION("""COMPUTED_VALUE"""),45785.66666666667)</f>
        <v>45785.66667</v>
      </c>
      <c r="H340" s="1">
        <f>IFERROR(__xludf.DUMMYFUNCTION("""COMPUTED_VALUE"""),1873.23)</f>
        <v>1873.23</v>
      </c>
      <c r="J340" s="2">
        <f>IFERROR(__xludf.DUMMYFUNCTION("""COMPUTED_VALUE"""),45785.66666666667)</f>
        <v>45785.66667</v>
      </c>
      <c r="K340" s="1">
        <f>IFERROR(__xludf.DUMMYFUNCTION("""COMPUTED_VALUE"""),1887.04)</f>
        <v>1887.04</v>
      </c>
      <c r="M340" s="2">
        <f>IFERROR(__xludf.DUMMYFUNCTION("""COMPUTED_VALUE"""),45785.66666666667)</f>
        <v>45785.66667</v>
      </c>
      <c r="N340" s="1">
        <f>IFERROR(__xludf.DUMMYFUNCTION("""COMPUTED_VALUE"""),8.08829968E8)</f>
        <v>808829968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IFERROR(__xludf.DUMMYFUNCTION("""COMPUTED_VALUE"""),1891.91)</f>
        <v>1891.91</v>
      </c>
      <c r="D341" s="2">
        <f>IFERROR(__xludf.DUMMYFUNCTION("""COMPUTED_VALUE"""),45786.66666666667)</f>
        <v>45786.66667</v>
      </c>
      <c r="E341" s="1">
        <f>IFERROR(__xludf.DUMMYFUNCTION("""COMPUTED_VALUE"""),1894.42)</f>
        <v>1894.42</v>
      </c>
      <c r="G341" s="2">
        <f>IFERROR(__xludf.DUMMYFUNCTION("""COMPUTED_VALUE"""),45786.66666666667)</f>
        <v>45786.66667</v>
      </c>
      <c r="H341" s="1">
        <f>IFERROR(__xludf.DUMMYFUNCTION("""COMPUTED_VALUE"""),1876.13)</f>
        <v>1876.13</v>
      </c>
      <c r="J341" s="2">
        <f>IFERROR(__xludf.DUMMYFUNCTION("""COMPUTED_VALUE"""),45786.66666666667)</f>
        <v>45786.66667</v>
      </c>
      <c r="K341" s="1">
        <f>IFERROR(__xludf.DUMMYFUNCTION("""COMPUTED_VALUE"""),1885.98)</f>
        <v>1885.98</v>
      </c>
      <c r="M341" s="2">
        <f>IFERROR(__xludf.DUMMYFUNCTION("""COMPUTED_VALUE"""),45786.66666666667)</f>
        <v>45786.66667</v>
      </c>
      <c r="N341" s="1">
        <f>IFERROR(__xludf.DUMMYFUNCTION("""COMPUTED_VALUE"""),7.70140739E8)</f>
        <v>770140739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IFERROR(__xludf.DUMMYFUNCTION("""COMPUTED_VALUE"""),1953.32)</f>
        <v>1953.32</v>
      </c>
      <c r="D342" s="2">
        <f>IFERROR(__xludf.DUMMYFUNCTION("""COMPUTED_VALUE"""),45789.66666666667)</f>
        <v>45789.66667</v>
      </c>
      <c r="E342" s="1">
        <f>IFERROR(__xludf.DUMMYFUNCTION("""COMPUTED_VALUE"""),1959.6)</f>
        <v>1959.6</v>
      </c>
      <c r="G342" s="2">
        <f>IFERROR(__xludf.DUMMYFUNCTION("""COMPUTED_VALUE"""),45789.66666666667)</f>
        <v>45789.66667</v>
      </c>
      <c r="H342" s="1">
        <f>IFERROR(__xludf.DUMMYFUNCTION("""COMPUTED_VALUE"""),1935.29)</f>
        <v>1935.29</v>
      </c>
      <c r="J342" s="2">
        <f>IFERROR(__xludf.DUMMYFUNCTION("""COMPUTED_VALUE"""),45789.66666666667)</f>
        <v>45789.66667</v>
      </c>
      <c r="K342" s="1">
        <f>IFERROR(__xludf.DUMMYFUNCTION("""COMPUTED_VALUE"""),1955.63)</f>
        <v>1955.63</v>
      </c>
      <c r="M342" s="2">
        <f>IFERROR(__xludf.DUMMYFUNCTION("""COMPUTED_VALUE"""),45789.66666666667)</f>
        <v>45789.66667</v>
      </c>
      <c r="N342" s="1">
        <f>IFERROR(__xludf.DUMMYFUNCTION("""COMPUTED_VALUE"""),1.007381992E9)</f>
        <v>1007381992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IFERROR(__xludf.DUMMYFUNCTION("""COMPUTED_VALUE"""),1962.17)</f>
        <v>1962.17</v>
      </c>
      <c r="D343" s="2">
        <f>IFERROR(__xludf.DUMMYFUNCTION("""COMPUTED_VALUE"""),45790.66666666667)</f>
        <v>45790.66667</v>
      </c>
      <c r="E343" s="1">
        <f>IFERROR(__xludf.DUMMYFUNCTION("""COMPUTED_VALUE"""),1985.08)</f>
        <v>1985.08</v>
      </c>
      <c r="G343" s="2">
        <f>IFERROR(__xludf.DUMMYFUNCTION("""COMPUTED_VALUE"""),45790.66666666667)</f>
        <v>45790.66667</v>
      </c>
      <c r="H343" s="1">
        <f>IFERROR(__xludf.DUMMYFUNCTION("""COMPUTED_VALUE"""),1958.93)</f>
        <v>1958.93</v>
      </c>
      <c r="J343" s="2">
        <f>IFERROR(__xludf.DUMMYFUNCTION("""COMPUTED_VALUE"""),45790.66666666667)</f>
        <v>45790.66667</v>
      </c>
      <c r="K343" s="1">
        <f>IFERROR(__xludf.DUMMYFUNCTION("""COMPUTED_VALUE"""),1967.19)</f>
        <v>1967.19</v>
      </c>
      <c r="M343" s="2">
        <f>IFERROR(__xludf.DUMMYFUNCTION("""COMPUTED_VALUE"""),45790.66666666667)</f>
        <v>45790.66667</v>
      </c>
      <c r="N343" s="1">
        <f>IFERROR(__xludf.DUMMYFUNCTION("""COMPUTED_VALUE"""),8.0600917E8)</f>
        <v>806009170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IFERROR(__xludf.DUMMYFUNCTION("""COMPUTED_VALUE"""),1965.16)</f>
        <v>1965.16</v>
      </c>
      <c r="D344" s="2">
        <f>IFERROR(__xludf.DUMMYFUNCTION("""COMPUTED_VALUE"""),45791.66666666667)</f>
        <v>45791.66667</v>
      </c>
      <c r="E344" s="1">
        <f>IFERROR(__xludf.DUMMYFUNCTION("""COMPUTED_VALUE"""),1972.08)</f>
        <v>1972.08</v>
      </c>
      <c r="G344" s="2">
        <f>IFERROR(__xludf.DUMMYFUNCTION("""COMPUTED_VALUE"""),45791.66666666667)</f>
        <v>45791.66667</v>
      </c>
      <c r="H344" s="1">
        <f>IFERROR(__xludf.DUMMYFUNCTION("""COMPUTED_VALUE"""),1959.81)</f>
        <v>1959.81</v>
      </c>
      <c r="J344" s="2">
        <f>IFERROR(__xludf.DUMMYFUNCTION("""COMPUTED_VALUE"""),45791.66666666667)</f>
        <v>45791.66667</v>
      </c>
      <c r="K344" s="1">
        <f>IFERROR(__xludf.DUMMYFUNCTION("""COMPUTED_VALUE"""),1964.67)</f>
        <v>1964.67</v>
      </c>
      <c r="M344" s="2">
        <f>IFERROR(__xludf.DUMMYFUNCTION("""COMPUTED_VALUE"""),45791.66666666667)</f>
        <v>45791.66667</v>
      </c>
      <c r="N344" s="1">
        <f>IFERROR(__xludf.DUMMYFUNCTION("""COMPUTED_VALUE"""),7.36137264E8)</f>
        <v>736137264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IFERROR(__xludf.DUMMYFUNCTION("""COMPUTED_VALUE"""),1948.97)</f>
        <v>1948.97</v>
      </c>
      <c r="D345" s="2">
        <f>IFERROR(__xludf.DUMMYFUNCTION("""COMPUTED_VALUE"""),45792.66666666667)</f>
        <v>45792.66667</v>
      </c>
      <c r="E345" s="1">
        <f>IFERROR(__xludf.DUMMYFUNCTION("""COMPUTED_VALUE"""),1966.02)</f>
        <v>1966.02</v>
      </c>
      <c r="G345" s="2">
        <f>IFERROR(__xludf.DUMMYFUNCTION("""COMPUTED_VALUE"""),45792.66666666667)</f>
        <v>45792.66667</v>
      </c>
      <c r="H345" s="1">
        <f>IFERROR(__xludf.DUMMYFUNCTION("""COMPUTED_VALUE"""),1941.56)</f>
        <v>1941.56</v>
      </c>
      <c r="J345" s="2">
        <f>IFERROR(__xludf.DUMMYFUNCTION("""COMPUTED_VALUE"""),45792.66666666667)</f>
        <v>45792.66667</v>
      </c>
      <c r="K345" s="1">
        <f>IFERROR(__xludf.DUMMYFUNCTION("""COMPUTED_VALUE"""),1963.26)</f>
        <v>1963.26</v>
      </c>
      <c r="M345" s="2">
        <f>IFERROR(__xludf.DUMMYFUNCTION("""COMPUTED_VALUE"""),45792.66666666667)</f>
        <v>45792.66667</v>
      </c>
      <c r="N345" s="1">
        <f>IFERROR(__xludf.DUMMYFUNCTION("""COMPUTED_VALUE"""),6.71228334E8)</f>
        <v>671228334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IFERROR(__xludf.DUMMYFUNCTION("""COMPUTED_VALUE"""),1967.91)</f>
        <v>1967.91</v>
      </c>
      <c r="D346" s="2">
        <f>IFERROR(__xludf.DUMMYFUNCTION("""COMPUTED_VALUE"""),45793.66666666667)</f>
        <v>45793.66667</v>
      </c>
      <c r="E346" s="1">
        <f>IFERROR(__xludf.DUMMYFUNCTION("""COMPUTED_VALUE"""),1981.17)</f>
        <v>1981.17</v>
      </c>
      <c r="G346" s="2">
        <f>IFERROR(__xludf.DUMMYFUNCTION("""COMPUTED_VALUE"""),45793.66666666667)</f>
        <v>45793.66667</v>
      </c>
      <c r="H346" s="1">
        <f>IFERROR(__xludf.DUMMYFUNCTION("""COMPUTED_VALUE"""),1963.08)</f>
        <v>1963.08</v>
      </c>
      <c r="J346" s="2">
        <f>IFERROR(__xludf.DUMMYFUNCTION("""COMPUTED_VALUE"""),45793.66666666667)</f>
        <v>45793.66667</v>
      </c>
      <c r="K346" s="1">
        <f>IFERROR(__xludf.DUMMYFUNCTION("""COMPUTED_VALUE"""),1980.8)</f>
        <v>1980.8</v>
      </c>
      <c r="M346" s="2">
        <f>IFERROR(__xludf.DUMMYFUNCTION("""COMPUTED_VALUE"""),45793.66666666667)</f>
        <v>45793.66667</v>
      </c>
      <c r="N346" s="1">
        <f>IFERROR(__xludf.DUMMYFUNCTION("""COMPUTED_VALUE"""),6.44654969E8)</f>
        <v>644654969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IFERROR(__xludf.DUMMYFUNCTION("""COMPUTED_VALUE"""),1960.88)</f>
        <v>1960.88</v>
      </c>
      <c r="D347" s="2">
        <f>IFERROR(__xludf.DUMMYFUNCTION("""COMPUTED_VALUE"""),45796.66666666667)</f>
        <v>45796.66667</v>
      </c>
      <c r="E347" s="1">
        <f>IFERROR(__xludf.DUMMYFUNCTION("""COMPUTED_VALUE"""),1986.31)</f>
        <v>1986.31</v>
      </c>
      <c r="G347" s="2">
        <f>IFERROR(__xludf.DUMMYFUNCTION("""COMPUTED_VALUE"""),45796.66666666667)</f>
        <v>45796.66667</v>
      </c>
      <c r="H347" s="1">
        <f>IFERROR(__xludf.DUMMYFUNCTION("""COMPUTED_VALUE"""),1955.05)</f>
        <v>1955.05</v>
      </c>
      <c r="J347" s="2">
        <f>IFERROR(__xludf.DUMMYFUNCTION("""COMPUTED_VALUE"""),45796.66666666667)</f>
        <v>45796.66667</v>
      </c>
      <c r="K347" s="1">
        <f>IFERROR(__xludf.DUMMYFUNCTION("""COMPUTED_VALUE"""),1984.42)</f>
        <v>1984.42</v>
      </c>
      <c r="M347" s="2">
        <f>IFERROR(__xludf.DUMMYFUNCTION("""COMPUTED_VALUE"""),45796.66666666667)</f>
        <v>45796.66667</v>
      </c>
      <c r="N347" s="1">
        <f>IFERROR(__xludf.DUMMYFUNCTION("""COMPUTED_VALUE"""),5.48254699E8)</f>
        <v>548254699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IFERROR(__xludf.DUMMYFUNCTION("""COMPUTED_VALUE"""),1981.77)</f>
        <v>1981.77</v>
      </c>
      <c r="D348" s="2">
        <f>IFERROR(__xludf.DUMMYFUNCTION("""COMPUTED_VALUE"""),45797.66666666667)</f>
        <v>45797.66667</v>
      </c>
      <c r="E348" s="1">
        <f>IFERROR(__xludf.DUMMYFUNCTION("""COMPUTED_VALUE"""),1983.66)</f>
        <v>1983.66</v>
      </c>
      <c r="G348" s="2">
        <f>IFERROR(__xludf.DUMMYFUNCTION("""COMPUTED_VALUE"""),45797.66666666667)</f>
        <v>45797.66667</v>
      </c>
      <c r="H348" s="1">
        <f>IFERROR(__xludf.DUMMYFUNCTION("""COMPUTED_VALUE"""),1964.24)</f>
        <v>1964.24</v>
      </c>
      <c r="J348" s="2">
        <f>IFERROR(__xludf.DUMMYFUNCTION("""COMPUTED_VALUE"""),45797.66666666667)</f>
        <v>45797.66667</v>
      </c>
      <c r="K348" s="1">
        <f>IFERROR(__xludf.DUMMYFUNCTION("""COMPUTED_VALUE"""),1973.61)</f>
        <v>1973.61</v>
      </c>
      <c r="M348" s="2">
        <f>IFERROR(__xludf.DUMMYFUNCTION("""COMPUTED_VALUE"""),45797.66666666667)</f>
        <v>45797.66667</v>
      </c>
      <c r="N348" s="1">
        <f>IFERROR(__xludf.DUMMYFUNCTION("""COMPUTED_VALUE"""),5.972847E8)</f>
        <v>597284700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IFERROR(__xludf.DUMMYFUNCTION("""COMPUTED_VALUE"""),1959.72)</f>
        <v>1959.72</v>
      </c>
      <c r="D349" s="2">
        <f>IFERROR(__xludf.DUMMYFUNCTION("""COMPUTED_VALUE"""),45798.66666666667)</f>
        <v>45798.66667</v>
      </c>
      <c r="E349" s="1">
        <f>IFERROR(__xludf.DUMMYFUNCTION("""COMPUTED_VALUE"""),1964.28)</f>
        <v>1964.28</v>
      </c>
      <c r="G349" s="2">
        <f>IFERROR(__xludf.DUMMYFUNCTION("""COMPUTED_VALUE"""),45798.66666666667)</f>
        <v>45798.66667</v>
      </c>
      <c r="H349" s="1">
        <f>IFERROR(__xludf.DUMMYFUNCTION("""COMPUTED_VALUE"""),1936.31)</f>
        <v>1936.31</v>
      </c>
      <c r="J349" s="2">
        <f>IFERROR(__xludf.DUMMYFUNCTION("""COMPUTED_VALUE"""),45798.66666666667)</f>
        <v>45798.66667</v>
      </c>
      <c r="K349" s="1">
        <f>IFERROR(__xludf.DUMMYFUNCTION("""COMPUTED_VALUE"""),1942.17)</f>
        <v>1942.17</v>
      </c>
      <c r="M349" s="2">
        <f>IFERROR(__xludf.DUMMYFUNCTION("""COMPUTED_VALUE"""),45798.66666666667)</f>
        <v>45798.66667</v>
      </c>
      <c r="N349" s="1">
        <f>IFERROR(__xludf.DUMMYFUNCTION("""COMPUTED_VALUE"""),6.81294089E8)</f>
        <v>681294089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IFERROR(__xludf.DUMMYFUNCTION("""COMPUTED_VALUE"""),1941.45)</f>
        <v>1941.45</v>
      </c>
      <c r="D350" s="2">
        <f>IFERROR(__xludf.DUMMYFUNCTION("""COMPUTED_VALUE"""),45799.66666666667)</f>
        <v>45799.66667</v>
      </c>
      <c r="E350" s="1">
        <f>IFERROR(__xludf.DUMMYFUNCTION("""COMPUTED_VALUE"""),1954.18)</f>
        <v>1954.18</v>
      </c>
      <c r="G350" s="2">
        <f>IFERROR(__xludf.DUMMYFUNCTION("""COMPUTED_VALUE"""),45799.66666666667)</f>
        <v>45799.66667</v>
      </c>
      <c r="H350" s="1">
        <f>IFERROR(__xludf.DUMMYFUNCTION("""COMPUTED_VALUE"""),1933.97)</f>
        <v>1933.97</v>
      </c>
      <c r="J350" s="2">
        <f>IFERROR(__xludf.DUMMYFUNCTION("""COMPUTED_VALUE"""),45799.66666666667)</f>
        <v>45799.66667</v>
      </c>
      <c r="K350" s="1">
        <f>IFERROR(__xludf.DUMMYFUNCTION("""COMPUTED_VALUE"""),1942.42)</f>
        <v>1942.42</v>
      </c>
      <c r="M350" s="2">
        <f>IFERROR(__xludf.DUMMYFUNCTION("""COMPUTED_VALUE"""),45799.66666666667)</f>
        <v>45799.66667</v>
      </c>
      <c r="N350" s="1">
        <f>IFERROR(__xludf.DUMMYFUNCTION("""COMPUTED_VALUE"""),6.25611676E8)</f>
        <v>625611676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IFERROR(__xludf.DUMMYFUNCTION("""COMPUTED_VALUE"""),1920.93)</f>
        <v>1920.93</v>
      </c>
      <c r="D351" s="2">
        <f>IFERROR(__xludf.DUMMYFUNCTION("""COMPUTED_VALUE"""),45800.66666666667)</f>
        <v>45800.66667</v>
      </c>
      <c r="E351" s="1">
        <f>IFERROR(__xludf.DUMMYFUNCTION("""COMPUTED_VALUE"""),1936.21)</f>
        <v>1936.21</v>
      </c>
      <c r="G351" s="2">
        <f>IFERROR(__xludf.DUMMYFUNCTION("""COMPUTED_VALUE"""),45800.66666666667)</f>
        <v>45800.66667</v>
      </c>
      <c r="H351" s="1">
        <f>IFERROR(__xludf.DUMMYFUNCTION("""COMPUTED_VALUE"""),1914.51)</f>
        <v>1914.51</v>
      </c>
      <c r="J351" s="2">
        <f>IFERROR(__xludf.DUMMYFUNCTION("""COMPUTED_VALUE"""),45800.66666666667)</f>
        <v>45800.66667</v>
      </c>
      <c r="K351" s="1">
        <f>IFERROR(__xludf.DUMMYFUNCTION("""COMPUTED_VALUE"""),1928.75)</f>
        <v>1928.75</v>
      </c>
      <c r="M351" s="2">
        <f>IFERROR(__xludf.DUMMYFUNCTION("""COMPUTED_VALUE"""),45800.66666666667)</f>
        <v>45800.66667</v>
      </c>
      <c r="N351" s="1">
        <f>IFERROR(__xludf.DUMMYFUNCTION("""COMPUTED_VALUE"""),5.79922129E8)</f>
        <v>579922129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IFERROR(__xludf.DUMMYFUNCTION("""COMPUTED_VALUE"""),1941.85)</f>
        <v>1941.85</v>
      </c>
      <c r="D352" s="2">
        <f>IFERROR(__xludf.DUMMYFUNCTION("""COMPUTED_VALUE"""),45804.66666666667)</f>
        <v>45804.66667</v>
      </c>
      <c r="E352" s="1">
        <f>IFERROR(__xludf.DUMMYFUNCTION("""COMPUTED_VALUE"""),1966.59)</f>
        <v>1966.59</v>
      </c>
      <c r="G352" s="2">
        <f>IFERROR(__xludf.DUMMYFUNCTION("""COMPUTED_VALUE"""),45804.66666666667)</f>
        <v>45804.66667</v>
      </c>
      <c r="H352" s="1">
        <f>IFERROR(__xludf.DUMMYFUNCTION("""COMPUTED_VALUE"""),1941.85)</f>
        <v>1941.85</v>
      </c>
      <c r="J352" s="2">
        <f>IFERROR(__xludf.DUMMYFUNCTION("""COMPUTED_VALUE"""),45804.66666666667)</f>
        <v>45804.66667</v>
      </c>
      <c r="K352" s="1">
        <f>IFERROR(__xludf.DUMMYFUNCTION("""COMPUTED_VALUE"""),1965.12)</f>
        <v>1965.12</v>
      </c>
      <c r="M352" s="2">
        <f>IFERROR(__xludf.DUMMYFUNCTION("""COMPUTED_VALUE"""),45804.66666666667)</f>
        <v>45804.66667</v>
      </c>
      <c r="N352" s="1">
        <f>IFERROR(__xludf.DUMMYFUNCTION("""COMPUTED_VALUE"""),7.20175708E8)</f>
        <v>720175708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IFERROR(__xludf.DUMMYFUNCTION("""COMPUTED_VALUE"""),1965.88)</f>
        <v>1965.88</v>
      </c>
      <c r="D353" s="2">
        <f>IFERROR(__xludf.DUMMYFUNCTION("""COMPUTED_VALUE"""),45805.66666666667)</f>
        <v>45805.66667</v>
      </c>
      <c r="E353" s="1">
        <f>IFERROR(__xludf.DUMMYFUNCTION("""COMPUTED_VALUE"""),1972.14)</f>
        <v>1972.14</v>
      </c>
      <c r="G353" s="2">
        <f>IFERROR(__xludf.DUMMYFUNCTION("""COMPUTED_VALUE"""),45805.66666666667)</f>
        <v>45805.66667</v>
      </c>
      <c r="H353" s="1">
        <f>IFERROR(__xludf.DUMMYFUNCTION("""COMPUTED_VALUE"""),1952.79)</f>
        <v>1952.79</v>
      </c>
      <c r="J353" s="2">
        <f>IFERROR(__xludf.DUMMYFUNCTION("""COMPUTED_VALUE"""),45805.66666666667)</f>
        <v>45805.66667</v>
      </c>
      <c r="K353" s="1">
        <f>IFERROR(__xludf.DUMMYFUNCTION("""COMPUTED_VALUE"""),1954.4)</f>
        <v>1954.4</v>
      </c>
      <c r="M353" s="2">
        <f>IFERROR(__xludf.DUMMYFUNCTION("""COMPUTED_VALUE"""),45805.66666666667)</f>
        <v>45805.66667</v>
      </c>
      <c r="N353" s="1">
        <f>IFERROR(__xludf.DUMMYFUNCTION("""COMPUTED_VALUE"""),7.5031525E8)</f>
        <v>750315250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IFERROR(__xludf.DUMMYFUNCTION("""COMPUTED_VALUE"""),1966.39)</f>
        <v>1966.39</v>
      </c>
      <c r="D354" s="2">
        <f>IFERROR(__xludf.DUMMYFUNCTION("""COMPUTED_VALUE"""),45806.66666666667)</f>
        <v>45806.66667</v>
      </c>
      <c r="E354" s="1">
        <f>IFERROR(__xludf.DUMMYFUNCTION("""COMPUTED_VALUE"""),1966.83)</f>
        <v>1966.83</v>
      </c>
      <c r="G354" s="2">
        <f>IFERROR(__xludf.DUMMYFUNCTION("""COMPUTED_VALUE"""),45806.66666666667)</f>
        <v>45806.66667</v>
      </c>
      <c r="H354" s="1">
        <f>IFERROR(__xludf.DUMMYFUNCTION("""COMPUTED_VALUE"""),1935.99)</f>
        <v>1935.99</v>
      </c>
      <c r="J354" s="2">
        <f>IFERROR(__xludf.DUMMYFUNCTION("""COMPUTED_VALUE"""),45806.66666666667)</f>
        <v>45806.66667</v>
      </c>
      <c r="K354" s="1">
        <f>IFERROR(__xludf.DUMMYFUNCTION("""COMPUTED_VALUE"""),1948.29)</f>
        <v>1948.29</v>
      </c>
      <c r="M354" s="2">
        <f>IFERROR(__xludf.DUMMYFUNCTION("""COMPUTED_VALUE"""),45806.66666666667)</f>
        <v>45806.66667</v>
      </c>
      <c r="N354" s="1">
        <f>IFERROR(__xludf.DUMMYFUNCTION("""COMPUTED_VALUE"""),7.15697758E8)</f>
        <v>715697758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IFERROR(__xludf.DUMMYFUNCTION("""COMPUTED_VALUE"""),1945.4)</f>
        <v>1945.4</v>
      </c>
      <c r="D355" s="2">
        <f>IFERROR(__xludf.DUMMYFUNCTION("""COMPUTED_VALUE"""),45807.66666666667)</f>
        <v>45807.66667</v>
      </c>
      <c r="E355" s="1">
        <f>IFERROR(__xludf.DUMMYFUNCTION("""COMPUTED_VALUE"""),1963.44)</f>
        <v>1963.44</v>
      </c>
      <c r="G355" s="2">
        <f>IFERROR(__xludf.DUMMYFUNCTION("""COMPUTED_VALUE"""),45807.66666666667)</f>
        <v>45807.66667</v>
      </c>
      <c r="H355" s="1">
        <f>IFERROR(__xludf.DUMMYFUNCTION("""COMPUTED_VALUE"""),1937.45)</f>
        <v>1937.45</v>
      </c>
      <c r="J355" s="2">
        <f>IFERROR(__xludf.DUMMYFUNCTION("""COMPUTED_VALUE"""),45807.66666666667)</f>
        <v>45807.66667</v>
      </c>
      <c r="K355" s="1">
        <f>IFERROR(__xludf.DUMMYFUNCTION("""COMPUTED_VALUE"""),1959.13)</f>
        <v>1959.13</v>
      </c>
      <c r="M355" s="2">
        <f>IFERROR(__xludf.DUMMYFUNCTION("""COMPUTED_VALUE"""),45807.66666666667)</f>
        <v>45807.66667</v>
      </c>
      <c r="N355" s="1">
        <f>IFERROR(__xludf.DUMMYFUNCTION("""COMPUTED_VALUE"""),1.017742725E9)</f>
        <v>1017742725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IFERROR(__xludf.DUMMYFUNCTION("""COMPUTED_VALUE"""),1955.17)</f>
        <v>1955.17</v>
      </c>
      <c r="D356" s="2">
        <f>IFERROR(__xludf.DUMMYFUNCTION("""COMPUTED_VALUE"""),45810.66666666667)</f>
        <v>45810.66667</v>
      </c>
      <c r="E356" s="1">
        <f>IFERROR(__xludf.DUMMYFUNCTION("""COMPUTED_VALUE"""),1969.23)</f>
        <v>1969.23</v>
      </c>
      <c r="G356" s="2">
        <f>IFERROR(__xludf.DUMMYFUNCTION("""COMPUTED_VALUE"""),45810.66666666667)</f>
        <v>45810.66667</v>
      </c>
      <c r="H356" s="1">
        <f>IFERROR(__xludf.DUMMYFUNCTION("""COMPUTED_VALUE"""),1939.19)</f>
        <v>1939.19</v>
      </c>
      <c r="J356" s="2">
        <f>IFERROR(__xludf.DUMMYFUNCTION("""COMPUTED_VALUE"""),45810.66666666667)</f>
        <v>45810.66667</v>
      </c>
      <c r="K356" s="1">
        <f>IFERROR(__xludf.DUMMYFUNCTION("""COMPUTED_VALUE"""),1969.01)</f>
        <v>1969.01</v>
      </c>
      <c r="M356" s="2">
        <f>IFERROR(__xludf.DUMMYFUNCTION("""COMPUTED_VALUE"""),45810.66666666667)</f>
        <v>45810.66667</v>
      </c>
      <c r="N356" s="1">
        <f>IFERROR(__xludf.DUMMYFUNCTION("""COMPUTED_VALUE"""),6.84868552E8)</f>
        <v>684868552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IFERROR(__xludf.DUMMYFUNCTION("""COMPUTED_VALUE"""),1969.21)</f>
        <v>1969.21</v>
      </c>
      <c r="D357" s="2">
        <f>IFERROR(__xludf.DUMMYFUNCTION("""COMPUTED_VALUE"""),45811.66666666667)</f>
        <v>45811.66667</v>
      </c>
      <c r="E357" s="1">
        <f>IFERROR(__xludf.DUMMYFUNCTION("""COMPUTED_VALUE"""),1980.34)</f>
        <v>1980.34</v>
      </c>
      <c r="G357" s="2">
        <f>IFERROR(__xludf.DUMMYFUNCTION("""COMPUTED_VALUE"""),45811.66666666667)</f>
        <v>45811.66667</v>
      </c>
      <c r="H357" s="1">
        <f>IFERROR(__xludf.DUMMYFUNCTION("""COMPUTED_VALUE"""),1965.97)</f>
        <v>1965.97</v>
      </c>
      <c r="J357" s="2">
        <f>IFERROR(__xludf.DUMMYFUNCTION("""COMPUTED_VALUE"""),45811.66666666667)</f>
        <v>45811.66667</v>
      </c>
      <c r="K357" s="1">
        <f>IFERROR(__xludf.DUMMYFUNCTION("""COMPUTED_VALUE"""),1972.76)</f>
        <v>1972.76</v>
      </c>
      <c r="M357" s="2">
        <f>IFERROR(__xludf.DUMMYFUNCTION("""COMPUTED_VALUE"""),45811.66666666667)</f>
        <v>45811.66667</v>
      </c>
      <c r="N357" s="1">
        <f>IFERROR(__xludf.DUMMYFUNCTION("""COMPUTED_VALUE"""),6.98362689E8)</f>
        <v>698362689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IFERROR(__xludf.DUMMYFUNCTION("""COMPUTED_VALUE"""),1974.34)</f>
        <v>1974.34</v>
      </c>
      <c r="D358" s="2">
        <f>IFERROR(__xludf.DUMMYFUNCTION("""COMPUTED_VALUE"""),45812.66666666667)</f>
        <v>45812.66667</v>
      </c>
      <c r="E358" s="1">
        <f>IFERROR(__xludf.DUMMYFUNCTION("""COMPUTED_VALUE"""),1986.28)</f>
        <v>1986.28</v>
      </c>
      <c r="G358" s="2">
        <f>IFERROR(__xludf.DUMMYFUNCTION("""COMPUTED_VALUE"""),45812.66666666667)</f>
        <v>45812.66667</v>
      </c>
      <c r="H358" s="1">
        <f>IFERROR(__xludf.DUMMYFUNCTION("""COMPUTED_VALUE"""),1970.16)</f>
        <v>1970.16</v>
      </c>
      <c r="J358" s="2">
        <f>IFERROR(__xludf.DUMMYFUNCTION("""COMPUTED_VALUE"""),45812.66666666667)</f>
        <v>45812.66667</v>
      </c>
      <c r="K358" s="1">
        <f>IFERROR(__xludf.DUMMYFUNCTION("""COMPUTED_VALUE"""),1978.81)</f>
        <v>1978.81</v>
      </c>
      <c r="M358" s="2">
        <f>IFERROR(__xludf.DUMMYFUNCTION("""COMPUTED_VALUE"""),45812.66666666667)</f>
        <v>45812.66667</v>
      </c>
      <c r="N358" s="1">
        <f>IFERROR(__xludf.DUMMYFUNCTION("""COMPUTED_VALUE"""),6.10912196E8)</f>
        <v>610912196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IFERROR(__xludf.DUMMYFUNCTION("""COMPUTED_VALUE"""),1984.2)</f>
        <v>1984.2</v>
      </c>
      <c r="D359" s="2">
        <f>IFERROR(__xludf.DUMMYFUNCTION("""COMPUTED_VALUE"""),45813.66666666667)</f>
        <v>45813.66667</v>
      </c>
      <c r="E359" s="1">
        <f>IFERROR(__xludf.DUMMYFUNCTION("""COMPUTED_VALUE"""),1995.71)</f>
        <v>1995.71</v>
      </c>
      <c r="G359" s="2">
        <f>IFERROR(__xludf.DUMMYFUNCTION("""COMPUTED_VALUE"""),45813.66666666667)</f>
        <v>45813.66667</v>
      </c>
      <c r="H359" s="1">
        <f>IFERROR(__xludf.DUMMYFUNCTION("""COMPUTED_VALUE"""),1968.13)</f>
        <v>1968.13</v>
      </c>
      <c r="J359" s="2">
        <f>IFERROR(__xludf.DUMMYFUNCTION("""COMPUTED_VALUE"""),45813.66666666667)</f>
        <v>45813.66667</v>
      </c>
      <c r="K359" s="1">
        <f>IFERROR(__xludf.DUMMYFUNCTION("""COMPUTED_VALUE"""),1973.43)</f>
        <v>1973.43</v>
      </c>
      <c r="M359" s="2">
        <f>IFERROR(__xludf.DUMMYFUNCTION("""COMPUTED_VALUE"""),45813.66666666667)</f>
        <v>45813.66667</v>
      </c>
      <c r="N359" s="1">
        <f>IFERROR(__xludf.DUMMYFUNCTION("""COMPUTED_VALUE"""),7.23519133E8)</f>
        <v>723519133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IFERROR(__xludf.DUMMYFUNCTION("""COMPUTED_VALUE"""),1993.17)</f>
        <v>1993.17</v>
      </c>
      <c r="D360" s="2">
        <f>IFERROR(__xludf.DUMMYFUNCTION("""COMPUTED_VALUE"""),45814.66666666667)</f>
        <v>45814.66667</v>
      </c>
      <c r="E360" s="1">
        <f>IFERROR(__xludf.DUMMYFUNCTION("""COMPUTED_VALUE"""),1999.26)</f>
        <v>1999.26</v>
      </c>
      <c r="G360" s="2">
        <f>IFERROR(__xludf.DUMMYFUNCTION("""COMPUTED_VALUE"""),45814.66666666667)</f>
        <v>45814.66667</v>
      </c>
      <c r="H360" s="1">
        <f>IFERROR(__xludf.DUMMYFUNCTION("""COMPUTED_VALUE"""),1983.3)</f>
        <v>1983.3</v>
      </c>
      <c r="J360" s="2">
        <f>IFERROR(__xludf.DUMMYFUNCTION("""COMPUTED_VALUE"""),45814.66666666667)</f>
        <v>45814.66667</v>
      </c>
      <c r="K360" s="1">
        <f>IFERROR(__xludf.DUMMYFUNCTION("""COMPUTED_VALUE"""),1995.47)</f>
        <v>1995.47</v>
      </c>
      <c r="M360" s="2">
        <f>IFERROR(__xludf.DUMMYFUNCTION("""COMPUTED_VALUE"""),45814.66666666667)</f>
        <v>45814.66667</v>
      </c>
      <c r="N360" s="1">
        <f>IFERROR(__xludf.DUMMYFUNCTION("""COMPUTED_VALUE"""),5.92695856E8)</f>
        <v>592695856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IFERROR(__xludf.DUMMYFUNCTION("""COMPUTED_VALUE"""),1998.77)</f>
        <v>1998.77</v>
      </c>
      <c r="D361" s="2">
        <f>IFERROR(__xludf.DUMMYFUNCTION("""COMPUTED_VALUE"""),45817.66666666667)</f>
        <v>45817.66667</v>
      </c>
      <c r="E361" s="1">
        <f>IFERROR(__xludf.DUMMYFUNCTION("""COMPUTED_VALUE"""),2005.22)</f>
        <v>2005.22</v>
      </c>
      <c r="G361" s="2">
        <f>IFERROR(__xludf.DUMMYFUNCTION("""COMPUTED_VALUE"""),45817.66666666667)</f>
        <v>45817.66667</v>
      </c>
      <c r="H361" s="1">
        <f>IFERROR(__xludf.DUMMYFUNCTION("""COMPUTED_VALUE"""),1987.17)</f>
        <v>1987.17</v>
      </c>
      <c r="J361" s="2">
        <f>IFERROR(__xludf.DUMMYFUNCTION("""COMPUTED_VALUE"""),45817.66666666667)</f>
        <v>45817.66667</v>
      </c>
      <c r="K361" s="1">
        <f>IFERROR(__xludf.DUMMYFUNCTION("""COMPUTED_VALUE"""),1998.67)</f>
        <v>1998.67</v>
      </c>
      <c r="M361" s="2">
        <f>IFERROR(__xludf.DUMMYFUNCTION("""COMPUTED_VALUE"""),45817.66666666667)</f>
        <v>45817.66667</v>
      </c>
      <c r="N361" s="1">
        <f>IFERROR(__xludf.DUMMYFUNCTION("""COMPUTED_VALUE"""),7.51018895E8)</f>
        <v>751018895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IFERROR(__xludf.DUMMYFUNCTION("""COMPUTED_VALUE"""),1998.93)</f>
        <v>1998.93</v>
      </c>
      <c r="D362" s="2">
        <f>IFERROR(__xludf.DUMMYFUNCTION("""COMPUTED_VALUE"""),45818.66666666667)</f>
        <v>45818.66667</v>
      </c>
      <c r="E362" s="1">
        <f>IFERROR(__xludf.DUMMYFUNCTION("""COMPUTED_VALUE"""),2002.79)</f>
        <v>2002.79</v>
      </c>
      <c r="G362" s="2">
        <f>IFERROR(__xludf.DUMMYFUNCTION("""COMPUTED_VALUE"""),45818.66666666667)</f>
        <v>45818.66667</v>
      </c>
      <c r="H362" s="1">
        <f>IFERROR(__xludf.DUMMYFUNCTION("""COMPUTED_VALUE"""),1983.98)</f>
        <v>1983.98</v>
      </c>
      <c r="J362" s="2">
        <f>IFERROR(__xludf.DUMMYFUNCTION("""COMPUTED_VALUE"""),45818.66666666667)</f>
        <v>45818.66667</v>
      </c>
      <c r="K362" s="1">
        <f>IFERROR(__xludf.DUMMYFUNCTION("""COMPUTED_VALUE"""),2002.27)</f>
        <v>2002.27</v>
      </c>
      <c r="M362" s="2">
        <f>IFERROR(__xludf.DUMMYFUNCTION("""COMPUTED_VALUE"""),45818.66666666667)</f>
        <v>45818.66667</v>
      </c>
      <c r="N362" s="1">
        <f>IFERROR(__xludf.DUMMYFUNCTION("""COMPUTED_VALUE"""),6.7231002E8)</f>
        <v>672310020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IFERROR(__xludf.DUMMYFUNCTION("""COMPUTED_VALUE"""),2002.56)</f>
        <v>2002.56</v>
      </c>
      <c r="D363" s="2">
        <f>IFERROR(__xludf.DUMMYFUNCTION("""COMPUTED_VALUE"""),45819.66666666667)</f>
        <v>45819.66667</v>
      </c>
      <c r="E363" s="1">
        <f>IFERROR(__xludf.DUMMYFUNCTION("""COMPUTED_VALUE"""),2004.26)</f>
        <v>2004.26</v>
      </c>
      <c r="G363" s="2">
        <f>IFERROR(__xludf.DUMMYFUNCTION("""COMPUTED_VALUE"""),45819.66666666667)</f>
        <v>45819.66667</v>
      </c>
      <c r="H363" s="1">
        <f>IFERROR(__xludf.DUMMYFUNCTION("""COMPUTED_VALUE"""),1978.76)</f>
        <v>1978.76</v>
      </c>
      <c r="J363" s="2">
        <f>IFERROR(__xludf.DUMMYFUNCTION("""COMPUTED_VALUE"""),45819.66666666667)</f>
        <v>45819.66667</v>
      </c>
      <c r="K363" s="1">
        <f>IFERROR(__xludf.DUMMYFUNCTION("""COMPUTED_VALUE"""),1983.82)</f>
        <v>1983.82</v>
      </c>
      <c r="M363" s="2">
        <f>IFERROR(__xludf.DUMMYFUNCTION("""COMPUTED_VALUE"""),45819.66666666667)</f>
        <v>45819.66667</v>
      </c>
      <c r="N363" s="1">
        <f>IFERROR(__xludf.DUMMYFUNCTION("""COMPUTED_VALUE"""),7.12827149E8)</f>
        <v>712827149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IFERROR(__xludf.DUMMYFUNCTION("""COMPUTED_VALUE"""),1977.15)</f>
        <v>1977.15</v>
      </c>
      <c r="D364" s="2">
        <f>IFERROR(__xludf.DUMMYFUNCTION("""COMPUTED_VALUE"""),45820.66666666667)</f>
        <v>45820.66667</v>
      </c>
      <c r="E364" s="1">
        <f>IFERROR(__xludf.DUMMYFUNCTION("""COMPUTED_VALUE"""),1983.34)</f>
        <v>1983.34</v>
      </c>
      <c r="G364" s="2">
        <f>IFERROR(__xludf.DUMMYFUNCTION("""COMPUTED_VALUE"""),45820.66666666667)</f>
        <v>45820.66667</v>
      </c>
      <c r="H364" s="1">
        <f>IFERROR(__xludf.DUMMYFUNCTION("""COMPUTED_VALUE"""),1972.74)</f>
        <v>1972.74</v>
      </c>
      <c r="J364" s="2">
        <f>IFERROR(__xludf.DUMMYFUNCTION("""COMPUTED_VALUE"""),45820.66666666667)</f>
        <v>45820.66667</v>
      </c>
      <c r="K364" s="1">
        <f>IFERROR(__xludf.DUMMYFUNCTION("""COMPUTED_VALUE"""),1980.13)</f>
        <v>1980.13</v>
      </c>
      <c r="M364" s="2">
        <f>IFERROR(__xludf.DUMMYFUNCTION("""COMPUTED_VALUE"""),45820.66666666667)</f>
        <v>45820.66667</v>
      </c>
      <c r="N364" s="1">
        <f>IFERROR(__xludf.DUMMYFUNCTION("""COMPUTED_VALUE"""),8.14134626E8)</f>
        <v>814134626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IFERROR(__xludf.DUMMYFUNCTION("""COMPUTED_VALUE"""),1961.88)</f>
        <v>1961.88</v>
      </c>
      <c r="D365" s="2">
        <f>IFERROR(__xludf.DUMMYFUNCTION("""COMPUTED_VALUE"""),45821.66666666667)</f>
        <v>45821.66667</v>
      </c>
      <c r="E365" s="1">
        <f>IFERROR(__xludf.DUMMYFUNCTION("""COMPUTED_VALUE"""),1975.47)</f>
        <v>1975.47</v>
      </c>
      <c r="G365" s="2">
        <f>IFERROR(__xludf.DUMMYFUNCTION("""COMPUTED_VALUE"""),45821.66666666667)</f>
        <v>45821.66667</v>
      </c>
      <c r="H365" s="1">
        <f>IFERROR(__xludf.DUMMYFUNCTION("""COMPUTED_VALUE"""),1950.65)</f>
        <v>1950.65</v>
      </c>
      <c r="J365" s="2">
        <f>IFERROR(__xludf.DUMMYFUNCTION("""COMPUTED_VALUE"""),45821.66666666667)</f>
        <v>45821.66667</v>
      </c>
      <c r="K365" s="1">
        <f>IFERROR(__xludf.DUMMYFUNCTION("""COMPUTED_VALUE"""),1957.17)</f>
        <v>1957.17</v>
      </c>
      <c r="M365" s="2">
        <f>IFERROR(__xludf.DUMMYFUNCTION("""COMPUTED_VALUE"""),45821.66666666667)</f>
        <v>45821.66667</v>
      </c>
      <c r="N365" s="1">
        <f>IFERROR(__xludf.DUMMYFUNCTION("""COMPUTED_VALUE"""),7.25897223E8)</f>
        <v>725897223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IFERROR(__xludf.DUMMYFUNCTION("""COMPUTED_VALUE"""),1962.59)</f>
        <v>1962.59</v>
      </c>
      <c r="D366" s="2">
        <f>IFERROR(__xludf.DUMMYFUNCTION("""COMPUTED_VALUE"""),45824.66666666667)</f>
        <v>45824.66667</v>
      </c>
      <c r="E366" s="1">
        <f>IFERROR(__xludf.DUMMYFUNCTION("""COMPUTED_VALUE"""),1981.5)</f>
        <v>1981.5</v>
      </c>
      <c r="G366" s="2">
        <f>IFERROR(__xludf.DUMMYFUNCTION("""COMPUTED_VALUE"""),45824.66666666667)</f>
        <v>45824.66667</v>
      </c>
      <c r="H366" s="1">
        <f>IFERROR(__xludf.DUMMYFUNCTION("""COMPUTED_VALUE"""),1962.59)</f>
        <v>1962.59</v>
      </c>
      <c r="J366" s="2">
        <f>IFERROR(__xludf.DUMMYFUNCTION("""COMPUTED_VALUE"""),45824.66666666667)</f>
        <v>45824.66667</v>
      </c>
      <c r="K366" s="1">
        <f>IFERROR(__xludf.DUMMYFUNCTION("""COMPUTED_VALUE"""),1977.33)</f>
        <v>1977.33</v>
      </c>
      <c r="M366" s="2">
        <f>IFERROR(__xludf.DUMMYFUNCTION("""COMPUTED_VALUE"""),45824.66666666667)</f>
        <v>45824.66667</v>
      </c>
      <c r="N366" s="1">
        <f>IFERROR(__xludf.DUMMYFUNCTION("""COMPUTED_VALUE"""),7.08375086E8)</f>
        <v>708375086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IFERROR(__xludf.DUMMYFUNCTION("""COMPUTED_VALUE"""),1969.79)</f>
        <v>1969.79</v>
      </c>
      <c r="D367" s="2">
        <f>IFERROR(__xludf.DUMMYFUNCTION("""COMPUTED_VALUE"""),45825.66666666667)</f>
        <v>45825.66667</v>
      </c>
      <c r="E367" s="1">
        <f>IFERROR(__xludf.DUMMYFUNCTION("""COMPUTED_VALUE"""),1978.33)</f>
        <v>1978.33</v>
      </c>
      <c r="G367" s="2">
        <f>IFERROR(__xludf.DUMMYFUNCTION("""COMPUTED_VALUE"""),45825.66666666667)</f>
        <v>45825.66667</v>
      </c>
      <c r="H367" s="1">
        <f>IFERROR(__xludf.DUMMYFUNCTION("""COMPUTED_VALUE"""),1957.82)</f>
        <v>1957.82</v>
      </c>
      <c r="J367" s="2">
        <f>IFERROR(__xludf.DUMMYFUNCTION("""COMPUTED_VALUE"""),45825.66666666667)</f>
        <v>45825.66667</v>
      </c>
      <c r="K367" s="1">
        <f>IFERROR(__xludf.DUMMYFUNCTION("""COMPUTED_VALUE"""),1961.4)</f>
        <v>1961.4</v>
      </c>
      <c r="M367" s="2">
        <f>IFERROR(__xludf.DUMMYFUNCTION("""COMPUTED_VALUE"""),45825.66666666667)</f>
        <v>45825.66667</v>
      </c>
      <c r="N367" s="1">
        <f>IFERROR(__xludf.DUMMYFUNCTION("""COMPUTED_VALUE"""),6.72074173E8)</f>
        <v>672074173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IFERROR(__xludf.DUMMYFUNCTION("""COMPUTED_VALUE"""),1964.77)</f>
        <v>1964.77</v>
      </c>
      <c r="D368" s="2">
        <f>IFERROR(__xludf.DUMMYFUNCTION("""COMPUTED_VALUE"""),45826.66666666667)</f>
        <v>45826.66667</v>
      </c>
      <c r="E368" s="1">
        <f>IFERROR(__xludf.DUMMYFUNCTION("""COMPUTED_VALUE"""),1978.73)</f>
        <v>1978.73</v>
      </c>
      <c r="G368" s="2">
        <f>IFERROR(__xludf.DUMMYFUNCTION("""COMPUTED_VALUE"""),45826.66666666667)</f>
        <v>45826.66667</v>
      </c>
      <c r="H368" s="1">
        <f>IFERROR(__xludf.DUMMYFUNCTION("""COMPUTED_VALUE"""),1955.96)</f>
        <v>1955.96</v>
      </c>
      <c r="J368" s="2">
        <f>IFERROR(__xludf.DUMMYFUNCTION("""COMPUTED_VALUE"""),45826.66666666667)</f>
        <v>45826.66667</v>
      </c>
      <c r="K368" s="1">
        <f>IFERROR(__xludf.DUMMYFUNCTION("""COMPUTED_VALUE"""),1956.53)</f>
        <v>1956.53</v>
      </c>
      <c r="M368" s="2">
        <f>IFERROR(__xludf.DUMMYFUNCTION("""COMPUTED_VALUE"""),45826.66666666667)</f>
        <v>45826.66667</v>
      </c>
      <c r="N368" s="1">
        <f>IFERROR(__xludf.DUMMYFUNCTION("""COMPUTED_VALUE"""),6.61812534E8)</f>
        <v>661812534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IFERROR(__xludf.DUMMYFUNCTION("""COMPUTED_VALUE"""),1967.32)</f>
        <v>1967.32</v>
      </c>
      <c r="D369" s="2">
        <f>IFERROR(__xludf.DUMMYFUNCTION("""COMPUTED_VALUE"""),45828.66666666667)</f>
        <v>45828.66667</v>
      </c>
      <c r="E369" s="1">
        <f>IFERROR(__xludf.DUMMYFUNCTION("""COMPUTED_VALUE"""),1978.02)</f>
        <v>1978.02</v>
      </c>
      <c r="G369" s="2">
        <f>IFERROR(__xludf.DUMMYFUNCTION("""COMPUTED_VALUE"""),45828.66666666667)</f>
        <v>45828.66667</v>
      </c>
      <c r="H369" s="1">
        <f>IFERROR(__xludf.DUMMYFUNCTION("""COMPUTED_VALUE"""),1951.72)</f>
        <v>1951.72</v>
      </c>
      <c r="J369" s="2">
        <f>IFERROR(__xludf.DUMMYFUNCTION("""COMPUTED_VALUE"""),45828.66666666667)</f>
        <v>45828.66667</v>
      </c>
      <c r="K369" s="1">
        <f>IFERROR(__xludf.DUMMYFUNCTION("""COMPUTED_VALUE"""),1958.03)</f>
        <v>1958.03</v>
      </c>
      <c r="M369" s="2">
        <f>IFERROR(__xludf.DUMMYFUNCTION("""COMPUTED_VALUE"""),45828.66666666667)</f>
        <v>45828.66667</v>
      </c>
      <c r="N369" s="1">
        <f>IFERROR(__xludf.DUMMYFUNCTION("""COMPUTED_VALUE"""),1.098917915E9)</f>
        <v>1098917915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IFERROR(__xludf.DUMMYFUNCTION("""COMPUTED_VALUE"""),1957.58)</f>
        <v>1957.58</v>
      </c>
      <c r="D370" s="2">
        <f>IFERROR(__xludf.DUMMYFUNCTION("""COMPUTED_VALUE"""),45831.66666666667)</f>
        <v>45831.66667</v>
      </c>
      <c r="E370" s="1">
        <f>IFERROR(__xludf.DUMMYFUNCTION("""COMPUTED_VALUE"""),1974.48)</f>
        <v>1974.48</v>
      </c>
      <c r="G370" s="2">
        <f>IFERROR(__xludf.DUMMYFUNCTION("""COMPUTED_VALUE"""),45831.66666666667)</f>
        <v>45831.66667</v>
      </c>
      <c r="H370" s="1">
        <f>IFERROR(__xludf.DUMMYFUNCTION("""COMPUTED_VALUE"""),1942.27)</f>
        <v>1942.27</v>
      </c>
      <c r="J370" s="2">
        <f>IFERROR(__xludf.DUMMYFUNCTION("""COMPUTED_VALUE"""),45831.66666666667)</f>
        <v>45831.66667</v>
      </c>
      <c r="K370" s="1">
        <f>IFERROR(__xludf.DUMMYFUNCTION("""COMPUTED_VALUE"""),1973.69)</f>
        <v>1973.69</v>
      </c>
      <c r="M370" s="2">
        <f>IFERROR(__xludf.DUMMYFUNCTION("""COMPUTED_VALUE"""),45831.66666666667)</f>
        <v>45831.66667</v>
      </c>
      <c r="N370" s="1">
        <f>IFERROR(__xludf.DUMMYFUNCTION("""COMPUTED_VALUE"""),7.85741504E8)</f>
        <v>785741504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IFERROR(__xludf.DUMMYFUNCTION("""COMPUTED_VALUE"""),1989.81)</f>
        <v>1989.81</v>
      </c>
      <c r="D371" s="2">
        <f>IFERROR(__xludf.DUMMYFUNCTION("""COMPUTED_VALUE"""),45832.66666666667)</f>
        <v>45832.66667</v>
      </c>
      <c r="E371" s="1">
        <f>IFERROR(__xludf.DUMMYFUNCTION("""COMPUTED_VALUE"""),2006.25)</f>
        <v>2006.25</v>
      </c>
      <c r="G371" s="2">
        <f>IFERROR(__xludf.DUMMYFUNCTION("""COMPUTED_VALUE"""),45832.66666666667)</f>
        <v>45832.66667</v>
      </c>
      <c r="H371" s="1">
        <f>IFERROR(__xludf.DUMMYFUNCTION("""COMPUTED_VALUE"""),1988.04)</f>
        <v>1988.04</v>
      </c>
      <c r="J371" s="2">
        <f>IFERROR(__xludf.DUMMYFUNCTION("""COMPUTED_VALUE"""),45832.66666666667)</f>
        <v>45832.66667</v>
      </c>
      <c r="K371" s="1">
        <f>IFERROR(__xludf.DUMMYFUNCTION("""COMPUTED_VALUE"""),2000.04)</f>
        <v>2000.04</v>
      </c>
      <c r="M371" s="2">
        <f>IFERROR(__xludf.DUMMYFUNCTION("""COMPUTED_VALUE"""),45832.66666666667)</f>
        <v>45832.66667</v>
      </c>
      <c r="N371" s="1">
        <f>IFERROR(__xludf.DUMMYFUNCTION("""COMPUTED_VALUE"""),8.38388063E8)</f>
        <v>838388063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IFERROR(__xludf.DUMMYFUNCTION("""COMPUTED_VALUE"""),2006.43)</f>
        <v>2006.43</v>
      </c>
      <c r="D372" s="2">
        <f>IFERROR(__xludf.DUMMYFUNCTION("""COMPUTED_VALUE"""),45833.66666666667)</f>
        <v>45833.66667</v>
      </c>
      <c r="E372" s="1">
        <f>IFERROR(__xludf.DUMMYFUNCTION("""COMPUTED_VALUE"""),2010.62)</f>
        <v>2010.62</v>
      </c>
      <c r="G372" s="2">
        <f>IFERROR(__xludf.DUMMYFUNCTION("""COMPUTED_VALUE"""),45833.66666666667)</f>
        <v>45833.66667</v>
      </c>
      <c r="H372" s="1">
        <f>IFERROR(__xludf.DUMMYFUNCTION("""COMPUTED_VALUE"""),1985.3)</f>
        <v>1985.3</v>
      </c>
      <c r="J372" s="2">
        <f>IFERROR(__xludf.DUMMYFUNCTION("""COMPUTED_VALUE"""),45833.66666666667)</f>
        <v>45833.66667</v>
      </c>
      <c r="K372" s="1">
        <f>IFERROR(__xludf.DUMMYFUNCTION("""COMPUTED_VALUE"""),1987.34)</f>
        <v>1987.34</v>
      </c>
      <c r="M372" s="2">
        <f>IFERROR(__xludf.DUMMYFUNCTION("""COMPUTED_VALUE"""),45833.66666666667)</f>
        <v>45833.66667</v>
      </c>
      <c r="N372" s="1">
        <f>IFERROR(__xludf.DUMMYFUNCTION("""COMPUTED_VALUE"""),5.90436007E8)</f>
        <v>590436007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IFERROR(__xludf.DUMMYFUNCTION("""COMPUTED_VALUE"""),1992.9)</f>
        <v>1992.9</v>
      </c>
      <c r="D373" s="2">
        <f>IFERROR(__xludf.DUMMYFUNCTION("""COMPUTED_VALUE"""),45834.66666666667)</f>
        <v>45834.66667</v>
      </c>
      <c r="E373" s="1">
        <f>IFERROR(__xludf.DUMMYFUNCTION("""COMPUTED_VALUE"""),2012.75)</f>
        <v>2012.75</v>
      </c>
      <c r="G373" s="2">
        <f>IFERROR(__xludf.DUMMYFUNCTION("""COMPUTED_VALUE"""),45834.66666666667)</f>
        <v>45834.66667</v>
      </c>
      <c r="H373" s="1">
        <f>IFERROR(__xludf.DUMMYFUNCTION("""COMPUTED_VALUE"""),1989.35)</f>
        <v>1989.35</v>
      </c>
      <c r="J373" s="2">
        <f>IFERROR(__xludf.DUMMYFUNCTION("""COMPUTED_VALUE"""),45834.66666666667)</f>
        <v>45834.66667</v>
      </c>
      <c r="K373" s="1">
        <f>IFERROR(__xludf.DUMMYFUNCTION("""COMPUTED_VALUE"""),2010.72)</f>
        <v>2010.72</v>
      </c>
      <c r="M373" s="2">
        <f>IFERROR(__xludf.DUMMYFUNCTION("""COMPUTED_VALUE"""),45834.66666666667)</f>
        <v>45834.66667</v>
      </c>
      <c r="N373" s="1">
        <f>IFERROR(__xludf.DUMMYFUNCTION("""COMPUTED_VALUE"""),6.86621547E8)</f>
        <v>686621547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IFERROR(__xludf.DUMMYFUNCTION("""COMPUTED_VALUE"""),2018.33)</f>
        <v>2018.33</v>
      </c>
      <c r="D374" s="2">
        <f>IFERROR(__xludf.DUMMYFUNCTION("""COMPUTED_VALUE"""),45835.66666666667)</f>
        <v>45835.66667</v>
      </c>
      <c r="E374" s="1">
        <f>IFERROR(__xludf.DUMMYFUNCTION("""COMPUTED_VALUE"""),2042.37)</f>
        <v>2042.37</v>
      </c>
      <c r="G374" s="2">
        <f>IFERROR(__xludf.DUMMYFUNCTION("""COMPUTED_VALUE"""),45835.66666666667)</f>
        <v>45835.66667</v>
      </c>
      <c r="H374" s="1">
        <f>IFERROR(__xludf.DUMMYFUNCTION("""COMPUTED_VALUE"""),2018.22)</f>
        <v>2018.22</v>
      </c>
      <c r="J374" s="2">
        <f>IFERROR(__xludf.DUMMYFUNCTION("""COMPUTED_VALUE"""),45835.66666666667)</f>
        <v>45835.66667</v>
      </c>
      <c r="K374" s="1">
        <f>IFERROR(__xludf.DUMMYFUNCTION("""COMPUTED_VALUE"""),2042.37)</f>
        <v>2042.37</v>
      </c>
      <c r="M374" s="2">
        <f>IFERROR(__xludf.DUMMYFUNCTION("""COMPUTED_VALUE"""),45835.66666666667)</f>
        <v>45835.66667</v>
      </c>
      <c r="N374" s="1">
        <f>IFERROR(__xludf.DUMMYFUNCTION("""COMPUTED_VALUE"""),1.101709281E9)</f>
        <v>1101709281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IFERROR(__xludf.DUMMYFUNCTION("""COMPUTED_VALUE"""),2047.01)</f>
        <v>2047.01</v>
      </c>
      <c r="D375" s="2">
        <f>IFERROR(__xludf.DUMMYFUNCTION("""COMPUTED_VALUE"""),45838.66666666667)</f>
        <v>45838.66667</v>
      </c>
      <c r="E375" s="1">
        <f>IFERROR(__xludf.DUMMYFUNCTION("""COMPUTED_VALUE"""),2050.18)</f>
        <v>2050.18</v>
      </c>
      <c r="G375" s="2">
        <f>IFERROR(__xludf.DUMMYFUNCTION("""COMPUTED_VALUE"""),45838.66666666667)</f>
        <v>45838.66667</v>
      </c>
      <c r="H375" s="1">
        <f>IFERROR(__xludf.DUMMYFUNCTION("""COMPUTED_VALUE"""),2032.45)</f>
        <v>2032.45</v>
      </c>
      <c r="J375" s="2">
        <f>IFERROR(__xludf.DUMMYFUNCTION("""COMPUTED_VALUE"""),45838.66666666667)</f>
        <v>45838.66667</v>
      </c>
      <c r="K375" s="1">
        <f>IFERROR(__xludf.DUMMYFUNCTION("""COMPUTED_VALUE"""),2041.81)</f>
        <v>2041.81</v>
      </c>
      <c r="M375" s="2">
        <f>IFERROR(__xludf.DUMMYFUNCTION("""COMPUTED_VALUE"""),45838.66666666667)</f>
        <v>45838.66667</v>
      </c>
      <c r="N375" s="1">
        <f>IFERROR(__xludf.DUMMYFUNCTION("""COMPUTED_VALUE"""),7.24873264E8)</f>
        <v>724873264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IFERROR(__xludf.DUMMYFUNCTION("""COMPUTED_VALUE"""),2040.29)</f>
        <v>2040.29</v>
      </c>
      <c r="D376" s="2">
        <f>IFERROR(__xludf.DUMMYFUNCTION("""COMPUTED_VALUE"""),45839.66666666667)</f>
        <v>45839.66667</v>
      </c>
      <c r="E376" s="1">
        <f>IFERROR(__xludf.DUMMYFUNCTION("""COMPUTED_VALUE"""),2054.81)</f>
        <v>2054.81</v>
      </c>
      <c r="G376" s="2">
        <f>IFERROR(__xludf.DUMMYFUNCTION("""COMPUTED_VALUE"""),45839.66666666667)</f>
        <v>45839.66667</v>
      </c>
      <c r="H376" s="1">
        <f>IFERROR(__xludf.DUMMYFUNCTION("""COMPUTED_VALUE"""),2037.57)</f>
        <v>2037.57</v>
      </c>
      <c r="J376" s="2">
        <f>IFERROR(__xludf.DUMMYFUNCTION("""COMPUTED_VALUE"""),45839.66666666667)</f>
        <v>45839.66667</v>
      </c>
      <c r="K376" s="1">
        <f>IFERROR(__xludf.DUMMYFUNCTION("""COMPUTED_VALUE"""),2049.63)</f>
        <v>2049.63</v>
      </c>
      <c r="M376" s="2">
        <f>IFERROR(__xludf.DUMMYFUNCTION("""COMPUTED_VALUE"""),45839.66666666667)</f>
        <v>45839.66667</v>
      </c>
      <c r="N376" s="1">
        <f>IFERROR(__xludf.DUMMYFUNCTION("""COMPUTED_VALUE"""),8.06625928E8)</f>
        <v>806625928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IFERROR(__xludf.DUMMYFUNCTION("""COMPUTED_VALUE"""),2047.0)</f>
        <v>2047</v>
      </c>
      <c r="D377" s="2">
        <f>IFERROR(__xludf.DUMMYFUNCTION("""COMPUTED_VALUE"""),45840.66666666667)</f>
        <v>45840.66667</v>
      </c>
      <c r="E377" s="1">
        <f>IFERROR(__xludf.DUMMYFUNCTION("""COMPUTED_VALUE"""),2048.14)</f>
        <v>2048.14</v>
      </c>
      <c r="G377" s="2">
        <f>IFERROR(__xludf.DUMMYFUNCTION("""COMPUTED_VALUE"""),45840.66666666667)</f>
        <v>45840.66667</v>
      </c>
      <c r="H377" s="1">
        <f>IFERROR(__xludf.DUMMYFUNCTION("""COMPUTED_VALUE"""),2040.47)</f>
        <v>2040.47</v>
      </c>
      <c r="J377" s="2">
        <f>IFERROR(__xludf.DUMMYFUNCTION("""COMPUTED_VALUE"""),45840.66666666667)</f>
        <v>45840.66667</v>
      </c>
      <c r="K377" s="1">
        <f>IFERROR(__xludf.DUMMYFUNCTION("""COMPUTED_VALUE"""),2044.91)</f>
        <v>2044.91</v>
      </c>
      <c r="M377" s="2">
        <f>IFERROR(__xludf.DUMMYFUNCTION("""COMPUTED_VALUE"""),45840.66666666667)</f>
        <v>45840.66667</v>
      </c>
      <c r="N377" s="1">
        <f>IFERROR(__xludf.DUMMYFUNCTION("""COMPUTED_VALUE"""),6.64300591E8)</f>
        <v>664300591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IFERROR(__xludf.DUMMYFUNCTION("""COMPUTED_VALUE"""),2050.59)</f>
        <v>2050.59</v>
      </c>
      <c r="D378" s="2">
        <f>IFERROR(__xludf.DUMMYFUNCTION("""COMPUTED_VALUE"""),45841.54166666667)</f>
        <v>45841.54167</v>
      </c>
      <c r="E378" s="1">
        <f>IFERROR(__xludf.DUMMYFUNCTION("""COMPUTED_VALUE"""),2064.35)</f>
        <v>2064.35</v>
      </c>
      <c r="G378" s="2">
        <f>IFERROR(__xludf.DUMMYFUNCTION("""COMPUTED_VALUE"""),45841.54166666667)</f>
        <v>45841.54167</v>
      </c>
      <c r="H378" s="1">
        <f>IFERROR(__xludf.DUMMYFUNCTION("""COMPUTED_VALUE"""),2050.59)</f>
        <v>2050.59</v>
      </c>
      <c r="J378" s="2">
        <f>IFERROR(__xludf.DUMMYFUNCTION("""COMPUTED_VALUE"""),45841.54166666667)</f>
        <v>45841.54167</v>
      </c>
      <c r="K378" s="1">
        <f>IFERROR(__xludf.DUMMYFUNCTION("""COMPUTED_VALUE"""),2063.48)</f>
        <v>2063.48</v>
      </c>
      <c r="M378" s="2">
        <f>IFERROR(__xludf.DUMMYFUNCTION("""COMPUTED_VALUE"""),45841.54166666667)</f>
        <v>45841.54167</v>
      </c>
      <c r="N378" s="1">
        <f>IFERROR(__xludf.DUMMYFUNCTION("""COMPUTED_VALUE"""),4.05008634E8)</f>
        <v>405008634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IFERROR(__xludf.DUMMYFUNCTION("""COMPUTED_VALUE"""),2060.87)</f>
        <v>2060.87</v>
      </c>
      <c r="D379" s="2">
        <f>IFERROR(__xludf.DUMMYFUNCTION("""COMPUTED_VALUE"""),45845.66666666667)</f>
        <v>45845.66667</v>
      </c>
      <c r="E379" s="1">
        <f>IFERROR(__xludf.DUMMYFUNCTION("""COMPUTED_VALUE"""),2063.57)</f>
        <v>2063.57</v>
      </c>
      <c r="G379" s="2">
        <f>IFERROR(__xludf.DUMMYFUNCTION("""COMPUTED_VALUE"""),45845.66666666667)</f>
        <v>45845.66667</v>
      </c>
      <c r="H379" s="1">
        <f>IFERROR(__xludf.DUMMYFUNCTION("""COMPUTED_VALUE"""),2050.88)</f>
        <v>2050.88</v>
      </c>
      <c r="J379" s="2">
        <f>IFERROR(__xludf.DUMMYFUNCTION("""COMPUTED_VALUE"""),45845.66666666667)</f>
        <v>45845.66667</v>
      </c>
      <c r="K379" s="1">
        <f>IFERROR(__xludf.DUMMYFUNCTION("""COMPUTED_VALUE"""),2062.55)</f>
        <v>2062.55</v>
      </c>
      <c r="M379" s="2">
        <f>IFERROR(__xludf.DUMMYFUNCTION("""COMPUTED_VALUE"""),45845.66666666667)</f>
        <v>45845.66667</v>
      </c>
      <c r="N379" s="1">
        <f>IFERROR(__xludf.DUMMYFUNCTION("""COMPUTED_VALUE"""),6.55795532E8)</f>
        <v>655795532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IFERROR(__xludf.DUMMYFUNCTION("""COMPUTED_VALUE"""),2062.96)</f>
        <v>2062.96</v>
      </c>
      <c r="D380" s="2">
        <f>IFERROR(__xludf.DUMMYFUNCTION("""COMPUTED_VALUE"""),45846.66666666667)</f>
        <v>45846.66667</v>
      </c>
      <c r="E380" s="1">
        <f>IFERROR(__xludf.DUMMYFUNCTION("""COMPUTED_VALUE"""),2064.27)</f>
        <v>2064.27</v>
      </c>
      <c r="G380" s="2">
        <f>IFERROR(__xludf.DUMMYFUNCTION("""COMPUTED_VALUE"""),45846.66666666667)</f>
        <v>45846.66667</v>
      </c>
      <c r="H380" s="1">
        <f>IFERROR(__xludf.DUMMYFUNCTION("""COMPUTED_VALUE"""),2038.49)</f>
        <v>2038.49</v>
      </c>
      <c r="J380" s="2">
        <f>IFERROR(__xludf.DUMMYFUNCTION("""COMPUTED_VALUE"""),45846.66666666667)</f>
        <v>45846.66667</v>
      </c>
      <c r="K380" s="1">
        <f>IFERROR(__xludf.DUMMYFUNCTION("""COMPUTED_VALUE"""),2044.69)</f>
        <v>2044.69</v>
      </c>
      <c r="M380" s="2">
        <f>IFERROR(__xludf.DUMMYFUNCTION("""COMPUTED_VALUE"""),45846.66666666667)</f>
        <v>45846.66667</v>
      </c>
      <c r="N380" s="1">
        <f>IFERROR(__xludf.DUMMYFUNCTION("""COMPUTED_VALUE"""),6.76402098E8)</f>
        <v>676402098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IFERROR(__xludf.DUMMYFUNCTION("""COMPUTED_VALUE"""),2051.91)</f>
        <v>2051.91</v>
      </c>
      <c r="D381" s="2">
        <f>IFERROR(__xludf.DUMMYFUNCTION("""COMPUTED_VALUE"""),45847.66666666667)</f>
        <v>45847.66667</v>
      </c>
      <c r="E381" s="1">
        <f>IFERROR(__xludf.DUMMYFUNCTION("""COMPUTED_VALUE"""),2059.33)</f>
        <v>2059.33</v>
      </c>
      <c r="G381" s="2">
        <f>IFERROR(__xludf.DUMMYFUNCTION("""COMPUTED_VALUE"""),45847.66666666667)</f>
        <v>45847.66667</v>
      </c>
      <c r="H381" s="1">
        <f>IFERROR(__xludf.DUMMYFUNCTION("""COMPUTED_VALUE"""),2044.79)</f>
        <v>2044.79</v>
      </c>
      <c r="J381" s="2">
        <f>IFERROR(__xludf.DUMMYFUNCTION("""COMPUTED_VALUE"""),45847.66666666667)</f>
        <v>45847.66667</v>
      </c>
      <c r="K381" s="1">
        <f>IFERROR(__xludf.DUMMYFUNCTION("""COMPUTED_VALUE"""),2055.69)</f>
        <v>2055.69</v>
      </c>
      <c r="M381" s="2">
        <f>IFERROR(__xludf.DUMMYFUNCTION("""COMPUTED_VALUE"""),45847.66666666667)</f>
        <v>45847.66667</v>
      </c>
      <c r="N381" s="1">
        <f>IFERROR(__xludf.DUMMYFUNCTION("""COMPUTED_VALUE"""),6.13817258E8)</f>
        <v>613817258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IFERROR(__xludf.DUMMYFUNCTION("""COMPUTED_VALUE"""),2056.0)</f>
        <v>2056</v>
      </c>
      <c r="D382" s="2">
        <f>IFERROR(__xludf.DUMMYFUNCTION("""COMPUTED_VALUE"""),45848.66666666667)</f>
        <v>45848.66667</v>
      </c>
      <c r="E382" s="1">
        <f>IFERROR(__xludf.DUMMYFUNCTION("""COMPUTED_VALUE"""),2064.31)</f>
        <v>2064.31</v>
      </c>
      <c r="G382" s="2">
        <f>IFERROR(__xludf.DUMMYFUNCTION("""COMPUTED_VALUE"""),45848.66666666667)</f>
        <v>45848.66667</v>
      </c>
      <c r="H382" s="1">
        <f>IFERROR(__xludf.DUMMYFUNCTION("""COMPUTED_VALUE"""),2051.7)</f>
        <v>2051.7</v>
      </c>
      <c r="J382" s="2">
        <f>IFERROR(__xludf.DUMMYFUNCTION("""COMPUTED_VALUE"""),45848.66666666667)</f>
        <v>45848.66667</v>
      </c>
      <c r="K382" s="1">
        <f>IFERROR(__xludf.DUMMYFUNCTION("""COMPUTED_VALUE"""),2055.78)</f>
        <v>2055.78</v>
      </c>
      <c r="M382" s="2">
        <f>IFERROR(__xludf.DUMMYFUNCTION("""COMPUTED_VALUE"""),45848.66666666667)</f>
        <v>45848.66667</v>
      </c>
      <c r="N382" s="1">
        <f>IFERROR(__xludf.DUMMYFUNCTION("""COMPUTED_VALUE"""),7.88579531E8)</f>
        <v>788579531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IFERROR(__xludf.DUMMYFUNCTION("""COMPUTED_VALUE"""),2057.45)</f>
        <v>2057.45</v>
      </c>
      <c r="D383" s="2">
        <f>IFERROR(__xludf.DUMMYFUNCTION("""COMPUTED_VALUE"""),45849.66666666667)</f>
        <v>45849.66667</v>
      </c>
      <c r="E383" s="1">
        <f>IFERROR(__xludf.DUMMYFUNCTION("""COMPUTED_VALUE"""),2059.77)</f>
        <v>2059.77</v>
      </c>
      <c r="G383" s="2">
        <f>IFERROR(__xludf.DUMMYFUNCTION("""COMPUTED_VALUE"""),45849.66666666667)</f>
        <v>45849.66667</v>
      </c>
      <c r="H383" s="1">
        <f>IFERROR(__xludf.DUMMYFUNCTION("""COMPUTED_VALUE"""),2047.01)</f>
        <v>2047.01</v>
      </c>
      <c r="J383" s="2">
        <f>IFERROR(__xludf.DUMMYFUNCTION("""COMPUTED_VALUE"""),45849.66666666667)</f>
        <v>45849.66667</v>
      </c>
      <c r="K383" s="1">
        <f>IFERROR(__xludf.DUMMYFUNCTION("""COMPUTED_VALUE"""),2053.72)</f>
        <v>2053.72</v>
      </c>
      <c r="M383" s="2">
        <f>IFERROR(__xludf.DUMMYFUNCTION("""COMPUTED_VALUE"""),45849.66666666667)</f>
        <v>45849.66667</v>
      </c>
      <c r="N383" s="1">
        <f>IFERROR(__xludf.DUMMYFUNCTION("""COMPUTED_VALUE"""),6.41478599E8)</f>
        <v>641478599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IFERROR(__xludf.DUMMYFUNCTION("""COMPUTED_VALUE"""),2053.25)</f>
        <v>2053.25</v>
      </c>
      <c r="D384" s="2">
        <f>IFERROR(__xludf.DUMMYFUNCTION("""COMPUTED_VALUE"""),45852.66666666667)</f>
        <v>45852.66667</v>
      </c>
      <c r="E384" s="1">
        <f>IFERROR(__xludf.DUMMYFUNCTION("""COMPUTED_VALUE"""),2065.8)</f>
        <v>2065.8</v>
      </c>
      <c r="G384" s="2">
        <f>IFERROR(__xludf.DUMMYFUNCTION("""COMPUTED_VALUE"""),45852.66666666667)</f>
        <v>45852.66667</v>
      </c>
      <c r="H384" s="1">
        <f>IFERROR(__xludf.DUMMYFUNCTION("""COMPUTED_VALUE"""),2052.13)</f>
        <v>2052.13</v>
      </c>
      <c r="J384" s="2">
        <f>IFERROR(__xludf.DUMMYFUNCTION("""COMPUTED_VALUE"""),45852.66666666667)</f>
        <v>45852.66667</v>
      </c>
      <c r="K384" s="1">
        <f>IFERROR(__xludf.DUMMYFUNCTION("""COMPUTED_VALUE"""),2065.29)</f>
        <v>2065.29</v>
      </c>
      <c r="M384" s="2">
        <f>IFERROR(__xludf.DUMMYFUNCTION("""COMPUTED_VALUE"""),45852.66666666667)</f>
        <v>45852.66667</v>
      </c>
      <c r="N384" s="1">
        <f>IFERROR(__xludf.DUMMYFUNCTION("""COMPUTED_VALUE"""),6.29628309E8)</f>
        <v>629628309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IFERROR(__xludf.DUMMYFUNCTION("""COMPUTED_VALUE"""),2066.22)</f>
        <v>2066.22</v>
      </c>
      <c r="D385" s="2">
        <f>IFERROR(__xludf.DUMMYFUNCTION("""COMPUTED_VALUE"""),45853.66666666667)</f>
        <v>45853.66667</v>
      </c>
      <c r="E385" s="1">
        <f>IFERROR(__xludf.DUMMYFUNCTION("""COMPUTED_VALUE"""),2069.28)</f>
        <v>2069.28</v>
      </c>
      <c r="G385" s="2">
        <f>IFERROR(__xludf.DUMMYFUNCTION("""COMPUTED_VALUE"""),45853.66666666667)</f>
        <v>45853.66667</v>
      </c>
      <c r="H385" s="1">
        <f>IFERROR(__xludf.DUMMYFUNCTION("""COMPUTED_VALUE"""),2046.21)</f>
        <v>2046.21</v>
      </c>
      <c r="J385" s="2">
        <f>IFERROR(__xludf.DUMMYFUNCTION("""COMPUTED_VALUE"""),45853.66666666667)</f>
        <v>45853.66667</v>
      </c>
      <c r="K385" s="1">
        <f>IFERROR(__xludf.DUMMYFUNCTION("""COMPUTED_VALUE"""),2046.55)</f>
        <v>2046.55</v>
      </c>
      <c r="M385" s="2">
        <f>IFERROR(__xludf.DUMMYFUNCTION("""COMPUTED_VALUE"""),45853.66666666667)</f>
        <v>45853.66667</v>
      </c>
      <c r="N385" s="1">
        <f>IFERROR(__xludf.DUMMYFUNCTION("""COMPUTED_VALUE"""),7.53628474E8)</f>
        <v>753628474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IFERROR(__xludf.DUMMYFUNCTION("""COMPUTED_VALUE"""),2048.75)</f>
        <v>2048.75</v>
      </c>
      <c r="D386" s="2">
        <f>IFERROR(__xludf.DUMMYFUNCTION("""COMPUTED_VALUE"""),45854.66666666667)</f>
        <v>45854.66667</v>
      </c>
      <c r="E386" s="1">
        <f>IFERROR(__xludf.DUMMYFUNCTION("""COMPUTED_VALUE"""),2049.91)</f>
        <v>2049.91</v>
      </c>
      <c r="G386" s="2">
        <f>IFERROR(__xludf.DUMMYFUNCTION("""COMPUTED_VALUE"""),45854.66666666667)</f>
        <v>45854.66667</v>
      </c>
      <c r="H386" s="1">
        <f>IFERROR(__xludf.DUMMYFUNCTION("""COMPUTED_VALUE"""),2023.78)</f>
        <v>2023.78</v>
      </c>
      <c r="J386" s="2">
        <f>IFERROR(__xludf.DUMMYFUNCTION("""COMPUTED_VALUE"""),45854.66666666667)</f>
        <v>45854.66667</v>
      </c>
      <c r="K386" s="1">
        <f>IFERROR(__xludf.DUMMYFUNCTION("""COMPUTED_VALUE"""),2034.89)</f>
        <v>2034.89</v>
      </c>
      <c r="M386" s="2">
        <f>IFERROR(__xludf.DUMMYFUNCTION("""COMPUTED_VALUE"""),45854.66666666667)</f>
        <v>45854.66667</v>
      </c>
      <c r="N386" s="1">
        <f>IFERROR(__xludf.DUMMYFUNCTION("""COMPUTED_VALUE"""),7.74096139E8)</f>
        <v>774096139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IFERROR(__xludf.DUMMYFUNCTION("""COMPUTED_VALUE"""),2036.21)</f>
        <v>2036.21</v>
      </c>
      <c r="D387" s="2">
        <f>IFERROR(__xludf.DUMMYFUNCTION("""COMPUTED_VALUE"""),45855.66666666667)</f>
        <v>45855.66667</v>
      </c>
      <c r="E387" s="1">
        <f>IFERROR(__xludf.DUMMYFUNCTION("""COMPUTED_VALUE"""),2048.56)</f>
        <v>2048.56</v>
      </c>
      <c r="G387" s="2">
        <f>IFERROR(__xludf.DUMMYFUNCTION("""COMPUTED_VALUE"""),45855.66666666667)</f>
        <v>45855.66667</v>
      </c>
      <c r="H387" s="1">
        <f>IFERROR(__xludf.DUMMYFUNCTION("""COMPUTED_VALUE"""),2033.91)</f>
        <v>2033.91</v>
      </c>
      <c r="J387" s="2">
        <f>IFERROR(__xludf.DUMMYFUNCTION("""COMPUTED_VALUE"""),45855.66666666667)</f>
        <v>45855.66667</v>
      </c>
      <c r="K387" s="1">
        <f>IFERROR(__xludf.DUMMYFUNCTION("""COMPUTED_VALUE"""),2046.45)</f>
        <v>2046.45</v>
      </c>
      <c r="M387" s="2">
        <f>IFERROR(__xludf.DUMMYFUNCTION("""COMPUTED_VALUE"""),45855.66666666667)</f>
        <v>45855.66667</v>
      </c>
      <c r="N387" s="1">
        <f>IFERROR(__xludf.DUMMYFUNCTION("""COMPUTED_VALUE"""),9.26580815E8)</f>
        <v>926580815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IFERROR(__xludf.DUMMYFUNCTION("""COMPUTED_VALUE"""),2048.56)</f>
        <v>2048.56</v>
      </c>
      <c r="D388" s="2">
        <f>IFERROR(__xludf.DUMMYFUNCTION("""COMPUTED_VALUE"""),45856.66666666667)</f>
        <v>45856.66667</v>
      </c>
      <c r="E388" s="1">
        <f>IFERROR(__xludf.DUMMYFUNCTION("""COMPUTED_VALUE"""),2048.56)</f>
        <v>2048.56</v>
      </c>
      <c r="G388" s="2">
        <f>IFERROR(__xludf.DUMMYFUNCTION("""COMPUTED_VALUE"""),45856.66666666667)</f>
        <v>45856.66667</v>
      </c>
      <c r="H388" s="1">
        <f>IFERROR(__xludf.DUMMYFUNCTION("""COMPUTED_VALUE"""),2036.13)</f>
        <v>2036.13</v>
      </c>
      <c r="J388" s="2">
        <f>IFERROR(__xludf.DUMMYFUNCTION("""COMPUTED_VALUE"""),45856.66666666667)</f>
        <v>45856.66667</v>
      </c>
      <c r="K388" s="1">
        <f>IFERROR(__xludf.DUMMYFUNCTION("""COMPUTED_VALUE"""),2045.49)</f>
        <v>2045.49</v>
      </c>
      <c r="M388" s="2">
        <f>IFERROR(__xludf.DUMMYFUNCTION("""COMPUTED_VALUE"""),45856.66666666667)</f>
        <v>45856.66667</v>
      </c>
      <c r="N388" s="1">
        <f>IFERROR(__xludf.DUMMYFUNCTION("""COMPUTED_VALUE"""),7.09580253E8)</f>
        <v>709580253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IFERROR(__xludf.DUMMYFUNCTION("""COMPUTED_VALUE"""),2046.06)</f>
        <v>2046.06</v>
      </c>
      <c r="D389" s="2">
        <f>IFERROR(__xludf.DUMMYFUNCTION("""COMPUTED_VALUE"""),45859.66666666667)</f>
        <v>45859.66667</v>
      </c>
      <c r="E389" s="1">
        <f>IFERROR(__xludf.DUMMYFUNCTION("""COMPUTED_VALUE"""),2063.92)</f>
        <v>2063.92</v>
      </c>
      <c r="G389" s="2">
        <f>IFERROR(__xludf.DUMMYFUNCTION("""COMPUTED_VALUE"""),45859.66666666667)</f>
        <v>45859.66667</v>
      </c>
      <c r="H389" s="1">
        <f>IFERROR(__xludf.DUMMYFUNCTION("""COMPUTED_VALUE"""),2046.06)</f>
        <v>2046.06</v>
      </c>
      <c r="J389" s="2">
        <f>IFERROR(__xludf.DUMMYFUNCTION("""COMPUTED_VALUE"""),45859.66666666667)</f>
        <v>45859.66667</v>
      </c>
      <c r="K389" s="1">
        <f>IFERROR(__xludf.DUMMYFUNCTION("""COMPUTED_VALUE"""),2057.94)</f>
        <v>2057.94</v>
      </c>
      <c r="M389" s="2">
        <f>IFERROR(__xludf.DUMMYFUNCTION("""COMPUTED_VALUE"""),45859.66666666667)</f>
        <v>45859.66667</v>
      </c>
      <c r="N389" s="1">
        <f>IFERROR(__xludf.DUMMYFUNCTION("""COMPUTED_VALUE"""),6.55767523E8)</f>
        <v>655767523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IFERROR(__xludf.DUMMYFUNCTION("""COMPUTED_VALUE"""),2059.52)</f>
        <v>2059.52</v>
      </c>
      <c r="D390" s="2">
        <f>IFERROR(__xludf.DUMMYFUNCTION("""COMPUTED_VALUE"""),45860.66666666667)</f>
        <v>45860.66667</v>
      </c>
      <c r="E390" s="1">
        <f>IFERROR(__xludf.DUMMYFUNCTION("""COMPUTED_VALUE"""),2067.68)</f>
        <v>2067.68</v>
      </c>
      <c r="G390" s="2">
        <f>IFERROR(__xludf.DUMMYFUNCTION("""COMPUTED_VALUE"""),45860.66666666667)</f>
        <v>45860.66667</v>
      </c>
      <c r="H390" s="1">
        <f>IFERROR(__xludf.DUMMYFUNCTION("""COMPUTED_VALUE"""),2051.97)</f>
        <v>2051.97</v>
      </c>
      <c r="J390" s="2">
        <f>IFERROR(__xludf.DUMMYFUNCTION("""COMPUTED_VALUE"""),45860.66666666667)</f>
        <v>45860.66667</v>
      </c>
      <c r="K390" s="1">
        <f>IFERROR(__xludf.DUMMYFUNCTION("""COMPUTED_VALUE"""),2060.93)</f>
        <v>2060.93</v>
      </c>
      <c r="M390" s="2">
        <f>IFERROR(__xludf.DUMMYFUNCTION("""COMPUTED_VALUE"""),45860.66666666667)</f>
        <v>45860.66667</v>
      </c>
      <c r="N390" s="1">
        <f>IFERROR(__xludf.DUMMYFUNCTION("""COMPUTED_VALUE"""),6.56287791E8)</f>
        <v>656287791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IFERROR(__xludf.DUMMYFUNCTION("""COMPUTED_VALUE"""),2065.89)</f>
        <v>2065.89</v>
      </c>
      <c r="D391" s="2">
        <f>IFERROR(__xludf.DUMMYFUNCTION("""COMPUTED_VALUE"""),45861.66666666667)</f>
        <v>45861.66667</v>
      </c>
      <c r="E391" s="1">
        <f>IFERROR(__xludf.DUMMYFUNCTION("""COMPUTED_VALUE"""),2068.23)</f>
        <v>2068.23</v>
      </c>
      <c r="G391" s="2">
        <f>IFERROR(__xludf.DUMMYFUNCTION("""COMPUTED_VALUE"""),45861.66666666667)</f>
        <v>45861.66667</v>
      </c>
      <c r="H391" s="1">
        <f>IFERROR(__xludf.DUMMYFUNCTION("""COMPUTED_VALUE"""),2060.39)</f>
        <v>2060.39</v>
      </c>
      <c r="J391" s="2">
        <f>IFERROR(__xludf.DUMMYFUNCTION("""COMPUTED_VALUE"""),45861.66666666667)</f>
        <v>45861.66667</v>
      </c>
      <c r="K391" s="1">
        <f>IFERROR(__xludf.DUMMYFUNCTION("""COMPUTED_VALUE"""),2066.19)</f>
        <v>2066.19</v>
      </c>
      <c r="M391" s="2">
        <f>IFERROR(__xludf.DUMMYFUNCTION("""COMPUTED_VALUE"""),45861.66666666667)</f>
        <v>45861.66667</v>
      </c>
      <c r="N391" s="1">
        <f>IFERROR(__xludf.DUMMYFUNCTION("""COMPUTED_VALUE"""),7.1465752E8)</f>
        <v>714657520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IFERROR(__xludf.DUMMYFUNCTION("""COMPUTED_VALUE"""),2064.67)</f>
        <v>2064.67</v>
      </c>
      <c r="D392" s="2">
        <f>IFERROR(__xludf.DUMMYFUNCTION("""COMPUTED_VALUE"""),45862.66666666667)</f>
        <v>45862.66667</v>
      </c>
      <c r="E392" s="1">
        <f>IFERROR(__xludf.DUMMYFUNCTION("""COMPUTED_VALUE"""),2081.05)</f>
        <v>2081.05</v>
      </c>
      <c r="G392" s="2">
        <f>IFERROR(__xludf.DUMMYFUNCTION("""COMPUTED_VALUE"""),45862.66666666667)</f>
        <v>45862.66667</v>
      </c>
      <c r="H392" s="1">
        <f>IFERROR(__xludf.DUMMYFUNCTION("""COMPUTED_VALUE"""),2063.4)</f>
        <v>2063.4</v>
      </c>
      <c r="J392" s="2">
        <f>IFERROR(__xludf.DUMMYFUNCTION("""COMPUTED_VALUE"""),45862.66666666667)</f>
        <v>45862.66667</v>
      </c>
      <c r="K392" s="1">
        <f>IFERROR(__xludf.DUMMYFUNCTION("""COMPUTED_VALUE"""),2065.31)</f>
        <v>2065.31</v>
      </c>
      <c r="M392" s="2">
        <f>IFERROR(__xludf.DUMMYFUNCTION("""COMPUTED_VALUE"""),45862.66666666667)</f>
        <v>45862.66667</v>
      </c>
      <c r="N392" s="1">
        <f>IFERROR(__xludf.DUMMYFUNCTION("""COMPUTED_VALUE"""),9.41167636E8)</f>
        <v>941167636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IFERROR(__xludf.DUMMYFUNCTION("""COMPUTED_VALUE"""),2064.37)</f>
        <v>2064.37</v>
      </c>
      <c r="D393" s="2">
        <f>IFERROR(__xludf.DUMMYFUNCTION("""COMPUTED_VALUE"""),45863.66666666667)</f>
        <v>45863.66667</v>
      </c>
      <c r="E393" s="1">
        <f>IFERROR(__xludf.DUMMYFUNCTION("""COMPUTED_VALUE"""),2067.05)</f>
        <v>2067.05</v>
      </c>
      <c r="G393" s="2">
        <f>IFERROR(__xludf.DUMMYFUNCTION("""COMPUTED_VALUE"""),45863.66666666667)</f>
        <v>45863.66667</v>
      </c>
      <c r="H393" s="1">
        <f>IFERROR(__xludf.DUMMYFUNCTION("""COMPUTED_VALUE"""),2058.69)</f>
        <v>2058.69</v>
      </c>
      <c r="J393" s="2">
        <f>IFERROR(__xludf.DUMMYFUNCTION("""COMPUTED_VALUE"""),45863.66666666667)</f>
        <v>45863.66667</v>
      </c>
      <c r="K393" s="1">
        <f>IFERROR(__xludf.DUMMYFUNCTION("""COMPUTED_VALUE"""),2065.83)</f>
        <v>2065.83</v>
      </c>
      <c r="M393" s="2">
        <f>IFERROR(__xludf.DUMMYFUNCTION("""COMPUTED_VALUE"""),45863.66666666667)</f>
        <v>45863.66667</v>
      </c>
      <c r="N393" s="1">
        <f>IFERROR(__xludf.DUMMYFUNCTION("""COMPUTED_VALUE"""),6.95648942E8)</f>
        <v>695648942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IFERROR(__xludf.DUMMYFUNCTION("""COMPUTED_VALUE"""),2070.84)</f>
        <v>2070.84</v>
      </c>
      <c r="D394" s="2">
        <f>IFERROR(__xludf.DUMMYFUNCTION("""COMPUTED_VALUE"""),45866.66666666667)</f>
        <v>45866.66667</v>
      </c>
      <c r="E394" s="1">
        <f>IFERROR(__xludf.DUMMYFUNCTION("""COMPUTED_VALUE"""),2074.17)</f>
        <v>2074.17</v>
      </c>
      <c r="G394" s="2">
        <f>IFERROR(__xludf.DUMMYFUNCTION("""COMPUTED_VALUE"""),45866.66666666667)</f>
        <v>45866.66667</v>
      </c>
      <c r="H394" s="1">
        <f>IFERROR(__xludf.DUMMYFUNCTION("""COMPUTED_VALUE"""),2061.27)</f>
        <v>2061.27</v>
      </c>
      <c r="J394" s="2">
        <f>IFERROR(__xludf.DUMMYFUNCTION("""COMPUTED_VALUE"""),45866.66666666667)</f>
        <v>45866.66667</v>
      </c>
      <c r="K394" s="1">
        <f>IFERROR(__xludf.DUMMYFUNCTION("""COMPUTED_VALUE"""),2065.59)</f>
        <v>2065.59</v>
      </c>
      <c r="M394" s="2">
        <f>IFERROR(__xludf.DUMMYFUNCTION("""COMPUTED_VALUE"""),45866.66666666667)</f>
        <v>45866.66667</v>
      </c>
      <c r="N394" s="1">
        <f>IFERROR(__xludf.DUMMYFUNCTION("""COMPUTED_VALUE"""),7.2885379E8)</f>
        <v>728853790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IFERROR(__xludf.DUMMYFUNCTION("""COMPUTED_VALUE"""),2067.55)</f>
        <v>2067.55</v>
      </c>
      <c r="D395" s="2">
        <f>IFERROR(__xludf.DUMMYFUNCTION("""COMPUTED_VALUE"""),45867.66666666667)</f>
        <v>45867.66667</v>
      </c>
      <c r="E395" s="1">
        <f>IFERROR(__xludf.DUMMYFUNCTION("""COMPUTED_VALUE"""),2069.34)</f>
        <v>2069.34</v>
      </c>
      <c r="G395" s="2">
        <f>IFERROR(__xludf.DUMMYFUNCTION("""COMPUTED_VALUE"""),45867.66666666667)</f>
        <v>45867.66667</v>
      </c>
      <c r="H395" s="1">
        <f>IFERROR(__xludf.DUMMYFUNCTION("""COMPUTED_VALUE"""),2049.44)</f>
        <v>2049.44</v>
      </c>
      <c r="J395" s="2">
        <f>IFERROR(__xludf.DUMMYFUNCTION("""COMPUTED_VALUE"""),45867.66666666667)</f>
        <v>45867.66667</v>
      </c>
      <c r="K395" s="1">
        <f>IFERROR(__xludf.DUMMYFUNCTION("""COMPUTED_VALUE"""),2051.51)</f>
        <v>2051.51</v>
      </c>
      <c r="M395" s="2">
        <f>IFERROR(__xludf.DUMMYFUNCTION("""COMPUTED_VALUE"""),45867.66666666667)</f>
        <v>45867.66667</v>
      </c>
      <c r="N395" s="1">
        <f>IFERROR(__xludf.DUMMYFUNCTION("""COMPUTED_VALUE"""),7.58936663E8)</f>
        <v>758936663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IFERROR(__xludf.DUMMYFUNCTION("""COMPUTED_VALUE"""),2055.29)</f>
        <v>2055.29</v>
      </c>
      <c r="D396" s="2">
        <f>IFERROR(__xludf.DUMMYFUNCTION("""COMPUTED_VALUE"""),45868.66666666667)</f>
        <v>45868.66667</v>
      </c>
      <c r="E396" s="1">
        <f>IFERROR(__xludf.DUMMYFUNCTION("""COMPUTED_VALUE"""),2058.41)</f>
        <v>2058.41</v>
      </c>
      <c r="G396" s="2">
        <f>IFERROR(__xludf.DUMMYFUNCTION("""COMPUTED_VALUE"""),45868.66666666667)</f>
        <v>45868.66667</v>
      </c>
      <c r="H396" s="1">
        <f>IFERROR(__xludf.DUMMYFUNCTION("""COMPUTED_VALUE"""),2040.8)</f>
        <v>2040.8</v>
      </c>
      <c r="J396" s="2">
        <f>IFERROR(__xludf.DUMMYFUNCTION("""COMPUTED_VALUE"""),45868.66666666667)</f>
        <v>45868.66667</v>
      </c>
      <c r="K396" s="1">
        <f>IFERROR(__xludf.DUMMYFUNCTION("""COMPUTED_VALUE"""),2047.93)</f>
        <v>2047.93</v>
      </c>
      <c r="M396" s="2">
        <f>IFERROR(__xludf.DUMMYFUNCTION("""COMPUTED_VALUE"""),45868.66666666667)</f>
        <v>45868.66667</v>
      </c>
      <c r="N396" s="1">
        <f>IFERROR(__xludf.DUMMYFUNCTION("""COMPUTED_VALUE"""),7.82185317E8)</f>
        <v>782185317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IFERROR(__xludf.DUMMYFUNCTION("""COMPUTED_VALUE"""),2065.47)</f>
        <v>2065.47</v>
      </c>
      <c r="D397" s="2">
        <f>IFERROR(__xludf.DUMMYFUNCTION("""COMPUTED_VALUE"""),45869.66666666667)</f>
        <v>45869.66667</v>
      </c>
      <c r="E397" s="1">
        <f>IFERROR(__xludf.DUMMYFUNCTION("""COMPUTED_VALUE"""),2066.16)</f>
        <v>2066.16</v>
      </c>
      <c r="G397" s="2">
        <f>IFERROR(__xludf.DUMMYFUNCTION("""COMPUTED_VALUE"""),45869.66666666667)</f>
        <v>45869.66667</v>
      </c>
      <c r="H397" s="1">
        <f>IFERROR(__xludf.DUMMYFUNCTION("""COMPUTED_VALUE"""),2047.07)</f>
        <v>2047.07</v>
      </c>
      <c r="J397" s="2">
        <f>IFERROR(__xludf.DUMMYFUNCTION("""COMPUTED_VALUE"""),45869.66666666667)</f>
        <v>45869.66667</v>
      </c>
      <c r="K397" s="1">
        <f>IFERROR(__xludf.DUMMYFUNCTION("""COMPUTED_VALUE"""),2049.06)</f>
        <v>2049.06</v>
      </c>
      <c r="M397" s="2">
        <f>IFERROR(__xludf.DUMMYFUNCTION("""COMPUTED_VALUE"""),45869.66666666667)</f>
        <v>45869.66667</v>
      </c>
      <c r="N397" s="1">
        <f>IFERROR(__xludf.DUMMYFUNCTION("""COMPUTED_VALUE"""),8.99208155E8)</f>
        <v>899208155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IFERROR(__xludf.DUMMYFUNCTION("""COMPUTED_VALUE"""),1996.49)</f>
        <v>1996.49</v>
      </c>
      <c r="D398" s="2">
        <f>IFERROR(__xludf.DUMMYFUNCTION("""COMPUTED_VALUE"""),45870.66666666667)</f>
        <v>45870.66667</v>
      </c>
      <c r="E398" s="1">
        <f>IFERROR(__xludf.DUMMYFUNCTION("""COMPUTED_VALUE"""),2005.4)</f>
        <v>2005.4</v>
      </c>
      <c r="G398" s="2">
        <f>IFERROR(__xludf.DUMMYFUNCTION("""COMPUTED_VALUE"""),45870.66666666667)</f>
        <v>45870.66667</v>
      </c>
      <c r="H398" s="1">
        <f>IFERROR(__xludf.DUMMYFUNCTION("""COMPUTED_VALUE"""),1982.75)</f>
        <v>1982.75</v>
      </c>
      <c r="J398" s="2">
        <f>IFERROR(__xludf.DUMMYFUNCTION("""COMPUTED_VALUE"""),45870.66666666667)</f>
        <v>45870.66667</v>
      </c>
      <c r="K398" s="1">
        <f>IFERROR(__xludf.DUMMYFUNCTION("""COMPUTED_VALUE"""),1993.89)</f>
        <v>1993.89</v>
      </c>
      <c r="M398" s="2">
        <f>IFERROR(__xludf.DUMMYFUNCTION("""COMPUTED_VALUE"""),45870.66666666667)</f>
        <v>45870.66667</v>
      </c>
      <c r="N398" s="1">
        <f>IFERROR(__xludf.DUMMYFUNCTION("""COMPUTED_VALUE"""),8.62984842E8)</f>
        <v>862984842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IFERROR(__xludf.DUMMYFUNCTION("""COMPUTED_VALUE"""),2004.14)</f>
        <v>2004.14</v>
      </c>
      <c r="D399" s="2">
        <f>IFERROR(__xludf.DUMMYFUNCTION("""COMPUTED_VALUE"""),45873.66666666667)</f>
        <v>45873.66667</v>
      </c>
      <c r="E399" s="1">
        <f>IFERROR(__xludf.DUMMYFUNCTION("""COMPUTED_VALUE"""),2011.43)</f>
        <v>2011.43</v>
      </c>
      <c r="G399" s="2">
        <f>IFERROR(__xludf.DUMMYFUNCTION("""COMPUTED_VALUE"""),45873.66666666667)</f>
        <v>45873.66667</v>
      </c>
      <c r="H399" s="1">
        <f>IFERROR(__xludf.DUMMYFUNCTION("""COMPUTED_VALUE"""),2001.04)</f>
        <v>2001.04</v>
      </c>
      <c r="J399" s="2">
        <f>IFERROR(__xludf.DUMMYFUNCTION("""COMPUTED_VALUE"""),45873.66666666667)</f>
        <v>45873.66667</v>
      </c>
      <c r="K399" s="1">
        <f>IFERROR(__xludf.DUMMYFUNCTION("""COMPUTED_VALUE"""),2006.74)</f>
        <v>2006.74</v>
      </c>
      <c r="M399" s="2">
        <f>IFERROR(__xludf.DUMMYFUNCTION("""COMPUTED_VALUE"""),45873.66666666667)</f>
        <v>45873.66667</v>
      </c>
      <c r="N399" s="1">
        <f>IFERROR(__xludf.DUMMYFUNCTION("""COMPUTED_VALUE"""),8.10298176E8)</f>
        <v>810298176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IFERROR(__xludf.DUMMYFUNCTION("""COMPUTED_VALUE"""),2010.89)</f>
        <v>2010.89</v>
      </c>
      <c r="D400" s="2">
        <f>IFERROR(__xludf.DUMMYFUNCTION("""COMPUTED_VALUE"""),45874.66666666667)</f>
        <v>45874.66667</v>
      </c>
      <c r="E400" s="1">
        <f>IFERROR(__xludf.DUMMYFUNCTION("""COMPUTED_VALUE"""),2019.48)</f>
        <v>2019.48</v>
      </c>
      <c r="G400" s="2">
        <f>IFERROR(__xludf.DUMMYFUNCTION("""COMPUTED_VALUE"""),45874.66666666667)</f>
        <v>45874.66667</v>
      </c>
      <c r="H400" s="1">
        <f>IFERROR(__xludf.DUMMYFUNCTION("""COMPUTED_VALUE"""),2004.73)</f>
        <v>2004.73</v>
      </c>
      <c r="J400" s="2">
        <f>IFERROR(__xludf.DUMMYFUNCTION("""COMPUTED_VALUE"""),45874.66666666667)</f>
        <v>45874.66667</v>
      </c>
      <c r="K400" s="1">
        <f>IFERROR(__xludf.DUMMYFUNCTION("""COMPUTED_VALUE"""),2005.05)</f>
        <v>2005.05</v>
      </c>
      <c r="M400" s="2">
        <f>IFERROR(__xludf.DUMMYFUNCTION("""COMPUTED_VALUE"""),45874.66666666667)</f>
        <v>45874.66667</v>
      </c>
      <c r="N400" s="1">
        <f>IFERROR(__xludf.DUMMYFUNCTION("""COMPUTED_VALUE"""),7.53732795E8)</f>
        <v>753732795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IFERROR(__xludf.DUMMYFUNCTION("""COMPUTED_VALUE"""),2009.2)</f>
        <v>2009.2</v>
      </c>
      <c r="D401" s="2">
        <f>IFERROR(__xludf.DUMMYFUNCTION("""COMPUTED_VALUE"""),45875.66666666667)</f>
        <v>45875.66667</v>
      </c>
      <c r="E401" s="1">
        <f>IFERROR(__xludf.DUMMYFUNCTION("""COMPUTED_VALUE"""),2047.34)</f>
        <v>2047.34</v>
      </c>
      <c r="G401" s="2">
        <f>IFERROR(__xludf.DUMMYFUNCTION("""COMPUTED_VALUE"""),45875.66666666667)</f>
        <v>45875.66667</v>
      </c>
      <c r="H401" s="1">
        <f>IFERROR(__xludf.DUMMYFUNCTION("""COMPUTED_VALUE"""),2005.22)</f>
        <v>2005.22</v>
      </c>
      <c r="J401" s="2">
        <f>IFERROR(__xludf.DUMMYFUNCTION("""COMPUTED_VALUE"""),45875.66666666667)</f>
        <v>45875.66667</v>
      </c>
      <c r="K401" s="1">
        <f>IFERROR(__xludf.DUMMYFUNCTION("""COMPUTED_VALUE"""),2045.82)</f>
        <v>2045.82</v>
      </c>
      <c r="M401" s="2">
        <f>IFERROR(__xludf.DUMMYFUNCTION("""COMPUTED_VALUE"""),45875.66666666667)</f>
        <v>45875.66667</v>
      </c>
      <c r="N401" s="1">
        <f>IFERROR(__xludf.DUMMYFUNCTION("""COMPUTED_VALUE"""),8.48696246E8)</f>
        <v>848696246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IFERROR(__xludf.DUMMYFUNCTION("""COMPUTED_VALUE"""),2051.19)</f>
        <v>2051.19</v>
      </c>
      <c r="D402" s="2">
        <f>IFERROR(__xludf.DUMMYFUNCTION("""COMPUTED_VALUE"""),45876.66666666667)</f>
        <v>45876.66667</v>
      </c>
      <c r="E402" s="1">
        <f>IFERROR(__xludf.DUMMYFUNCTION("""COMPUTED_VALUE"""),2061.11)</f>
        <v>2061.11</v>
      </c>
      <c r="G402" s="2">
        <f>IFERROR(__xludf.DUMMYFUNCTION("""COMPUTED_VALUE"""),45876.66666666667)</f>
        <v>45876.66667</v>
      </c>
      <c r="H402" s="1">
        <f>IFERROR(__xludf.DUMMYFUNCTION("""COMPUTED_VALUE"""),2031.9)</f>
        <v>2031.9</v>
      </c>
      <c r="J402" s="2">
        <f>IFERROR(__xludf.DUMMYFUNCTION("""COMPUTED_VALUE"""),45876.66666666667)</f>
        <v>45876.66667</v>
      </c>
      <c r="K402" s="1">
        <f>IFERROR(__xludf.DUMMYFUNCTION("""COMPUTED_VALUE"""),2046.17)</f>
        <v>2046.17</v>
      </c>
      <c r="M402" s="2">
        <f>IFERROR(__xludf.DUMMYFUNCTION("""COMPUTED_VALUE"""),45876.66666666667)</f>
        <v>45876.66667</v>
      </c>
      <c r="N402" s="1">
        <f>IFERROR(__xludf.DUMMYFUNCTION("""COMPUTED_VALUE"""),8.39493505E8)</f>
        <v>839493505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IFERROR(__xludf.DUMMYFUNCTION("""COMPUTED_VALUE"""),2041.63)</f>
        <v>2041.63</v>
      </c>
      <c r="D403" s="2">
        <f>IFERROR(__xludf.DUMMYFUNCTION("""COMPUTED_VALUE"""),45877.66666666667)</f>
        <v>45877.66667</v>
      </c>
      <c r="E403" s="1">
        <f>IFERROR(__xludf.DUMMYFUNCTION("""COMPUTED_VALUE"""),2046.53)</f>
        <v>2046.53</v>
      </c>
      <c r="G403" s="2">
        <f>IFERROR(__xludf.DUMMYFUNCTION("""COMPUTED_VALUE"""),45877.66666666667)</f>
        <v>45877.66667</v>
      </c>
      <c r="H403" s="1">
        <f>IFERROR(__xludf.DUMMYFUNCTION("""COMPUTED_VALUE"""),2035.5)</f>
        <v>2035.5</v>
      </c>
      <c r="J403" s="2">
        <f>IFERROR(__xludf.DUMMYFUNCTION("""COMPUTED_VALUE"""),45877.66666666667)</f>
        <v>45877.66667</v>
      </c>
      <c r="K403" s="1">
        <f>IFERROR(__xludf.DUMMYFUNCTION("""COMPUTED_VALUE"""),2037.46)</f>
        <v>2037.46</v>
      </c>
      <c r="M403" s="2">
        <f>IFERROR(__xludf.DUMMYFUNCTION("""COMPUTED_VALUE"""),45877.66666666667)</f>
        <v>45877.66667</v>
      </c>
      <c r="N403" s="1">
        <f>IFERROR(__xludf.DUMMYFUNCTION("""COMPUTED_VALUE"""),8.42814766E8)</f>
        <v>842814766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IFERROR(__xludf.DUMMYFUNCTION("""COMPUTED_VALUE"""),2036.96)</f>
        <v>2036.96</v>
      </c>
      <c r="D404" s="2">
        <f>IFERROR(__xludf.DUMMYFUNCTION("""COMPUTED_VALUE"""),45880.66666666667)</f>
        <v>45880.66667</v>
      </c>
      <c r="E404" s="1">
        <f>IFERROR(__xludf.DUMMYFUNCTION("""COMPUTED_VALUE"""),2040.0)</f>
        <v>2040</v>
      </c>
      <c r="G404" s="2">
        <f>IFERROR(__xludf.DUMMYFUNCTION("""COMPUTED_VALUE"""),45880.66666666667)</f>
        <v>45880.66667</v>
      </c>
      <c r="H404" s="1">
        <f>IFERROR(__xludf.DUMMYFUNCTION("""COMPUTED_VALUE"""),2029.56)</f>
        <v>2029.56</v>
      </c>
      <c r="J404" s="2">
        <f>IFERROR(__xludf.DUMMYFUNCTION("""COMPUTED_VALUE"""),45880.66666666667)</f>
        <v>45880.66667</v>
      </c>
      <c r="K404" s="1">
        <f>IFERROR(__xludf.DUMMYFUNCTION("""COMPUTED_VALUE"""),2034.9)</f>
        <v>2034.9</v>
      </c>
      <c r="M404" s="2">
        <f>IFERROR(__xludf.DUMMYFUNCTION("""COMPUTED_VALUE"""),45880.66666666667)</f>
        <v>45880.66667</v>
      </c>
      <c r="N404" s="1">
        <f>IFERROR(__xludf.DUMMYFUNCTION("""COMPUTED_VALUE"""),7.02287333E8)</f>
        <v>702287333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IFERROR(__xludf.DUMMYFUNCTION("""COMPUTED_VALUE"""),2039.2)</f>
        <v>2039.2</v>
      </c>
      <c r="D405" s="2">
        <f>IFERROR(__xludf.DUMMYFUNCTION("""COMPUTED_VALUE"""),45881.66666666667)</f>
        <v>45881.66667</v>
      </c>
      <c r="E405" s="1">
        <f>IFERROR(__xludf.DUMMYFUNCTION("""COMPUTED_VALUE"""),2054.13)</f>
        <v>2054.13</v>
      </c>
      <c r="G405" s="2">
        <f>IFERROR(__xludf.DUMMYFUNCTION("""COMPUTED_VALUE"""),45881.66666666667)</f>
        <v>45881.66667</v>
      </c>
      <c r="H405" s="1">
        <f>IFERROR(__xludf.DUMMYFUNCTION("""COMPUTED_VALUE"""),2035.3)</f>
        <v>2035.3</v>
      </c>
      <c r="J405" s="2">
        <f>IFERROR(__xludf.DUMMYFUNCTION("""COMPUTED_VALUE"""),45881.66666666667)</f>
        <v>45881.66667</v>
      </c>
      <c r="K405" s="1">
        <f>IFERROR(__xludf.DUMMYFUNCTION("""COMPUTED_VALUE"""),2052.91)</f>
        <v>2052.91</v>
      </c>
      <c r="M405" s="2">
        <f>IFERROR(__xludf.DUMMYFUNCTION("""COMPUTED_VALUE"""),45881.66666666667)</f>
        <v>45881.66667</v>
      </c>
      <c r="N405" s="1">
        <f>IFERROR(__xludf.DUMMYFUNCTION("""COMPUTED_VALUE"""),7.62881127E8)</f>
        <v>762881127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IFERROR(__xludf.DUMMYFUNCTION("""COMPUTED_VALUE"""),2056.31)</f>
        <v>2056.31</v>
      </c>
      <c r="D406" s="2">
        <f>IFERROR(__xludf.DUMMYFUNCTION("""COMPUTED_VALUE"""),45882.66666666667)</f>
        <v>45882.66667</v>
      </c>
      <c r="E406" s="1">
        <f>IFERROR(__xludf.DUMMYFUNCTION("""COMPUTED_VALUE"""),2070.49)</f>
        <v>2070.49</v>
      </c>
      <c r="G406" s="2">
        <f>IFERROR(__xludf.DUMMYFUNCTION("""COMPUTED_VALUE"""),45882.66666666667)</f>
        <v>45882.66667</v>
      </c>
      <c r="H406" s="1">
        <f>IFERROR(__xludf.DUMMYFUNCTION("""COMPUTED_VALUE"""),2053.32)</f>
        <v>2053.32</v>
      </c>
      <c r="J406" s="2">
        <f>IFERROR(__xludf.DUMMYFUNCTION("""COMPUTED_VALUE"""),45882.66666666667)</f>
        <v>45882.66667</v>
      </c>
      <c r="K406" s="1">
        <f>IFERROR(__xludf.DUMMYFUNCTION("""COMPUTED_VALUE"""),2069.24)</f>
        <v>2069.24</v>
      </c>
      <c r="M406" s="2">
        <f>IFERROR(__xludf.DUMMYFUNCTION("""COMPUTED_VALUE"""),45882.66666666667)</f>
        <v>45882.66667</v>
      </c>
      <c r="N406" s="1">
        <f>IFERROR(__xludf.DUMMYFUNCTION("""COMPUTED_VALUE"""),9.33241321E8)</f>
        <v>933241321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IFERROR(__xludf.DUMMYFUNCTION("""COMPUTED_VALUE"""),2073.95)</f>
        <v>2073.95</v>
      </c>
      <c r="D407" s="2">
        <f>IFERROR(__xludf.DUMMYFUNCTION("""COMPUTED_VALUE"""),45883.66666666667)</f>
        <v>45883.66667</v>
      </c>
      <c r="E407" s="1">
        <f>IFERROR(__xludf.DUMMYFUNCTION("""COMPUTED_VALUE"""),2088.94)</f>
        <v>2088.94</v>
      </c>
      <c r="G407" s="2">
        <f>IFERROR(__xludf.DUMMYFUNCTION("""COMPUTED_VALUE"""),45883.66666666667)</f>
        <v>45883.66667</v>
      </c>
      <c r="H407" s="1">
        <f>IFERROR(__xludf.DUMMYFUNCTION("""COMPUTED_VALUE"""),2070.06)</f>
        <v>2070.06</v>
      </c>
      <c r="J407" s="2">
        <f>IFERROR(__xludf.DUMMYFUNCTION("""COMPUTED_VALUE"""),45883.66666666667)</f>
        <v>45883.66667</v>
      </c>
      <c r="K407" s="1">
        <f>IFERROR(__xludf.DUMMYFUNCTION("""COMPUTED_VALUE"""),2080.2)</f>
        <v>2080.2</v>
      </c>
      <c r="M407" s="2">
        <f>IFERROR(__xludf.DUMMYFUNCTION("""COMPUTED_VALUE"""),45883.66666666667)</f>
        <v>45883.66667</v>
      </c>
      <c r="N407" s="1">
        <f>IFERROR(__xludf.DUMMYFUNCTION("""COMPUTED_VALUE"""),6.83970531E8)</f>
        <v>683970531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IFERROR(__xludf.DUMMYFUNCTION("""COMPUTED_VALUE"""),2085.68)</f>
        <v>2085.68</v>
      </c>
      <c r="D408" s="2">
        <f>IFERROR(__xludf.DUMMYFUNCTION("""COMPUTED_VALUE"""),45884.66666666667)</f>
        <v>45884.66667</v>
      </c>
      <c r="E408" s="1">
        <f>IFERROR(__xludf.DUMMYFUNCTION("""COMPUTED_VALUE"""),2088.6)</f>
        <v>2088.6</v>
      </c>
      <c r="G408" s="2">
        <f>IFERROR(__xludf.DUMMYFUNCTION("""COMPUTED_VALUE"""),45884.66666666667)</f>
        <v>45884.66667</v>
      </c>
      <c r="H408" s="1">
        <f>IFERROR(__xludf.DUMMYFUNCTION("""COMPUTED_VALUE"""),2076.35)</f>
        <v>2076.35</v>
      </c>
      <c r="J408" s="2">
        <f>IFERROR(__xludf.DUMMYFUNCTION("""COMPUTED_VALUE"""),45884.66666666667)</f>
        <v>45884.66667</v>
      </c>
      <c r="K408" s="1">
        <f>IFERROR(__xludf.DUMMYFUNCTION("""COMPUTED_VALUE"""),2080.53)</f>
        <v>2080.53</v>
      </c>
      <c r="M408" s="2">
        <f>IFERROR(__xludf.DUMMYFUNCTION("""COMPUTED_VALUE"""),45884.66666666667)</f>
        <v>45884.66667</v>
      </c>
      <c r="N408" s="1">
        <f>IFERROR(__xludf.DUMMYFUNCTION("""COMPUTED_VALUE"""),6.58768451E8)</f>
        <v>658768451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IFERROR(__xludf.DUMMYFUNCTION("""COMPUTED_VALUE"""),2078.24)</f>
        <v>2078.24</v>
      </c>
      <c r="D409" s="2">
        <f>IFERROR(__xludf.DUMMYFUNCTION("""COMPUTED_VALUE"""),45887.66666666667)</f>
        <v>45887.66667</v>
      </c>
      <c r="E409" s="1">
        <f>IFERROR(__xludf.DUMMYFUNCTION("""COMPUTED_VALUE"""),2091.1)</f>
        <v>2091.1</v>
      </c>
      <c r="G409" s="2">
        <f>IFERROR(__xludf.DUMMYFUNCTION("""COMPUTED_VALUE"""),45887.66666666667)</f>
        <v>45887.66667</v>
      </c>
      <c r="H409" s="1">
        <f>IFERROR(__xludf.DUMMYFUNCTION("""COMPUTED_VALUE"""),2076.28)</f>
        <v>2076.28</v>
      </c>
      <c r="J409" s="2">
        <f>IFERROR(__xludf.DUMMYFUNCTION("""COMPUTED_VALUE"""),45887.66666666667)</f>
        <v>45887.66667</v>
      </c>
      <c r="K409" s="1">
        <f>IFERROR(__xludf.DUMMYFUNCTION("""COMPUTED_VALUE"""),2088.62)</f>
        <v>2088.62</v>
      </c>
      <c r="M409" s="2">
        <f>IFERROR(__xludf.DUMMYFUNCTION("""COMPUTED_VALUE"""),45887.66666666667)</f>
        <v>45887.66667</v>
      </c>
      <c r="N409" s="1">
        <f>IFERROR(__xludf.DUMMYFUNCTION("""COMPUTED_VALUE"""),6.0851967E8)</f>
        <v>608519670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IFERROR(__xludf.DUMMYFUNCTION("""COMPUTED_VALUE"""),2086.09)</f>
        <v>2086.09</v>
      </c>
      <c r="D410" s="2">
        <f>IFERROR(__xludf.DUMMYFUNCTION("""COMPUTED_VALUE"""),45888.66666666667)</f>
        <v>45888.66667</v>
      </c>
      <c r="E410" s="1">
        <f>IFERROR(__xludf.DUMMYFUNCTION("""COMPUTED_VALUE"""),2093.69)</f>
        <v>2093.69</v>
      </c>
      <c r="G410" s="2">
        <f>IFERROR(__xludf.DUMMYFUNCTION("""COMPUTED_VALUE"""),45888.66666666667)</f>
        <v>45888.66667</v>
      </c>
      <c r="H410" s="1">
        <f>IFERROR(__xludf.DUMMYFUNCTION("""COMPUTED_VALUE"""),2079.87)</f>
        <v>2079.87</v>
      </c>
      <c r="J410" s="2">
        <f>IFERROR(__xludf.DUMMYFUNCTION("""COMPUTED_VALUE"""),45888.66666666667)</f>
        <v>45888.66667</v>
      </c>
      <c r="K410" s="1">
        <f>IFERROR(__xludf.DUMMYFUNCTION("""COMPUTED_VALUE"""),2084.27)</f>
        <v>2084.27</v>
      </c>
      <c r="M410" s="2">
        <f>IFERROR(__xludf.DUMMYFUNCTION("""COMPUTED_VALUE"""),45888.66666666667)</f>
        <v>45888.66667</v>
      </c>
      <c r="N410" s="1">
        <f>IFERROR(__xludf.DUMMYFUNCTION("""COMPUTED_VALUE"""),6.06908363E8)</f>
        <v>606908363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IFERROR(__xludf.DUMMYFUNCTION("""COMPUTED_VALUE"""),2082.92)</f>
        <v>2082.92</v>
      </c>
      <c r="D411" s="2">
        <f>IFERROR(__xludf.DUMMYFUNCTION("""COMPUTED_VALUE"""),45889.66666666667)</f>
        <v>45889.66667</v>
      </c>
      <c r="E411" s="1">
        <f>IFERROR(__xludf.DUMMYFUNCTION("""COMPUTED_VALUE"""),2085.41)</f>
        <v>2085.41</v>
      </c>
      <c r="G411" s="2">
        <f>IFERROR(__xludf.DUMMYFUNCTION("""COMPUTED_VALUE"""),45889.66666666667)</f>
        <v>45889.66667</v>
      </c>
      <c r="H411" s="1">
        <f>IFERROR(__xludf.DUMMYFUNCTION("""COMPUTED_VALUE"""),2057.98)</f>
        <v>2057.98</v>
      </c>
      <c r="J411" s="2">
        <f>IFERROR(__xludf.DUMMYFUNCTION("""COMPUTED_VALUE"""),45889.66666666667)</f>
        <v>45889.66667</v>
      </c>
      <c r="K411" s="1">
        <f>IFERROR(__xludf.DUMMYFUNCTION("""COMPUTED_VALUE"""),2072.95)</f>
        <v>2072.95</v>
      </c>
      <c r="M411" s="2">
        <f>IFERROR(__xludf.DUMMYFUNCTION("""COMPUTED_VALUE"""),45889.66666666667)</f>
        <v>45889.66667</v>
      </c>
      <c r="N411" s="1">
        <f>IFERROR(__xludf.DUMMYFUNCTION("""COMPUTED_VALUE"""),6.76954978E8)</f>
        <v>676954978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IFERROR(__xludf.DUMMYFUNCTION("""COMPUTED_VALUE"""),2062.49)</f>
        <v>2062.49</v>
      </c>
      <c r="D412" s="2">
        <f>IFERROR(__xludf.DUMMYFUNCTION("""COMPUTED_VALUE"""),45890.66666666667)</f>
        <v>45890.66667</v>
      </c>
      <c r="E412" s="1">
        <f>IFERROR(__xludf.DUMMYFUNCTION("""COMPUTED_VALUE"""),2062.49)</f>
        <v>2062.49</v>
      </c>
      <c r="G412" s="2">
        <f>IFERROR(__xludf.DUMMYFUNCTION("""COMPUTED_VALUE"""),45890.66666666667)</f>
        <v>45890.66667</v>
      </c>
      <c r="H412" s="1">
        <f>IFERROR(__xludf.DUMMYFUNCTION("""COMPUTED_VALUE"""),2044.29)</f>
        <v>2044.29</v>
      </c>
      <c r="J412" s="2">
        <f>IFERROR(__xludf.DUMMYFUNCTION("""COMPUTED_VALUE"""),45890.66666666667)</f>
        <v>45890.66667</v>
      </c>
      <c r="K412" s="1">
        <f>IFERROR(__xludf.DUMMYFUNCTION("""COMPUTED_VALUE"""),2054.93)</f>
        <v>2054.93</v>
      </c>
      <c r="M412" s="2">
        <f>IFERROR(__xludf.DUMMYFUNCTION("""COMPUTED_VALUE"""),45890.66666666667)</f>
        <v>45890.66667</v>
      </c>
      <c r="N412" s="1">
        <f>IFERROR(__xludf.DUMMYFUNCTION("""COMPUTED_VALUE"""),6.32723497E8)</f>
        <v>632723497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IFERROR(__xludf.DUMMYFUNCTION("""COMPUTED_VALUE"""),2062.34)</f>
        <v>2062.34</v>
      </c>
      <c r="D413" s="2">
        <f>IFERROR(__xludf.DUMMYFUNCTION("""COMPUTED_VALUE"""),45891.66666666667)</f>
        <v>45891.66667</v>
      </c>
      <c r="E413" s="1">
        <f>IFERROR(__xludf.DUMMYFUNCTION("""COMPUTED_VALUE"""),2093.06)</f>
        <v>2093.06</v>
      </c>
      <c r="G413" s="2">
        <f>IFERROR(__xludf.DUMMYFUNCTION("""COMPUTED_VALUE"""),45891.66666666667)</f>
        <v>45891.66667</v>
      </c>
      <c r="H413" s="1">
        <f>IFERROR(__xludf.DUMMYFUNCTION("""COMPUTED_VALUE"""),2058.9)</f>
        <v>2058.9</v>
      </c>
      <c r="J413" s="2">
        <f>IFERROR(__xludf.DUMMYFUNCTION("""COMPUTED_VALUE"""),45891.66666666667)</f>
        <v>45891.66667</v>
      </c>
      <c r="K413" s="1">
        <f>IFERROR(__xludf.DUMMYFUNCTION("""COMPUTED_VALUE"""),2090.61)</f>
        <v>2090.61</v>
      </c>
      <c r="M413" s="2">
        <f>IFERROR(__xludf.DUMMYFUNCTION("""COMPUTED_VALUE"""),45891.66666666667)</f>
        <v>45891.66667</v>
      </c>
      <c r="N413" s="1">
        <f>IFERROR(__xludf.DUMMYFUNCTION("""COMPUTED_VALUE"""),7.32217539E8)</f>
        <v>732217539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IFERROR(__xludf.DUMMYFUNCTION("""COMPUTED_VALUE"""),2084.04)</f>
        <v>2084.04</v>
      </c>
      <c r="D414" s="2">
        <f>IFERROR(__xludf.DUMMYFUNCTION("""COMPUTED_VALUE"""),45894.66666666667)</f>
        <v>45894.66667</v>
      </c>
      <c r="E414" s="1">
        <f>IFERROR(__xludf.DUMMYFUNCTION("""COMPUTED_VALUE"""),2089.89)</f>
        <v>2089.89</v>
      </c>
      <c r="G414" s="2">
        <f>IFERROR(__xludf.DUMMYFUNCTION("""COMPUTED_VALUE"""),45894.66666666667)</f>
        <v>45894.66667</v>
      </c>
      <c r="H414" s="1">
        <f>IFERROR(__xludf.DUMMYFUNCTION("""COMPUTED_VALUE"""),2077.05)</f>
        <v>2077.05</v>
      </c>
      <c r="J414" s="2">
        <f>IFERROR(__xludf.DUMMYFUNCTION("""COMPUTED_VALUE"""),45894.66666666667)</f>
        <v>45894.66667</v>
      </c>
      <c r="K414" s="1">
        <f>IFERROR(__xludf.DUMMYFUNCTION("""COMPUTED_VALUE"""),2077.26)</f>
        <v>2077.26</v>
      </c>
      <c r="M414" s="2">
        <f>IFERROR(__xludf.DUMMYFUNCTION("""COMPUTED_VALUE"""),45894.66666666667)</f>
        <v>45894.66667</v>
      </c>
      <c r="N414" s="1">
        <f>IFERROR(__xludf.DUMMYFUNCTION("""COMPUTED_VALUE"""),6.06959291E8)</f>
        <v>606959291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IFERROR(__xludf.DUMMYFUNCTION("""COMPUTED_VALUE"""),2075.25)</f>
        <v>2075.25</v>
      </c>
      <c r="D415" s="2">
        <f>IFERROR(__xludf.DUMMYFUNCTION("""COMPUTED_VALUE"""),45895.66666666667)</f>
        <v>45895.66667</v>
      </c>
      <c r="E415" s="1">
        <f>IFERROR(__xludf.DUMMYFUNCTION("""COMPUTED_VALUE"""),2082.6)</f>
        <v>2082.6</v>
      </c>
      <c r="G415" s="2">
        <f>IFERROR(__xludf.DUMMYFUNCTION("""COMPUTED_VALUE"""),45895.66666666667)</f>
        <v>45895.66667</v>
      </c>
      <c r="H415" s="1">
        <f>IFERROR(__xludf.DUMMYFUNCTION("""COMPUTED_VALUE"""),2070.24)</f>
        <v>2070.24</v>
      </c>
      <c r="J415" s="2">
        <f>IFERROR(__xludf.DUMMYFUNCTION("""COMPUTED_VALUE"""),45895.66666666667)</f>
        <v>45895.66667</v>
      </c>
      <c r="K415" s="1">
        <f>IFERROR(__xludf.DUMMYFUNCTION("""COMPUTED_VALUE"""),2081.87)</f>
        <v>2081.87</v>
      </c>
      <c r="M415" s="2">
        <f>IFERROR(__xludf.DUMMYFUNCTION("""COMPUTED_VALUE"""),45895.66666666667)</f>
        <v>45895.66667</v>
      </c>
      <c r="N415" s="1">
        <f>IFERROR(__xludf.DUMMYFUNCTION("""COMPUTED_VALUE"""),8.01036138E8)</f>
        <v>801036138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IFERROR(__xludf.DUMMYFUNCTION("""COMPUTED_VALUE"""),2082.55)</f>
        <v>2082.55</v>
      </c>
      <c r="D416" s="2">
        <f>IFERROR(__xludf.DUMMYFUNCTION("""COMPUTED_VALUE"""),45896.66666666667)</f>
        <v>45896.66667</v>
      </c>
      <c r="E416" s="1">
        <f>IFERROR(__xludf.DUMMYFUNCTION("""COMPUTED_VALUE"""),2089.58)</f>
        <v>2089.58</v>
      </c>
      <c r="G416" s="2">
        <f>IFERROR(__xludf.DUMMYFUNCTION("""COMPUTED_VALUE"""),45896.66666666667)</f>
        <v>45896.66667</v>
      </c>
      <c r="H416" s="1">
        <f>IFERROR(__xludf.DUMMYFUNCTION("""COMPUTED_VALUE"""),2079.97)</f>
        <v>2079.97</v>
      </c>
      <c r="J416" s="2">
        <f>IFERROR(__xludf.DUMMYFUNCTION("""COMPUTED_VALUE"""),45896.66666666667)</f>
        <v>45896.66667</v>
      </c>
      <c r="K416" s="1">
        <f>IFERROR(__xludf.DUMMYFUNCTION("""COMPUTED_VALUE"""),2086.09)</f>
        <v>2086.09</v>
      </c>
      <c r="M416" s="2">
        <f>IFERROR(__xludf.DUMMYFUNCTION("""COMPUTED_VALUE"""),45896.66666666667)</f>
        <v>45896.66667</v>
      </c>
      <c r="N416" s="1">
        <f>IFERROR(__xludf.DUMMYFUNCTION("""COMPUTED_VALUE"""),1.027175385E9)</f>
        <v>1027175385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IFERROR(__xludf.DUMMYFUNCTION("""COMPUTED_VALUE"""),2088.62)</f>
        <v>2088.62</v>
      </c>
      <c r="D417" s="2">
        <f>IFERROR(__xludf.DUMMYFUNCTION("""COMPUTED_VALUE"""),45897.66666666667)</f>
        <v>45897.66667</v>
      </c>
      <c r="E417" s="1">
        <f>IFERROR(__xludf.DUMMYFUNCTION("""COMPUTED_VALUE"""),2095.29)</f>
        <v>2095.29</v>
      </c>
      <c r="G417" s="2">
        <f>IFERROR(__xludf.DUMMYFUNCTION("""COMPUTED_VALUE"""),45897.66666666667)</f>
        <v>45897.66667</v>
      </c>
      <c r="H417" s="1">
        <f>IFERROR(__xludf.DUMMYFUNCTION("""COMPUTED_VALUE"""),2081.16)</f>
        <v>2081.16</v>
      </c>
      <c r="J417" s="2">
        <f>IFERROR(__xludf.DUMMYFUNCTION("""COMPUTED_VALUE"""),45897.66666666667)</f>
        <v>45897.66667</v>
      </c>
      <c r="K417" s="1">
        <f>IFERROR(__xludf.DUMMYFUNCTION("""COMPUTED_VALUE"""),2094.02)</f>
        <v>2094.02</v>
      </c>
      <c r="M417" s="2">
        <f>IFERROR(__xludf.DUMMYFUNCTION("""COMPUTED_VALUE"""),45897.66666666667)</f>
        <v>45897.66667</v>
      </c>
      <c r="N417" s="1">
        <f>IFERROR(__xludf.DUMMYFUNCTION("""COMPUTED_VALUE"""),5.96112624E8)</f>
        <v>596112624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IFERROR(__xludf.DUMMYFUNCTION("""COMPUTED_VALUE"""),2093.65)</f>
        <v>2093.65</v>
      </c>
      <c r="D418" s="2">
        <f>IFERROR(__xludf.DUMMYFUNCTION("""COMPUTED_VALUE"""),45898.66666666667)</f>
        <v>45898.66667</v>
      </c>
      <c r="E418" s="1">
        <f>IFERROR(__xludf.DUMMYFUNCTION("""COMPUTED_VALUE"""),2093.65)</f>
        <v>2093.65</v>
      </c>
      <c r="G418" s="2">
        <f>IFERROR(__xludf.DUMMYFUNCTION("""COMPUTED_VALUE"""),45898.66666666667)</f>
        <v>45898.66667</v>
      </c>
      <c r="H418" s="1">
        <f>IFERROR(__xludf.DUMMYFUNCTION("""COMPUTED_VALUE"""),2073.96)</f>
        <v>2073.96</v>
      </c>
      <c r="J418" s="2">
        <f>IFERROR(__xludf.DUMMYFUNCTION("""COMPUTED_VALUE"""),45898.66666666667)</f>
        <v>45898.66667</v>
      </c>
      <c r="K418" s="1">
        <f>IFERROR(__xludf.DUMMYFUNCTION("""COMPUTED_VALUE"""),2080.79)</f>
        <v>2080.79</v>
      </c>
      <c r="M418" s="2">
        <f>IFERROR(__xludf.DUMMYFUNCTION("""COMPUTED_VALUE"""),45898.66666666667)</f>
        <v>45898.66667</v>
      </c>
      <c r="N418" s="1">
        <f>IFERROR(__xludf.DUMMYFUNCTION("""COMPUTED_VALUE"""),5.98229687E8)</f>
        <v>598229687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IFERROR(__xludf.DUMMYFUNCTION("""COMPUTED_VALUE"""),2058.83)</f>
        <v>2058.83</v>
      </c>
      <c r="D419" s="2">
        <f>IFERROR(__xludf.DUMMYFUNCTION("""COMPUTED_VALUE"""),45902.66666666667)</f>
        <v>45902.66667</v>
      </c>
      <c r="E419" s="1">
        <f>IFERROR(__xludf.DUMMYFUNCTION("""COMPUTED_VALUE"""),2070.38)</f>
        <v>2070.38</v>
      </c>
      <c r="G419" s="2">
        <f>IFERROR(__xludf.DUMMYFUNCTION("""COMPUTED_VALUE"""),45902.66666666667)</f>
        <v>45902.66667</v>
      </c>
      <c r="H419" s="1">
        <f>IFERROR(__xludf.DUMMYFUNCTION("""COMPUTED_VALUE"""),2051.25)</f>
        <v>2051.25</v>
      </c>
      <c r="J419" s="2">
        <f>IFERROR(__xludf.DUMMYFUNCTION("""COMPUTED_VALUE"""),45902.66666666667)</f>
        <v>45902.66667</v>
      </c>
      <c r="K419" s="1">
        <f>IFERROR(__xludf.DUMMYFUNCTION("""COMPUTED_VALUE"""),2069.42)</f>
        <v>2069.42</v>
      </c>
      <c r="M419" s="2">
        <f>IFERROR(__xludf.DUMMYFUNCTION("""COMPUTED_VALUE"""),45902.66666666667)</f>
        <v>45902.66667</v>
      </c>
      <c r="N419" s="1">
        <f>IFERROR(__xludf.DUMMYFUNCTION("""COMPUTED_VALUE"""),6.9740446E8)</f>
        <v>697404460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IFERROR(__xludf.DUMMYFUNCTION("""COMPUTED_VALUE"""),2066.22)</f>
        <v>2066.22</v>
      </c>
      <c r="D420" s="2">
        <f>IFERROR(__xludf.DUMMYFUNCTION("""COMPUTED_VALUE"""),45903.66666666667)</f>
        <v>45903.66667</v>
      </c>
      <c r="E420" s="1">
        <f>IFERROR(__xludf.DUMMYFUNCTION("""COMPUTED_VALUE"""),2076.09)</f>
        <v>2076.09</v>
      </c>
      <c r="G420" s="2">
        <f>IFERROR(__xludf.DUMMYFUNCTION("""COMPUTED_VALUE"""),45903.66666666667)</f>
        <v>45903.66667</v>
      </c>
      <c r="H420" s="1">
        <f>IFERROR(__xludf.DUMMYFUNCTION("""COMPUTED_VALUE"""),2064.57)</f>
        <v>2064.57</v>
      </c>
      <c r="J420" s="2">
        <f>IFERROR(__xludf.DUMMYFUNCTION("""COMPUTED_VALUE"""),45903.66666666667)</f>
        <v>45903.66667</v>
      </c>
      <c r="K420" s="1">
        <f>IFERROR(__xludf.DUMMYFUNCTION("""COMPUTED_VALUE"""),2075.33)</f>
        <v>2075.33</v>
      </c>
      <c r="M420" s="2">
        <f>IFERROR(__xludf.DUMMYFUNCTION("""COMPUTED_VALUE"""),45903.66666666667)</f>
        <v>45903.66667</v>
      </c>
      <c r="N420" s="1">
        <f>IFERROR(__xludf.DUMMYFUNCTION("""COMPUTED_VALUE"""),7.07836453E8)</f>
        <v>707836453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IFERROR(__xludf.DUMMYFUNCTION("""COMPUTED_VALUE"""),2090.32)</f>
        <v>2090.32</v>
      </c>
      <c r="D421" s="2">
        <f>IFERROR(__xludf.DUMMYFUNCTION("""COMPUTED_VALUE"""),45904.66666666667)</f>
        <v>45904.66667</v>
      </c>
      <c r="E421" s="1">
        <f>IFERROR(__xludf.DUMMYFUNCTION("""COMPUTED_VALUE"""),2113.7)</f>
        <v>2113.7</v>
      </c>
      <c r="G421" s="2">
        <f>IFERROR(__xludf.DUMMYFUNCTION("""COMPUTED_VALUE"""),45904.66666666667)</f>
        <v>45904.66667</v>
      </c>
      <c r="H421" s="1">
        <f>IFERROR(__xludf.DUMMYFUNCTION("""COMPUTED_VALUE"""),2088.88)</f>
        <v>2088.88</v>
      </c>
      <c r="J421" s="2">
        <f>IFERROR(__xludf.DUMMYFUNCTION("""COMPUTED_VALUE"""),45904.66666666667)</f>
        <v>45904.66667</v>
      </c>
      <c r="K421" s="1">
        <f>IFERROR(__xludf.DUMMYFUNCTION("""COMPUTED_VALUE"""),2113.06)</f>
        <v>2113.06</v>
      </c>
      <c r="M421" s="2">
        <f>IFERROR(__xludf.DUMMYFUNCTION("""COMPUTED_VALUE"""),45904.66666666667)</f>
        <v>45904.66667</v>
      </c>
      <c r="N421" s="1">
        <f>IFERROR(__xludf.DUMMYFUNCTION("""COMPUTED_VALUE"""),7.15020217E8)</f>
        <v>715020217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IFERROR(__xludf.DUMMYFUNCTION("""COMPUTED_VALUE"""),2115.35)</f>
        <v>2115.35</v>
      </c>
      <c r="D422" s="2">
        <f>IFERROR(__xludf.DUMMYFUNCTION("""COMPUTED_VALUE"""),45905.66666666667)</f>
        <v>45905.66667</v>
      </c>
      <c r="E422" s="1">
        <f>IFERROR(__xludf.DUMMYFUNCTION("""COMPUTED_VALUE"""),2118.78)</f>
        <v>2118.78</v>
      </c>
      <c r="G422" s="2">
        <f>IFERROR(__xludf.DUMMYFUNCTION("""COMPUTED_VALUE"""),45905.66666666667)</f>
        <v>45905.66667</v>
      </c>
      <c r="H422" s="1">
        <f>IFERROR(__xludf.DUMMYFUNCTION("""COMPUTED_VALUE"""),2095.15)</f>
        <v>2095.15</v>
      </c>
      <c r="J422" s="2">
        <f>IFERROR(__xludf.DUMMYFUNCTION("""COMPUTED_VALUE"""),45905.66666666667)</f>
        <v>45905.66667</v>
      </c>
      <c r="K422" s="1">
        <f>IFERROR(__xludf.DUMMYFUNCTION("""COMPUTED_VALUE"""),2101.07)</f>
        <v>2101.07</v>
      </c>
      <c r="M422" s="2">
        <f>IFERROR(__xludf.DUMMYFUNCTION("""COMPUTED_VALUE"""),45905.66666666667)</f>
        <v>45905.66667</v>
      </c>
      <c r="N422" s="1">
        <f>IFERROR(__xludf.DUMMYFUNCTION("""COMPUTED_VALUE"""),7.13180033E8)</f>
        <v>713180033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IFERROR(__xludf.DUMMYFUNCTION("""COMPUTED_VALUE"""),2108.73)</f>
        <v>2108.73</v>
      </c>
      <c r="D423" s="2">
        <f>IFERROR(__xludf.DUMMYFUNCTION("""COMPUTED_VALUE"""),45908.66666666667)</f>
        <v>45908.66667</v>
      </c>
      <c r="E423" s="1">
        <f>IFERROR(__xludf.DUMMYFUNCTION("""COMPUTED_VALUE"""),2120.26)</f>
        <v>2120.26</v>
      </c>
      <c r="G423" s="2">
        <f>IFERROR(__xludf.DUMMYFUNCTION("""COMPUTED_VALUE"""),45908.66666666667)</f>
        <v>45908.66667</v>
      </c>
      <c r="H423" s="1">
        <f>IFERROR(__xludf.DUMMYFUNCTION("""COMPUTED_VALUE"""),2103.5)</f>
        <v>2103.5</v>
      </c>
      <c r="J423" s="2">
        <f>IFERROR(__xludf.DUMMYFUNCTION("""COMPUTED_VALUE"""),45908.66666666667)</f>
        <v>45908.66667</v>
      </c>
      <c r="K423" s="1">
        <f>IFERROR(__xludf.DUMMYFUNCTION("""COMPUTED_VALUE"""),2119.97)</f>
        <v>2119.97</v>
      </c>
      <c r="M423" s="2">
        <f>IFERROR(__xludf.DUMMYFUNCTION("""COMPUTED_VALUE"""),45908.66666666667)</f>
        <v>45908.66667</v>
      </c>
      <c r="N423" s="1">
        <f>IFERROR(__xludf.DUMMYFUNCTION("""COMPUTED_VALUE"""),7.70413717E8)</f>
        <v>770413717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IFERROR(__xludf.DUMMYFUNCTION("""COMPUTED_VALUE"""),2119.04)</f>
        <v>2119.04</v>
      </c>
      <c r="D424" s="2">
        <f>IFERROR(__xludf.DUMMYFUNCTION("""COMPUTED_VALUE"""),45909.66666666667)</f>
        <v>45909.66667</v>
      </c>
      <c r="E424" s="1">
        <f>IFERROR(__xludf.DUMMYFUNCTION("""COMPUTED_VALUE"""),2124.73)</f>
        <v>2124.73</v>
      </c>
      <c r="G424" s="2">
        <f>IFERROR(__xludf.DUMMYFUNCTION("""COMPUTED_VALUE"""),45909.66666666667)</f>
        <v>45909.66667</v>
      </c>
      <c r="H424" s="1">
        <f>IFERROR(__xludf.DUMMYFUNCTION("""COMPUTED_VALUE"""),2107.61)</f>
        <v>2107.61</v>
      </c>
      <c r="J424" s="2">
        <f>IFERROR(__xludf.DUMMYFUNCTION("""COMPUTED_VALUE"""),45909.66666666667)</f>
        <v>45909.66667</v>
      </c>
      <c r="K424" s="1">
        <f>IFERROR(__xludf.DUMMYFUNCTION("""COMPUTED_VALUE"""),2122.85)</f>
        <v>2122.85</v>
      </c>
      <c r="M424" s="2">
        <f>IFERROR(__xludf.DUMMYFUNCTION("""COMPUTED_VALUE"""),45909.66666666667)</f>
        <v>45909.66667</v>
      </c>
      <c r="N424" s="1">
        <f>IFERROR(__xludf.DUMMYFUNCTION("""COMPUTED_VALUE"""),6.58993634E8)</f>
        <v>658993634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IFERROR(__xludf.DUMMYFUNCTION("""COMPUTED_VALUE"""),2118.64)</f>
        <v>2118.64</v>
      </c>
      <c r="D425" s="2">
        <f>IFERROR(__xludf.DUMMYFUNCTION("""COMPUTED_VALUE"""),45910.66666666667)</f>
        <v>45910.66667</v>
      </c>
      <c r="E425" s="1">
        <f>IFERROR(__xludf.DUMMYFUNCTION("""COMPUTED_VALUE"""),2118.64)</f>
        <v>2118.64</v>
      </c>
      <c r="G425" s="2">
        <f>IFERROR(__xludf.DUMMYFUNCTION("""COMPUTED_VALUE"""),45910.66666666667)</f>
        <v>45910.66667</v>
      </c>
      <c r="H425" s="1">
        <f>IFERROR(__xludf.DUMMYFUNCTION("""COMPUTED_VALUE"""),2081.23)</f>
        <v>2081.23</v>
      </c>
      <c r="J425" s="2">
        <f>IFERROR(__xludf.DUMMYFUNCTION("""COMPUTED_VALUE"""),45910.66666666667)</f>
        <v>45910.66667</v>
      </c>
      <c r="K425" s="1">
        <f>IFERROR(__xludf.DUMMYFUNCTION("""COMPUTED_VALUE"""),2085.61)</f>
        <v>2085.61</v>
      </c>
      <c r="M425" s="2">
        <f>IFERROR(__xludf.DUMMYFUNCTION("""COMPUTED_VALUE"""),45910.66666666667)</f>
        <v>45910.66667</v>
      </c>
      <c r="N425" s="1">
        <f>IFERROR(__xludf.DUMMYFUNCTION("""COMPUTED_VALUE"""),8.5559371E8)</f>
        <v>855593710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IFERROR(__xludf.DUMMYFUNCTION("""COMPUTED_VALUE"""),2091.08)</f>
        <v>2091.08</v>
      </c>
      <c r="D426" s="2">
        <f>IFERROR(__xludf.DUMMYFUNCTION("""COMPUTED_VALUE"""),45911.66666666667)</f>
        <v>45911.66667</v>
      </c>
      <c r="E426" s="1">
        <f>IFERROR(__xludf.DUMMYFUNCTION("""COMPUTED_VALUE"""),2102.11)</f>
        <v>2102.11</v>
      </c>
      <c r="G426" s="2">
        <f>IFERROR(__xludf.DUMMYFUNCTION("""COMPUTED_VALUE"""),45911.66666666667)</f>
        <v>45911.66667</v>
      </c>
      <c r="H426" s="1">
        <f>IFERROR(__xludf.DUMMYFUNCTION("""COMPUTED_VALUE"""),2086.86)</f>
        <v>2086.86</v>
      </c>
      <c r="J426" s="2">
        <f>IFERROR(__xludf.DUMMYFUNCTION("""COMPUTED_VALUE"""),45911.66666666667)</f>
        <v>45911.66667</v>
      </c>
      <c r="K426" s="1">
        <f>IFERROR(__xludf.DUMMYFUNCTION("""COMPUTED_VALUE"""),2099.82)</f>
        <v>2099.82</v>
      </c>
      <c r="M426" s="2">
        <f>IFERROR(__xludf.DUMMYFUNCTION("""COMPUTED_VALUE"""),45911.66666666667)</f>
        <v>45911.66667</v>
      </c>
      <c r="N426" s="1">
        <f>IFERROR(__xludf.DUMMYFUNCTION("""COMPUTED_VALUE"""),1.089872105E9)</f>
        <v>1089872105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IFERROR(__xludf.DUMMYFUNCTION("""COMPUTED_VALUE"""),2098.63)</f>
        <v>2098.63</v>
      </c>
      <c r="D427" s="2">
        <f>IFERROR(__xludf.DUMMYFUNCTION("""COMPUTED_VALUE"""),45912.66666666667)</f>
        <v>45912.66667</v>
      </c>
      <c r="E427" s="1">
        <f>IFERROR(__xludf.DUMMYFUNCTION("""COMPUTED_VALUE"""),2099.66)</f>
        <v>2099.66</v>
      </c>
      <c r="G427" s="2">
        <f>IFERROR(__xludf.DUMMYFUNCTION("""COMPUTED_VALUE"""),45912.66666666667)</f>
        <v>45912.66667</v>
      </c>
      <c r="H427" s="1">
        <f>IFERROR(__xludf.DUMMYFUNCTION("""COMPUTED_VALUE"""),2082.12)</f>
        <v>2082.12</v>
      </c>
      <c r="J427" s="2">
        <f>IFERROR(__xludf.DUMMYFUNCTION("""COMPUTED_VALUE"""),45912.66666666667)</f>
        <v>45912.66667</v>
      </c>
      <c r="K427" s="1">
        <f>IFERROR(__xludf.DUMMYFUNCTION("""COMPUTED_VALUE"""),2087.55)</f>
        <v>2087.55</v>
      </c>
      <c r="M427" s="2">
        <f>IFERROR(__xludf.DUMMYFUNCTION("""COMPUTED_VALUE"""),45912.66666666667)</f>
        <v>45912.66667</v>
      </c>
      <c r="N427" s="1">
        <f>IFERROR(__xludf.DUMMYFUNCTION("""COMPUTED_VALUE"""),1.002205638E9)</f>
        <v>1002205638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IFERROR(__xludf.DUMMYFUNCTION("""COMPUTED_VALUE"""),2095.51)</f>
        <v>2095.51</v>
      </c>
      <c r="D428" s="2">
        <f>IFERROR(__xludf.DUMMYFUNCTION("""COMPUTED_VALUE"""),45915.66666666667)</f>
        <v>45915.66667</v>
      </c>
      <c r="E428" s="1">
        <f>IFERROR(__xludf.DUMMYFUNCTION("""COMPUTED_VALUE"""),2102.87)</f>
        <v>2102.87</v>
      </c>
      <c r="G428" s="2">
        <f>IFERROR(__xludf.DUMMYFUNCTION("""COMPUTED_VALUE"""),45915.66666666667)</f>
        <v>45915.66667</v>
      </c>
      <c r="H428" s="1">
        <f>IFERROR(__xludf.DUMMYFUNCTION("""COMPUTED_VALUE"""),2091.34)</f>
        <v>2091.34</v>
      </c>
      <c r="J428" s="2">
        <f>IFERROR(__xludf.DUMMYFUNCTION("""COMPUTED_VALUE"""),45915.66666666667)</f>
        <v>45915.66667</v>
      </c>
      <c r="K428" s="1">
        <f>IFERROR(__xludf.DUMMYFUNCTION("""COMPUTED_VALUE"""),2095.53)</f>
        <v>2095.53</v>
      </c>
      <c r="M428" s="2">
        <f>IFERROR(__xludf.DUMMYFUNCTION("""COMPUTED_VALUE"""),45915.66666666667)</f>
        <v>45915.66667</v>
      </c>
      <c r="N428" s="1">
        <f>IFERROR(__xludf.DUMMYFUNCTION("""COMPUTED_VALUE"""),8.32388631E8)</f>
        <v>832388631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IFERROR(__xludf.DUMMYFUNCTION("""COMPUTED_VALUE"""),2099.22)</f>
        <v>2099.22</v>
      </c>
      <c r="D429" s="2">
        <f>IFERROR(__xludf.DUMMYFUNCTION("""COMPUTED_VALUE"""),45916.66666666667)</f>
        <v>45916.66667</v>
      </c>
      <c r="E429" s="1">
        <f>IFERROR(__xludf.DUMMYFUNCTION("""COMPUTED_VALUE"""),2103.82)</f>
        <v>2103.82</v>
      </c>
      <c r="G429" s="2">
        <f>IFERROR(__xludf.DUMMYFUNCTION("""COMPUTED_VALUE"""),45916.66666666667)</f>
        <v>45916.66667</v>
      </c>
      <c r="H429" s="1">
        <f>IFERROR(__xludf.DUMMYFUNCTION("""COMPUTED_VALUE"""),2092.33)</f>
        <v>2092.33</v>
      </c>
      <c r="J429" s="2">
        <f>IFERROR(__xludf.DUMMYFUNCTION("""COMPUTED_VALUE"""),45916.66666666667)</f>
        <v>45916.66667</v>
      </c>
      <c r="K429" s="1">
        <f>IFERROR(__xludf.DUMMYFUNCTION("""COMPUTED_VALUE"""),2096.16)</f>
        <v>2096.16</v>
      </c>
      <c r="M429" s="2">
        <f>IFERROR(__xludf.DUMMYFUNCTION("""COMPUTED_VALUE"""),45916.66666666667)</f>
        <v>45916.66667</v>
      </c>
      <c r="N429" s="1">
        <f>IFERROR(__xludf.DUMMYFUNCTION("""COMPUTED_VALUE"""),8.03936029E8)</f>
        <v>803936029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IFERROR(__xludf.DUMMYFUNCTION("""COMPUTED_VALUE"""),2099.17)</f>
        <v>2099.17</v>
      </c>
      <c r="D430" s="2">
        <f>IFERROR(__xludf.DUMMYFUNCTION("""COMPUTED_VALUE"""),45917.66666666667)</f>
        <v>45917.66667</v>
      </c>
      <c r="E430" s="1">
        <f>IFERROR(__xludf.DUMMYFUNCTION("""COMPUTED_VALUE"""),2104.05)</f>
        <v>2104.05</v>
      </c>
      <c r="G430" s="2">
        <f>IFERROR(__xludf.DUMMYFUNCTION("""COMPUTED_VALUE"""),45917.66666666667)</f>
        <v>45917.66667</v>
      </c>
      <c r="H430" s="1">
        <f>IFERROR(__xludf.DUMMYFUNCTION("""COMPUTED_VALUE"""),2079.31)</f>
        <v>2079.31</v>
      </c>
      <c r="J430" s="2">
        <f>IFERROR(__xludf.DUMMYFUNCTION("""COMPUTED_VALUE"""),45917.66666666667)</f>
        <v>45917.66667</v>
      </c>
      <c r="K430" s="1">
        <f>IFERROR(__xludf.DUMMYFUNCTION("""COMPUTED_VALUE"""),2093.3)</f>
        <v>2093.3</v>
      </c>
      <c r="M430" s="2">
        <f>IFERROR(__xludf.DUMMYFUNCTION("""COMPUTED_VALUE"""),45917.66666666667)</f>
        <v>45917.66667</v>
      </c>
      <c r="N430" s="1">
        <f>IFERROR(__xludf.DUMMYFUNCTION("""COMPUTED_VALUE"""),8.78903984E8)</f>
        <v>878903984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IFERROR(__xludf.DUMMYFUNCTION("""COMPUTED_VALUE"""),2095.59)</f>
        <v>2095.59</v>
      </c>
      <c r="D431" s="2">
        <f>IFERROR(__xludf.DUMMYFUNCTION("""COMPUTED_VALUE"""),45918.66666666667)</f>
        <v>45918.66667</v>
      </c>
      <c r="E431" s="1">
        <f>IFERROR(__xludf.DUMMYFUNCTION("""COMPUTED_VALUE"""),2097.98)</f>
        <v>2097.98</v>
      </c>
      <c r="G431" s="2">
        <f>IFERROR(__xludf.DUMMYFUNCTION("""COMPUTED_VALUE"""),45918.66666666667)</f>
        <v>45918.66667</v>
      </c>
      <c r="H431" s="1">
        <f>IFERROR(__xludf.DUMMYFUNCTION("""COMPUTED_VALUE"""),2081.98)</f>
        <v>2081.98</v>
      </c>
      <c r="J431" s="2">
        <f>IFERROR(__xludf.DUMMYFUNCTION("""COMPUTED_VALUE"""),45918.66666666667)</f>
        <v>45918.66667</v>
      </c>
      <c r="K431" s="1">
        <f>IFERROR(__xludf.DUMMYFUNCTION("""COMPUTED_VALUE"""),2086.47)</f>
        <v>2086.47</v>
      </c>
      <c r="M431" s="2">
        <f>IFERROR(__xludf.DUMMYFUNCTION("""COMPUTED_VALUE"""),45918.66666666667)</f>
        <v>45918.66667</v>
      </c>
      <c r="N431" s="1">
        <f>IFERROR(__xludf.DUMMYFUNCTION("""COMPUTED_VALUE"""),7.74978236E8)</f>
        <v>774978236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IFERROR(__xludf.DUMMYFUNCTION("""COMPUTED_VALUE"""),2090.51)</f>
        <v>2090.51</v>
      </c>
      <c r="D432" s="2">
        <f>IFERROR(__xludf.DUMMYFUNCTION("""COMPUTED_VALUE"""),45919.66666666667)</f>
        <v>45919.66667</v>
      </c>
      <c r="E432" s="1">
        <f>IFERROR(__xludf.DUMMYFUNCTION("""COMPUTED_VALUE"""),2094.12)</f>
        <v>2094.12</v>
      </c>
      <c r="G432" s="2">
        <f>IFERROR(__xludf.DUMMYFUNCTION("""COMPUTED_VALUE"""),45919.66666666667)</f>
        <v>45919.66667</v>
      </c>
      <c r="H432" s="1">
        <f>IFERROR(__xludf.DUMMYFUNCTION("""COMPUTED_VALUE"""),2086.24)</f>
        <v>2086.24</v>
      </c>
      <c r="J432" s="2">
        <f>IFERROR(__xludf.DUMMYFUNCTION("""COMPUTED_VALUE"""),45919.66666666667)</f>
        <v>45919.66667</v>
      </c>
      <c r="K432" s="1">
        <f>IFERROR(__xludf.DUMMYFUNCTION("""COMPUTED_VALUE"""),2088.59)</f>
        <v>2088.59</v>
      </c>
      <c r="M432" s="2">
        <f>IFERROR(__xludf.DUMMYFUNCTION("""COMPUTED_VALUE"""),45919.66666666667)</f>
        <v>45919.66667</v>
      </c>
      <c r="N432" s="1">
        <f>IFERROR(__xludf.DUMMYFUNCTION("""COMPUTED_VALUE"""),1.457132523E9)</f>
        <v>1457132523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IFERROR(__xludf.DUMMYFUNCTION("""COMPUTED_VALUE"""),2082.37)</f>
        <v>2082.37</v>
      </c>
      <c r="D433" s="2">
        <f>IFERROR(__xludf.DUMMYFUNCTION("""COMPUTED_VALUE"""),45922.66666666667)</f>
        <v>45922.66667</v>
      </c>
      <c r="E433" s="1">
        <f>IFERROR(__xludf.DUMMYFUNCTION("""COMPUTED_VALUE"""),2084.04)</f>
        <v>2084.04</v>
      </c>
      <c r="G433" s="2">
        <f>IFERROR(__xludf.DUMMYFUNCTION("""COMPUTED_VALUE"""),45922.66666666667)</f>
        <v>45922.66667</v>
      </c>
      <c r="H433" s="1">
        <f>IFERROR(__xludf.DUMMYFUNCTION("""COMPUTED_VALUE"""),2073.67)</f>
        <v>2073.67</v>
      </c>
      <c r="J433" s="2">
        <f>IFERROR(__xludf.DUMMYFUNCTION("""COMPUTED_VALUE"""),45922.66666666667)</f>
        <v>45922.66667</v>
      </c>
      <c r="K433" s="1">
        <f>IFERROR(__xludf.DUMMYFUNCTION("""COMPUTED_VALUE"""),2074.0)</f>
        <v>2074</v>
      </c>
      <c r="M433" s="2">
        <f>IFERROR(__xludf.DUMMYFUNCTION("""COMPUTED_VALUE"""),45922.66666666667)</f>
        <v>45922.66667</v>
      </c>
      <c r="N433" s="1">
        <f>IFERROR(__xludf.DUMMYFUNCTION("""COMPUTED_VALUE"""),8.06036504E8)</f>
        <v>806036504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IFERROR(__xludf.DUMMYFUNCTION("""COMPUTED_VALUE"""),2075.38)</f>
        <v>2075.38</v>
      </c>
      <c r="D434" s="2">
        <f>IFERROR(__xludf.DUMMYFUNCTION("""COMPUTED_VALUE"""),45923.66666666667)</f>
        <v>45923.66667</v>
      </c>
      <c r="E434" s="1">
        <f>IFERROR(__xludf.DUMMYFUNCTION("""COMPUTED_VALUE"""),2075.38)</f>
        <v>2075.38</v>
      </c>
      <c r="G434" s="2">
        <f>IFERROR(__xludf.DUMMYFUNCTION("""COMPUTED_VALUE"""),45923.66666666667)</f>
        <v>45923.66667</v>
      </c>
      <c r="H434" s="1">
        <f>IFERROR(__xludf.DUMMYFUNCTION("""COMPUTED_VALUE"""),2052.17)</f>
        <v>2052.17</v>
      </c>
      <c r="J434" s="2">
        <f>IFERROR(__xludf.DUMMYFUNCTION("""COMPUTED_VALUE"""),45923.66666666667)</f>
        <v>45923.66667</v>
      </c>
      <c r="K434" s="1">
        <f>IFERROR(__xludf.DUMMYFUNCTION("""COMPUTED_VALUE"""),2055.12)</f>
        <v>2055.12</v>
      </c>
      <c r="M434" s="2">
        <f>IFERROR(__xludf.DUMMYFUNCTION("""COMPUTED_VALUE"""),45923.66666666667)</f>
        <v>45923.66667</v>
      </c>
      <c r="N434" s="1">
        <f>IFERROR(__xludf.DUMMYFUNCTION("""COMPUTED_VALUE"""),7.42664651E8)</f>
        <v>742664651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IFERROR(__xludf.DUMMYFUNCTION("""COMPUTED_VALUE"""),2064.49)</f>
        <v>2064.49</v>
      </c>
      <c r="D435" s="2">
        <f>IFERROR(__xludf.DUMMYFUNCTION("""COMPUTED_VALUE"""),45924.66666666667)</f>
        <v>45924.66667</v>
      </c>
      <c r="E435" s="1">
        <f>IFERROR(__xludf.DUMMYFUNCTION("""COMPUTED_VALUE"""),2065.33)</f>
        <v>2065.33</v>
      </c>
      <c r="G435" s="2">
        <f>IFERROR(__xludf.DUMMYFUNCTION("""COMPUTED_VALUE"""),45924.66666666667)</f>
        <v>45924.66667</v>
      </c>
      <c r="H435" s="1">
        <f>IFERROR(__xludf.DUMMYFUNCTION("""COMPUTED_VALUE"""),2048.28)</f>
        <v>2048.28</v>
      </c>
      <c r="J435" s="2">
        <f>IFERROR(__xludf.DUMMYFUNCTION("""COMPUTED_VALUE"""),45924.66666666667)</f>
        <v>45924.66667</v>
      </c>
      <c r="K435" s="1">
        <f>IFERROR(__xludf.DUMMYFUNCTION("""COMPUTED_VALUE"""),2051.25)</f>
        <v>2051.25</v>
      </c>
      <c r="M435" s="2">
        <f>IFERROR(__xludf.DUMMYFUNCTION("""COMPUTED_VALUE"""),45924.66666666667)</f>
        <v>45924.66667</v>
      </c>
      <c r="N435" s="1">
        <f>IFERROR(__xludf.DUMMYFUNCTION("""COMPUTED_VALUE"""),6.88706282E8)</f>
        <v>688706282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IFERROR(__xludf.DUMMYFUNCTION("""COMPUTED_VALUE"""),2050.82)</f>
        <v>2050.82</v>
      </c>
      <c r="D436" s="2">
        <f>IFERROR(__xludf.DUMMYFUNCTION("""COMPUTED_VALUE"""),45925.66666666667)</f>
        <v>45925.66667</v>
      </c>
      <c r="E436" s="1">
        <f>IFERROR(__xludf.DUMMYFUNCTION("""COMPUTED_VALUE"""),2050.89)</f>
        <v>2050.89</v>
      </c>
      <c r="G436" s="2">
        <f>IFERROR(__xludf.DUMMYFUNCTION("""COMPUTED_VALUE"""),45925.66666666667)</f>
        <v>45925.66667</v>
      </c>
      <c r="H436" s="1">
        <f>IFERROR(__xludf.DUMMYFUNCTION("""COMPUTED_VALUE"""),2035.87)</f>
        <v>2035.87</v>
      </c>
      <c r="J436" s="2">
        <f>IFERROR(__xludf.DUMMYFUNCTION("""COMPUTED_VALUE"""),45925.66666666667)</f>
        <v>45925.66667</v>
      </c>
      <c r="K436" s="1">
        <f>IFERROR(__xludf.DUMMYFUNCTION("""COMPUTED_VALUE"""),2041.55)</f>
        <v>2041.55</v>
      </c>
      <c r="M436" s="2">
        <f>IFERROR(__xludf.DUMMYFUNCTION("""COMPUTED_VALUE"""),45925.66666666667)</f>
        <v>45925.66667</v>
      </c>
      <c r="N436" s="1">
        <f>IFERROR(__xludf.DUMMYFUNCTION("""COMPUTED_VALUE"""),6.96850577E8)</f>
        <v>696850577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IFERROR(__xludf.DUMMYFUNCTION("""COMPUTED_VALUE"""),2042.05)</f>
        <v>2042.05</v>
      </c>
      <c r="D437" s="2">
        <f>IFERROR(__xludf.DUMMYFUNCTION("""COMPUTED_VALUE"""),45926.66666666667)</f>
        <v>45926.66667</v>
      </c>
      <c r="E437" s="1">
        <f>IFERROR(__xludf.DUMMYFUNCTION("""COMPUTED_VALUE"""),2053.3)</f>
        <v>2053.3</v>
      </c>
      <c r="G437" s="2">
        <f>IFERROR(__xludf.DUMMYFUNCTION("""COMPUTED_VALUE"""),45926.66666666667)</f>
        <v>45926.66667</v>
      </c>
      <c r="H437" s="1">
        <f>IFERROR(__xludf.DUMMYFUNCTION("""COMPUTED_VALUE"""),2037.4)</f>
        <v>2037.4</v>
      </c>
      <c r="J437" s="2">
        <f>IFERROR(__xludf.DUMMYFUNCTION("""COMPUTED_VALUE"""),45926.66666666667)</f>
        <v>45926.66667</v>
      </c>
      <c r="K437" s="1">
        <f>IFERROR(__xludf.DUMMYFUNCTION("""COMPUTED_VALUE"""),2050.8)</f>
        <v>2050.8</v>
      </c>
      <c r="M437" s="2">
        <f>IFERROR(__xludf.DUMMYFUNCTION("""COMPUTED_VALUE"""),45926.66666666667)</f>
        <v>45926.66667</v>
      </c>
      <c r="N437" s="1">
        <f>IFERROR(__xludf.DUMMYFUNCTION("""COMPUTED_VALUE"""),6.24019377E8)</f>
        <v>624019377</v>
      </c>
    </row>
  </sheetData>
  <drawing r:id="rId1"/>
</worksheet>
</file>