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IFERROR(__xludf.DUMMYFUNCTION("GOOGLEFINANCE(""DJUSDB"",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IFERROR(__xludf.DUMMYFUNCTION("GOOGLEFINANCE(""DJUSDB"",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IFERROR(__xludf.DUMMYFUNCTION("GOOGLEFINANCE(""DJUSDB"",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IFERROR(__xludf.DUMMYFUNCTION("GOOGLEFINANCE(""DJUSDB"",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IFERROR(__xludf.DUMMYFUNCTION("GOOGLEFINANCE(""DJUSDB"",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IFERROR(__xludf.DUMMYFUNCTION("""COMPUTED_VALUE"""),642.4)</f>
        <v>642.4</v>
      </c>
      <c r="D2" s="2">
        <f>IFERROR(__xludf.DUMMYFUNCTION("""COMPUTED_VALUE"""),45293.66666666667)</f>
        <v>45293.66667</v>
      </c>
      <c r="E2" s="1">
        <f>IFERROR(__xludf.DUMMYFUNCTION("""COMPUTED_VALUE"""),651.37)</f>
        <v>651.37</v>
      </c>
      <c r="G2" s="2">
        <f>IFERROR(__xludf.DUMMYFUNCTION("""COMPUTED_VALUE"""),45293.66666666667)</f>
        <v>45293.66667</v>
      </c>
      <c r="H2" s="1">
        <f>IFERROR(__xludf.DUMMYFUNCTION("""COMPUTED_VALUE"""),641.03)</f>
        <v>641.03</v>
      </c>
      <c r="J2" s="2">
        <f>IFERROR(__xludf.DUMMYFUNCTION("""COMPUTED_VALUE"""),45293.66666666667)</f>
        <v>45293.66667</v>
      </c>
      <c r="K2" s="1">
        <f>IFERROR(__xludf.DUMMYFUNCTION("""COMPUTED_VALUE"""),646.85)</f>
        <v>646.85</v>
      </c>
      <c r="M2" s="2">
        <f>IFERROR(__xludf.DUMMYFUNCTION("""COMPUTED_VALUE"""),45293.66666666667)</f>
        <v>45293.66667</v>
      </c>
      <c r="N2" s="1">
        <f>IFERROR(__xludf.DUMMYFUNCTION("""COMPUTED_VALUE"""),1412911.0)</f>
        <v>1412911</v>
      </c>
    </row>
    <row r="3">
      <c r="A3" s="2">
        <f>IFERROR(__xludf.DUMMYFUNCTION("""COMPUTED_VALUE"""),45294.66666666667)</f>
        <v>45294.66667</v>
      </c>
      <c r="B3" s="1">
        <f>IFERROR(__xludf.DUMMYFUNCTION("""COMPUTED_VALUE"""),646.85)</f>
        <v>646.85</v>
      </c>
      <c r="D3" s="2">
        <f>IFERROR(__xludf.DUMMYFUNCTION("""COMPUTED_VALUE"""),45294.66666666667)</f>
        <v>45294.66667</v>
      </c>
      <c r="E3" s="1">
        <f>IFERROR(__xludf.DUMMYFUNCTION("""COMPUTED_VALUE"""),648.61)</f>
        <v>648.61</v>
      </c>
      <c r="G3" s="2">
        <f>IFERROR(__xludf.DUMMYFUNCTION("""COMPUTED_VALUE"""),45294.66666666667)</f>
        <v>45294.66667</v>
      </c>
      <c r="H3" s="1">
        <f>IFERROR(__xludf.DUMMYFUNCTION("""COMPUTED_VALUE"""),640.43)</f>
        <v>640.43</v>
      </c>
      <c r="J3" s="2">
        <f>IFERROR(__xludf.DUMMYFUNCTION("""COMPUTED_VALUE"""),45294.66666666667)</f>
        <v>45294.66667</v>
      </c>
      <c r="K3" s="1">
        <f>IFERROR(__xludf.DUMMYFUNCTION("""COMPUTED_VALUE"""),643.14)</f>
        <v>643.14</v>
      </c>
      <c r="M3" s="2">
        <f>IFERROR(__xludf.DUMMYFUNCTION("""COMPUTED_VALUE"""),45294.66666666667)</f>
        <v>45294.66667</v>
      </c>
      <c r="N3" s="1">
        <f>IFERROR(__xludf.DUMMYFUNCTION("""COMPUTED_VALUE"""),1518318.0)</f>
        <v>1518318</v>
      </c>
    </row>
    <row r="4">
      <c r="A4" s="2">
        <f>IFERROR(__xludf.DUMMYFUNCTION("""COMPUTED_VALUE"""),45295.66666666667)</f>
        <v>45295.66667</v>
      </c>
      <c r="B4" s="1">
        <f>IFERROR(__xludf.DUMMYFUNCTION("""COMPUTED_VALUE"""),643.14)</f>
        <v>643.14</v>
      </c>
      <c r="D4" s="2">
        <f>IFERROR(__xludf.DUMMYFUNCTION("""COMPUTED_VALUE"""),45295.66666666667)</f>
        <v>45295.66667</v>
      </c>
      <c r="E4" s="1">
        <f>IFERROR(__xludf.DUMMYFUNCTION("""COMPUTED_VALUE"""),643.52)</f>
        <v>643.52</v>
      </c>
      <c r="G4" s="2">
        <f>IFERROR(__xludf.DUMMYFUNCTION("""COMPUTED_VALUE"""),45295.66666666667)</f>
        <v>45295.66667</v>
      </c>
      <c r="H4" s="1">
        <f>IFERROR(__xludf.DUMMYFUNCTION("""COMPUTED_VALUE"""),636.19)</f>
        <v>636.19</v>
      </c>
      <c r="J4" s="2">
        <f>IFERROR(__xludf.DUMMYFUNCTION("""COMPUTED_VALUE"""),45295.66666666667)</f>
        <v>45295.66667</v>
      </c>
      <c r="K4" s="1">
        <f>IFERROR(__xludf.DUMMYFUNCTION("""COMPUTED_VALUE"""),636.53)</f>
        <v>636.53</v>
      </c>
      <c r="M4" s="2">
        <f>IFERROR(__xludf.DUMMYFUNCTION("""COMPUTED_VALUE"""),45295.66666666667)</f>
        <v>45295.66667</v>
      </c>
      <c r="N4" s="1">
        <f>IFERROR(__xludf.DUMMYFUNCTION("""COMPUTED_VALUE"""),1356735.0)</f>
        <v>1356735</v>
      </c>
    </row>
    <row r="5">
      <c r="A5" s="2">
        <f>IFERROR(__xludf.DUMMYFUNCTION("""COMPUTED_VALUE"""),45296.66666666667)</f>
        <v>45296.66667</v>
      </c>
      <c r="B5" s="1">
        <f>IFERROR(__xludf.DUMMYFUNCTION("""COMPUTED_VALUE"""),636.53)</f>
        <v>636.53</v>
      </c>
      <c r="D5" s="2">
        <f>IFERROR(__xludf.DUMMYFUNCTION("""COMPUTED_VALUE"""),45296.66666666667)</f>
        <v>45296.66667</v>
      </c>
      <c r="E5" s="1">
        <f>IFERROR(__xludf.DUMMYFUNCTION("""COMPUTED_VALUE"""),642.76)</f>
        <v>642.76</v>
      </c>
      <c r="G5" s="2">
        <f>IFERROR(__xludf.DUMMYFUNCTION("""COMPUTED_VALUE"""),45296.66666666667)</f>
        <v>45296.66667</v>
      </c>
      <c r="H5" s="1">
        <f>IFERROR(__xludf.DUMMYFUNCTION("""COMPUTED_VALUE"""),632.48)</f>
        <v>632.48</v>
      </c>
      <c r="J5" s="2">
        <f>IFERROR(__xludf.DUMMYFUNCTION("""COMPUTED_VALUE"""),45296.66666666667)</f>
        <v>45296.66667</v>
      </c>
      <c r="K5" s="1">
        <f>IFERROR(__xludf.DUMMYFUNCTION("""COMPUTED_VALUE"""),637.25)</f>
        <v>637.25</v>
      </c>
      <c r="M5" s="2">
        <f>IFERROR(__xludf.DUMMYFUNCTION("""COMPUTED_VALUE"""),45296.66666666667)</f>
        <v>45296.66667</v>
      </c>
      <c r="N5" s="1">
        <f>IFERROR(__xludf.DUMMYFUNCTION("""COMPUTED_VALUE"""),1950864.0)</f>
        <v>1950864</v>
      </c>
    </row>
    <row r="6">
      <c r="A6" s="2">
        <f>IFERROR(__xludf.DUMMYFUNCTION("""COMPUTED_VALUE"""),45299.66666666667)</f>
        <v>45299.66667</v>
      </c>
      <c r="B6" s="1">
        <f>IFERROR(__xludf.DUMMYFUNCTION("""COMPUTED_VALUE"""),637.25)</f>
        <v>637.25</v>
      </c>
      <c r="D6" s="2">
        <f>IFERROR(__xludf.DUMMYFUNCTION("""COMPUTED_VALUE"""),45299.66666666667)</f>
        <v>45299.66667</v>
      </c>
      <c r="E6" s="1">
        <f>IFERROR(__xludf.DUMMYFUNCTION("""COMPUTED_VALUE"""),647.9)</f>
        <v>647.9</v>
      </c>
      <c r="G6" s="2">
        <f>IFERROR(__xludf.DUMMYFUNCTION("""COMPUTED_VALUE"""),45299.66666666667)</f>
        <v>45299.66667</v>
      </c>
      <c r="H6" s="1">
        <f>IFERROR(__xludf.DUMMYFUNCTION("""COMPUTED_VALUE"""),635.96)</f>
        <v>635.96</v>
      </c>
      <c r="J6" s="2">
        <f>IFERROR(__xludf.DUMMYFUNCTION("""COMPUTED_VALUE"""),45299.66666666667)</f>
        <v>45299.66667</v>
      </c>
      <c r="K6" s="1">
        <f>IFERROR(__xludf.DUMMYFUNCTION("""COMPUTED_VALUE"""),647.9)</f>
        <v>647.9</v>
      </c>
      <c r="M6" s="2">
        <f>IFERROR(__xludf.DUMMYFUNCTION("""COMPUTED_VALUE"""),45299.66666666667)</f>
        <v>45299.66667</v>
      </c>
      <c r="N6" s="1">
        <f>IFERROR(__xludf.DUMMYFUNCTION("""COMPUTED_VALUE"""),1482107.0)</f>
        <v>1482107</v>
      </c>
    </row>
    <row r="7">
      <c r="A7" s="2">
        <f>IFERROR(__xludf.DUMMYFUNCTION("""COMPUTED_VALUE"""),45300.66666666667)</f>
        <v>45300.66667</v>
      </c>
      <c r="B7" s="1">
        <f>IFERROR(__xludf.DUMMYFUNCTION("""COMPUTED_VALUE"""),647.9)</f>
        <v>647.9</v>
      </c>
      <c r="D7" s="2">
        <f>IFERROR(__xludf.DUMMYFUNCTION("""COMPUTED_VALUE"""),45300.66666666667)</f>
        <v>45300.66667</v>
      </c>
      <c r="E7" s="1">
        <f>IFERROR(__xludf.DUMMYFUNCTION("""COMPUTED_VALUE"""),652.59)</f>
        <v>652.59</v>
      </c>
      <c r="G7" s="2">
        <f>IFERROR(__xludf.DUMMYFUNCTION("""COMPUTED_VALUE"""),45300.66666666667)</f>
        <v>45300.66667</v>
      </c>
      <c r="H7" s="1">
        <f>IFERROR(__xludf.DUMMYFUNCTION("""COMPUTED_VALUE"""),643.26)</f>
        <v>643.26</v>
      </c>
      <c r="J7" s="2">
        <f>IFERROR(__xludf.DUMMYFUNCTION("""COMPUTED_VALUE"""),45300.66666666667)</f>
        <v>45300.66667</v>
      </c>
      <c r="K7" s="1">
        <f>IFERROR(__xludf.DUMMYFUNCTION("""COMPUTED_VALUE"""),651.99)</f>
        <v>651.99</v>
      </c>
      <c r="M7" s="2">
        <f>IFERROR(__xludf.DUMMYFUNCTION("""COMPUTED_VALUE"""),45300.66666666667)</f>
        <v>45300.66667</v>
      </c>
      <c r="N7" s="1">
        <f>IFERROR(__xludf.DUMMYFUNCTION("""COMPUTED_VALUE"""),2058386.0)</f>
        <v>2058386</v>
      </c>
    </row>
    <row r="8">
      <c r="A8" s="2">
        <f>IFERROR(__xludf.DUMMYFUNCTION("""COMPUTED_VALUE"""),45301.66666666667)</f>
        <v>45301.66667</v>
      </c>
      <c r="B8" s="1">
        <f>IFERROR(__xludf.DUMMYFUNCTION("""COMPUTED_VALUE"""),651.99)</f>
        <v>651.99</v>
      </c>
      <c r="D8" s="2">
        <f>IFERROR(__xludf.DUMMYFUNCTION("""COMPUTED_VALUE"""),45301.66666666667)</f>
        <v>45301.66667</v>
      </c>
      <c r="E8" s="1">
        <f>IFERROR(__xludf.DUMMYFUNCTION("""COMPUTED_VALUE"""),664.24)</f>
        <v>664.24</v>
      </c>
      <c r="G8" s="2">
        <f>IFERROR(__xludf.DUMMYFUNCTION("""COMPUTED_VALUE"""),45301.66666666667)</f>
        <v>45301.66667</v>
      </c>
      <c r="H8" s="1">
        <f>IFERROR(__xludf.DUMMYFUNCTION("""COMPUTED_VALUE"""),650.89)</f>
        <v>650.89</v>
      </c>
      <c r="J8" s="2">
        <f>IFERROR(__xludf.DUMMYFUNCTION("""COMPUTED_VALUE"""),45301.66666666667)</f>
        <v>45301.66667</v>
      </c>
      <c r="K8" s="1">
        <f>IFERROR(__xludf.DUMMYFUNCTION("""COMPUTED_VALUE"""),663.44)</f>
        <v>663.44</v>
      </c>
      <c r="M8" s="2">
        <f>IFERROR(__xludf.DUMMYFUNCTION("""COMPUTED_VALUE"""),45301.66666666667)</f>
        <v>45301.66667</v>
      </c>
      <c r="N8" s="1">
        <f>IFERROR(__xludf.DUMMYFUNCTION("""COMPUTED_VALUE"""),1878074.0)</f>
        <v>1878074</v>
      </c>
    </row>
    <row r="9">
      <c r="A9" s="2">
        <f>IFERROR(__xludf.DUMMYFUNCTION("""COMPUTED_VALUE"""),45302.66666666667)</f>
        <v>45302.66667</v>
      </c>
      <c r="B9" s="1">
        <f>IFERROR(__xludf.DUMMYFUNCTION("""COMPUTED_VALUE"""),663.44)</f>
        <v>663.44</v>
      </c>
      <c r="D9" s="2">
        <f>IFERROR(__xludf.DUMMYFUNCTION("""COMPUTED_VALUE"""),45302.66666666667)</f>
        <v>45302.66667</v>
      </c>
      <c r="E9" s="1">
        <f>IFERROR(__xludf.DUMMYFUNCTION("""COMPUTED_VALUE"""),665.14)</f>
        <v>665.14</v>
      </c>
      <c r="G9" s="2">
        <f>IFERROR(__xludf.DUMMYFUNCTION("""COMPUTED_VALUE"""),45302.66666666667)</f>
        <v>45302.66667</v>
      </c>
      <c r="H9" s="1">
        <f>IFERROR(__xludf.DUMMYFUNCTION("""COMPUTED_VALUE"""),658.23)</f>
        <v>658.23</v>
      </c>
      <c r="J9" s="2">
        <f>IFERROR(__xludf.DUMMYFUNCTION("""COMPUTED_VALUE"""),45302.66666666667)</f>
        <v>45302.66667</v>
      </c>
      <c r="K9" s="1">
        <f>IFERROR(__xludf.DUMMYFUNCTION("""COMPUTED_VALUE"""),663.58)</f>
        <v>663.58</v>
      </c>
      <c r="M9" s="2">
        <f>IFERROR(__xludf.DUMMYFUNCTION("""COMPUTED_VALUE"""),45302.66666666667)</f>
        <v>45302.66667</v>
      </c>
      <c r="N9" s="1">
        <f>IFERROR(__xludf.DUMMYFUNCTION("""COMPUTED_VALUE"""),1399501.0)</f>
        <v>1399501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IFERROR(__xludf.DUMMYFUNCTION("""COMPUTED_VALUE"""),663.58)</f>
        <v>663.58</v>
      </c>
      <c r="D10" s="2">
        <f>IFERROR(__xludf.DUMMYFUNCTION("""COMPUTED_VALUE"""),45303.66666666667)</f>
        <v>45303.66667</v>
      </c>
      <c r="E10" s="1">
        <f>IFERROR(__xludf.DUMMYFUNCTION("""COMPUTED_VALUE"""),666.74)</f>
        <v>666.74</v>
      </c>
      <c r="G10" s="2">
        <f>IFERROR(__xludf.DUMMYFUNCTION("""COMPUTED_VALUE"""),45303.66666666667)</f>
        <v>45303.66667</v>
      </c>
      <c r="H10" s="1">
        <f>IFERROR(__xludf.DUMMYFUNCTION("""COMPUTED_VALUE"""),660.55)</f>
        <v>660.55</v>
      </c>
      <c r="J10" s="2">
        <f>IFERROR(__xludf.DUMMYFUNCTION("""COMPUTED_VALUE"""),45303.66666666667)</f>
        <v>45303.66667</v>
      </c>
      <c r="K10" s="1">
        <f>IFERROR(__xludf.DUMMYFUNCTION("""COMPUTED_VALUE"""),661.25)</f>
        <v>661.25</v>
      </c>
      <c r="M10" s="2">
        <f>IFERROR(__xludf.DUMMYFUNCTION("""COMPUTED_VALUE"""),45303.66666666667)</f>
        <v>45303.66667</v>
      </c>
      <c r="N10" s="1">
        <f>IFERROR(__xludf.DUMMYFUNCTION("""COMPUTED_VALUE"""),1149517.0)</f>
        <v>1149517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IFERROR(__xludf.DUMMYFUNCTION("""COMPUTED_VALUE"""),661.25)</f>
        <v>661.25</v>
      </c>
      <c r="D11" s="2">
        <f>IFERROR(__xludf.DUMMYFUNCTION("""COMPUTED_VALUE"""),45307.66666666667)</f>
        <v>45307.66667</v>
      </c>
      <c r="E11" s="1">
        <f>IFERROR(__xludf.DUMMYFUNCTION("""COMPUTED_VALUE"""),666.7)</f>
        <v>666.7</v>
      </c>
      <c r="G11" s="2">
        <f>IFERROR(__xludf.DUMMYFUNCTION("""COMPUTED_VALUE"""),45307.66666666667)</f>
        <v>45307.66667</v>
      </c>
      <c r="H11" s="1">
        <f>IFERROR(__xludf.DUMMYFUNCTION("""COMPUTED_VALUE"""),658.11)</f>
        <v>658.11</v>
      </c>
      <c r="J11" s="2">
        <f>IFERROR(__xludf.DUMMYFUNCTION("""COMPUTED_VALUE"""),45307.66666666667)</f>
        <v>45307.66667</v>
      </c>
      <c r="K11" s="1">
        <f>IFERROR(__xludf.DUMMYFUNCTION("""COMPUTED_VALUE"""),663.95)</f>
        <v>663.95</v>
      </c>
      <c r="M11" s="2">
        <f>IFERROR(__xludf.DUMMYFUNCTION("""COMPUTED_VALUE"""),45307.66666666667)</f>
        <v>45307.66667</v>
      </c>
      <c r="N11" s="1">
        <f>IFERROR(__xludf.DUMMYFUNCTION("""COMPUTED_VALUE"""),1229846.0)</f>
        <v>1229846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IFERROR(__xludf.DUMMYFUNCTION("""COMPUTED_VALUE"""),663.95)</f>
        <v>663.95</v>
      </c>
      <c r="D12" s="2">
        <f>IFERROR(__xludf.DUMMYFUNCTION("""COMPUTED_VALUE"""),45308.66666666667)</f>
        <v>45308.66667</v>
      </c>
      <c r="E12" s="1">
        <f>IFERROR(__xludf.DUMMYFUNCTION("""COMPUTED_VALUE"""),664.85)</f>
        <v>664.85</v>
      </c>
      <c r="G12" s="2">
        <f>IFERROR(__xludf.DUMMYFUNCTION("""COMPUTED_VALUE"""),45308.66666666667)</f>
        <v>45308.66667</v>
      </c>
      <c r="H12" s="1">
        <f>IFERROR(__xludf.DUMMYFUNCTION("""COMPUTED_VALUE"""),659.66)</f>
        <v>659.66</v>
      </c>
      <c r="J12" s="2">
        <f>IFERROR(__xludf.DUMMYFUNCTION("""COMPUTED_VALUE"""),45308.66666666667)</f>
        <v>45308.66667</v>
      </c>
      <c r="K12" s="1">
        <f>IFERROR(__xludf.DUMMYFUNCTION("""COMPUTED_VALUE"""),664.43)</f>
        <v>664.43</v>
      </c>
      <c r="M12" s="2">
        <f>IFERROR(__xludf.DUMMYFUNCTION("""COMPUTED_VALUE"""),45308.66666666667)</f>
        <v>45308.66667</v>
      </c>
      <c r="N12" s="1">
        <f>IFERROR(__xludf.DUMMYFUNCTION("""COMPUTED_VALUE"""),1268854.0)</f>
        <v>1268854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IFERROR(__xludf.DUMMYFUNCTION("""COMPUTED_VALUE"""),664.19)</f>
        <v>664.19</v>
      </c>
      <c r="D13" s="2">
        <f>IFERROR(__xludf.DUMMYFUNCTION("""COMPUTED_VALUE"""),45309.66666666667)</f>
        <v>45309.66667</v>
      </c>
      <c r="E13" s="1">
        <f>IFERROR(__xludf.DUMMYFUNCTION("""COMPUTED_VALUE"""),664.19)</f>
        <v>664.19</v>
      </c>
      <c r="G13" s="2">
        <f>IFERROR(__xludf.DUMMYFUNCTION("""COMPUTED_VALUE"""),45309.66666666667)</f>
        <v>45309.66667</v>
      </c>
      <c r="H13" s="1">
        <f>IFERROR(__xludf.DUMMYFUNCTION("""COMPUTED_VALUE"""),657.48)</f>
        <v>657.48</v>
      </c>
      <c r="J13" s="2">
        <f>IFERROR(__xludf.DUMMYFUNCTION("""COMPUTED_VALUE"""),45309.66666666667)</f>
        <v>45309.66667</v>
      </c>
      <c r="K13" s="1">
        <f>IFERROR(__xludf.DUMMYFUNCTION("""COMPUTED_VALUE"""),661.63)</f>
        <v>661.63</v>
      </c>
      <c r="M13" s="2">
        <f>IFERROR(__xludf.DUMMYFUNCTION("""COMPUTED_VALUE"""),45309.66666666667)</f>
        <v>45309.66667</v>
      </c>
      <c r="N13" s="1">
        <f>IFERROR(__xludf.DUMMYFUNCTION("""COMPUTED_VALUE"""),1083944.0)</f>
        <v>1083944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IFERROR(__xludf.DUMMYFUNCTION("""COMPUTED_VALUE"""),661.63)</f>
        <v>661.63</v>
      </c>
      <c r="D14" s="2">
        <f>IFERROR(__xludf.DUMMYFUNCTION("""COMPUTED_VALUE"""),45310.66666666667)</f>
        <v>45310.66667</v>
      </c>
      <c r="E14" s="1">
        <f>IFERROR(__xludf.DUMMYFUNCTION("""COMPUTED_VALUE"""),662.81)</f>
        <v>662.81</v>
      </c>
      <c r="G14" s="2">
        <f>IFERROR(__xludf.DUMMYFUNCTION("""COMPUTED_VALUE"""),45310.66666666667)</f>
        <v>45310.66667</v>
      </c>
      <c r="H14" s="1">
        <f>IFERROR(__xludf.DUMMYFUNCTION("""COMPUTED_VALUE"""),654.8)</f>
        <v>654.8</v>
      </c>
      <c r="J14" s="2">
        <f>IFERROR(__xludf.DUMMYFUNCTION("""COMPUTED_VALUE"""),45310.66666666667)</f>
        <v>45310.66667</v>
      </c>
      <c r="K14" s="1">
        <f>IFERROR(__xludf.DUMMYFUNCTION("""COMPUTED_VALUE"""),657.81)</f>
        <v>657.81</v>
      </c>
      <c r="M14" s="2">
        <f>IFERROR(__xludf.DUMMYFUNCTION("""COMPUTED_VALUE"""),45310.66666666667)</f>
        <v>45310.66667</v>
      </c>
      <c r="N14" s="1">
        <f>IFERROR(__xludf.DUMMYFUNCTION("""COMPUTED_VALUE"""),1298425.0)</f>
        <v>1298425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IFERROR(__xludf.DUMMYFUNCTION("""COMPUTED_VALUE"""),657.81)</f>
        <v>657.81</v>
      </c>
      <c r="D15" s="2">
        <f>IFERROR(__xludf.DUMMYFUNCTION("""COMPUTED_VALUE"""),45313.66666666667)</f>
        <v>45313.66667</v>
      </c>
      <c r="E15" s="1">
        <f>IFERROR(__xludf.DUMMYFUNCTION("""COMPUTED_VALUE"""),664.46)</f>
        <v>664.46</v>
      </c>
      <c r="G15" s="2">
        <f>IFERROR(__xludf.DUMMYFUNCTION("""COMPUTED_VALUE"""),45313.66666666667)</f>
        <v>45313.66667</v>
      </c>
      <c r="H15" s="1">
        <f>IFERROR(__xludf.DUMMYFUNCTION("""COMPUTED_VALUE"""),655.36)</f>
        <v>655.36</v>
      </c>
      <c r="J15" s="2">
        <f>IFERROR(__xludf.DUMMYFUNCTION("""COMPUTED_VALUE"""),45313.66666666667)</f>
        <v>45313.66667</v>
      </c>
      <c r="K15" s="1">
        <f>IFERROR(__xludf.DUMMYFUNCTION("""COMPUTED_VALUE"""),660.19)</f>
        <v>660.19</v>
      </c>
      <c r="M15" s="2">
        <f>IFERROR(__xludf.DUMMYFUNCTION("""COMPUTED_VALUE"""),45313.66666666667)</f>
        <v>45313.66667</v>
      </c>
      <c r="N15" s="1">
        <f>IFERROR(__xludf.DUMMYFUNCTION("""COMPUTED_VALUE"""),1268297.0)</f>
        <v>1268297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IFERROR(__xludf.DUMMYFUNCTION("""COMPUTED_VALUE"""),660.19)</f>
        <v>660.19</v>
      </c>
      <c r="D16" s="2">
        <f>IFERROR(__xludf.DUMMYFUNCTION("""COMPUTED_VALUE"""),45314.66666666667)</f>
        <v>45314.66667</v>
      </c>
      <c r="E16" s="1">
        <f>IFERROR(__xludf.DUMMYFUNCTION("""COMPUTED_VALUE"""),663.75)</f>
        <v>663.75</v>
      </c>
      <c r="G16" s="2">
        <f>IFERROR(__xludf.DUMMYFUNCTION("""COMPUTED_VALUE"""),45314.66666666667)</f>
        <v>45314.66667</v>
      </c>
      <c r="H16" s="1">
        <f>IFERROR(__xludf.DUMMYFUNCTION("""COMPUTED_VALUE"""),658.63)</f>
        <v>658.63</v>
      </c>
      <c r="J16" s="2">
        <f>IFERROR(__xludf.DUMMYFUNCTION("""COMPUTED_VALUE"""),45314.66666666667)</f>
        <v>45314.66667</v>
      </c>
      <c r="K16" s="1">
        <f>IFERROR(__xludf.DUMMYFUNCTION("""COMPUTED_VALUE"""),661.75)</f>
        <v>661.75</v>
      </c>
      <c r="M16" s="2">
        <f>IFERROR(__xludf.DUMMYFUNCTION("""COMPUTED_VALUE"""),45314.66666666667)</f>
        <v>45314.66667</v>
      </c>
      <c r="N16" s="1">
        <f>IFERROR(__xludf.DUMMYFUNCTION("""COMPUTED_VALUE"""),1206149.0)</f>
        <v>1206149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IFERROR(__xludf.DUMMYFUNCTION("""COMPUTED_VALUE"""),661.75)</f>
        <v>661.75</v>
      </c>
      <c r="D17" s="2">
        <f>IFERROR(__xludf.DUMMYFUNCTION("""COMPUTED_VALUE"""),45315.66666666667)</f>
        <v>45315.66667</v>
      </c>
      <c r="E17" s="1">
        <f>IFERROR(__xludf.DUMMYFUNCTION("""COMPUTED_VALUE"""),663.27)</f>
        <v>663.27</v>
      </c>
      <c r="G17" s="2">
        <f>IFERROR(__xludf.DUMMYFUNCTION("""COMPUTED_VALUE"""),45315.66666666667)</f>
        <v>45315.66667</v>
      </c>
      <c r="H17" s="1">
        <f>IFERROR(__xludf.DUMMYFUNCTION("""COMPUTED_VALUE"""),645.3)</f>
        <v>645.3</v>
      </c>
      <c r="J17" s="2">
        <f>IFERROR(__xludf.DUMMYFUNCTION("""COMPUTED_VALUE"""),45315.66666666667)</f>
        <v>45315.66667</v>
      </c>
      <c r="K17" s="1">
        <f>IFERROR(__xludf.DUMMYFUNCTION("""COMPUTED_VALUE"""),646.44)</f>
        <v>646.44</v>
      </c>
      <c r="M17" s="2">
        <f>IFERROR(__xludf.DUMMYFUNCTION("""COMPUTED_VALUE"""),45315.66666666667)</f>
        <v>45315.66667</v>
      </c>
      <c r="N17" s="1">
        <f>IFERROR(__xludf.DUMMYFUNCTION("""COMPUTED_VALUE"""),1738680.0)</f>
        <v>1738680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IFERROR(__xludf.DUMMYFUNCTION("""COMPUTED_VALUE"""),646.44)</f>
        <v>646.44</v>
      </c>
      <c r="D18" s="2">
        <f>IFERROR(__xludf.DUMMYFUNCTION("""COMPUTED_VALUE"""),45316.66666666667)</f>
        <v>45316.66667</v>
      </c>
      <c r="E18" s="1">
        <f>IFERROR(__xludf.DUMMYFUNCTION("""COMPUTED_VALUE"""),661.12)</f>
        <v>661.12</v>
      </c>
      <c r="G18" s="2">
        <f>IFERROR(__xludf.DUMMYFUNCTION("""COMPUTED_VALUE"""),45316.66666666667)</f>
        <v>45316.66667</v>
      </c>
      <c r="H18" s="1">
        <f>IFERROR(__xludf.DUMMYFUNCTION("""COMPUTED_VALUE"""),646.44)</f>
        <v>646.44</v>
      </c>
      <c r="J18" s="2">
        <f>IFERROR(__xludf.DUMMYFUNCTION("""COMPUTED_VALUE"""),45316.66666666667)</f>
        <v>45316.66667</v>
      </c>
      <c r="K18" s="1">
        <f>IFERROR(__xludf.DUMMYFUNCTION("""COMPUTED_VALUE"""),660.59)</f>
        <v>660.59</v>
      </c>
      <c r="M18" s="2">
        <f>IFERROR(__xludf.DUMMYFUNCTION("""COMPUTED_VALUE"""),45316.66666666667)</f>
        <v>45316.66667</v>
      </c>
      <c r="N18" s="1">
        <f>IFERROR(__xludf.DUMMYFUNCTION("""COMPUTED_VALUE"""),1666869.0)</f>
        <v>1666869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IFERROR(__xludf.DUMMYFUNCTION("""COMPUTED_VALUE"""),662.79)</f>
        <v>662.79</v>
      </c>
      <c r="D19" s="2">
        <f>IFERROR(__xludf.DUMMYFUNCTION("""COMPUTED_VALUE"""),45317.66666666667)</f>
        <v>45317.66667</v>
      </c>
      <c r="E19" s="1">
        <f>IFERROR(__xludf.DUMMYFUNCTION("""COMPUTED_VALUE"""),667.05)</f>
        <v>667.05</v>
      </c>
      <c r="G19" s="2">
        <f>IFERROR(__xludf.DUMMYFUNCTION("""COMPUTED_VALUE"""),45317.66666666667)</f>
        <v>45317.66667</v>
      </c>
      <c r="H19" s="1">
        <f>IFERROR(__xludf.DUMMYFUNCTION("""COMPUTED_VALUE"""),658.03)</f>
        <v>658.03</v>
      </c>
      <c r="J19" s="2">
        <f>IFERROR(__xludf.DUMMYFUNCTION("""COMPUTED_VALUE"""),45317.66666666667)</f>
        <v>45317.66667</v>
      </c>
      <c r="K19" s="1">
        <f>IFERROR(__xludf.DUMMYFUNCTION("""COMPUTED_VALUE"""),660.6)</f>
        <v>660.6</v>
      </c>
      <c r="M19" s="2">
        <f>IFERROR(__xludf.DUMMYFUNCTION("""COMPUTED_VALUE"""),45317.66666666667)</f>
        <v>45317.66667</v>
      </c>
      <c r="N19" s="1">
        <f>IFERROR(__xludf.DUMMYFUNCTION("""COMPUTED_VALUE"""),1095245.0)</f>
        <v>1095245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IFERROR(__xludf.DUMMYFUNCTION("""COMPUTED_VALUE"""),661.42)</f>
        <v>661.42</v>
      </c>
      <c r="D20" s="2">
        <f>IFERROR(__xludf.DUMMYFUNCTION("""COMPUTED_VALUE"""),45320.66666666667)</f>
        <v>45320.66667</v>
      </c>
      <c r="E20" s="1">
        <f>IFERROR(__xludf.DUMMYFUNCTION("""COMPUTED_VALUE"""),667.62)</f>
        <v>667.62</v>
      </c>
      <c r="G20" s="2">
        <f>IFERROR(__xludf.DUMMYFUNCTION("""COMPUTED_VALUE"""),45320.66666666667)</f>
        <v>45320.66667</v>
      </c>
      <c r="H20" s="1">
        <f>IFERROR(__xludf.DUMMYFUNCTION("""COMPUTED_VALUE"""),658.12)</f>
        <v>658.12</v>
      </c>
      <c r="J20" s="2">
        <f>IFERROR(__xludf.DUMMYFUNCTION("""COMPUTED_VALUE"""),45320.66666666667)</f>
        <v>45320.66667</v>
      </c>
      <c r="K20" s="1">
        <f>IFERROR(__xludf.DUMMYFUNCTION("""COMPUTED_VALUE"""),666.97)</f>
        <v>666.97</v>
      </c>
      <c r="M20" s="2">
        <f>IFERROR(__xludf.DUMMYFUNCTION("""COMPUTED_VALUE"""),45320.66666666667)</f>
        <v>45320.66667</v>
      </c>
      <c r="N20" s="1">
        <f>IFERROR(__xludf.DUMMYFUNCTION("""COMPUTED_VALUE"""),1277192.0)</f>
        <v>1277192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IFERROR(__xludf.DUMMYFUNCTION("""COMPUTED_VALUE"""),666.89)</f>
        <v>666.89</v>
      </c>
      <c r="D21" s="2">
        <f>IFERROR(__xludf.DUMMYFUNCTION("""COMPUTED_VALUE"""),45321.66666666667)</f>
        <v>45321.66667</v>
      </c>
      <c r="E21" s="1">
        <f>IFERROR(__xludf.DUMMYFUNCTION("""COMPUTED_VALUE"""),668.44)</f>
        <v>668.44</v>
      </c>
      <c r="G21" s="2">
        <f>IFERROR(__xludf.DUMMYFUNCTION("""COMPUTED_VALUE"""),45321.66666666667)</f>
        <v>45321.66667</v>
      </c>
      <c r="H21" s="1">
        <f>IFERROR(__xludf.DUMMYFUNCTION("""COMPUTED_VALUE"""),659.78)</f>
        <v>659.78</v>
      </c>
      <c r="J21" s="2">
        <f>IFERROR(__xludf.DUMMYFUNCTION("""COMPUTED_VALUE"""),45321.66666666667)</f>
        <v>45321.66667</v>
      </c>
      <c r="K21" s="1">
        <f>IFERROR(__xludf.DUMMYFUNCTION("""COMPUTED_VALUE"""),660.92)</f>
        <v>660.92</v>
      </c>
      <c r="M21" s="2">
        <f>IFERROR(__xludf.DUMMYFUNCTION("""COMPUTED_VALUE"""),45321.66666666667)</f>
        <v>45321.66667</v>
      </c>
      <c r="N21" s="1">
        <f>IFERROR(__xludf.DUMMYFUNCTION("""COMPUTED_VALUE"""),1324890.0)</f>
        <v>1324890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IFERROR(__xludf.DUMMYFUNCTION("""COMPUTED_VALUE"""),660.92)</f>
        <v>660.92</v>
      </c>
      <c r="D22" s="2">
        <f>IFERROR(__xludf.DUMMYFUNCTION("""COMPUTED_VALUE"""),45322.66666666667)</f>
        <v>45322.66667</v>
      </c>
      <c r="E22" s="1">
        <f>IFERROR(__xludf.DUMMYFUNCTION("""COMPUTED_VALUE"""),664.86)</f>
        <v>664.86</v>
      </c>
      <c r="G22" s="2">
        <f>IFERROR(__xludf.DUMMYFUNCTION("""COMPUTED_VALUE"""),45322.66666666667)</f>
        <v>45322.66667</v>
      </c>
      <c r="H22" s="1">
        <f>IFERROR(__xludf.DUMMYFUNCTION("""COMPUTED_VALUE"""),645.52)</f>
        <v>645.52</v>
      </c>
      <c r="J22" s="2">
        <f>IFERROR(__xludf.DUMMYFUNCTION("""COMPUTED_VALUE"""),45322.66666666667)</f>
        <v>45322.66667</v>
      </c>
      <c r="K22" s="1">
        <f>IFERROR(__xludf.DUMMYFUNCTION("""COMPUTED_VALUE"""),648.66)</f>
        <v>648.66</v>
      </c>
      <c r="M22" s="2">
        <f>IFERROR(__xludf.DUMMYFUNCTION("""COMPUTED_VALUE"""),45322.66666666667)</f>
        <v>45322.66667</v>
      </c>
      <c r="N22" s="1">
        <f>IFERROR(__xludf.DUMMYFUNCTION("""COMPUTED_VALUE"""),1294259.0)</f>
        <v>1294259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IFERROR(__xludf.DUMMYFUNCTION("""COMPUTED_VALUE"""),648.9)</f>
        <v>648.9</v>
      </c>
      <c r="D23" s="2">
        <f>IFERROR(__xludf.DUMMYFUNCTION("""COMPUTED_VALUE"""),45323.66666666667)</f>
        <v>45323.66667</v>
      </c>
      <c r="E23" s="1">
        <f>IFERROR(__xludf.DUMMYFUNCTION("""COMPUTED_VALUE"""),663.57)</f>
        <v>663.57</v>
      </c>
      <c r="G23" s="2">
        <f>IFERROR(__xludf.DUMMYFUNCTION("""COMPUTED_VALUE"""),45323.66666666667)</f>
        <v>45323.66667</v>
      </c>
      <c r="H23" s="1">
        <f>IFERROR(__xludf.DUMMYFUNCTION("""COMPUTED_VALUE"""),648.9)</f>
        <v>648.9</v>
      </c>
      <c r="J23" s="2">
        <f>IFERROR(__xludf.DUMMYFUNCTION("""COMPUTED_VALUE"""),45323.66666666667)</f>
        <v>45323.66667</v>
      </c>
      <c r="K23" s="1">
        <f>IFERROR(__xludf.DUMMYFUNCTION("""COMPUTED_VALUE"""),662.52)</f>
        <v>662.52</v>
      </c>
      <c r="M23" s="2">
        <f>IFERROR(__xludf.DUMMYFUNCTION("""COMPUTED_VALUE"""),45323.66666666667)</f>
        <v>45323.66667</v>
      </c>
      <c r="N23" s="1">
        <f>IFERROR(__xludf.DUMMYFUNCTION("""COMPUTED_VALUE"""),1445608.0)</f>
        <v>1445608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IFERROR(__xludf.DUMMYFUNCTION("""COMPUTED_VALUE"""),660.76)</f>
        <v>660.76</v>
      </c>
      <c r="D24" s="2">
        <f>IFERROR(__xludf.DUMMYFUNCTION("""COMPUTED_VALUE"""),45324.66666666667)</f>
        <v>45324.66667</v>
      </c>
      <c r="E24" s="1">
        <f>IFERROR(__xludf.DUMMYFUNCTION("""COMPUTED_VALUE"""),662.11)</f>
        <v>662.11</v>
      </c>
      <c r="G24" s="2">
        <f>IFERROR(__xludf.DUMMYFUNCTION("""COMPUTED_VALUE"""),45324.66666666667)</f>
        <v>45324.66667</v>
      </c>
      <c r="H24" s="1">
        <f>IFERROR(__xludf.DUMMYFUNCTION("""COMPUTED_VALUE"""),651.74)</f>
        <v>651.74</v>
      </c>
      <c r="J24" s="2">
        <f>IFERROR(__xludf.DUMMYFUNCTION("""COMPUTED_VALUE"""),45324.66666666667)</f>
        <v>45324.66667</v>
      </c>
      <c r="K24" s="1">
        <f>IFERROR(__xludf.DUMMYFUNCTION("""COMPUTED_VALUE"""),654.17)</f>
        <v>654.17</v>
      </c>
      <c r="M24" s="2">
        <f>IFERROR(__xludf.DUMMYFUNCTION("""COMPUTED_VALUE"""),45324.66666666667)</f>
        <v>45324.66667</v>
      </c>
      <c r="N24" s="1">
        <f>IFERROR(__xludf.DUMMYFUNCTION("""COMPUTED_VALUE"""),1432224.0)</f>
        <v>1432224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IFERROR(__xludf.DUMMYFUNCTION("""COMPUTED_VALUE"""),654.17)</f>
        <v>654.17</v>
      </c>
      <c r="D25" s="2">
        <f>IFERROR(__xludf.DUMMYFUNCTION("""COMPUTED_VALUE"""),45327.66666666667)</f>
        <v>45327.66667</v>
      </c>
      <c r="E25" s="1">
        <f>IFERROR(__xludf.DUMMYFUNCTION("""COMPUTED_VALUE"""),654.17)</f>
        <v>654.17</v>
      </c>
      <c r="G25" s="2">
        <f>IFERROR(__xludf.DUMMYFUNCTION("""COMPUTED_VALUE"""),45327.66666666667)</f>
        <v>45327.66667</v>
      </c>
      <c r="H25" s="1">
        <f>IFERROR(__xludf.DUMMYFUNCTION("""COMPUTED_VALUE"""),644.07)</f>
        <v>644.07</v>
      </c>
      <c r="J25" s="2">
        <f>IFERROR(__xludf.DUMMYFUNCTION("""COMPUTED_VALUE"""),45327.66666666667)</f>
        <v>45327.66667</v>
      </c>
      <c r="K25" s="1">
        <f>IFERROR(__xludf.DUMMYFUNCTION("""COMPUTED_VALUE"""),647.49)</f>
        <v>647.49</v>
      </c>
      <c r="M25" s="2">
        <f>IFERROR(__xludf.DUMMYFUNCTION("""COMPUTED_VALUE"""),45327.66666666667)</f>
        <v>45327.66667</v>
      </c>
      <c r="N25" s="1">
        <f>IFERROR(__xludf.DUMMYFUNCTION("""COMPUTED_VALUE"""),1434571.0)</f>
        <v>1434571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IFERROR(__xludf.DUMMYFUNCTION("""COMPUTED_VALUE"""),647.49)</f>
        <v>647.49</v>
      </c>
      <c r="D26" s="2">
        <f>IFERROR(__xludf.DUMMYFUNCTION("""COMPUTED_VALUE"""),45328.66666666667)</f>
        <v>45328.66667</v>
      </c>
      <c r="E26" s="1">
        <f>IFERROR(__xludf.DUMMYFUNCTION("""COMPUTED_VALUE"""),653.69)</f>
        <v>653.69</v>
      </c>
      <c r="G26" s="2">
        <f>IFERROR(__xludf.DUMMYFUNCTION("""COMPUTED_VALUE"""),45328.66666666667)</f>
        <v>45328.66667</v>
      </c>
      <c r="H26" s="1">
        <f>IFERROR(__xludf.DUMMYFUNCTION("""COMPUTED_VALUE"""),645.55)</f>
        <v>645.55</v>
      </c>
      <c r="J26" s="2">
        <f>IFERROR(__xludf.DUMMYFUNCTION("""COMPUTED_VALUE"""),45328.66666666667)</f>
        <v>45328.66667</v>
      </c>
      <c r="K26" s="1">
        <f>IFERROR(__xludf.DUMMYFUNCTION("""COMPUTED_VALUE"""),646.15)</f>
        <v>646.15</v>
      </c>
      <c r="M26" s="2">
        <f>IFERROR(__xludf.DUMMYFUNCTION("""COMPUTED_VALUE"""),45328.66666666667)</f>
        <v>45328.66667</v>
      </c>
      <c r="N26" s="1">
        <f>IFERROR(__xludf.DUMMYFUNCTION("""COMPUTED_VALUE"""),2429110.0)</f>
        <v>2429110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IFERROR(__xludf.DUMMYFUNCTION("""COMPUTED_VALUE"""),636.44)</f>
        <v>636.44</v>
      </c>
      <c r="D27" s="2">
        <f>IFERROR(__xludf.DUMMYFUNCTION("""COMPUTED_VALUE"""),45329.66666666667)</f>
        <v>45329.66667</v>
      </c>
      <c r="E27" s="1">
        <f>IFERROR(__xludf.DUMMYFUNCTION("""COMPUTED_VALUE"""),636.89)</f>
        <v>636.89</v>
      </c>
      <c r="G27" s="2">
        <f>IFERROR(__xludf.DUMMYFUNCTION("""COMPUTED_VALUE"""),45329.66666666667)</f>
        <v>45329.66667</v>
      </c>
      <c r="H27" s="1">
        <f>IFERROR(__xludf.DUMMYFUNCTION("""COMPUTED_VALUE"""),627.05)</f>
        <v>627.05</v>
      </c>
      <c r="J27" s="2">
        <f>IFERROR(__xludf.DUMMYFUNCTION("""COMPUTED_VALUE"""),45329.66666666667)</f>
        <v>45329.66667</v>
      </c>
      <c r="K27" s="1">
        <f>IFERROR(__xludf.DUMMYFUNCTION("""COMPUTED_VALUE"""),633.21)</f>
        <v>633.21</v>
      </c>
      <c r="M27" s="2">
        <f>IFERROR(__xludf.DUMMYFUNCTION("""COMPUTED_VALUE"""),45329.66666666667)</f>
        <v>45329.66667</v>
      </c>
      <c r="N27" s="1">
        <f>IFERROR(__xludf.DUMMYFUNCTION("""COMPUTED_VALUE"""),4256067.0)</f>
        <v>4256067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IFERROR(__xludf.DUMMYFUNCTION("""COMPUTED_VALUE"""),633.21)</f>
        <v>633.21</v>
      </c>
      <c r="D28" s="2">
        <f>IFERROR(__xludf.DUMMYFUNCTION("""COMPUTED_VALUE"""),45330.66666666667)</f>
        <v>45330.66667</v>
      </c>
      <c r="E28" s="1">
        <f>IFERROR(__xludf.DUMMYFUNCTION("""COMPUTED_VALUE"""),637.6)</f>
        <v>637.6</v>
      </c>
      <c r="G28" s="2">
        <f>IFERROR(__xludf.DUMMYFUNCTION("""COMPUTED_VALUE"""),45330.66666666667)</f>
        <v>45330.66667</v>
      </c>
      <c r="H28" s="1">
        <f>IFERROR(__xludf.DUMMYFUNCTION("""COMPUTED_VALUE"""),628.95)</f>
        <v>628.95</v>
      </c>
      <c r="J28" s="2">
        <f>IFERROR(__xludf.DUMMYFUNCTION("""COMPUTED_VALUE"""),45330.66666666667)</f>
        <v>45330.66667</v>
      </c>
      <c r="K28" s="1">
        <f>IFERROR(__xludf.DUMMYFUNCTION("""COMPUTED_VALUE"""),637.23)</f>
        <v>637.23</v>
      </c>
      <c r="M28" s="2">
        <f>IFERROR(__xludf.DUMMYFUNCTION("""COMPUTED_VALUE"""),45330.66666666667)</f>
        <v>45330.66667</v>
      </c>
      <c r="N28" s="1">
        <f>IFERROR(__xludf.DUMMYFUNCTION("""COMPUTED_VALUE"""),2499085.0)</f>
        <v>2499085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IFERROR(__xludf.DUMMYFUNCTION("""COMPUTED_VALUE"""),637.23)</f>
        <v>637.23</v>
      </c>
      <c r="D29" s="2">
        <f>IFERROR(__xludf.DUMMYFUNCTION("""COMPUTED_VALUE"""),45331.66666666667)</f>
        <v>45331.66667</v>
      </c>
      <c r="E29" s="1">
        <f>IFERROR(__xludf.DUMMYFUNCTION("""COMPUTED_VALUE"""),637.23)</f>
        <v>637.23</v>
      </c>
      <c r="G29" s="2">
        <f>IFERROR(__xludf.DUMMYFUNCTION("""COMPUTED_VALUE"""),45331.66666666667)</f>
        <v>45331.66667</v>
      </c>
      <c r="H29" s="1">
        <f>IFERROR(__xludf.DUMMYFUNCTION("""COMPUTED_VALUE"""),630.01)</f>
        <v>630.01</v>
      </c>
      <c r="J29" s="2">
        <f>IFERROR(__xludf.DUMMYFUNCTION("""COMPUTED_VALUE"""),45331.66666666667)</f>
        <v>45331.66667</v>
      </c>
      <c r="K29" s="1">
        <f>IFERROR(__xludf.DUMMYFUNCTION("""COMPUTED_VALUE"""),636.35)</f>
        <v>636.35</v>
      </c>
      <c r="M29" s="2">
        <f>IFERROR(__xludf.DUMMYFUNCTION("""COMPUTED_VALUE"""),45331.66666666667)</f>
        <v>45331.66667</v>
      </c>
      <c r="N29" s="1">
        <f>IFERROR(__xludf.DUMMYFUNCTION("""COMPUTED_VALUE"""),2212076.0)</f>
        <v>2212076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IFERROR(__xludf.DUMMYFUNCTION("""COMPUTED_VALUE"""),636.51)</f>
        <v>636.51</v>
      </c>
      <c r="D30" s="2">
        <f>IFERROR(__xludf.DUMMYFUNCTION("""COMPUTED_VALUE"""),45334.66666666667)</f>
        <v>45334.66667</v>
      </c>
      <c r="E30" s="1">
        <f>IFERROR(__xludf.DUMMYFUNCTION("""COMPUTED_VALUE"""),654.91)</f>
        <v>654.91</v>
      </c>
      <c r="G30" s="2">
        <f>IFERROR(__xludf.DUMMYFUNCTION("""COMPUTED_VALUE"""),45334.66666666667)</f>
        <v>45334.66667</v>
      </c>
      <c r="H30" s="1">
        <f>IFERROR(__xludf.DUMMYFUNCTION("""COMPUTED_VALUE"""),636.51)</f>
        <v>636.51</v>
      </c>
      <c r="J30" s="2">
        <f>IFERROR(__xludf.DUMMYFUNCTION("""COMPUTED_VALUE"""),45334.66666666667)</f>
        <v>45334.66667</v>
      </c>
      <c r="K30" s="1">
        <f>IFERROR(__xludf.DUMMYFUNCTION("""COMPUTED_VALUE"""),654.22)</f>
        <v>654.22</v>
      </c>
      <c r="M30" s="2">
        <f>IFERROR(__xludf.DUMMYFUNCTION("""COMPUTED_VALUE"""),45334.66666666667)</f>
        <v>45334.66667</v>
      </c>
      <c r="N30" s="1">
        <f>IFERROR(__xludf.DUMMYFUNCTION("""COMPUTED_VALUE"""),4197053.0)</f>
        <v>4197053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IFERROR(__xludf.DUMMYFUNCTION("""COMPUTED_VALUE"""),654.22)</f>
        <v>654.22</v>
      </c>
      <c r="D31" s="2">
        <f>IFERROR(__xludf.DUMMYFUNCTION("""COMPUTED_VALUE"""),45335.66666666667)</f>
        <v>45335.66667</v>
      </c>
      <c r="E31" s="1">
        <f>IFERROR(__xludf.DUMMYFUNCTION("""COMPUTED_VALUE"""),654.22)</f>
        <v>654.22</v>
      </c>
      <c r="G31" s="2">
        <f>IFERROR(__xludf.DUMMYFUNCTION("""COMPUTED_VALUE"""),45335.66666666667)</f>
        <v>45335.66667</v>
      </c>
      <c r="H31" s="1">
        <f>IFERROR(__xludf.DUMMYFUNCTION("""COMPUTED_VALUE"""),632.82)</f>
        <v>632.82</v>
      </c>
      <c r="J31" s="2">
        <f>IFERROR(__xludf.DUMMYFUNCTION("""COMPUTED_VALUE"""),45335.66666666667)</f>
        <v>45335.66667</v>
      </c>
      <c r="K31" s="1">
        <f>IFERROR(__xludf.DUMMYFUNCTION("""COMPUTED_VALUE"""),647.37)</f>
        <v>647.37</v>
      </c>
      <c r="M31" s="2">
        <f>IFERROR(__xludf.DUMMYFUNCTION("""COMPUTED_VALUE"""),45335.66666666667)</f>
        <v>45335.66667</v>
      </c>
      <c r="N31" s="1">
        <f>IFERROR(__xludf.DUMMYFUNCTION("""COMPUTED_VALUE"""),4672652.0)</f>
        <v>4672652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IFERROR(__xludf.DUMMYFUNCTION("""COMPUTED_VALUE"""),648.0)</f>
        <v>648</v>
      </c>
      <c r="D32" s="2">
        <f>IFERROR(__xludf.DUMMYFUNCTION("""COMPUTED_VALUE"""),45336.66666666667)</f>
        <v>45336.66667</v>
      </c>
      <c r="E32" s="1">
        <f>IFERROR(__xludf.DUMMYFUNCTION("""COMPUTED_VALUE"""),654.38)</f>
        <v>654.38</v>
      </c>
      <c r="G32" s="2">
        <f>IFERROR(__xludf.DUMMYFUNCTION("""COMPUTED_VALUE"""),45336.66666666667)</f>
        <v>45336.66667</v>
      </c>
      <c r="H32" s="1">
        <f>IFERROR(__xludf.DUMMYFUNCTION("""COMPUTED_VALUE"""),640.54)</f>
        <v>640.54</v>
      </c>
      <c r="J32" s="2">
        <f>IFERROR(__xludf.DUMMYFUNCTION("""COMPUTED_VALUE"""),45336.66666666667)</f>
        <v>45336.66667</v>
      </c>
      <c r="K32" s="1">
        <f>IFERROR(__xludf.DUMMYFUNCTION("""COMPUTED_VALUE"""),648.3)</f>
        <v>648.3</v>
      </c>
      <c r="M32" s="2">
        <f>IFERROR(__xludf.DUMMYFUNCTION("""COMPUTED_VALUE"""),45336.66666666667)</f>
        <v>45336.66667</v>
      </c>
      <c r="N32" s="1">
        <f>IFERROR(__xludf.DUMMYFUNCTION("""COMPUTED_VALUE"""),2194316.0)</f>
        <v>2194316</v>
      </c>
    </row>
    <row r="33">
      <c r="A33" s="2">
        <f>IFERROR(__xludf.DUMMYFUNCTION("""COMPUTED_VALUE"""),45337.66666666667)</f>
        <v>45337.66667</v>
      </c>
      <c r="B33" s="1">
        <f>IFERROR(__xludf.DUMMYFUNCTION("""COMPUTED_VALUE"""),648.3)</f>
        <v>648.3</v>
      </c>
      <c r="D33" s="2">
        <f>IFERROR(__xludf.DUMMYFUNCTION("""COMPUTED_VALUE"""),45337.66666666667)</f>
        <v>45337.66667</v>
      </c>
      <c r="E33" s="1">
        <f>IFERROR(__xludf.DUMMYFUNCTION("""COMPUTED_VALUE"""),657.38)</f>
        <v>657.38</v>
      </c>
      <c r="G33" s="2">
        <f>IFERROR(__xludf.DUMMYFUNCTION("""COMPUTED_VALUE"""),45337.66666666667)</f>
        <v>45337.66667</v>
      </c>
      <c r="H33" s="1">
        <f>IFERROR(__xludf.DUMMYFUNCTION("""COMPUTED_VALUE"""),648.3)</f>
        <v>648.3</v>
      </c>
      <c r="J33" s="2">
        <f>IFERROR(__xludf.DUMMYFUNCTION("""COMPUTED_VALUE"""),45337.66666666667)</f>
        <v>45337.66667</v>
      </c>
      <c r="K33" s="1">
        <f>IFERROR(__xludf.DUMMYFUNCTION("""COMPUTED_VALUE"""),653.77)</f>
        <v>653.77</v>
      </c>
      <c r="M33" s="2">
        <f>IFERROR(__xludf.DUMMYFUNCTION("""COMPUTED_VALUE"""),45337.66666666667)</f>
        <v>45337.66667</v>
      </c>
      <c r="N33" s="1">
        <f>IFERROR(__xludf.DUMMYFUNCTION("""COMPUTED_VALUE"""),1606820.0)</f>
        <v>1606820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IFERROR(__xludf.DUMMYFUNCTION("""COMPUTED_VALUE"""),653.77)</f>
        <v>653.77</v>
      </c>
      <c r="D34" s="2">
        <f>IFERROR(__xludf.DUMMYFUNCTION("""COMPUTED_VALUE"""),45338.66666666667)</f>
        <v>45338.66667</v>
      </c>
      <c r="E34" s="1">
        <f>IFERROR(__xludf.DUMMYFUNCTION("""COMPUTED_VALUE"""),654.43)</f>
        <v>654.43</v>
      </c>
      <c r="G34" s="2">
        <f>IFERROR(__xludf.DUMMYFUNCTION("""COMPUTED_VALUE"""),45338.66666666667)</f>
        <v>45338.66667</v>
      </c>
      <c r="H34" s="1">
        <f>IFERROR(__xludf.DUMMYFUNCTION("""COMPUTED_VALUE"""),647.45)</f>
        <v>647.45</v>
      </c>
      <c r="J34" s="2">
        <f>IFERROR(__xludf.DUMMYFUNCTION("""COMPUTED_VALUE"""),45338.66666666667)</f>
        <v>45338.66667</v>
      </c>
      <c r="K34" s="1">
        <f>IFERROR(__xludf.DUMMYFUNCTION("""COMPUTED_VALUE"""),652.69)</f>
        <v>652.69</v>
      </c>
      <c r="M34" s="2">
        <f>IFERROR(__xludf.DUMMYFUNCTION("""COMPUTED_VALUE"""),45338.66666666667)</f>
        <v>45338.66667</v>
      </c>
      <c r="N34" s="1">
        <f>IFERROR(__xludf.DUMMYFUNCTION("""COMPUTED_VALUE"""),1537892.0)</f>
        <v>1537892</v>
      </c>
    </row>
    <row r="35">
      <c r="A35" s="2">
        <f>IFERROR(__xludf.DUMMYFUNCTION("""COMPUTED_VALUE"""),45342.66666666667)</f>
        <v>45342.66667</v>
      </c>
      <c r="B35" s="1">
        <f>IFERROR(__xludf.DUMMYFUNCTION("""COMPUTED_VALUE"""),652.69)</f>
        <v>652.69</v>
      </c>
      <c r="D35" s="2">
        <f>IFERROR(__xludf.DUMMYFUNCTION("""COMPUTED_VALUE"""),45342.66666666667)</f>
        <v>45342.66667</v>
      </c>
      <c r="E35" s="1">
        <f>IFERROR(__xludf.DUMMYFUNCTION("""COMPUTED_VALUE"""),663.59)</f>
        <v>663.59</v>
      </c>
      <c r="G35" s="2">
        <f>IFERROR(__xludf.DUMMYFUNCTION("""COMPUTED_VALUE"""),45342.66666666667)</f>
        <v>45342.66667</v>
      </c>
      <c r="H35" s="1">
        <f>IFERROR(__xludf.DUMMYFUNCTION("""COMPUTED_VALUE"""),652.28)</f>
        <v>652.28</v>
      </c>
      <c r="J35" s="2">
        <f>IFERROR(__xludf.DUMMYFUNCTION("""COMPUTED_VALUE"""),45342.66666666667)</f>
        <v>45342.66667</v>
      </c>
      <c r="K35" s="1">
        <f>IFERROR(__xludf.DUMMYFUNCTION("""COMPUTED_VALUE"""),655.46)</f>
        <v>655.46</v>
      </c>
      <c r="M35" s="2">
        <f>IFERROR(__xludf.DUMMYFUNCTION("""COMPUTED_VALUE"""),45342.66666666667)</f>
        <v>45342.66667</v>
      </c>
      <c r="N35" s="1">
        <f>IFERROR(__xludf.DUMMYFUNCTION("""COMPUTED_VALUE"""),2120059.0)</f>
        <v>2120059</v>
      </c>
    </row>
    <row r="36">
      <c r="A36" s="2">
        <f>IFERROR(__xludf.DUMMYFUNCTION("""COMPUTED_VALUE"""),45343.66666666667)</f>
        <v>45343.66667</v>
      </c>
      <c r="B36" s="1">
        <f>IFERROR(__xludf.DUMMYFUNCTION("""COMPUTED_VALUE"""),655.46)</f>
        <v>655.46</v>
      </c>
      <c r="D36" s="2">
        <f>IFERROR(__xludf.DUMMYFUNCTION("""COMPUTED_VALUE"""),45343.66666666667)</f>
        <v>45343.66667</v>
      </c>
      <c r="E36" s="1">
        <f>IFERROR(__xludf.DUMMYFUNCTION("""COMPUTED_VALUE"""),661.03)</f>
        <v>661.03</v>
      </c>
      <c r="G36" s="2">
        <f>IFERROR(__xludf.DUMMYFUNCTION("""COMPUTED_VALUE"""),45343.66666666667)</f>
        <v>45343.66667</v>
      </c>
      <c r="H36" s="1">
        <f>IFERROR(__xludf.DUMMYFUNCTION("""COMPUTED_VALUE"""),649.64)</f>
        <v>649.64</v>
      </c>
      <c r="J36" s="2">
        <f>IFERROR(__xludf.DUMMYFUNCTION("""COMPUTED_VALUE"""),45343.66666666667)</f>
        <v>45343.66667</v>
      </c>
      <c r="K36" s="1">
        <f>IFERROR(__xludf.DUMMYFUNCTION("""COMPUTED_VALUE"""),653.61)</f>
        <v>653.61</v>
      </c>
      <c r="M36" s="2">
        <f>IFERROR(__xludf.DUMMYFUNCTION("""COMPUTED_VALUE"""),45343.66666666667)</f>
        <v>45343.66667</v>
      </c>
      <c r="N36" s="1">
        <f>IFERROR(__xludf.DUMMYFUNCTION("""COMPUTED_VALUE"""),1472155.0)</f>
        <v>1472155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IFERROR(__xludf.DUMMYFUNCTION("""COMPUTED_VALUE"""),649.77)</f>
        <v>649.77</v>
      </c>
      <c r="D37" s="2">
        <f>IFERROR(__xludf.DUMMYFUNCTION("""COMPUTED_VALUE"""),45344.66666666667)</f>
        <v>45344.66667</v>
      </c>
      <c r="E37" s="1">
        <f>IFERROR(__xludf.DUMMYFUNCTION("""COMPUTED_VALUE"""),658.63)</f>
        <v>658.63</v>
      </c>
      <c r="G37" s="2">
        <f>IFERROR(__xludf.DUMMYFUNCTION("""COMPUTED_VALUE"""),45344.66666666667)</f>
        <v>45344.66667</v>
      </c>
      <c r="H37" s="1">
        <f>IFERROR(__xludf.DUMMYFUNCTION("""COMPUTED_VALUE"""),646.82)</f>
        <v>646.82</v>
      </c>
      <c r="J37" s="2">
        <f>IFERROR(__xludf.DUMMYFUNCTION("""COMPUTED_VALUE"""),45344.66666666667)</f>
        <v>45344.66667</v>
      </c>
      <c r="K37" s="1">
        <f>IFERROR(__xludf.DUMMYFUNCTION("""COMPUTED_VALUE"""),656.24)</f>
        <v>656.24</v>
      </c>
      <c r="M37" s="2">
        <f>IFERROR(__xludf.DUMMYFUNCTION("""COMPUTED_VALUE"""),45344.66666666667)</f>
        <v>45344.66667</v>
      </c>
      <c r="N37" s="1">
        <f>IFERROR(__xludf.DUMMYFUNCTION("""COMPUTED_VALUE"""),1529334.0)</f>
        <v>1529334</v>
      </c>
    </row>
    <row r="38">
      <c r="A38" s="2">
        <f>IFERROR(__xludf.DUMMYFUNCTION("""COMPUTED_VALUE"""),45345.66666666667)</f>
        <v>45345.66667</v>
      </c>
      <c r="B38" s="1">
        <f>IFERROR(__xludf.DUMMYFUNCTION("""COMPUTED_VALUE"""),655.02)</f>
        <v>655.02</v>
      </c>
      <c r="D38" s="2">
        <f>IFERROR(__xludf.DUMMYFUNCTION("""COMPUTED_VALUE"""),45345.66666666667)</f>
        <v>45345.66667</v>
      </c>
      <c r="E38" s="1">
        <f>IFERROR(__xludf.DUMMYFUNCTION("""COMPUTED_VALUE"""),660.99)</f>
        <v>660.99</v>
      </c>
      <c r="G38" s="2">
        <f>IFERROR(__xludf.DUMMYFUNCTION("""COMPUTED_VALUE"""),45345.66666666667)</f>
        <v>45345.66667</v>
      </c>
      <c r="H38" s="1">
        <f>IFERROR(__xludf.DUMMYFUNCTION("""COMPUTED_VALUE"""),651.8)</f>
        <v>651.8</v>
      </c>
      <c r="J38" s="2">
        <f>IFERROR(__xludf.DUMMYFUNCTION("""COMPUTED_VALUE"""),45345.66666666667)</f>
        <v>45345.66667</v>
      </c>
      <c r="K38" s="1">
        <f>IFERROR(__xludf.DUMMYFUNCTION("""COMPUTED_VALUE"""),656.5)</f>
        <v>656.5</v>
      </c>
      <c r="M38" s="2">
        <f>IFERROR(__xludf.DUMMYFUNCTION("""COMPUTED_VALUE"""),45345.66666666667)</f>
        <v>45345.66667</v>
      </c>
      <c r="N38" s="1">
        <f>IFERROR(__xludf.DUMMYFUNCTION("""COMPUTED_VALUE"""),1499576.0)</f>
        <v>1499576</v>
      </c>
    </row>
    <row r="39">
      <c r="A39" s="2">
        <f>IFERROR(__xludf.DUMMYFUNCTION("""COMPUTED_VALUE"""),45348.66666666667)</f>
        <v>45348.66667</v>
      </c>
      <c r="B39" s="1">
        <f>IFERROR(__xludf.DUMMYFUNCTION("""COMPUTED_VALUE"""),656.5)</f>
        <v>656.5</v>
      </c>
      <c r="D39" s="2">
        <f>IFERROR(__xludf.DUMMYFUNCTION("""COMPUTED_VALUE"""),45348.66666666667)</f>
        <v>45348.66667</v>
      </c>
      <c r="E39" s="1">
        <f>IFERROR(__xludf.DUMMYFUNCTION("""COMPUTED_VALUE"""),665.9)</f>
        <v>665.9</v>
      </c>
      <c r="G39" s="2">
        <f>IFERROR(__xludf.DUMMYFUNCTION("""COMPUTED_VALUE"""),45348.66666666667)</f>
        <v>45348.66667</v>
      </c>
      <c r="H39" s="1">
        <f>IFERROR(__xludf.DUMMYFUNCTION("""COMPUTED_VALUE"""),654.55)</f>
        <v>654.55</v>
      </c>
      <c r="J39" s="2">
        <f>IFERROR(__xludf.DUMMYFUNCTION("""COMPUTED_VALUE"""),45348.66666666667)</f>
        <v>45348.66667</v>
      </c>
      <c r="K39" s="1">
        <f>IFERROR(__xludf.DUMMYFUNCTION("""COMPUTED_VALUE"""),660.66)</f>
        <v>660.66</v>
      </c>
      <c r="M39" s="2">
        <f>IFERROR(__xludf.DUMMYFUNCTION("""COMPUTED_VALUE"""),45348.66666666667)</f>
        <v>45348.66667</v>
      </c>
      <c r="N39" s="1">
        <f>IFERROR(__xludf.DUMMYFUNCTION("""COMPUTED_VALUE"""),1181165.0)</f>
        <v>1181165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IFERROR(__xludf.DUMMYFUNCTION("""COMPUTED_VALUE"""),660.66)</f>
        <v>660.66</v>
      </c>
      <c r="D40" s="2">
        <f>IFERROR(__xludf.DUMMYFUNCTION("""COMPUTED_VALUE"""),45349.66666666667)</f>
        <v>45349.66667</v>
      </c>
      <c r="E40" s="1">
        <f>IFERROR(__xludf.DUMMYFUNCTION("""COMPUTED_VALUE"""),665.47)</f>
        <v>665.47</v>
      </c>
      <c r="G40" s="2">
        <f>IFERROR(__xludf.DUMMYFUNCTION("""COMPUTED_VALUE"""),45349.66666666667)</f>
        <v>45349.66667</v>
      </c>
      <c r="H40" s="1">
        <f>IFERROR(__xludf.DUMMYFUNCTION("""COMPUTED_VALUE"""),659.23)</f>
        <v>659.23</v>
      </c>
      <c r="J40" s="2">
        <f>IFERROR(__xludf.DUMMYFUNCTION("""COMPUTED_VALUE"""),45349.66666666667)</f>
        <v>45349.66667</v>
      </c>
      <c r="K40" s="1">
        <f>IFERROR(__xludf.DUMMYFUNCTION("""COMPUTED_VALUE"""),665.18)</f>
        <v>665.18</v>
      </c>
      <c r="M40" s="2">
        <f>IFERROR(__xludf.DUMMYFUNCTION("""COMPUTED_VALUE"""),45349.66666666667)</f>
        <v>45349.66667</v>
      </c>
      <c r="N40" s="1">
        <f>IFERROR(__xludf.DUMMYFUNCTION("""COMPUTED_VALUE"""),1290544.0)</f>
        <v>1290544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IFERROR(__xludf.DUMMYFUNCTION("""COMPUTED_VALUE"""),666.0)</f>
        <v>666</v>
      </c>
      <c r="D41" s="2">
        <f>IFERROR(__xludf.DUMMYFUNCTION("""COMPUTED_VALUE"""),45350.66666666667)</f>
        <v>45350.66667</v>
      </c>
      <c r="E41" s="1">
        <f>IFERROR(__xludf.DUMMYFUNCTION("""COMPUTED_VALUE"""),666.0)</f>
        <v>666</v>
      </c>
      <c r="G41" s="2">
        <f>IFERROR(__xludf.DUMMYFUNCTION("""COMPUTED_VALUE"""),45350.66666666667)</f>
        <v>45350.66667</v>
      </c>
      <c r="H41" s="1">
        <f>IFERROR(__xludf.DUMMYFUNCTION("""COMPUTED_VALUE"""),637.48)</f>
        <v>637.48</v>
      </c>
      <c r="J41" s="2">
        <f>IFERROR(__xludf.DUMMYFUNCTION("""COMPUTED_VALUE"""),45350.66666666667)</f>
        <v>45350.66667</v>
      </c>
      <c r="K41" s="1">
        <f>IFERROR(__xludf.DUMMYFUNCTION("""COMPUTED_VALUE"""),642.07)</f>
        <v>642.07</v>
      </c>
      <c r="M41" s="2">
        <f>IFERROR(__xludf.DUMMYFUNCTION("""COMPUTED_VALUE"""),45350.66666666667)</f>
        <v>45350.66667</v>
      </c>
      <c r="N41" s="1">
        <f>IFERROR(__xludf.DUMMYFUNCTION("""COMPUTED_VALUE"""),2183294.0)</f>
        <v>2183294</v>
      </c>
    </row>
    <row r="42">
      <c r="A42" s="2">
        <f>IFERROR(__xludf.DUMMYFUNCTION("""COMPUTED_VALUE"""),45351.66666666667)</f>
        <v>45351.66667</v>
      </c>
      <c r="B42" s="1">
        <f>IFERROR(__xludf.DUMMYFUNCTION("""COMPUTED_VALUE"""),642.07)</f>
        <v>642.07</v>
      </c>
      <c r="D42" s="2">
        <f>IFERROR(__xludf.DUMMYFUNCTION("""COMPUTED_VALUE"""),45351.66666666667)</f>
        <v>45351.66667</v>
      </c>
      <c r="E42" s="1">
        <f>IFERROR(__xludf.DUMMYFUNCTION("""COMPUTED_VALUE"""),645.67)</f>
        <v>645.67</v>
      </c>
      <c r="G42" s="2">
        <f>IFERROR(__xludf.DUMMYFUNCTION("""COMPUTED_VALUE"""),45351.66666666667)</f>
        <v>45351.66667</v>
      </c>
      <c r="H42" s="1">
        <f>IFERROR(__xludf.DUMMYFUNCTION("""COMPUTED_VALUE"""),635.53)</f>
        <v>635.53</v>
      </c>
      <c r="J42" s="2">
        <f>IFERROR(__xludf.DUMMYFUNCTION("""COMPUTED_VALUE"""),45351.66666666667)</f>
        <v>45351.66667</v>
      </c>
      <c r="K42" s="1">
        <f>IFERROR(__xludf.DUMMYFUNCTION("""COMPUTED_VALUE"""),636.75)</f>
        <v>636.75</v>
      </c>
      <c r="M42" s="2">
        <f>IFERROR(__xludf.DUMMYFUNCTION("""COMPUTED_VALUE"""),45351.66666666667)</f>
        <v>45351.66667</v>
      </c>
      <c r="N42" s="1">
        <f>IFERROR(__xludf.DUMMYFUNCTION("""COMPUTED_VALUE"""),2661173.0)</f>
        <v>2661173</v>
      </c>
    </row>
    <row r="43">
      <c r="A43" s="2">
        <f>IFERROR(__xludf.DUMMYFUNCTION("""COMPUTED_VALUE"""),45352.66666666667)</f>
        <v>45352.66667</v>
      </c>
      <c r="B43" s="1">
        <f>IFERROR(__xludf.DUMMYFUNCTION("""COMPUTED_VALUE"""),636.75)</f>
        <v>636.75</v>
      </c>
      <c r="D43" s="2">
        <f>IFERROR(__xludf.DUMMYFUNCTION("""COMPUTED_VALUE"""),45352.66666666667)</f>
        <v>45352.66667</v>
      </c>
      <c r="E43" s="1">
        <f>IFERROR(__xludf.DUMMYFUNCTION("""COMPUTED_VALUE"""),637.8)</f>
        <v>637.8</v>
      </c>
      <c r="G43" s="2">
        <f>IFERROR(__xludf.DUMMYFUNCTION("""COMPUTED_VALUE"""),45352.66666666667)</f>
        <v>45352.66667</v>
      </c>
      <c r="H43" s="1">
        <f>IFERROR(__xludf.DUMMYFUNCTION("""COMPUTED_VALUE"""),628.92)</f>
        <v>628.92</v>
      </c>
      <c r="J43" s="2">
        <f>IFERROR(__xludf.DUMMYFUNCTION("""COMPUTED_VALUE"""),45352.66666666667)</f>
        <v>45352.66667</v>
      </c>
      <c r="K43" s="1">
        <f>IFERROR(__xludf.DUMMYFUNCTION("""COMPUTED_VALUE"""),632.86)</f>
        <v>632.86</v>
      </c>
      <c r="M43" s="2">
        <f>IFERROR(__xludf.DUMMYFUNCTION("""COMPUTED_VALUE"""),45352.66666666667)</f>
        <v>45352.66667</v>
      </c>
      <c r="N43" s="1">
        <f>IFERROR(__xludf.DUMMYFUNCTION("""COMPUTED_VALUE"""),1365005.0)</f>
        <v>1365005</v>
      </c>
    </row>
    <row r="44">
      <c r="A44" s="2">
        <f>IFERROR(__xludf.DUMMYFUNCTION("""COMPUTED_VALUE"""),45355.66666666667)</f>
        <v>45355.66667</v>
      </c>
      <c r="B44" s="1">
        <f>IFERROR(__xludf.DUMMYFUNCTION("""COMPUTED_VALUE"""),632.86)</f>
        <v>632.86</v>
      </c>
      <c r="D44" s="2">
        <f>IFERROR(__xludf.DUMMYFUNCTION("""COMPUTED_VALUE"""),45355.66666666667)</f>
        <v>45355.66667</v>
      </c>
      <c r="E44" s="1">
        <f>IFERROR(__xludf.DUMMYFUNCTION("""COMPUTED_VALUE"""),636.22)</f>
        <v>636.22</v>
      </c>
      <c r="G44" s="2">
        <f>IFERROR(__xludf.DUMMYFUNCTION("""COMPUTED_VALUE"""),45355.66666666667)</f>
        <v>45355.66667</v>
      </c>
      <c r="H44" s="1">
        <f>IFERROR(__xludf.DUMMYFUNCTION("""COMPUTED_VALUE"""),630.17)</f>
        <v>630.17</v>
      </c>
      <c r="J44" s="2">
        <f>IFERROR(__xludf.DUMMYFUNCTION("""COMPUTED_VALUE"""),45355.66666666667)</f>
        <v>45355.66667</v>
      </c>
      <c r="K44" s="1">
        <f>IFERROR(__xludf.DUMMYFUNCTION("""COMPUTED_VALUE"""),632.57)</f>
        <v>632.57</v>
      </c>
      <c r="M44" s="2">
        <f>IFERROR(__xludf.DUMMYFUNCTION("""COMPUTED_VALUE"""),45355.66666666667)</f>
        <v>45355.66667</v>
      </c>
      <c r="N44" s="1">
        <f>IFERROR(__xludf.DUMMYFUNCTION("""COMPUTED_VALUE"""),1417556.0)</f>
        <v>1417556</v>
      </c>
    </row>
    <row r="45">
      <c r="A45" s="2">
        <f>IFERROR(__xludf.DUMMYFUNCTION("""COMPUTED_VALUE"""),45356.66666666667)</f>
        <v>45356.66667</v>
      </c>
      <c r="B45" s="1">
        <f>IFERROR(__xludf.DUMMYFUNCTION("""COMPUTED_VALUE"""),632.57)</f>
        <v>632.57</v>
      </c>
      <c r="D45" s="2">
        <f>IFERROR(__xludf.DUMMYFUNCTION("""COMPUTED_VALUE"""),45356.66666666667)</f>
        <v>45356.66667</v>
      </c>
      <c r="E45" s="1">
        <f>IFERROR(__xludf.DUMMYFUNCTION("""COMPUTED_VALUE"""),644.44)</f>
        <v>644.44</v>
      </c>
      <c r="G45" s="2">
        <f>IFERROR(__xludf.DUMMYFUNCTION("""COMPUTED_VALUE"""),45356.66666666667)</f>
        <v>45356.66667</v>
      </c>
      <c r="H45" s="1">
        <f>IFERROR(__xludf.DUMMYFUNCTION("""COMPUTED_VALUE"""),632.57)</f>
        <v>632.57</v>
      </c>
      <c r="J45" s="2">
        <f>IFERROR(__xludf.DUMMYFUNCTION("""COMPUTED_VALUE"""),45356.66666666667)</f>
        <v>45356.66667</v>
      </c>
      <c r="K45" s="1">
        <f>IFERROR(__xludf.DUMMYFUNCTION("""COMPUTED_VALUE"""),636.96)</f>
        <v>636.96</v>
      </c>
      <c r="M45" s="2">
        <f>IFERROR(__xludf.DUMMYFUNCTION("""COMPUTED_VALUE"""),45356.66666666667)</f>
        <v>45356.66667</v>
      </c>
      <c r="N45" s="1">
        <f>IFERROR(__xludf.DUMMYFUNCTION("""COMPUTED_VALUE"""),1648432.0)</f>
        <v>1648432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IFERROR(__xludf.DUMMYFUNCTION("""COMPUTED_VALUE"""),640.67)</f>
        <v>640.67</v>
      </c>
      <c r="D46" s="2">
        <f>IFERROR(__xludf.DUMMYFUNCTION("""COMPUTED_VALUE"""),45357.66666666667)</f>
        <v>45357.66667</v>
      </c>
      <c r="E46" s="1">
        <f>IFERROR(__xludf.DUMMYFUNCTION("""COMPUTED_VALUE"""),643.36)</f>
        <v>643.36</v>
      </c>
      <c r="G46" s="2">
        <f>IFERROR(__xludf.DUMMYFUNCTION("""COMPUTED_VALUE"""),45357.66666666667)</f>
        <v>45357.66667</v>
      </c>
      <c r="H46" s="1">
        <f>IFERROR(__xludf.DUMMYFUNCTION("""COMPUTED_VALUE"""),630.07)</f>
        <v>630.07</v>
      </c>
      <c r="J46" s="2">
        <f>IFERROR(__xludf.DUMMYFUNCTION("""COMPUTED_VALUE"""),45357.66666666667)</f>
        <v>45357.66667</v>
      </c>
      <c r="K46" s="1">
        <f>IFERROR(__xludf.DUMMYFUNCTION("""COMPUTED_VALUE"""),634.37)</f>
        <v>634.37</v>
      </c>
      <c r="M46" s="2">
        <f>IFERROR(__xludf.DUMMYFUNCTION("""COMPUTED_VALUE"""),45357.66666666667)</f>
        <v>45357.66667</v>
      </c>
      <c r="N46" s="1">
        <f>IFERROR(__xludf.DUMMYFUNCTION("""COMPUTED_VALUE"""),1787223.0)</f>
        <v>1787223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IFERROR(__xludf.DUMMYFUNCTION("""COMPUTED_VALUE"""),634.37)</f>
        <v>634.37</v>
      </c>
      <c r="D47" s="2">
        <f>IFERROR(__xludf.DUMMYFUNCTION("""COMPUTED_VALUE"""),45358.66666666667)</f>
        <v>45358.66667</v>
      </c>
      <c r="E47" s="1">
        <f>IFERROR(__xludf.DUMMYFUNCTION("""COMPUTED_VALUE"""),646.64)</f>
        <v>646.64</v>
      </c>
      <c r="G47" s="2">
        <f>IFERROR(__xludf.DUMMYFUNCTION("""COMPUTED_VALUE"""),45358.66666666667)</f>
        <v>45358.66667</v>
      </c>
      <c r="H47" s="1">
        <f>IFERROR(__xludf.DUMMYFUNCTION("""COMPUTED_VALUE"""),634.37)</f>
        <v>634.37</v>
      </c>
      <c r="J47" s="2">
        <f>IFERROR(__xludf.DUMMYFUNCTION("""COMPUTED_VALUE"""),45358.66666666667)</f>
        <v>45358.66667</v>
      </c>
      <c r="K47" s="1">
        <f>IFERROR(__xludf.DUMMYFUNCTION("""COMPUTED_VALUE"""),645.87)</f>
        <v>645.87</v>
      </c>
      <c r="M47" s="2">
        <f>IFERROR(__xludf.DUMMYFUNCTION("""COMPUTED_VALUE"""),45358.66666666667)</f>
        <v>45358.66667</v>
      </c>
      <c r="N47" s="1">
        <f>IFERROR(__xludf.DUMMYFUNCTION("""COMPUTED_VALUE"""),1851021.0)</f>
        <v>1851021</v>
      </c>
    </row>
    <row r="48">
      <c r="A48" s="2">
        <f>IFERROR(__xludf.DUMMYFUNCTION("""COMPUTED_VALUE"""),45359.66666666667)</f>
        <v>45359.66667</v>
      </c>
      <c r="B48" s="1">
        <f>IFERROR(__xludf.DUMMYFUNCTION("""COMPUTED_VALUE"""),645.87)</f>
        <v>645.87</v>
      </c>
      <c r="D48" s="2">
        <f>IFERROR(__xludf.DUMMYFUNCTION("""COMPUTED_VALUE"""),45359.66666666667)</f>
        <v>45359.66667</v>
      </c>
      <c r="E48" s="1">
        <f>IFERROR(__xludf.DUMMYFUNCTION("""COMPUTED_VALUE"""),651.27)</f>
        <v>651.27</v>
      </c>
      <c r="G48" s="2">
        <f>IFERROR(__xludf.DUMMYFUNCTION("""COMPUTED_VALUE"""),45359.66666666667)</f>
        <v>45359.66667</v>
      </c>
      <c r="H48" s="1">
        <f>IFERROR(__xludf.DUMMYFUNCTION("""COMPUTED_VALUE"""),643.09)</f>
        <v>643.09</v>
      </c>
      <c r="J48" s="2">
        <f>IFERROR(__xludf.DUMMYFUNCTION("""COMPUTED_VALUE"""),45359.66666666667)</f>
        <v>45359.66667</v>
      </c>
      <c r="K48" s="1">
        <f>IFERROR(__xludf.DUMMYFUNCTION("""COMPUTED_VALUE"""),650.33)</f>
        <v>650.33</v>
      </c>
      <c r="M48" s="2">
        <f>IFERROR(__xludf.DUMMYFUNCTION("""COMPUTED_VALUE"""),45359.66666666667)</f>
        <v>45359.66667</v>
      </c>
      <c r="N48" s="1">
        <f>IFERROR(__xludf.DUMMYFUNCTION("""COMPUTED_VALUE"""),1751233.0)</f>
        <v>1751233</v>
      </c>
    </row>
    <row r="49">
      <c r="A49" s="2">
        <f>IFERROR(__xludf.DUMMYFUNCTION("""COMPUTED_VALUE"""),45362.66666666667)</f>
        <v>45362.66667</v>
      </c>
      <c r="B49" s="1">
        <f>IFERROR(__xludf.DUMMYFUNCTION("""COMPUTED_VALUE"""),650.33)</f>
        <v>650.33</v>
      </c>
      <c r="D49" s="2">
        <f>IFERROR(__xludf.DUMMYFUNCTION("""COMPUTED_VALUE"""),45362.66666666667)</f>
        <v>45362.66667</v>
      </c>
      <c r="E49" s="1">
        <f>IFERROR(__xludf.DUMMYFUNCTION("""COMPUTED_VALUE"""),669.63)</f>
        <v>669.63</v>
      </c>
      <c r="G49" s="2">
        <f>IFERROR(__xludf.DUMMYFUNCTION("""COMPUTED_VALUE"""),45362.66666666667)</f>
        <v>45362.66667</v>
      </c>
      <c r="H49" s="1">
        <f>IFERROR(__xludf.DUMMYFUNCTION("""COMPUTED_VALUE"""),650.33)</f>
        <v>650.33</v>
      </c>
      <c r="J49" s="2">
        <f>IFERROR(__xludf.DUMMYFUNCTION("""COMPUTED_VALUE"""),45362.66666666667)</f>
        <v>45362.66667</v>
      </c>
      <c r="K49" s="1">
        <f>IFERROR(__xludf.DUMMYFUNCTION("""COMPUTED_VALUE"""),662.86)</f>
        <v>662.86</v>
      </c>
      <c r="M49" s="2">
        <f>IFERROR(__xludf.DUMMYFUNCTION("""COMPUTED_VALUE"""),45362.66666666667)</f>
        <v>45362.66667</v>
      </c>
      <c r="N49" s="1">
        <f>IFERROR(__xludf.DUMMYFUNCTION("""COMPUTED_VALUE"""),2217841.0)</f>
        <v>2217841</v>
      </c>
    </row>
    <row r="50">
      <c r="A50" s="2">
        <f>IFERROR(__xludf.DUMMYFUNCTION("""COMPUTED_VALUE"""),45363.66666666667)</f>
        <v>45363.66667</v>
      </c>
      <c r="B50" s="1">
        <f>IFERROR(__xludf.DUMMYFUNCTION("""COMPUTED_VALUE"""),662.86)</f>
        <v>662.86</v>
      </c>
      <c r="D50" s="2">
        <f>IFERROR(__xludf.DUMMYFUNCTION("""COMPUTED_VALUE"""),45363.66666666667)</f>
        <v>45363.66667</v>
      </c>
      <c r="E50" s="1">
        <f>IFERROR(__xludf.DUMMYFUNCTION("""COMPUTED_VALUE"""),666.09)</f>
        <v>666.09</v>
      </c>
      <c r="G50" s="2">
        <f>IFERROR(__xludf.DUMMYFUNCTION("""COMPUTED_VALUE"""),45363.66666666667)</f>
        <v>45363.66667</v>
      </c>
      <c r="H50" s="1">
        <f>IFERROR(__xludf.DUMMYFUNCTION("""COMPUTED_VALUE"""),654.41)</f>
        <v>654.41</v>
      </c>
      <c r="J50" s="2">
        <f>IFERROR(__xludf.DUMMYFUNCTION("""COMPUTED_VALUE"""),45363.66666666667)</f>
        <v>45363.66667</v>
      </c>
      <c r="K50" s="1">
        <f>IFERROR(__xludf.DUMMYFUNCTION("""COMPUTED_VALUE"""),658.07)</f>
        <v>658.07</v>
      </c>
      <c r="M50" s="2">
        <f>IFERROR(__xludf.DUMMYFUNCTION("""COMPUTED_VALUE"""),45363.66666666667)</f>
        <v>45363.66667</v>
      </c>
      <c r="N50" s="1">
        <f>IFERROR(__xludf.DUMMYFUNCTION("""COMPUTED_VALUE"""),1406416.0)</f>
        <v>1406416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IFERROR(__xludf.DUMMYFUNCTION("""COMPUTED_VALUE"""),661.58)</f>
        <v>661.58</v>
      </c>
      <c r="D51" s="2">
        <f>IFERROR(__xludf.DUMMYFUNCTION("""COMPUTED_VALUE"""),45364.66666666667)</f>
        <v>45364.66667</v>
      </c>
      <c r="E51" s="1">
        <f>IFERROR(__xludf.DUMMYFUNCTION("""COMPUTED_VALUE"""),666.33)</f>
        <v>666.33</v>
      </c>
      <c r="G51" s="2">
        <f>IFERROR(__xludf.DUMMYFUNCTION("""COMPUTED_VALUE"""),45364.66666666667)</f>
        <v>45364.66667</v>
      </c>
      <c r="H51" s="1">
        <f>IFERROR(__xludf.DUMMYFUNCTION("""COMPUTED_VALUE"""),660.53)</f>
        <v>660.53</v>
      </c>
      <c r="J51" s="2">
        <f>IFERROR(__xludf.DUMMYFUNCTION("""COMPUTED_VALUE"""),45364.66666666667)</f>
        <v>45364.66667</v>
      </c>
      <c r="K51" s="1">
        <f>IFERROR(__xludf.DUMMYFUNCTION("""COMPUTED_VALUE"""),663.6)</f>
        <v>663.6</v>
      </c>
      <c r="M51" s="2">
        <f>IFERROR(__xludf.DUMMYFUNCTION("""COMPUTED_VALUE"""),45364.66666666667)</f>
        <v>45364.66667</v>
      </c>
      <c r="N51" s="1">
        <f>IFERROR(__xludf.DUMMYFUNCTION("""COMPUTED_VALUE"""),1915736.0)</f>
        <v>1915736</v>
      </c>
    </row>
    <row r="52">
      <c r="A52" s="2">
        <f>IFERROR(__xludf.DUMMYFUNCTION("""COMPUTED_VALUE"""),45365.66666666667)</f>
        <v>45365.66667</v>
      </c>
      <c r="B52" s="1">
        <f>IFERROR(__xludf.DUMMYFUNCTION("""COMPUTED_VALUE"""),661.07)</f>
        <v>661.07</v>
      </c>
      <c r="D52" s="2">
        <f>IFERROR(__xludf.DUMMYFUNCTION("""COMPUTED_VALUE"""),45365.66666666667)</f>
        <v>45365.66667</v>
      </c>
      <c r="E52" s="1">
        <f>IFERROR(__xludf.DUMMYFUNCTION("""COMPUTED_VALUE"""),664.93)</f>
        <v>664.93</v>
      </c>
      <c r="G52" s="2">
        <f>IFERROR(__xludf.DUMMYFUNCTION("""COMPUTED_VALUE"""),45365.66666666667)</f>
        <v>45365.66667</v>
      </c>
      <c r="H52" s="1">
        <f>IFERROR(__xludf.DUMMYFUNCTION("""COMPUTED_VALUE"""),655.33)</f>
        <v>655.33</v>
      </c>
      <c r="J52" s="2">
        <f>IFERROR(__xludf.DUMMYFUNCTION("""COMPUTED_VALUE"""),45365.66666666667)</f>
        <v>45365.66667</v>
      </c>
      <c r="K52" s="1">
        <f>IFERROR(__xludf.DUMMYFUNCTION("""COMPUTED_VALUE"""),659.62)</f>
        <v>659.62</v>
      </c>
      <c r="M52" s="2">
        <f>IFERROR(__xludf.DUMMYFUNCTION("""COMPUTED_VALUE"""),45365.66666666667)</f>
        <v>45365.66667</v>
      </c>
      <c r="N52" s="1">
        <f>IFERROR(__xludf.DUMMYFUNCTION("""COMPUTED_VALUE"""),2677474.0)</f>
        <v>2677474</v>
      </c>
    </row>
    <row r="53">
      <c r="A53" s="2">
        <f>IFERROR(__xludf.DUMMYFUNCTION("""COMPUTED_VALUE"""),45366.66666666667)</f>
        <v>45366.66667</v>
      </c>
      <c r="B53" s="1">
        <f>IFERROR(__xludf.DUMMYFUNCTION("""COMPUTED_VALUE"""),659.62)</f>
        <v>659.62</v>
      </c>
      <c r="D53" s="2">
        <f>IFERROR(__xludf.DUMMYFUNCTION("""COMPUTED_VALUE"""),45366.66666666667)</f>
        <v>45366.66667</v>
      </c>
      <c r="E53" s="1">
        <f>IFERROR(__xludf.DUMMYFUNCTION("""COMPUTED_VALUE"""),673.23)</f>
        <v>673.23</v>
      </c>
      <c r="G53" s="2">
        <f>IFERROR(__xludf.DUMMYFUNCTION("""COMPUTED_VALUE"""),45366.66666666667)</f>
        <v>45366.66667</v>
      </c>
      <c r="H53" s="1">
        <f>IFERROR(__xludf.DUMMYFUNCTION("""COMPUTED_VALUE"""),656.25)</f>
        <v>656.25</v>
      </c>
      <c r="J53" s="2">
        <f>IFERROR(__xludf.DUMMYFUNCTION("""COMPUTED_VALUE"""),45366.66666666667)</f>
        <v>45366.66667</v>
      </c>
      <c r="K53" s="1">
        <f>IFERROR(__xludf.DUMMYFUNCTION("""COMPUTED_VALUE"""),672.52)</f>
        <v>672.52</v>
      </c>
      <c r="M53" s="2">
        <f>IFERROR(__xludf.DUMMYFUNCTION("""COMPUTED_VALUE"""),45366.66666666667)</f>
        <v>45366.66667</v>
      </c>
      <c r="N53" s="1">
        <f>IFERROR(__xludf.DUMMYFUNCTION("""COMPUTED_VALUE"""),4604712.0)</f>
        <v>4604712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IFERROR(__xludf.DUMMYFUNCTION("""COMPUTED_VALUE"""),672.52)</f>
        <v>672.52</v>
      </c>
      <c r="D54" s="2">
        <f>IFERROR(__xludf.DUMMYFUNCTION("""COMPUTED_VALUE"""),45369.66666666667)</f>
        <v>45369.66667</v>
      </c>
      <c r="E54" s="1">
        <f>IFERROR(__xludf.DUMMYFUNCTION("""COMPUTED_VALUE"""),675.46)</f>
        <v>675.46</v>
      </c>
      <c r="G54" s="2">
        <f>IFERROR(__xludf.DUMMYFUNCTION("""COMPUTED_VALUE"""),45369.66666666667)</f>
        <v>45369.66667</v>
      </c>
      <c r="H54" s="1">
        <f>IFERROR(__xludf.DUMMYFUNCTION("""COMPUTED_VALUE"""),669.0)</f>
        <v>669</v>
      </c>
      <c r="J54" s="2">
        <f>IFERROR(__xludf.DUMMYFUNCTION("""COMPUTED_VALUE"""),45369.66666666667)</f>
        <v>45369.66667</v>
      </c>
      <c r="K54" s="1">
        <f>IFERROR(__xludf.DUMMYFUNCTION("""COMPUTED_VALUE"""),670.28)</f>
        <v>670.28</v>
      </c>
      <c r="M54" s="2">
        <f>IFERROR(__xludf.DUMMYFUNCTION("""COMPUTED_VALUE"""),45369.66666666667)</f>
        <v>45369.66667</v>
      </c>
      <c r="N54" s="1">
        <f>IFERROR(__xludf.DUMMYFUNCTION("""COMPUTED_VALUE"""),1810068.0)</f>
        <v>1810068</v>
      </c>
    </row>
    <row r="55">
      <c r="A55" s="2">
        <f>IFERROR(__xludf.DUMMYFUNCTION("""COMPUTED_VALUE"""),45370.66666666667)</f>
        <v>45370.66667</v>
      </c>
      <c r="B55" s="1">
        <f>IFERROR(__xludf.DUMMYFUNCTION("""COMPUTED_VALUE"""),670.28)</f>
        <v>670.28</v>
      </c>
      <c r="D55" s="2">
        <f>IFERROR(__xludf.DUMMYFUNCTION("""COMPUTED_VALUE"""),45370.66666666667)</f>
        <v>45370.66667</v>
      </c>
      <c r="E55" s="1">
        <f>IFERROR(__xludf.DUMMYFUNCTION("""COMPUTED_VALUE"""),674.74)</f>
        <v>674.74</v>
      </c>
      <c r="G55" s="2">
        <f>IFERROR(__xludf.DUMMYFUNCTION("""COMPUTED_VALUE"""),45370.66666666667)</f>
        <v>45370.66667</v>
      </c>
      <c r="H55" s="1">
        <f>IFERROR(__xludf.DUMMYFUNCTION("""COMPUTED_VALUE"""),668.12)</f>
        <v>668.12</v>
      </c>
      <c r="J55" s="2">
        <f>IFERROR(__xludf.DUMMYFUNCTION("""COMPUTED_VALUE"""),45370.66666666667)</f>
        <v>45370.66667</v>
      </c>
      <c r="K55" s="1">
        <f>IFERROR(__xludf.DUMMYFUNCTION("""COMPUTED_VALUE"""),674.7)</f>
        <v>674.7</v>
      </c>
      <c r="M55" s="2">
        <f>IFERROR(__xludf.DUMMYFUNCTION("""COMPUTED_VALUE"""),45370.66666666667)</f>
        <v>45370.66667</v>
      </c>
      <c r="N55" s="1">
        <f>IFERROR(__xludf.DUMMYFUNCTION("""COMPUTED_VALUE"""),1905316.0)</f>
        <v>1905316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IFERROR(__xludf.DUMMYFUNCTION("""COMPUTED_VALUE"""),675.44)</f>
        <v>675.44</v>
      </c>
      <c r="D56" s="2">
        <f>IFERROR(__xludf.DUMMYFUNCTION("""COMPUTED_VALUE"""),45371.66666666667)</f>
        <v>45371.66667</v>
      </c>
      <c r="E56" s="1">
        <f>IFERROR(__xludf.DUMMYFUNCTION("""COMPUTED_VALUE"""),675.68)</f>
        <v>675.68</v>
      </c>
      <c r="G56" s="2">
        <f>IFERROR(__xludf.DUMMYFUNCTION("""COMPUTED_VALUE"""),45371.66666666667)</f>
        <v>45371.66667</v>
      </c>
      <c r="H56" s="1">
        <f>IFERROR(__xludf.DUMMYFUNCTION("""COMPUTED_VALUE"""),664.6)</f>
        <v>664.6</v>
      </c>
      <c r="J56" s="2">
        <f>IFERROR(__xludf.DUMMYFUNCTION("""COMPUTED_VALUE"""),45371.66666666667)</f>
        <v>45371.66667</v>
      </c>
      <c r="K56" s="1">
        <f>IFERROR(__xludf.DUMMYFUNCTION("""COMPUTED_VALUE"""),667.5)</f>
        <v>667.5</v>
      </c>
      <c r="M56" s="2">
        <f>IFERROR(__xludf.DUMMYFUNCTION("""COMPUTED_VALUE"""),45371.66666666667)</f>
        <v>45371.66667</v>
      </c>
      <c r="N56" s="1">
        <f>IFERROR(__xludf.DUMMYFUNCTION("""COMPUTED_VALUE"""),1687670.0)</f>
        <v>1687670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IFERROR(__xludf.DUMMYFUNCTION("""COMPUTED_VALUE"""),667.5)</f>
        <v>667.5</v>
      </c>
      <c r="D57" s="2">
        <f>IFERROR(__xludf.DUMMYFUNCTION("""COMPUTED_VALUE"""),45372.66666666667)</f>
        <v>45372.66667</v>
      </c>
      <c r="E57" s="1">
        <f>IFERROR(__xludf.DUMMYFUNCTION("""COMPUTED_VALUE"""),672.57)</f>
        <v>672.57</v>
      </c>
      <c r="G57" s="2">
        <f>IFERROR(__xludf.DUMMYFUNCTION("""COMPUTED_VALUE"""),45372.66666666667)</f>
        <v>45372.66667</v>
      </c>
      <c r="H57" s="1">
        <f>IFERROR(__xludf.DUMMYFUNCTION("""COMPUTED_VALUE"""),662.75)</f>
        <v>662.75</v>
      </c>
      <c r="J57" s="2">
        <f>IFERROR(__xludf.DUMMYFUNCTION("""COMPUTED_VALUE"""),45372.66666666667)</f>
        <v>45372.66667</v>
      </c>
      <c r="K57" s="1">
        <f>IFERROR(__xludf.DUMMYFUNCTION("""COMPUTED_VALUE"""),668.77)</f>
        <v>668.77</v>
      </c>
      <c r="M57" s="2">
        <f>IFERROR(__xludf.DUMMYFUNCTION("""COMPUTED_VALUE"""),45372.66666666667)</f>
        <v>45372.66667</v>
      </c>
      <c r="N57" s="1">
        <f>IFERROR(__xludf.DUMMYFUNCTION("""COMPUTED_VALUE"""),1279066.0)</f>
        <v>1279066</v>
      </c>
    </row>
    <row r="58">
      <c r="A58" s="2">
        <f>IFERROR(__xludf.DUMMYFUNCTION("""COMPUTED_VALUE"""),45373.66666666667)</f>
        <v>45373.66667</v>
      </c>
      <c r="B58" s="1">
        <f>IFERROR(__xludf.DUMMYFUNCTION("""COMPUTED_VALUE"""),668.77)</f>
        <v>668.77</v>
      </c>
      <c r="D58" s="2">
        <f>IFERROR(__xludf.DUMMYFUNCTION("""COMPUTED_VALUE"""),45373.66666666667)</f>
        <v>45373.66667</v>
      </c>
      <c r="E58" s="1">
        <f>IFERROR(__xludf.DUMMYFUNCTION("""COMPUTED_VALUE"""),676.52)</f>
        <v>676.52</v>
      </c>
      <c r="G58" s="2">
        <f>IFERROR(__xludf.DUMMYFUNCTION("""COMPUTED_VALUE"""),45373.66666666667)</f>
        <v>45373.66667</v>
      </c>
      <c r="H58" s="1">
        <f>IFERROR(__xludf.DUMMYFUNCTION("""COMPUTED_VALUE"""),668.77)</f>
        <v>668.77</v>
      </c>
      <c r="J58" s="2">
        <f>IFERROR(__xludf.DUMMYFUNCTION("""COMPUTED_VALUE"""),45373.66666666667)</f>
        <v>45373.66667</v>
      </c>
      <c r="K58" s="1">
        <f>IFERROR(__xludf.DUMMYFUNCTION("""COMPUTED_VALUE"""),674.98)</f>
        <v>674.98</v>
      </c>
      <c r="M58" s="2">
        <f>IFERROR(__xludf.DUMMYFUNCTION("""COMPUTED_VALUE"""),45373.66666666667)</f>
        <v>45373.66667</v>
      </c>
      <c r="N58" s="1">
        <f>IFERROR(__xludf.DUMMYFUNCTION("""COMPUTED_VALUE"""),1209785.0)</f>
        <v>1209785</v>
      </c>
    </row>
    <row r="59">
      <c r="A59" s="2">
        <f>IFERROR(__xludf.DUMMYFUNCTION("""COMPUTED_VALUE"""),45376.66666666667)</f>
        <v>45376.66667</v>
      </c>
      <c r="B59" s="1">
        <f>IFERROR(__xludf.DUMMYFUNCTION("""COMPUTED_VALUE"""),676.94)</f>
        <v>676.94</v>
      </c>
      <c r="D59" s="2">
        <f>IFERROR(__xludf.DUMMYFUNCTION("""COMPUTED_VALUE"""),45376.66666666667)</f>
        <v>45376.66667</v>
      </c>
      <c r="E59" s="1">
        <f>IFERROR(__xludf.DUMMYFUNCTION("""COMPUTED_VALUE"""),681.57)</f>
        <v>681.57</v>
      </c>
      <c r="G59" s="2">
        <f>IFERROR(__xludf.DUMMYFUNCTION("""COMPUTED_VALUE"""),45376.66666666667)</f>
        <v>45376.66667</v>
      </c>
      <c r="H59" s="1">
        <f>IFERROR(__xludf.DUMMYFUNCTION("""COMPUTED_VALUE"""),674.72)</f>
        <v>674.72</v>
      </c>
      <c r="J59" s="2">
        <f>IFERROR(__xludf.DUMMYFUNCTION("""COMPUTED_VALUE"""),45376.66666666667)</f>
        <v>45376.66667</v>
      </c>
      <c r="K59" s="1">
        <f>IFERROR(__xludf.DUMMYFUNCTION("""COMPUTED_VALUE"""),680.38)</f>
        <v>680.38</v>
      </c>
      <c r="M59" s="2">
        <f>IFERROR(__xludf.DUMMYFUNCTION("""COMPUTED_VALUE"""),45376.66666666667)</f>
        <v>45376.66667</v>
      </c>
      <c r="N59" s="1">
        <f>IFERROR(__xludf.DUMMYFUNCTION("""COMPUTED_VALUE"""),1560854.0)</f>
        <v>1560854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IFERROR(__xludf.DUMMYFUNCTION("""COMPUTED_VALUE"""),681.0)</f>
        <v>681</v>
      </c>
      <c r="D60" s="2">
        <f>IFERROR(__xludf.DUMMYFUNCTION("""COMPUTED_VALUE"""),45377.66666666667)</f>
        <v>45377.66667</v>
      </c>
      <c r="E60" s="1">
        <f>IFERROR(__xludf.DUMMYFUNCTION("""COMPUTED_VALUE"""),685.83)</f>
        <v>685.83</v>
      </c>
      <c r="G60" s="2">
        <f>IFERROR(__xludf.DUMMYFUNCTION("""COMPUTED_VALUE"""),45377.66666666667)</f>
        <v>45377.66667</v>
      </c>
      <c r="H60" s="1">
        <f>IFERROR(__xludf.DUMMYFUNCTION("""COMPUTED_VALUE"""),673.32)</f>
        <v>673.32</v>
      </c>
      <c r="J60" s="2">
        <f>IFERROR(__xludf.DUMMYFUNCTION("""COMPUTED_VALUE"""),45377.66666666667)</f>
        <v>45377.66667</v>
      </c>
      <c r="K60" s="1">
        <f>IFERROR(__xludf.DUMMYFUNCTION("""COMPUTED_VALUE"""),673.4)</f>
        <v>673.4</v>
      </c>
      <c r="M60" s="2">
        <f>IFERROR(__xludf.DUMMYFUNCTION("""COMPUTED_VALUE"""),45377.66666666667)</f>
        <v>45377.66667</v>
      </c>
      <c r="N60" s="1">
        <f>IFERROR(__xludf.DUMMYFUNCTION("""COMPUTED_VALUE"""),1705833.0)</f>
        <v>1705833</v>
      </c>
    </row>
    <row r="61">
      <c r="A61" s="2">
        <f>IFERROR(__xludf.DUMMYFUNCTION("""COMPUTED_VALUE"""),45378.66666666667)</f>
        <v>45378.66667</v>
      </c>
      <c r="B61" s="1">
        <f>IFERROR(__xludf.DUMMYFUNCTION("""COMPUTED_VALUE"""),676.9)</f>
        <v>676.9</v>
      </c>
      <c r="D61" s="2">
        <f>IFERROR(__xludf.DUMMYFUNCTION("""COMPUTED_VALUE"""),45378.66666666667)</f>
        <v>45378.66667</v>
      </c>
      <c r="E61" s="1">
        <f>IFERROR(__xludf.DUMMYFUNCTION("""COMPUTED_VALUE"""),680.59)</f>
        <v>680.59</v>
      </c>
      <c r="G61" s="2">
        <f>IFERROR(__xludf.DUMMYFUNCTION("""COMPUTED_VALUE"""),45378.66666666667)</f>
        <v>45378.66667</v>
      </c>
      <c r="H61" s="1">
        <f>IFERROR(__xludf.DUMMYFUNCTION("""COMPUTED_VALUE"""),674.26)</f>
        <v>674.26</v>
      </c>
      <c r="J61" s="2">
        <f>IFERROR(__xludf.DUMMYFUNCTION("""COMPUTED_VALUE"""),45378.66666666667)</f>
        <v>45378.66667</v>
      </c>
      <c r="K61" s="1">
        <f>IFERROR(__xludf.DUMMYFUNCTION("""COMPUTED_VALUE"""),676.8)</f>
        <v>676.8</v>
      </c>
      <c r="M61" s="2">
        <f>IFERROR(__xludf.DUMMYFUNCTION("""COMPUTED_VALUE"""),45378.66666666667)</f>
        <v>45378.66667</v>
      </c>
      <c r="N61" s="1">
        <f>IFERROR(__xludf.DUMMYFUNCTION("""COMPUTED_VALUE"""),1353231.0)</f>
        <v>1353231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IFERROR(__xludf.DUMMYFUNCTION("""COMPUTED_VALUE"""),676.8)</f>
        <v>676.8</v>
      </c>
      <c r="D62" s="2">
        <f>IFERROR(__xludf.DUMMYFUNCTION("""COMPUTED_VALUE"""),45379.66666666667)</f>
        <v>45379.66667</v>
      </c>
      <c r="E62" s="1">
        <f>IFERROR(__xludf.DUMMYFUNCTION("""COMPUTED_VALUE"""),681.16)</f>
        <v>681.16</v>
      </c>
      <c r="G62" s="2">
        <f>IFERROR(__xludf.DUMMYFUNCTION("""COMPUTED_VALUE"""),45379.66666666667)</f>
        <v>45379.66667</v>
      </c>
      <c r="H62" s="1">
        <f>IFERROR(__xludf.DUMMYFUNCTION("""COMPUTED_VALUE"""),672.3)</f>
        <v>672.3</v>
      </c>
      <c r="J62" s="2">
        <f>IFERROR(__xludf.DUMMYFUNCTION("""COMPUTED_VALUE"""),45379.66666666667)</f>
        <v>45379.66667</v>
      </c>
      <c r="K62" s="1">
        <f>IFERROR(__xludf.DUMMYFUNCTION("""COMPUTED_VALUE"""),674.59)</f>
        <v>674.59</v>
      </c>
      <c r="M62" s="2">
        <f>IFERROR(__xludf.DUMMYFUNCTION("""COMPUTED_VALUE"""),45379.66666666667)</f>
        <v>45379.66667</v>
      </c>
      <c r="N62" s="1">
        <f>IFERROR(__xludf.DUMMYFUNCTION("""COMPUTED_VALUE"""),1319573.0)</f>
        <v>1319573</v>
      </c>
    </row>
    <row r="63">
      <c r="A63" s="2">
        <f>IFERROR(__xludf.DUMMYFUNCTION("""COMPUTED_VALUE"""),45383.66666666667)</f>
        <v>45383.66667</v>
      </c>
      <c r="B63" s="1">
        <f>IFERROR(__xludf.DUMMYFUNCTION("""COMPUTED_VALUE"""),674.59)</f>
        <v>674.59</v>
      </c>
      <c r="D63" s="2">
        <f>IFERROR(__xludf.DUMMYFUNCTION("""COMPUTED_VALUE"""),45383.66666666667)</f>
        <v>45383.66667</v>
      </c>
      <c r="E63" s="1">
        <f>IFERROR(__xludf.DUMMYFUNCTION("""COMPUTED_VALUE"""),676.28)</f>
        <v>676.28</v>
      </c>
      <c r="G63" s="2">
        <f>IFERROR(__xludf.DUMMYFUNCTION("""COMPUTED_VALUE"""),45383.66666666667)</f>
        <v>45383.66667</v>
      </c>
      <c r="H63" s="1">
        <f>IFERROR(__xludf.DUMMYFUNCTION("""COMPUTED_VALUE"""),669.95)</f>
        <v>669.95</v>
      </c>
      <c r="J63" s="2">
        <f>IFERROR(__xludf.DUMMYFUNCTION("""COMPUTED_VALUE"""),45383.66666666667)</f>
        <v>45383.66667</v>
      </c>
      <c r="K63" s="1">
        <f>IFERROR(__xludf.DUMMYFUNCTION("""COMPUTED_VALUE"""),673.7)</f>
        <v>673.7</v>
      </c>
      <c r="M63" s="2">
        <f>IFERROR(__xludf.DUMMYFUNCTION("""COMPUTED_VALUE"""),45383.66666666667)</f>
        <v>45383.66667</v>
      </c>
      <c r="N63" s="1">
        <f>IFERROR(__xludf.DUMMYFUNCTION("""COMPUTED_VALUE"""),1376774.0)</f>
        <v>1376774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IFERROR(__xludf.DUMMYFUNCTION("""COMPUTED_VALUE"""),674.44)</f>
        <v>674.44</v>
      </c>
      <c r="D64" s="2">
        <f>IFERROR(__xludf.DUMMYFUNCTION("""COMPUTED_VALUE"""),45384.66666666667)</f>
        <v>45384.66667</v>
      </c>
      <c r="E64" s="1">
        <f>IFERROR(__xludf.DUMMYFUNCTION("""COMPUTED_VALUE"""),680.75)</f>
        <v>680.75</v>
      </c>
      <c r="G64" s="2">
        <f>IFERROR(__xludf.DUMMYFUNCTION("""COMPUTED_VALUE"""),45384.66666666667)</f>
        <v>45384.66667</v>
      </c>
      <c r="H64" s="1">
        <f>IFERROR(__xludf.DUMMYFUNCTION("""COMPUTED_VALUE"""),674.15)</f>
        <v>674.15</v>
      </c>
      <c r="J64" s="2">
        <f>IFERROR(__xludf.DUMMYFUNCTION("""COMPUTED_VALUE"""),45384.66666666667)</f>
        <v>45384.66667</v>
      </c>
      <c r="K64" s="1">
        <f>IFERROR(__xludf.DUMMYFUNCTION("""COMPUTED_VALUE"""),680.43)</f>
        <v>680.43</v>
      </c>
      <c r="M64" s="2">
        <f>IFERROR(__xludf.DUMMYFUNCTION("""COMPUTED_VALUE"""),45384.66666666667)</f>
        <v>45384.66667</v>
      </c>
      <c r="N64" s="1">
        <f>IFERROR(__xludf.DUMMYFUNCTION("""COMPUTED_VALUE"""),2066472.0)</f>
        <v>2066472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IFERROR(__xludf.DUMMYFUNCTION("""COMPUTED_VALUE"""),680.1)</f>
        <v>680.1</v>
      </c>
      <c r="D65" s="2">
        <f>IFERROR(__xludf.DUMMYFUNCTION("""COMPUTED_VALUE"""),45385.66666666667)</f>
        <v>45385.66667</v>
      </c>
      <c r="E65" s="1">
        <f>IFERROR(__xludf.DUMMYFUNCTION("""COMPUTED_VALUE"""),680.75)</f>
        <v>680.75</v>
      </c>
      <c r="G65" s="2">
        <f>IFERROR(__xludf.DUMMYFUNCTION("""COMPUTED_VALUE"""),45385.66666666667)</f>
        <v>45385.66667</v>
      </c>
      <c r="H65" s="1">
        <f>IFERROR(__xludf.DUMMYFUNCTION("""COMPUTED_VALUE"""),675.86)</f>
        <v>675.86</v>
      </c>
      <c r="J65" s="2">
        <f>IFERROR(__xludf.DUMMYFUNCTION("""COMPUTED_VALUE"""),45385.66666666667)</f>
        <v>45385.66667</v>
      </c>
      <c r="K65" s="1">
        <f>IFERROR(__xludf.DUMMYFUNCTION("""COMPUTED_VALUE"""),678.58)</f>
        <v>678.58</v>
      </c>
      <c r="M65" s="2">
        <f>IFERROR(__xludf.DUMMYFUNCTION("""COMPUTED_VALUE"""),45385.66666666667)</f>
        <v>45385.66667</v>
      </c>
      <c r="N65" s="1">
        <f>IFERROR(__xludf.DUMMYFUNCTION("""COMPUTED_VALUE"""),1535018.0)</f>
        <v>1535018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IFERROR(__xludf.DUMMYFUNCTION("""COMPUTED_VALUE"""),678.58)</f>
        <v>678.58</v>
      </c>
      <c r="D66" s="2">
        <f>IFERROR(__xludf.DUMMYFUNCTION("""COMPUTED_VALUE"""),45386.66666666667)</f>
        <v>45386.66667</v>
      </c>
      <c r="E66" s="1">
        <f>IFERROR(__xludf.DUMMYFUNCTION("""COMPUTED_VALUE"""),682.09)</f>
        <v>682.09</v>
      </c>
      <c r="G66" s="2">
        <f>IFERROR(__xludf.DUMMYFUNCTION("""COMPUTED_VALUE"""),45386.66666666667)</f>
        <v>45386.66667</v>
      </c>
      <c r="H66" s="1">
        <f>IFERROR(__xludf.DUMMYFUNCTION("""COMPUTED_VALUE"""),668.81)</f>
        <v>668.81</v>
      </c>
      <c r="J66" s="2">
        <f>IFERROR(__xludf.DUMMYFUNCTION("""COMPUTED_VALUE"""),45386.66666666667)</f>
        <v>45386.66667</v>
      </c>
      <c r="K66" s="1">
        <f>IFERROR(__xludf.DUMMYFUNCTION("""COMPUTED_VALUE"""),672.16)</f>
        <v>672.16</v>
      </c>
      <c r="M66" s="2">
        <f>IFERROR(__xludf.DUMMYFUNCTION("""COMPUTED_VALUE"""),45386.66666666667)</f>
        <v>45386.66667</v>
      </c>
      <c r="N66" s="1">
        <f>IFERROR(__xludf.DUMMYFUNCTION("""COMPUTED_VALUE"""),1460022.0)</f>
        <v>1460022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IFERROR(__xludf.DUMMYFUNCTION("""COMPUTED_VALUE"""),672.16)</f>
        <v>672.16</v>
      </c>
      <c r="D67" s="2">
        <f>IFERROR(__xludf.DUMMYFUNCTION("""COMPUTED_VALUE"""),45387.66666666667)</f>
        <v>45387.66667</v>
      </c>
      <c r="E67" s="1">
        <f>IFERROR(__xludf.DUMMYFUNCTION("""COMPUTED_VALUE"""),673.44)</f>
        <v>673.44</v>
      </c>
      <c r="G67" s="2">
        <f>IFERROR(__xludf.DUMMYFUNCTION("""COMPUTED_VALUE"""),45387.66666666667)</f>
        <v>45387.66667</v>
      </c>
      <c r="H67" s="1">
        <f>IFERROR(__xludf.DUMMYFUNCTION("""COMPUTED_VALUE"""),667.77)</f>
        <v>667.77</v>
      </c>
      <c r="J67" s="2">
        <f>IFERROR(__xludf.DUMMYFUNCTION("""COMPUTED_VALUE"""),45387.66666666667)</f>
        <v>45387.66667</v>
      </c>
      <c r="K67" s="1">
        <f>IFERROR(__xludf.DUMMYFUNCTION("""COMPUTED_VALUE"""),671.4)</f>
        <v>671.4</v>
      </c>
      <c r="M67" s="2">
        <f>IFERROR(__xludf.DUMMYFUNCTION("""COMPUTED_VALUE"""),45387.66666666667)</f>
        <v>45387.66667</v>
      </c>
      <c r="N67" s="1">
        <f>IFERROR(__xludf.DUMMYFUNCTION("""COMPUTED_VALUE"""),1315988.0)</f>
        <v>1315988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IFERROR(__xludf.DUMMYFUNCTION("""COMPUTED_VALUE"""),671.4)</f>
        <v>671.4</v>
      </c>
      <c r="D68" s="2">
        <f>IFERROR(__xludf.DUMMYFUNCTION("""COMPUTED_VALUE"""),45390.66666666667)</f>
        <v>45390.66667</v>
      </c>
      <c r="E68" s="1">
        <f>IFERROR(__xludf.DUMMYFUNCTION("""COMPUTED_VALUE"""),673.24)</f>
        <v>673.24</v>
      </c>
      <c r="G68" s="2">
        <f>IFERROR(__xludf.DUMMYFUNCTION("""COMPUTED_VALUE"""),45390.66666666667)</f>
        <v>45390.66667</v>
      </c>
      <c r="H68" s="1">
        <f>IFERROR(__xludf.DUMMYFUNCTION("""COMPUTED_VALUE"""),666.31)</f>
        <v>666.31</v>
      </c>
      <c r="J68" s="2">
        <f>IFERROR(__xludf.DUMMYFUNCTION("""COMPUTED_VALUE"""),45390.66666666667)</f>
        <v>45390.66667</v>
      </c>
      <c r="K68" s="1">
        <f>IFERROR(__xludf.DUMMYFUNCTION("""COMPUTED_VALUE"""),666.46)</f>
        <v>666.46</v>
      </c>
      <c r="M68" s="2">
        <f>IFERROR(__xludf.DUMMYFUNCTION("""COMPUTED_VALUE"""),45390.66666666667)</f>
        <v>45390.66667</v>
      </c>
      <c r="N68" s="1">
        <f>IFERROR(__xludf.DUMMYFUNCTION("""COMPUTED_VALUE"""),1591066.0)</f>
        <v>1591066</v>
      </c>
    </row>
    <row r="69">
      <c r="A69" s="2">
        <f>IFERROR(__xludf.DUMMYFUNCTION("""COMPUTED_VALUE"""),45391.66666666667)</f>
        <v>45391.66667</v>
      </c>
      <c r="B69" s="1">
        <f>IFERROR(__xludf.DUMMYFUNCTION("""COMPUTED_VALUE"""),666.46)</f>
        <v>666.46</v>
      </c>
      <c r="D69" s="2">
        <f>IFERROR(__xludf.DUMMYFUNCTION("""COMPUTED_VALUE"""),45391.66666666667)</f>
        <v>45391.66667</v>
      </c>
      <c r="E69" s="1">
        <f>IFERROR(__xludf.DUMMYFUNCTION("""COMPUTED_VALUE"""),685.13)</f>
        <v>685.13</v>
      </c>
      <c r="G69" s="2">
        <f>IFERROR(__xludf.DUMMYFUNCTION("""COMPUTED_VALUE"""),45391.66666666667)</f>
        <v>45391.66667</v>
      </c>
      <c r="H69" s="1">
        <f>IFERROR(__xludf.DUMMYFUNCTION("""COMPUTED_VALUE"""),666.46)</f>
        <v>666.46</v>
      </c>
      <c r="J69" s="2">
        <f>IFERROR(__xludf.DUMMYFUNCTION("""COMPUTED_VALUE"""),45391.66666666667)</f>
        <v>45391.66667</v>
      </c>
      <c r="K69" s="1">
        <f>IFERROR(__xludf.DUMMYFUNCTION("""COMPUTED_VALUE"""),669.81)</f>
        <v>669.81</v>
      </c>
      <c r="M69" s="2">
        <f>IFERROR(__xludf.DUMMYFUNCTION("""COMPUTED_VALUE"""),45391.66666666667)</f>
        <v>45391.66667</v>
      </c>
      <c r="N69" s="1">
        <f>IFERROR(__xludf.DUMMYFUNCTION("""COMPUTED_VALUE"""),2505832.0)</f>
        <v>2505832</v>
      </c>
    </row>
    <row r="70">
      <c r="A70" s="2">
        <f>IFERROR(__xludf.DUMMYFUNCTION("""COMPUTED_VALUE"""),45392.66666666667)</f>
        <v>45392.66667</v>
      </c>
      <c r="B70" s="1">
        <f>IFERROR(__xludf.DUMMYFUNCTION("""COMPUTED_VALUE"""),669.81)</f>
        <v>669.81</v>
      </c>
      <c r="D70" s="2">
        <f>IFERROR(__xludf.DUMMYFUNCTION("""COMPUTED_VALUE"""),45392.66666666667)</f>
        <v>45392.66667</v>
      </c>
      <c r="E70" s="1">
        <f>IFERROR(__xludf.DUMMYFUNCTION("""COMPUTED_VALUE"""),673.27)</f>
        <v>673.27</v>
      </c>
      <c r="G70" s="2">
        <f>IFERROR(__xludf.DUMMYFUNCTION("""COMPUTED_VALUE"""),45392.66666666667)</f>
        <v>45392.66667</v>
      </c>
      <c r="H70" s="1">
        <f>IFERROR(__xludf.DUMMYFUNCTION("""COMPUTED_VALUE"""),664.45)</f>
        <v>664.45</v>
      </c>
      <c r="J70" s="2">
        <f>IFERROR(__xludf.DUMMYFUNCTION("""COMPUTED_VALUE"""),45392.66666666667)</f>
        <v>45392.66667</v>
      </c>
      <c r="K70" s="1">
        <f>IFERROR(__xludf.DUMMYFUNCTION("""COMPUTED_VALUE"""),670.56)</f>
        <v>670.56</v>
      </c>
      <c r="M70" s="2">
        <f>IFERROR(__xludf.DUMMYFUNCTION("""COMPUTED_VALUE"""),45392.66666666667)</f>
        <v>45392.66667</v>
      </c>
      <c r="N70" s="1">
        <f>IFERROR(__xludf.DUMMYFUNCTION("""COMPUTED_VALUE"""),1939216.0)</f>
        <v>1939216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IFERROR(__xludf.DUMMYFUNCTION("""COMPUTED_VALUE"""),670.56)</f>
        <v>670.56</v>
      </c>
      <c r="D71" s="2">
        <f>IFERROR(__xludf.DUMMYFUNCTION("""COMPUTED_VALUE"""),45393.66666666667)</f>
        <v>45393.66667</v>
      </c>
      <c r="E71" s="1">
        <f>IFERROR(__xludf.DUMMYFUNCTION("""COMPUTED_VALUE"""),676.77)</f>
        <v>676.77</v>
      </c>
      <c r="G71" s="2">
        <f>IFERROR(__xludf.DUMMYFUNCTION("""COMPUTED_VALUE"""),45393.66666666667)</f>
        <v>45393.66667</v>
      </c>
      <c r="H71" s="1">
        <f>IFERROR(__xludf.DUMMYFUNCTION("""COMPUTED_VALUE"""),667.35)</f>
        <v>667.35</v>
      </c>
      <c r="J71" s="2">
        <f>IFERROR(__xludf.DUMMYFUNCTION("""COMPUTED_VALUE"""),45393.66666666667)</f>
        <v>45393.66667</v>
      </c>
      <c r="K71" s="1">
        <f>IFERROR(__xludf.DUMMYFUNCTION("""COMPUTED_VALUE"""),673.76)</f>
        <v>673.76</v>
      </c>
      <c r="M71" s="2">
        <f>IFERROR(__xludf.DUMMYFUNCTION("""COMPUTED_VALUE"""),45393.66666666667)</f>
        <v>45393.66667</v>
      </c>
      <c r="N71" s="1">
        <f>IFERROR(__xludf.DUMMYFUNCTION("""COMPUTED_VALUE"""),1564828.0)</f>
        <v>1564828</v>
      </c>
    </row>
    <row r="72">
      <c r="A72" s="2">
        <f>IFERROR(__xludf.DUMMYFUNCTION("""COMPUTED_VALUE"""),45394.66666666667)</f>
        <v>45394.66667</v>
      </c>
      <c r="B72" s="1">
        <f>IFERROR(__xludf.DUMMYFUNCTION("""COMPUTED_VALUE"""),673.76)</f>
        <v>673.76</v>
      </c>
      <c r="D72" s="2">
        <f>IFERROR(__xludf.DUMMYFUNCTION("""COMPUTED_VALUE"""),45394.66666666667)</f>
        <v>45394.66667</v>
      </c>
      <c r="E72" s="1">
        <f>IFERROR(__xludf.DUMMYFUNCTION("""COMPUTED_VALUE"""),673.76)</f>
        <v>673.76</v>
      </c>
      <c r="G72" s="2">
        <f>IFERROR(__xludf.DUMMYFUNCTION("""COMPUTED_VALUE"""),45394.66666666667)</f>
        <v>45394.66667</v>
      </c>
      <c r="H72" s="1">
        <f>IFERROR(__xludf.DUMMYFUNCTION("""COMPUTED_VALUE"""),658.68)</f>
        <v>658.68</v>
      </c>
      <c r="J72" s="2">
        <f>IFERROR(__xludf.DUMMYFUNCTION("""COMPUTED_VALUE"""),45394.66666666667)</f>
        <v>45394.66667</v>
      </c>
      <c r="K72" s="1">
        <f>IFERROR(__xludf.DUMMYFUNCTION("""COMPUTED_VALUE"""),659.39)</f>
        <v>659.39</v>
      </c>
      <c r="M72" s="2">
        <f>IFERROR(__xludf.DUMMYFUNCTION("""COMPUTED_VALUE"""),45394.66666666667)</f>
        <v>45394.66667</v>
      </c>
      <c r="N72" s="1">
        <f>IFERROR(__xludf.DUMMYFUNCTION("""COMPUTED_VALUE"""),1456230.0)</f>
        <v>1456230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IFERROR(__xludf.DUMMYFUNCTION("""COMPUTED_VALUE"""),663.71)</f>
        <v>663.71</v>
      </c>
      <c r="D73" s="2">
        <f>IFERROR(__xludf.DUMMYFUNCTION("""COMPUTED_VALUE"""),45397.66666666667)</f>
        <v>45397.66667</v>
      </c>
      <c r="E73" s="1">
        <f>IFERROR(__xludf.DUMMYFUNCTION("""COMPUTED_VALUE"""),663.71)</f>
        <v>663.71</v>
      </c>
      <c r="G73" s="2">
        <f>IFERROR(__xludf.DUMMYFUNCTION("""COMPUTED_VALUE"""),45397.66666666667)</f>
        <v>45397.66667</v>
      </c>
      <c r="H73" s="1">
        <f>IFERROR(__xludf.DUMMYFUNCTION("""COMPUTED_VALUE"""),643.94)</f>
        <v>643.94</v>
      </c>
      <c r="J73" s="2">
        <f>IFERROR(__xludf.DUMMYFUNCTION("""COMPUTED_VALUE"""),45397.66666666667)</f>
        <v>45397.66667</v>
      </c>
      <c r="K73" s="1">
        <f>IFERROR(__xludf.DUMMYFUNCTION("""COMPUTED_VALUE"""),644.59)</f>
        <v>644.59</v>
      </c>
      <c r="M73" s="2">
        <f>IFERROR(__xludf.DUMMYFUNCTION("""COMPUTED_VALUE"""),45397.66666666667)</f>
        <v>45397.66667</v>
      </c>
      <c r="N73" s="1">
        <f>IFERROR(__xludf.DUMMYFUNCTION("""COMPUTED_VALUE"""),2074091.0)</f>
        <v>2074091</v>
      </c>
    </row>
    <row r="74">
      <c r="A74" s="2">
        <f>IFERROR(__xludf.DUMMYFUNCTION("""COMPUTED_VALUE"""),45398.66666666667)</f>
        <v>45398.66667</v>
      </c>
      <c r="B74" s="1">
        <f>IFERROR(__xludf.DUMMYFUNCTION("""COMPUTED_VALUE"""),644.59)</f>
        <v>644.59</v>
      </c>
      <c r="D74" s="2">
        <f>IFERROR(__xludf.DUMMYFUNCTION("""COMPUTED_VALUE"""),45398.66666666667)</f>
        <v>45398.66667</v>
      </c>
      <c r="E74" s="1">
        <f>IFERROR(__xludf.DUMMYFUNCTION("""COMPUTED_VALUE"""),644.59)</f>
        <v>644.59</v>
      </c>
      <c r="G74" s="2">
        <f>IFERROR(__xludf.DUMMYFUNCTION("""COMPUTED_VALUE"""),45398.66666666667)</f>
        <v>45398.66667</v>
      </c>
      <c r="H74" s="1">
        <f>IFERROR(__xludf.DUMMYFUNCTION("""COMPUTED_VALUE"""),629.16)</f>
        <v>629.16</v>
      </c>
      <c r="J74" s="2">
        <f>IFERROR(__xludf.DUMMYFUNCTION("""COMPUTED_VALUE"""),45398.66666666667)</f>
        <v>45398.66667</v>
      </c>
      <c r="K74" s="1">
        <f>IFERROR(__xludf.DUMMYFUNCTION("""COMPUTED_VALUE"""),629.83)</f>
        <v>629.83</v>
      </c>
      <c r="M74" s="2">
        <f>IFERROR(__xludf.DUMMYFUNCTION("""COMPUTED_VALUE"""),45398.66666666667)</f>
        <v>45398.66667</v>
      </c>
      <c r="N74" s="1">
        <f>IFERROR(__xludf.DUMMYFUNCTION("""COMPUTED_VALUE"""),2327129.0)</f>
        <v>2327129</v>
      </c>
    </row>
    <row r="75">
      <c r="A75" s="2">
        <f>IFERROR(__xludf.DUMMYFUNCTION("""COMPUTED_VALUE"""),45399.66666666667)</f>
        <v>45399.66667</v>
      </c>
      <c r="B75" s="1">
        <f>IFERROR(__xludf.DUMMYFUNCTION("""COMPUTED_VALUE"""),629.83)</f>
        <v>629.83</v>
      </c>
      <c r="D75" s="2">
        <f>IFERROR(__xludf.DUMMYFUNCTION("""COMPUTED_VALUE"""),45399.66666666667)</f>
        <v>45399.66667</v>
      </c>
      <c r="E75" s="1">
        <f>IFERROR(__xludf.DUMMYFUNCTION("""COMPUTED_VALUE"""),640.86)</f>
        <v>640.86</v>
      </c>
      <c r="G75" s="2">
        <f>IFERROR(__xludf.DUMMYFUNCTION("""COMPUTED_VALUE"""),45399.66666666667)</f>
        <v>45399.66667</v>
      </c>
      <c r="H75" s="1">
        <f>IFERROR(__xludf.DUMMYFUNCTION("""COMPUTED_VALUE"""),629.83)</f>
        <v>629.83</v>
      </c>
      <c r="J75" s="2">
        <f>IFERROR(__xludf.DUMMYFUNCTION("""COMPUTED_VALUE"""),45399.66666666667)</f>
        <v>45399.66667</v>
      </c>
      <c r="K75" s="1">
        <f>IFERROR(__xludf.DUMMYFUNCTION("""COMPUTED_VALUE"""),634.26)</f>
        <v>634.26</v>
      </c>
      <c r="M75" s="2">
        <f>IFERROR(__xludf.DUMMYFUNCTION("""COMPUTED_VALUE"""),45399.66666666667)</f>
        <v>45399.66667</v>
      </c>
      <c r="N75" s="1">
        <f>IFERROR(__xludf.DUMMYFUNCTION("""COMPUTED_VALUE"""),1979887.0)</f>
        <v>1979887</v>
      </c>
    </row>
    <row r="76">
      <c r="A76" s="2">
        <f>IFERROR(__xludf.DUMMYFUNCTION("""COMPUTED_VALUE"""),45400.66666666667)</f>
        <v>45400.66667</v>
      </c>
      <c r="B76" s="1">
        <f>IFERROR(__xludf.DUMMYFUNCTION("""COMPUTED_VALUE"""),634.26)</f>
        <v>634.26</v>
      </c>
      <c r="D76" s="2">
        <f>IFERROR(__xludf.DUMMYFUNCTION("""COMPUTED_VALUE"""),45400.66666666667)</f>
        <v>45400.66667</v>
      </c>
      <c r="E76" s="1">
        <f>IFERROR(__xludf.DUMMYFUNCTION("""COMPUTED_VALUE"""),641.29)</f>
        <v>641.29</v>
      </c>
      <c r="G76" s="2">
        <f>IFERROR(__xludf.DUMMYFUNCTION("""COMPUTED_VALUE"""),45400.66666666667)</f>
        <v>45400.66667</v>
      </c>
      <c r="H76" s="1">
        <f>IFERROR(__xludf.DUMMYFUNCTION("""COMPUTED_VALUE"""),634.26)</f>
        <v>634.26</v>
      </c>
      <c r="J76" s="2">
        <f>IFERROR(__xludf.DUMMYFUNCTION("""COMPUTED_VALUE"""),45400.66666666667)</f>
        <v>45400.66667</v>
      </c>
      <c r="K76" s="1">
        <f>IFERROR(__xludf.DUMMYFUNCTION("""COMPUTED_VALUE"""),639.01)</f>
        <v>639.01</v>
      </c>
      <c r="M76" s="2">
        <f>IFERROR(__xludf.DUMMYFUNCTION("""COMPUTED_VALUE"""),45400.66666666667)</f>
        <v>45400.66667</v>
      </c>
      <c r="N76" s="1">
        <f>IFERROR(__xludf.DUMMYFUNCTION("""COMPUTED_VALUE"""),1626512.0)</f>
        <v>1626512</v>
      </c>
    </row>
    <row r="77">
      <c r="A77" s="2">
        <f>IFERROR(__xludf.DUMMYFUNCTION("""COMPUTED_VALUE"""),45401.66666666667)</f>
        <v>45401.66667</v>
      </c>
      <c r="B77" s="1">
        <f>IFERROR(__xludf.DUMMYFUNCTION("""COMPUTED_VALUE"""),639.01)</f>
        <v>639.01</v>
      </c>
      <c r="D77" s="2">
        <f>IFERROR(__xludf.DUMMYFUNCTION("""COMPUTED_VALUE"""),45401.66666666667)</f>
        <v>45401.66667</v>
      </c>
      <c r="E77" s="1">
        <f>IFERROR(__xludf.DUMMYFUNCTION("""COMPUTED_VALUE"""),647.79)</f>
        <v>647.79</v>
      </c>
      <c r="G77" s="2">
        <f>IFERROR(__xludf.DUMMYFUNCTION("""COMPUTED_VALUE"""),45401.66666666667)</f>
        <v>45401.66667</v>
      </c>
      <c r="H77" s="1">
        <f>IFERROR(__xludf.DUMMYFUNCTION("""COMPUTED_VALUE"""),637.31)</f>
        <v>637.31</v>
      </c>
      <c r="J77" s="2">
        <f>IFERROR(__xludf.DUMMYFUNCTION("""COMPUTED_VALUE"""),45401.66666666667)</f>
        <v>45401.66667</v>
      </c>
      <c r="K77" s="1">
        <f>IFERROR(__xludf.DUMMYFUNCTION("""COMPUTED_VALUE"""),642.74)</f>
        <v>642.74</v>
      </c>
      <c r="M77" s="2">
        <f>IFERROR(__xludf.DUMMYFUNCTION("""COMPUTED_VALUE"""),45401.66666666667)</f>
        <v>45401.66667</v>
      </c>
      <c r="N77" s="1">
        <f>IFERROR(__xludf.DUMMYFUNCTION("""COMPUTED_VALUE"""),1490000.0)</f>
        <v>1490000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IFERROR(__xludf.DUMMYFUNCTION("""COMPUTED_VALUE"""),642.74)</f>
        <v>642.74</v>
      </c>
      <c r="D78" s="2">
        <f>IFERROR(__xludf.DUMMYFUNCTION("""COMPUTED_VALUE"""),45404.66666666667)</f>
        <v>45404.66667</v>
      </c>
      <c r="E78" s="1">
        <f>IFERROR(__xludf.DUMMYFUNCTION("""COMPUTED_VALUE"""),651.94)</f>
        <v>651.94</v>
      </c>
      <c r="G78" s="2">
        <f>IFERROR(__xludf.DUMMYFUNCTION("""COMPUTED_VALUE"""),45404.66666666667)</f>
        <v>45404.66667</v>
      </c>
      <c r="H78" s="1">
        <f>IFERROR(__xludf.DUMMYFUNCTION("""COMPUTED_VALUE"""),641.1)</f>
        <v>641.1</v>
      </c>
      <c r="J78" s="2">
        <f>IFERROR(__xludf.DUMMYFUNCTION("""COMPUTED_VALUE"""),45404.66666666667)</f>
        <v>45404.66667</v>
      </c>
      <c r="K78" s="1">
        <f>IFERROR(__xludf.DUMMYFUNCTION("""COMPUTED_VALUE"""),646.01)</f>
        <v>646.01</v>
      </c>
      <c r="M78" s="2">
        <f>IFERROR(__xludf.DUMMYFUNCTION("""COMPUTED_VALUE"""),45404.66666666667)</f>
        <v>45404.66667</v>
      </c>
      <c r="N78" s="1">
        <f>IFERROR(__xludf.DUMMYFUNCTION("""COMPUTED_VALUE"""),1808463.0)</f>
        <v>1808463</v>
      </c>
    </row>
    <row r="79">
      <c r="A79" s="2">
        <f>IFERROR(__xludf.DUMMYFUNCTION("""COMPUTED_VALUE"""),45405.66666666667)</f>
        <v>45405.66667</v>
      </c>
      <c r="B79" s="1">
        <f>IFERROR(__xludf.DUMMYFUNCTION("""COMPUTED_VALUE"""),645.68)</f>
        <v>645.68</v>
      </c>
      <c r="D79" s="2">
        <f>IFERROR(__xludf.DUMMYFUNCTION("""COMPUTED_VALUE"""),45405.66666666667)</f>
        <v>45405.66667</v>
      </c>
      <c r="E79" s="1">
        <f>IFERROR(__xludf.DUMMYFUNCTION("""COMPUTED_VALUE"""),645.68)</f>
        <v>645.68</v>
      </c>
      <c r="G79" s="2">
        <f>IFERROR(__xludf.DUMMYFUNCTION("""COMPUTED_VALUE"""),45405.66666666667)</f>
        <v>45405.66667</v>
      </c>
      <c r="H79" s="1">
        <f>IFERROR(__xludf.DUMMYFUNCTION("""COMPUTED_VALUE"""),637.78)</f>
        <v>637.78</v>
      </c>
      <c r="J79" s="2">
        <f>IFERROR(__xludf.DUMMYFUNCTION("""COMPUTED_VALUE"""),45405.66666666667)</f>
        <v>45405.66667</v>
      </c>
      <c r="K79" s="1">
        <f>IFERROR(__xludf.DUMMYFUNCTION("""COMPUTED_VALUE"""),641.96)</f>
        <v>641.96</v>
      </c>
      <c r="M79" s="2">
        <f>IFERROR(__xludf.DUMMYFUNCTION("""COMPUTED_VALUE"""),45405.66666666667)</f>
        <v>45405.66667</v>
      </c>
      <c r="N79" s="1">
        <f>IFERROR(__xludf.DUMMYFUNCTION("""COMPUTED_VALUE"""),2171082.0)</f>
        <v>2171082</v>
      </c>
    </row>
    <row r="80">
      <c r="A80" s="2">
        <f>IFERROR(__xludf.DUMMYFUNCTION("""COMPUTED_VALUE"""),45406.66666666667)</f>
        <v>45406.66667</v>
      </c>
      <c r="B80" s="1">
        <f>IFERROR(__xludf.DUMMYFUNCTION("""COMPUTED_VALUE"""),641.96)</f>
        <v>641.96</v>
      </c>
      <c r="D80" s="2">
        <f>IFERROR(__xludf.DUMMYFUNCTION("""COMPUTED_VALUE"""),45406.66666666667)</f>
        <v>45406.66667</v>
      </c>
      <c r="E80" s="1">
        <f>IFERROR(__xludf.DUMMYFUNCTION("""COMPUTED_VALUE"""),644.43)</f>
        <v>644.43</v>
      </c>
      <c r="G80" s="2">
        <f>IFERROR(__xludf.DUMMYFUNCTION("""COMPUTED_VALUE"""),45406.66666666667)</f>
        <v>45406.66667</v>
      </c>
      <c r="H80" s="1">
        <f>IFERROR(__xludf.DUMMYFUNCTION("""COMPUTED_VALUE"""),621.43)</f>
        <v>621.43</v>
      </c>
      <c r="J80" s="2">
        <f>IFERROR(__xludf.DUMMYFUNCTION("""COMPUTED_VALUE"""),45406.66666666667)</f>
        <v>45406.66667</v>
      </c>
      <c r="K80" s="1">
        <f>IFERROR(__xludf.DUMMYFUNCTION("""COMPUTED_VALUE"""),641.03)</f>
        <v>641.03</v>
      </c>
      <c r="M80" s="2">
        <f>IFERROR(__xludf.DUMMYFUNCTION("""COMPUTED_VALUE"""),45406.66666666667)</f>
        <v>45406.66667</v>
      </c>
      <c r="N80" s="1">
        <f>IFERROR(__xludf.DUMMYFUNCTION("""COMPUTED_VALUE"""),2617214.0)</f>
        <v>2617214</v>
      </c>
    </row>
    <row r="81">
      <c r="A81" s="2">
        <f>IFERROR(__xludf.DUMMYFUNCTION("""COMPUTED_VALUE"""),45407.66666666667)</f>
        <v>45407.66667</v>
      </c>
      <c r="B81" s="1">
        <f>IFERROR(__xludf.DUMMYFUNCTION("""COMPUTED_VALUE"""),640.2)</f>
        <v>640.2</v>
      </c>
      <c r="D81" s="2">
        <f>IFERROR(__xludf.DUMMYFUNCTION("""COMPUTED_VALUE"""),45407.66666666667)</f>
        <v>45407.66667</v>
      </c>
      <c r="E81" s="1">
        <f>IFERROR(__xludf.DUMMYFUNCTION("""COMPUTED_VALUE"""),641.75)</f>
        <v>641.75</v>
      </c>
      <c r="G81" s="2">
        <f>IFERROR(__xludf.DUMMYFUNCTION("""COMPUTED_VALUE"""),45407.66666666667)</f>
        <v>45407.66667</v>
      </c>
      <c r="H81" s="1">
        <f>IFERROR(__xludf.DUMMYFUNCTION("""COMPUTED_VALUE"""),627.93)</f>
        <v>627.93</v>
      </c>
      <c r="J81" s="2">
        <f>IFERROR(__xludf.DUMMYFUNCTION("""COMPUTED_VALUE"""),45407.66666666667)</f>
        <v>45407.66667</v>
      </c>
      <c r="K81" s="1">
        <f>IFERROR(__xludf.DUMMYFUNCTION("""COMPUTED_VALUE"""),631.36)</f>
        <v>631.36</v>
      </c>
      <c r="M81" s="2">
        <f>IFERROR(__xludf.DUMMYFUNCTION("""COMPUTED_VALUE"""),45407.66666666667)</f>
        <v>45407.66667</v>
      </c>
      <c r="N81" s="1">
        <f>IFERROR(__xludf.DUMMYFUNCTION("""COMPUTED_VALUE"""),2004677.0)</f>
        <v>2004677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IFERROR(__xludf.DUMMYFUNCTION("""COMPUTED_VALUE"""),644.81)</f>
        <v>644.81</v>
      </c>
      <c r="D82" s="2">
        <f>IFERROR(__xludf.DUMMYFUNCTION("""COMPUTED_VALUE"""),45408.66666666667)</f>
        <v>45408.66667</v>
      </c>
      <c r="E82" s="1">
        <f>IFERROR(__xludf.DUMMYFUNCTION("""COMPUTED_VALUE"""),647.81)</f>
        <v>647.81</v>
      </c>
      <c r="G82" s="2">
        <f>IFERROR(__xludf.DUMMYFUNCTION("""COMPUTED_VALUE"""),45408.66666666667)</f>
        <v>45408.66667</v>
      </c>
      <c r="H82" s="1">
        <f>IFERROR(__xludf.DUMMYFUNCTION("""COMPUTED_VALUE"""),626.98)</f>
        <v>626.98</v>
      </c>
      <c r="J82" s="2">
        <f>IFERROR(__xludf.DUMMYFUNCTION("""COMPUTED_VALUE"""),45408.66666666667)</f>
        <v>45408.66667</v>
      </c>
      <c r="K82" s="1">
        <f>IFERROR(__xludf.DUMMYFUNCTION("""COMPUTED_VALUE"""),627.39)</f>
        <v>627.39</v>
      </c>
      <c r="M82" s="2">
        <f>IFERROR(__xludf.DUMMYFUNCTION("""COMPUTED_VALUE"""),45408.66666666667)</f>
        <v>45408.66667</v>
      </c>
      <c r="N82" s="1">
        <f>IFERROR(__xludf.DUMMYFUNCTION("""COMPUTED_VALUE"""),1808348.0)</f>
        <v>1808348</v>
      </c>
    </row>
    <row r="83">
      <c r="A83" s="2">
        <f>IFERROR(__xludf.DUMMYFUNCTION("""COMPUTED_VALUE"""),45411.66666666667)</f>
        <v>45411.66667</v>
      </c>
      <c r="B83" s="1">
        <f>IFERROR(__xludf.DUMMYFUNCTION("""COMPUTED_VALUE"""),627.39)</f>
        <v>627.39</v>
      </c>
      <c r="D83" s="2">
        <f>IFERROR(__xludf.DUMMYFUNCTION("""COMPUTED_VALUE"""),45411.66666666667)</f>
        <v>45411.66667</v>
      </c>
      <c r="E83" s="1">
        <f>IFERROR(__xludf.DUMMYFUNCTION("""COMPUTED_VALUE"""),640.92)</f>
        <v>640.92</v>
      </c>
      <c r="G83" s="2">
        <f>IFERROR(__xludf.DUMMYFUNCTION("""COMPUTED_VALUE"""),45411.66666666667)</f>
        <v>45411.66667</v>
      </c>
      <c r="H83" s="1">
        <f>IFERROR(__xludf.DUMMYFUNCTION("""COMPUTED_VALUE"""),627.39)</f>
        <v>627.39</v>
      </c>
      <c r="J83" s="2">
        <f>IFERROR(__xludf.DUMMYFUNCTION("""COMPUTED_VALUE"""),45411.66666666667)</f>
        <v>45411.66667</v>
      </c>
      <c r="K83" s="1">
        <f>IFERROR(__xludf.DUMMYFUNCTION("""COMPUTED_VALUE"""),636.71)</f>
        <v>636.71</v>
      </c>
      <c r="M83" s="2">
        <f>IFERROR(__xludf.DUMMYFUNCTION("""COMPUTED_VALUE"""),45411.66666666667)</f>
        <v>45411.66667</v>
      </c>
      <c r="N83" s="1">
        <f>IFERROR(__xludf.DUMMYFUNCTION("""COMPUTED_VALUE"""),2891658.0)</f>
        <v>2891658</v>
      </c>
    </row>
    <row r="84">
      <c r="A84" s="2">
        <f>IFERROR(__xludf.DUMMYFUNCTION("""COMPUTED_VALUE"""),45412.66666666667)</f>
        <v>45412.66667</v>
      </c>
      <c r="B84" s="1">
        <f>IFERROR(__xludf.DUMMYFUNCTION("""COMPUTED_VALUE"""),635.98)</f>
        <v>635.98</v>
      </c>
      <c r="D84" s="2">
        <f>IFERROR(__xludf.DUMMYFUNCTION("""COMPUTED_VALUE"""),45412.66666666667)</f>
        <v>45412.66667</v>
      </c>
      <c r="E84" s="1">
        <f>IFERROR(__xludf.DUMMYFUNCTION("""COMPUTED_VALUE"""),635.98)</f>
        <v>635.98</v>
      </c>
      <c r="G84" s="2">
        <f>IFERROR(__xludf.DUMMYFUNCTION("""COMPUTED_VALUE"""),45412.66666666667)</f>
        <v>45412.66667</v>
      </c>
      <c r="H84" s="1">
        <f>IFERROR(__xludf.DUMMYFUNCTION("""COMPUTED_VALUE"""),582.34)</f>
        <v>582.34</v>
      </c>
      <c r="J84" s="2">
        <f>IFERROR(__xludf.DUMMYFUNCTION("""COMPUTED_VALUE"""),45412.66666666667)</f>
        <v>45412.66667</v>
      </c>
      <c r="K84" s="1">
        <f>IFERROR(__xludf.DUMMYFUNCTION("""COMPUTED_VALUE"""),582.34)</f>
        <v>582.34</v>
      </c>
      <c r="M84" s="2">
        <f>IFERROR(__xludf.DUMMYFUNCTION("""COMPUTED_VALUE"""),45412.66666666667)</f>
        <v>45412.66667</v>
      </c>
      <c r="N84" s="1">
        <f>IFERROR(__xludf.DUMMYFUNCTION("""COMPUTED_VALUE"""),6217625.0)</f>
        <v>6217625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IFERROR(__xludf.DUMMYFUNCTION("""COMPUTED_VALUE"""),578.27)</f>
        <v>578.27</v>
      </c>
      <c r="D85" s="2">
        <f>IFERROR(__xludf.DUMMYFUNCTION("""COMPUTED_VALUE"""),45413.66666666667)</f>
        <v>45413.66667</v>
      </c>
      <c r="E85" s="1">
        <f>IFERROR(__xludf.DUMMYFUNCTION("""COMPUTED_VALUE"""),593.28)</f>
        <v>593.28</v>
      </c>
      <c r="G85" s="2">
        <f>IFERROR(__xludf.DUMMYFUNCTION("""COMPUTED_VALUE"""),45413.66666666667)</f>
        <v>45413.66667</v>
      </c>
      <c r="H85" s="1">
        <f>IFERROR(__xludf.DUMMYFUNCTION("""COMPUTED_VALUE"""),578.2)</f>
        <v>578.2</v>
      </c>
      <c r="J85" s="2">
        <f>IFERROR(__xludf.DUMMYFUNCTION("""COMPUTED_VALUE"""),45413.66666666667)</f>
        <v>45413.66667</v>
      </c>
      <c r="K85" s="1">
        <f>IFERROR(__xludf.DUMMYFUNCTION("""COMPUTED_VALUE"""),580.11)</f>
        <v>580.11</v>
      </c>
      <c r="M85" s="2">
        <f>IFERROR(__xludf.DUMMYFUNCTION("""COMPUTED_VALUE"""),45413.66666666667)</f>
        <v>45413.66667</v>
      </c>
      <c r="N85" s="1">
        <f>IFERROR(__xludf.DUMMYFUNCTION("""COMPUTED_VALUE"""),3126747.0)</f>
        <v>3126747</v>
      </c>
    </row>
    <row r="86">
      <c r="A86" s="2">
        <f>IFERROR(__xludf.DUMMYFUNCTION("""COMPUTED_VALUE"""),45414.66666666667)</f>
        <v>45414.66667</v>
      </c>
      <c r="B86" s="1">
        <f>IFERROR(__xludf.DUMMYFUNCTION("""COMPUTED_VALUE"""),580.6)</f>
        <v>580.6</v>
      </c>
      <c r="D86" s="2">
        <f>IFERROR(__xludf.DUMMYFUNCTION("""COMPUTED_VALUE"""),45414.66666666667)</f>
        <v>45414.66667</v>
      </c>
      <c r="E86" s="1">
        <f>IFERROR(__xludf.DUMMYFUNCTION("""COMPUTED_VALUE"""),595.7)</f>
        <v>595.7</v>
      </c>
      <c r="G86" s="2">
        <f>IFERROR(__xludf.DUMMYFUNCTION("""COMPUTED_VALUE"""),45414.66666666667)</f>
        <v>45414.66667</v>
      </c>
      <c r="H86" s="1">
        <f>IFERROR(__xludf.DUMMYFUNCTION("""COMPUTED_VALUE"""),580.6)</f>
        <v>580.6</v>
      </c>
      <c r="J86" s="2">
        <f>IFERROR(__xludf.DUMMYFUNCTION("""COMPUTED_VALUE"""),45414.66666666667)</f>
        <v>45414.66667</v>
      </c>
      <c r="K86" s="1">
        <f>IFERROR(__xludf.DUMMYFUNCTION("""COMPUTED_VALUE"""),586.98)</f>
        <v>586.98</v>
      </c>
      <c r="M86" s="2">
        <f>IFERROR(__xludf.DUMMYFUNCTION("""COMPUTED_VALUE"""),45414.66666666667)</f>
        <v>45414.66667</v>
      </c>
      <c r="N86" s="1">
        <f>IFERROR(__xludf.DUMMYFUNCTION("""COMPUTED_VALUE"""),2925234.0)</f>
        <v>2925234</v>
      </c>
    </row>
    <row r="87">
      <c r="A87" s="2">
        <f>IFERROR(__xludf.DUMMYFUNCTION("""COMPUTED_VALUE"""),45415.66666666667)</f>
        <v>45415.66667</v>
      </c>
      <c r="B87" s="1">
        <f>IFERROR(__xludf.DUMMYFUNCTION("""COMPUTED_VALUE"""),588.29)</f>
        <v>588.29</v>
      </c>
      <c r="D87" s="2">
        <f>IFERROR(__xludf.DUMMYFUNCTION("""COMPUTED_VALUE"""),45415.66666666667)</f>
        <v>45415.66667</v>
      </c>
      <c r="E87" s="1">
        <f>IFERROR(__xludf.DUMMYFUNCTION("""COMPUTED_VALUE"""),595.3)</f>
        <v>595.3</v>
      </c>
      <c r="G87" s="2">
        <f>IFERROR(__xludf.DUMMYFUNCTION("""COMPUTED_VALUE"""),45415.66666666667)</f>
        <v>45415.66667</v>
      </c>
      <c r="H87" s="1">
        <f>IFERROR(__xludf.DUMMYFUNCTION("""COMPUTED_VALUE"""),585.84)</f>
        <v>585.84</v>
      </c>
      <c r="J87" s="2">
        <f>IFERROR(__xludf.DUMMYFUNCTION("""COMPUTED_VALUE"""),45415.66666666667)</f>
        <v>45415.66667</v>
      </c>
      <c r="K87" s="1">
        <f>IFERROR(__xludf.DUMMYFUNCTION("""COMPUTED_VALUE"""),586.69)</f>
        <v>586.69</v>
      </c>
      <c r="M87" s="2">
        <f>IFERROR(__xludf.DUMMYFUNCTION("""COMPUTED_VALUE"""),45415.66666666667)</f>
        <v>45415.66667</v>
      </c>
      <c r="N87" s="1">
        <f>IFERROR(__xludf.DUMMYFUNCTION("""COMPUTED_VALUE"""),2219839.0)</f>
        <v>2219839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IFERROR(__xludf.DUMMYFUNCTION("""COMPUTED_VALUE"""),589.22)</f>
        <v>589.22</v>
      </c>
      <c r="D88" s="2">
        <f>IFERROR(__xludf.DUMMYFUNCTION("""COMPUTED_VALUE"""),45418.66666666667)</f>
        <v>45418.66667</v>
      </c>
      <c r="E88" s="1">
        <f>IFERROR(__xludf.DUMMYFUNCTION("""COMPUTED_VALUE"""),591.2)</f>
        <v>591.2</v>
      </c>
      <c r="G88" s="2">
        <f>IFERROR(__xludf.DUMMYFUNCTION("""COMPUTED_VALUE"""),45418.66666666667)</f>
        <v>45418.66667</v>
      </c>
      <c r="H88" s="1">
        <f>IFERROR(__xludf.DUMMYFUNCTION("""COMPUTED_VALUE"""),576.04)</f>
        <v>576.04</v>
      </c>
      <c r="J88" s="2">
        <f>IFERROR(__xludf.DUMMYFUNCTION("""COMPUTED_VALUE"""),45418.66666666667)</f>
        <v>45418.66667</v>
      </c>
      <c r="K88" s="1">
        <f>IFERROR(__xludf.DUMMYFUNCTION("""COMPUTED_VALUE"""),578.19)</f>
        <v>578.19</v>
      </c>
      <c r="M88" s="2">
        <f>IFERROR(__xludf.DUMMYFUNCTION("""COMPUTED_VALUE"""),45418.66666666667)</f>
        <v>45418.66667</v>
      </c>
      <c r="N88" s="1">
        <f>IFERROR(__xludf.DUMMYFUNCTION("""COMPUTED_VALUE"""),2574985.0)</f>
        <v>2574985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IFERROR(__xludf.DUMMYFUNCTION("""COMPUTED_VALUE"""),578.19)</f>
        <v>578.19</v>
      </c>
      <c r="D89" s="2">
        <f>IFERROR(__xludf.DUMMYFUNCTION("""COMPUTED_VALUE"""),45419.66666666667)</f>
        <v>45419.66667</v>
      </c>
      <c r="E89" s="1">
        <f>IFERROR(__xludf.DUMMYFUNCTION("""COMPUTED_VALUE"""),588.74)</f>
        <v>588.74</v>
      </c>
      <c r="G89" s="2">
        <f>IFERROR(__xludf.DUMMYFUNCTION("""COMPUTED_VALUE"""),45419.66666666667)</f>
        <v>45419.66667</v>
      </c>
      <c r="H89" s="1">
        <f>IFERROR(__xludf.DUMMYFUNCTION("""COMPUTED_VALUE"""),578.19)</f>
        <v>578.19</v>
      </c>
      <c r="J89" s="2">
        <f>IFERROR(__xludf.DUMMYFUNCTION("""COMPUTED_VALUE"""),45419.66666666667)</f>
        <v>45419.66667</v>
      </c>
      <c r="K89" s="1">
        <f>IFERROR(__xludf.DUMMYFUNCTION("""COMPUTED_VALUE"""),588.46)</f>
        <v>588.46</v>
      </c>
      <c r="M89" s="2">
        <f>IFERROR(__xludf.DUMMYFUNCTION("""COMPUTED_VALUE"""),45419.66666666667)</f>
        <v>45419.66667</v>
      </c>
      <c r="N89" s="1">
        <f>IFERROR(__xludf.DUMMYFUNCTION("""COMPUTED_VALUE"""),3106172.0)</f>
        <v>3106172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IFERROR(__xludf.DUMMYFUNCTION("""COMPUTED_VALUE"""),590.0)</f>
        <v>590</v>
      </c>
      <c r="D90" s="2">
        <f>IFERROR(__xludf.DUMMYFUNCTION("""COMPUTED_VALUE"""),45420.66666666667)</f>
        <v>45420.66667</v>
      </c>
      <c r="E90" s="1">
        <f>IFERROR(__xludf.DUMMYFUNCTION("""COMPUTED_VALUE"""),595.84)</f>
        <v>595.84</v>
      </c>
      <c r="G90" s="2">
        <f>IFERROR(__xludf.DUMMYFUNCTION("""COMPUTED_VALUE"""),45420.66666666667)</f>
        <v>45420.66667</v>
      </c>
      <c r="H90" s="1">
        <f>IFERROR(__xludf.DUMMYFUNCTION("""COMPUTED_VALUE"""),589.43)</f>
        <v>589.43</v>
      </c>
      <c r="J90" s="2">
        <f>IFERROR(__xludf.DUMMYFUNCTION("""COMPUTED_VALUE"""),45420.66666666667)</f>
        <v>45420.66667</v>
      </c>
      <c r="K90" s="1">
        <f>IFERROR(__xludf.DUMMYFUNCTION("""COMPUTED_VALUE"""),591.43)</f>
        <v>591.43</v>
      </c>
      <c r="M90" s="2">
        <f>IFERROR(__xludf.DUMMYFUNCTION("""COMPUTED_VALUE"""),45420.66666666667)</f>
        <v>45420.66667</v>
      </c>
      <c r="N90" s="1">
        <f>IFERROR(__xludf.DUMMYFUNCTION("""COMPUTED_VALUE"""),2067681.0)</f>
        <v>2067681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IFERROR(__xludf.DUMMYFUNCTION("""COMPUTED_VALUE"""),591.43)</f>
        <v>591.43</v>
      </c>
      <c r="D91" s="2">
        <f>IFERROR(__xludf.DUMMYFUNCTION("""COMPUTED_VALUE"""),45421.66666666667)</f>
        <v>45421.66667</v>
      </c>
      <c r="E91" s="1">
        <f>IFERROR(__xludf.DUMMYFUNCTION("""COMPUTED_VALUE"""),599.14)</f>
        <v>599.14</v>
      </c>
      <c r="G91" s="2">
        <f>IFERROR(__xludf.DUMMYFUNCTION("""COMPUTED_VALUE"""),45421.66666666667)</f>
        <v>45421.66667</v>
      </c>
      <c r="H91" s="1">
        <f>IFERROR(__xludf.DUMMYFUNCTION("""COMPUTED_VALUE"""),591.43)</f>
        <v>591.43</v>
      </c>
      <c r="J91" s="2">
        <f>IFERROR(__xludf.DUMMYFUNCTION("""COMPUTED_VALUE"""),45421.66666666667)</f>
        <v>45421.66667</v>
      </c>
      <c r="K91" s="1">
        <f>IFERROR(__xludf.DUMMYFUNCTION("""COMPUTED_VALUE"""),597.52)</f>
        <v>597.52</v>
      </c>
      <c r="M91" s="2">
        <f>IFERROR(__xludf.DUMMYFUNCTION("""COMPUTED_VALUE"""),45421.66666666667)</f>
        <v>45421.66667</v>
      </c>
      <c r="N91" s="1">
        <f>IFERROR(__xludf.DUMMYFUNCTION("""COMPUTED_VALUE"""),1632372.0)</f>
        <v>1632372</v>
      </c>
    </row>
    <row r="92">
      <c r="A92" s="2">
        <f>IFERROR(__xludf.DUMMYFUNCTION("""COMPUTED_VALUE"""),45422.66666666667)</f>
        <v>45422.66667</v>
      </c>
      <c r="B92" s="1">
        <f>IFERROR(__xludf.DUMMYFUNCTION("""COMPUTED_VALUE"""),597.52)</f>
        <v>597.52</v>
      </c>
      <c r="D92" s="2">
        <f>IFERROR(__xludf.DUMMYFUNCTION("""COMPUTED_VALUE"""),45422.66666666667)</f>
        <v>45422.66667</v>
      </c>
      <c r="E92" s="1">
        <f>IFERROR(__xludf.DUMMYFUNCTION("""COMPUTED_VALUE"""),606.22)</f>
        <v>606.22</v>
      </c>
      <c r="G92" s="2">
        <f>IFERROR(__xludf.DUMMYFUNCTION("""COMPUTED_VALUE"""),45422.66666666667)</f>
        <v>45422.66667</v>
      </c>
      <c r="H92" s="1">
        <f>IFERROR(__xludf.DUMMYFUNCTION("""COMPUTED_VALUE"""),597.05)</f>
        <v>597.05</v>
      </c>
      <c r="J92" s="2">
        <f>IFERROR(__xludf.DUMMYFUNCTION("""COMPUTED_VALUE"""),45422.66666666667)</f>
        <v>45422.66667</v>
      </c>
      <c r="K92" s="1">
        <f>IFERROR(__xludf.DUMMYFUNCTION("""COMPUTED_VALUE"""),602.23)</f>
        <v>602.23</v>
      </c>
      <c r="M92" s="2">
        <f>IFERROR(__xludf.DUMMYFUNCTION("""COMPUTED_VALUE"""),45422.66666666667)</f>
        <v>45422.66667</v>
      </c>
      <c r="N92" s="1">
        <f>IFERROR(__xludf.DUMMYFUNCTION("""COMPUTED_VALUE"""),2107369.0)</f>
        <v>2107369</v>
      </c>
    </row>
    <row r="93">
      <c r="A93" s="2">
        <f>IFERROR(__xludf.DUMMYFUNCTION("""COMPUTED_VALUE"""),45425.66666666667)</f>
        <v>45425.66667</v>
      </c>
      <c r="B93" s="1">
        <f>IFERROR(__xludf.DUMMYFUNCTION("""COMPUTED_VALUE"""),602.46)</f>
        <v>602.46</v>
      </c>
      <c r="D93" s="2">
        <f>IFERROR(__xludf.DUMMYFUNCTION("""COMPUTED_VALUE"""),45425.66666666667)</f>
        <v>45425.66667</v>
      </c>
      <c r="E93" s="1">
        <f>IFERROR(__xludf.DUMMYFUNCTION("""COMPUTED_VALUE"""),604.8)</f>
        <v>604.8</v>
      </c>
      <c r="G93" s="2">
        <f>IFERROR(__xludf.DUMMYFUNCTION("""COMPUTED_VALUE"""),45425.66666666667)</f>
        <v>45425.66667</v>
      </c>
      <c r="H93" s="1">
        <f>IFERROR(__xludf.DUMMYFUNCTION("""COMPUTED_VALUE"""),596.47)</f>
        <v>596.47</v>
      </c>
      <c r="J93" s="2">
        <f>IFERROR(__xludf.DUMMYFUNCTION("""COMPUTED_VALUE"""),45425.66666666667)</f>
        <v>45425.66667</v>
      </c>
      <c r="K93" s="1">
        <f>IFERROR(__xludf.DUMMYFUNCTION("""COMPUTED_VALUE"""),596.82)</f>
        <v>596.82</v>
      </c>
      <c r="M93" s="2">
        <f>IFERROR(__xludf.DUMMYFUNCTION("""COMPUTED_VALUE"""),45425.66666666667)</f>
        <v>45425.66667</v>
      </c>
      <c r="N93" s="1">
        <f>IFERROR(__xludf.DUMMYFUNCTION("""COMPUTED_VALUE"""),2079982.0)</f>
        <v>2079982</v>
      </c>
    </row>
    <row r="94">
      <c r="A94" s="2">
        <f>IFERROR(__xludf.DUMMYFUNCTION("""COMPUTED_VALUE"""),45426.66666666667)</f>
        <v>45426.66667</v>
      </c>
      <c r="B94" s="1">
        <f>IFERROR(__xludf.DUMMYFUNCTION("""COMPUTED_VALUE"""),601.45)</f>
        <v>601.45</v>
      </c>
      <c r="D94" s="2">
        <f>IFERROR(__xludf.DUMMYFUNCTION("""COMPUTED_VALUE"""),45426.66666666667)</f>
        <v>45426.66667</v>
      </c>
      <c r="E94" s="1">
        <f>IFERROR(__xludf.DUMMYFUNCTION("""COMPUTED_VALUE"""),604.93)</f>
        <v>604.93</v>
      </c>
      <c r="G94" s="2">
        <f>IFERROR(__xludf.DUMMYFUNCTION("""COMPUTED_VALUE"""),45426.66666666667)</f>
        <v>45426.66667</v>
      </c>
      <c r="H94" s="1">
        <f>IFERROR(__xludf.DUMMYFUNCTION("""COMPUTED_VALUE"""),589.31)</f>
        <v>589.31</v>
      </c>
      <c r="J94" s="2">
        <f>IFERROR(__xludf.DUMMYFUNCTION("""COMPUTED_VALUE"""),45426.66666666667)</f>
        <v>45426.66667</v>
      </c>
      <c r="K94" s="1">
        <f>IFERROR(__xludf.DUMMYFUNCTION("""COMPUTED_VALUE"""),592.16)</f>
        <v>592.16</v>
      </c>
      <c r="M94" s="2">
        <f>IFERROR(__xludf.DUMMYFUNCTION("""COMPUTED_VALUE"""),45426.66666666667)</f>
        <v>45426.66667</v>
      </c>
      <c r="N94" s="1">
        <f>IFERROR(__xludf.DUMMYFUNCTION("""COMPUTED_VALUE"""),2671973.0)</f>
        <v>2671973</v>
      </c>
    </row>
    <row r="95">
      <c r="A95" s="2">
        <f>IFERROR(__xludf.DUMMYFUNCTION("""COMPUTED_VALUE"""),45427.66666666667)</f>
        <v>45427.66667</v>
      </c>
      <c r="B95" s="1">
        <f>IFERROR(__xludf.DUMMYFUNCTION("""COMPUTED_VALUE"""),592.78)</f>
        <v>592.78</v>
      </c>
      <c r="D95" s="2">
        <f>IFERROR(__xludf.DUMMYFUNCTION("""COMPUTED_VALUE"""),45427.66666666667)</f>
        <v>45427.66667</v>
      </c>
      <c r="E95" s="1">
        <f>IFERROR(__xludf.DUMMYFUNCTION("""COMPUTED_VALUE"""),594.85)</f>
        <v>594.85</v>
      </c>
      <c r="G95" s="2">
        <f>IFERROR(__xludf.DUMMYFUNCTION("""COMPUTED_VALUE"""),45427.66666666667)</f>
        <v>45427.66667</v>
      </c>
      <c r="H95" s="1">
        <f>IFERROR(__xludf.DUMMYFUNCTION("""COMPUTED_VALUE"""),580.12)</f>
        <v>580.12</v>
      </c>
      <c r="J95" s="2">
        <f>IFERROR(__xludf.DUMMYFUNCTION("""COMPUTED_VALUE"""),45427.66666666667)</f>
        <v>45427.66667</v>
      </c>
      <c r="K95" s="1">
        <f>IFERROR(__xludf.DUMMYFUNCTION("""COMPUTED_VALUE"""),580.89)</f>
        <v>580.89</v>
      </c>
      <c r="M95" s="2">
        <f>IFERROR(__xludf.DUMMYFUNCTION("""COMPUTED_VALUE"""),45427.66666666667)</f>
        <v>45427.66667</v>
      </c>
      <c r="N95" s="1">
        <f>IFERROR(__xludf.DUMMYFUNCTION("""COMPUTED_VALUE"""),2313258.0)</f>
        <v>2313258</v>
      </c>
    </row>
    <row r="96">
      <c r="A96" s="2">
        <f>IFERROR(__xludf.DUMMYFUNCTION("""COMPUTED_VALUE"""),45428.66666666667)</f>
        <v>45428.66667</v>
      </c>
      <c r="B96" s="1">
        <f>IFERROR(__xludf.DUMMYFUNCTION("""COMPUTED_VALUE"""),580.89)</f>
        <v>580.89</v>
      </c>
      <c r="D96" s="2">
        <f>IFERROR(__xludf.DUMMYFUNCTION("""COMPUTED_VALUE"""),45428.66666666667)</f>
        <v>45428.66667</v>
      </c>
      <c r="E96" s="1">
        <f>IFERROR(__xludf.DUMMYFUNCTION("""COMPUTED_VALUE"""),587.05)</f>
        <v>587.05</v>
      </c>
      <c r="G96" s="2">
        <f>IFERROR(__xludf.DUMMYFUNCTION("""COMPUTED_VALUE"""),45428.66666666667)</f>
        <v>45428.66667</v>
      </c>
      <c r="H96" s="1">
        <f>IFERROR(__xludf.DUMMYFUNCTION("""COMPUTED_VALUE"""),580.89)</f>
        <v>580.89</v>
      </c>
      <c r="J96" s="2">
        <f>IFERROR(__xludf.DUMMYFUNCTION("""COMPUTED_VALUE"""),45428.66666666667)</f>
        <v>45428.66667</v>
      </c>
      <c r="K96" s="1">
        <f>IFERROR(__xludf.DUMMYFUNCTION("""COMPUTED_VALUE"""),585.5)</f>
        <v>585.5</v>
      </c>
      <c r="M96" s="2">
        <f>IFERROR(__xludf.DUMMYFUNCTION("""COMPUTED_VALUE"""),45428.66666666667)</f>
        <v>45428.66667</v>
      </c>
      <c r="N96" s="1">
        <f>IFERROR(__xludf.DUMMYFUNCTION("""COMPUTED_VALUE"""),2259447.0)</f>
        <v>2259447</v>
      </c>
    </row>
    <row r="97">
      <c r="A97" s="2">
        <f>IFERROR(__xludf.DUMMYFUNCTION("""COMPUTED_VALUE"""),45429.66666666667)</f>
        <v>45429.66667</v>
      </c>
      <c r="B97" s="1">
        <f>IFERROR(__xludf.DUMMYFUNCTION("""COMPUTED_VALUE"""),585.5)</f>
        <v>585.5</v>
      </c>
      <c r="D97" s="2">
        <f>IFERROR(__xludf.DUMMYFUNCTION("""COMPUTED_VALUE"""),45429.66666666667)</f>
        <v>45429.66667</v>
      </c>
      <c r="E97" s="1">
        <f>IFERROR(__xludf.DUMMYFUNCTION("""COMPUTED_VALUE"""),586.44)</f>
        <v>586.44</v>
      </c>
      <c r="G97" s="2">
        <f>IFERROR(__xludf.DUMMYFUNCTION("""COMPUTED_VALUE"""),45429.66666666667)</f>
        <v>45429.66667</v>
      </c>
      <c r="H97" s="1">
        <f>IFERROR(__xludf.DUMMYFUNCTION("""COMPUTED_VALUE"""),575.45)</f>
        <v>575.45</v>
      </c>
      <c r="J97" s="2">
        <f>IFERROR(__xludf.DUMMYFUNCTION("""COMPUTED_VALUE"""),45429.66666666667)</f>
        <v>45429.66667</v>
      </c>
      <c r="K97" s="1">
        <f>IFERROR(__xludf.DUMMYFUNCTION("""COMPUTED_VALUE"""),576.7)</f>
        <v>576.7</v>
      </c>
      <c r="M97" s="2">
        <f>IFERROR(__xludf.DUMMYFUNCTION("""COMPUTED_VALUE"""),45429.66666666667)</f>
        <v>45429.66667</v>
      </c>
      <c r="N97" s="1">
        <f>IFERROR(__xludf.DUMMYFUNCTION("""COMPUTED_VALUE"""),1652535.0)</f>
        <v>1652535</v>
      </c>
    </row>
    <row r="98">
      <c r="A98" s="2">
        <f>IFERROR(__xludf.DUMMYFUNCTION("""COMPUTED_VALUE"""),45432.66666666667)</f>
        <v>45432.66667</v>
      </c>
      <c r="B98" s="1">
        <f>IFERROR(__xludf.DUMMYFUNCTION("""COMPUTED_VALUE"""),576.21)</f>
        <v>576.21</v>
      </c>
      <c r="D98" s="2">
        <f>IFERROR(__xludf.DUMMYFUNCTION("""COMPUTED_VALUE"""),45432.66666666667)</f>
        <v>45432.66667</v>
      </c>
      <c r="E98" s="1">
        <f>IFERROR(__xludf.DUMMYFUNCTION("""COMPUTED_VALUE"""),576.26)</f>
        <v>576.26</v>
      </c>
      <c r="G98" s="2">
        <f>IFERROR(__xludf.DUMMYFUNCTION("""COMPUTED_VALUE"""),45432.66666666667)</f>
        <v>45432.66667</v>
      </c>
      <c r="H98" s="1">
        <f>IFERROR(__xludf.DUMMYFUNCTION("""COMPUTED_VALUE"""),561.97)</f>
        <v>561.97</v>
      </c>
      <c r="J98" s="2">
        <f>IFERROR(__xludf.DUMMYFUNCTION("""COMPUTED_VALUE"""),45432.66666666667)</f>
        <v>45432.66667</v>
      </c>
      <c r="K98" s="1">
        <f>IFERROR(__xludf.DUMMYFUNCTION("""COMPUTED_VALUE"""),564.24)</f>
        <v>564.24</v>
      </c>
      <c r="M98" s="2">
        <f>IFERROR(__xludf.DUMMYFUNCTION("""COMPUTED_VALUE"""),45432.66666666667)</f>
        <v>45432.66667</v>
      </c>
      <c r="N98" s="1">
        <f>IFERROR(__xludf.DUMMYFUNCTION("""COMPUTED_VALUE"""),2327408.0)</f>
        <v>2327408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IFERROR(__xludf.DUMMYFUNCTION("""COMPUTED_VALUE"""),564.98)</f>
        <v>564.98</v>
      </c>
      <c r="D99" s="2">
        <f>IFERROR(__xludf.DUMMYFUNCTION("""COMPUTED_VALUE"""),45433.66666666667)</f>
        <v>45433.66667</v>
      </c>
      <c r="E99" s="1">
        <f>IFERROR(__xludf.DUMMYFUNCTION("""COMPUTED_VALUE"""),566.61)</f>
        <v>566.61</v>
      </c>
      <c r="G99" s="2">
        <f>IFERROR(__xludf.DUMMYFUNCTION("""COMPUTED_VALUE"""),45433.66666666667)</f>
        <v>45433.66667</v>
      </c>
      <c r="H99" s="1">
        <f>IFERROR(__xludf.DUMMYFUNCTION("""COMPUTED_VALUE"""),559.76)</f>
        <v>559.76</v>
      </c>
      <c r="J99" s="2">
        <f>IFERROR(__xludf.DUMMYFUNCTION("""COMPUTED_VALUE"""),45433.66666666667)</f>
        <v>45433.66667</v>
      </c>
      <c r="K99" s="1">
        <f>IFERROR(__xludf.DUMMYFUNCTION("""COMPUTED_VALUE"""),562.39)</f>
        <v>562.39</v>
      </c>
      <c r="M99" s="2">
        <f>IFERROR(__xludf.DUMMYFUNCTION("""COMPUTED_VALUE"""),45433.66666666667)</f>
        <v>45433.66667</v>
      </c>
      <c r="N99" s="1">
        <f>IFERROR(__xludf.DUMMYFUNCTION("""COMPUTED_VALUE"""),1461268.0)</f>
        <v>1461268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IFERROR(__xludf.DUMMYFUNCTION("""COMPUTED_VALUE"""),560.42)</f>
        <v>560.42</v>
      </c>
      <c r="D100" s="2">
        <f>IFERROR(__xludf.DUMMYFUNCTION("""COMPUTED_VALUE"""),45434.66666666667)</f>
        <v>45434.66667</v>
      </c>
      <c r="E100" s="1">
        <f>IFERROR(__xludf.DUMMYFUNCTION("""COMPUTED_VALUE"""),564.0)</f>
        <v>564</v>
      </c>
      <c r="G100" s="2">
        <f>IFERROR(__xludf.DUMMYFUNCTION("""COMPUTED_VALUE"""),45434.66666666667)</f>
        <v>45434.66667</v>
      </c>
      <c r="H100" s="1">
        <f>IFERROR(__xludf.DUMMYFUNCTION("""COMPUTED_VALUE"""),554.97)</f>
        <v>554.97</v>
      </c>
      <c r="J100" s="2">
        <f>IFERROR(__xludf.DUMMYFUNCTION("""COMPUTED_VALUE"""),45434.66666666667)</f>
        <v>45434.66667</v>
      </c>
      <c r="K100" s="1">
        <f>IFERROR(__xludf.DUMMYFUNCTION("""COMPUTED_VALUE"""),554.97)</f>
        <v>554.97</v>
      </c>
      <c r="M100" s="2">
        <f>IFERROR(__xludf.DUMMYFUNCTION("""COMPUTED_VALUE"""),45434.66666666667)</f>
        <v>45434.66667</v>
      </c>
      <c r="N100" s="1">
        <f>IFERROR(__xludf.DUMMYFUNCTION("""COMPUTED_VALUE"""),1451504.0)</f>
        <v>1451504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IFERROR(__xludf.DUMMYFUNCTION("""COMPUTED_VALUE"""),554.95)</f>
        <v>554.95</v>
      </c>
      <c r="D101" s="2">
        <f>IFERROR(__xludf.DUMMYFUNCTION("""COMPUTED_VALUE"""),45435.66666666667)</f>
        <v>45435.66667</v>
      </c>
      <c r="E101" s="1">
        <f>IFERROR(__xludf.DUMMYFUNCTION("""COMPUTED_VALUE"""),556.6)</f>
        <v>556.6</v>
      </c>
      <c r="G101" s="2">
        <f>IFERROR(__xludf.DUMMYFUNCTION("""COMPUTED_VALUE"""),45435.66666666667)</f>
        <v>45435.66667</v>
      </c>
      <c r="H101" s="1">
        <f>IFERROR(__xludf.DUMMYFUNCTION("""COMPUTED_VALUE"""),547.42)</f>
        <v>547.42</v>
      </c>
      <c r="J101" s="2">
        <f>IFERROR(__xludf.DUMMYFUNCTION("""COMPUTED_VALUE"""),45435.66666666667)</f>
        <v>45435.66667</v>
      </c>
      <c r="K101" s="1">
        <f>IFERROR(__xludf.DUMMYFUNCTION("""COMPUTED_VALUE"""),548.86)</f>
        <v>548.86</v>
      </c>
      <c r="M101" s="2">
        <f>IFERROR(__xludf.DUMMYFUNCTION("""COMPUTED_VALUE"""),45435.66666666667)</f>
        <v>45435.66667</v>
      </c>
      <c r="N101" s="1">
        <f>IFERROR(__xludf.DUMMYFUNCTION("""COMPUTED_VALUE"""),1648963.0)</f>
        <v>1648963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IFERROR(__xludf.DUMMYFUNCTION("""COMPUTED_VALUE"""),549.16)</f>
        <v>549.16</v>
      </c>
      <c r="D102" s="2">
        <f>IFERROR(__xludf.DUMMYFUNCTION("""COMPUTED_VALUE"""),45436.66666666667)</f>
        <v>45436.66667</v>
      </c>
      <c r="E102" s="1">
        <f>IFERROR(__xludf.DUMMYFUNCTION("""COMPUTED_VALUE"""),554.02)</f>
        <v>554.02</v>
      </c>
      <c r="G102" s="2">
        <f>IFERROR(__xludf.DUMMYFUNCTION("""COMPUTED_VALUE"""),45436.66666666667)</f>
        <v>45436.66667</v>
      </c>
      <c r="H102" s="1">
        <f>IFERROR(__xludf.DUMMYFUNCTION("""COMPUTED_VALUE"""),543.48)</f>
        <v>543.48</v>
      </c>
      <c r="J102" s="2">
        <f>IFERROR(__xludf.DUMMYFUNCTION("""COMPUTED_VALUE"""),45436.66666666667)</f>
        <v>45436.66667</v>
      </c>
      <c r="K102" s="1">
        <f>IFERROR(__xludf.DUMMYFUNCTION("""COMPUTED_VALUE"""),544.36)</f>
        <v>544.36</v>
      </c>
      <c r="M102" s="2">
        <f>IFERROR(__xludf.DUMMYFUNCTION("""COMPUTED_VALUE"""),45436.66666666667)</f>
        <v>45436.66667</v>
      </c>
      <c r="N102" s="1">
        <f>IFERROR(__xludf.DUMMYFUNCTION("""COMPUTED_VALUE"""),1541982.0)</f>
        <v>1541982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IFERROR(__xludf.DUMMYFUNCTION("""COMPUTED_VALUE"""),544.36)</f>
        <v>544.36</v>
      </c>
      <c r="D103" s="2">
        <f>IFERROR(__xludf.DUMMYFUNCTION("""COMPUTED_VALUE"""),45440.66666666667)</f>
        <v>45440.66667</v>
      </c>
      <c r="E103" s="1">
        <f>IFERROR(__xludf.DUMMYFUNCTION("""COMPUTED_VALUE"""),548.21)</f>
        <v>548.21</v>
      </c>
      <c r="G103" s="2">
        <f>IFERROR(__xludf.DUMMYFUNCTION("""COMPUTED_VALUE"""),45440.66666666667)</f>
        <v>45440.66667</v>
      </c>
      <c r="H103" s="1">
        <f>IFERROR(__xludf.DUMMYFUNCTION("""COMPUTED_VALUE"""),539.1)</f>
        <v>539.1</v>
      </c>
      <c r="J103" s="2">
        <f>IFERROR(__xludf.DUMMYFUNCTION("""COMPUTED_VALUE"""),45440.66666666667)</f>
        <v>45440.66667</v>
      </c>
      <c r="K103" s="1">
        <f>IFERROR(__xludf.DUMMYFUNCTION("""COMPUTED_VALUE"""),539.45)</f>
        <v>539.45</v>
      </c>
      <c r="M103" s="2">
        <f>IFERROR(__xludf.DUMMYFUNCTION("""COMPUTED_VALUE"""),45440.66666666667)</f>
        <v>45440.66667</v>
      </c>
      <c r="N103" s="1">
        <f>IFERROR(__xludf.DUMMYFUNCTION("""COMPUTED_VALUE"""),2897004.0)</f>
        <v>2897004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IFERROR(__xludf.DUMMYFUNCTION("""COMPUTED_VALUE"""),539.45)</f>
        <v>539.45</v>
      </c>
      <c r="D104" s="2">
        <f>IFERROR(__xludf.DUMMYFUNCTION("""COMPUTED_VALUE"""),45441.66666666667)</f>
        <v>45441.66667</v>
      </c>
      <c r="E104" s="1">
        <f>IFERROR(__xludf.DUMMYFUNCTION("""COMPUTED_VALUE"""),549.12)</f>
        <v>549.12</v>
      </c>
      <c r="G104" s="2">
        <f>IFERROR(__xludf.DUMMYFUNCTION("""COMPUTED_VALUE"""),45441.66666666667)</f>
        <v>45441.66667</v>
      </c>
      <c r="H104" s="1">
        <f>IFERROR(__xludf.DUMMYFUNCTION("""COMPUTED_VALUE"""),535.67)</f>
        <v>535.67</v>
      </c>
      <c r="J104" s="2">
        <f>IFERROR(__xludf.DUMMYFUNCTION("""COMPUTED_VALUE"""),45441.66666666667)</f>
        <v>45441.66667</v>
      </c>
      <c r="K104" s="1">
        <f>IFERROR(__xludf.DUMMYFUNCTION("""COMPUTED_VALUE"""),538.43)</f>
        <v>538.43</v>
      </c>
      <c r="M104" s="2">
        <f>IFERROR(__xludf.DUMMYFUNCTION("""COMPUTED_VALUE"""),45441.66666666667)</f>
        <v>45441.66667</v>
      </c>
      <c r="N104" s="1">
        <f>IFERROR(__xludf.DUMMYFUNCTION("""COMPUTED_VALUE"""),3020731.0)</f>
        <v>3020731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IFERROR(__xludf.DUMMYFUNCTION("""COMPUTED_VALUE"""),538.43)</f>
        <v>538.43</v>
      </c>
      <c r="D105" s="2">
        <f>IFERROR(__xludf.DUMMYFUNCTION("""COMPUTED_VALUE"""),45442.66666666667)</f>
        <v>45442.66667</v>
      </c>
      <c r="E105" s="1">
        <f>IFERROR(__xludf.DUMMYFUNCTION("""COMPUTED_VALUE"""),543.15)</f>
        <v>543.15</v>
      </c>
      <c r="G105" s="2">
        <f>IFERROR(__xludf.DUMMYFUNCTION("""COMPUTED_VALUE"""),45442.66666666667)</f>
        <v>45442.66667</v>
      </c>
      <c r="H105" s="1">
        <f>IFERROR(__xludf.DUMMYFUNCTION("""COMPUTED_VALUE"""),537.52)</f>
        <v>537.52</v>
      </c>
      <c r="J105" s="2">
        <f>IFERROR(__xludf.DUMMYFUNCTION("""COMPUTED_VALUE"""),45442.66666666667)</f>
        <v>45442.66667</v>
      </c>
      <c r="K105" s="1">
        <f>IFERROR(__xludf.DUMMYFUNCTION("""COMPUTED_VALUE"""),540.28)</f>
        <v>540.28</v>
      </c>
      <c r="M105" s="2">
        <f>IFERROR(__xludf.DUMMYFUNCTION("""COMPUTED_VALUE"""),45442.66666666667)</f>
        <v>45442.66667</v>
      </c>
      <c r="N105" s="1">
        <f>IFERROR(__xludf.DUMMYFUNCTION("""COMPUTED_VALUE"""),2557149.0)</f>
        <v>2557149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IFERROR(__xludf.DUMMYFUNCTION("""COMPUTED_VALUE"""),540.28)</f>
        <v>540.28</v>
      </c>
      <c r="D106" s="2">
        <f>IFERROR(__xludf.DUMMYFUNCTION("""COMPUTED_VALUE"""),45443.66666666667)</f>
        <v>45443.66667</v>
      </c>
      <c r="E106" s="1">
        <f>IFERROR(__xludf.DUMMYFUNCTION("""COMPUTED_VALUE"""),586.35)</f>
        <v>586.35</v>
      </c>
      <c r="G106" s="2">
        <f>IFERROR(__xludf.DUMMYFUNCTION("""COMPUTED_VALUE"""),45443.66666666667)</f>
        <v>45443.66667</v>
      </c>
      <c r="H106" s="1">
        <f>IFERROR(__xludf.DUMMYFUNCTION("""COMPUTED_VALUE"""),538.07)</f>
        <v>538.07</v>
      </c>
      <c r="J106" s="2">
        <f>IFERROR(__xludf.DUMMYFUNCTION("""COMPUTED_VALUE"""),45443.66666666667)</f>
        <v>45443.66667</v>
      </c>
      <c r="K106" s="1">
        <f>IFERROR(__xludf.DUMMYFUNCTION("""COMPUTED_VALUE"""),576.98)</f>
        <v>576.98</v>
      </c>
      <c r="M106" s="2">
        <f>IFERROR(__xludf.DUMMYFUNCTION("""COMPUTED_VALUE"""),45443.66666666667)</f>
        <v>45443.66667</v>
      </c>
      <c r="N106" s="1">
        <f>IFERROR(__xludf.DUMMYFUNCTION("""COMPUTED_VALUE"""),5638152.0)</f>
        <v>5638152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IFERROR(__xludf.DUMMYFUNCTION("""COMPUTED_VALUE"""),576.98)</f>
        <v>576.98</v>
      </c>
      <c r="D107" s="2">
        <f>IFERROR(__xludf.DUMMYFUNCTION("""COMPUTED_VALUE"""),45446.66666666667)</f>
        <v>45446.66667</v>
      </c>
      <c r="E107" s="1">
        <f>IFERROR(__xludf.DUMMYFUNCTION("""COMPUTED_VALUE"""),576.98)</f>
        <v>576.98</v>
      </c>
      <c r="G107" s="2">
        <f>IFERROR(__xludf.DUMMYFUNCTION("""COMPUTED_VALUE"""),45446.66666666667)</f>
        <v>45446.66667</v>
      </c>
      <c r="H107" s="1">
        <f>IFERROR(__xludf.DUMMYFUNCTION("""COMPUTED_VALUE"""),556.7)</f>
        <v>556.7</v>
      </c>
      <c r="J107" s="2">
        <f>IFERROR(__xludf.DUMMYFUNCTION("""COMPUTED_VALUE"""),45446.66666666667)</f>
        <v>45446.66667</v>
      </c>
      <c r="K107" s="1">
        <f>IFERROR(__xludf.DUMMYFUNCTION("""COMPUTED_VALUE"""),561.37)</f>
        <v>561.37</v>
      </c>
      <c r="M107" s="2">
        <f>IFERROR(__xludf.DUMMYFUNCTION("""COMPUTED_VALUE"""),45446.66666666667)</f>
        <v>45446.66667</v>
      </c>
      <c r="N107" s="1">
        <f>IFERROR(__xludf.DUMMYFUNCTION("""COMPUTED_VALUE"""),3856570.0)</f>
        <v>3856570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IFERROR(__xludf.DUMMYFUNCTION("""COMPUTED_VALUE"""),561.37)</f>
        <v>561.37</v>
      </c>
      <c r="D108" s="2">
        <f>IFERROR(__xludf.DUMMYFUNCTION("""COMPUTED_VALUE"""),45447.66666666667)</f>
        <v>45447.66667</v>
      </c>
      <c r="E108" s="1">
        <f>IFERROR(__xludf.DUMMYFUNCTION("""COMPUTED_VALUE"""),561.37)</f>
        <v>561.37</v>
      </c>
      <c r="G108" s="2">
        <f>IFERROR(__xludf.DUMMYFUNCTION("""COMPUTED_VALUE"""),45447.66666666667)</f>
        <v>45447.66667</v>
      </c>
      <c r="H108" s="1">
        <f>IFERROR(__xludf.DUMMYFUNCTION("""COMPUTED_VALUE"""),553.2)</f>
        <v>553.2</v>
      </c>
      <c r="J108" s="2">
        <f>IFERROR(__xludf.DUMMYFUNCTION("""COMPUTED_VALUE"""),45447.66666666667)</f>
        <v>45447.66667</v>
      </c>
      <c r="K108" s="1">
        <f>IFERROR(__xludf.DUMMYFUNCTION("""COMPUTED_VALUE"""),555.49)</f>
        <v>555.49</v>
      </c>
      <c r="M108" s="2">
        <f>IFERROR(__xludf.DUMMYFUNCTION("""COMPUTED_VALUE"""),45447.66666666667)</f>
        <v>45447.66667</v>
      </c>
      <c r="N108" s="1">
        <f>IFERROR(__xludf.DUMMYFUNCTION("""COMPUTED_VALUE"""),2471429.0)</f>
        <v>2471429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IFERROR(__xludf.DUMMYFUNCTION("""COMPUTED_VALUE"""),555.49)</f>
        <v>555.49</v>
      </c>
      <c r="D109" s="2">
        <f>IFERROR(__xludf.DUMMYFUNCTION("""COMPUTED_VALUE"""),45448.66666666667)</f>
        <v>45448.66667</v>
      </c>
      <c r="E109" s="1">
        <f>IFERROR(__xludf.DUMMYFUNCTION("""COMPUTED_VALUE"""),556.95)</f>
        <v>556.95</v>
      </c>
      <c r="G109" s="2">
        <f>IFERROR(__xludf.DUMMYFUNCTION("""COMPUTED_VALUE"""),45448.66666666667)</f>
        <v>45448.66667</v>
      </c>
      <c r="H109" s="1">
        <f>IFERROR(__xludf.DUMMYFUNCTION("""COMPUTED_VALUE"""),549.33)</f>
        <v>549.33</v>
      </c>
      <c r="J109" s="2">
        <f>IFERROR(__xludf.DUMMYFUNCTION("""COMPUTED_VALUE"""),45448.66666666667)</f>
        <v>45448.66667</v>
      </c>
      <c r="K109" s="1">
        <f>IFERROR(__xludf.DUMMYFUNCTION("""COMPUTED_VALUE"""),553.27)</f>
        <v>553.27</v>
      </c>
      <c r="M109" s="2">
        <f>IFERROR(__xludf.DUMMYFUNCTION("""COMPUTED_VALUE"""),45448.66666666667)</f>
        <v>45448.66667</v>
      </c>
      <c r="N109" s="1">
        <f>IFERROR(__xludf.DUMMYFUNCTION("""COMPUTED_VALUE"""),3486127.0)</f>
        <v>3486127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IFERROR(__xludf.DUMMYFUNCTION("""COMPUTED_VALUE"""),553.27)</f>
        <v>553.27</v>
      </c>
      <c r="D110" s="2">
        <f>IFERROR(__xludf.DUMMYFUNCTION("""COMPUTED_VALUE"""),45449.66666666667)</f>
        <v>45449.66667</v>
      </c>
      <c r="E110" s="1">
        <f>IFERROR(__xludf.DUMMYFUNCTION("""COMPUTED_VALUE"""),557.15)</f>
        <v>557.15</v>
      </c>
      <c r="G110" s="2">
        <f>IFERROR(__xludf.DUMMYFUNCTION("""COMPUTED_VALUE"""),45449.66666666667)</f>
        <v>45449.66667</v>
      </c>
      <c r="H110" s="1">
        <f>IFERROR(__xludf.DUMMYFUNCTION("""COMPUTED_VALUE"""),550.26)</f>
        <v>550.26</v>
      </c>
      <c r="J110" s="2">
        <f>IFERROR(__xludf.DUMMYFUNCTION("""COMPUTED_VALUE"""),45449.66666666667)</f>
        <v>45449.66667</v>
      </c>
      <c r="K110" s="1">
        <f>IFERROR(__xludf.DUMMYFUNCTION("""COMPUTED_VALUE"""),553.25)</f>
        <v>553.25</v>
      </c>
      <c r="M110" s="2">
        <f>IFERROR(__xludf.DUMMYFUNCTION("""COMPUTED_VALUE"""),45449.66666666667)</f>
        <v>45449.66667</v>
      </c>
      <c r="N110" s="1">
        <f>IFERROR(__xludf.DUMMYFUNCTION("""COMPUTED_VALUE"""),4282652.0)</f>
        <v>4282652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IFERROR(__xludf.DUMMYFUNCTION("""COMPUTED_VALUE"""),553.25)</f>
        <v>553.25</v>
      </c>
      <c r="D111" s="2">
        <f>IFERROR(__xludf.DUMMYFUNCTION("""COMPUTED_VALUE"""),45450.66666666667)</f>
        <v>45450.66667</v>
      </c>
      <c r="E111" s="1">
        <f>IFERROR(__xludf.DUMMYFUNCTION("""COMPUTED_VALUE"""),553.25)</f>
        <v>553.25</v>
      </c>
      <c r="G111" s="2">
        <f>IFERROR(__xludf.DUMMYFUNCTION("""COMPUTED_VALUE"""),45450.66666666667)</f>
        <v>45450.66667</v>
      </c>
      <c r="H111" s="1">
        <f>IFERROR(__xludf.DUMMYFUNCTION("""COMPUTED_VALUE"""),543.87)</f>
        <v>543.87</v>
      </c>
      <c r="J111" s="2">
        <f>IFERROR(__xludf.DUMMYFUNCTION("""COMPUTED_VALUE"""),45450.66666666667)</f>
        <v>45450.66667</v>
      </c>
      <c r="K111" s="1">
        <f>IFERROR(__xludf.DUMMYFUNCTION("""COMPUTED_VALUE"""),544.4)</f>
        <v>544.4</v>
      </c>
      <c r="M111" s="2">
        <f>IFERROR(__xludf.DUMMYFUNCTION("""COMPUTED_VALUE"""),45450.66666666667)</f>
        <v>45450.66667</v>
      </c>
      <c r="N111" s="1">
        <f>IFERROR(__xludf.DUMMYFUNCTION("""COMPUTED_VALUE"""),2211166.0)</f>
        <v>2211166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IFERROR(__xludf.DUMMYFUNCTION("""COMPUTED_VALUE"""),544.4)</f>
        <v>544.4</v>
      </c>
      <c r="D112" s="2">
        <f>IFERROR(__xludf.DUMMYFUNCTION("""COMPUTED_VALUE"""),45453.66666666667)</f>
        <v>45453.66667</v>
      </c>
      <c r="E112" s="1">
        <f>IFERROR(__xludf.DUMMYFUNCTION("""COMPUTED_VALUE"""),547.53)</f>
        <v>547.53</v>
      </c>
      <c r="G112" s="2">
        <f>IFERROR(__xludf.DUMMYFUNCTION("""COMPUTED_VALUE"""),45453.66666666667)</f>
        <v>45453.66667</v>
      </c>
      <c r="H112" s="1">
        <f>IFERROR(__xludf.DUMMYFUNCTION("""COMPUTED_VALUE"""),540.87)</f>
        <v>540.87</v>
      </c>
      <c r="J112" s="2">
        <f>IFERROR(__xludf.DUMMYFUNCTION("""COMPUTED_VALUE"""),45453.66666666667)</f>
        <v>45453.66667</v>
      </c>
      <c r="K112" s="1">
        <f>IFERROR(__xludf.DUMMYFUNCTION("""COMPUTED_VALUE"""),544.18)</f>
        <v>544.18</v>
      </c>
      <c r="M112" s="2">
        <f>IFERROR(__xludf.DUMMYFUNCTION("""COMPUTED_VALUE"""),45453.66666666667)</f>
        <v>45453.66667</v>
      </c>
      <c r="N112" s="1">
        <f>IFERROR(__xludf.DUMMYFUNCTION("""COMPUTED_VALUE"""),2357350.0)</f>
        <v>2357350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IFERROR(__xludf.DUMMYFUNCTION("""COMPUTED_VALUE"""),541.06)</f>
        <v>541.06</v>
      </c>
      <c r="D113" s="2">
        <f>IFERROR(__xludf.DUMMYFUNCTION("""COMPUTED_VALUE"""),45454.66666666667)</f>
        <v>45454.66667</v>
      </c>
      <c r="E113" s="1">
        <f>IFERROR(__xludf.DUMMYFUNCTION("""COMPUTED_VALUE"""),541.78)</f>
        <v>541.78</v>
      </c>
      <c r="G113" s="2">
        <f>IFERROR(__xludf.DUMMYFUNCTION("""COMPUTED_VALUE"""),45454.66666666667)</f>
        <v>45454.66667</v>
      </c>
      <c r="H113" s="1">
        <f>IFERROR(__xludf.DUMMYFUNCTION("""COMPUTED_VALUE"""),532.0)</f>
        <v>532</v>
      </c>
      <c r="J113" s="2">
        <f>IFERROR(__xludf.DUMMYFUNCTION("""COMPUTED_VALUE"""),45454.66666666667)</f>
        <v>45454.66667</v>
      </c>
      <c r="K113" s="1">
        <f>IFERROR(__xludf.DUMMYFUNCTION("""COMPUTED_VALUE"""),534.03)</f>
        <v>534.03</v>
      </c>
      <c r="M113" s="2">
        <f>IFERROR(__xludf.DUMMYFUNCTION("""COMPUTED_VALUE"""),45454.66666666667)</f>
        <v>45454.66667</v>
      </c>
      <c r="N113" s="1">
        <f>IFERROR(__xludf.DUMMYFUNCTION("""COMPUTED_VALUE"""),3378927.0)</f>
        <v>3378927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IFERROR(__xludf.DUMMYFUNCTION("""COMPUTED_VALUE"""),534.85)</f>
        <v>534.85</v>
      </c>
      <c r="D114" s="2">
        <f>IFERROR(__xludf.DUMMYFUNCTION("""COMPUTED_VALUE"""),45455.66666666667)</f>
        <v>45455.66667</v>
      </c>
      <c r="E114" s="1">
        <f>IFERROR(__xludf.DUMMYFUNCTION("""COMPUTED_VALUE"""),539.66)</f>
        <v>539.66</v>
      </c>
      <c r="G114" s="2">
        <f>IFERROR(__xludf.DUMMYFUNCTION("""COMPUTED_VALUE"""),45455.66666666667)</f>
        <v>45455.66667</v>
      </c>
      <c r="H114" s="1">
        <f>IFERROR(__xludf.DUMMYFUNCTION("""COMPUTED_VALUE"""),533.68)</f>
        <v>533.68</v>
      </c>
      <c r="J114" s="2">
        <f>IFERROR(__xludf.DUMMYFUNCTION("""COMPUTED_VALUE"""),45455.66666666667)</f>
        <v>45455.66667</v>
      </c>
      <c r="K114" s="1">
        <f>IFERROR(__xludf.DUMMYFUNCTION("""COMPUTED_VALUE"""),535.58)</f>
        <v>535.58</v>
      </c>
      <c r="M114" s="2">
        <f>IFERROR(__xludf.DUMMYFUNCTION("""COMPUTED_VALUE"""),45455.66666666667)</f>
        <v>45455.66667</v>
      </c>
      <c r="N114" s="1">
        <f>IFERROR(__xludf.DUMMYFUNCTION("""COMPUTED_VALUE"""),3806251.0)</f>
        <v>3806251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IFERROR(__xludf.DUMMYFUNCTION("""COMPUTED_VALUE"""),534.52)</f>
        <v>534.52</v>
      </c>
      <c r="D115" s="2">
        <f>IFERROR(__xludf.DUMMYFUNCTION("""COMPUTED_VALUE"""),45456.66666666667)</f>
        <v>45456.66667</v>
      </c>
      <c r="E115" s="1">
        <f>IFERROR(__xludf.DUMMYFUNCTION("""COMPUTED_VALUE"""),535.09)</f>
        <v>535.09</v>
      </c>
      <c r="G115" s="2">
        <f>IFERROR(__xludf.DUMMYFUNCTION("""COMPUTED_VALUE"""),45456.66666666667)</f>
        <v>45456.66667</v>
      </c>
      <c r="H115" s="1">
        <f>IFERROR(__xludf.DUMMYFUNCTION("""COMPUTED_VALUE"""),523.68)</f>
        <v>523.68</v>
      </c>
      <c r="J115" s="2">
        <f>IFERROR(__xludf.DUMMYFUNCTION("""COMPUTED_VALUE"""),45456.66666666667)</f>
        <v>45456.66667</v>
      </c>
      <c r="K115" s="1">
        <f>IFERROR(__xludf.DUMMYFUNCTION("""COMPUTED_VALUE"""),528.86)</f>
        <v>528.86</v>
      </c>
      <c r="M115" s="2">
        <f>IFERROR(__xludf.DUMMYFUNCTION("""COMPUTED_VALUE"""),45456.66666666667)</f>
        <v>45456.66667</v>
      </c>
      <c r="N115" s="1">
        <f>IFERROR(__xludf.DUMMYFUNCTION("""COMPUTED_VALUE"""),2011393.0)</f>
        <v>2011393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IFERROR(__xludf.DUMMYFUNCTION("""COMPUTED_VALUE"""),526.01)</f>
        <v>526.01</v>
      </c>
      <c r="D116" s="2">
        <f>IFERROR(__xludf.DUMMYFUNCTION("""COMPUTED_VALUE"""),45457.66666666667)</f>
        <v>45457.66667</v>
      </c>
      <c r="E116" s="1">
        <f>IFERROR(__xludf.DUMMYFUNCTION("""COMPUTED_VALUE"""),527.69)</f>
        <v>527.69</v>
      </c>
      <c r="G116" s="2">
        <f>IFERROR(__xludf.DUMMYFUNCTION("""COMPUTED_VALUE"""),45457.66666666667)</f>
        <v>45457.66667</v>
      </c>
      <c r="H116" s="1">
        <f>IFERROR(__xludf.DUMMYFUNCTION("""COMPUTED_VALUE"""),519.47)</f>
        <v>519.47</v>
      </c>
      <c r="J116" s="2">
        <f>IFERROR(__xludf.DUMMYFUNCTION("""COMPUTED_VALUE"""),45457.66666666667)</f>
        <v>45457.66667</v>
      </c>
      <c r="K116" s="1">
        <f>IFERROR(__xludf.DUMMYFUNCTION("""COMPUTED_VALUE"""),521.99)</f>
        <v>521.99</v>
      </c>
      <c r="M116" s="2">
        <f>IFERROR(__xludf.DUMMYFUNCTION("""COMPUTED_VALUE"""),45457.66666666667)</f>
        <v>45457.66667</v>
      </c>
      <c r="N116" s="1">
        <f>IFERROR(__xludf.DUMMYFUNCTION("""COMPUTED_VALUE"""),2988642.0)</f>
        <v>2988642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IFERROR(__xludf.DUMMYFUNCTION("""COMPUTED_VALUE"""),521.99)</f>
        <v>521.99</v>
      </c>
      <c r="D117" s="2">
        <f>IFERROR(__xludf.DUMMYFUNCTION("""COMPUTED_VALUE"""),45460.66666666667)</f>
        <v>45460.66667</v>
      </c>
      <c r="E117" s="1">
        <f>IFERROR(__xludf.DUMMYFUNCTION("""COMPUTED_VALUE"""),530.19)</f>
        <v>530.19</v>
      </c>
      <c r="G117" s="2">
        <f>IFERROR(__xludf.DUMMYFUNCTION("""COMPUTED_VALUE"""),45460.66666666667)</f>
        <v>45460.66667</v>
      </c>
      <c r="H117" s="1">
        <f>IFERROR(__xludf.DUMMYFUNCTION("""COMPUTED_VALUE"""),520.67)</f>
        <v>520.67</v>
      </c>
      <c r="J117" s="2">
        <f>IFERROR(__xludf.DUMMYFUNCTION("""COMPUTED_VALUE"""),45460.66666666667)</f>
        <v>45460.66667</v>
      </c>
      <c r="K117" s="1">
        <f>IFERROR(__xludf.DUMMYFUNCTION("""COMPUTED_VALUE"""),529.96)</f>
        <v>529.96</v>
      </c>
      <c r="M117" s="2">
        <f>IFERROR(__xludf.DUMMYFUNCTION("""COMPUTED_VALUE"""),45460.66666666667)</f>
        <v>45460.66667</v>
      </c>
      <c r="N117" s="1">
        <f>IFERROR(__xludf.DUMMYFUNCTION("""COMPUTED_VALUE"""),2325946.0)</f>
        <v>2325946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IFERROR(__xludf.DUMMYFUNCTION("""COMPUTED_VALUE"""),529.96)</f>
        <v>529.96</v>
      </c>
      <c r="D118" s="2">
        <f>IFERROR(__xludf.DUMMYFUNCTION("""COMPUTED_VALUE"""),45461.66666666667)</f>
        <v>45461.66667</v>
      </c>
      <c r="E118" s="1">
        <f>IFERROR(__xludf.DUMMYFUNCTION("""COMPUTED_VALUE"""),533.43)</f>
        <v>533.43</v>
      </c>
      <c r="G118" s="2">
        <f>IFERROR(__xludf.DUMMYFUNCTION("""COMPUTED_VALUE"""),45461.66666666667)</f>
        <v>45461.66667</v>
      </c>
      <c r="H118" s="1">
        <f>IFERROR(__xludf.DUMMYFUNCTION("""COMPUTED_VALUE"""),526.64)</f>
        <v>526.64</v>
      </c>
      <c r="J118" s="2">
        <f>IFERROR(__xludf.DUMMYFUNCTION("""COMPUTED_VALUE"""),45461.66666666667)</f>
        <v>45461.66667</v>
      </c>
      <c r="K118" s="1">
        <f>IFERROR(__xludf.DUMMYFUNCTION("""COMPUTED_VALUE"""),532.45)</f>
        <v>532.45</v>
      </c>
      <c r="M118" s="2">
        <f>IFERROR(__xludf.DUMMYFUNCTION("""COMPUTED_VALUE"""),45461.66666666667)</f>
        <v>45461.66667</v>
      </c>
      <c r="N118" s="1">
        <f>IFERROR(__xludf.DUMMYFUNCTION("""COMPUTED_VALUE"""),2460072.0)</f>
        <v>2460072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IFERROR(__xludf.DUMMYFUNCTION("""COMPUTED_VALUE"""),530.25)</f>
        <v>530.25</v>
      </c>
      <c r="D119" s="2">
        <f>IFERROR(__xludf.DUMMYFUNCTION("""COMPUTED_VALUE"""),45463.66666666667)</f>
        <v>45463.66667</v>
      </c>
      <c r="E119" s="1">
        <f>IFERROR(__xludf.DUMMYFUNCTION("""COMPUTED_VALUE"""),536.46)</f>
        <v>536.46</v>
      </c>
      <c r="G119" s="2">
        <f>IFERROR(__xludf.DUMMYFUNCTION("""COMPUTED_VALUE"""),45463.66666666667)</f>
        <v>45463.66667</v>
      </c>
      <c r="H119" s="1">
        <f>IFERROR(__xludf.DUMMYFUNCTION("""COMPUTED_VALUE"""),528.3)</f>
        <v>528.3</v>
      </c>
      <c r="J119" s="2">
        <f>IFERROR(__xludf.DUMMYFUNCTION("""COMPUTED_VALUE"""),45463.66666666667)</f>
        <v>45463.66667</v>
      </c>
      <c r="K119" s="1">
        <f>IFERROR(__xludf.DUMMYFUNCTION("""COMPUTED_VALUE"""),535.17)</f>
        <v>535.17</v>
      </c>
      <c r="M119" s="2">
        <f>IFERROR(__xludf.DUMMYFUNCTION("""COMPUTED_VALUE"""),45463.66666666667)</f>
        <v>45463.66667</v>
      </c>
      <c r="N119" s="1">
        <f>IFERROR(__xludf.DUMMYFUNCTION("""COMPUTED_VALUE"""),1998385.0)</f>
        <v>1998385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IFERROR(__xludf.DUMMYFUNCTION("""COMPUTED_VALUE"""),535.17)</f>
        <v>535.17</v>
      </c>
      <c r="D120" s="2">
        <f>IFERROR(__xludf.DUMMYFUNCTION("""COMPUTED_VALUE"""),45464.66666666667)</f>
        <v>45464.66667</v>
      </c>
      <c r="E120" s="1">
        <f>IFERROR(__xludf.DUMMYFUNCTION("""COMPUTED_VALUE"""),545.08)</f>
        <v>545.08</v>
      </c>
      <c r="G120" s="2">
        <f>IFERROR(__xludf.DUMMYFUNCTION("""COMPUTED_VALUE"""),45464.66666666667)</f>
        <v>45464.66667</v>
      </c>
      <c r="H120" s="1">
        <f>IFERROR(__xludf.DUMMYFUNCTION("""COMPUTED_VALUE"""),533.37)</f>
        <v>533.37</v>
      </c>
      <c r="J120" s="2">
        <f>IFERROR(__xludf.DUMMYFUNCTION("""COMPUTED_VALUE"""),45464.66666666667)</f>
        <v>45464.66667</v>
      </c>
      <c r="K120" s="1">
        <f>IFERROR(__xludf.DUMMYFUNCTION("""COMPUTED_VALUE"""),538.69)</f>
        <v>538.69</v>
      </c>
      <c r="M120" s="2">
        <f>IFERROR(__xludf.DUMMYFUNCTION("""COMPUTED_VALUE"""),45464.66666666667)</f>
        <v>45464.66667</v>
      </c>
      <c r="N120" s="1">
        <f>IFERROR(__xludf.DUMMYFUNCTION("""COMPUTED_VALUE"""),6340630.0)</f>
        <v>6340630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IFERROR(__xludf.DUMMYFUNCTION("""COMPUTED_VALUE"""),538.69)</f>
        <v>538.69</v>
      </c>
      <c r="D121" s="2">
        <f>IFERROR(__xludf.DUMMYFUNCTION("""COMPUTED_VALUE"""),45467.66666666667)</f>
        <v>45467.66667</v>
      </c>
      <c r="E121" s="1">
        <f>IFERROR(__xludf.DUMMYFUNCTION("""COMPUTED_VALUE"""),547.48)</f>
        <v>547.48</v>
      </c>
      <c r="G121" s="2">
        <f>IFERROR(__xludf.DUMMYFUNCTION("""COMPUTED_VALUE"""),45467.66666666667)</f>
        <v>45467.66667</v>
      </c>
      <c r="H121" s="1">
        <f>IFERROR(__xludf.DUMMYFUNCTION("""COMPUTED_VALUE"""),538.69)</f>
        <v>538.69</v>
      </c>
      <c r="J121" s="2">
        <f>IFERROR(__xludf.DUMMYFUNCTION("""COMPUTED_VALUE"""),45467.66666666667)</f>
        <v>45467.66667</v>
      </c>
      <c r="K121" s="1">
        <f>IFERROR(__xludf.DUMMYFUNCTION("""COMPUTED_VALUE"""),542.66)</f>
        <v>542.66</v>
      </c>
      <c r="M121" s="2">
        <f>IFERROR(__xludf.DUMMYFUNCTION("""COMPUTED_VALUE"""),45467.66666666667)</f>
        <v>45467.66667</v>
      </c>
      <c r="N121" s="1">
        <f>IFERROR(__xludf.DUMMYFUNCTION("""COMPUTED_VALUE"""),2170308.0)</f>
        <v>2170308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IFERROR(__xludf.DUMMYFUNCTION("""COMPUTED_VALUE"""),542.66)</f>
        <v>542.66</v>
      </c>
      <c r="D122" s="2">
        <f>IFERROR(__xludf.DUMMYFUNCTION("""COMPUTED_VALUE"""),45468.66666666667)</f>
        <v>45468.66667</v>
      </c>
      <c r="E122" s="1">
        <f>IFERROR(__xludf.DUMMYFUNCTION("""COMPUTED_VALUE"""),543.88)</f>
        <v>543.88</v>
      </c>
      <c r="G122" s="2">
        <f>IFERROR(__xludf.DUMMYFUNCTION("""COMPUTED_VALUE"""),45468.66666666667)</f>
        <v>45468.66667</v>
      </c>
      <c r="H122" s="1">
        <f>IFERROR(__xludf.DUMMYFUNCTION("""COMPUTED_VALUE"""),535.62)</f>
        <v>535.62</v>
      </c>
      <c r="J122" s="2">
        <f>IFERROR(__xludf.DUMMYFUNCTION("""COMPUTED_VALUE"""),45468.66666666667)</f>
        <v>45468.66667</v>
      </c>
      <c r="K122" s="1">
        <f>IFERROR(__xludf.DUMMYFUNCTION("""COMPUTED_VALUE"""),541.23)</f>
        <v>541.23</v>
      </c>
      <c r="M122" s="2">
        <f>IFERROR(__xludf.DUMMYFUNCTION("""COMPUTED_VALUE"""),45468.66666666667)</f>
        <v>45468.66667</v>
      </c>
      <c r="N122" s="1">
        <f>IFERROR(__xludf.DUMMYFUNCTION("""COMPUTED_VALUE"""),2156671.0)</f>
        <v>2156671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IFERROR(__xludf.DUMMYFUNCTION("""COMPUTED_VALUE"""),539.11)</f>
        <v>539.11</v>
      </c>
      <c r="D123" s="2">
        <f>IFERROR(__xludf.DUMMYFUNCTION("""COMPUTED_VALUE"""),45469.66666666667)</f>
        <v>45469.66667</v>
      </c>
      <c r="E123" s="1">
        <f>IFERROR(__xludf.DUMMYFUNCTION("""COMPUTED_VALUE"""),540.12)</f>
        <v>540.12</v>
      </c>
      <c r="G123" s="2">
        <f>IFERROR(__xludf.DUMMYFUNCTION("""COMPUTED_VALUE"""),45469.66666666667)</f>
        <v>45469.66667</v>
      </c>
      <c r="H123" s="1">
        <f>IFERROR(__xludf.DUMMYFUNCTION("""COMPUTED_VALUE"""),535.05)</f>
        <v>535.05</v>
      </c>
      <c r="J123" s="2">
        <f>IFERROR(__xludf.DUMMYFUNCTION("""COMPUTED_VALUE"""),45469.66666666667)</f>
        <v>45469.66667</v>
      </c>
      <c r="K123" s="1">
        <f>IFERROR(__xludf.DUMMYFUNCTION("""COMPUTED_VALUE"""),538.98)</f>
        <v>538.98</v>
      </c>
      <c r="M123" s="2">
        <f>IFERROR(__xludf.DUMMYFUNCTION("""COMPUTED_VALUE"""),45469.66666666667)</f>
        <v>45469.66667</v>
      </c>
      <c r="N123" s="1">
        <f>IFERROR(__xludf.DUMMYFUNCTION("""COMPUTED_VALUE"""),2320195.0)</f>
        <v>2320195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IFERROR(__xludf.DUMMYFUNCTION("""COMPUTED_VALUE"""),538.98)</f>
        <v>538.98</v>
      </c>
      <c r="D124" s="2">
        <f>IFERROR(__xludf.DUMMYFUNCTION("""COMPUTED_VALUE"""),45470.66666666667)</f>
        <v>45470.66667</v>
      </c>
      <c r="E124" s="1">
        <f>IFERROR(__xludf.DUMMYFUNCTION("""COMPUTED_VALUE"""),540.47)</f>
        <v>540.47</v>
      </c>
      <c r="G124" s="2">
        <f>IFERROR(__xludf.DUMMYFUNCTION("""COMPUTED_VALUE"""),45470.66666666667)</f>
        <v>45470.66667</v>
      </c>
      <c r="H124" s="1">
        <f>IFERROR(__xludf.DUMMYFUNCTION("""COMPUTED_VALUE"""),533.02)</f>
        <v>533.02</v>
      </c>
      <c r="J124" s="2">
        <f>IFERROR(__xludf.DUMMYFUNCTION("""COMPUTED_VALUE"""),45470.66666666667)</f>
        <v>45470.66667</v>
      </c>
      <c r="K124" s="1">
        <f>IFERROR(__xludf.DUMMYFUNCTION("""COMPUTED_VALUE"""),538.18)</f>
        <v>538.18</v>
      </c>
      <c r="M124" s="2">
        <f>IFERROR(__xludf.DUMMYFUNCTION("""COMPUTED_VALUE"""),45470.66666666667)</f>
        <v>45470.66667</v>
      </c>
      <c r="N124" s="1">
        <f>IFERROR(__xludf.DUMMYFUNCTION("""COMPUTED_VALUE"""),2238788.0)</f>
        <v>2238788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IFERROR(__xludf.DUMMYFUNCTION("""COMPUTED_VALUE"""),538.18)</f>
        <v>538.18</v>
      </c>
      <c r="D125" s="2">
        <f>IFERROR(__xludf.DUMMYFUNCTION("""COMPUTED_VALUE"""),45471.66666666667)</f>
        <v>45471.66667</v>
      </c>
      <c r="E125" s="1">
        <f>IFERROR(__xludf.DUMMYFUNCTION("""COMPUTED_VALUE"""),541.53)</f>
        <v>541.53</v>
      </c>
      <c r="G125" s="2">
        <f>IFERROR(__xludf.DUMMYFUNCTION("""COMPUTED_VALUE"""),45471.66666666667)</f>
        <v>45471.66667</v>
      </c>
      <c r="H125" s="1">
        <f>IFERROR(__xludf.DUMMYFUNCTION("""COMPUTED_VALUE"""),535.73)</f>
        <v>535.73</v>
      </c>
      <c r="J125" s="2">
        <f>IFERROR(__xludf.DUMMYFUNCTION("""COMPUTED_VALUE"""),45471.66666666667)</f>
        <v>45471.66667</v>
      </c>
      <c r="K125" s="1">
        <f>IFERROR(__xludf.DUMMYFUNCTION("""COMPUTED_VALUE"""),540.92)</f>
        <v>540.92</v>
      </c>
      <c r="M125" s="2">
        <f>IFERROR(__xludf.DUMMYFUNCTION("""COMPUTED_VALUE"""),45471.66666666667)</f>
        <v>45471.66667</v>
      </c>
      <c r="N125" s="1">
        <f>IFERROR(__xludf.DUMMYFUNCTION("""COMPUTED_VALUE"""),2821349.0)</f>
        <v>2821349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IFERROR(__xludf.DUMMYFUNCTION("""COMPUTED_VALUE"""),540.92)</f>
        <v>540.92</v>
      </c>
      <c r="D126" s="2">
        <f>IFERROR(__xludf.DUMMYFUNCTION("""COMPUTED_VALUE"""),45474.66666666667)</f>
        <v>45474.66667</v>
      </c>
      <c r="E126" s="1">
        <f>IFERROR(__xludf.DUMMYFUNCTION("""COMPUTED_VALUE"""),544.33)</f>
        <v>544.33</v>
      </c>
      <c r="G126" s="2">
        <f>IFERROR(__xludf.DUMMYFUNCTION("""COMPUTED_VALUE"""),45474.66666666667)</f>
        <v>45474.66667</v>
      </c>
      <c r="H126" s="1">
        <f>IFERROR(__xludf.DUMMYFUNCTION("""COMPUTED_VALUE"""),533.71)</f>
        <v>533.71</v>
      </c>
      <c r="J126" s="2">
        <f>IFERROR(__xludf.DUMMYFUNCTION("""COMPUTED_VALUE"""),45474.66666666667)</f>
        <v>45474.66667</v>
      </c>
      <c r="K126" s="1">
        <f>IFERROR(__xludf.DUMMYFUNCTION("""COMPUTED_VALUE"""),537.75)</f>
        <v>537.75</v>
      </c>
      <c r="M126" s="2">
        <f>IFERROR(__xludf.DUMMYFUNCTION("""COMPUTED_VALUE"""),45474.66666666667)</f>
        <v>45474.66667</v>
      </c>
      <c r="N126" s="1">
        <f>IFERROR(__xludf.DUMMYFUNCTION("""COMPUTED_VALUE"""),1919818.0)</f>
        <v>1919818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IFERROR(__xludf.DUMMYFUNCTION("""COMPUTED_VALUE"""),537.75)</f>
        <v>537.75</v>
      </c>
      <c r="D127" s="2">
        <f>IFERROR(__xludf.DUMMYFUNCTION("""COMPUTED_VALUE"""),45475.66666666667)</f>
        <v>45475.66667</v>
      </c>
      <c r="E127" s="1">
        <f>IFERROR(__xludf.DUMMYFUNCTION("""COMPUTED_VALUE"""),538.92)</f>
        <v>538.92</v>
      </c>
      <c r="G127" s="2">
        <f>IFERROR(__xludf.DUMMYFUNCTION("""COMPUTED_VALUE"""),45475.66666666667)</f>
        <v>45475.66667</v>
      </c>
      <c r="H127" s="1">
        <f>IFERROR(__xludf.DUMMYFUNCTION("""COMPUTED_VALUE"""),533.23)</f>
        <v>533.23</v>
      </c>
      <c r="J127" s="2">
        <f>IFERROR(__xludf.DUMMYFUNCTION("""COMPUTED_VALUE"""),45475.66666666667)</f>
        <v>45475.66667</v>
      </c>
      <c r="K127" s="1">
        <f>IFERROR(__xludf.DUMMYFUNCTION("""COMPUTED_VALUE"""),537.02)</f>
        <v>537.02</v>
      </c>
      <c r="M127" s="2">
        <f>IFERROR(__xludf.DUMMYFUNCTION("""COMPUTED_VALUE"""),45475.66666666667)</f>
        <v>45475.66667</v>
      </c>
      <c r="N127" s="1">
        <f>IFERROR(__xludf.DUMMYFUNCTION("""COMPUTED_VALUE"""),1472199.0)</f>
        <v>1472199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IFERROR(__xludf.DUMMYFUNCTION("""COMPUTED_VALUE"""),537.02)</f>
        <v>537.02</v>
      </c>
      <c r="D128" s="2">
        <f>IFERROR(__xludf.DUMMYFUNCTION("""COMPUTED_VALUE"""),45476.54166666667)</f>
        <v>45476.54167</v>
      </c>
      <c r="E128" s="1">
        <f>IFERROR(__xludf.DUMMYFUNCTION("""COMPUTED_VALUE"""),542.75)</f>
        <v>542.75</v>
      </c>
      <c r="G128" s="2">
        <f>IFERROR(__xludf.DUMMYFUNCTION("""COMPUTED_VALUE"""),45476.54166666667)</f>
        <v>45476.54167</v>
      </c>
      <c r="H128" s="1">
        <f>IFERROR(__xludf.DUMMYFUNCTION("""COMPUTED_VALUE"""),534.56)</f>
        <v>534.56</v>
      </c>
      <c r="J128" s="2">
        <f>IFERROR(__xludf.DUMMYFUNCTION("""COMPUTED_VALUE"""),45476.54166666667)</f>
        <v>45476.54167</v>
      </c>
      <c r="K128" s="1">
        <f>IFERROR(__xludf.DUMMYFUNCTION("""COMPUTED_VALUE"""),535.75)</f>
        <v>535.75</v>
      </c>
      <c r="M128" s="2">
        <f>IFERROR(__xludf.DUMMYFUNCTION("""COMPUTED_VALUE"""),45476.54166666667)</f>
        <v>45476.54167</v>
      </c>
      <c r="N128" s="1">
        <f>IFERROR(__xludf.DUMMYFUNCTION("""COMPUTED_VALUE"""),1182048.0)</f>
        <v>1182048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IFERROR(__xludf.DUMMYFUNCTION("""COMPUTED_VALUE"""),535.75)</f>
        <v>535.75</v>
      </c>
      <c r="D129" s="2">
        <f>IFERROR(__xludf.DUMMYFUNCTION("""COMPUTED_VALUE"""),45478.66666666667)</f>
        <v>45478.66667</v>
      </c>
      <c r="E129" s="1">
        <f>IFERROR(__xludf.DUMMYFUNCTION("""COMPUTED_VALUE"""),535.75)</f>
        <v>535.75</v>
      </c>
      <c r="G129" s="2">
        <f>IFERROR(__xludf.DUMMYFUNCTION("""COMPUTED_VALUE"""),45478.66666666667)</f>
        <v>45478.66667</v>
      </c>
      <c r="H129" s="1">
        <f>IFERROR(__xludf.DUMMYFUNCTION("""COMPUTED_VALUE"""),526.19)</f>
        <v>526.19</v>
      </c>
      <c r="J129" s="2">
        <f>IFERROR(__xludf.DUMMYFUNCTION("""COMPUTED_VALUE"""),45478.66666666667)</f>
        <v>45478.66667</v>
      </c>
      <c r="K129" s="1">
        <f>IFERROR(__xludf.DUMMYFUNCTION("""COMPUTED_VALUE"""),529.87)</f>
        <v>529.87</v>
      </c>
      <c r="M129" s="2">
        <f>IFERROR(__xludf.DUMMYFUNCTION("""COMPUTED_VALUE"""),45478.66666666667)</f>
        <v>45478.66667</v>
      </c>
      <c r="N129" s="1">
        <f>IFERROR(__xludf.DUMMYFUNCTION("""COMPUTED_VALUE"""),2692732.0)</f>
        <v>2692732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IFERROR(__xludf.DUMMYFUNCTION("""COMPUTED_VALUE"""),529.87)</f>
        <v>529.87</v>
      </c>
      <c r="D130" s="2">
        <f>IFERROR(__xludf.DUMMYFUNCTION("""COMPUTED_VALUE"""),45481.66666666667)</f>
        <v>45481.66667</v>
      </c>
      <c r="E130" s="1">
        <f>IFERROR(__xludf.DUMMYFUNCTION("""COMPUTED_VALUE"""),532.32)</f>
        <v>532.32</v>
      </c>
      <c r="G130" s="2">
        <f>IFERROR(__xludf.DUMMYFUNCTION("""COMPUTED_VALUE"""),45481.66666666667)</f>
        <v>45481.66667</v>
      </c>
      <c r="H130" s="1">
        <f>IFERROR(__xludf.DUMMYFUNCTION("""COMPUTED_VALUE"""),527.96)</f>
        <v>527.96</v>
      </c>
      <c r="J130" s="2">
        <f>IFERROR(__xludf.DUMMYFUNCTION("""COMPUTED_VALUE"""),45481.66666666667)</f>
        <v>45481.66667</v>
      </c>
      <c r="K130" s="1">
        <f>IFERROR(__xludf.DUMMYFUNCTION("""COMPUTED_VALUE"""),530.31)</f>
        <v>530.31</v>
      </c>
      <c r="M130" s="2">
        <f>IFERROR(__xludf.DUMMYFUNCTION("""COMPUTED_VALUE"""),45481.66666666667)</f>
        <v>45481.66667</v>
      </c>
      <c r="N130" s="1">
        <f>IFERROR(__xludf.DUMMYFUNCTION("""COMPUTED_VALUE"""),2061497.0)</f>
        <v>2061497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IFERROR(__xludf.DUMMYFUNCTION("""COMPUTED_VALUE"""),528.67)</f>
        <v>528.67</v>
      </c>
      <c r="D131" s="2">
        <f>IFERROR(__xludf.DUMMYFUNCTION("""COMPUTED_VALUE"""),45482.66666666667)</f>
        <v>45482.66667</v>
      </c>
      <c r="E131" s="1">
        <f>IFERROR(__xludf.DUMMYFUNCTION("""COMPUTED_VALUE"""),534.42)</f>
        <v>534.42</v>
      </c>
      <c r="G131" s="2">
        <f>IFERROR(__xludf.DUMMYFUNCTION("""COMPUTED_VALUE"""),45482.66666666667)</f>
        <v>45482.66667</v>
      </c>
      <c r="H131" s="1">
        <f>IFERROR(__xludf.DUMMYFUNCTION("""COMPUTED_VALUE"""),526.43)</f>
        <v>526.43</v>
      </c>
      <c r="J131" s="2">
        <f>IFERROR(__xludf.DUMMYFUNCTION("""COMPUTED_VALUE"""),45482.66666666667)</f>
        <v>45482.66667</v>
      </c>
      <c r="K131" s="1">
        <f>IFERROR(__xludf.DUMMYFUNCTION("""COMPUTED_VALUE"""),527.25)</f>
        <v>527.25</v>
      </c>
      <c r="M131" s="2">
        <f>IFERROR(__xludf.DUMMYFUNCTION("""COMPUTED_VALUE"""),45482.66666666667)</f>
        <v>45482.66667</v>
      </c>
      <c r="N131" s="1">
        <f>IFERROR(__xludf.DUMMYFUNCTION("""COMPUTED_VALUE"""),2089344.0)</f>
        <v>2089344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IFERROR(__xludf.DUMMYFUNCTION("""COMPUTED_VALUE"""),527.34)</f>
        <v>527.34</v>
      </c>
      <c r="D132" s="2">
        <f>IFERROR(__xludf.DUMMYFUNCTION("""COMPUTED_VALUE"""),45483.66666666667)</f>
        <v>45483.66667</v>
      </c>
      <c r="E132" s="1">
        <f>IFERROR(__xludf.DUMMYFUNCTION("""COMPUTED_VALUE"""),529.59)</f>
        <v>529.59</v>
      </c>
      <c r="G132" s="2">
        <f>IFERROR(__xludf.DUMMYFUNCTION("""COMPUTED_VALUE"""),45483.66666666667)</f>
        <v>45483.66667</v>
      </c>
      <c r="H132" s="1">
        <f>IFERROR(__xludf.DUMMYFUNCTION("""COMPUTED_VALUE"""),524.52)</f>
        <v>524.52</v>
      </c>
      <c r="J132" s="2">
        <f>IFERROR(__xludf.DUMMYFUNCTION("""COMPUTED_VALUE"""),45483.66666666667)</f>
        <v>45483.66667</v>
      </c>
      <c r="K132" s="1">
        <f>IFERROR(__xludf.DUMMYFUNCTION("""COMPUTED_VALUE"""),529.3)</f>
        <v>529.3</v>
      </c>
      <c r="M132" s="2">
        <f>IFERROR(__xludf.DUMMYFUNCTION("""COMPUTED_VALUE"""),45483.66666666667)</f>
        <v>45483.66667</v>
      </c>
      <c r="N132" s="1">
        <f>IFERROR(__xludf.DUMMYFUNCTION("""COMPUTED_VALUE"""),1694876.0)</f>
        <v>1694876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IFERROR(__xludf.DUMMYFUNCTION("""COMPUTED_VALUE"""),531.63)</f>
        <v>531.63</v>
      </c>
      <c r="D133" s="2">
        <f>IFERROR(__xludf.DUMMYFUNCTION("""COMPUTED_VALUE"""),45484.66666666667)</f>
        <v>45484.66667</v>
      </c>
      <c r="E133" s="1">
        <f>IFERROR(__xludf.DUMMYFUNCTION("""COMPUTED_VALUE"""),540.21)</f>
        <v>540.21</v>
      </c>
      <c r="G133" s="2">
        <f>IFERROR(__xludf.DUMMYFUNCTION("""COMPUTED_VALUE"""),45484.66666666667)</f>
        <v>45484.66667</v>
      </c>
      <c r="H133" s="1">
        <f>IFERROR(__xludf.DUMMYFUNCTION("""COMPUTED_VALUE"""),530.14)</f>
        <v>530.14</v>
      </c>
      <c r="J133" s="2">
        <f>IFERROR(__xludf.DUMMYFUNCTION("""COMPUTED_VALUE"""),45484.66666666667)</f>
        <v>45484.66667</v>
      </c>
      <c r="K133" s="1">
        <f>IFERROR(__xludf.DUMMYFUNCTION("""COMPUTED_VALUE"""),536.75)</f>
        <v>536.75</v>
      </c>
      <c r="M133" s="2">
        <f>IFERROR(__xludf.DUMMYFUNCTION("""COMPUTED_VALUE"""),45484.66666666667)</f>
        <v>45484.66667</v>
      </c>
      <c r="N133" s="1">
        <f>IFERROR(__xludf.DUMMYFUNCTION("""COMPUTED_VALUE"""),1792742.0)</f>
        <v>1792742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IFERROR(__xludf.DUMMYFUNCTION("""COMPUTED_VALUE"""),536.75)</f>
        <v>536.75</v>
      </c>
      <c r="D134" s="2">
        <f>IFERROR(__xludf.DUMMYFUNCTION("""COMPUTED_VALUE"""),45485.66666666667)</f>
        <v>45485.66667</v>
      </c>
      <c r="E134" s="1">
        <f>IFERROR(__xludf.DUMMYFUNCTION("""COMPUTED_VALUE"""),540.27)</f>
        <v>540.27</v>
      </c>
      <c r="G134" s="2">
        <f>IFERROR(__xludf.DUMMYFUNCTION("""COMPUTED_VALUE"""),45485.66666666667)</f>
        <v>45485.66667</v>
      </c>
      <c r="H134" s="1">
        <f>IFERROR(__xludf.DUMMYFUNCTION("""COMPUTED_VALUE"""),532.66)</f>
        <v>532.66</v>
      </c>
      <c r="J134" s="2">
        <f>IFERROR(__xludf.DUMMYFUNCTION("""COMPUTED_VALUE"""),45485.66666666667)</f>
        <v>45485.66667</v>
      </c>
      <c r="K134" s="1">
        <f>IFERROR(__xludf.DUMMYFUNCTION("""COMPUTED_VALUE"""),537.38)</f>
        <v>537.38</v>
      </c>
      <c r="M134" s="2">
        <f>IFERROR(__xludf.DUMMYFUNCTION("""COMPUTED_VALUE"""),45485.66666666667)</f>
        <v>45485.66667</v>
      </c>
      <c r="N134" s="1">
        <f>IFERROR(__xludf.DUMMYFUNCTION("""COMPUTED_VALUE"""),2011115.0)</f>
        <v>2011115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IFERROR(__xludf.DUMMYFUNCTION("""COMPUTED_VALUE"""),536.64)</f>
        <v>536.64</v>
      </c>
      <c r="D135" s="2">
        <f>IFERROR(__xludf.DUMMYFUNCTION("""COMPUTED_VALUE"""),45488.66666666667)</f>
        <v>45488.66667</v>
      </c>
      <c r="E135" s="1">
        <f>IFERROR(__xludf.DUMMYFUNCTION("""COMPUTED_VALUE"""),541.31)</f>
        <v>541.31</v>
      </c>
      <c r="G135" s="2">
        <f>IFERROR(__xludf.DUMMYFUNCTION("""COMPUTED_VALUE"""),45488.66666666667)</f>
        <v>45488.66667</v>
      </c>
      <c r="H135" s="1">
        <f>IFERROR(__xludf.DUMMYFUNCTION("""COMPUTED_VALUE"""),535.75)</f>
        <v>535.75</v>
      </c>
      <c r="J135" s="2">
        <f>IFERROR(__xludf.DUMMYFUNCTION("""COMPUTED_VALUE"""),45488.66666666667)</f>
        <v>45488.66667</v>
      </c>
      <c r="K135" s="1">
        <f>IFERROR(__xludf.DUMMYFUNCTION("""COMPUTED_VALUE"""),536.68)</f>
        <v>536.68</v>
      </c>
      <c r="M135" s="2">
        <f>IFERROR(__xludf.DUMMYFUNCTION("""COMPUTED_VALUE"""),45488.66666666667)</f>
        <v>45488.66667</v>
      </c>
      <c r="N135" s="1">
        <f>IFERROR(__xludf.DUMMYFUNCTION("""COMPUTED_VALUE"""),2127740.0)</f>
        <v>2127740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IFERROR(__xludf.DUMMYFUNCTION("""COMPUTED_VALUE"""),536.68)</f>
        <v>536.68</v>
      </c>
      <c r="D136" s="2">
        <f>IFERROR(__xludf.DUMMYFUNCTION("""COMPUTED_VALUE"""),45489.66666666667)</f>
        <v>45489.66667</v>
      </c>
      <c r="E136" s="1">
        <f>IFERROR(__xludf.DUMMYFUNCTION("""COMPUTED_VALUE"""),548.3)</f>
        <v>548.3</v>
      </c>
      <c r="G136" s="2">
        <f>IFERROR(__xludf.DUMMYFUNCTION("""COMPUTED_VALUE"""),45489.66666666667)</f>
        <v>45489.66667</v>
      </c>
      <c r="H136" s="1">
        <f>IFERROR(__xludf.DUMMYFUNCTION("""COMPUTED_VALUE"""),536.68)</f>
        <v>536.68</v>
      </c>
      <c r="J136" s="2">
        <f>IFERROR(__xludf.DUMMYFUNCTION("""COMPUTED_VALUE"""),45489.66666666667)</f>
        <v>45489.66667</v>
      </c>
      <c r="K136" s="1">
        <f>IFERROR(__xludf.DUMMYFUNCTION("""COMPUTED_VALUE"""),547.94)</f>
        <v>547.94</v>
      </c>
      <c r="M136" s="2">
        <f>IFERROR(__xludf.DUMMYFUNCTION("""COMPUTED_VALUE"""),45489.66666666667)</f>
        <v>45489.66667</v>
      </c>
      <c r="N136" s="1">
        <f>IFERROR(__xludf.DUMMYFUNCTION("""COMPUTED_VALUE"""),1797629.0)</f>
        <v>1797629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IFERROR(__xludf.DUMMYFUNCTION("""COMPUTED_VALUE"""),549.74)</f>
        <v>549.74</v>
      </c>
      <c r="D137" s="2">
        <f>IFERROR(__xludf.DUMMYFUNCTION("""COMPUTED_VALUE"""),45490.66666666667)</f>
        <v>45490.66667</v>
      </c>
      <c r="E137" s="1">
        <f>IFERROR(__xludf.DUMMYFUNCTION("""COMPUTED_VALUE"""),561.31)</f>
        <v>561.31</v>
      </c>
      <c r="G137" s="2">
        <f>IFERROR(__xludf.DUMMYFUNCTION("""COMPUTED_VALUE"""),45490.66666666667)</f>
        <v>45490.66667</v>
      </c>
      <c r="H137" s="1">
        <f>IFERROR(__xludf.DUMMYFUNCTION("""COMPUTED_VALUE"""),549.3)</f>
        <v>549.3</v>
      </c>
      <c r="J137" s="2">
        <f>IFERROR(__xludf.DUMMYFUNCTION("""COMPUTED_VALUE"""),45490.66666666667)</f>
        <v>45490.66667</v>
      </c>
      <c r="K137" s="1">
        <f>IFERROR(__xludf.DUMMYFUNCTION("""COMPUTED_VALUE"""),559.19)</f>
        <v>559.19</v>
      </c>
      <c r="M137" s="2">
        <f>IFERROR(__xludf.DUMMYFUNCTION("""COMPUTED_VALUE"""),45490.66666666667)</f>
        <v>45490.66667</v>
      </c>
      <c r="N137" s="1">
        <f>IFERROR(__xludf.DUMMYFUNCTION("""COMPUTED_VALUE"""),2267581.0)</f>
        <v>2267581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IFERROR(__xludf.DUMMYFUNCTION("""COMPUTED_VALUE"""),551.18)</f>
        <v>551.18</v>
      </c>
      <c r="D138" s="2">
        <f>IFERROR(__xludf.DUMMYFUNCTION("""COMPUTED_VALUE"""),45491.66666666667)</f>
        <v>45491.66667</v>
      </c>
      <c r="E138" s="1">
        <f>IFERROR(__xludf.DUMMYFUNCTION("""COMPUTED_VALUE"""),561.95)</f>
        <v>561.95</v>
      </c>
      <c r="G138" s="2">
        <f>IFERROR(__xludf.DUMMYFUNCTION("""COMPUTED_VALUE"""),45491.66666666667)</f>
        <v>45491.66667</v>
      </c>
      <c r="H138" s="1">
        <f>IFERROR(__xludf.DUMMYFUNCTION("""COMPUTED_VALUE"""),549.24)</f>
        <v>549.24</v>
      </c>
      <c r="J138" s="2">
        <f>IFERROR(__xludf.DUMMYFUNCTION("""COMPUTED_VALUE"""),45491.66666666667)</f>
        <v>45491.66667</v>
      </c>
      <c r="K138" s="1">
        <f>IFERROR(__xludf.DUMMYFUNCTION("""COMPUTED_VALUE"""),549.24)</f>
        <v>549.24</v>
      </c>
      <c r="M138" s="2">
        <f>IFERROR(__xludf.DUMMYFUNCTION("""COMPUTED_VALUE"""),45491.66666666667)</f>
        <v>45491.66667</v>
      </c>
      <c r="N138" s="1">
        <f>IFERROR(__xludf.DUMMYFUNCTION("""COMPUTED_VALUE"""),2437862.0)</f>
        <v>2437862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IFERROR(__xludf.DUMMYFUNCTION("""COMPUTED_VALUE"""),549.22)</f>
        <v>549.22</v>
      </c>
      <c r="D139" s="2">
        <f>IFERROR(__xludf.DUMMYFUNCTION("""COMPUTED_VALUE"""),45492.66666666667)</f>
        <v>45492.66667</v>
      </c>
      <c r="E139" s="1">
        <f>IFERROR(__xludf.DUMMYFUNCTION("""COMPUTED_VALUE"""),549.22)</f>
        <v>549.22</v>
      </c>
      <c r="G139" s="2">
        <f>IFERROR(__xludf.DUMMYFUNCTION("""COMPUTED_VALUE"""),45492.66666666667)</f>
        <v>45492.66667</v>
      </c>
      <c r="H139" s="1">
        <f>IFERROR(__xludf.DUMMYFUNCTION("""COMPUTED_VALUE"""),541.48)</f>
        <v>541.48</v>
      </c>
      <c r="J139" s="2">
        <f>IFERROR(__xludf.DUMMYFUNCTION("""COMPUTED_VALUE"""),45492.66666666667)</f>
        <v>45492.66667</v>
      </c>
      <c r="K139" s="1">
        <f>IFERROR(__xludf.DUMMYFUNCTION("""COMPUTED_VALUE"""),543.17)</f>
        <v>543.17</v>
      </c>
      <c r="M139" s="2">
        <f>IFERROR(__xludf.DUMMYFUNCTION("""COMPUTED_VALUE"""),45492.66666666667)</f>
        <v>45492.66667</v>
      </c>
      <c r="N139" s="1">
        <f>IFERROR(__xludf.DUMMYFUNCTION("""COMPUTED_VALUE"""),1330555.0)</f>
        <v>1330555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IFERROR(__xludf.DUMMYFUNCTION("""COMPUTED_VALUE"""),543.17)</f>
        <v>543.17</v>
      </c>
      <c r="D140" s="2">
        <f>IFERROR(__xludf.DUMMYFUNCTION("""COMPUTED_VALUE"""),45495.66666666667)</f>
        <v>45495.66667</v>
      </c>
      <c r="E140" s="1">
        <f>IFERROR(__xludf.DUMMYFUNCTION("""COMPUTED_VALUE"""),545.97)</f>
        <v>545.97</v>
      </c>
      <c r="G140" s="2">
        <f>IFERROR(__xludf.DUMMYFUNCTION("""COMPUTED_VALUE"""),45495.66666666667)</f>
        <v>45495.66667</v>
      </c>
      <c r="H140" s="1">
        <f>IFERROR(__xludf.DUMMYFUNCTION("""COMPUTED_VALUE"""),536.57)</f>
        <v>536.57</v>
      </c>
      <c r="J140" s="2">
        <f>IFERROR(__xludf.DUMMYFUNCTION("""COMPUTED_VALUE"""),45495.66666666667)</f>
        <v>45495.66667</v>
      </c>
      <c r="K140" s="1">
        <f>IFERROR(__xludf.DUMMYFUNCTION("""COMPUTED_VALUE"""),542.41)</f>
        <v>542.41</v>
      </c>
      <c r="M140" s="2">
        <f>IFERROR(__xludf.DUMMYFUNCTION("""COMPUTED_VALUE"""),45495.66666666667)</f>
        <v>45495.66667</v>
      </c>
      <c r="N140" s="1">
        <f>IFERROR(__xludf.DUMMYFUNCTION("""COMPUTED_VALUE"""),1463395.0)</f>
        <v>1463395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IFERROR(__xludf.DUMMYFUNCTION("""COMPUTED_VALUE"""),541.27)</f>
        <v>541.27</v>
      </c>
      <c r="D141" s="2">
        <f>IFERROR(__xludf.DUMMYFUNCTION("""COMPUTED_VALUE"""),45496.66666666667)</f>
        <v>45496.66667</v>
      </c>
      <c r="E141" s="1">
        <f>IFERROR(__xludf.DUMMYFUNCTION("""COMPUTED_VALUE"""),548.56)</f>
        <v>548.56</v>
      </c>
      <c r="G141" s="2">
        <f>IFERROR(__xludf.DUMMYFUNCTION("""COMPUTED_VALUE"""),45496.66666666667)</f>
        <v>45496.66667</v>
      </c>
      <c r="H141" s="1">
        <f>IFERROR(__xludf.DUMMYFUNCTION("""COMPUTED_VALUE"""),540.95)</f>
        <v>540.95</v>
      </c>
      <c r="J141" s="2">
        <f>IFERROR(__xludf.DUMMYFUNCTION("""COMPUTED_VALUE"""),45496.66666666667)</f>
        <v>45496.66667</v>
      </c>
      <c r="K141" s="1">
        <f>IFERROR(__xludf.DUMMYFUNCTION("""COMPUTED_VALUE"""),544.78)</f>
        <v>544.78</v>
      </c>
      <c r="M141" s="2">
        <f>IFERROR(__xludf.DUMMYFUNCTION("""COMPUTED_VALUE"""),45496.66666666667)</f>
        <v>45496.66667</v>
      </c>
      <c r="N141" s="1">
        <f>IFERROR(__xludf.DUMMYFUNCTION("""COMPUTED_VALUE"""),1433489.0)</f>
        <v>1433489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IFERROR(__xludf.DUMMYFUNCTION("""COMPUTED_VALUE"""),544.78)</f>
        <v>544.78</v>
      </c>
      <c r="D142" s="2">
        <f>IFERROR(__xludf.DUMMYFUNCTION("""COMPUTED_VALUE"""),45497.66666666667)</f>
        <v>45497.66667</v>
      </c>
      <c r="E142" s="1">
        <f>IFERROR(__xludf.DUMMYFUNCTION("""COMPUTED_VALUE"""),549.51)</f>
        <v>549.51</v>
      </c>
      <c r="G142" s="2">
        <f>IFERROR(__xludf.DUMMYFUNCTION("""COMPUTED_VALUE"""),45497.66666666667)</f>
        <v>45497.66667</v>
      </c>
      <c r="H142" s="1">
        <f>IFERROR(__xludf.DUMMYFUNCTION("""COMPUTED_VALUE"""),543.52)</f>
        <v>543.52</v>
      </c>
      <c r="J142" s="2">
        <f>IFERROR(__xludf.DUMMYFUNCTION("""COMPUTED_VALUE"""),45497.66666666667)</f>
        <v>45497.66667</v>
      </c>
      <c r="K142" s="1">
        <f>IFERROR(__xludf.DUMMYFUNCTION("""COMPUTED_VALUE"""),548.04)</f>
        <v>548.04</v>
      </c>
      <c r="M142" s="2">
        <f>IFERROR(__xludf.DUMMYFUNCTION("""COMPUTED_VALUE"""),45497.66666666667)</f>
        <v>45497.66667</v>
      </c>
      <c r="N142" s="1">
        <f>IFERROR(__xludf.DUMMYFUNCTION("""COMPUTED_VALUE"""),2113299.0)</f>
        <v>2113299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IFERROR(__xludf.DUMMYFUNCTION("""COMPUTED_VALUE"""),548.26)</f>
        <v>548.26</v>
      </c>
      <c r="D143" s="2">
        <f>IFERROR(__xludf.DUMMYFUNCTION("""COMPUTED_VALUE"""),45498.66666666667)</f>
        <v>45498.66667</v>
      </c>
      <c r="E143" s="1">
        <f>IFERROR(__xludf.DUMMYFUNCTION("""COMPUTED_VALUE"""),556.78)</f>
        <v>556.78</v>
      </c>
      <c r="G143" s="2">
        <f>IFERROR(__xludf.DUMMYFUNCTION("""COMPUTED_VALUE"""),45498.66666666667)</f>
        <v>45498.66667</v>
      </c>
      <c r="H143" s="1">
        <f>IFERROR(__xludf.DUMMYFUNCTION("""COMPUTED_VALUE"""),547.65)</f>
        <v>547.65</v>
      </c>
      <c r="J143" s="2">
        <f>IFERROR(__xludf.DUMMYFUNCTION("""COMPUTED_VALUE"""),45498.66666666667)</f>
        <v>45498.66667</v>
      </c>
      <c r="K143" s="1">
        <f>IFERROR(__xludf.DUMMYFUNCTION("""COMPUTED_VALUE"""),552.72)</f>
        <v>552.72</v>
      </c>
      <c r="M143" s="2">
        <f>IFERROR(__xludf.DUMMYFUNCTION("""COMPUTED_VALUE"""),45498.66666666667)</f>
        <v>45498.66667</v>
      </c>
      <c r="N143" s="1">
        <f>IFERROR(__xludf.DUMMYFUNCTION("""COMPUTED_VALUE"""),2458221.0)</f>
        <v>2458221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IFERROR(__xludf.DUMMYFUNCTION("""COMPUTED_VALUE"""),550.28)</f>
        <v>550.28</v>
      </c>
      <c r="D144" s="2">
        <f>IFERROR(__xludf.DUMMYFUNCTION("""COMPUTED_VALUE"""),45499.66666666667)</f>
        <v>45499.66667</v>
      </c>
      <c r="E144" s="1">
        <f>IFERROR(__xludf.DUMMYFUNCTION("""COMPUTED_VALUE"""),567.73)</f>
        <v>567.73</v>
      </c>
      <c r="G144" s="2">
        <f>IFERROR(__xludf.DUMMYFUNCTION("""COMPUTED_VALUE"""),45499.66666666667)</f>
        <v>45499.66667</v>
      </c>
      <c r="H144" s="1">
        <f>IFERROR(__xludf.DUMMYFUNCTION("""COMPUTED_VALUE"""),548.98)</f>
        <v>548.98</v>
      </c>
      <c r="J144" s="2">
        <f>IFERROR(__xludf.DUMMYFUNCTION("""COMPUTED_VALUE"""),45499.66666666667)</f>
        <v>45499.66667</v>
      </c>
      <c r="K144" s="1">
        <f>IFERROR(__xludf.DUMMYFUNCTION("""COMPUTED_VALUE"""),563.72)</f>
        <v>563.72</v>
      </c>
      <c r="M144" s="2">
        <f>IFERROR(__xludf.DUMMYFUNCTION("""COMPUTED_VALUE"""),45499.66666666667)</f>
        <v>45499.66667</v>
      </c>
      <c r="N144" s="1">
        <f>IFERROR(__xludf.DUMMYFUNCTION("""COMPUTED_VALUE"""),1990646.0)</f>
        <v>1990646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IFERROR(__xludf.DUMMYFUNCTION("""COMPUTED_VALUE"""),560.45)</f>
        <v>560.45</v>
      </c>
      <c r="D145" s="2">
        <f>IFERROR(__xludf.DUMMYFUNCTION("""COMPUTED_VALUE"""),45502.66666666667)</f>
        <v>45502.66667</v>
      </c>
      <c r="E145" s="1">
        <f>IFERROR(__xludf.DUMMYFUNCTION("""COMPUTED_VALUE"""),560.45)</f>
        <v>560.45</v>
      </c>
      <c r="G145" s="2">
        <f>IFERROR(__xludf.DUMMYFUNCTION("""COMPUTED_VALUE"""),45502.66666666667)</f>
        <v>45502.66667</v>
      </c>
      <c r="H145" s="1">
        <f>IFERROR(__xludf.DUMMYFUNCTION("""COMPUTED_VALUE"""),545.2)</f>
        <v>545.2</v>
      </c>
      <c r="J145" s="2">
        <f>IFERROR(__xludf.DUMMYFUNCTION("""COMPUTED_VALUE"""),45502.66666666667)</f>
        <v>45502.66667</v>
      </c>
      <c r="K145" s="1">
        <f>IFERROR(__xludf.DUMMYFUNCTION("""COMPUTED_VALUE"""),550.87)</f>
        <v>550.87</v>
      </c>
      <c r="M145" s="2">
        <f>IFERROR(__xludf.DUMMYFUNCTION("""COMPUTED_VALUE"""),45502.66666666667)</f>
        <v>45502.66667</v>
      </c>
      <c r="N145" s="1">
        <f>IFERROR(__xludf.DUMMYFUNCTION("""COMPUTED_VALUE"""),2231722.0)</f>
        <v>2231722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IFERROR(__xludf.DUMMYFUNCTION("""COMPUTED_VALUE"""),550.53)</f>
        <v>550.53</v>
      </c>
      <c r="D146" s="2">
        <f>IFERROR(__xludf.DUMMYFUNCTION("""COMPUTED_VALUE"""),45503.66666666667)</f>
        <v>45503.66667</v>
      </c>
      <c r="E146" s="1">
        <f>IFERROR(__xludf.DUMMYFUNCTION("""COMPUTED_VALUE"""),554.1)</f>
        <v>554.1</v>
      </c>
      <c r="G146" s="2">
        <f>IFERROR(__xludf.DUMMYFUNCTION("""COMPUTED_VALUE"""),45503.66666666667)</f>
        <v>45503.66667</v>
      </c>
      <c r="H146" s="1">
        <f>IFERROR(__xludf.DUMMYFUNCTION("""COMPUTED_VALUE"""),547.26)</f>
        <v>547.26</v>
      </c>
      <c r="J146" s="2">
        <f>IFERROR(__xludf.DUMMYFUNCTION("""COMPUTED_VALUE"""),45503.66666666667)</f>
        <v>45503.66667</v>
      </c>
      <c r="K146" s="1">
        <f>IFERROR(__xludf.DUMMYFUNCTION("""COMPUTED_VALUE"""),550.16)</f>
        <v>550.16</v>
      </c>
      <c r="M146" s="2">
        <f>IFERROR(__xludf.DUMMYFUNCTION("""COMPUTED_VALUE"""),45503.66666666667)</f>
        <v>45503.66667</v>
      </c>
      <c r="N146" s="1">
        <f>IFERROR(__xludf.DUMMYFUNCTION("""COMPUTED_VALUE"""),1876958.0)</f>
        <v>1876958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IFERROR(__xludf.DUMMYFUNCTION("""COMPUTED_VALUE"""),549.5)</f>
        <v>549.5</v>
      </c>
      <c r="D147" s="2">
        <f>IFERROR(__xludf.DUMMYFUNCTION("""COMPUTED_VALUE"""),45504.66666666667)</f>
        <v>45504.66667</v>
      </c>
      <c r="E147" s="1">
        <f>IFERROR(__xludf.DUMMYFUNCTION("""COMPUTED_VALUE"""),554.93)</f>
        <v>554.93</v>
      </c>
      <c r="G147" s="2">
        <f>IFERROR(__xludf.DUMMYFUNCTION("""COMPUTED_VALUE"""),45504.66666666667)</f>
        <v>45504.66667</v>
      </c>
      <c r="H147" s="1">
        <f>IFERROR(__xludf.DUMMYFUNCTION("""COMPUTED_VALUE"""),546.95)</f>
        <v>546.95</v>
      </c>
      <c r="J147" s="2">
        <f>IFERROR(__xludf.DUMMYFUNCTION("""COMPUTED_VALUE"""),45504.66666666667)</f>
        <v>45504.66667</v>
      </c>
      <c r="K147" s="1">
        <f>IFERROR(__xludf.DUMMYFUNCTION("""COMPUTED_VALUE"""),547.22)</f>
        <v>547.22</v>
      </c>
      <c r="M147" s="2">
        <f>IFERROR(__xludf.DUMMYFUNCTION("""COMPUTED_VALUE"""),45504.66666666667)</f>
        <v>45504.66667</v>
      </c>
      <c r="N147" s="1">
        <f>IFERROR(__xludf.DUMMYFUNCTION("""COMPUTED_VALUE"""),1686701.0)</f>
        <v>1686701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IFERROR(__xludf.DUMMYFUNCTION("""COMPUTED_VALUE"""),549.02)</f>
        <v>549.02</v>
      </c>
      <c r="D148" s="2">
        <f>IFERROR(__xludf.DUMMYFUNCTION("""COMPUTED_VALUE"""),45505.66666666667)</f>
        <v>45505.66667</v>
      </c>
      <c r="E148" s="1">
        <f>IFERROR(__xludf.DUMMYFUNCTION("""COMPUTED_VALUE"""),552.62)</f>
        <v>552.62</v>
      </c>
      <c r="G148" s="2">
        <f>IFERROR(__xludf.DUMMYFUNCTION("""COMPUTED_VALUE"""),45505.66666666667)</f>
        <v>45505.66667</v>
      </c>
      <c r="H148" s="1">
        <f>IFERROR(__xludf.DUMMYFUNCTION("""COMPUTED_VALUE"""),543.36)</f>
        <v>543.36</v>
      </c>
      <c r="J148" s="2">
        <f>IFERROR(__xludf.DUMMYFUNCTION("""COMPUTED_VALUE"""),45505.66666666667)</f>
        <v>45505.66667</v>
      </c>
      <c r="K148" s="1">
        <f>IFERROR(__xludf.DUMMYFUNCTION("""COMPUTED_VALUE"""),545.37)</f>
        <v>545.37</v>
      </c>
      <c r="M148" s="2">
        <f>IFERROR(__xludf.DUMMYFUNCTION("""COMPUTED_VALUE"""),45505.66666666667)</f>
        <v>45505.66667</v>
      </c>
      <c r="N148" s="1">
        <f>IFERROR(__xludf.DUMMYFUNCTION("""COMPUTED_VALUE"""),1612253.0)</f>
        <v>1612253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IFERROR(__xludf.DUMMYFUNCTION("""COMPUTED_VALUE"""),547.49)</f>
        <v>547.49</v>
      </c>
      <c r="D149" s="2">
        <f>IFERROR(__xludf.DUMMYFUNCTION("""COMPUTED_VALUE"""),45506.66666666667)</f>
        <v>45506.66667</v>
      </c>
      <c r="E149" s="1">
        <f>IFERROR(__xludf.DUMMYFUNCTION("""COMPUTED_VALUE"""),549.41)</f>
        <v>549.41</v>
      </c>
      <c r="G149" s="2">
        <f>IFERROR(__xludf.DUMMYFUNCTION("""COMPUTED_VALUE"""),45506.66666666667)</f>
        <v>45506.66667</v>
      </c>
      <c r="H149" s="1">
        <f>IFERROR(__xludf.DUMMYFUNCTION("""COMPUTED_VALUE"""),536.47)</f>
        <v>536.47</v>
      </c>
      <c r="J149" s="2">
        <f>IFERROR(__xludf.DUMMYFUNCTION("""COMPUTED_VALUE"""),45506.66666666667)</f>
        <v>45506.66667</v>
      </c>
      <c r="K149" s="1">
        <f>IFERROR(__xludf.DUMMYFUNCTION("""COMPUTED_VALUE"""),547.12)</f>
        <v>547.12</v>
      </c>
      <c r="M149" s="2">
        <f>IFERROR(__xludf.DUMMYFUNCTION("""COMPUTED_VALUE"""),45506.66666666667)</f>
        <v>45506.66667</v>
      </c>
      <c r="N149" s="1">
        <f>IFERROR(__xludf.DUMMYFUNCTION("""COMPUTED_VALUE"""),2285081.0)</f>
        <v>2285081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IFERROR(__xludf.DUMMYFUNCTION("""COMPUTED_VALUE"""),547.12)</f>
        <v>547.12</v>
      </c>
      <c r="D150" s="2">
        <f>IFERROR(__xludf.DUMMYFUNCTION("""COMPUTED_VALUE"""),45509.66666666667)</f>
        <v>45509.66667</v>
      </c>
      <c r="E150" s="1">
        <f>IFERROR(__xludf.DUMMYFUNCTION("""COMPUTED_VALUE"""),548.67)</f>
        <v>548.67</v>
      </c>
      <c r="G150" s="2">
        <f>IFERROR(__xludf.DUMMYFUNCTION("""COMPUTED_VALUE"""),45509.66666666667)</f>
        <v>45509.66667</v>
      </c>
      <c r="H150" s="1">
        <f>IFERROR(__xludf.DUMMYFUNCTION("""COMPUTED_VALUE"""),526.63)</f>
        <v>526.63</v>
      </c>
      <c r="J150" s="2">
        <f>IFERROR(__xludf.DUMMYFUNCTION("""COMPUTED_VALUE"""),45509.66666666667)</f>
        <v>45509.66667</v>
      </c>
      <c r="K150" s="1">
        <f>IFERROR(__xludf.DUMMYFUNCTION("""COMPUTED_VALUE"""),528.13)</f>
        <v>528.13</v>
      </c>
      <c r="M150" s="2">
        <f>IFERROR(__xludf.DUMMYFUNCTION("""COMPUTED_VALUE"""),45509.66666666667)</f>
        <v>45509.66667</v>
      </c>
      <c r="N150" s="1">
        <f>IFERROR(__xludf.DUMMYFUNCTION("""COMPUTED_VALUE"""),3183263.0)</f>
        <v>3183263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IFERROR(__xludf.DUMMYFUNCTION("""COMPUTED_VALUE"""),529.03)</f>
        <v>529.03</v>
      </c>
      <c r="D151" s="2">
        <f>IFERROR(__xludf.DUMMYFUNCTION("""COMPUTED_VALUE"""),45510.66666666667)</f>
        <v>45510.66667</v>
      </c>
      <c r="E151" s="1">
        <f>IFERROR(__xludf.DUMMYFUNCTION("""COMPUTED_VALUE"""),562.2)</f>
        <v>562.2</v>
      </c>
      <c r="G151" s="2">
        <f>IFERROR(__xludf.DUMMYFUNCTION("""COMPUTED_VALUE"""),45510.66666666667)</f>
        <v>45510.66667</v>
      </c>
      <c r="H151" s="1">
        <f>IFERROR(__xludf.DUMMYFUNCTION("""COMPUTED_VALUE"""),529.03)</f>
        <v>529.03</v>
      </c>
      <c r="J151" s="2">
        <f>IFERROR(__xludf.DUMMYFUNCTION("""COMPUTED_VALUE"""),45510.66666666667)</f>
        <v>45510.66667</v>
      </c>
      <c r="K151" s="1">
        <f>IFERROR(__xludf.DUMMYFUNCTION("""COMPUTED_VALUE"""),550.0)</f>
        <v>550</v>
      </c>
      <c r="M151" s="2">
        <f>IFERROR(__xludf.DUMMYFUNCTION("""COMPUTED_VALUE"""),45510.66666666667)</f>
        <v>45510.66667</v>
      </c>
      <c r="N151" s="1">
        <f>IFERROR(__xludf.DUMMYFUNCTION("""COMPUTED_VALUE"""),4941727.0)</f>
        <v>4941727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IFERROR(__xludf.DUMMYFUNCTION("""COMPUTED_VALUE"""),550.17)</f>
        <v>550.17</v>
      </c>
      <c r="D152" s="2">
        <f>IFERROR(__xludf.DUMMYFUNCTION("""COMPUTED_VALUE"""),45511.66666666667)</f>
        <v>45511.66667</v>
      </c>
      <c r="E152" s="1">
        <f>IFERROR(__xludf.DUMMYFUNCTION("""COMPUTED_VALUE"""),559.66)</f>
        <v>559.66</v>
      </c>
      <c r="G152" s="2">
        <f>IFERROR(__xludf.DUMMYFUNCTION("""COMPUTED_VALUE"""),45511.66666666667)</f>
        <v>45511.66667</v>
      </c>
      <c r="H152" s="1">
        <f>IFERROR(__xludf.DUMMYFUNCTION("""COMPUTED_VALUE"""),534.88)</f>
        <v>534.88</v>
      </c>
      <c r="J152" s="2">
        <f>IFERROR(__xludf.DUMMYFUNCTION("""COMPUTED_VALUE"""),45511.66666666667)</f>
        <v>45511.66667</v>
      </c>
      <c r="K152" s="1">
        <f>IFERROR(__xludf.DUMMYFUNCTION("""COMPUTED_VALUE"""),534.88)</f>
        <v>534.88</v>
      </c>
      <c r="M152" s="2">
        <f>IFERROR(__xludf.DUMMYFUNCTION("""COMPUTED_VALUE"""),45511.66666666667)</f>
        <v>45511.66667</v>
      </c>
      <c r="N152" s="1">
        <f>IFERROR(__xludf.DUMMYFUNCTION("""COMPUTED_VALUE"""),3803141.0)</f>
        <v>3803141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IFERROR(__xludf.DUMMYFUNCTION("""COMPUTED_VALUE"""),534.06)</f>
        <v>534.06</v>
      </c>
      <c r="D153" s="2">
        <f>IFERROR(__xludf.DUMMYFUNCTION("""COMPUTED_VALUE"""),45512.66666666667)</f>
        <v>45512.66667</v>
      </c>
      <c r="E153" s="1">
        <f>IFERROR(__xludf.DUMMYFUNCTION("""COMPUTED_VALUE"""),544.53)</f>
        <v>544.53</v>
      </c>
      <c r="G153" s="2">
        <f>IFERROR(__xludf.DUMMYFUNCTION("""COMPUTED_VALUE"""),45512.66666666667)</f>
        <v>45512.66667</v>
      </c>
      <c r="H153" s="1">
        <f>IFERROR(__xludf.DUMMYFUNCTION("""COMPUTED_VALUE"""),534.06)</f>
        <v>534.06</v>
      </c>
      <c r="J153" s="2">
        <f>IFERROR(__xludf.DUMMYFUNCTION("""COMPUTED_VALUE"""),45512.66666666667)</f>
        <v>45512.66667</v>
      </c>
      <c r="K153" s="1">
        <f>IFERROR(__xludf.DUMMYFUNCTION("""COMPUTED_VALUE"""),542.94)</f>
        <v>542.94</v>
      </c>
      <c r="M153" s="2">
        <f>IFERROR(__xludf.DUMMYFUNCTION("""COMPUTED_VALUE"""),45512.66666666667)</f>
        <v>45512.66667</v>
      </c>
      <c r="N153" s="1">
        <f>IFERROR(__xludf.DUMMYFUNCTION("""COMPUTED_VALUE"""),2196067.0)</f>
        <v>2196067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IFERROR(__xludf.DUMMYFUNCTION("""COMPUTED_VALUE"""),542.43)</f>
        <v>542.43</v>
      </c>
      <c r="D154" s="2">
        <f>IFERROR(__xludf.DUMMYFUNCTION("""COMPUTED_VALUE"""),45513.66666666667)</f>
        <v>45513.66667</v>
      </c>
      <c r="E154" s="1">
        <f>IFERROR(__xludf.DUMMYFUNCTION("""COMPUTED_VALUE"""),545.44)</f>
        <v>545.44</v>
      </c>
      <c r="G154" s="2">
        <f>IFERROR(__xludf.DUMMYFUNCTION("""COMPUTED_VALUE"""),45513.66666666667)</f>
        <v>45513.66667</v>
      </c>
      <c r="H154" s="1">
        <f>IFERROR(__xludf.DUMMYFUNCTION("""COMPUTED_VALUE"""),539.3)</f>
        <v>539.3</v>
      </c>
      <c r="J154" s="2">
        <f>IFERROR(__xludf.DUMMYFUNCTION("""COMPUTED_VALUE"""),45513.66666666667)</f>
        <v>45513.66667</v>
      </c>
      <c r="K154" s="1">
        <f>IFERROR(__xludf.DUMMYFUNCTION("""COMPUTED_VALUE"""),544.6)</f>
        <v>544.6</v>
      </c>
      <c r="M154" s="2">
        <f>IFERROR(__xludf.DUMMYFUNCTION("""COMPUTED_VALUE"""),45513.66666666667)</f>
        <v>45513.66667</v>
      </c>
      <c r="N154" s="1">
        <f>IFERROR(__xludf.DUMMYFUNCTION("""COMPUTED_VALUE"""),1563044.0)</f>
        <v>1563044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IFERROR(__xludf.DUMMYFUNCTION("""COMPUTED_VALUE"""),544.68)</f>
        <v>544.68</v>
      </c>
      <c r="D155" s="2">
        <f>IFERROR(__xludf.DUMMYFUNCTION("""COMPUTED_VALUE"""),45516.66666666667)</f>
        <v>45516.66667</v>
      </c>
      <c r="E155" s="1">
        <f>IFERROR(__xludf.DUMMYFUNCTION("""COMPUTED_VALUE"""),547.63)</f>
        <v>547.63</v>
      </c>
      <c r="G155" s="2">
        <f>IFERROR(__xludf.DUMMYFUNCTION("""COMPUTED_VALUE"""),45516.66666666667)</f>
        <v>45516.66667</v>
      </c>
      <c r="H155" s="1">
        <f>IFERROR(__xludf.DUMMYFUNCTION("""COMPUTED_VALUE"""),533.68)</f>
        <v>533.68</v>
      </c>
      <c r="J155" s="2">
        <f>IFERROR(__xludf.DUMMYFUNCTION("""COMPUTED_VALUE"""),45516.66666666667)</f>
        <v>45516.66667</v>
      </c>
      <c r="K155" s="1">
        <f>IFERROR(__xludf.DUMMYFUNCTION("""COMPUTED_VALUE"""),534.63)</f>
        <v>534.63</v>
      </c>
      <c r="M155" s="2">
        <f>IFERROR(__xludf.DUMMYFUNCTION("""COMPUTED_VALUE"""),45516.66666666667)</f>
        <v>45516.66667</v>
      </c>
      <c r="N155" s="1">
        <f>IFERROR(__xludf.DUMMYFUNCTION("""COMPUTED_VALUE"""),2371968.0)</f>
        <v>2371968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IFERROR(__xludf.DUMMYFUNCTION("""COMPUTED_VALUE"""),534.22)</f>
        <v>534.22</v>
      </c>
      <c r="D156" s="2">
        <f>IFERROR(__xludf.DUMMYFUNCTION("""COMPUTED_VALUE"""),45517.66666666667)</f>
        <v>45517.66667</v>
      </c>
      <c r="E156" s="1">
        <f>IFERROR(__xludf.DUMMYFUNCTION("""COMPUTED_VALUE"""),548.27)</f>
        <v>548.27</v>
      </c>
      <c r="G156" s="2">
        <f>IFERROR(__xludf.DUMMYFUNCTION("""COMPUTED_VALUE"""),45517.66666666667)</f>
        <v>45517.66667</v>
      </c>
      <c r="H156" s="1">
        <f>IFERROR(__xludf.DUMMYFUNCTION("""COMPUTED_VALUE"""),533.22)</f>
        <v>533.22</v>
      </c>
      <c r="J156" s="2">
        <f>IFERROR(__xludf.DUMMYFUNCTION("""COMPUTED_VALUE"""),45517.66666666667)</f>
        <v>45517.66667</v>
      </c>
      <c r="K156" s="1">
        <f>IFERROR(__xludf.DUMMYFUNCTION("""COMPUTED_VALUE"""),545.55)</f>
        <v>545.55</v>
      </c>
      <c r="M156" s="2">
        <f>IFERROR(__xludf.DUMMYFUNCTION("""COMPUTED_VALUE"""),45517.66666666667)</f>
        <v>45517.66667</v>
      </c>
      <c r="N156" s="1">
        <f>IFERROR(__xludf.DUMMYFUNCTION("""COMPUTED_VALUE"""),1736299.0)</f>
        <v>1736299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IFERROR(__xludf.DUMMYFUNCTION("""COMPUTED_VALUE"""),547.05)</f>
        <v>547.05</v>
      </c>
      <c r="D157" s="2">
        <f>IFERROR(__xludf.DUMMYFUNCTION("""COMPUTED_VALUE"""),45518.66666666667)</f>
        <v>45518.66667</v>
      </c>
      <c r="E157" s="1">
        <f>IFERROR(__xludf.DUMMYFUNCTION("""COMPUTED_VALUE"""),547.05)</f>
        <v>547.05</v>
      </c>
      <c r="G157" s="2">
        <f>IFERROR(__xludf.DUMMYFUNCTION("""COMPUTED_VALUE"""),45518.66666666667)</f>
        <v>45518.66667</v>
      </c>
      <c r="H157" s="1">
        <f>IFERROR(__xludf.DUMMYFUNCTION("""COMPUTED_VALUE"""),540.15)</f>
        <v>540.15</v>
      </c>
      <c r="J157" s="2">
        <f>IFERROR(__xludf.DUMMYFUNCTION("""COMPUTED_VALUE"""),45518.66666666667)</f>
        <v>45518.66667</v>
      </c>
      <c r="K157" s="1">
        <f>IFERROR(__xludf.DUMMYFUNCTION("""COMPUTED_VALUE"""),540.65)</f>
        <v>540.65</v>
      </c>
      <c r="M157" s="2">
        <f>IFERROR(__xludf.DUMMYFUNCTION("""COMPUTED_VALUE"""),45518.66666666667)</f>
        <v>45518.66667</v>
      </c>
      <c r="N157" s="1">
        <f>IFERROR(__xludf.DUMMYFUNCTION("""COMPUTED_VALUE"""),1066769.0)</f>
        <v>1066769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IFERROR(__xludf.DUMMYFUNCTION("""COMPUTED_VALUE"""),544.01)</f>
        <v>544.01</v>
      </c>
      <c r="D158" s="2">
        <f>IFERROR(__xludf.DUMMYFUNCTION("""COMPUTED_VALUE"""),45519.66666666667)</f>
        <v>45519.66667</v>
      </c>
      <c r="E158" s="1">
        <f>IFERROR(__xludf.DUMMYFUNCTION("""COMPUTED_VALUE"""),556.16)</f>
        <v>556.16</v>
      </c>
      <c r="G158" s="2">
        <f>IFERROR(__xludf.DUMMYFUNCTION("""COMPUTED_VALUE"""),45519.66666666667)</f>
        <v>45519.66667</v>
      </c>
      <c r="H158" s="1">
        <f>IFERROR(__xludf.DUMMYFUNCTION("""COMPUTED_VALUE"""),544.01)</f>
        <v>544.01</v>
      </c>
      <c r="J158" s="2">
        <f>IFERROR(__xludf.DUMMYFUNCTION("""COMPUTED_VALUE"""),45519.66666666667)</f>
        <v>45519.66667</v>
      </c>
      <c r="K158" s="1">
        <f>IFERROR(__xludf.DUMMYFUNCTION("""COMPUTED_VALUE"""),553.29)</f>
        <v>553.29</v>
      </c>
      <c r="M158" s="2">
        <f>IFERROR(__xludf.DUMMYFUNCTION("""COMPUTED_VALUE"""),45519.66666666667)</f>
        <v>45519.66667</v>
      </c>
      <c r="N158" s="1">
        <f>IFERROR(__xludf.DUMMYFUNCTION("""COMPUTED_VALUE"""),1962938.0)</f>
        <v>1962938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IFERROR(__xludf.DUMMYFUNCTION("""COMPUTED_VALUE"""),553.29)</f>
        <v>553.29</v>
      </c>
      <c r="D159" s="2">
        <f>IFERROR(__xludf.DUMMYFUNCTION("""COMPUTED_VALUE"""),45520.66666666667)</f>
        <v>45520.66667</v>
      </c>
      <c r="E159" s="1">
        <f>IFERROR(__xludf.DUMMYFUNCTION("""COMPUTED_VALUE"""),555.16)</f>
        <v>555.16</v>
      </c>
      <c r="G159" s="2">
        <f>IFERROR(__xludf.DUMMYFUNCTION("""COMPUTED_VALUE"""),45520.66666666667)</f>
        <v>45520.66667</v>
      </c>
      <c r="H159" s="1">
        <f>IFERROR(__xludf.DUMMYFUNCTION("""COMPUTED_VALUE"""),550.33)</f>
        <v>550.33</v>
      </c>
      <c r="J159" s="2">
        <f>IFERROR(__xludf.DUMMYFUNCTION("""COMPUTED_VALUE"""),45520.66666666667)</f>
        <v>45520.66667</v>
      </c>
      <c r="K159" s="1">
        <f>IFERROR(__xludf.DUMMYFUNCTION("""COMPUTED_VALUE"""),554.46)</f>
        <v>554.46</v>
      </c>
      <c r="M159" s="2">
        <f>IFERROR(__xludf.DUMMYFUNCTION("""COMPUTED_VALUE"""),45520.66666666667)</f>
        <v>45520.66667</v>
      </c>
      <c r="N159" s="1">
        <f>IFERROR(__xludf.DUMMYFUNCTION("""COMPUTED_VALUE"""),1174930.0)</f>
        <v>1174930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IFERROR(__xludf.DUMMYFUNCTION("""COMPUTED_VALUE"""),554.46)</f>
        <v>554.46</v>
      </c>
      <c r="D160" s="2">
        <f>IFERROR(__xludf.DUMMYFUNCTION("""COMPUTED_VALUE"""),45523.66666666667)</f>
        <v>45523.66667</v>
      </c>
      <c r="E160" s="1">
        <f>IFERROR(__xludf.DUMMYFUNCTION("""COMPUTED_VALUE"""),559.26)</f>
        <v>559.26</v>
      </c>
      <c r="G160" s="2">
        <f>IFERROR(__xludf.DUMMYFUNCTION("""COMPUTED_VALUE"""),45523.66666666667)</f>
        <v>45523.66667</v>
      </c>
      <c r="H160" s="1">
        <f>IFERROR(__xludf.DUMMYFUNCTION("""COMPUTED_VALUE"""),554.46)</f>
        <v>554.46</v>
      </c>
      <c r="J160" s="2">
        <f>IFERROR(__xludf.DUMMYFUNCTION("""COMPUTED_VALUE"""),45523.66666666667)</f>
        <v>45523.66667</v>
      </c>
      <c r="K160" s="1">
        <f>IFERROR(__xludf.DUMMYFUNCTION("""COMPUTED_VALUE"""),557.13)</f>
        <v>557.13</v>
      </c>
      <c r="M160" s="2">
        <f>IFERROR(__xludf.DUMMYFUNCTION("""COMPUTED_VALUE"""),45523.66666666667)</f>
        <v>45523.66667</v>
      </c>
      <c r="N160" s="1">
        <f>IFERROR(__xludf.DUMMYFUNCTION("""COMPUTED_VALUE"""),1329198.0)</f>
        <v>1329198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IFERROR(__xludf.DUMMYFUNCTION("""COMPUTED_VALUE"""),555.66)</f>
        <v>555.66</v>
      </c>
      <c r="D161" s="2">
        <f>IFERROR(__xludf.DUMMYFUNCTION("""COMPUTED_VALUE"""),45524.66666666667)</f>
        <v>45524.66667</v>
      </c>
      <c r="E161" s="1">
        <f>IFERROR(__xludf.DUMMYFUNCTION("""COMPUTED_VALUE"""),556.62)</f>
        <v>556.62</v>
      </c>
      <c r="G161" s="2">
        <f>IFERROR(__xludf.DUMMYFUNCTION("""COMPUTED_VALUE"""),45524.66666666667)</f>
        <v>45524.66667</v>
      </c>
      <c r="H161" s="1">
        <f>IFERROR(__xludf.DUMMYFUNCTION("""COMPUTED_VALUE"""),553.32)</f>
        <v>553.32</v>
      </c>
      <c r="J161" s="2">
        <f>IFERROR(__xludf.DUMMYFUNCTION("""COMPUTED_VALUE"""),45524.66666666667)</f>
        <v>45524.66667</v>
      </c>
      <c r="K161" s="1">
        <f>IFERROR(__xludf.DUMMYFUNCTION("""COMPUTED_VALUE"""),554.16)</f>
        <v>554.16</v>
      </c>
      <c r="M161" s="2">
        <f>IFERROR(__xludf.DUMMYFUNCTION("""COMPUTED_VALUE"""),45524.66666666667)</f>
        <v>45524.66667</v>
      </c>
      <c r="N161" s="1">
        <f>IFERROR(__xludf.DUMMYFUNCTION("""COMPUTED_VALUE"""),1420109.0)</f>
        <v>1420109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IFERROR(__xludf.DUMMYFUNCTION("""COMPUTED_VALUE"""),556.61)</f>
        <v>556.61</v>
      </c>
      <c r="D162" s="2">
        <f>IFERROR(__xludf.DUMMYFUNCTION("""COMPUTED_VALUE"""),45525.66666666667)</f>
        <v>45525.66667</v>
      </c>
      <c r="E162" s="1">
        <f>IFERROR(__xludf.DUMMYFUNCTION("""COMPUTED_VALUE"""),559.59)</f>
        <v>559.59</v>
      </c>
      <c r="G162" s="2">
        <f>IFERROR(__xludf.DUMMYFUNCTION("""COMPUTED_VALUE"""),45525.66666666667)</f>
        <v>45525.66667</v>
      </c>
      <c r="H162" s="1">
        <f>IFERROR(__xludf.DUMMYFUNCTION("""COMPUTED_VALUE"""),549.59)</f>
        <v>549.59</v>
      </c>
      <c r="J162" s="2">
        <f>IFERROR(__xludf.DUMMYFUNCTION("""COMPUTED_VALUE"""),45525.66666666667)</f>
        <v>45525.66667</v>
      </c>
      <c r="K162" s="1">
        <f>IFERROR(__xludf.DUMMYFUNCTION("""COMPUTED_VALUE"""),551.54)</f>
        <v>551.54</v>
      </c>
      <c r="M162" s="2">
        <f>IFERROR(__xludf.DUMMYFUNCTION("""COMPUTED_VALUE"""),45525.66666666667)</f>
        <v>45525.66667</v>
      </c>
      <c r="N162" s="1">
        <f>IFERROR(__xludf.DUMMYFUNCTION("""COMPUTED_VALUE"""),1696029.0)</f>
        <v>1696029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IFERROR(__xludf.DUMMYFUNCTION("""COMPUTED_VALUE"""),553.09)</f>
        <v>553.09</v>
      </c>
      <c r="D163" s="2">
        <f>IFERROR(__xludf.DUMMYFUNCTION("""COMPUTED_VALUE"""),45526.66666666667)</f>
        <v>45526.66667</v>
      </c>
      <c r="E163" s="1">
        <f>IFERROR(__xludf.DUMMYFUNCTION("""COMPUTED_VALUE"""),554.85)</f>
        <v>554.85</v>
      </c>
      <c r="G163" s="2">
        <f>IFERROR(__xludf.DUMMYFUNCTION("""COMPUTED_VALUE"""),45526.66666666667)</f>
        <v>45526.66667</v>
      </c>
      <c r="H163" s="1">
        <f>IFERROR(__xludf.DUMMYFUNCTION("""COMPUTED_VALUE"""),550.02)</f>
        <v>550.02</v>
      </c>
      <c r="J163" s="2">
        <f>IFERROR(__xludf.DUMMYFUNCTION("""COMPUTED_VALUE"""),45526.66666666667)</f>
        <v>45526.66667</v>
      </c>
      <c r="K163" s="1">
        <f>IFERROR(__xludf.DUMMYFUNCTION("""COMPUTED_VALUE"""),550.59)</f>
        <v>550.59</v>
      </c>
      <c r="M163" s="2">
        <f>IFERROR(__xludf.DUMMYFUNCTION("""COMPUTED_VALUE"""),45526.66666666667)</f>
        <v>45526.66667</v>
      </c>
      <c r="N163" s="1">
        <f>IFERROR(__xludf.DUMMYFUNCTION("""COMPUTED_VALUE"""),1268848.0)</f>
        <v>1268848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IFERROR(__xludf.DUMMYFUNCTION("""COMPUTED_VALUE"""),552.55)</f>
        <v>552.55</v>
      </c>
      <c r="D164" s="2">
        <f>IFERROR(__xludf.DUMMYFUNCTION("""COMPUTED_VALUE"""),45527.66666666667)</f>
        <v>45527.66667</v>
      </c>
      <c r="E164" s="1">
        <f>IFERROR(__xludf.DUMMYFUNCTION("""COMPUTED_VALUE"""),557.06)</f>
        <v>557.06</v>
      </c>
      <c r="G164" s="2">
        <f>IFERROR(__xludf.DUMMYFUNCTION("""COMPUTED_VALUE"""),45527.66666666667)</f>
        <v>45527.66667</v>
      </c>
      <c r="H164" s="1">
        <f>IFERROR(__xludf.DUMMYFUNCTION("""COMPUTED_VALUE"""),549.84)</f>
        <v>549.84</v>
      </c>
      <c r="J164" s="2">
        <f>IFERROR(__xludf.DUMMYFUNCTION("""COMPUTED_VALUE"""),45527.66666666667)</f>
        <v>45527.66667</v>
      </c>
      <c r="K164" s="1">
        <f>IFERROR(__xludf.DUMMYFUNCTION("""COMPUTED_VALUE"""),555.91)</f>
        <v>555.91</v>
      </c>
      <c r="M164" s="2">
        <f>IFERROR(__xludf.DUMMYFUNCTION("""COMPUTED_VALUE"""),45527.66666666667)</f>
        <v>45527.66667</v>
      </c>
      <c r="N164" s="1">
        <f>IFERROR(__xludf.DUMMYFUNCTION("""COMPUTED_VALUE"""),784450.0)</f>
        <v>784450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IFERROR(__xludf.DUMMYFUNCTION("""COMPUTED_VALUE"""),556.28)</f>
        <v>556.28</v>
      </c>
      <c r="D165" s="2">
        <f>IFERROR(__xludf.DUMMYFUNCTION("""COMPUTED_VALUE"""),45530.66666666667)</f>
        <v>45530.66667</v>
      </c>
      <c r="E165" s="1">
        <f>IFERROR(__xludf.DUMMYFUNCTION("""COMPUTED_VALUE"""),562.25)</f>
        <v>562.25</v>
      </c>
      <c r="G165" s="2">
        <f>IFERROR(__xludf.DUMMYFUNCTION("""COMPUTED_VALUE"""),45530.66666666667)</f>
        <v>45530.66667</v>
      </c>
      <c r="H165" s="1">
        <f>IFERROR(__xludf.DUMMYFUNCTION("""COMPUTED_VALUE"""),554.99)</f>
        <v>554.99</v>
      </c>
      <c r="J165" s="2">
        <f>IFERROR(__xludf.DUMMYFUNCTION("""COMPUTED_VALUE"""),45530.66666666667)</f>
        <v>45530.66667</v>
      </c>
      <c r="K165" s="1">
        <f>IFERROR(__xludf.DUMMYFUNCTION("""COMPUTED_VALUE"""),555.75)</f>
        <v>555.75</v>
      </c>
      <c r="M165" s="2">
        <f>IFERROR(__xludf.DUMMYFUNCTION("""COMPUTED_VALUE"""),45530.66666666667)</f>
        <v>45530.66667</v>
      </c>
      <c r="N165" s="1">
        <f>IFERROR(__xludf.DUMMYFUNCTION("""COMPUTED_VALUE"""),1101999.0)</f>
        <v>1101999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IFERROR(__xludf.DUMMYFUNCTION("""COMPUTED_VALUE"""),556.74)</f>
        <v>556.74</v>
      </c>
      <c r="D166" s="2">
        <f>IFERROR(__xludf.DUMMYFUNCTION("""COMPUTED_VALUE"""),45531.66666666667)</f>
        <v>45531.66667</v>
      </c>
      <c r="E166" s="1">
        <f>IFERROR(__xludf.DUMMYFUNCTION("""COMPUTED_VALUE"""),557.26)</f>
        <v>557.26</v>
      </c>
      <c r="G166" s="2">
        <f>IFERROR(__xludf.DUMMYFUNCTION("""COMPUTED_VALUE"""),45531.66666666667)</f>
        <v>45531.66667</v>
      </c>
      <c r="H166" s="1">
        <f>IFERROR(__xludf.DUMMYFUNCTION("""COMPUTED_VALUE"""),551.52)</f>
        <v>551.52</v>
      </c>
      <c r="J166" s="2">
        <f>IFERROR(__xludf.DUMMYFUNCTION("""COMPUTED_VALUE"""),45531.66666666667)</f>
        <v>45531.66667</v>
      </c>
      <c r="K166" s="1">
        <f>IFERROR(__xludf.DUMMYFUNCTION("""COMPUTED_VALUE"""),552.71)</f>
        <v>552.71</v>
      </c>
      <c r="M166" s="2">
        <f>IFERROR(__xludf.DUMMYFUNCTION("""COMPUTED_VALUE"""),45531.66666666667)</f>
        <v>45531.66667</v>
      </c>
      <c r="N166" s="1">
        <f>IFERROR(__xludf.DUMMYFUNCTION("""COMPUTED_VALUE"""),1268642.0)</f>
        <v>1268642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IFERROR(__xludf.DUMMYFUNCTION("""COMPUTED_VALUE"""),551.9)</f>
        <v>551.9</v>
      </c>
      <c r="D167" s="2">
        <f>IFERROR(__xludf.DUMMYFUNCTION("""COMPUTED_VALUE"""),45532.66666666667)</f>
        <v>45532.66667</v>
      </c>
      <c r="E167" s="1">
        <f>IFERROR(__xludf.DUMMYFUNCTION("""COMPUTED_VALUE"""),551.9)</f>
        <v>551.9</v>
      </c>
      <c r="G167" s="2">
        <f>IFERROR(__xludf.DUMMYFUNCTION("""COMPUTED_VALUE"""),45532.66666666667)</f>
        <v>45532.66667</v>
      </c>
      <c r="H167" s="1">
        <f>IFERROR(__xludf.DUMMYFUNCTION("""COMPUTED_VALUE"""),544.69)</f>
        <v>544.69</v>
      </c>
      <c r="J167" s="2">
        <f>IFERROR(__xludf.DUMMYFUNCTION("""COMPUTED_VALUE"""),45532.66666666667)</f>
        <v>45532.66667</v>
      </c>
      <c r="K167" s="1">
        <f>IFERROR(__xludf.DUMMYFUNCTION("""COMPUTED_VALUE"""),549.46)</f>
        <v>549.46</v>
      </c>
      <c r="M167" s="2">
        <f>IFERROR(__xludf.DUMMYFUNCTION("""COMPUTED_VALUE"""),45532.66666666667)</f>
        <v>45532.66667</v>
      </c>
      <c r="N167" s="1">
        <f>IFERROR(__xludf.DUMMYFUNCTION("""COMPUTED_VALUE"""),1191902.0)</f>
        <v>1191902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IFERROR(__xludf.DUMMYFUNCTION("""COMPUTED_VALUE"""),553.09)</f>
        <v>553.09</v>
      </c>
      <c r="D168" s="2">
        <f>IFERROR(__xludf.DUMMYFUNCTION("""COMPUTED_VALUE"""),45533.66666666667)</f>
        <v>45533.66667</v>
      </c>
      <c r="E168" s="1">
        <f>IFERROR(__xludf.DUMMYFUNCTION("""COMPUTED_VALUE"""),553.33)</f>
        <v>553.33</v>
      </c>
      <c r="G168" s="2">
        <f>IFERROR(__xludf.DUMMYFUNCTION("""COMPUTED_VALUE"""),45533.66666666667)</f>
        <v>45533.66667</v>
      </c>
      <c r="H168" s="1">
        <f>IFERROR(__xludf.DUMMYFUNCTION("""COMPUTED_VALUE"""),542.71)</f>
        <v>542.71</v>
      </c>
      <c r="J168" s="2">
        <f>IFERROR(__xludf.DUMMYFUNCTION("""COMPUTED_VALUE"""),45533.66666666667)</f>
        <v>45533.66667</v>
      </c>
      <c r="K168" s="1">
        <f>IFERROR(__xludf.DUMMYFUNCTION("""COMPUTED_VALUE"""),549.65)</f>
        <v>549.65</v>
      </c>
      <c r="M168" s="2">
        <f>IFERROR(__xludf.DUMMYFUNCTION("""COMPUTED_VALUE"""),45533.66666666667)</f>
        <v>45533.66667</v>
      </c>
      <c r="N168" s="1">
        <f>IFERROR(__xludf.DUMMYFUNCTION("""COMPUTED_VALUE"""),1145905.0)</f>
        <v>1145905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IFERROR(__xludf.DUMMYFUNCTION("""COMPUTED_VALUE"""),547.93)</f>
        <v>547.93</v>
      </c>
      <c r="D169" s="2">
        <f>IFERROR(__xludf.DUMMYFUNCTION("""COMPUTED_VALUE"""),45534.66666666667)</f>
        <v>45534.66667</v>
      </c>
      <c r="E169" s="1">
        <f>IFERROR(__xludf.DUMMYFUNCTION("""COMPUTED_VALUE"""),553.8)</f>
        <v>553.8</v>
      </c>
      <c r="G169" s="2">
        <f>IFERROR(__xludf.DUMMYFUNCTION("""COMPUTED_VALUE"""),45534.66666666667)</f>
        <v>45534.66667</v>
      </c>
      <c r="H169" s="1">
        <f>IFERROR(__xludf.DUMMYFUNCTION("""COMPUTED_VALUE"""),546.74)</f>
        <v>546.74</v>
      </c>
      <c r="J169" s="2">
        <f>IFERROR(__xludf.DUMMYFUNCTION("""COMPUTED_VALUE"""),45534.66666666667)</f>
        <v>45534.66667</v>
      </c>
      <c r="K169" s="1">
        <f>IFERROR(__xludf.DUMMYFUNCTION("""COMPUTED_VALUE"""),552.89)</f>
        <v>552.89</v>
      </c>
      <c r="M169" s="2">
        <f>IFERROR(__xludf.DUMMYFUNCTION("""COMPUTED_VALUE"""),45534.66666666667)</f>
        <v>45534.66667</v>
      </c>
      <c r="N169" s="1">
        <f>IFERROR(__xludf.DUMMYFUNCTION("""COMPUTED_VALUE"""),2552252.0)</f>
        <v>2552252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IFERROR(__xludf.DUMMYFUNCTION("""COMPUTED_VALUE"""),552.89)</f>
        <v>552.89</v>
      </c>
      <c r="D170" s="2">
        <f>IFERROR(__xludf.DUMMYFUNCTION("""COMPUTED_VALUE"""),45538.66666666667)</f>
        <v>45538.66667</v>
      </c>
      <c r="E170" s="1">
        <f>IFERROR(__xludf.DUMMYFUNCTION("""COMPUTED_VALUE"""),587.64)</f>
        <v>587.64</v>
      </c>
      <c r="G170" s="2">
        <f>IFERROR(__xludf.DUMMYFUNCTION("""COMPUTED_VALUE"""),45538.66666666667)</f>
        <v>45538.66667</v>
      </c>
      <c r="H170" s="1">
        <f>IFERROR(__xludf.DUMMYFUNCTION("""COMPUTED_VALUE"""),546.41)</f>
        <v>546.41</v>
      </c>
      <c r="J170" s="2">
        <f>IFERROR(__xludf.DUMMYFUNCTION("""COMPUTED_VALUE"""),45538.66666666667)</f>
        <v>45538.66667</v>
      </c>
      <c r="K170" s="1">
        <f>IFERROR(__xludf.DUMMYFUNCTION("""COMPUTED_VALUE"""),580.27)</f>
        <v>580.27</v>
      </c>
      <c r="M170" s="2">
        <f>IFERROR(__xludf.DUMMYFUNCTION("""COMPUTED_VALUE"""),45538.66666666667)</f>
        <v>45538.66667</v>
      </c>
      <c r="N170" s="1">
        <f>IFERROR(__xludf.DUMMYFUNCTION("""COMPUTED_VALUE"""),7924807.0)</f>
        <v>7924807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IFERROR(__xludf.DUMMYFUNCTION("""COMPUTED_VALUE"""),579.46)</f>
        <v>579.46</v>
      </c>
      <c r="D171" s="2">
        <f>IFERROR(__xludf.DUMMYFUNCTION("""COMPUTED_VALUE"""),45539.66666666667)</f>
        <v>45539.66667</v>
      </c>
      <c r="E171" s="1">
        <f>IFERROR(__xludf.DUMMYFUNCTION("""COMPUTED_VALUE"""),584.58)</f>
        <v>584.58</v>
      </c>
      <c r="G171" s="2">
        <f>IFERROR(__xludf.DUMMYFUNCTION("""COMPUTED_VALUE"""),45539.66666666667)</f>
        <v>45539.66667</v>
      </c>
      <c r="H171" s="1">
        <f>IFERROR(__xludf.DUMMYFUNCTION("""COMPUTED_VALUE"""),565.8)</f>
        <v>565.8</v>
      </c>
      <c r="J171" s="2">
        <f>IFERROR(__xludf.DUMMYFUNCTION("""COMPUTED_VALUE"""),45539.66666666667)</f>
        <v>45539.66667</v>
      </c>
      <c r="K171" s="1">
        <f>IFERROR(__xludf.DUMMYFUNCTION("""COMPUTED_VALUE"""),571.18)</f>
        <v>571.18</v>
      </c>
      <c r="M171" s="2">
        <f>IFERROR(__xludf.DUMMYFUNCTION("""COMPUTED_VALUE"""),45539.66666666667)</f>
        <v>45539.66667</v>
      </c>
      <c r="N171" s="1">
        <f>IFERROR(__xludf.DUMMYFUNCTION("""COMPUTED_VALUE"""),3934804.0)</f>
        <v>3934804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IFERROR(__xludf.DUMMYFUNCTION("""COMPUTED_VALUE"""),573.96)</f>
        <v>573.96</v>
      </c>
      <c r="D172" s="2">
        <f>IFERROR(__xludf.DUMMYFUNCTION("""COMPUTED_VALUE"""),45540.66666666667)</f>
        <v>45540.66667</v>
      </c>
      <c r="E172" s="1">
        <f>IFERROR(__xludf.DUMMYFUNCTION("""COMPUTED_VALUE"""),576.39)</f>
        <v>576.39</v>
      </c>
      <c r="G172" s="2">
        <f>IFERROR(__xludf.DUMMYFUNCTION("""COMPUTED_VALUE"""),45540.66666666667)</f>
        <v>45540.66667</v>
      </c>
      <c r="H172" s="1">
        <f>IFERROR(__xludf.DUMMYFUNCTION("""COMPUTED_VALUE"""),569.92)</f>
        <v>569.92</v>
      </c>
      <c r="J172" s="2">
        <f>IFERROR(__xludf.DUMMYFUNCTION("""COMPUTED_VALUE"""),45540.66666666667)</f>
        <v>45540.66667</v>
      </c>
      <c r="K172" s="1">
        <f>IFERROR(__xludf.DUMMYFUNCTION("""COMPUTED_VALUE"""),571.96)</f>
        <v>571.96</v>
      </c>
      <c r="M172" s="2">
        <f>IFERROR(__xludf.DUMMYFUNCTION("""COMPUTED_VALUE"""),45540.66666666667)</f>
        <v>45540.66667</v>
      </c>
      <c r="N172" s="1">
        <f>IFERROR(__xludf.DUMMYFUNCTION("""COMPUTED_VALUE"""),2283528.0)</f>
        <v>2283528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IFERROR(__xludf.DUMMYFUNCTION("""COMPUTED_VALUE"""),570.49)</f>
        <v>570.49</v>
      </c>
      <c r="D173" s="2">
        <f>IFERROR(__xludf.DUMMYFUNCTION("""COMPUTED_VALUE"""),45541.66666666667)</f>
        <v>45541.66667</v>
      </c>
      <c r="E173" s="1">
        <f>IFERROR(__xludf.DUMMYFUNCTION("""COMPUTED_VALUE"""),576.41)</f>
        <v>576.41</v>
      </c>
      <c r="G173" s="2">
        <f>IFERROR(__xludf.DUMMYFUNCTION("""COMPUTED_VALUE"""),45541.66666666667)</f>
        <v>45541.66667</v>
      </c>
      <c r="H173" s="1">
        <f>IFERROR(__xludf.DUMMYFUNCTION("""COMPUTED_VALUE"""),570.0)</f>
        <v>570</v>
      </c>
      <c r="J173" s="2">
        <f>IFERROR(__xludf.DUMMYFUNCTION("""COMPUTED_VALUE"""),45541.66666666667)</f>
        <v>45541.66667</v>
      </c>
      <c r="K173" s="1">
        <f>IFERROR(__xludf.DUMMYFUNCTION("""COMPUTED_VALUE"""),572.8)</f>
        <v>572.8</v>
      </c>
      <c r="M173" s="2">
        <f>IFERROR(__xludf.DUMMYFUNCTION("""COMPUTED_VALUE"""),45541.66666666667)</f>
        <v>45541.66667</v>
      </c>
      <c r="N173" s="1">
        <f>IFERROR(__xludf.DUMMYFUNCTION("""COMPUTED_VALUE"""),1759793.0)</f>
        <v>1759793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IFERROR(__xludf.DUMMYFUNCTION("""COMPUTED_VALUE"""),572.94)</f>
        <v>572.94</v>
      </c>
      <c r="D174" s="2">
        <f>IFERROR(__xludf.DUMMYFUNCTION("""COMPUTED_VALUE"""),45544.66666666667)</f>
        <v>45544.66667</v>
      </c>
      <c r="E174" s="1">
        <f>IFERROR(__xludf.DUMMYFUNCTION("""COMPUTED_VALUE"""),578.5)</f>
        <v>578.5</v>
      </c>
      <c r="G174" s="2">
        <f>IFERROR(__xludf.DUMMYFUNCTION("""COMPUTED_VALUE"""),45544.66666666667)</f>
        <v>45544.66667</v>
      </c>
      <c r="H174" s="1">
        <f>IFERROR(__xludf.DUMMYFUNCTION("""COMPUTED_VALUE"""),569.75)</f>
        <v>569.75</v>
      </c>
      <c r="J174" s="2">
        <f>IFERROR(__xludf.DUMMYFUNCTION("""COMPUTED_VALUE"""),45544.66666666667)</f>
        <v>45544.66667</v>
      </c>
      <c r="K174" s="1">
        <f>IFERROR(__xludf.DUMMYFUNCTION("""COMPUTED_VALUE"""),570.1)</f>
        <v>570.1</v>
      </c>
      <c r="M174" s="2">
        <f>IFERROR(__xludf.DUMMYFUNCTION("""COMPUTED_VALUE"""),45544.66666666667)</f>
        <v>45544.66667</v>
      </c>
      <c r="N174" s="1">
        <f>IFERROR(__xludf.DUMMYFUNCTION("""COMPUTED_VALUE"""),2253231.0)</f>
        <v>2253231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IFERROR(__xludf.DUMMYFUNCTION("""COMPUTED_VALUE"""),571.25)</f>
        <v>571.25</v>
      </c>
      <c r="D175" s="2">
        <f>IFERROR(__xludf.DUMMYFUNCTION("""COMPUTED_VALUE"""),45545.66666666667)</f>
        <v>45545.66667</v>
      </c>
      <c r="E175" s="1">
        <f>IFERROR(__xludf.DUMMYFUNCTION("""COMPUTED_VALUE"""),572.28)</f>
        <v>572.28</v>
      </c>
      <c r="G175" s="2">
        <f>IFERROR(__xludf.DUMMYFUNCTION("""COMPUTED_VALUE"""),45545.66666666667)</f>
        <v>45545.66667</v>
      </c>
      <c r="H175" s="1">
        <f>IFERROR(__xludf.DUMMYFUNCTION("""COMPUTED_VALUE"""),556.08)</f>
        <v>556.08</v>
      </c>
      <c r="J175" s="2">
        <f>IFERROR(__xludf.DUMMYFUNCTION("""COMPUTED_VALUE"""),45545.66666666667)</f>
        <v>45545.66667</v>
      </c>
      <c r="K175" s="1">
        <f>IFERROR(__xludf.DUMMYFUNCTION("""COMPUTED_VALUE"""),558.65)</f>
        <v>558.65</v>
      </c>
      <c r="M175" s="2">
        <f>IFERROR(__xludf.DUMMYFUNCTION("""COMPUTED_VALUE"""),45545.66666666667)</f>
        <v>45545.66667</v>
      </c>
      <c r="N175" s="1">
        <f>IFERROR(__xludf.DUMMYFUNCTION("""COMPUTED_VALUE"""),1815952.0)</f>
        <v>1815952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IFERROR(__xludf.DUMMYFUNCTION("""COMPUTED_VALUE"""),558.4)</f>
        <v>558.4</v>
      </c>
      <c r="D176" s="2">
        <f>IFERROR(__xludf.DUMMYFUNCTION("""COMPUTED_VALUE"""),45546.66666666667)</f>
        <v>45546.66667</v>
      </c>
      <c r="E176" s="1">
        <f>IFERROR(__xludf.DUMMYFUNCTION("""COMPUTED_VALUE"""),558.56)</f>
        <v>558.56</v>
      </c>
      <c r="G176" s="2">
        <f>IFERROR(__xludf.DUMMYFUNCTION("""COMPUTED_VALUE"""),45546.66666666667)</f>
        <v>45546.66667</v>
      </c>
      <c r="H176" s="1">
        <f>IFERROR(__xludf.DUMMYFUNCTION("""COMPUTED_VALUE"""),544.3)</f>
        <v>544.3</v>
      </c>
      <c r="J176" s="2">
        <f>IFERROR(__xludf.DUMMYFUNCTION("""COMPUTED_VALUE"""),45546.66666666667)</f>
        <v>45546.66667</v>
      </c>
      <c r="K176" s="1">
        <f>IFERROR(__xludf.DUMMYFUNCTION("""COMPUTED_VALUE"""),549.66)</f>
        <v>549.66</v>
      </c>
      <c r="M176" s="2">
        <f>IFERROR(__xludf.DUMMYFUNCTION("""COMPUTED_VALUE"""),45546.66666666667)</f>
        <v>45546.66667</v>
      </c>
      <c r="N176" s="1">
        <f>IFERROR(__xludf.DUMMYFUNCTION("""COMPUTED_VALUE"""),1605363.0)</f>
        <v>1605363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IFERROR(__xludf.DUMMYFUNCTION("""COMPUTED_VALUE"""),548.01)</f>
        <v>548.01</v>
      </c>
      <c r="D177" s="2">
        <f>IFERROR(__xludf.DUMMYFUNCTION("""COMPUTED_VALUE"""),45547.66666666667)</f>
        <v>45547.66667</v>
      </c>
      <c r="E177" s="1">
        <f>IFERROR(__xludf.DUMMYFUNCTION("""COMPUTED_VALUE"""),555.23)</f>
        <v>555.23</v>
      </c>
      <c r="G177" s="2">
        <f>IFERROR(__xludf.DUMMYFUNCTION("""COMPUTED_VALUE"""),45547.66666666667)</f>
        <v>45547.66667</v>
      </c>
      <c r="H177" s="1">
        <f>IFERROR(__xludf.DUMMYFUNCTION("""COMPUTED_VALUE"""),542.89)</f>
        <v>542.89</v>
      </c>
      <c r="J177" s="2">
        <f>IFERROR(__xludf.DUMMYFUNCTION("""COMPUTED_VALUE"""),45547.66666666667)</f>
        <v>45547.66667</v>
      </c>
      <c r="K177" s="1">
        <f>IFERROR(__xludf.DUMMYFUNCTION("""COMPUTED_VALUE"""),554.88)</f>
        <v>554.88</v>
      </c>
      <c r="M177" s="2">
        <f>IFERROR(__xludf.DUMMYFUNCTION("""COMPUTED_VALUE"""),45547.66666666667)</f>
        <v>45547.66667</v>
      </c>
      <c r="N177" s="1">
        <f>IFERROR(__xludf.DUMMYFUNCTION("""COMPUTED_VALUE"""),1252751.0)</f>
        <v>1252751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IFERROR(__xludf.DUMMYFUNCTION("""COMPUTED_VALUE"""),557.29)</f>
        <v>557.29</v>
      </c>
      <c r="D178" s="2">
        <f>IFERROR(__xludf.DUMMYFUNCTION("""COMPUTED_VALUE"""),45548.66666666667)</f>
        <v>45548.66667</v>
      </c>
      <c r="E178" s="1">
        <f>IFERROR(__xludf.DUMMYFUNCTION("""COMPUTED_VALUE"""),567.03)</f>
        <v>567.03</v>
      </c>
      <c r="G178" s="2">
        <f>IFERROR(__xludf.DUMMYFUNCTION("""COMPUTED_VALUE"""),45548.66666666667)</f>
        <v>45548.66667</v>
      </c>
      <c r="H178" s="1">
        <f>IFERROR(__xludf.DUMMYFUNCTION("""COMPUTED_VALUE"""),555.74)</f>
        <v>555.74</v>
      </c>
      <c r="J178" s="2">
        <f>IFERROR(__xludf.DUMMYFUNCTION("""COMPUTED_VALUE"""),45548.66666666667)</f>
        <v>45548.66667</v>
      </c>
      <c r="K178" s="1">
        <f>IFERROR(__xludf.DUMMYFUNCTION("""COMPUTED_VALUE"""),559.84)</f>
        <v>559.84</v>
      </c>
      <c r="M178" s="2">
        <f>IFERROR(__xludf.DUMMYFUNCTION("""COMPUTED_VALUE"""),45548.66666666667)</f>
        <v>45548.66667</v>
      </c>
      <c r="N178" s="1">
        <f>IFERROR(__xludf.DUMMYFUNCTION("""COMPUTED_VALUE"""),1177437.0)</f>
        <v>1177437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IFERROR(__xludf.DUMMYFUNCTION("""COMPUTED_VALUE"""),562.78)</f>
        <v>562.78</v>
      </c>
      <c r="D179" s="2">
        <f>IFERROR(__xludf.DUMMYFUNCTION("""COMPUTED_VALUE"""),45551.66666666667)</f>
        <v>45551.66667</v>
      </c>
      <c r="E179" s="1">
        <f>IFERROR(__xludf.DUMMYFUNCTION("""COMPUTED_VALUE"""),567.82)</f>
        <v>567.82</v>
      </c>
      <c r="G179" s="2">
        <f>IFERROR(__xludf.DUMMYFUNCTION("""COMPUTED_VALUE"""),45551.66666666667)</f>
        <v>45551.66667</v>
      </c>
      <c r="H179" s="1">
        <f>IFERROR(__xludf.DUMMYFUNCTION("""COMPUTED_VALUE"""),561.67)</f>
        <v>561.67</v>
      </c>
      <c r="J179" s="2">
        <f>IFERROR(__xludf.DUMMYFUNCTION("""COMPUTED_VALUE"""),45551.66666666667)</f>
        <v>45551.66667</v>
      </c>
      <c r="K179" s="1">
        <f>IFERROR(__xludf.DUMMYFUNCTION("""COMPUTED_VALUE"""),565.46)</f>
        <v>565.46</v>
      </c>
      <c r="M179" s="2">
        <f>IFERROR(__xludf.DUMMYFUNCTION("""COMPUTED_VALUE"""),45551.66666666667)</f>
        <v>45551.66667</v>
      </c>
      <c r="N179" s="1">
        <f>IFERROR(__xludf.DUMMYFUNCTION("""COMPUTED_VALUE"""),1357934.0)</f>
        <v>1357934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IFERROR(__xludf.DUMMYFUNCTION("""COMPUTED_VALUE"""),566.19)</f>
        <v>566.19</v>
      </c>
      <c r="D180" s="2">
        <f>IFERROR(__xludf.DUMMYFUNCTION("""COMPUTED_VALUE"""),45552.66666666667)</f>
        <v>45552.66667</v>
      </c>
      <c r="E180" s="1">
        <f>IFERROR(__xludf.DUMMYFUNCTION("""COMPUTED_VALUE"""),575.53)</f>
        <v>575.53</v>
      </c>
      <c r="G180" s="2">
        <f>IFERROR(__xludf.DUMMYFUNCTION("""COMPUTED_VALUE"""),45552.66666666667)</f>
        <v>45552.66667</v>
      </c>
      <c r="H180" s="1">
        <f>IFERROR(__xludf.DUMMYFUNCTION("""COMPUTED_VALUE"""),564.41)</f>
        <v>564.41</v>
      </c>
      <c r="J180" s="2">
        <f>IFERROR(__xludf.DUMMYFUNCTION("""COMPUTED_VALUE"""),45552.66666666667)</f>
        <v>45552.66667</v>
      </c>
      <c r="K180" s="1">
        <f>IFERROR(__xludf.DUMMYFUNCTION("""COMPUTED_VALUE"""),572.05)</f>
        <v>572.05</v>
      </c>
      <c r="M180" s="2">
        <f>IFERROR(__xludf.DUMMYFUNCTION("""COMPUTED_VALUE"""),45552.66666666667)</f>
        <v>45552.66667</v>
      </c>
      <c r="N180" s="1">
        <f>IFERROR(__xludf.DUMMYFUNCTION("""COMPUTED_VALUE"""),1503794.0)</f>
        <v>1503794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IFERROR(__xludf.DUMMYFUNCTION("""COMPUTED_VALUE"""),570.99)</f>
        <v>570.99</v>
      </c>
      <c r="D181" s="2">
        <f>IFERROR(__xludf.DUMMYFUNCTION("""COMPUTED_VALUE"""),45553.66666666667)</f>
        <v>45553.66667</v>
      </c>
      <c r="E181" s="1">
        <f>IFERROR(__xludf.DUMMYFUNCTION("""COMPUTED_VALUE"""),574.22)</f>
        <v>574.22</v>
      </c>
      <c r="G181" s="2">
        <f>IFERROR(__xludf.DUMMYFUNCTION("""COMPUTED_VALUE"""),45553.66666666667)</f>
        <v>45553.66667</v>
      </c>
      <c r="H181" s="1">
        <f>IFERROR(__xludf.DUMMYFUNCTION("""COMPUTED_VALUE"""),565.0)</f>
        <v>565</v>
      </c>
      <c r="J181" s="2">
        <f>IFERROR(__xludf.DUMMYFUNCTION("""COMPUTED_VALUE"""),45553.66666666667)</f>
        <v>45553.66667</v>
      </c>
      <c r="K181" s="1">
        <f>IFERROR(__xludf.DUMMYFUNCTION("""COMPUTED_VALUE"""),565.28)</f>
        <v>565.28</v>
      </c>
      <c r="M181" s="2">
        <f>IFERROR(__xludf.DUMMYFUNCTION("""COMPUTED_VALUE"""),45553.66666666667)</f>
        <v>45553.66667</v>
      </c>
      <c r="N181" s="1">
        <f>IFERROR(__xludf.DUMMYFUNCTION("""COMPUTED_VALUE"""),1681429.0)</f>
        <v>1681429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IFERROR(__xludf.DUMMYFUNCTION("""COMPUTED_VALUE"""),565.28)</f>
        <v>565.28</v>
      </c>
      <c r="D182" s="2">
        <f>IFERROR(__xludf.DUMMYFUNCTION("""COMPUTED_VALUE"""),45554.66666666667)</f>
        <v>45554.66667</v>
      </c>
      <c r="E182" s="1">
        <f>IFERROR(__xludf.DUMMYFUNCTION("""COMPUTED_VALUE"""),573.85)</f>
        <v>573.85</v>
      </c>
      <c r="G182" s="2">
        <f>IFERROR(__xludf.DUMMYFUNCTION("""COMPUTED_VALUE"""),45554.66666666667)</f>
        <v>45554.66667</v>
      </c>
      <c r="H182" s="1">
        <f>IFERROR(__xludf.DUMMYFUNCTION("""COMPUTED_VALUE"""),563.43)</f>
        <v>563.43</v>
      </c>
      <c r="J182" s="2">
        <f>IFERROR(__xludf.DUMMYFUNCTION("""COMPUTED_VALUE"""),45554.66666666667)</f>
        <v>45554.66667</v>
      </c>
      <c r="K182" s="1">
        <f>IFERROR(__xludf.DUMMYFUNCTION("""COMPUTED_VALUE"""),565.48)</f>
        <v>565.48</v>
      </c>
      <c r="M182" s="2">
        <f>IFERROR(__xludf.DUMMYFUNCTION("""COMPUTED_VALUE"""),45554.66666666667)</f>
        <v>45554.66667</v>
      </c>
      <c r="N182" s="1">
        <f>IFERROR(__xludf.DUMMYFUNCTION("""COMPUTED_VALUE"""),2349267.0)</f>
        <v>2349267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IFERROR(__xludf.DUMMYFUNCTION("""COMPUTED_VALUE"""),565.48)</f>
        <v>565.48</v>
      </c>
      <c r="D183" s="2">
        <f>IFERROR(__xludf.DUMMYFUNCTION("""COMPUTED_VALUE"""),45555.66666666667)</f>
        <v>45555.66667</v>
      </c>
      <c r="E183" s="1">
        <f>IFERROR(__xludf.DUMMYFUNCTION("""COMPUTED_VALUE"""),568.05)</f>
        <v>568.05</v>
      </c>
      <c r="G183" s="2">
        <f>IFERROR(__xludf.DUMMYFUNCTION("""COMPUTED_VALUE"""),45555.66666666667)</f>
        <v>45555.66667</v>
      </c>
      <c r="H183" s="1">
        <f>IFERROR(__xludf.DUMMYFUNCTION("""COMPUTED_VALUE"""),553.91)</f>
        <v>553.91</v>
      </c>
      <c r="J183" s="2">
        <f>IFERROR(__xludf.DUMMYFUNCTION("""COMPUTED_VALUE"""),45555.66666666667)</f>
        <v>45555.66667</v>
      </c>
      <c r="K183" s="1">
        <f>IFERROR(__xludf.DUMMYFUNCTION("""COMPUTED_VALUE"""),556.27)</f>
        <v>556.27</v>
      </c>
      <c r="M183" s="2">
        <f>IFERROR(__xludf.DUMMYFUNCTION("""COMPUTED_VALUE"""),45555.66666666667)</f>
        <v>45555.66667</v>
      </c>
      <c r="N183" s="1">
        <f>IFERROR(__xludf.DUMMYFUNCTION("""COMPUTED_VALUE"""),7310717.0)</f>
        <v>7310717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IFERROR(__xludf.DUMMYFUNCTION("""COMPUTED_VALUE"""),556.27)</f>
        <v>556.27</v>
      </c>
      <c r="D184" s="2">
        <f>IFERROR(__xludf.DUMMYFUNCTION("""COMPUTED_VALUE"""),45558.66666666667)</f>
        <v>45558.66667</v>
      </c>
      <c r="E184" s="1">
        <f>IFERROR(__xludf.DUMMYFUNCTION("""COMPUTED_VALUE"""),566.89)</f>
        <v>566.89</v>
      </c>
      <c r="G184" s="2">
        <f>IFERROR(__xludf.DUMMYFUNCTION("""COMPUTED_VALUE"""),45558.66666666667)</f>
        <v>45558.66667</v>
      </c>
      <c r="H184" s="1">
        <f>IFERROR(__xludf.DUMMYFUNCTION("""COMPUTED_VALUE"""),553.31)</f>
        <v>553.31</v>
      </c>
      <c r="J184" s="2">
        <f>IFERROR(__xludf.DUMMYFUNCTION("""COMPUTED_VALUE"""),45558.66666666667)</f>
        <v>45558.66667</v>
      </c>
      <c r="K184" s="1">
        <f>IFERROR(__xludf.DUMMYFUNCTION("""COMPUTED_VALUE"""),562.09)</f>
        <v>562.09</v>
      </c>
      <c r="M184" s="2">
        <f>IFERROR(__xludf.DUMMYFUNCTION("""COMPUTED_VALUE"""),45558.66666666667)</f>
        <v>45558.66667</v>
      </c>
      <c r="N184" s="1">
        <f>IFERROR(__xludf.DUMMYFUNCTION("""COMPUTED_VALUE"""),1657899.0)</f>
        <v>1657899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IFERROR(__xludf.DUMMYFUNCTION("""COMPUTED_VALUE"""),563.52)</f>
        <v>563.52</v>
      </c>
      <c r="D185" s="2">
        <f>IFERROR(__xludf.DUMMYFUNCTION("""COMPUTED_VALUE"""),45559.66666666667)</f>
        <v>45559.66667</v>
      </c>
      <c r="E185" s="1">
        <f>IFERROR(__xludf.DUMMYFUNCTION("""COMPUTED_VALUE"""),564.69)</f>
        <v>564.69</v>
      </c>
      <c r="G185" s="2">
        <f>IFERROR(__xludf.DUMMYFUNCTION("""COMPUTED_VALUE"""),45559.66666666667)</f>
        <v>45559.66667</v>
      </c>
      <c r="H185" s="1">
        <f>IFERROR(__xludf.DUMMYFUNCTION("""COMPUTED_VALUE"""),556.07)</f>
        <v>556.07</v>
      </c>
      <c r="J185" s="2">
        <f>IFERROR(__xludf.DUMMYFUNCTION("""COMPUTED_VALUE"""),45559.66666666667)</f>
        <v>45559.66667</v>
      </c>
      <c r="K185" s="1">
        <f>IFERROR(__xludf.DUMMYFUNCTION("""COMPUTED_VALUE"""),557.49)</f>
        <v>557.49</v>
      </c>
      <c r="M185" s="2">
        <f>IFERROR(__xludf.DUMMYFUNCTION("""COMPUTED_VALUE"""),45559.66666666667)</f>
        <v>45559.66667</v>
      </c>
      <c r="N185" s="1">
        <f>IFERROR(__xludf.DUMMYFUNCTION("""COMPUTED_VALUE"""),1590819.0)</f>
        <v>1590819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IFERROR(__xludf.DUMMYFUNCTION("""COMPUTED_VALUE"""),557.49)</f>
        <v>557.49</v>
      </c>
      <c r="D186" s="2">
        <f>IFERROR(__xludf.DUMMYFUNCTION("""COMPUTED_VALUE"""),45560.66666666667)</f>
        <v>45560.66667</v>
      </c>
      <c r="E186" s="1">
        <f>IFERROR(__xludf.DUMMYFUNCTION("""COMPUTED_VALUE"""),560.56)</f>
        <v>560.56</v>
      </c>
      <c r="G186" s="2">
        <f>IFERROR(__xludf.DUMMYFUNCTION("""COMPUTED_VALUE"""),45560.66666666667)</f>
        <v>45560.66667</v>
      </c>
      <c r="H186" s="1">
        <f>IFERROR(__xludf.DUMMYFUNCTION("""COMPUTED_VALUE"""),552.59)</f>
        <v>552.59</v>
      </c>
      <c r="J186" s="2">
        <f>IFERROR(__xludf.DUMMYFUNCTION("""COMPUTED_VALUE"""),45560.66666666667)</f>
        <v>45560.66667</v>
      </c>
      <c r="K186" s="1">
        <f>IFERROR(__xludf.DUMMYFUNCTION("""COMPUTED_VALUE"""),557.39)</f>
        <v>557.39</v>
      </c>
      <c r="M186" s="2">
        <f>IFERROR(__xludf.DUMMYFUNCTION("""COMPUTED_VALUE"""),45560.66666666667)</f>
        <v>45560.66667</v>
      </c>
      <c r="N186" s="1">
        <f>IFERROR(__xludf.DUMMYFUNCTION("""COMPUTED_VALUE"""),1842064.0)</f>
        <v>1842064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IFERROR(__xludf.DUMMYFUNCTION("""COMPUTED_VALUE"""),560.35)</f>
        <v>560.35</v>
      </c>
      <c r="D187" s="2">
        <f>IFERROR(__xludf.DUMMYFUNCTION("""COMPUTED_VALUE"""),45561.66666666667)</f>
        <v>45561.66667</v>
      </c>
      <c r="E187" s="1">
        <f>IFERROR(__xludf.DUMMYFUNCTION("""COMPUTED_VALUE"""),565.56)</f>
        <v>565.56</v>
      </c>
      <c r="G187" s="2">
        <f>IFERROR(__xludf.DUMMYFUNCTION("""COMPUTED_VALUE"""),45561.66666666667)</f>
        <v>45561.66667</v>
      </c>
      <c r="H187" s="1">
        <f>IFERROR(__xludf.DUMMYFUNCTION("""COMPUTED_VALUE"""),559.94)</f>
        <v>559.94</v>
      </c>
      <c r="J187" s="2">
        <f>IFERROR(__xludf.DUMMYFUNCTION("""COMPUTED_VALUE"""),45561.66666666667)</f>
        <v>45561.66667</v>
      </c>
      <c r="K187" s="1">
        <f>IFERROR(__xludf.DUMMYFUNCTION("""COMPUTED_VALUE"""),564.95)</f>
        <v>564.95</v>
      </c>
      <c r="M187" s="2">
        <f>IFERROR(__xludf.DUMMYFUNCTION("""COMPUTED_VALUE"""),45561.66666666667)</f>
        <v>45561.66667</v>
      </c>
      <c r="N187" s="1">
        <f>IFERROR(__xludf.DUMMYFUNCTION("""COMPUTED_VALUE"""),1321396.0)</f>
        <v>1321396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IFERROR(__xludf.DUMMYFUNCTION("""COMPUTED_VALUE"""),569.85)</f>
        <v>569.85</v>
      </c>
      <c r="D188" s="2">
        <f>IFERROR(__xludf.DUMMYFUNCTION("""COMPUTED_VALUE"""),45562.66666666667)</f>
        <v>45562.66667</v>
      </c>
      <c r="E188" s="1">
        <f>IFERROR(__xludf.DUMMYFUNCTION("""COMPUTED_VALUE"""),582.51)</f>
        <v>582.51</v>
      </c>
      <c r="G188" s="2">
        <f>IFERROR(__xludf.DUMMYFUNCTION("""COMPUTED_VALUE"""),45562.66666666667)</f>
        <v>45562.66667</v>
      </c>
      <c r="H188" s="1">
        <f>IFERROR(__xludf.DUMMYFUNCTION("""COMPUTED_VALUE"""),568.62)</f>
        <v>568.62</v>
      </c>
      <c r="J188" s="2">
        <f>IFERROR(__xludf.DUMMYFUNCTION("""COMPUTED_VALUE"""),45562.66666666667)</f>
        <v>45562.66667</v>
      </c>
      <c r="K188" s="1">
        <f>IFERROR(__xludf.DUMMYFUNCTION("""COMPUTED_VALUE"""),580.16)</f>
        <v>580.16</v>
      </c>
      <c r="M188" s="2">
        <f>IFERROR(__xludf.DUMMYFUNCTION("""COMPUTED_VALUE"""),45562.66666666667)</f>
        <v>45562.66667</v>
      </c>
      <c r="N188" s="1">
        <f>IFERROR(__xludf.DUMMYFUNCTION("""COMPUTED_VALUE"""),2350960.0)</f>
        <v>2350960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IFERROR(__xludf.DUMMYFUNCTION("""COMPUTED_VALUE"""),581.89)</f>
        <v>581.89</v>
      </c>
      <c r="D189" s="2">
        <f>IFERROR(__xludf.DUMMYFUNCTION("""COMPUTED_VALUE"""),45565.66666666667)</f>
        <v>45565.66667</v>
      </c>
      <c r="E189" s="1">
        <f>IFERROR(__xludf.DUMMYFUNCTION("""COMPUTED_VALUE"""),590.32)</f>
        <v>590.32</v>
      </c>
      <c r="G189" s="2">
        <f>IFERROR(__xludf.DUMMYFUNCTION("""COMPUTED_VALUE"""),45565.66666666667)</f>
        <v>45565.66667</v>
      </c>
      <c r="H189" s="1">
        <f>IFERROR(__xludf.DUMMYFUNCTION("""COMPUTED_VALUE"""),575.77)</f>
        <v>575.77</v>
      </c>
      <c r="J189" s="2">
        <f>IFERROR(__xludf.DUMMYFUNCTION("""COMPUTED_VALUE"""),45565.66666666667)</f>
        <v>45565.66667</v>
      </c>
      <c r="K189" s="1">
        <f>IFERROR(__xludf.DUMMYFUNCTION("""COMPUTED_VALUE"""),587.2)</f>
        <v>587.2</v>
      </c>
      <c r="M189" s="2">
        <f>IFERROR(__xludf.DUMMYFUNCTION("""COMPUTED_VALUE"""),45565.66666666667)</f>
        <v>45565.66667</v>
      </c>
      <c r="N189" s="1">
        <f>IFERROR(__xludf.DUMMYFUNCTION("""COMPUTED_VALUE"""),2362665.0)</f>
        <v>2362665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IFERROR(__xludf.DUMMYFUNCTION("""COMPUTED_VALUE"""),586.18)</f>
        <v>586.18</v>
      </c>
      <c r="D190" s="2">
        <f>IFERROR(__xludf.DUMMYFUNCTION("""COMPUTED_VALUE"""),45566.66666666667)</f>
        <v>45566.66667</v>
      </c>
      <c r="E190" s="1">
        <f>IFERROR(__xludf.DUMMYFUNCTION("""COMPUTED_VALUE"""),589.55)</f>
        <v>589.55</v>
      </c>
      <c r="G190" s="2">
        <f>IFERROR(__xludf.DUMMYFUNCTION("""COMPUTED_VALUE"""),45566.66666666667)</f>
        <v>45566.66667</v>
      </c>
      <c r="H190" s="1">
        <f>IFERROR(__xludf.DUMMYFUNCTION("""COMPUTED_VALUE"""),582.91)</f>
        <v>582.91</v>
      </c>
      <c r="J190" s="2">
        <f>IFERROR(__xludf.DUMMYFUNCTION("""COMPUTED_VALUE"""),45566.66666666667)</f>
        <v>45566.66667</v>
      </c>
      <c r="K190" s="1">
        <f>IFERROR(__xludf.DUMMYFUNCTION("""COMPUTED_VALUE"""),585.47)</f>
        <v>585.47</v>
      </c>
      <c r="M190" s="2">
        <f>IFERROR(__xludf.DUMMYFUNCTION("""COMPUTED_VALUE"""),45566.66666666667)</f>
        <v>45566.66667</v>
      </c>
      <c r="N190" s="1">
        <f>IFERROR(__xludf.DUMMYFUNCTION("""COMPUTED_VALUE"""),1795878.0)</f>
        <v>1795878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IFERROR(__xludf.DUMMYFUNCTION("""COMPUTED_VALUE"""),583.32)</f>
        <v>583.32</v>
      </c>
      <c r="D191" s="2">
        <f>IFERROR(__xludf.DUMMYFUNCTION("""COMPUTED_VALUE"""),45567.66666666667)</f>
        <v>45567.66667</v>
      </c>
      <c r="E191" s="1">
        <f>IFERROR(__xludf.DUMMYFUNCTION("""COMPUTED_VALUE"""),585.67)</f>
        <v>585.67</v>
      </c>
      <c r="G191" s="2">
        <f>IFERROR(__xludf.DUMMYFUNCTION("""COMPUTED_VALUE"""),45567.66666666667)</f>
        <v>45567.66667</v>
      </c>
      <c r="H191" s="1">
        <f>IFERROR(__xludf.DUMMYFUNCTION("""COMPUTED_VALUE"""),571.68)</f>
        <v>571.68</v>
      </c>
      <c r="J191" s="2">
        <f>IFERROR(__xludf.DUMMYFUNCTION("""COMPUTED_VALUE"""),45567.66666666667)</f>
        <v>45567.66667</v>
      </c>
      <c r="K191" s="1">
        <f>IFERROR(__xludf.DUMMYFUNCTION("""COMPUTED_VALUE"""),575.05)</f>
        <v>575.05</v>
      </c>
      <c r="M191" s="2">
        <f>IFERROR(__xludf.DUMMYFUNCTION("""COMPUTED_VALUE"""),45567.66666666667)</f>
        <v>45567.66667</v>
      </c>
      <c r="N191" s="1">
        <f>IFERROR(__xludf.DUMMYFUNCTION("""COMPUTED_VALUE"""),1596296.0)</f>
        <v>1596296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IFERROR(__xludf.DUMMYFUNCTION("""COMPUTED_VALUE"""),571.68)</f>
        <v>571.68</v>
      </c>
      <c r="D192" s="2">
        <f>IFERROR(__xludf.DUMMYFUNCTION("""COMPUTED_VALUE"""),45568.66666666667)</f>
        <v>45568.66667</v>
      </c>
      <c r="E192" s="1">
        <f>IFERROR(__xludf.DUMMYFUNCTION("""COMPUTED_VALUE"""),573.93)</f>
        <v>573.93</v>
      </c>
      <c r="G192" s="2">
        <f>IFERROR(__xludf.DUMMYFUNCTION("""COMPUTED_VALUE"""),45568.66666666667)</f>
        <v>45568.66667</v>
      </c>
      <c r="H192" s="1">
        <f>IFERROR(__xludf.DUMMYFUNCTION("""COMPUTED_VALUE"""),562.09)</f>
        <v>562.09</v>
      </c>
      <c r="J192" s="2">
        <f>IFERROR(__xludf.DUMMYFUNCTION("""COMPUTED_VALUE"""),45568.66666666667)</f>
        <v>45568.66667</v>
      </c>
      <c r="K192" s="1">
        <f>IFERROR(__xludf.DUMMYFUNCTION("""COMPUTED_VALUE"""),566.89)</f>
        <v>566.89</v>
      </c>
      <c r="M192" s="2">
        <f>IFERROR(__xludf.DUMMYFUNCTION("""COMPUTED_VALUE"""),45568.66666666667)</f>
        <v>45568.66667</v>
      </c>
      <c r="N192" s="1">
        <f>IFERROR(__xludf.DUMMYFUNCTION("""COMPUTED_VALUE"""),1416954.0)</f>
        <v>1416954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IFERROR(__xludf.DUMMYFUNCTION("""COMPUTED_VALUE"""),566.89)</f>
        <v>566.89</v>
      </c>
      <c r="D193" s="2">
        <f>IFERROR(__xludf.DUMMYFUNCTION("""COMPUTED_VALUE"""),45569.66666666667)</f>
        <v>45569.66667</v>
      </c>
      <c r="E193" s="1">
        <f>IFERROR(__xludf.DUMMYFUNCTION("""COMPUTED_VALUE"""),574.64)</f>
        <v>574.64</v>
      </c>
      <c r="G193" s="2">
        <f>IFERROR(__xludf.DUMMYFUNCTION("""COMPUTED_VALUE"""),45569.66666666667)</f>
        <v>45569.66667</v>
      </c>
      <c r="H193" s="1">
        <f>IFERROR(__xludf.DUMMYFUNCTION("""COMPUTED_VALUE"""),566.58)</f>
        <v>566.58</v>
      </c>
      <c r="J193" s="2">
        <f>IFERROR(__xludf.DUMMYFUNCTION("""COMPUTED_VALUE"""),45569.66666666667)</f>
        <v>45569.66667</v>
      </c>
      <c r="K193" s="1">
        <f>IFERROR(__xludf.DUMMYFUNCTION("""COMPUTED_VALUE"""),572.4)</f>
        <v>572.4</v>
      </c>
      <c r="M193" s="2">
        <f>IFERROR(__xludf.DUMMYFUNCTION("""COMPUTED_VALUE"""),45569.66666666667)</f>
        <v>45569.66667</v>
      </c>
      <c r="N193" s="1">
        <f>IFERROR(__xludf.DUMMYFUNCTION("""COMPUTED_VALUE"""),997811.0)</f>
        <v>997811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IFERROR(__xludf.DUMMYFUNCTION("""COMPUTED_VALUE"""),572.4)</f>
        <v>572.4</v>
      </c>
      <c r="D194" s="2">
        <f>IFERROR(__xludf.DUMMYFUNCTION("""COMPUTED_VALUE"""),45572.66666666667)</f>
        <v>45572.66667</v>
      </c>
      <c r="E194" s="1">
        <f>IFERROR(__xludf.DUMMYFUNCTION("""COMPUTED_VALUE"""),572.4)</f>
        <v>572.4</v>
      </c>
      <c r="G194" s="2">
        <f>IFERROR(__xludf.DUMMYFUNCTION("""COMPUTED_VALUE"""),45572.66666666667)</f>
        <v>45572.66667</v>
      </c>
      <c r="H194" s="1">
        <f>IFERROR(__xludf.DUMMYFUNCTION("""COMPUTED_VALUE"""),557.81)</f>
        <v>557.81</v>
      </c>
      <c r="J194" s="2">
        <f>IFERROR(__xludf.DUMMYFUNCTION("""COMPUTED_VALUE"""),45572.66666666667)</f>
        <v>45572.66667</v>
      </c>
      <c r="K194" s="1">
        <f>IFERROR(__xludf.DUMMYFUNCTION("""COMPUTED_VALUE"""),561.88)</f>
        <v>561.88</v>
      </c>
      <c r="M194" s="2">
        <f>IFERROR(__xludf.DUMMYFUNCTION("""COMPUTED_VALUE"""),45572.66666666667)</f>
        <v>45572.66667</v>
      </c>
      <c r="N194" s="1">
        <f>IFERROR(__xludf.DUMMYFUNCTION("""COMPUTED_VALUE"""),1053694.0)</f>
        <v>1053694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IFERROR(__xludf.DUMMYFUNCTION("""COMPUTED_VALUE"""),553.32)</f>
        <v>553.32</v>
      </c>
      <c r="D195" s="2">
        <f>IFERROR(__xludf.DUMMYFUNCTION("""COMPUTED_VALUE"""),45573.66666666667)</f>
        <v>45573.66667</v>
      </c>
      <c r="E195" s="1">
        <f>IFERROR(__xludf.DUMMYFUNCTION("""COMPUTED_VALUE"""),556.83)</f>
        <v>556.83</v>
      </c>
      <c r="G195" s="2">
        <f>IFERROR(__xludf.DUMMYFUNCTION("""COMPUTED_VALUE"""),45573.66666666667)</f>
        <v>45573.66667</v>
      </c>
      <c r="H195" s="1">
        <f>IFERROR(__xludf.DUMMYFUNCTION("""COMPUTED_VALUE"""),546.47)</f>
        <v>546.47</v>
      </c>
      <c r="J195" s="2">
        <f>IFERROR(__xludf.DUMMYFUNCTION("""COMPUTED_VALUE"""),45573.66666666667)</f>
        <v>45573.66667</v>
      </c>
      <c r="K195" s="1">
        <f>IFERROR(__xludf.DUMMYFUNCTION("""COMPUTED_VALUE"""),550.96)</f>
        <v>550.96</v>
      </c>
      <c r="M195" s="2">
        <f>IFERROR(__xludf.DUMMYFUNCTION("""COMPUTED_VALUE"""),45573.66666666667)</f>
        <v>45573.66667</v>
      </c>
      <c r="N195" s="1">
        <f>IFERROR(__xludf.DUMMYFUNCTION("""COMPUTED_VALUE"""),1939384.0)</f>
        <v>1939384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IFERROR(__xludf.DUMMYFUNCTION("""COMPUTED_VALUE"""),552.7)</f>
        <v>552.7</v>
      </c>
      <c r="D196" s="2">
        <f>IFERROR(__xludf.DUMMYFUNCTION("""COMPUTED_VALUE"""),45574.66666666667)</f>
        <v>45574.66667</v>
      </c>
      <c r="E196" s="1">
        <f>IFERROR(__xludf.DUMMYFUNCTION("""COMPUTED_VALUE"""),561.58)</f>
        <v>561.58</v>
      </c>
      <c r="G196" s="2">
        <f>IFERROR(__xludf.DUMMYFUNCTION("""COMPUTED_VALUE"""),45574.66666666667)</f>
        <v>45574.66667</v>
      </c>
      <c r="H196" s="1">
        <f>IFERROR(__xludf.DUMMYFUNCTION("""COMPUTED_VALUE"""),551.78)</f>
        <v>551.78</v>
      </c>
      <c r="J196" s="2">
        <f>IFERROR(__xludf.DUMMYFUNCTION("""COMPUTED_VALUE"""),45574.66666666667)</f>
        <v>45574.66667</v>
      </c>
      <c r="K196" s="1">
        <f>IFERROR(__xludf.DUMMYFUNCTION("""COMPUTED_VALUE"""),554.43)</f>
        <v>554.43</v>
      </c>
      <c r="M196" s="2">
        <f>IFERROR(__xludf.DUMMYFUNCTION("""COMPUTED_VALUE"""),45574.66666666667)</f>
        <v>45574.66667</v>
      </c>
      <c r="N196" s="1">
        <f>IFERROR(__xludf.DUMMYFUNCTION("""COMPUTED_VALUE"""),1199799.0)</f>
        <v>1199799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IFERROR(__xludf.DUMMYFUNCTION("""COMPUTED_VALUE"""),558.11)</f>
        <v>558.11</v>
      </c>
      <c r="D197" s="2">
        <f>IFERROR(__xludf.DUMMYFUNCTION("""COMPUTED_VALUE"""),45575.66666666667)</f>
        <v>45575.66667</v>
      </c>
      <c r="E197" s="1">
        <f>IFERROR(__xludf.DUMMYFUNCTION("""COMPUTED_VALUE"""),558.11)</f>
        <v>558.11</v>
      </c>
      <c r="G197" s="2">
        <f>IFERROR(__xludf.DUMMYFUNCTION("""COMPUTED_VALUE"""),45575.66666666667)</f>
        <v>45575.66667</v>
      </c>
      <c r="H197" s="1">
        <f>IFERROR(__xludf.DUMMYFUNCTION("""COMPUTED_VALUE"""),551.37)</f>
        <v>551.37</v>
      </c>
      <c r="J197" s="2">
        <f>IFERROR(__xludf.DUMMYFUNCTION("""COMPUTED_VALUE"""),45575.66666666667)</f>
        <v>45575.66667</v>
      </c>
      <c r="K197" s="1">
        <f>IFERROR(__xludf.DUMMYFUNCTION("""COMPUTED_VALUE"""),555.25)</f>
        <v>555.25</v>
      </c>
      <c r="M197" s="2">
        <f>IFERROR(__xludf.DUMMYFUNCTION("""COMPUTED_VALUE"""),45575.66666666667)</f>
        <v>45575.66667</v>
      </c>
      <c r="N197" s="1">
        <f>IFERROR(__xludf.DUMMYFUNCTION("""COMPUTED_VALUE"""),1148049.0)</f>
        <v>1148049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IFERROR(__xludf.DUMMYFUNCTION("""COMPUTED_VALUE"""),555.55)</f>
        <v>555.55</v>
      </c>
      <c r="D198" s="2">
        <f>IFERROR(__xludf.DUMMYFUNCTION("""COMPUTED_VALUE"""),45576.66666666667)</f>
        <v>45576.66667</v>
      </c>
      <c r="E198" s="1">
        <f>IFERROR(__xludf.DUMMYFUNCTION("""COMPUTED_VALUE"""),560.25)</f>
        <v>560.25</v>
      </c>
      <c r="G198" s="2">
        <f>IFERROR(__xludf.DUMMYFUNCTION("""COMPUTED_VALUE"""),45576.66666666667)</f>
        <v>45576.66667</v>
      </c>
      <c r="H198" s="1">
        <f>IFERROR(__xludf.DUMMYFUNCTION("""COMPUTED_VALUE"""),554.43)</f>
        <v>554.43</v>
      </c>
      <c r="J198" s="2">
        <f>IFERROR(__xludf.DUMMYFUNCTION("""COMPUTED_VALUE"""),45576.66666666667)</f>
        <v>45576.66667</v>
      </c>
      <c r="K198" s="1">
        <f>IFERROR(__xludf.DUMMYFUNCTION("""COMPUTED_VALUE"""),555.86)</f>
        <v>555.86</v>
      </c>
      <c r="M198" s="2">
        <f>IFERROR(__xludf.DUMMYFUNCTION("""COMPUTED_VALUE"""),45576.66666666667)</f>
        <v>45576.66667</v>
      </c>
      <c r="N198" s="1">
        <f>IFERROR(__xludf.DUMMYFUNCTION("""COMPUTED_VALUE"""),823424.0)</f>
        <v>823424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IFERROR(__xludf.DUMMYFUNCTION("""COMPUTED_VALUE"""),555.86)</f>
        <v>555.86</v>
      </c>
      <c r="D199" s="2">
        <f>IFERROR(__xludf.DUMMYFUNCTION("""COMPUTED_VALUE"""),45579.66666666667)</f>
        <v>45579.66667</v>
      </c>
      <c r="E199" s="1">
        <f>IFERROR(__xludf.DUMMYFUNCTION("""COMPUTED_VALUE"""),561.88)</f>
        <v>561.88</v>
      </c>
      <c r="G199" s="2">
        <f>IFERROR(__xludf.DUMMYFUNCTION("""COMPUTED_VALUE"""),45579.66666666667)</f>
        <v>45579.66667</v>
      </c>
      <c r="H199" s="1">
        <f>IFERROR(__xludf.DUMMYFUNCTION("""COMPUTED_VALUE"""),554.43)</f>
        <v>554.43</v>
      </c>
      <c r="J199" s="2">
        <f>IFERROR(__xludf.DUMMYFUNCTION("""COMPUTED_VALUE"""),45579.66666666667)</f>
        <v>45579.66667</v>
      </c>
      <c r="K199" s="1">
        <f>IFERROR(__xludf.DUMMYFUNCTION("""COMPUTED_VALUE"""),559.94)</f>
        <v>559.94</v>
      </c>
      <c r="M199" s="2">
        <f>IFERROR(__xludf.DUMMYFUNCTION("""COMPUTED_VALUE"""),45579.66666666667)</f>
        <v>45579.66667</v>
      </c>
      <c r="N199" s="1">
        <f>IFERROR(__xludf.DUMMYFUNCTION("""COMPUTED_VALUE"""),1046275.0)</f>
        <v>1046275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IFERROR(__xludf.DUMMYFUNCTION("""COMPUTED_VALUE"""),557.29)</f>
        <v>557.29</v>
      </c>
      <c r="D200" s="2">
        <f>IFERROR(__xludf.DUMMYFUNCTION("""COMPUTED_VALUE"""),45580.66666666667)</f>
        <v>45580.66667</v>
      </c>
      <c r="E200" s="1">
        <f>IFERROR(__xludf.DUMMYFUNCTION("""COMPUTED_VALUE"""),566.07)</f>
        <v>566.07</v>
      </c>
      <c r="G200" s="2">
        <f>IFERROR(__xludf.DUMMYFUNCTION("""COMPUTED_VALUE"""),45580.66666666667)</f>
        <v>45580.66667</v>
      </c>
      <c r="H200" s="1">
        <f>IFERROR(__xludf.DUMMYFUNCTION("""COMPUTED_VALUE"""),552.95)</f>
        <v>552.95</v>
      </c>
      <c r="J200" s="2">
        <f>IFERROR(__xludf.DUMMYFUNCTION("""COMPUTED_VALUE"""),45580.66666666667)</f>
        <v>45580.66667</v>
      </c>
      <c r="K200" s="1">
        <f>IFERROR(__xludf.DUMMYFUNCTION("""COMPUTED_VALUE"""),556.27)</f>
        <v>556.27</v>
      </c>
      <c r="M200" s="2">
        <f>IFERROR(__xludf.DUMMYFUNCTION("""COMPUTED_VALUE"""),45580.66666666667)</f>
        <v>45580.66667</v>
      </c>
      <c r="N200" s="1">
        <f>IFERROR(__xludf.DUMMYFUNCTION("""COMPUTED_VALUE"""),1586948.0)</f>
        <v>1586948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IFERROR(__xludf.DUMMYFUNCTION("""COMPUTED_VALUE"""),556.27)</f>
        <v>556.27</v>
      </c>
      <c r="D201" s="2">
        <f>IFERROR(__xludf.DUMMYFUNCTION("""COMPUTED_VALUE"""),45581.66666666667)</f>
        <v>45581.66667</v>
      </c>
      <c r="E201" s="1">
        <f>IFERROR(__xludf.DUMMYFUNCTION("""COMPUTED_VALUE"""),574.64)</f>
        <v>574.64</v>
      </c>
      <c r="G201" s="2">
        <f>IFERROR(__xludf.DUMMYFUNCTION("""COMPUTED_VALUE"""),45581.66666666667)</f>
        <v>45581.66667</v>
      </c>
      <c r="H201" s="1">
        <f>IFERROR(__xludf.DUMMYFUNCTION("""COMPUTED_VALUE"""),556.27)</f>
        <v>556.27</v>
      </c>
      <c r="J201" s="2">
        <f>IFERROR(__xludf.DUMMYFUNCTION("""COMPUTED_VALUE"""),45581.66666666667)</f>
        <v>45581.66667</v>
      </c>
      <c r="K201" s="1">
        <f>IFERROR(__xludf.DUMMYFUNCTION("""COMPUTED_VALUE"""),572.71)</f>
        <v>572.71</v>
      </c>
      <c r="M201" s="2">
        <f>IFERROR(__xludf.DUMMYFUNCTION("""COMPUTED_VALUE"""),45581.66666666667)</f>
        <v>45581.66667</v>
      </c>
      <c r="N201" s="1">
        <f>IFERROR(__xludf.DUMMYFUNCTION("""COMPUTED_VALUE"""),1729142.0)</f>
        <v>1729142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IFERROR(__xludf.DUMMYFUNCTION("""COMPUTED_VALUE"""),572.19)</f>
        <v>572.19</v>
      </c>
      <c r="D202" s="2">
        <f>IFERROR(__xludf.DUMMYFUNCTION("""COMPUTED_VALUE"""),45582.66666666667)</f>
        <v>45582.66667</v>
      </c>
      <c r="E202" s="1">
        <f>IFERROR(__xludf.DUMMYFUNCTION("""COMPUTED_VALUE"""),576.38)</f>
        <v>576.38</v>
      </c>
      <c r="G202" s="2">
        <f>IFERROR(__xludf.DUMMYFUNCTION("""COMPUTED_VALUE"""),45582.66666666667)</f>
        <v>45582.66667</v>
      </c>
      <c r="H202" s="1">
        <f>IFERROR(__xludf.DUMMYFUNCTION("""COMPUTED_VALUE"""),567.04)</f>
        <v>567.04</v>
      </c>
      <c r="J202" s="2">
        <f>IFERROR(__xludf.DUMMYFUNCTION("""COMPUTED_VALUE"""),45582.66666666667)</f>
        <v>45582.66667</v>
      </c>
      <c r="K202" s="1">
        <f>IFERROR(__xludf.DUMMYFUNCTION("""COMPUTED_VALUE"""),572.19)</f>
        <v>572.19</v>
      </c>
      <c r="M202" s="2">
        <f>IFERROR(__xludf.DUMMYFUNCTION("""COMPUTED_VALUE"""),45582.66666666667)</f>
        <v>45582.66667</v>
      </c>
      <c r="N202" s="1">
        <f>IFERROR(__xludf.DUMMYFUNCTION("""COMPUTED_VALUE"""),1389771.0)</f>
        <v>1389771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IFERROR(__xludf.DUMMYFUNCTION("""COMPUTED_VALUE"""),572.19)</f>
        <v>572.19</v>
      </c>
      <c r="D203" s="2">
        <f>IFERROR(__xludf.DUMMYFUNCTION("""COMPUTED_VALUE"""),45583.66666666667)</f>
        <v>45583.66667</v>
      </c>
      <c r="E203" s="1">
        <f>IFERROR(__xludf.DUMMYFUNCTION("""COMPUTED_VALUE"""),576.69)</f>
        <v>576.69</v>
      </c>
      <c r="G203" s="2">
        <f>IFERROR(__xludf.DUMMYFUNCTION("""COMPUTED_VALUE"""),45583.66666666667)</f>
        <v>45583.66667</v>
      </c>
      <c r="H203" s="1">
        <f>IFERROR(__xludf.DUMMYFUNCTION("""COMPUTED_VALUE"""),568.52)</f>
        <v>568.52</v>
      </c>
      <c r="J203" s="2">
        <f>IFERROR(__xludf.DUMMYFUNCTION("""COMPUTED_VALUE"""),45583.66666666667)</f>
        <v>45583.66667</v>
      </c>
      <c r="K203" s="1">
        <f>IFERROR(__xludf.DUMMYFUNCTION("""COMPUTED_VALUE"""),571.68)</f>
        <v>571.68</v>
      </c>
      <c r="M203" s="2">
        <f>IFERROR(__xludf.DUMMYFUNCTION("""COMPUTED_VALUE"""),45583.66666666667)</f>
        <v>45583.66667</v>
      </c>
      <c r="N203" s="1">
        <f>IFERROR(__xludf.DUMMYFUNCTION("""COMPUTED_VALUE"""),1728835.0)</f>
        <v>1728835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IFERROR(__xludf.DUMMYFUNCTION("""COMPUTED_VALUE"""),569.95)</f>
        <v>569.95</v>
      </c>
      <c r="D204" s="2">
        <f>IFERROR(__xludf.DUMMYFUNCTION("""COMPUTED_VALUE"""),45586.66666666667)</f>
        <v>45586.66667</v>
      </c>
      <c r="E204" s="1">
        <f>IFERROR(__xludf.DUMMYFUNCTION("""COMPUTED_VALUE"""),575.77)</f>
        <v>575.77</v>
      </c>
      <c r="G204" s="2">
        <f>IFERROR(__xludf.DUMMYFUNCTION("""COMPUTED_VALUE"""),45586.66666666667)</f>
        <v>45586.66667</v>
      </c>
      <c r="H204" s="1">
        <f>IFERROR(__xludf.DUMMYFUNCTION("""COMPUTED_VALUE"""),568.83)</f>
        <v>568.83</v>
      </c>
      <c r="J204" s="2">
        <f>IFERROR(__xludf.DUMMYFUNCTION("""COMPUTED_VALUE"""),45586.66666666667)</f>
        <v>45586.66667</v>
      </c>
      <c r="K204" s="1">
        <f>IFERROR(__xludf.DUMMYFUNCTION("""COMPUTED_VALUE"""),568.83)</f>
        <v>568.83</v>
      </c>
      <c r="M204" s="2">
        <f>IFERROR(__xludf.DUMMYFUNCTION("""COMPUTED_VALUE"""),45586.66666666667)</f>
        <v>45586.66667</v>
      </c>
      <c r="N204" s="1">
        <f>IFERROR(__xludf.DUMMYFUNCTION("""COMPUTED_VALUE"""),1339206.0)</f>
        <v>1339206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IFERROR(__xludf.DUMMYFUNCTION("""COMPUTED_VALUE"""),568.83)</f>
        <v>568.83</v>
      </c>
      <c r="D205" s="2">
        <f>IFERROR(__xludf.DUMMYFUNCTION("""COMPUTED_VALUE"""),45587.66666666667)</f>
        <v>45587.66667</v>
      </c>
      <c r="E205" s="1">
        <f>IFERROR(__xludf.DUMMYFUNCTION("""COMPUTED_VALUE"""),573.32)</f>
        <v>573.32</v>
      </c>
      <c r="G205" s="2">
        <f>IFERROR(__xludf.DUMMYFUNCTION("""COMPUTED_VALUE"""),45587.66666666667)</f>
        <v>45587.66667</v>
      </c>
      <c r="H205" s="1">
        <f>IFERROR(__xludf.DUMMYFUNCTION("""COMPUTED_VALUE"""),563.72)</f>
        <v>563.72</v>
      </c>
      <c r="J205" s="2">
        <f>IFERROR(__xludf.DUMMYFUNCTION("""COMPUTED_VALUE"""),45587.66666666667)</f>
        <v>45587.66667</v>
      </c>
      <c r="K205" s="1">
        <f>IFERROR(__xludf.DUMMYFUNCTION("""COMPUTED_VALUE"""),570.36)</f>
        <v>570.36</v>
      </c>
      <c r="M205" s="2">
        <f>IFERROR(__xludf.DUMMYFUNCTION("""COMPUTED_VALUE"""),45587.66666666667)</f>
        <v>45587.66667</v>
      </c>
      <c r="N205" s="1">
        <f>IFERROR(__xludf.DUMMYFUNCTION("""COMPUTED_VALUE"""),1314179.0)</f>
        <v>1314179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IFERROR(__xludf.DUMMYFUNCTION("""COMPUTED_VALUE"""),566.58)</f>
        <v>566.58</v>
      </c>
      <c r="D206" s="2">
        <f>IFERROR(__xludf.DUMMYFUNCTION("""COMPUTED_VALUE"""),45588.66666666667)</f>
        <v>45588.66667</v>
      </c>
      <c r="E206" s="1">
        <f>IFERROR(__xludf.DUMMYFUNCTION("""COMPUTED_VALUE"""),572.91)</f>
        <v>572.91</v>
      </c>
      <c r="G206" s="2">
        <f>IFERROR(__xludf.DUMMYFUNCTION("""COMPUTED_VALUE"""),45588.66666666667)</f>
        <v>45588.66667</v>
      </c>
      <c r="H206" s="1">
        <f>IFERROR(__xludf.DUMMYFUNCTION("""COMPUTED_VALUE"""),563.82)</f>
        <v>563.82</v>
      </c>
      <c r="J206" s="2">
        <f>IFERROR(__xludf.DUMMYFUNCTION("""COMPUTED_VALUE"""),45588.66666666667)</f>
        <v>45588.66667</v>
      </c>
      <c r="K206" s="1">
        <f>IFERROR(__xludf.DUMMYFUNCTION("""COMPUTED_VALUE"""),572.09)</f>
        <v>572.09</v>
      </c>
      <c r="M206" s="2">
        <f>IFERROR(__xludf.DUMMYFUNCTION("""COMPUTED_VALUE"""),45588.66666666667)</f>
        <v>45588.66667</v>
      </c>
      <c r="N206" s="1">
        <f>IFERROR(__xludf.DUMMYFUNCTION("""COMPUTED_VALUE"""),1369123.0)</f>
        <v>1369123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IFERROR(__xludf.DUMMYFUNCTION("""COMPUTED_VALUE"""),572.09)</f>
        <v>572.09</v>
      </c>
      <c r="D207" s="2">
        <f>IFERROR(__xludf.DUMMYFUNCTION("""COMPUTED_VALUE"""),45589.66666666667)</f>
        <v>45589.66667</v>
      </c>
      <c r="E207" s="1">
        <f>IFERROR(__xludf.DUMMYFUNCTION("""COMPUTED_VALUE"""),573.22)</f>
        <v>573.22</v>
      </c>
      <c r="G207" s="2">
        <f>IFERROR(__xludf.DUMMYFUNCTION("""COMPUTED_VALUE"""),45589.66666666667)</f>
        <v>45589.66667</v>
      </c>
      <c r="H207" s="1">
        <f>IFERROR(__xludf.DUMMYFUNCTION("""COMPUTED_VALUE"""),567.4)</f>
        <v>567.4</v>
      </c>
      <c r="J207" s="2">
        <f>IFERROR(__xludf.DUMMYFUNCTION("""COMPUTED_VALUE"""),45589.66666666667)</f>
        <v>45589.66667</v>
      </c>
      <c r="K207" s="1">
        <f>IFERROR(__xludf.DUMMYFUNCTION("""COMPUTED_VALUE"""),572.71)</f>
        <v>572.71</v>
      </c>
      <c r="M207" s="2">
        <f>IFERROR(__xludf.DUMMYFUNCTION("""COMPUTED_VALUE"""),45589.66666666667)</f>
        <v>45589.66667</v>
      </c>
      <c r="N207" s="1">
        <f>IFERROR(__xludf.DUMMYFUNCTION("""COMPUTED_VALUE"""),1327232.0)</f>
        <v>1327232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IFERROR(__xludf.DUMMYFUNCTION("""COMPUTED_VALUE"""),572.71)</f>
        <v>572.71</v>
      </c>
      <c r="D208" s="2">
        <f>IFERROR(__xludf.DUMMYFUNCTION("""COMPUTED_VALUE"""),45590.66666666667)</f>
        <v>45590.66667</v>
      </c>
      <c r="E208" s="1">
        <f>IFERROR(__xludf.DUMMYFUNCTION("""COMPUTED_VALUE"""),574.49)</f>
        <v>574.49</v>
      </c>
      <c r="G208" s="2">
        <f>IFERROR(__xludf.DUMMYFUNCTION("""COMPUTED_VALUE"""),45590.66666666667)</f>
        <v>45590.66667</v>
      </c>
      <c r="H208" s="1">
        <f>IFERROR(__xludf.DUMMYFUNCTION("""COMPUTED_VALUE"""),567.8)</f>
        <v>567.8</v>
      </c>
      <c r="J208" s="2">
        <f>IFERROR(__xludf.DUMMYFUNCTION("""COMPUTED_VALUE"""),45590.66666666667)</f>
        <v>45590.66667</v>
      </c>
      <c r="K208" s="1">
        <f>IFERROR(__xludf.DUMMYFUNCTION("""COMPUTED_VALUE"""),569.34)</f>
        <v>569.34</v>
      </c>
      <c r="M208" s="2">
        <f>IFERROR(__xludf.DUMMYFUNCTION("""COMPUTED_VALUE"""),45590.66666666667)</f>
        <v>45590.66667</v>
      </c>
      <c r="N208" s="1">
        <f>IFERROR(__xludf.DUMMYFUNCTION("""COMPUTED_VALUE"""),1277667.0)</f>
        <v>1277667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IFERROR(__xludf.DUMMYFUNCTION("""COMPUTED_VALUE"""),571.58)</f>
        <v>571.58</v>
      </c>
      <c r="D209" s="2">
        <f>IFERROR(__xludf.DUMMYFUNCTION("""COMPUTED_VALUE"""),45593.66666666667)</f>
        <v>45593.66667</v>
      </c>
      <c r="E209" s="1">
        <f>IFERROR(__xludf.DUMMYFUNCTION("""COMPUTED_VALUE"""),575.87)</f>
        <v>575.87</v>
      </c>
      <c r="G209" s="2">
        <f>IFERROR(__xludf.DUMMYFUNCTION("""COMPUTED_VALUE"""),45593.66666666667)</f>
        <v>45593.66667</v>
      </c>
      <c r="H209" s="1">
        <f>IFERROR(__xludf.DUMMYFUNCTION("""COMPUTED_VALUE"""),569.23)</f>
        <v>569.23</v>
      </c>
      <c r="J209" s="2">
        <f>IFERROR(__xludf.DUMMYFUNCTION("""COMPUTED_VALUE"""),45593.66666666667)</f>
        <v>45593.66667</v>
      </c>
      <c r="K209" s="1">
        <f>IFERROR(__xludf.DUMMYFUNCTION("""COMPUTED_VALUE"""),571.79)</f>
        <v>571.79</v>
      </c>
      <c r="M209" s="2">
        <f>IFERROR(__xludf.DUMMYFUNCTION("""COMPUTED_VALUE"""),45593.66666666667)</f>
        <v>45593.66667</v>
      </c>
      <c r="N209" s="1">
        <f>IFERROR(__xludf.DUMMYFUNCTION("""COMPUTED_VALUE"""),891437.0)</f>
        <v>891437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IFERROR(__xludf.DUMMYFUNCTION("""COMPUTED_VALUE"""),571.79)</f>
        <v>571.79</v>
      </c>
      <c r="D210" s="2">
        <f>IFERROR(__xludf.DUMMYFUNCTION("""COMPUTED_VALUE"""),45594.66666666667)</f>
        <v>45594.66667</v>
      </c>
      <c r="E210" s="1">
        <f>IFERROR(__xludf.DUMMYFUNCTION("""COMPUTED_VALUE"""),573.73)</f>
        <v>573.73</v>
      </c>
      <c r="G210" s="2">
        <f>IFERROR(__xludf.DUMMYFUNCTION("""COMPUTED_VALUE"""),45594.66666666667)</f>
        <v>45594.66667</v>
      </c>
      <c r="H210" s="1">
        <f>IFERROR(__xludf.DUMMYFUNCTION("""COMPUTED_VALUE"""),568.01)</f>
        <v>568.01</v>
      </c>
      <c r="J210" s="2">
        <f>IFERROR(__xludf.DUMMYFUNCTION("""COMPUTED_VALUE"""),45594.66666666667)</f>
        <v>45594.66667</v>
      </c>
      <c r="K210" s="1">
        <f>IFERROR(__xludf.DUMMYFUNCTION("""COMPUTED_VALUE"""),569.44)</f>
        <v>569.44</v>
      </c>
      <c r="M210" s="2">
        <f>IFERROR(__xludf.DUMMYFUNCTION("""COMPUTED_VALUE"""),45594.66666666667)</f>
        <v>45594.66667</v>
      </c>
      <c r="N210" s="1">
        <f>IFERROR(__xludf.DUMMYFUNCTION("""COMPUTED_VALUE"""),1187509.0)</f>
        <v>1187509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IFERROR(__xludf.DUMMYFUNCTION("""COMPUTED_VALUE"""),569.44)</f>
        <v>569.44</v>
      </c>
      <c r="D211" s="2">
        <f>IFERROR(__xludf.DUMMYFUNCTION("""COMPUTED_VALUE"""),45595.66666666667)</f>
        <v>45595.66667</v>
      </c>
      <c r="E211" s="1">
        <f>IFERROR(__xludf.DUMMYFUNCTION("""COMPUTED_VALUE"""),573.47)</f>
        <v>573.47</v>
      </c>
      <c r="G211" s="2">
        <f>IFERROR(__xludf.DUMMYFUNCTION("""COMPUTED_VALUE"""),45595.66666666667)</f>
        <v>45595.66667</v>
      </c>
      <c r="H211" s="1">
        <f>IFERROR(__xludf.DUMMYFUNCTION("""COMPUTED_VALUE"""),565.25)</f>
        <v>565.25</v>
      </c>
      <c r="J211" s="2">
        <f>IFERROR(__xludf.DUMMYFUNCTION("""COMPUTED_VALUE"""),45595.66666666667)</f>
        <v>45595.66667</v>
      </c>
      <c r="K211" s="1">
        <f>IFERROR(__xludf.DUMMYFUNCTION("""COMPUTED_VALUE"""),566.38)</f>
        <v>566.38</v>
      </c>
      <c r="M211" s="2">
        <f>IFERROR(__xludf.DUMMYFUNCTION("""COMPUTED_VALUE"""),45595.66666666667)</f>
        <v>45595.66667</v>
      </c>
      <c r="N211" s="1">
        <f>IFERROR(__xludf.DUMMYFUNCTION("""COMPUTED_VALUE"""),1631412.0)</f>
        <v>1631412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IFERROR(__xludf.DUMMYFUNCTION("""COMPUTED_VALUE"""),566.99)</f>
        <v>566.99</v>
      </c>
      <c r="D212" s="2">
        <f>IFERROR(__xludf.DUMMYFUNCTION("""COMPUTED_VALUE"""),45596.66666666667)</f>
        <v>45596.66667</v>
      </c>
      <c r="E212" s="1">
        <f>IFERROR(__xludf.DUMMYFUNCTION("""COMPUTED_VALUE"""),570.56)</f>
        <v>570.56</v>
      </c>
      <c r="G212" s="2">
        <f>IFERROR(__xludf.DUMMYFUNCTION("""COMPUTED_VALUE"""),45596.66666666667)</f>
        <v>45596.66667</v>
      </c>
      <c r="H212" s="1">
        <f>IFERROR(__xludf.DUMMYFUNCTION("""COMPUTED_VALUE"""),555.86)</f>
        <v>555.86</v>
      </c>
      <c r="J212" s="2">
        <f>IFERROR(__xludf.DUMMYFUNCTION("""COMPUTED_VALUE"""),45596.66666666667)</f>
        <v>45596.66667</v>
      </c>
      <c r="K212" s="1">
        <f>IFERROR(__xludf.DUMMYFUNCTION("""COMPUTED_VALUE"""),556.07)</f>
        <v>556.07</v>
      </c>
      <c r="M212" s="2">
        <f>IFERROR(__xludf.DUMMYFUNCTION("""COMPUTED_VALUE"""),45596.66666666667)</f>
        <v>45596.66667</v>
      </c>
      <c r="N212" s="1">
        <f>IFERROR(__xludf.DUMMYFUNCTION("""COMPUTED_VALUE"""),1203172.0)</f>
        <v>1203172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IFERROR(__xludf.DUMMYFUNCTION("""COMPUTED_VALUE"""),556.07)</f>
        <v>556.07</v>
      </c>
      <c r="D213" s="2">
        <f>IFERROR(__xludf.DUMMYFUNCTION("""COMPUTED_VALUE"""),45597.66666666667)</f>
        <v>45597.66667</v>
      </c>
      <c r="E213" s="1">
        <f>IFERROR(__xludf.DUMMYFUNCTION("""COMPUTED_VALUE"""),563.31)</f>
        <v>563.31</v>
      </c>
      <c r="G213" s="2">
        <f>IFERROR(__xludf.DUMMYFUNCTION("""COMPUTED_VALUE"""),45597.66666666667)</f>
        <v>45597.66667</v>
      </c>
      <c r="H213" s="1">
        <f>IFERROR(__xludf.DUMMYFUNCTION("""COMPUTED_VALUE"""),556.01)</f>
        <v>556.01</v>
      </c>
      <c r="J213" s="2">
        <f>IFERROR(__xludf.DUMMYFUNCTION("""COMPUTED_VALUE"""),45597.66666666667)</f>
        <v>45597.66667</v>
      </c>
      <c r="K213" s="1">
        <f>IFERROR(__xludf.DUMMYFUNCTION("""COMPUTED_VALUE"""),561.48)</f>
        <v>561.48</v>
      </c>
      <c r="M213" s="2">
        <f>IFERROR(__xludf.DUMMYFUNCTION("""COMPUTED_VALUE"""),45597.66666666667)</f>
        <v>45597.66667</v>
      </c>
      <c r="N213" s="1">
        <f>IFERROR(__xludf.DUMMYFUNCTION("""COMPUTED_VALUE"""),1736345.0)</f>
        <v>1736345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IFERROR(__xludf.DUMMYFUNCTION("""COMPUTED_VALUE"""),561.48)</f>
        <v>561.48</v>
      </c>
      <c r="D214" s="2">
        <f>IFERROR(__xludf.DUMMYFUNCTION("""COMPUTED_VALUE"""),45600.66666666667)</f>
        <v>45600.66667</v>
      </c>
      <c r="E214" s="1">
        <f>IFERROR(__xludf.DUMMYFUNCTION("""COMPUTED_VALUE"""),570.77)</f>
        <v>570.77</v>
      </c>
      <c r="G214" s="2">
        <f>IFERROR(__xludf.DUMMYFUNCTION("""COMPUTED_VALUE"""),45600.66666666667)</f>
        <v>45600.66667</v>
      </c>
      <c r="H214" s="1">
        <f>IFERROR(__xludf.DUMMYFUNCTION("""COMPUTED_VALUE"""),561.48)</f>
        <v>561.48</v>
      </c>
      <c r="J214" s="2">
        <f>IFERROR(__xludf.DUMMYFUNCTION("""COMPUTED_VALUE"""),45600.66666666667)</f>
        <v>45600.66667</v>
      </c>
      <c r="K214" s="1">
        <f>IFERROR(__xludf.DUMMYFUNCTION("""COMPUTED_VALUE"""),568.72)</f>
        <v>568.72</v>
      </c>
      <c r="M214" s="2">
        <f>IFERROR(__xludf.DUMMYFUNCTION("""COMPUTED_VALUE"""),45600.66666666667)</f>
        <v>45600.66667</v>
      </c>
      <c r="N214" s="1">
        <f>IFERROR(__xludf.DUMMYFUNCTION("""COMPUTED_VALUE"""),1616954.0)</f>
        <v>1616954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IFERROR(__xludf.DUMMYFUNCTION("""COMPUTED_VALUE"""),568.62)</f>
        <v>568.62</v>
      </c>
      <c r="D215" s="2">
        <f>IFERROR(__xludf.DUMMYFUNCTION("""COMPUTED_VALUE"""),45601.66666666667)</f>
        <v>45601.66667</v>
      </c>
      <c r="E215" s="1">
        <f>IFERROR(__xludf.DUMMYFUNCTION("""COMPUTED_VALUE"""),571.58)</f>
        <v>571.58</v>
      </c>
      <c r="G215" s="2">
        <f>IFERROR(__xludf.DUMMYFUNCTION("""COMPUTED_VALUE"""),45601.66666666667)</f>
        <v>45601.66667</v>
      </c>
      <c r="H215" s="1">
        <f>IFERROR(__xludf.DUMMYFUNCTION("""COMPUTED_VALUE"""),563.93)</f>
        <v>563.93</v>
      </c>
      <c r="J215" s="2">
        <f>IFERROR(__xludf.DUMMYFUNCTION("""COMPUTED_VALUE"""),45601.66666666667)</f>
        <v>45601.66667</v>
      </c>
      <c r="K215" s="1">
        <f>IFERROR(__xludf.DUMMYFUNCTION("""COMPUTED_VALUE"""),571.48)</f>
        <v>571.48</v>
      </c>
      <c r="M215" s="2">
        <f>IFERROR(__xludf.DUMMYFUNCTION("""COMPUTED_VALUE"""),45601.66666666667)</f>
        <v>45601.66667</v>
      </c>
      <c r="N215" s="1">
        <f>IFERROR(__xludf.DUMMYFUNCTION("""COMPUTED_VALUE"""),1377975.0)</f>
        <v>1377975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IFERROR(__xludf.DUMMYFUNCTION("""COMPUTED_VALUE"""),571.48)</f>
        <v>571.48</v>
      </c>
      <c r="D216" s="2">
        <f>IFERROR(__xludf.DUMMYFUNCTION("""COMPUTED_VALUE"""),45602.66666666667)</f>
        <v>45602.66667</v>
      </c>
      <c r="E216" s="1">
        <f>IFERROR(__xludf.DUMMYFUNCTION("""COMPUTED_VALUE"""),591.18)</f>
        <v>591.18</v>
      </c>
      <c r="G216" s="2">
        <f>IFERROR(__xludf.DUMMYFUNCTION("""COMPUTED_VALUE"""),45602.66666666667)</f>
        <v>45602.66667</v>
      </c>
      <c r="H216" s="1">
        <f>IFERROR(__xludf.DUMMYFUNCTION("""COMPUTED_VALUE"""),567.8)</f>
        <v>567.8</v>
      </c>
      <c r="J216" s="2">
        <f>IFERROR(__xludf.DUMMYFUNCTION("""COMPUTED_VALUE"""),45602.66666666667)</f>
        <v>45602.66667</v>
      </c>
      <c r="K216" s="1">
        <f>IFERROR(__xludf.DUMMYFUNCTION("""COMPUTED_VALUE"""),576.99)</f>
        <v>576.99</v>
      </c>
      <c r="M216" s="2">
        <f>IFERROR(__xludf.DUMMYFUNCTION("""COMPUTED_VALUE"""),45602.66666666667)</f>
        <v>45602.66667</v>
      </c>
      <c r="N216" s="1">
        <f>IFERROR(__xludf.DUMMYFUNCTION("""COMPUTED_VALUE"""),3221043.0)</f>
        <v>3221043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IFERROR(__xludf.DUMMYFUNCTION("""COMPUTED_VALUE"""),540.96)</f>
        <v>540.96</v>
      </c>
      <c r="D217" s="2">
        <f>IFERROR(__xludf.DUMMYFUNCTION("""COMPUTED_VALUE"""),45603.66666666667)</f>
        <v>45603.66667</v>
      </c>
      <c r="E217" s="1">
        <f>IFERROR(__xludf.DUMMYFUNCTION("""COMPUTED_VALUE"""),592.82)</f>
        <v>592.82</v>
      </c>
      <c r="G217" s="2">
        <f>IFERROR(__xludf.DUMMYFUNCTION("""COMPUTED_VALUE"""),45603.66666666667)</f>
        <v>45603.66667</v>
      </c>
      <c r="H217" s="1">
        <f>IFERROR(__xludf.DUMMYFUNCTION("""COMPUTED_VALUE"""),536.06)</f>
        <v>536.06</v>
      </c>
      <c r="J217" s="2">
        <f>IFERROR(__xludf.DUMMYFUNCTION("""COMPUTED_VALUE"""),45603.66666666667)</f>
        <v>45603.66667</v>
      </c>
      <c r="K217" s="1">
        <f>IFERROR(__xludf.DUMMYFUNCTION("""COMPUTED_VALUE"""),579.14)</f>
        <v>579.14</v>
      </c>
      <c r="M217" s="2">
        <f>IFERROR(__xludf.DUMMYFUNCTION("""COMPUTED_VALUE"""),45603.66666666667)</f>
        <v>45603.66667</v>
      </c>
      <c r="N217" s="1">
        <f>IFERROR(__xludf.DUMMYFUNCTION("""COMPUTED_VALUE"""),3006035.0)</f>
        <v>3006035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IFERROR(__xludf.DUMMYFUNCTION("""COMPUTED_VALUE"""),590.67)</f>
        <v>590.67</v>
      </c>
      <c r="D218" s="2">
        <f>IFERROR(__xludf.DUMMYFUNCTION("""COMPUTED_VALUE"""),45604.66666666667)</f>
        <v>45604.66667</v>
      </c>
      <c r="E218" s="1">
        <f>IFERROR(__xludf.DUMMYFUNCTION("""COMPUTED_VALUE"""),618.18)</f>
        <v>618.18</v>
      </c>
      <c r="G218" s="2">
        <f>IFERROR(__xludf.DUMMYFUNCTION("""COMPUTED_VALUE"""),45604.66666666667)</f>
        <v>45604.66667</v>
      </c>
      <c r="H218" s="1">
        <f>IFERROR(__xludf.DUMMYFUNCTION("""COMPUTED_VALUE"""),588.94)</f>
        <v>588.94</v>
      </c>
      <c r="J218" s="2">
        <f>IFERROR(__xludf.DUMMYFUNCTION("""COMPUTED_VALUE"""),45604.66666666667)</f>
        <v>45604.66667</v>
      </c>
      <c r="K218" s="1">
        <f>IFERROR(__xludf.DUMMYFUNCTION("""COMPUTED_VALUE"""),608.03)</f>
        <v>608.03</v>
      </c>
      <c r="M218" s="2">
        <f>IFERROR(__xludf.DUMMYFUNCTION("""COMPUTED_VALUE"""),45604.66666666667)</f>
        <v>45604.66667</v>
      </c>
      <c r="N218" s="1">
        <f>IFERROR(__xludf.DUMMYFUNCTION("""COMPUTED_VALUE"""),3632550.0)</f>
        <v>3632550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IFERROR(__xludf.DUMMYFUNCTION("""COMPUTED_VALUE"""),608.03)</f>
        <v>608.03</v>
      </c>
      <c r="D219" s="2">
        <f>IFERROR(__xludf.DUMMYFUNCTION("""COMPUTED_VALUE"""),45607.66666666667)</f>
        <v>45607.66667</v>
      </c>
      <c r="E219" s="1">
        <f>IFERROR(__xludf.DUMMYFUNCTION("""COMPUTED_VALUE"""),627.93)</f>
        <v>627.93</v>
      </c>
      <c r="G219" s="2">
        <f>IFERROR(__xludf.DUMMYFUNCTION("""COMPUTED_VALUE"""),45607.66666666667)</f>
        <v>45607.66667</v>
      </c>
      <c r="H219" s="1">
        <f>IFERROR(__xludf.DUMMYFUNCTION("""COMPUTED_VALUE"""),605.58)</f>
        <v>605.58</v>
      </c>
      <c r="J219" s="2">
        <f>IFERROR(__xludf.DUMMYFUNCTION("""COMPUTED_VALUE"""),45607.66666666667)</f>
        <v>45607.66667</v>
      </c>
      <c r="K219" s="1">
        <f>IFERROR(__xludf.DUMMYFUNCTION("""COMPUTED_VALUE"""),617.62)</f>
        <v>617.62</v>
      </c>
      <c r="M219" s="2">
        <f>IFERROR(__xludf.DUMMYFUNCTION("""COMPUTED_VALUE"""),45607.66666666667)</f>
        <v>45607.66667</v>
      </c>
      <c r="N219" s="1">
        <f>IFERROR(__xludf.DUMMYFUNCTION("""COMPUTED_VALUE"""),2363837.0)</f>
        <v>2363837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IFERROR(__xludf.DUMMYFUNCTION("""COMPUTED_VALUE"""),616.3)</f>
        <v>616.3</v>
      </c>
      <c r="D220" s="2">
        <f>IFERROR(__xludf.DUMMYFUNCTION("""COMPUTED_VALUE"""),45608.66666666667)</f>
        <v>45608.66667</v>
      </c>
      <c r="E220" s="1">
        <f>IFERROR(__xludf.DUMMYFUNCTION("""COMPUTED_VALUE"""),632.53)</f>
        <v>632.53</v>
      </c>
      <c r="G220" s="2">
        <f>IFERROR(__xludf.DUMMYFUNCTION("""COMPUTED_VALUE"""),45608.66666666667)</f>
        <v>45608.66667</v>
      </c>
      <c r="H220" s="1">
        <f>IFERROR(__xludf.DUMMYFUNCTION("""COMPUTED_VALUE"""),612.62)</f>
        <v>612.62</v>
      </c>
      <c r="J220" s="2">
        <f>IFERROR(__xludf.DUMMYFUNCTION("""COMPUTED_VALUE"""),45608.66666666667)</f>
        <v>45608.66667</v>
      </c>
      <c r="K220" s="1">
        <f>IFERROR(__xludf.DUMMYFUNCTION("""COMPUTED_VALUE"""),631.81)</f>
        <v>631.81</v>
      </c>
      <c r="M220" s="2">
        <f>IFERROR(__xludf.DUMMYFUNCTION("""COMPUTED_VALUE"""),45608.66666666667)</f>
        <v>45608.66667</v>
      </c>
      <c r="N220" s="1">
        <f>IFERROR(__xludf.DUMMYFUNCTION("""COMPUTED_VALUE"""),2302381.0)</f>
        <v>2302381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IFERROR(__xludf.DUMMYFUNCTION("""COMPUTED_VALUE"""),631.81)</f>
        <v>631.81</v>
      </c>
      <c r="D221" s="2">
        <f>IFERROR(__xludf.DUMMYFUNCTION("""COMPUTED_VALUE"""),45609.66666666667)</f>
        <v>45609.66667</v>
      </c>
      <c r="E221" s="1">
        <f>IFERROR(__xludf.DUMMYFUNCTION("""COMPUTED_VALUE"""),653.66)</f>
        <v>653.66</v>
      </c>
      <c r="G221" s="2">
        <f>IFERROR(__xludf.DUMMYFUNCTION("""COMPUTED_VALUE"""),45609.66666666667)</f>
        <v>45609.66667</v>
      </c>
      <c r="H221" s="1">
        <f>IFERROR(__xludf.DUMMYFUNCTION("""COMPUTED_VALUE"""),631.81)</f>
        <v>631.81</v>
      </c>
      <c r="J221" s="2">
        <f>IFERROR(__xludf.DUMMYFUNCTION("""COMPUTED_VALUE"""),45609.66666666667)</f>
        <v>45609.66667</v>
      </c>
      <c r="K221" s="1">
        <f>IFERROR(__xludf.DUMMYFUNCTION("""COMPUTED_VALUE"""),652.13)</f>
        <v>652.13</v>
      </c>
      <c r="M221" s="2">
        <f>IFERROR(__xludf.DUMMYFUNCTION("""COMPUTED_VALUE"""),45609.66666666667)</f>
        <v>45609.66667</v>
      </c>
      <c r="N221" s="1">
        <f>IFERROR(__xludf.DUMMYFUNCTION("""COMPUTED_VALUE"""),2889249.0)</f>
        <v>2889249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IFERROR(__xludf.DUMMYFUNCTION("""COMPUTED_VALUE"""),655.5)</f>
        <v>655.5</v>
      </c>
      <c r="D222" s="2">
        <f>IFERROR(__xludf.DUMMYFUNCTION("""COMPUTED_VALUE"""),45610.66666666667)</f>
        <v>45610.66667</v>
      </c>
      <c r="E222" s="1">
        <f>IFERROR(__xludf.DUMMYFUNCTION("""COMPUTED_VALUE"""),656.21)</f>
        <v>656.21</v>
      </c>
      <c r="G222" s="2">
        <f>IFERROR(__xludf.DUMMYFUNCTION("""COMPUTED_VALUE"""),45610.66666666667)</f>
        <v>45610.66667</v>
      </c>
      <c r="H222" s="1">
        <f>IFERROR(__xludf.DUMMYFUNCTION("""COMPUTED_VALUE"""),639.47)</f>
        <v>639.47</v>
      </c>
      <c r="J222" s="2">
        <f>IFERROR(__xludf.DUMMYFUNCTION("""COMPUTED_VALUE"""),45610.66666666667)</f>
        <v>45610.66667</v>
      </c>
      <c r="K222" s="1">
        <f>IFERROR(__xludf.DUMMYFUNCTION("""COMPUTED_VALUE"""),640.39)</f>
        <v>640.39</v>
      </c>
      <c r="M222" s="2">
        <f>IFERROR(__xludf.DUMMYFUNCTION("""COMPUTED_VALUE"""),45610.66666666667)</f>
        <v>45610.66667</v>
      </c>
      <c r="N222" s="1">
        <f>IFERROR(__xludf.DUMMYFUNCTION("""COMPUTED_VALUE"""),2071396.0)</f>
        <v>2071396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IFERROR(__xludf.DUMMYFUNCTION("""COMPUTED_VALUE"""),640.39)</f>
        <v>640.39</v>
      </c>
      <c r="D223" s="2">
        <f>IFERROR(__xludf.DUMMYFUNCTION("""COMPUTED_VALUE"""),45611.66666666667)</f>
        <v>45611.66667</v>
      </c>
      <c r="E223" s="1">
        <f>IFERROR(__xludf.DUMMYFUNCTION("""COMPUTED_VALUE"""),643.04)</f>
        <v>643.04</v>
      </c>
      <c r="G223" s="2">
        <f>IFERROR(__xludf.DUMMYFUNCTION("""COMPUTED_VALUE"""),45611.66666666667)</f>
        <v>45611.66667</v>
      </c>
      <c r="H223" s="1">
        <f>IFERROR(__xludf.DUMMYFUNCTION("""COMPUTED_VALUE"""),631.66)</f>
        <v>631.66</v>
      </c>
      <c r="J223" s="2">
        <f>IFERROR(__xludf.DUMMYFUNCTION("""COMPUTED_VALUE"""),45611.66666666667)</f>
        <v>45611.66667</v>
      </c>
      <c r="K223" s="1">
        <f>IFERROR(__xludf.DUMMYFUNCTION("""COMPUTED_VALUE"""),637.22)</f>
        <v>637.22</v>
      </c>
      <c r="M223" s="2">
        <f>IFERROR(__xludf.DUMMYFUNCTION("""COMPUTED_VALUE"""),45611.66666666667)</f>
        <v>45611.66667</v>
      </c>
      <c r="N223" s="1">
        <f>IFERROR(__xludf.DUMMYFUNCTION("""COMPUTED_VALUE"""),2245571.0)</f>
        <v>2245571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IFERROR(__xludf.DUMMYFUNCTION("""COMPUTED_VALUE"""),637.53)</f>
        <v>637.53</v>
      </c>
      <c r="D224" s="2">
        <f>IFERROR(__xludf.DUMMYFUNCTION("""COMPUTED_VALUE"""),45614.66666666667)</f>
        <v>45614.66667</v>
      </c>
      <c r="E224" s="1">
        <f>IFERROR(__xludf.DUMMYFUNCTION("""COMPUTED_VALUE"""),641.31)</f>
        <v>641.31</v>
      </c>
      <c r="G224" s="2">
        <f>IFERROR(__xludf.DUMMYFUNCTION("""COMPUTED_VALUE"""),45614.66666666667)</f>
        <v>45614.66667</v>
      </c>
      <c r="H224" s="1">
        <f>IFERROR(__xludf.DUMMYFUNCTION("""COMPUTED_VALUE"""),631.2)</f>
        <v>631.2</v>
      </c>
      <c r="J224" s="2">
        <f>IFERROR(__xludf.DUMMYFUNCTION("""COMPUTED_VALUE"""),45614.66666666667)</f>
        <v>45614.66667</v>
      </c>
      <c r="K224" s="1">
        <f>IFERROR(__xludf.DUMMYFUNCTION("""COMPUTED_VALUE"""),631.61)</f>
        <v>631.61</v>
      </c>
      <c r="M224" s="2">
        <f>IFERROR(__xludf.DUMMYFUNCTION("""COMPUTED_VALUE"""),45614.66666666667)</f>
        <v>45614.66667</v>
      </c>
      <c r="N224" s="1">
        <f>IFERROR(__xludf.DUMMYFUNCTION("""COMPUTED_VALUE"""),1448347.0)</f>
        <v>1448347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IFERROR(__xludf.DUMMYFUNCTION("""COMPUTED_VALUE"""),631.61)</f>
        <v>631.61</v>
      </c>
      <c r="D225" s="2">
        <f>IFERROR(__xludf.DUMMYFUNCTION("""COMPUTED_VALUE"""),45615.66666666667)</f>
        <v>45615.66667</v>
      </c>
      <c r="E225" s="1">
        <f>IFERROR(__xludf.DUMMYFUNCTION("""COMPUTED_VALUE"""),631.61)</f>
        <v>631.61</v>
      </c>
      <c r="G225" s="2">
        <f>IFERROR(__xludf.DUMMYFUNCTION("""COMPUTED_VALUE"""),45615.66666666667)</f>
        <v>45615.66667</v>
      </c>
      <c r="H225" s="1">
        <f>IFERROR(__xludf.DUMMYFUNCTION("""COMPUTED_VALUE"""),618.64)</f>
        <v>618.64</v>
      </c>
      <c r="J225" s="2">
        <f>IFERROR(__xludf.DUMMYFUNCTION("""COMPUTED_VALUE"""),45615.66666666667)</f>
        <v>45615.66667</v>
      </c>
      <c r="K225" s="1">
        <f>IFERROR(__xludf.DUMMYFUNCTION("""COMPUTED_VALUE"""),620.69)</f>
        <v>620.69</v>
      </c>
      <c r="M225" s="2">
        <f>IFERROR(__xludf.DUMMYFUNCTION("""COMPUTED_VALUE"""),45615.66666666667)</f>
        <v>45615.66667</v>
      </c>
      <c r="N225" s="1">
        <f>IFERROR(__xludf.DUMMYFUNCTION("""COMPUTED_VALUE"""),1741742.0)</f>
        <v>1741742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IFERROR(__xludf.DUMMYFUNCTION("""COMPUTED_VALUE"""),620.28)</f>
        <v>620.28</v>
      </c>
      <c r="D226" s="2">
        <f>IFERROR(__xludf.DUMMYFUNCTION("""COMPUTED_VALUE"""),45616.66666666667)</f>
        <v>45616.66667</v>
      </c>
      <c r="E226" s="1">
        <f>IFERROR(__xludf.DUMMYFUNCTION("""COMPUTED_VALUE"""),622.32)</f>
        <v>622.32</v>
      </c>
      <c r="G226" s="2">
        <f>IFERROR(__xludf.DUMMYFUNCTION("""COMPUTED_VALUE"""),45616.66666666667)</f>
        <v>45616.66667</v>
      </c>
      <c r="H226" s="1">
        <f>IFERROR(__xludf.DUMMYFUNCTION("""COMPUTED_VALUE"""),608.64)</f>
        <v>608.64</v>
      </c>
      <c r="J226" s="2">
        <f>IFERROR(__xludf.DUMMYFUNCTION("""COMPUTED_VALUE"""),45616.66666666667)</f>
        <v>45616.66667</v>
      </c>
      <c r="K226" s="1">
        <f>IFERROR(__xludf.DUMMYFUNCTION("""COMPUTED_VALUE"""),616.4)</f>
        <v>616.4</v>
      </c>
      <c r="M226" s="2">
        <f>IFERROR(__xludf.DUMMYFUNCTION("""COMPUTED_VALUE"""),45616.66666666667)</f>
        <v>45616.66667</v>
      </c>
      <c r="N226" s="1">
        <f>IFERROR(__xludf.DUMMYFUNCTION("""COMPUTED_VALUE"""),1573524.0)</f>
        <v>1573524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IFERROR(__xludf.DUMMYFUNCTION("""COMPUTED_VALUE"""),616.4)</f>
        <v>616.4</v>
      </c>
      <c r="D227" s="2">
        <f>IFERROR(__xludf.DUMMYFUNCTION("""COMPUTED_VALUE"""),45617.66666666667)</f>
        <v>45617.66667</v>
      </c>
      <c r="E227" s="1">
        <f>IFERROR(__xludf.DUMMYFUNCTION("""COMPUTED_VALUE"""),621.04)</f>
        <v>621.04</v>
      </c>
      <c r="G227" s="2">
        <f>IFERROR(__xludf.DUMMYFUNCTION("""COMPUTED_VALUE"""),45617.66666666667)</f>
        <v>45617.66667</v>
      </c>
      <c r="H227" s="1">
        <f>IFERROR(__xludf.DUMMYFUNCTION("""COMPUTED_VALUE"""),615.89)</f>
        <v>615.89</v>
      </c>
      <c r="J227" s="2">
        <f>IFERROR(__xludf.DUMMYFUNCTION("""COMPUTED_VALUE"""),45617.66666666667)</f>
        <v>45617.66667</v>
      </c>
      <c r="K227" s="1">
        <f>IFERROR(__xludf.DUMMYFUNCTION("""COMPUTED_VALUE"""),617.32)</f>
        <v>617.32</v>
      </c>
      <c r="M227" s="2">
        <f>IFERROR(__xludf.DUMMYFUNCTION("""COMPUTED_VALUE"""),45617.66666666667)</f>
        <v>45617.66667</v>
      </c>
      <c r="N227" s="1">
        <f>IFERROR(__xludf.DUMMYFUNCTION("""COMPUTED_VALUE"""),1331496.0)</f>
        <v>1331496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IFERROR(__xludf.DUMMYFUNCTION("""COMPUTED_VALUE"""),616.96)</f>
        <v>616.96</v>
      </c>
      <c r="D228" s="2">
        <f>IFERROR(__xludf.DUMMYFUNCTION("""COMPUTED_VALUE"""),45618.66666666667)</f>
        <v>45618.66667</v>
      </c>
      <c r="E228" s="1">
        <f>IFERROR(__xludf.DUMMYFUNCTION("""COMPUTED_VALUE"""),621.6)</f>
        <v>621.6</v>
      </c>
      <c r="G228" s="2">
        <f>IFERROR(__xludf.DUMMYFUNCTION("""COMPUTED_VALUE"""),45618.66666666667)</f>
        <v>45618.66667</v>
      </c>
      <c r="H228" s="1">
        <f>IFERROR(__xludf.DUMMYFUNCTION("""COMPUTED_VALUE"""),614.15)</f>
        <v>614.15</v>
      </c>
      <c r="J228" s="2">
        <f>IFERROR(__xludf.DUMMYFUNCTION("""COMPUTED_VALUE"""),45618.66666666667)</f>
        <v>45618.66667</v>
      </c>
      <c r="K228" s="1">
        <f>IFERROR(__xludf.DUMMYFUNCTION("""COMPUTED_VALUE"""),616.19)</f>
        <v>616.19</v>
      </c>
      <c r="M228" s="2">
        <f>IFERROR(__xludf.DUMMYFUNCTION("""COMPUTED_VALUE"""),45618.66666666667)</f>
        <v>45618.66667</v>
      </c>
      <c r="N228" s="1">
        <f>IFERROR(__xludf.DUMMYFUNCTION("""COMPUTED_VALUE"""),1488333.0)</f>
        <v>1488333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IFERROR(__xludf.DUMMYFUNCTION("""COMPUTED_VALUE"""),616.19)</f>
        <v>616.19</v>
      </c>
      <c r="D229" s="2">
        <f>IFERROR(__xludf.DUMMYFUNCTION("""COMPUTED_VALUE"""),45621.66666666667)</f>
        <v>45621.66667</v>
      </c>
      <c r="E229" s="1">
        <f>IFERROR(__xludf.DUMMYFUNCTION("""COMPUTED_VALUE"""),635.18)</f>
        <v>635.18</v>
      </c>
      <c r="G229" s="2">
        <f>IFERROR(__xludf.DUMMYFUNCTION("""COMPUTED_VALUE"""),45621.66666666667)</f>
        <v>45621.66667</v>
      </c>
      <c r="H229" s="1">
        <f>IFERROR(__xludf.DUMMYFUNCTION("""COMPUTED_VALUE"""),616.19)</f>
        <v>616.19</v>
      </c>
      <c r="J229" s="2">
        <f>IFERROR(__xludf.DUMMYFUNCTION("""COMPUTED_VALUE"""),45621.66666666667)</f>
        <v>45621.66667</v>
      </c>
      <c r="K229" s="1">
        <f>IFERROR(__xludf.DUMMYFUNCTION("""COMPUTED_VALUE"""),619.36)</f>
        <v>619.36</v>
      </c>
      <c r="M229" s="2">
        <f>IFERROR(__xludf.DUMMYFUNCTION("""COMPUTED_VALUE"""),45621.66666666667)</f>
        <v>45621.66667</v>
      </c>
      <c r="N229" s="1">
        <f>IFERROR(__xludf.DUMMYFUNCTION("""COMPUTED_VALUE"""),2848777.0)</f>
        <v>2848777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IFERROR(__xludf.DUMMYFUNCTION("""COMPUTED_VALUE"""),619.66)</f>
        <v>619.66</v>
      </c>
      <c r="D230" s="2">
        <f>IFERROR(__xludf.DUMMYFUNCTION("""COMPUTED_VALUE"""),45622.66666666667)</f>
        <v>45622.66667</v>
      </c>
      <c r="E230" s="1">
        <f>IFERROR(__xludf.DUMMYFUNCTION("""COMPUTED_VALUE"""),628.34)</f>
        <v>628.34</v>
      </c>
      <c r="G230" s="2">
        <f>IFERROR(__xludf.DUMMYFUNCTION("""COMPUTED_VALUE"""),45622.66666666667)</f>
        <v>45622.66667</v>
      </c>
      <c r="H230" s="1">
        <f>IFERROR(__xludf.DUMMYFUNCTION("""COMPUTED_VALUE"""),616.19)</f>
        <v>616.19</v>
      </c>
      <c r="J230" s="2">
        <f>IFERROR(__xludf.DUMMYFUNCTION("""COMPUTED_VALUE"""),45622.66666666667)</f>
        <v>45622.66667</v>
      </c>
      <c r="K230" s="1">
        <f>IFERROR(__xludf.DUMMYFUNCTION("""COMPUTED_VALUE"""),626.91)</f>
        <v>626.91</v>
      </c>
      <c r="M230" s="2">
        <f>IFERROR(__xludf.DUMMYFUNCTION("""COMPUTED_VALUE"""),45622.66666666667)</f>
        <v>45622.66667</v>
      </c>
      <c r="N230" s="1">
        <f>IFERROR(__xludf.DUMMYFUNCTION("""COMPUTED_VALUE"""),2132677.0)</f>
        <v>2132677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IFERROR(__xludf.DUMMYFUNCTION("""COMPUTED_VALUE"""),626.91)</f>
        <v>626.91</v>
      </c>
      <c r="D231" s="2">
        <f>IFERROR(__xludf.DUMMYFUNCTION("""COMPUTED_VALUE"""),45623.66666666667)</f>
        <v>45623.66667</v>
      </c>
      <c r="E231" s="1">
        <f>IFERROR(__xludf.DUMMYFUNCTION("""COMPUTED_VALUE"""),633.6)</f>
        <v>633.6</v>
      </c>
      <c r="G231" s="2">
        <f>IFERROR(__xludf.DUMMYFUNCTION("""COMPUTED_VALUE"""),45623.66666666667)</f>
        <v>45623.66667</v>
      </c>
      <c r="H231" s="1">
        <f>IFERROR(__xludf.DUMMYFUNCTION("""COMPUTED_VALUE"""),624.46)</f>
        <v>624.46</v>
      </c>
      <c r="J231" s="2">
        <f>IFERROR(__xludf.DUMMYFUNCTION("""COMPUTED_VALUE"""),45623.66666666667)</f>
        <v>45623.66667</v>
      </c>
      <c r="K231" s="1">
        <f>IFERROR(__xludf.DUMMYFUNCTION("""COMPUTED_VALUE"""),625.28)</f>
        <v>625.28</v>
      </c>
      <c r="M231" s="2">
        <f>IFERROR(__xludf.DUMMYFUNCTION("""COMPUTED_VALUE"""),45623.66666666667)</f>
        <v>45623.66667</v>
      </c>
      <c r="N231" s="1">
        <f>IFERROR(__xludf.DUMMYFUNCTION("""COMPUTED_VALUE"""),1438022.0)</f>
        <v>1438022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IFERROR(__xludf.DUMMYFUNCTION("""COMPUTED_VALUE"""),625.28)</f>
        <v>625.28</v>
      </c>
      <c r="D232" s="2">
        <f>IFERROR(__xludf.DUMMYFUNCTION("""COMPUTED_VALUE"""),45625.54166666667)</f>
        <v>45625.54167</v>
      </c>
      <c r="E232" s="1">
        <f>IFERROR(__xludf.DUMMYFUNCTION("""COMPUTED_VALUE"""),637.12)</f>
        <v>637.12</v>
      </c>
      <c r="G232" s="2">
        <f>IFERROR(__xludf.DUMMYFUNCTION("""COMPUTED_VALUE"""),45625.54166666667)</f>
        <v>45625.54167</v>
      </c>
      <c r="H232" s="1">
        <f>IFERROR(__xludf.DUMMYFUNCTION("""COMPUTED_VALUE"""),622.83)</f>
        <v>622.83</v>
      </c>
      <c r="J232" s="2">
        <f>IFERROR(__xludf.DUMMYFUNCTION("""COMPUTED_VALUE"""),45625.54166666667)</f>
        <v>45625.54167</v>
      </c>
      <c r="K232" s="1">
        <f>IFERROR(__xludf.DUMMYFUNCTION("""COMPUTED_VALUE"""),633.55)</f>
        <v>633.55</v>
      </c>
      <c r="M232" s="2">
        <f>IFERROR(__xludf.DUMMYFUNCTION("""COMPUTED_VALUE"""),45625.54166666667)</f>
        <v>45625.54167</v>
      </c>
      <c r="N232" s="1">
        <f>IFERROR(__xludf.DUMMYFUNCTION("""COMPUTED_VALUE"""),988154.0)</f>
        <v>988154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IFERROR(__xludf.DUMMYFUNCTION("""COMPUTED_VALUE"""),633.55)</f>
        <v>633.55</v>
      </c>
      <c r="D233" s="2">
        <f>IFERROR(__xludf.DUMMYFUNCTION("""COMPUTED_VALUE"""),45628.66666666667)</f>
        <v>45628.66667</v>
      </c>
      <c r="E233" s="1">
        <f>IFERROR(__xludf.DUMMYFUNCTION("""COMPUTED_VALUE"""),638.86)</f>
        <v>638.86</v>
      </c>
      <c r="G233" s="2">
        <f>IFERROR(__xludf.DUMMYFUNCTION("""COMPUTED_VALUE"""),45628.66666666667)</f>
        <v>45628.66667</v>
      </c>
      <c r="H233" s="1">
        <f>IFERROR(__xludf.DUMMYFUNCTION("""COMPUTED_VALUE"""),626.91)</f>
        <v>626.91</v>
      </c>
      <c r="J233" s="2">
        <f>IFERROR(__xludf.DUMMYFUNCTION("""COMPUTED_VALUE"""),45628.66666666667)</f>
        <v>45628.66667</v>
      </c>
      <c r="K233" s="1">
        <f>IFERROR(__xludf.DUMMYFUNCTION("""COMPUTED_VALUE"""),631.0)</f>
        <v>631</v>
      </c>
      <c r="M233" s="2">
        <f>IFERROR(__xludf.DUMMYFUNCTION("""COMPUTED_VALUE"""),45628.66666666667)</f>
        <v>45628.66667</v>
      </c>
      <c r="N233" s="1">
        <f>IFERROR(__xludf.DUMMYFUNCTION("""COMPUTED_VALUE"""),1874746.0)</f>
        <v>1874746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IFERROR(__xludf.DUMMYFUNCTION("""COMPUTED_VALUE"""),631.0)</f>
        <v>631</v>
      </c>
      <c r="D234" s="2">
        <f>IFERROR(__xludf.DUMMYFUNCTION("""COMPUTED_VALUE"""),45629.66666666667)</f>
        <v>45629.66667</v>
      </c>
      <c r="E234" s="1">
        <f>IFERROR(__xludf.DUMMYFUNCTION("""COMPUTED_VALUE"""),636.0)</f>
        <v>636</v>
      </c>
      <c r="G234" s="2">
        <f>IFERROR(__xludf.DUMMYFUNCTION("""COMPUTED_VALUE"""),45629.66666666667)</f>
        <v>45629.66667</v>
      </c>
      <c r="H234" s="1">
        <f>IFERROR(__xludf.DUMMYFUNCTION("""COMPUTED_VALUE"""),620.58)</f>
        <v>620.58</v>
      </c>
      <c r="J234" s="2">
        <f>IFERROR(__xludf.DUMMYFUNCTION("""COMPUTED_VALUE"""),45629.66666666667)</f>
        <v>45629.66667</v>
      </c>
      <c r="K234" s="1">
        <f>IFERROR(__xludf.DUMMYFUNCTION("""COMPUTED_VALUE"""),627.63)</f>
        <v>627.63</v>
      </c>
      <c r="M234" s="2">
        <f>IFERROR(__xludf.DUMMYFUNCTION("""COMPUTED_VALUE"""),45629.66666666667)</f>
        <v>45629.66667</v>
      </c>
      <c r="N234" s="1">
        <f>IFERROR(__xludf.DUMMYFUNCTION("""COMPUTED_VALUE"""),2099363.0)</f>
        <v>2099363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IFERROR(__xludf.DUMMYFUNCTION("""COMPUTED_VALUE"""),627.63)</f>
        <v>627.63</v>
      </c>
      <c r="D235" s="2">
        <f>IFERROR(__xludf.DUMMYFUNCTION("""COMPUTED_VALUE"""),45630.66666666667)</f>
        <v>45630.66667</v>
      </c>
      <c r="E235" s="1">
        <f>IFERROR(__xludf.DUMMYFUNCTION("""COMPUTED_VALUE"""),638.04)</f>
        <v>638.04</v>
      </c>
      <c r="G235" s="2">
        <f>IFERROR(__xludf.DUMMYFUNCTION("""COMPUTED_VALUE"""),45630.66666666667)</f>
        <v>45630.66667</v>
      </c>
      <c r="H235" s="1">
        <f>IFERROR(__xludf.DUMMYFUNCTION("""COMPUTED_VALUE"""),627.47)</f>
        <v>627.47</v>
      </c>
      <c r="J235" s="2">
        <f>IFERROR(__xludf.DUMMYFUNCTION("""COMPUTED_VALUE"""),45630.66666666667)</f>
        <v>45630.66667</v>
      </c>
      <c r="K235" s="1">
        <f>IFERROR(__xludf.DUMMYFUNCTION("""COMPUTED_VALUE"""),630.49)</f>
        <v>630.49</v>
      </c>
      <c r="M235" s="2">
        <f>IFERROR(__xludf.DUMMYFUNCTION("""COMPUTED_VALUE"""),45630.66666666667)</f>
        <v>45630.66667</v>
      </c>
      <c r="N235" s="1">
        <f>IFERROR(__xludf.DUMMYFUNCTION("""COMPUTED_VALUE"""),1795243.0)</f>
        <v>1795243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IFERROR(__xludf.DUMMYFUNCTION("""COMPUTED_VALUE"""),632.83)</f>
        <v>632.83</v>
      </c>
      <c r="D236" s="2">
        <f>IFERROR(__xludf.DUMMYFUNCTION("""COMPUTED_VALUE"""),45631.66666666667)</f>
        <v>45631.66667</v>
      </c>
      <c r="E236" s="1">
        <f>IFERROR(__xludf.DUMMYFUNCTION("""COMPUTED_VALUE"""),633.4)</f>
        <v>633.4</v>
      </c>
      <c r="G236" s="2">
        <f>IFERROR(__xludf.DUMMYFUNCTION("""COMPUTED_VALUE"""),45631.66666666667)</f>
        <v>45631.66667</v>
      </c>
      <c r="H236" s="1">
        <f>IFERROR(__xludf.DUMMYFUNCTION("""COMPUTED_VALUE"""),625.38)</f>
        <v>625.38</v>
      </c>
      <c r="J236" s="2">
        <f>IFERROR(__xludf.DUMMYFUNCTION("""COMPUTED_VALUE"""),45631.66666666667)</f>
        <v>45631.66667</v>
      </c>
      <c r="K236" s="1">
        <f>IFERROR(__xludf.DUMMYFUNCTION("""COMPUTED_VALUE"""),626.81)</f>
        <v>626.81</v>
      </c>
      <c r="M236" s="2">
        <f>IFERROR(__xludf.DUMMYFUNCTION("""COMPUTED_VALUE"""),45631.66666666667)</f>
        <v>45631.66667</v>
      </c>
      <c r="N236" s="1">
        <f>IFERROR(__xludf.DUMMYFUNCTION("""COMPUTED_VALUE"""),1524787.0)</f>
        <v>1524787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IFERROR(__xludf.DUMMYFUNCTION("""COMPUTED_VALUE"""),651.72)</f>
        <v>651.72</v>
      </c>
      <c r="D237" s="2">
        <f>IFERROR(__xludf.DUMMYFUNCTION("""COMPUTED_VALUE"""),45632.66666666667)</f>
        <v>45632.66667</v>
      </c>
      <c r="E237" s="1">
        <f>IFERROR(__xludf.DUMMYFUNCTION("""COMPUTED_VALUE"""),658.58)</f>
        <v>658.58</v>
      </c>
      <c r="G237" s="2">
        <f>IFERROR(__xludf.DUMMYFUNCTION("""COMPUTED_VALUE"""),45632.66666666667)</f>
        <v>45632.66667</v>
      </c>
      <c r="H237" s="1">
        <f>IFERROR(__xludf.DUMMYFUNCTION("""COMPUTED_VALUE"""),621.66)</f>
        <v>621.66</v>
      </c>
      <c r="J237" s="2">
        <f>IFERROR(__xludf.DUMMYFUNCTION("""COMPUTED_VALUE"""),45632.66666666667)</f>
        <v>45632.66667</v>
      </c>
      <c r="K237" s="1">
        <f>IFERROR(__xludf.DUMMYFUNCTION("""COMPUTED_VALUE"""),624.05)</f>
        <v>624.05</v>
      </c>
      <c r="M237" s="2">
        <f>IFERROR(__xludf.DUMMYFUNCTION("""COMPUTED_VALUE"""),45632.66666666667)</f>
        <v>45632.66667</v>
      </c>
      <c r="N237" s="1">
        <f>IFERROR(__xludf.DUMMYFUNCTION("""COMPUTED_VALUE"""),2207038.0)</f>
        <v>2207038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IFERROR(__xludf.DUMMYFUNCTION("""COMPUTED_VALUE"""),624.05)</f>
        <v>624.05</v>
      </c>
      <c r="D238" s="2">
        <f>IFERROR(__xludf.DUMMYFUNCTION("""COMPUTED_VALUE"""),45635.66666666667)</f>
        <v>45635.66667</v>
      </c>
      <c r="E238" s="1">
        <f>IFERROR(__xludf.DUMMYFUNCTION("""COMPUTED_VALUE"""),633.85)</f>
        <v>633.85</v>
      </c>
      <c r="G238" s="2">
        <f>IFERROR(__xludf.DUMMYFUNCTION("""COMPUTED_VALUE"""),45635.66666666667)</f>
        <v>45635.66667</v>
      </c>
      <c r="H238" s="1">
        <f>IFERROR(__xludf.DUMMYFUNCTION("""COMPUTED_VALUE"""),623.03)</f>
        <v>623.03</v>
      </c>
      <c r="J238" s="2">
        <f>IFERROR(__xludf.DUMMYFUNCTION("""COMPUTED_VALUE"""),45635.66666666667)</f>
        <v>45635.66667</v>
      </c>
      <c r="K238" s="1">
        <f>IFERROR(__xludf.DUMMYFUNCTION("""COMPUTED_VALUE"""),628.55)</f>
        <v>628.55</v>
      </c>
      <c r="M238" s="2">
        <f>IFERROR(__xludf.DUMMYFUNCTION("""COMPUTED_VALUE"""),45635.66666666667)</f>
        <v>45635.66667</v>
      </c>
      <c r="N238" s="1">
        <f>IFERROR(__xludf.DUMMYFUNCTION("""COMPUTED_VALUE"""),1811176.0)</f>
        <v>1811176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IFERROR(__xludf.DUMMYFUNCTION("""COMPUTED_VALUE"""),628.85)</f>
        <v>628.85</v>
      </c>
      <c r="D239" s="2">
        <f>IFERROR(__xludf.DUMMYFUNCTION("""COMPUTED_VALUE"""),45636.66666666667)</f>
        <v>45636.66667</v>
      </c>
      <c r="E239" s="1">
        <f>IFERROR(__xludf.DUMMYFUNCTION("""COMPUTED_VALUE"""),631.51)</f>
        <v>631.51</v>
      </c>
      <c r="G239" s="2">
        <f>IFERROR(__xludf.DUMMYFUNCTION("""COMPUTED_VALUE"""),45636.66666666667)</f>
        <v>45636.66667</v>
      </c>
      <c r="H239" s="1">
        <f>IFERROR(__xludf.DUMMYFUNCTION("""COMPUTED_VALUE"""),624.16)</f>
        <v>624.16</v>
      </c>
      <c r="J239" s="2">
        <f>IFERROR(__xludf.DUMMYFUNCTION("""COMPUTED_VALUE"""),45636.66666666667)</f>
        <v>45636.66667</v>
      </c>
      <c r="K239" s="1">
        <f>IFERROR(__xludf.DUMMYFUNCTION("""COMPUTED_VALUE"""),628.75)</f>
        <v>628.75</v>
      </c>
      <c r="M239" s="2">
        <f>IFERROR(__xludf.DUMMYFUNCTION("""COMPUTED_VALUE"""),45636.66666666667)</f>
        <v>45636.66667</v>
      </c>
      <c r="N239" s="1">
        <f>IFERROR(__xludf.DUMMYFUNCTION("""COMPUTED_VALUE"""),1591127.0)</f>
        <v>1591127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IFERROR(__xludf.DUMMYFUNCTION("""COMPUTED_VALUE"""),632.22)</f>
        <v>632.22</v>
      </c>
      <c r="D240" s="2">
        <f>IFERROR(__xludf.DUMMYFUNCTION("""COMPUTED_VALUE"""),45637.66666666667)</f>
        <v>45637.66667</v>
      </c>
      <c r="E240" s="1">
        <f>IFERROR(__xludf.DUMMYFUNCTION("""COMPUTED_VALUE"""),634.26)</f>
        <v>634.26</v>
      </c>
      <c r="G240" s="2">
        <f>IFERROR(__xludf.DUMMYFUNCTION("""COMPUTED_VALUE"""),45637.66666666667)</f>
        <v>45637.66667</v>
      </c>
      <c r="H240" s="1">
        <f>IFERROR(__xludf.DUMMYFUNCTION("""COMPUTED_VALUE"""),626.61)</f>
        <v>626.61</v>
      </c>
      <c r="J240" s="2">
        <f>IFERROR(__xludf.DUMMYFUNCTION("""COMPUTED_VALUE"""),45637.66666666667)</f>
        <v>45637.66667</v>
      </c>
      <c r="K240" s="1">
        <f>IFERROR(__xludf.DUMMYFUNCTION("""COMPUTED_VALUE"""),626.71)</f>
        <v>626.71</v>
      </c>
      <c r="M240" s="2">
        <f>IFERROR(__xludf.DUMMYFUNCTION("""COMPUTED_VALUE"""),45637.66666666667)</f>
        <v>45637.66667</v>
      </c>
      <c r="N240" s="1">
        <f>IFERROR(__xludf.DUMMYFUNCTION("""COMPUTED_VALUE"""),1583093.0)</f>
        <v>1583093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IFERROR(__xludf.DUMMYFUNCTION("""COMPUTED_VALUE"""),629.36)</f>
        <v>629.36</v>
      </c>
      <c r="D241" s="2">
        <f>IFERROR(__xludf.DUMMYFUNCTION("""COMPUTED_VALUE"""),45638.66666666667)</f>
        <v>45638.66667</v>
      </c>
      <c r="E241" s="1">
        <f>IFERROR(__xludf.DUMMYFUNCTION("""COMPUTED_VALUE"""),632.43)</f>
        <v>632.43</v>
      </c>
      <c r="G241" s="2">
        <f>IFERROR(__xludf.DUMMYFUNCTION("""COMPUTED_VALUE"""),45638.66666666667)</f>
        <v>45638.66667</v>
      </c>
      <c r="H241" s="1">
        <f>IFERROR(__xludf.DUMMYFUNCTION("""COMPUTED_VALUE"""),619.97)</f>
        <v>619.97</v>
      </c>
      <c r="J241" s="2">
        <f>IFERROR(__xludf.DUMMYFUNCTION("""COMPUTED_VALUE"""),45638.66666666667)</f>
        <v>45638.66667</v>
      </c>
      <c r="K241" s="1">
        <f>IFERROR(__xludf.DUMMYFUNCTION("""COMPUTED_VALUE"""),622.11)</f>
        <v>622.11</v>
      </c>
      <c r="M241" s="2">
        <f>IFERROR(__xludf.DUMMYFUNCTION("""COMPUTED_VALUE"""),45638.66666666667)</f>
        <v>45638.66667</v>
      </c>
      <c r="N241" s="1">
        <f>IFERROR(__xludf.DUMMYFUNCTION("""COMPUTED_VALUE"""),1792956.0)</f>
        <v>1792956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IFERROR(__xludf.DUMMYFUNCTION("""COMPUTED_VALUE"""),621.09)</f>
        <v>621.09</v>
      </c>
      <c r="D242" s="2">
        <f>IFERROR(__xludf.DUMMYFUNCTION("""COMPUTED_VALUE"""),45639.66666666667)</f>
        <v>45639.66667</v>
      </c>
      <c r="E242" s="1">
        <f>IFERROR(__xludf.DUMMYFUNCTION("""COMPUTED_VALUE"""),630.08)</f>
        <v>630.08</v>
      </c>
      <c r="G242" s="2">
        <f>IFERROR(__xludf.DUMMYFUNCTION("""COMPUTED_VALUE"""),45639.66666666667)</f>
        <v>45639.66667</v>
      </c>
      <c r="H242" s="1">
        <f>IFERROR(__xludf.DUMMYFUNCTION("""COMPUTED_VALUE"""),619.46)</f>
        <v>619.46</v>
      </c>
      <c r="J242" s="2">
        <f>IFERROR(__xludf.DUMMYFUNCTION("""COMPUTED_VALUE"""),45639.66666666667)</f>
        <v>45639.66667</v>
      </c>
      <c r="K242" s="1">
        <f>IFERROR(__xludf.DUMMYFUNCTION("""COMPUTED_VALUE"""),623.44)</f>
        <v>623.44</v>
      </c>
      <c r="M242" s="2">
        <f>IFERROR(__xludf.DUMMYFUNCTION("""COMPUTED_VALUE"""),45639.66666666667)</f>
        <v>45639.66667</v>
      </c>
      <c r="N242" s="1">
        <f>IFERROR(__xludf.DUMMYFUNCTION("""COMPUTED_VALUE"""),1326529.0)</f>
        <v>1326529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IFERROR(__xludf.DUMMYFUNCTION("""COMPUTED_VALUE"""),621.2)</f>
        <v>621.2</v>
      </c>
      <c r="D243" s="2">
        <f>IFERROR(__xludf.DUMMYFUNCTION("""COMPUTED_VALUE"""),45642.66666666667)</f>
        <v>45642.66667</v>
      </c>
      <c r="E243" s="1">
        <f>IFERROR(__xludf.DUMMYFUNCTION("""COMPUTED_VALUE"""),622.63)</f>
        <v>622.63</v>
      </c>
      <c r="G243" s="2">
        <f>IFERROR(__xludf.DUMMYFUNCTION("""COMPUTED_VALUE"""),45642.66666666667)</f>
        <v>45642.66667</v>
      </c>
      <c r="H243" s="1">
        <f>IFERROR(__xludf.DUMMYFUNCTION("""COMPUTED_VALUE"""),608.03)</f>
        <v>608.03</v>
      </c>
      <c r="J243" s="2">
        <f>IFERROR(__xludf.DUMMYFUNCTION("""COMPUTED_VALUE"""),45642.66666666667)</f>
        <v>45642.66667</v>
      </c>
      <c r="K243" s="1">
        <f>IFERROR(__xludf.DUMMYFUNCTION("""COMPUTED_VALUE"""),608.44)</f>
        <v>608.44</v>
      </c>
      <c r="M243" s="2">
        <f>IFERROR(__xludf.DUMMYFUNCTION("""COMPUTED_VALUE"""),45642.66666666667)</f>
        <v>45642.66667</v>
      </c>
      <c r="N243" s="1">
        <f>IFERROR(__xludf.DUMMYFUNCTION("""COMPUTED_VALUE"""),1781750.0)</f>
        <v>1781750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IFERROR(__xludf.DUMMYFUNCTION("""COMPUTED_VALUE"""),604.96)</f>
        <v>604.96</v>
      </c>
      <c r="D244" s="2">
        <f>IFERROR(__xludf.DUMMYFUNCTION("""COMPUTED_VALUE"""),45643.66666666667)</f>
        <v>45643.66667</v>
      </c>
      <c r="E244" s="1">
        <f>IFERROR(__xludf.DUMMYFUNCTION("""COMPUTED_VALUE"""),612.67)</f>
        <v>612.67</v>
      </c>
      <c r="G244" s="2">
        <f>IFERROR(__xludf.DUMMYFUNCTION("""COMPUTED_VALUE"""),45643.66666666667)</f>
        <v>45643.66667</v>
      </c>
      <c r="H244" s="1">
        <f>IFERROR(__xludf.DUMMYFUNCTION("""COMPUTED_VALUE"""),602.41)</f>
        <v>602.41</v>
      </c>
      <c r="J244" s="2">
        <f>IFERROR(__xludf.DUMMYFUNCTION("""COMPUTED_VALUE"""),45643.66666666667)</f>
        <v>45643.66667</v>
      </c>
      <c r="K244" s="1">
        <f>IFERROR(__xludf.DUMMYFUNCTION("""COMPUTED_VALUE"""),604.86)</f>
        <v>604.86</v>
      </c>
      <c r="M244" s="2">
        <f>IFERROR(__xludf.DUMMYFUNCTION("""COMPUTED_VALUE"""),45643.66666666667)</f>
        <v>45643.66667</v>
      </c>
      <c r="N244" s="1">
        <f>IFERROR(__xludf.DUMMYFUNCTION("""COMPUTED_VALUE"""),1645420.0)</f>
        <v>1645420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IFERROR(__xludf.DUMMYFUNCTION("""COMPUTED_VALUE"""),604.86)</f>
        <v>604.86</v>
      </c>
      <c r="D245" s="2">
        <f>IFERROR(__xludf.DUMMYFUNCTION("""COMPUTED_VALUE"""),45644.66666666667)</f>
        <v>45644.66667</v>
      </c>
      <c r="E245" s="1">
        <f>IFERROR(__xludf.DUMMYFUNCTION("""COMPUTED_VALUE"""),608.23)</f>
        <v>608.23</v>
      </c>
      <c r="G245" s="2">
        <f>IFERROR(__xludf.DUMMYFUNCTION("""COMPUTED_VALUE"""),45644.66666666667)</f>
        <v>45644.66667</v>
      </c>
      <c r="H245" s="1">
        <f>IFERROR(__xludf.DUMMYFUNCTION("""COMPUTED_VALUE"""),595.06)</f>
        <v>595.06</v>
      </c>
      <c r="J245" s="2">
        <f>IFERROR(__xludf.DUMMYFUNCTION("""COMPUTED_VALUE"""),45644.66666666667)</f>
        <v>45644.66667</v>
      </c>
      <c r="K245" s="1">
        <f>IFERROR(__xludf.DUMMYFUNCTION("""COMPUTED_VALUE"""),595.37)</f>
        <v>595.37</v>
      </c>
      <c r="M245" s="2">
        <f>IFERROR(__xludf.DUMMYFUNCTION("""COMPUTED_VALUE"""),45644.66666666667)</f>
        <v>45644.66667</v>
      </c>
      <c r="N245" s="1">
        <f>IFERROR(__xludf.DUMMYFUNCTION("""COMPUTED_VALUE"""),1731082.0)</f>
        <v>1731082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IFERROR(__xludf.DUMMYFUNCTION("""COMPUTED_VALUE"""),596.59)</f>
        <v>596.59</v>
      </c>
      <c r="D246" s="2">
        <f>IFERROR(__xludf.DUMMYFUNCTION("""COMPUTED_VALUE"""),45645.66666666667)</f>
        <v>45645.66667</v>
      </c>
      <c r="E246" s="1">
        <f>IFERROR(__xludf.DUMMYFUNCTION("""COMPUTED_VALUE"""),601.49)</f>
        <v>601.49</v>
      </c>
      <c r="G246" s="2">
        <f>IFERROR(__xludf.DUMMYFUNCTION("""COMPUTED_VALUE"""),45645.66666666667)</f>
        <v>45645.66667</v>
      </c>
      <c r="H246" s="1">
        <f>IFERROR(__xludf.DUMMYFUNCTION("""COMPUTED_VALUE"""),593.02)</f>
        <v>593.02</v>
      </c>
      <c r="J246" s="2">
        <f>IFERROR(__xludf.DUMMYFUNCTION("""COMPUTED_VALUE"""),45645.66666666667)</f>
        <v>45645.66667</v>
      </c>
      <c r="K246" s="1">
        <f>IFERROR(__xludf.DUMMYFUNCTION("""COMPUTED_VALUE"""),598.74)</f>
        <v>598.74</v>
      </c>
      <c r="M246" s="2">
        <f>IFERROR(__xludf.DUMMYFUNCTION("""COMPUTED_VALUE"""),45645.66666666667)</f>
        <v>45645.66667</v>
      </c>
      <c r="N246" s="1">
        <f>IFERROR(__xludf.DUMMYFUNCTION("""COMPUTED_VALUE"""),1437276.0)</f>
        <v>1437276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IFERROR(__xludf.DUMMYFUNCTION("""COMPUTED_VALUE"""),598.74)</f>
        <v>598.74</v>
      </c>
      <c r="D247" s="2">
        <f>IFERROR(__xludf.DUMMYFUNCTION("""COMPUTED_VALUE"""),45646.66666666667)</f>
        <v>45646.66667</v>
      </c>
      <c r="E247" s="1">
        <f>IFERROR(__xludf.DUMMYFUNCTION("""COMPUTED_VALUE"""),606.75)</f>
        <v>606.75</v>
      </c>
      <c r="G247" s="2">
        <f>IFERROR(__xludf.DUMMYFUNCTION("""COMPUTED_VALUE"""),45646.66666666667)</f>
        <v>45646.66667</v>
      </c>
      <c r="H247" s="1">
        <f>IFERROR(__xludf.DUMMYFUNCTION("""COMPUTED_VALUE"""),594.81)</f>
        <v>594.81</v>
      </c>
      <c r="J247" s="2">
        <f>IFERROR(__xludf.DUMMYFUNCTION("""COMPUTED_VALUE"""),45646.66666666667)</f>
        <v>45646.66667</v>
      </c>
      <c r="K247" s="1">
        <f>IFERROR(__xludf.DUMMYFUNCTION("""COMPUTED_VALUE"""),605.78)</f>
        <v>605.78</v>
      </c>
      <c r="M247" s="2">
        <f>IFERROR(__xludf.DUMMYFUNCTION("""COMPUTED_VALUE"""),45646.66666666667)</f>
        <v>45646.66667</v>
      </c>
      <c r="N247" s="1">
        <f>IFERROR(__xludf.DUMMYFUNCTION("""COMPUTED_VALUE"""),4913480.0)</f>
        <v>4913480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IFERROR(__xludf.DUMMYFUNCTION("""COMPUTED_VALUE"""),605.78)</f>
        <v>605.78</v>
      </c>
      <c r="D248" s="2">
        <f>IFERROR(__xludf.DUMMYFUNCTION("""COMPUTED_VALUE"""),45649.66666666667)</f>
        <v>45649.66667</v>
      </c>
      <c r="E248" s="1">
        <f>IFERROR(__xludf.DUMMYFUNCTION("""COMPUTED_VALUE"""),605.78)</f>
        <v>605.78</v>
      </c>
      <c r="G248" s="2">
        <f>IFERROR(__xludf.DUMMYFUNCTION("""COMPUTED_VALUE"""),45649.66666666667)</f>
        <v>45649.66667</v>
      </c>
      <c r="H248" s="1">
        <f>IFERROR(__xludf.DUMMYFUNCTION("""COMPUTED_VALUE"""),591.28)</f>
        <v>591.28</v>
      </c>
      <c r="J248" s="2">
        <f>IFERROR(__xludf.DUMMYFUNCTION("""COMPUTED_VALUE"""),45649.66666666667)</f>
        <v>45649.66667</v>
      </c>
      <c r="K248" s="1">
        <f>IFERROR(__xludf.DUMMYFUNCTION("""COMPUTED_VALUE"""),597.92)</f>
        <v>597.92</v>
      </c>
      <c r="M248" s="2">
        <f>IFERROR(__xludf.DUMMYFUNCTION("""COMPUTED_VALUE"""),45649.66666666667)</f>
        <v>45649.66667</v>
      </c>
      <c r="N248" s="1">
        <f>IFERROR(__xludf.DUMMYFUNCTION("""COMPUTED_VALUE"""),1532789.0)</f>
        <v>1532789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IFERROR(__xludf.DUMMYFUNCTION("""COMPUTED_VALUE"""),596.39)</f>
        <v>596.39</v>
      </c>
      <c r="D249" s="2">
        <f>IFERROR(__xludf.DUMMYFUNCTION("""COMPUTED_VALUE"""),45650.54166666667)</f>
        <v>45650.54167</v>
      </c>
      <c r="E249" s="1">
        <f>IFERROR(__xludf.DUMMYFUNCTION("""COMPUTED_VALUE"""),601.39)</f>
        <v>601.39</v>
      </c>
      <c r="G249" s="2">
        <f>IFERROR(__xludf.DUMMYFUNCTION("""COMPUTED_VALUE"""),45650.54166666667)</f>
        <v>45650.54167</v>
      </c>
      <c r="H249" s="1">
        <f>IFERROR(__xludf.DUMMYFUNCTION("""COMPUTED_VALUE"""),594.4)</f>
        <v>594.4</v>
      </c>
      <c r="J249" s="2">
        <f>IFERROR(__xludf.DUMMYFUNCTION("""COMPUTED_VALUE"""),45650.54166666667)</f>
        <v>45650.54167</v>
      </c>
      <c r="K249" s="1">
        <f>IFERROR(__xludf.DUMMYFUNCTION("""COMPUTED_VALUE"""),598.23)</f>
        <v>598.23</v>
      </c>
      <c r="M249" s="2">
        <f>IFERROR(__xludf.DUMMYFUNCTION("""COMPUTED_VALUE"""),45650.54166666667)</f>
        <v>45650.54167</v>
      </c>
      <c r="N249" s="1">
        <f>IFERROR(__xludf.DUMMYFUNCTION("""COMPUTED_VALUE"""),737844.0)</f>
        <v>737844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IFERROR(__xludf.DUMMYFUNCTION("""COMPUTED_VALUE"""),598.23)</f>
        <v>598.23</v>
      </c>
      <c r="D250" s="2">
        <f>IFERROR(__xludf.DUMMYFUNCTION("""COMPUTED_VALUE"""),45652.66666666667)</f>
        <v>45652.66667</v>
      </c>
      <c r="E250" s="1">
        <f>IFERROR(__xludf.DUMMYFUNCTION("""COMPUTED_VALUE"""),598.28)</f>
        <v>598.28</v>
      </c>
      <c r="G250" s="2">
        <f>IFERROR(__xludf.DUMMYFUNCTION("""COMPUTED_VALUE"""),45652.66666666667)</f>
        <v>45652.66667</v>
      </c>
      <c r="H250" s="1">
        <f>IFERROR(__xludf.DUMMYFUNCTION("""COMPUTED_VALUE"""),593.94)</f>
        <v>593.94</v>
      </c>
      <c r="J250" s="2">
        <f>IFERROR(__xludf.DUMMYFUNCTION("""COMPUTED_VALUE"""),45652.66666666667)</f>
        <v>45652.66667</v>
      </c>
      <c r="K250" s="1">
        <f>IFERROR(__xludf.DUMMYFUNCTION("""COMPUTED_VALUE"""),595.37)</f>
        <v>595.37</v>
      </c>
      <c r="M250" s="2">
        <f>IFERROR(__xludf.DUMMYFUNCTION("""COMPUTED_VALUE"""),45652.66666666667)</f>
        <v>45652.66667</v>
      </c>
      <c r="N250" s="1">
        <f>IFERROR(__xludf.DUMMYFUNCTION("""COMPUTED_VALUE"""),1131379.0)</f>
        <v>1131379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IFERROR(__xludf.DUMMYFUNCTION("""COMPUTED_VALUE"""),595.37)</f>
        <v>595.37</v>
      </c>
      <c r="D251" s="2">
        <f>IFERROR(__xludf.DUMMYFUNCTION("""COMPUTED_VALUE"""),45653.66666666667)</f>
        <v>45653.66667</v>
      </c>
      <c r="E251" s="1">
        <f>IFERROR(__xludf.DUMMYFUNCTION("""COMPUTED_VALUE"""),596.9)</f>
        <v>596.9</v>
      </c>
      <c r="G251" s="2">
        <f>IFERROR(__xludf.DUMMYFUNCTION("""COMPUTED_VALUE"""),45653.66666666667)</f>
        <v>45653.66667</v>
      </c>
      <c r="H251" s="1">
        <f>IFERROR(__xludf.DUMMYFUNCTION("""COMPUTED_VALUE"""),587.1)</f>
        <v>587.1</v>
      </c>
      <c r="J251" s="2">
        <f>IFERROR(__xludf.DUMMYFUNCTION("""COMPUTED_VALUE"""),45653.66666666667)</f>
        <v>45653.66667</v>
      </c>
      <c r="K251" s="1">
        <f>IFERROR(__xludf.DUMMYFUNCTION("""COMPUTED_VALUE"""),590.26)</f>
        <v>590.26</v>
      </c>
      <c r="M251" s="2">
        <f>IFERROR(__xludf.DUMMYFUNCTION("""COMPUTED_VALUE"""),45653.66666666667)</f>
        <v>45653.66667</v>
      </c>
      <c r="N251" s="1">
        <f>IFERROR(__xludf.DUMMYFUNCTION("""COMPUTED_VALUE"""),966937.0)</f>
        <v>966937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IFERROR(__xludf.DUMMYFUNCTION("""COMPUTED_VALUE"""),588.83)</f>
        <v>588.83</v>
      </c>
      <c r="D252" s="2">
        <f>IFERROR(__xludf.DUMMYFUNCTION("""COMPUTED_VALUE"""),45656.66666666667)</f>
        <v>45656.66667</v>
      </c>
      <c r="E252" s="1">
        <f>IFERROR(__xludf.DUMMYFUNCTION("""COMPUTED_VALUE"""),589.75)</f>
        <v>589.75</v>
      </c>
      <c r="G252" s="2">
        <f>IFERROR(__xludf.DUMMYFUNCTION("""COMPUTED_VALUE"""),45656.66666666667)</f>
        <v>45656.66667</v>
      </c>
      <c r="H252" s="1">
        <f>IFERROR(__xludf.DUMMYFUNCTION("""COMPUTED_VALUE"""),579.49)</f>
        <v>579.49</v>
      </c>
      <c r="J252" s="2">
        <f>IFERROR(__xludf.DUMMYFUNCTION("""COMPUTED_VALUE"""),45656.66666666667)</f>
        <v>45656.66667</v>
      </c>
      <c r="K252" s="1">
        <f>IFERROR(__xludf.DUMMYFUNCTION("""COMPUTED_VALUE"""),580.67)</f>
        <v>580.67</v>
      </c>
      <c r="M252" s="2">
        <f>IFERROR(__xludf.DUMMYFUNCTION("""COMPUTED_VALUE"""),45656.66666666667)</f>
        <v>45656.66667</v>
      </c>
      <c r="N252" s="1">
        <f>IFERROR(__xludf.DUMMYFUNCTION("""COMPUTED_VALUE"""),1362072.0)</f>
        <v>1362072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IFERROR(__xludf.DUMMYFUNCTION("""COMPUTED_VALUE"""),581.38)</f>
        <v>581.38</v>
      </c>
      <c r="D253" s="2">
        <f>IFERROR(__xludf.DUMMYFUNCTION("""COMPUTED_VALUE"""),45657.66666666667)</f>
        <v>45657.66667</v>
      </c>
      <c r="E253" s="1">
        <f>IFERROR(__xludf.DUMMYFUNCTION("""COMPUTED_VALUE"""),588.32)</f>
        <v>588.32</v>
      </c>
      <c r="G253" s="2">
        <f>IFERROR(__xludf.DUMMYFUNCTION("""COMPUTED_VALUE"""),45657.66666666667)</f>
        <v>45657.66667</v>
      </c>
      <c r="H253" s="1">
        <f>IFERROR(__xludf.DUMMYFUNCTION("""COMPUTED_VALUE"""),581.38)</f>
        <v>581.38</v>
      </c>
      <c r="J253" s="2">
        <f>IFERROR(__xludf.DUMMYFUNCTION("""COMPUTED_VALUE"""),45657.66666666667)</f>
        <v>45657.66667</v>
      </c>
      <c r="K253" s="1">
        <f>IFERROR(__xludf.DUMMYFUNCTION("""COMPUTED_VALUE"""),585.16)</f>
        <v>585.16</v>
      </c>
      <c r="M253" s="2">
        <f>IFERROR(__xludf.DUMMYFUNCTION("""COMPUTED_VALUE"""),45657.66666666667)</f>
        <v>45657.66667</v>
      </c>
      <c r="N253" s="1">
        <f>IFERROR(__xludf.DUMMYFUNCTION("""COMPUTED_VALUE"""),928477.0)</f>
        <v>928477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IFERROR(__xludf.DUMMYFUNCTION("""COMPUTED_VALUE"""),585.16)</f>
        <v>585.16</v>
      </c>
      <c r="D254" s="2">
        <f>IFERROR(__xludf.DUMMYFUNCTION("""COMPUTED_VALUE"""),45659.66666666667)</f>
        <v>45659.66667</v>
      </c>
      <c r="E254" s="1">
        <f>IFERROR(__xludf.DUMMYFUNCTION("""COMPUTED_VALUE"""),591.39)</f>
        <v>591.39</v>
      </c>
      <c r="G254" s="2">
        <f>IFERROR(__xludf.DUMMYFUNCTION("""COMPUTED_VALUE"""),45659.66666666667)</f>
        <v>45659.66667</v>
      </c>
      <c r="H254" s="1">
        <f>IFERROR(__xludf.DUMMYFUNCTION("""COMPUTED_VALUE"""),582.2)</f>
        <v>582.2</v>
      </c>
      <c r="J254" s="2">
        <f>IFERROR(__xludf.DUMMYFUNCTION("""COMPUTED_VALUE"""),45659.66666666667)</f>
        <v>45659.66667</v>
      </c>
      <c r="K254" s="1">
        <f>IFERROR(__xludf.DUMMYFUNCTION("""COMPUTED_VALUE"""),583.93)</f>
        <v>583.93</v>
      </c>
      <c r="M254" s="2">
        <f>IFERROR(__xludf.DUMMYFUNCTION("""COMPUTED_VALUE"""),45659.66666666667)</f>
        <v>45659.66667</v>
      </c>
      <c r="N254" s="1">
        <f>IFERROR(__xludf.DUMMYFUNCTION("""COMPUTED_VALUE"""),954692.0)</f>
        <v>954692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IFERROR(__xludf.DUMMYFUNCTION("""COMPUTED_VALUE"""),583.93)</f>
        <v>583.93</v>
      </c>
      <c r="D255" s="2">
        <f>IFERROR(__xludf.DUMMYFUNCTION("""COMPUTED_VALUE"""),45660.66666666667)</f>
        <v>45660.66667</v>
      </c>
      <c r="E255" s="1">
        <f>IFERROR(__xludf.DUMMYFUNCTION("""COMPUTED_VALUE"""),583.93)</f>
        <v>583.93</v>
      </c>
      <c r="G255" s="2">
        <f>IFERROR(__xludf.DUMMYFUNCTION("""COMPUTED_VALUE"""),45660.66666666667)</f>
        <v>45660.66667</v>
      </c>
      <c r="H255" s="1">
        <f>IFERROR(__xludf.DUMMYFUNCTION("""COMPUTED_VALUE"""),556.88)</f>
        <v>556.88</v>
      </c>
      <c r="J255" s="2">
        <f>IFERROR(__xludf.DUMMYFUNCTION("""COMPUTED_VALUE"""),45660.66666666667)</f>
        <v>45660.66667</v>
      </c>
      <c r="K255" s="1">
        <f>IFERROR(__xludf.DUMMYFUNCTION("""COMPUTED_VALUE"""),564.23)</f>
        <v>564.23</v>
      </c>
      <c r="M255" s="2">
        <f>IFERROR(__xludf.DUMMYFUNCTION("""COMPUTED_VALUE"""),45660.66666666667)</f>
        <v>45660.66667</v>
      </c>
      <c r="N255" s="1">
        <f>IFERROR(__xludf.DUMMYFUNCTION("""COMPUTED_VALUE"""),3209103.0)</f>
        <v>3209103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IFERROR(__xludf.DUMMYFUNCTION("""COMPUTED_VALUE"""),564.23)</f>
        <v>564.23</v>
      </c>
      <c r="D256" s="2">
        <f>IFERROR(__xludf.DUMMYFUNCTION("""COMPUTED_VALUE"""),45663.66666666667)</f>
        <v>45663.66667</v>
      </c>
      <c r="E256" s="1">
        <f>IFERROR(__xludf.DUMMYFUNCTION("""COMPUTED_VALUE"""),578.62)</f>
        <v>578.62</v>
      </c>
      <c r="G256" s="2">
        <f>IFERROR(__xludf.DUMMYFUNCTION("""COMPUTED_VALUE"""),45663.66666666667)</f>
        <v>45663.66667</v>
      </c>
      <c r="H256" s="1">
        <f>IFERROR(__xludf.DUMMYFUNCTION("""COMPUTED_VALUE"""),564.23)</f>
        <v>564.23</v>
      </c>
      <c r="J256" s="2">
        <f>IFERROR(__xludf.DUMMYFUNCTION("""COMPUTED_VALUE"""),45663.66666666667)</f>
        <v>45663.66667</v>
      </c>
      <c r="K256" s="1">
        <f>IFERROR(__xludf.DUMMYFUNCTION("""COMPUTED_VALUE"""),571.28)</f>
        <v>571.28</v>
      </c>
      <c r="M256" s="2">
        <f>IFERROR(__xludf.DUMMYFUNCTION("""COMPUTED_VALUE"""),45663.66666666667)</f>
        <v>45663.66667</v>
      </c>
      <c r="N256" s="1">
        <f>IFERROR(__xludf.DUMMYFUNCTION("""COMPUTED_VALUE"""),1805694.0)</f>
        <v>1805694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IFERROR(__xludf.DUMMYFUNCTION("""COMPUTED_VALUE"""),574.95)</f>
        <v>574.95</v>
      </c>
      <c r="D257" s="2">
        <f>IFERROR(__xludf.DUMMYFUNCTION("""COMPUTED_VALUE"""),45664.66666666667)</f>
        <v>45664.66667</v>
      </c>
      <c r="E257" s="1">
        <f>IFERROR(__xludf.DUMMYFUNCTION("""COMPUTED_VALUE"""),578.52)</f>
        <v>578.52</v>
      </c>
      <c r="G257" s="2">
        <f>IFERROR(__xludf.DUMMYFUNCTION("""COMPUTED_VALUE"""),45664.66666666667)</f>
        <v>45664.66667</v>
      </c>
      <c r="H257" s="1">
        <f>IFERROR(__xludf.DUMMYFUNCTION("""COMPUTED_VALUE"""),563.21)</f>
        <v>563.21</v>
      </c>
      <c r="J257" s="2">
        <f>IFERROR(__xludf.DUMMYFUNCTION("""COMPUTED_VALUE"""),45664.66666666667)</f>
        <v>45664.66667</v>
      </c>
      <c r="K257" s="1">
        <f>IFERROR(__xludf.DUMMYFUNCTION("""COMPUTED_VALUE"""),563.42)</f>
        <v>563.42</v>
      </c>
      <c r="M257" s="2">
        <f>IFERROR(__xludf.DUMMYFUNCTION("""COMPUTED_VALUE"""),45664.66666666667)</f>
        <v>45664.66667</v>
      </c>
      <c r="N257" s="1">
        <f>IFERROR(__xludf.DUMMYFUNCTION("""COMPUTED_VALUE"""),1410048.0)</f>
        <v>1410048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IFERROR(__xludf.DUMMYFUNCTION("""COMPUTED_VALUE"""),563.42)</f>
        <v>563.42</v>
      </c>
      <c r="D258" s="2">
        <f>IFERROR(__xludf.DUMMYFUNCTION("""COMPUTED_VALUE"""),45665.66666666667)</f>
        <v>45665.66667</v>
      </c>
      <c r="E258" s="1">
        <f>IFERROR(__xludf.DUMMYFUNCTION("""COMPUTED_VALUE"""),568.52)</f>
        <v>568.52</v>
      </c>
      <c r="G258" s="2">
        <f>IFERROR(__xludf.DUMMYFUNCTION("""COMPUTED_VALUE"""),45665.66666666667)</f>
        <v>45665.66667</v>
      </c>
      <c r="H258" s="1">
        <f>IFERROR(__xludf.DUMMYFUNCTION("""COMPUTED_VALUE"""),559.03)</f>
        <v>559.03</v>
      </c>
      <c r="J258" s="2">
        <f>IFERROR(__xludf.DUMMYFUNCTION("""COMPUTED_VALUE"""),45665.66666666667)</f>
        <v>45665.66667</v>
      </c>
      <c r="K258" s="1">
        <f>IFERROR(__xludf.DUMMYFUNCTION("""COMPUTED_VALUE"""),567.5)</f>
        <v>567.5</v>
      </c>
      <c r="M258" s="2">
        <f>IFERROR(__xludf.DUMMYFUNCTION("""COMPUTED_VALUE"""),45665.66666666667)</f>
        <v>45665.66667</v>
      </c>
      <c r="N258" s="1">
        <f>IFERROR(__xludf.DUMMYFUNCTION("""COMPUTED_VALUE"""),1505318.0)</f>
        <v>1505318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IFERROR(__xludf.DUMMYFUNCTION("""COMPUTED_VALUE"""),567.5)</f>
        <v>567.5</v>
      </c>
      <c r="D259" s="2">
        <f>IFERROR(__xludf.DUMMYFUNCTION("""COMPUTED_VALUE"""),45667.66666666667)</f>
        <v>45667.66667</v>
      </c>
      <c r="E259" s="1">
        <f>IFERROR(__xludf.DUMMYFUNCTION("""COMPUTED_VALUE"""),567.5)</f>
        <v>567.5</v>
      </c>
      <c r="G259" s="2">
        <f>IFERROR(__xludf.DUMMYFUNCTION("""COMPUTED_VALUE"""),45667.66666666667)</f>
        <v>45667.66667</v>
      </c>
      <c r="H259" s="1">
        <f>IFERROR(__xludf.DUMMYFUNCTION("""COMPUTED_VALUE"""),532.89)</f>
        <v>532.89</v>
      </c>
      <c r="J259" s="2">
        <f>IFERROR(__xludf.DUMMYFUNCTION("""COMPUTED_VALUE"""),45667.66666666667)</f>
        <v>45667.66667</v>
      </c>
      <c r="K259" s="1">
        <f>IFERROR(__xludf.DUMMYFUNCTION("""COMPUTED_VALUE"""),535.34)</f>
        <v>535.34</v>
      </c>
      <c r="M259" s="2">
        <f>IFERROR(__xludf.DUMMYFUNCTION("""COMPUTED_VALUE"""),45667.66666666667)</f>
        <v>45667.66667</v>
      </c>
      <c r="N259" s="1">
        <f>IFERROR(__xludf.DUMMYFUNCTION("""COMPUTED_VALUE"""),2681564.0)</f>
        <v>2681564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IFERROR(__xludf.DUMMYFUNCTION("""COMPUTED_VALUE"""),535.34)</f>
        <v>535.34</v>
      </c>
      <c r="D260" s="2">
        <f>IFERROR(__xludf.DUMMYFUNCTION("""COMPUTED_VALUE"""),45670.66666666667)</f>
        <v>45670.66667</v>
      </c>
      <c r="E260" s="1">
        <f>IFERROR(__xludf.DUMMYFUNCTION("""COMPUTED_VALUE"""),551.9)</f>
        <v>551.9</v>
      </c>
      <c r="G260" s="2">
        <f>IFERROR(__xludf.DUMMYFUNCTION("""COMPUTED_VALUE"""),45670.66666666667)</f>
        <v>45670.66667</v>
      </c>
      <c r="H260" s="1">
        <f>IFERROR(__xludf.DUMMYFUNCTION("""COMPUTED_VALUE"""),529.93)</f>
        <v>529.93</v>
      </c>
      <c r="J260" s="2">
        <f>IFERROR(__xludf.DUMMYFUNCTION("""COMPUTED_VALUE"""),45670.66666666667)</f>
        <v>45670.66667</v>
      </c>
      <c r="K260" s="1">
        <f>IFERROR(__xludf.DUMMYFUNCTION("""COMPUTED_VALUE"""),549.33)</f>
        <v>549.33</v>
      </c>
      <c r="M260" s="2">
        <f>IFERROR(__xludf.DUMMYFUNCTION("""COMPUTED_VALUE"""),45670.66666666667)</f>
        <v>45670.66667</v>
      </c>
      <c r="N260" s="1">
        <f>IFERROR(__xludf.DUMMYFUNCTION("""COMPUTED_VALUE"""),2067099.0)</f>
        <v>2067099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IFERROR(__xludf.DUMMYFUNCTION("""COMPUTED_VALUE"""),549.84)</f>
        <v>549.84</v>
      </c>
      <c r="D261" s="2">
        <f>IFERROR(__xludf.DUMMYFUNCTION("""COMPUTED_VALUE"""),45671.66666666667)</f>
        <v>45671.66667</v>
      </c>
      <c r="E261" s="1">
        <f>IFERROR(__xludf.DUMMYFUNCTION("""COMPUTED_VALUE"""),555.45)</f>
        <v>555.45</v>
      </c>
      <c r="G261" s="2">
        <f>IFERROR(__xludf.DUMMYFUNCTION("""COMPUTED_VALUE"""),45671.66666666667)</f>
        <v>45671.66667</v>
      </c>
      <c r="H261" s="1">
        <f>IFERROR(__xludf.DUMMYFUNCTION("""COMPUTED_VALUE"""),546.37)</f>
        <v>546.37</v>
      </c>
      <c r="J261" s="2">
        <f>IFERROR(__xludf.DUMMYFUNCTION("""COMPUTED_VALUE"""),45671.66666666667)</f>
        <v>45671.66667</v>
      </c>
      <c r="K261" s="1">
        <f>IFERROR(__xludf.DUMMYFUNCTION("""COMPUTED_VALUE"""),553.21)</f>
        <v>553.21</v>
      </c>
      <c r="M261" s="2">
        <f>IFERROR(__xludf.DUMMYFUNCTION("""COMPUTED_VALUE"""),45671.66666666667)</f>
        <v>45671.66667</v>
      </c>
      <c r="N261" s="1">
        <f>IFERROR(__xludf.DUMMYFUNCTION("""COMPUTED_VALUE"""),1675955.0)</f>
        <v>1675955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IFERROR(__xludf.DUMMYFUNCTION("""COMPUTED_VALUE"""),553.21)</f>
        <v>553.21</v>
      </c>
      <c r="D262" s="2">
        <f>IFERROR(__xludf.DUMMYFUNCTION("""COMPUTED_VALUE"""),45672.66666666667)</f>
        <v>45672.66667</v>
      </c>
      <c r="E262" s="1">
        <f>IFERROR(__xludf.DUMMYFUNCTION("""COMPUTED_VALUE"""),562.6)</f>
        <v>562.6</v>
      </c>
      <c r="G262" s="2">
        <f>IFERROR(__xludf.DUMMYFUNCTION("""COMPUTED_VALUE"""),45672.66666666667)</f>
        <v>45672.66667</v>
      </c>
      <c r="H262" s="1">
        <f>IFERROR(__xludf.DUMMYFUNCTION("""COMPUTED_VALUE"""),553.21)</f>
        <v>553.21</v>
      </c>
      <c r="J262" s="2">
        <f>IFERROR(__xludf.DUMMYFUNCTION("""COMPUTED_VALUE"""),45672.66666666667)</f>
        <v>45672.66667</v>
      </c>
      <c r="K262" s="1">
        <f>IFERROR(__xludf.DUMMYFUNCTION("""COMPUTED_VALUE"""),556.07)</f>
        <v>556.07</v>
      </c>
      <c r="M262" s="2">
        <f>IFERROR(__xludf.DUMMYFUNCTION("""COMPUTED_VALUE"""),45672.66666666667)</f>
        <v>45672.66667</v>
      </c>
      <c r="N262" s="1">
        <f>IFERROR(__xludf.DUMMYFUNCTION("""COMPUTED_VALUE"""),1556116.0)</f>
        <v>1556116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IFERROR(__xludf.DUMMYFUNCTION("""COMPUTED_VALUE"""),556.42)</f>
        <v>556.42</v>
      </c>
      <c r="D263" s="2">
        <f>IFERROR(__xludf.DUMMYFUNCTION("""COMPUTED_VALUE"""),45673.66666666667)</f>
        <v>45673.66667</v>
      </c>
      <c r="E263" s="1">
        <f>IFERROR(__xludf.DUMMYFUNCTION("""COMPUTED_VALUE"""),562.04)</f>
        <v>562.04</v>
      </c>
      <c r="G263" s="2">
        <f>IFERROR(__xludf.DUMMYFUNCTION("""COMPUTED_VALUE"""),45673.66666666667)</f>
        <v>45673.66667</v>
      </c>
      <c r="H263" s="1">
        <f>IFERROR(__xludf.DUMMYFUNCTION("""COMPUTED_VALUE"""),551.42)</f>
        <v>551.42</v>
      </c>
      <c r="J263" s="2">
        <f>IFERROR(__xludf.DUMMYFUNCTION("""COMPUTED_VALUE"""),45673.66666666667)</f>
        <v>45673.66667</v>
      </c>
      <c r="K263" s="1">
        <f>IFERROR(__xludf.DUMMYFUNCTION("""COMPUTED_VALUE"""),561.27)</f>
        <v>561.27</v>
      </c>
      <c r="M263" s="2">
        <f>IFERROR(__xludf.DUMMYFUNCTION("""COMPUTED_VALUE"""),45673.66666666667)</f>
        <v>45673.66667</v>
      </c>
      <c r="N263" s="1">
        <f>IFERROR(__xludf.DUMMYFUNCTION("""COMPUTED_VALUE"""),1484685.0)</f>
        <v>1484685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IFERROR(__xludf.DUMMYFUNCTION("""COMPUTED_VALUE"""),561.27)</f>
        <v>561.27</v>
      </c>
      <c r="D264" s="2">
        <f>IFERROR(__xludf.DUMMYFUNCTION("""COMPUTED_VALUE"""),45674.66666666667)</f>
        <v>45674.66667</v>
      </c>
      <c r="E264" s="1">
        <f>IFERROR(__xludf.DUMMYFUNCTION("""COMPUTED_VALUE"""),566.78)</f>
        <v>566.78</v>
      </c>
      <c r="G264" s="2">
        <f>IFERROR(__xludf.DUMMYFUNCTION("""COMPUTED_VALUE"""),45674.66666666667)</f>
        <v>45674.66667</v>
      </c>
      <c r="H264" s="1">
        <f>IFERROR(__xludf.DUMMYFUNCTION("""COMPUTED_VALUE"""),558.82)</f>
        <v>558.82</v>
      </c>
      <c r="J264" s="2">
        <f>IFERROR(__xludf.DUMMYFUNCTION("""COMPUTED_VALUE"""),45674.66666666667)</f>
        <v>45674.66667</v>
      </c>
      <c r="K264" s="1">
        <f>IFERROR(__xludf.DUMMYFUNCTION("""COMPUTED_VALUE"""),563.82)</f>
        <v>563.82</v>
      </c>
      <c r="M264" s="2">
        <f>IFERROR(__xludf.DUMMYFUNCTION("""COMPUTED_VALUE"""),45674.66666666667)</f>
        <v>45674.66667</v>
      </c>
      <c r="N264" s="1">
        <f>IFERROR(__xludf.DUMMYFUNCTION("""COMPUTED_VALUE"""),1944811.0)</f>
        <v>1944811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IFERROR(__xludf.DUMMYFUNCTION("""COMPUTED_VALUE"""),563.82)</f>
        <v>563.82</v>
      </c>
      <c r="D265" s="2">
        <f>IFERROR(__xludf.DUMMYFUNCTION("""COMPUTED_VALUE"""),45678.66666666667)</f>
        <v>45678.66667</v>
      </c>
      <c r="E265" s="1">
        <f>IFERROR(__xludf.DUMMYFUNCTION("""COMPUTED_VALUE"""),569.64)</f>
        <v>569.64</v>
      </c>
      <c r="G265" s="2">
        <f>IFERROR(__xludf.DUMMYFUNCTION("""COMPUTED_VALUE"""),45678.66666666667)</f>
        <v>45678.66667</v>
      </c>
      <c r="H265" s="1">
        <f>IFERROR(__xludf.DUMMYFUNCTION("""COMPUTED_VALUE"""),563.77)</f>
        <v>563.77</v>
      </c>
      <c r="J265" s="2">
        <f>IFERROR(__xludf.DUMMYFUNCTION("""COMPUTED_VALUE"""),45678.66666666667)</f>
        <v>45678.66667</v>
      </c>
      <c r="K265" s="1">
        <f>IFERROR(__xludf.DUMMYFUNCTION("""COMPUTED_VALUE"""),569.03)</f>
        <v>569.03</v>
      </c>
      <c r="M265" s="2">
        <f>IFERROR(__xludf.DUMMYFUNCTION("""COMPUTED_VALUE"""),45678.66666666667)</f>
        <v>45678.66667</v>
      </c>
      <c r="N265" s="1">
        <f>IFERROR(__xludf.DUMMYFUNCTION("""COMPUTED_VALUE"""),1620783.0)</f>
        <v>1620783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IFERROR(__xludf.DUMMYFUNCTION("""COMPUTED_VALUE"""),569.03)</f>
        <v>569.03</v>
      </c>
      <c r="D266" s="2">
        <f>IFERROR(__xludf.DUMMYFUNCTION("""COMPUTED_VALUE"""),45679.66666666667)</f>
        <v>45679.66667</v>
      </c>
      <c r="E266" s="1">
        <f>IFERROR(__xludf.DUMMYFUNCTION("""COMPUTED_VALUE"""),569.03)</f>
        <v>569.03</v>
      </c>
      <c r="G266" s="2">
        <f>IFERROR(__xludf.DUMMYFUNCTION("""COMPUTED_VALUE"""),45679.66666666667)</f>
        <v>45679.66667</v>
      </c>
      <c r="H266" s="1">
        <f>IFERROR(__xludf.DUMMYFUNCTION("""COMPUTED_VALUE"""),559.74)</f>
        <v>559.74</v>
      </c>
      <c r="J266" s="2">
        <f>IFERROR(__xludf.DUMMYFUNCTION("""COMPUTED_VALUE"""),45679.66666666667)</f>
        <v>45679.66667</v>
      </c>
      <c r="K266" s="1">
        <f>IFERROR(__xludf.DUMMYFUNCTION("""COMPUTED_VALUE"""),560.25)</f>
        <v>560.25</v>
      </c>
      <c r="M266" s="2">
        <f>IFERROR(__xludf.DUMMYFUNCTION("""COMPUTED_VALUE"""),45679.66666666667)</f>
        <v>45679.66667</v>
      </c>
      <c r="N266" s="1">
        <f>IFERROR(__xludf.DUMMYFUNCTION("""COMPUTED_VALUE"""),1350453.0)</f>
        <v>1350453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IFERROR(__xludf.DUMMYFUNCTION("""COMPUTED_VALUE"""),560.25)</f>
        <v>560.25</v>
      </c>
      <c r="D267" s="2">
        <f>IFERROR(__xludf.DUMMYFUNCTION("""COMPUTED_VALUE"""),45680.66666666667)</f>
        <v>45680.66667</v>
      </c>
      <c r="E267" s="1">
        <f>IFERROR(__xludf.DUMMYFUNCTION("""COMPUTED_VALUE"""),561.27)</f>
        <v>561.27</v>
      </c>
      <c r="G267" s="2">
        <f>IFERROR(__xludf.DUMMYFUNCTION("""COMPUTED_VALUE"""),45680.66666666667)</f>
        <v>45680.66667</v>
      </c>
      <c r="H267" s="1">
        <f>IFERROR(__xludf.DUMMYFUNCTION("""COMPUTED_VALUE"""),549.94)</f>
        <v>549.94</v>
      </c>
      <c r="J267" s="2">
        <f>IFERROR(__xludf.DUMMYFUNCTION("""COMPUTED_VALUE"""),45680.66666666667)</f>
        <v>45680.66667</v>
      </c>
      <c r="K267" s="1">
        <f>IFERROR(__xludf.DUMMYFUNCTION("""COMPUTED_VALUE"""),551.68)</f>
        <v>551.68</v>
      </c>
      <c r="M267" s="2">
        <f>IFERROR(__xludf.DUMMYFUNCTION("""COMPUTED_VALUE"""),45680.66666666667)</f>
        <v>45680.66667</v>
      </c>
      <c r="N267" s="1">
        <f>IFERROR(__xludf.DUMMYFUNCTION("""COMPUTED_VALUE"""),1529741.0)</f>
        <v>1529741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IFERROR(__xludf.DUMMYFUNCTION("""COMPUTED_VALUE"""),551.68)</f>
        <v>551.68</v>
      </c>
      <c r="D268" s="2">
        <f>IFERROR(__xludf.DUMMYFUNCTION("""COMPUTED_VALUE"""),45681.66666666667)</f>
        <v>45681.66667</v>
      </c>
      <c r="E268" s="1">
        <f>IFERROR(__xludf.DUMMYFUNCTION("""COMPUTED_VALUE"""),565.66)</f>
        <v>565.66</v>
      </c>
      <c r="G268" s="2">
        <f>IFERROR(__xludf.DUMMYFUNCTION("""COMPUTED_VALUE"""),45681.66666666667)</f>
        <v>45681.66667</v>
      </c>
      <c r="H268" s="1">
        <f>IFERROR(__xludf.DUMMYFUNCTION("""COMPUTED_VALUE"""),551.68)</f>
        <v>551.68</v>
      </c>
      <c r="J268" s="2">
        <f>IFERROR(__xludf.DUMMYFUNCTION("""COMPUTED_VALUE"""),45681.66666666667)</f>
        <v>45681.66667</v>
      </c>
      <c r="K268" s="1">
        <f>IFERROR(__xludf.DUMMYFUNCTION("""COMPUTED_VALUE"""),563.11)</f>
        <v>563.11</v>
      </c>
      <c r="M268" s="2">
        <f>IFERROR(__xludf.DUMMYFUNCTION("""COMPUTED_VALUE"""),45681.66666666667)</f>
        <v>45681.66667</v>
      </c>
      <c r="N268" s="1">
        <f>IFERROR(__xludf.DUMMYFUNCTION("""COMPUTED_VALUE"""),1707090.0)</f>
        <v>1707090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IFERROR(__xludf.DUMMYFUNCTION("""COMPUTED_VALUE"""),569.54)</f>
        <v>569.54</v>
      </c>
      <c r="D269" s="2">
        <f>IFERROR(__xludf.DUMMYFUNCTION("""COMPUTED_VALUE"""),45684.66666666667)</f>
        <v>45684.66667</v>
      </c>
      <c r="E269" s="1">
        <f>IFERROR(__xludf.DUMMYFUNCTION("""COMPUTED_VALUE"""),583.42)</f>
        <v>583.42</v>
      </c>
      <c r="G269" s="2">
        <f>IFERROR(__xludf.DUMMYFUNCTION("""COMPUTED_VALUE"""),45684.66666666667)</f>
        <v>45684.66667</v>
      </c>
      <c r="H269" s="1">
        <f>IFERROR(__xludf.DUMMYFUNCTION("""COMPUTED_VALUE"""),569.54)</f>
        <v>569.54</v>
      </c>
      <c r="J269" s="2">
        <f>IFERROR(__xludf.DUMMYFUNCTION("""COMPUTED_VALUE"""),45684.66666666667)</f>
        <v>45684.66667</v>
      </c>
      <c r="K269" s="1">
        <f>IFERROR(__xludf.DUMMYFUNCTION("""COMPUTED_VALUE"""),578.42)</f>
        <v>578.42</v>
      </c>
      <c r="M269" s="2">
        <f>IFERROR(__xludf.DUMMYFUNCTION("""COMPUTED_VALUE"""),45684.66666666667)</f>
        <v>45684.66667</v>
      </c>
      <c r="N269" s="1">
        <f>IFERROR(__xludf.DUMMYFUNCTION("""COMPUTED_VALUE"""),1991691.0)</f>
        <v>1991691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IFERROR(__xludf.DUMMYFUNCTION("""COMPUTED_VALUE"""),576.69)</f>
        <v>576.69</v>
      </c>
      <c r="D270" s="2">
        <f>IFERROR(__xludf.DUMMYFUNCTION("""COMPUTED_VALUE"""),45685.66666666667)</f>
        <v>45685.66667</v>
      </c>
      <c r="E270" s="1">
        <f>IFERROR(__xludf.DUMMYFUNCTION("""COMPUTED_VALUE"""),576.69)</f>
        <v>576.69</v>
      </c>
      <c r="G270" s="2">
        <f>IFERROR(__xludf.DUMMYFUNCTION("""COMPUTED_VALUE"""),45685.66666666667)</f>
        <v>45685.66667</v>
      </c>
      <c r="H270" s="1">
        <f>IFERROR(__xludf.DUMMYFUNCTION("""COMPUTED_VALUE"""),559.23)</f>
        <v>559.23</v>
      </c>
      <c r="J270" s="2">
        <f>IFERROR(__xludf.DUMMYFUNCTION("""COMPUTED_VALUE"""),45685.66666666667)</f>
        <v>45685.66667</v>
      </c>
      <c r="K270" s="1">
        <f>IFERROR(__xludf.DUMMYFUNCTION("""COMPUTED_VALUE"""),560.45)</f>
        <v>560.45</v>
      </c>
      <c r="M270" s="2">
        <f>IFERROR(__xludf.DUMMYFUNCTION("""COMPUTED_VALUE"""),45685.66666666667)</f>
        <v>45685.66667</v>
      </c>
      <c r="N270" s="1">
        <f>IFERROR(__xludf.DUMMYFUNCTION("""COMPUTED_VALUE"""),1498342.0)</f>
        <v>1498342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IFERROR(__xludf.DUMMYFUNCTION("""COMPUTED_VALUE"""),561.27)</f>
        <v>561.27</v>
      </c>
      <c r="D271" s="2">
        <f>IFERROR(__xludf.DUMMYFUNCTION("""COMPUTED_VALUE"""),45686.66666666667)</f>
        <v>45686.66667</v>
      </c>
      <c r="E271" s="1">
        <f>IFERROR(__xludf.DUMMYFUNCTION("""COMPUTED_VALUE"""),566.94)</f>
        <v>566.94</v>
      </c>
      <c r="G271" s="2">
        <f>IFERROR(__xludf.DUMMYFUNCTION("""COMPUTED_VALUE"""),45686.66666666667)</f>
        <v>45686.66667</v>
      </c>
      <c r="H271" s="1">
        <f>IFERROR(__xludf.DUMMYFUNCTION("""COMPUTED_VALUE"""),559.33)</f>
        <v>559.33</v>
      </c>
      <c r="J271" s="2">
        <f>IFERROR(__xludf.DUMMYFUNCTION("""COMPUTED_VALUE"""),45686.66666666667)</f>
        <v>45686.66667</v>
      </c>
      <c r="K271" s="1">
        <f>IFERROR(__xludf.DUMMYFUNCTION("""COMPUTED_VALUE"""),560.97)</f>
        <v>560.97</v>
      </c>
      <c r="M271" s="2">
        <f>IFERROR(__xludf.DUMMYFUNCTION("""COMPUTED_VALUE"""),45686.66666666667)</f>
        <v>45686.66667</v>
      </c>
      <c r="N271" s="1">
        <f>IFERROR(__xludf.DUMMYFUNCTION("""COMPUTED_VALUE"""),1233622.0)</f>
        <v>1233622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IFERROR(__xludf.DUMMYFUNCTION("""COMPUTED_VALUE"""),565.66)</f>
        <v>565.66</v>
      </c>
      <c r="D272" s="2">
        <f>IFERROR(__xludf.DUMMYFUNCTION("""COMPUTED_VALUE"""),45687.66666666667)</f>
        <v>45687.66667</v>
      </c>
      <c r="E272" s="1">
        <f>IFERROR(__xludf.DUMMYFUNCTION("""COMPUTED_VALUE"""),569.34)</f>
        <v>569.34</v>
      </c>
      <c r="G272" s="2">
        <f>IFERROR(__xludf.DUMMYFUNCTION("""COMPUTED_VALUE"""),45687.66666666667)</f>
        <v>45687.66667</v>
      </c>
      <c r="H272" s="1">
        <f>IFERROR(__xludf.DUMMYFUNCTION("""COMPUTED_VALUE"""),557.49)</f>
        <v>557.49</v>
      </c>
      <c r="J272" s="2">
        <f>IFERROR(__xludf.DUMMYFUNCTION("""COMPUTED_VALUE"""),45687.66666666667)</f>
        <v>45687.66667</v>
      </c>
      <c r="K272" s="1">
        <f>IFERROR(__xludf.DUMMYFUNCTION("""COMPUTED_VALUE"""),563.82)</f>
        <v>563.82</v>
      </c>
      <c r="M272" s="2">
        <f>IFERROR(__xludf.DUMMYFUNCTION("""COMPUTED_VALUE"""),45687.66666666667)</f>
        <v>45687.66667</v>
      </c>
      <c r="N272" s="1">
        <f>IFERROR(__xludf.DUMMYFUNCTION("""COMPUTED_VALUE"""),1062986.0)</f>
        <v>1062986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IFERROR(__xludf.DUMMYFUNCTION("""COMPUTED_VALUE"""),560.25)</f>
        <v>560.25</v>
      </c>
      <c r="D273" s="2">
        <f>IFERROR(__xludf.DUMMYFUNCTION("""COMPUTED_VALUE"""),45688.66666666667)</f>
        <v>45688.66667</v>
      </c>
      <c r="E273" s="1">
        <f>IFERROR(__xludf.DUMMYFUNCTION("""COMPUTED_VALUE"""),567.7)</f>
        <v>567.7</v>
      </c>
      <c r="G273" s="2">
        <f>IFERROR(__xludf.DUMMYFUNCTION("""COMPUTED_VALUE"""),45688.66666666667)</f>
        <v>45688.66667</v>
      </c>
      <c r="H273" s="1">
        <f>IFERROR(__xludf.DUMMYFUNCTION("""COMPUTED_VALUE"""),558.21)</f>
        <v>558.21</v>
      </c>
      <c r="J273" s="2">
        <f>IFERROR(__xludf.DUMMYFUNCTION("""COMPUTED_VALUE"""),45688.66666666667)</f>
        <v>45688.66667</v>
      </c>
      <c r="K273" s="1">
        <f>IFERROR(__xludf.DUMMYFUNCTION("""COMPUTED_VALUE"""),558.92)</f>
        <v>558.92</v>
      </c>
      <c r="M273" s="2">
        <f>IFERROR(__xludf.DUMMYFUNCTION("""COMPUTED_VALUE"""),45688.66666666667)</f>
        <v>45688.66667</v>
      </c>
      <c r="N273" s="1">
        <f>IFERROR(__xludf.DUMMYFUNCTION("""COMPUTED_VALUE"""),1497606.0)</f>
        <v>1497606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IFERROR(__xludf.DUMMYFUNCTION("""COMPUTED_VALUE"""),558.92)</f>
        <v>558.92</v>
      </c>
      <c r="D274" s="2">
        <f>IFERROR(__xludf.DUMMYFUNCTION("""COMPUTED_VALUE"""),45691.66666666667)</f>
        <v>45691.66667</v>
      </c>
      <c r="E274" s="1">
        <f>IFERROR(__xludf.DUMMYFUNCTION("""COMPUTED_VALUE"""),558.92)</f>
        <v>558.92</v>
      </c>
      <c r="G274" s="2">
        <f>IFERROR(__xludf.DUMMYFUNCTION("""COMPUTED_VALUE"""),45691.66666666667)</f>
        <v>45691.66667</v>
      </c>
      <c r="H274" s="1">
        <f>IFERROR(__xludf.DUMMYFUNCTION("""COMPUTED_VALUE"""),538.3)</f>
        <v>538.3</v>
      </c>
      <c r="J274" s="2">
        <f>IFERROR(__xludf.DUMMYFUNCTION("""COMPUTED_VALUE"""),45691.66666666667)</f>
        <v>45691.66667</v>
      </c>
      <c r="K274" s="1">
        <f>IFERROR(__xludf.DUMMYFUNCTION("""COMPUTED_VALUE"""),545.04)</f>
        <v>545.04</v>
      </c>
      <c r="M274" s="2">
        <f>IFERROR(__xludf.DUMMYFUNCTION("""COMPUTED_VALUE"""),45691.66666666667)</f>
        <v>45691.66667</v>
      </c>
      <c r="N274" s="1">
        <f>IFERROR(__xludf.DUMMYFUNCTION("""COMPUTED_VALUE"""),1485709.0)</f>
        <v>1485709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IFERROR(__xludf.DUMMYFUNCTION("""COMPUTED_VALUE"""),545.04)</f>
        <v>545.04</v>
      </c>
      <c r="D275" s="2">
        <f>IFERROR(__xludf.DUMMYFUNCTION("""COMPUTED_VALUE"""),45692.66666666667)</f>
        <v>45692.66667</v>
      </c>
      <c r="E275" s="1">
        <f>IFERROR(__xludf.DUMMYFUNCTION("""COMPUTED_VALUE"""),545.14)</f>
        <v>545.14</v>
      </c>
      <c r="G275" s="2">
        <f>IFERROR(__xludf.DUMMYFUNCTION("""COMPUTED_VALUE"""),45692.66666666667)</f>
        <v>45692.66667</v>
      </c>
      <c r="H275" s="1">
        <f>IFERROR(__xludf.DUMMYFUNCTION("""COMPUTED_VALUE"""),538.61)</f>
        <v>538.61</v>
      </c>
      <c r="J275" s="2">
        <f>IFERROR(__xludf.DUMMYFUNCTION("""COMPUTED_VALUE"""),45692.66666666667)</f>
        <v>45692.66667</v>
      </c>
      <c r="K275" s="1">
        <f>IFERROR(__xludf.DUMMYFUNCTION("""COMPUTED_VALUE"""),540.55)</f>
        <v>540.55</v>
      </c>
      <c r="M275" s="2">
        <f>IFERROR(__xludf.DUMMYFUNCTION("""COMPUTED_VALUE"""),45692.66666666667)</f>
        <v>45692.66667</v>
      </c>
      <c r="N275" s="1">
        <f>IFERROR(__xludf.DUMMYFUNCTION("""COMPUTED_VALUE"""),1248886.0)</f>
        <v>1248886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IFERROR(__xludf.DUMMYFUNCTION("""COMPUTED_VALUE"""),543.51)</f>
        <v>543.51</v>
      </c>
      <c r="D276" s="2">
        <f>IFERROR(__xludf.DUMMYFUNCTION("""COMPUTED_VALUE"""),45693.66666666667)</f>
        <v>45693.66667</v>
      </c>
      <c r="E276" s="1">
        <f>IFERROR(__xludf.DUMMYFUNCTION("""COMPUTED_VALUE"""),545.14)</f>
        <v>545.14</v>
      </c>
      <c r="G276" s="2">
        <f>IFERROR(__xludf.DUMMYFUNCTION("""COMPUTED_VALUE"""),45693.66666666667)</f>
        <v>45693.66667</v>
      </c>
      <c r="H276" s="1">
        <f>IFERROR(__xludf.DUMMYFUNCTION("""COMPUTED_VALUE"""),538.3)</f>
        <v>538.3</v>
      </c>
      <c r="J276" s="2">
        <f>IFERROR(__xludf.DUMMYFUNCTION("""COMPUTED_VALUE"""),45693.66666666667)</f>
        <v>45693.66667</v>
      </c>
      <c r="K276" s="1">
        <f>IFERROR(__xludf.DUMMYFUNCTION("""COMPUTED_VALUE"""),543.92)</f>
        <v>543.92</v>
      </c>
      <c r="M276" s="2">
        <f>IFERROR(__xludf.DUMMYFUNCTION("""COMPUTED_VALUE"""),45693.66666666667)</f>
        <v>45693.66667</v>
      </c>
      <c r="N276" s="1">
        <f>IFERROR(__xludf.DUMMYFUNCTION("""COMPUTED_VALUE"""),1291194.0)</f>
        <v>1291194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IFERROR(__xludf.DUMMYFUNCTION("""COMPUTED_VALUE"""),543.92)</f>
        <v>543.92</v>
      </c>
      <c r="D277" s="2">
        <f>IFERROR(__xludf.DUMMYFUNCTION("""COMPUTED_VALUE"""),45694.66666666667)</f>
        <v>45694.66667</v>
      </c>
      <c r="E277" s="1">
        <f>IFERROR(__xludf.DUMMYFUNCTION("""COMPUTED_VALUE"""),557.09)</f>
        <v>557.09</v>
      </c>
      <c r="G277" s="2">
        <f>IFERROR(__xludf.DUMMYFUNCTION("""COMPUTED_VALUE"""),45694.66666666667)</f>
        <v>45694.66667</v>
      </c>
      <c r="H277" s="1">
        <f>IFERROR(__xludf.DUMMYFUNCTION("""COMPUTED_VALUE"""),543.92)</f>
        <v>543.92</v>
      </c>
      <c r="J277" s="2">
        <f>IFERROR(__xludf.DUMMYFUNCTION("""COMPUTED_VALUE"""),45694.66666666667)</f>
        <v>45694.66667</v>
      </c>
      <c r="K277" s="1">
        <f>IFERROR(__xludf.DUMMYFUNCTION("""COMPUTED_VALUE"""),554.84)</f>
        <v>554.84</v>
      </c>
      <c r="M277" s="2">
        <f>IFERROR(__xludf.DUMMYFUNCTION("""COMPUTED_VALUE"""),45694.66666666667)</f>
        <v>45694.66667</v>
      </c>
      <c r="N277" s="1">
        <f>IFERROR(__xludf.DUMMYFUNCTION("""COMPUTED_VALUE"""),1844316.0)</f>
        <v>1844316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IFERROR(__xludf.DUMMYFUNCTION("""COMPUTED_VALUE"""),554.84)</f>
        <v>554.84</v>
      </c>
      <c r="D278" s="2">
        <f>IFERROR(__xludf.DUMMYFUNCTION("""COMPUTED_VALUE"""),45695.66666666667)</f>
        <v>45695.66667</v>
      </c>
      <c r="E278" s="1">
        <f>IFERROR(__xludf.DUMMYFUNCTION("""COMPUTED_VALUE"""),559.38)</f>
        <v>559.38</v>
      </c>
      <c r="G278" s="2">
        <f>IFERROR(__xludf.DUMMYFUNCTION("""COMPUTED_VALUE"""),45695.66666666667)</f>
        <v>45695.66667</v>
      </c>
      <c r="H278" s="1">
        <f>IFERROR(__xludf.DUMMYFUNCTION("""COMPUTED_VALUE"""),550.25)</f>
        <v>550.25</v>
      </c>
      <c r="J278" s="2">
        <f>IFERROR(__xludf.DUMMYFUNCTION("""COMPUTED_VALUE"""),45695.66666666667)</f>
        <v>45695.66667</v>
      </c>
      <c r="K278" s="1">
        <f>IFERROR(__xludf.DUMMYFUNCTION("""COMPUTED_VALUE"""),553.92)</f>
        <v>553.92</v>
      </c>
      <c r="M278" s="2">
        <f>IFERROR(__xludf.DUMMYFUNCTION("""COMPUTED_VALUE"""),45695.66666666667)</f>
        <v>45695.66667</v>
      </c>
      <c r="N278" s="1">
        <f>IFERROR(__xludf.DUMMYFUNCTION("""COMPUTED_VALUE"""),1721684.0)</f>
        <v>1721684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IFERROR(__xludf.DUMMYFUNCTION("""COMPUTED_VALUE"""),554.33)</f>
        <v>554.33</v>
      </c>
      <c r="D279" s="2">
        <f>IFERROR(__xludf.DUMMYFUNCTION("""COMPUTED_VALUE"""),45698.66666666667)</f>
        <v>45698.66667</v>
      </c>
      <c r="E279" s="1">
        <f>IFERROR(__xludf.DUMMYFUNCTION("""COMPUTED_VALUE"""),554.33)</f>
        <v>554.33</v>
      </c>
      <c r="G279" s="2">
        <f>IFERROR(__xludf.DUMMYFUNCTION("""COMPUTED_VALUE"""),45698.66666666667)</f>
        <v>45698.66667</v>
      </c>
      <c r="H279" s="1">
        <f>IFERROR(__xludf.DUMMYFUNCTION("""COMPUTED_VALUE"""),544.63)</f>
        <v>544.63</v>
      </c>
      <c r="J279" s="2">
        <f>IFERROR(__xludf.DUMMYFUNCTION("""COMPUTED_VALUE"""),45698.66666666667)</f>
        <v>45698.66667</v>
      </c>
      <c r="K279" s="1">
        <f>IFERROR(__xludf.DUMMYFUNCTION("""COMPUTED_VALUE"""),547.69)</f>
        <v>547.69</v>
      </c>
      <c r="M279" s="2">
        <f>IFERROR(__xludf.DUMMYFUNCTION("""COMPUTED_VALUE"""),45698.66666666667)</f>
        <v>45698.66667</v>
      </c>
      <c r="N279" s="1">
        <f>IFERROR(__xludf.DUMMYFUNCTION("""COMPUTED_VALUE"""),2012049.0)</f>
        <v>2012049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IFERROR(__xludf.DUMMYFUNCTION("""COMPUTED_VALUE"""),547.69)</f>
        <v>547.69</v>
      </c>
      <c r="D280" s="2">
        <f>IFERROR(__xludf.DUMMYFUNCTION("""COMPUTED_VALUE"""),45699.66666666667)</f>
        <v>45699.66667</v>
      </c>
      <c r="E280" s="1">
        <f>IFERROR(__xludf.DUMMYFUNCTION("""COMPUTED_VALUE"""),553.31)</f>
        <v>553.31</v>
      </c>
      <c r="G280" s="2">
        <f>IFERROR(__xludf.DUMMYFUNCTION("""COMPUTED_VALUE"""),45699.66666666667)</f>
        <v>45699.66667</v>
      </c>
      <c r="H280" s="1">
        <f>IFERROR(__xludf.DUMMYFUNCTION("""COMPUTED_VALUE"""),541.26)</f>
        <v>541.26</v>
      </c>
      <c r="J280" s="2">
        <f>IFERROR(__xludf.DUMMYFUNCTION("""COMPUTED_VALUE"""),45699.66666666667)</f>
        <v>45699.66667</v>
      </c>
      <c r="K280" s="1">
        <f>IFERROR(__xludf.DUMMYFUNCTION("""COMPUTED_VALUE"""),551.27)</f>
        <v>551.27</v>
      </c>
      <c r="M280" s="2">
        <f>IFERROR(__xludf.DUMMYFUNCTION("""COMPUTED_VALUE"""),45699.66666666667)</f>
        <v>45699.66667</v>
      </c>
      <c r="N280" s="1">
        <f>IFERROR(__xludf.DUMMYFUNCTION("""COMPUTED_VALUE"""),1931934.0)</f>
        <v>1931934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IFERROR(__xludf.DUMMYFUNCTION("""COMPUTED_VALUE"""),556.17)</f>
        <v>556.17</v>
      </c>
      <c r="D281" s="2">
        <f>IFERROR(__xludf.DUMMYFUNCTION("""COMPUTED_VALUE"""),45700.66666666667)</f>
        <v>45700.66667</v>
      </c>
      <c r="E281" s="1">
        <f>IFERROR(__xludf.DUMMYFUNCTION("""COMPUTED_VALUE"""),556.17)</f>
        <v>556.17</v>
      </c>
      <c r="G281" s="2">
        <f>IFERROR(__xludf.DUMMYFUNCTION("""COMPUTED_VALUE"""),45700.66666666667)</f>
        <v>45700.66667</v>
      </c>
      <c r="H281" s="1">
        <f>IFERROR(__xludf.DUMMYFUNCTION("""COMPUTED_VALUE"""),538.46)</f>
        <v>538.46</v>
      </c>
      <c r="J281" s="2">
        <f>IFERROR(__xludf.DUMMYFUNCTION("""COMPUTED_VALUE"""),45700.66666666667)</f>
        <v>45700.66667</v>
      </c>
      <c r="K281" s="1">
        <f>IFERROR(__xludf.DUMMYFUNCTION("""COMPUTED_VALUE"""),545.65)</f>
        <v>545.65</v>
      </c>
      <c r="M281" s="2">
        <f>IFERROR(__xludf.DUMMYFUNCTION("""COMPUTED_VALUE"""),45700.66666666667)</f>
        <v>45700.66667</v>
      </c>
      <c r="N281" s="1">
        <f>IFERROR(__xludf.DUMMYFUNCTION("""COMPUTED_VALUE"""),4274742.0)</f>
        <v>4274742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IFERROR(__xludf.DUMMYFUNCTION("""COMPUTED_VALUE"""),545.65)</f>
        <v>545.65</v>
      </c>
      <c r="D282" s="2">
        <f>IFERROR(__xludf.DUMMYFUNCTION("""COMPUTED_VALUE"""),45701.66666666667)</f>
        <v>45701.66667</v>
      </c>
      <c r="E282" s="1">
        <f>IFERROR(__xludf.DUMMYFUNCTION("""COMPUTED_VALUE"""),601.39)</f>
        <v>601.39</v>
      </c>
      <c r="G282" s="2">
        <f>IFERROR(__xludf.DUMMYFUNCTION("""COMPUTED_VALUE"""),45701.66666666667)</f>
        <v>45701.66667</v>
      </c>
      <c r="H282" s="1">
        <f>IFERROR(__xludf.DUMMYFUNCTION("""COMPUTED_VALUE"""),545.65)</f>
        <v>545.65</v>
      </c>
      <c r="J282" s="2">
        <f>IFERROR(__xludf.DUMMYFUNCTION("""COMPUTED_VALUE"""),45701.66666666667)</f>
        <v>45701.66667</v>
      </c>
      <c r="K282" s="1">
        <f>IFERROR(__xludf.DUMMYFUNCTION("""COMPUTED_VALUE"""),597.61)</f>
        <v>597.61</v>
      </c>
      <c r="M282" s="2">
        <f>IFERROR(__xludf.DUMMYFUNCTION("""COMPUTED_VALUE"""),45701.66666666667)</f>
        <v>45701.66667</v>
      </c>
      <c r="N282" s="1">
        <f>IFERROR(__xludf.DUMMYFUNCTION("""COMPUTED_VALUE"""),6116511.0)</f>
        <v>6116511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IFERROR(__xludf.DUMMYFUNCTION("""COMPUTED_VALUE"""),597.61)</f>
        <v>597.61</v>
      </c>
      <c r="D283" s="2">
        <f>IFERROR(__xludf.DUMMYFUNCTION("""COMPUTED_VALUE"""),45702.66666666667)</f>
        <v>45702.66667</v>
      </c>
      <c r="E283" s="1">
        <f>IFERROR(__xludf.DUMMYFUNCTION("""COMPUTED_VALUE"""),617.62)</f>
        <v>617.62</v>
      </c>
      <c r="G283" s="2">
        <f>IFERROR(__xludf.DUMMYFUNCTION("""COMPUTED_VALUE"""),45702.66666666667)</f>
        <v>45702.66667</v>
      </c>
      <c r="H283" s="1">
        <f>IFERROR(__xludf.DUMMYFUNCTION("""COMPUTED_VALUE"""),597.61)</f>
        <v>597.61</v>
      </c>
      <c r="J283" s="2">
        <f>IFERROR(__xludf.DUMMYFUNCTION("""COMPUTED_VALUE"""),45702.66666666667)</f>
        <v>45702.66667</v>
      </c>
      <c r="K283" s="1">
        <f>IFERROR(__xludf.DUMMYFUNCTION("""COMPUTED_VALUE"""),616.19)</f>
        <v>616.19</v>
      </c>
      <c r="M283" s="2">
        <f>IFERROR(__xludf.DUMMYFUNCTION("""COMPUTED_VALUE"""),45702.66666666667)</f>
        <v>45702.66667</v>
      </c>
      <c r="N283" s="1">
        <f>IFERROR(__xludf.DUMMYFUNCTION("""COMPUTED_VALUE"""),3271706.0)</f>
        <v>3271706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IFERROR(__xludf.DUMMYFUNCTION("""COMPUTED_VALUE"""),616.19)</f>
        <v>616.19</v>
      </c>
      <c r="D284" s="2">
        <f>IFERROR(__xludf.DUMMYFUNCTION("""COMPUTED_VALUE"""),45706.66666666667)</f>
        <v>45706.66667</v>
      </c>
      <c r="E284" s="1">
        <f>IFERROR(__xludf.DUMMYFUNCTION("""COMPUTED_VALUE"""),619.87)</f>
        <v>619.87</v>
      </c>
      <c r="G284" s="2">
        <f>IFERROR(__xludf.DUMMYFUNCTION("""COMPUTED_VALUE"""),45706.66666666667)</f>
        <v>45706.66667</v>
      </c>
      <c r="H284" s="1">
        <f>IFERROR(__xludf.DUMMYFUNCTION("""COMPUTED_VALUE"""),605.37)</f>
        <v>605.37</v>
      </c>
      <c r="J284" s="2">
        <f>IFERROR(__xludf.DUMMYFUNCTION("""COMPUTED_VALUE"""),45706.66666666667)</f>
        <v>45706.66667</v>
      </c>
      <c r="K284" s="1">
        <f>IFERROR(__xludf.DUMMYFUNCTION("""COMPUTED_VALUE"""),618.95)</f>
        <v>618.95</v>
      </c>
      <c r="M284" s="2">
        <f>IFERROR(__xludf.DUMMYFUNCTION("""COMPUTED_VALUE"""),45706.66666666667)</f>
        <v>45706.66667</v>
      </c>
      <c r="N284" s="1">
        <f>IFERROR(__xludf.DUMMYFUNCTION("""COMPUTED_VALUE"""),2888723.0)</f>
        <v>2888723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IFERROR(__xludf.DUMMYFUNCTION("""COMPUTED_VALUE"""),618.13)</f>
        <v>618.13</v>
      </c>
      <c r="D285" s="2">
        <f>IFERROR(__xludf.DUMMYFUNCTION("""COMPUTED_VALUE"""),45707.66666666667)</f>
        <v>45707.66667</v>
      </c>
      <c r="E285" s="1">
        <f>IFERROR(__xludf.DUMMYFUNCTION("""COMPUTED_VALUE"""),618.13)</f>
        <v>618.13</v>
      </c>
      <c r="G285" s="2">
        <f>IFERROR(__xludf.DUMMYFUNCTION("""COMPUTED_VALUE"""),45707.66666666667)</f>
        <v>45707.66667</v>
      </c>
      <c r="H285" s="1">
        <f>IFERROR(__xludf.DUMMYFUNCTION("""COMPUTED_VALUE"""),605.47)</f>
        <v>605.47</v>
      </c>
      <c r="J285" s="2">
        <f>IFERROR(__xludf.DUMMYFUNCTION("""COMPUTED_VALUE"""),45707.66666666667)</f>
        <v>45707.66667</v>
      </c>
      <c r="K285" s="1">
        <f>IFERROR(__xludf.DUMMYFUNCTION("""COMPUTED_VALUE"""),613.95)</f>
        <v>613.95</v>
      </c>
      <c r="M285" s="2">
        <f>IFERROR(__xludf.DUMMYFUNCTION("""COMPUTED_VALUE"""),45707.66666666667)</f>
        <v>45707.66667</v>
      </c>
      <c r="N285" s="1">
        <f>IFERROR(__xludf.DUMMYFUNCTION("""COMPUTED_VALUE"""),2638119.0)</f>
        <v>2638119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IFERROR(__xludf.DUMMYFUNCTION("""COMPUTED_VALUE"""),613.95)</f>
        <v>613.95</v>
      </c>
      <c r="D286" s="2">
        <f>IFERROR(__xludf.DUMMYFUNCTION("""COMPUTED_VALUE"""),45708.66666666667)</f>
        <v>45708.66667</v>
      </c>
      <c r="E286" s="1">
        <f>IFERROR(__xludf.DUMMYFUNCTION("""COMPUTED_VALUE"""),618.13)</f>
        <v>618.13</v>
      </c>
      <c r="G286" s="2">
        <f>IFERROR(__xludf.DUMMYFUNCTION("""COMPUTED_VALUE"""),45708.66666666667)</f>
        <v>45708.66667</v>
      </c>
      <c r="H286" s="1">
        <f>IFERROR(__xludf.DUMMYFUNCTION("""COMPUTED_VALUE"""),607.41)</f>
        <v>607.41</v>
      </c>
      <c r="J286" s="2">
        <f>IFERROR(__xludf.DUMMYFUNCTION("""COMPUTED_VALUE"""),45708.66666666667)</f>
        <v>45708.66667</v>
      </c>
      <c r="K286" s="1">
        <f>IFERROR(__xludf.DUMMYFUNCTION("""COMPUTED_VALUE"""),616.6)</f>
        <v>616.6</v>
      </c>
      <c r="M286" s="2">
        <f>IFERROR(__xludf.DUMMYFUNCTION("""COMPUTED_VALUE"""),45708.66666666667)</f>
        <v>45708.66667</v>
      </c>
      <c r="N286" s="1">
        <f>IFERROR(__xludf.DUMMYFUNCTION("""COMPUTED_VALUE"""),1730145.0)</f>
        <v>1730145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IFERROR(__xludf.DUMMYFUNCTION("""COMPUTED_VALUE"""),616.6)</f>
        <v>616.6</v>
      </c>
      <c r="D287" s="2">
        <f>IFERROR(__xludf.DUMMYFUNCTION("""COMPUTED_VALUE"""),45709.66666666667)</f>
        <v>45709.66667</v>
      </c>
      <c r="E287" s="1">
        <f>IFERROR(__xludf.DUMMYFUNCTION("""COMPUTED_VALUE"""),621.96)</f>
        <v>621.96</v>
      </c>
      <c r="G287" s="2">
        <f>IFERROR(__xludf.DUMMYFUNCTION("""COMPUTED_VALUE"""),45709.66666666667)</f>
        <v>45709.66667</v>
      </c>
      <c r="H287" s="1">
        <f>IFERROR(__xludf.DUMMYFUNCTION("""COMPUTED_VALUE"""),611.29)</f>
        <v>611.29</v>
      </c>
      <c r="J287" s="2">
        <f>IFERROR(__xludf.DUMMYFUNCTION("""COMPUTED_VALUE"""),45709.66666666667)</f>
        <v>45709.66667</v>
      </c>
      <c r="K287" s="1">
        <f>IFERROR(__xludf.DUMMYFUNCTION("""COMPUTED_VALUE"""),615.89)</f>
        <v>615.89</v>
      </c>
      <c r="M287" s="2">
        <f>IFERROR(__xludf.DUMMYFUNCTION("""COMPUTED_VALUE"""),45709.66666666667)</f>
        <v>45709.66667</v>
      </c>
      <c r="N287" s="1">
        <f>IFERROR(__xludf.DUMMYFUNCTION("""COMPUTED_VALUE"""),2169267.0)</f>
        <v>2169267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IFERROR(__xludf.DUMMYFUNCTION("""COMPUTED_VALUE"""),615.89)</f>
        <v>615.89</v>
      </c>
      <c r="D288" s="2">
        <f>IFERROR(__xludf.DUMMYFUNCTION("""COMPUTED_VALUE"""),45712.66666666667)</f>
        <v>45712.66667</v>
      </c>
      <c r="E288" s="1">
        <f>IFERROR(__xludf.DUMMYFUNCTION("""COMPUTED_VALUE"""),628.34)</f>
        <v>628.34</v>
      </c>
      <c r="G288" s="2">
        <f>IFERROR(__xludf.DUMMYFUNCTION("""COMPUTED_VALUE"""),45712.66666666667)</f>
        <v>45712.66667</v>
      </c>
      <c r="H288" s="1">
        <f>IFERROR(__xludf.DUMMYFUNCTION("""COMPUTED_VALUE"""),609.15)</f>
        <v>609.15</v>
      </c>
      <c r="J288" s="2">
        <f>IFERROR(__xludf.DUMMYFUNCTION("""COMPUTED_VALUE"""),45712.66666666667)</f>
        <v>45712.66667</v>
      </c>
      <c r="K288" s="1">
        <f>IFERROR(__xludf.DUMMYFUNCTION("""COMPUTED_VALUE"""),624.77)</f>
        <v>624.77</v>
      </c>
      <c r="M288" s="2">
        <f>IFERROR(__xludf.DUMMYFUNCTION("""COMPUTED_VALUE"""),45712.66666666667)</f>
        <v>45712.66667</v>
      </c>
      <c r="N288" s="1">
        <f>IFERROR(__xludf.DUMMYFUNCTION("""COMPUTED_VALUE"""),2345930.0)</f>
        <v>2345930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IFERROR(__xludf.DUMMYFUNCTION("""COMPUTED_VALUE"""),624.77)</f>
        <v>624.77</v>
      </c>
      <c r="D289" s="2">
        <f>IFERROR(__xludf.DUMMYFUNCTION("""COMPUTED_VALUE"""),45713.66666666667)</f>
        <v>45713.66667</v>
      </c>
      <c r="E289" s="1">
        <f>IFERROR(__xludf.DUMMYFUNCTION("""COMPUTED_VALUE"""),630.18)</f>
        <v>630.18</v>
      </c>
      <c r="G289" s="2">
        <f>IFERROR(__xludf.DUMMYFUNCTION("""COMPUTED_VALUE"""),45713.66666666667)</f>
        <v>45713.66667</v>
      </c>
      <c r="H289" s="1">
        <f>IFERROR(__xludf.DUMMYFUNCTION("""COMPUTED_VALUE"""),615.58)</f>
        <v>615.58</v>
      </c>
      <c r="J289" s="2">
        <f>IFERROR(__xludf.DUMMYFUNCTION("""COMPUTED_VALUE"""),45713.66666666667)</f>
        <v>45713.66667</v>
      </c>
      <c r="K289" s="1">
        <f>IFERROR(__xludf.DUMMYFUNCTION("""COMPUTED_VALUE"""),620.89)</f>
        <v>620.89</v>
      </c>
      <c r="M289" s="2">
        <f>IFERROR(__xludf.DUMMYFUNCTION("""COMPUTED_VALUE"""),45713.66666666667)</f>
        <v>45713.66667</v>
      </c>
      <c r="N289" s="1">
        <f>IFERROR(__xludf.DUMMYFUNCTION("""COMPUTED_VALUE"""),2827929.0)</f>
        <v>2827929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IFERROR(__xludf.DUMMYFUNCTION("""COMPUTED_VALUE"""),623.44)</f>
        <v>623.44</v>
      </c>
      <c r="D290" s="2">
        <f>IFERROR(__xludf.DUMMYFUNCTION("""COMPUTED_VALUE"""),45714.66666666667)</f>
        <v>45714.66667</v>
      </c>
      <c r="E290" s="1">
        <f>IFERROR(__xludf.DUMMYFUNCTION("""COMPUTED_VALUE"""),634.16)</f>
        <v>634.16</v>
      </c>
      <c r="G290" s="2">
        <f>IFERROR(__xludf.DUMMYFUNCTION("""COMPUTED_VALUE"""),45714.66666666667)</f>
        <v>45714.66667</v>
      </c>
      <c r="H290" s="1">
        <f>IFERROR(__xludf.DUMMYFUNCTION("""COMPUTED_VALUE"""),621.04)</f>
        <v>621.04</v>
      </c>
      <c r="J290" s="2">
        <f>IFERROR(__xludf.DUMMYFUNCTION("""COMPUTED_VALUE"""),45714.66666666667)</f>
        <v>45714.66667</v>
      </c>
      <c r="K290" s="1">
        <f>IFERROR(__xludf.DUMMYFUNCTION("""COMPUTED_VALUE"""),633.55)</f>
        <v>633.55</v>
      </c>
      <c r="M290" s="2">
        <f>IFERROR(__xludf.DUMMYFUNCTION("""COMPUTED_VALUE"""),45714.66666666667)</f>
        <v>45714.66667</v>
      </c>
      <c r="N290" s="1">
        <f>IFERROR(__xludf.DUMMYFUNCTION("""COMPUTED_VALUE"""),3105776.0)</f>
        <v>3105776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IFERROR(__xludf.DUMMYFUNCTION("""COMPUTED_VALUE"""),630.59)</f>
        <v>630.59</v>
      </c>
      <c r="D291" s="2">
        <f>IFERROR(__xludf.DUMMYFUNCTION("""COMPUTED_VALUE"""),45715.66666666667)</f>
        <v>45715.66667</v>
      </c>
      <c r="E291" s="1">
        <f>IFERROR(__xludf.DUMMYFUNCTION("""COMPUTED_VALUE"""),633.24)</f>
        <v>633.24</v>
      </c>
      <c r="G291" s="2">
        <f>IFERROR(__xludf.DUMMYFUNCTION("""COMPUTED_VALUE"""),45715.66666666667)</f>
        <v>45715.66667</v>
      </c>
      <c r="H291" s="1">
        <f>IFERROR(__xludf.DUMMYFUNCTION("""COMPUTED_VALUE"""),622.32)</f>
        <v>622.32</v>
      </c>
      <c r="J291" s="2">
        <f>IFERROR(__xludf.DUMMYFUNCTION("""COMPUTED_VALUE"""),45715.66666666667)</f>
        <v>45715.66667</v>
      </c>
      <c r="K291" s="1">
        <f>IFERROR(__xludf.DUMMYFUNCTION("""COMPUTED_VALUE"""),628.24)</f>
        <v>628.24</v>
      </c>
      <c r="M291" s="2">
        <f>IFERROR(__xludf.DUMMYFUNCTION("""COMPUTED_VALUE"""),45715.66666666667)</f>
        <v>45715.66667</v>
      </c>
      <c r="N291" s="1">
        <f>IFERROR(__xludf.DUMMYFUNCTION("""COMPUTED_VALUE"""),2175149.0)</f>
        <v>2175149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IFERROR(__xludf.DUMMYFUNCTION("""COMPUTED_VALUE"""),628.24)</f>
        <v>628.24</v>
      </c>
      <c r="D292" s="2">
        <f>IFERROR(__xludf.DUMMYFUNCTION("""COMPUTED_VALUE"""),45716.66666666667)</f>
        <v>45716.66667</v>
      </c>
      <c r="E292" s="1">
        <f>IFERROR(__xludf.DUMMYFUNCTION("""COMPUTED_VALUE"""),634.67)</f>
        <v>634.67</v>
      </c>
      <c r="G292" s="2">
        <f>IFERROR(__xludf.DUMMYFUNCTION("""COMPUTED_VALUE"""),45716.66666666667)</f>
        <v>45716.66667</v>
      </c>
      <c r="H292" s="1">
        <f>IFERROR(__xludf.DUMMYFUNCTION("""COMPUTED_VALUE"""),617.73)</f>
        <v>617.73</v>
      </c>
      <c r="J292" s="2">
        <f>IFERROR(__xludf.DUMMYFUNCTION("""COMPUTED_VALUE"""),45716.66666666667)</f>
        <v>45716.66667</v>
      </c>
      <c r="K292" s="1">
        <f>IFERROR(__xludf.DUMMYFUNCTION("""COMPUTED_VALUE"""),625.69)</f>
        <v>625.69</v>
      </c>
      <c r="M292" s="2">
        <f>IFERROR(__xludf.DUMMYFUNCTION("""COMPUTED_VALUE"""),45716.66666666667)</f>
        <v>45716.66667</v>
      </c>
      <c r="N292" s="1">
        <f>IFERROR(__xludf.DUMMYFUNCTION("""COMPUTED_VALUE"""),3533516.0)</f>
        <v>3533516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IFERROR(__xludf.DUMMYFUNCTION("""COMPUTED_VALUE"""),625.69)</f>
        <v>625.69</v>
      </c>
      <c r="D293" s="2">
        <f>IFERROR(__xludf.DUMMYFUNCTION("""COMPUTED_VALUE"""),45719.66666666667)</f>
        <v>45719.66667</v>
      </c>
      <c r="E293" s="1">
        <f>IFERROR(__xludf.DUMMYFUNCTION("""COMPUTED_VALUE"""),631.2)</f>
        <v>631.2</v>
      </c>
      <c r="G293" s="2">
        <f>IFERROR(__xludf.DUMMYFUNCTION("""COMPUTED_VALUE"""),45719.66666666667)</f>
        <v>45719.66667</v>
      </c>
      <c r="H293" s="1">
        <f>IFERROR(__xludf.DUMMYFUNCTION("""COMPUTED_VALUE"""),621.6)</f>
        <v>621.6</v>
      </c>
      <c r="J293" s="2">
        <f>IFERROR(__xludf.DUMMYFUNCTION("""COMPUTED_VALUE"""),45719.66666666667)</f>
        <v>45719.66667</v>
      </c>
      <c r="K293" s="1">
        <f>IFERROR(__xludf.DUMMYFUNCTION("""COMPUTED_VALUE"""),625.69)</f>
        <v>625.69</v>
      </c>
      <c r="M293" s="2">
        <f>IFERROR(__xludf.DUMMYFUNCTION("""COMPUTED_VALUE"""),45719.66666666667)</f>
        <v>45719.66667</v>
      </c>
      <c r="N293" s="1">
        <f>IFERROR(__xludf.DUMMYFUNCTION("""COMPUTED_VALUE"""),1707982.0)</f>
        <v>1707982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IFERROR(__xludf.DUMMYFUNCTION("""COMPUTED_VALUE"""),621.3)</f>
        <v>621.3</v>
      </c>
      <c r="D294" s="2">
        <f>IFERROR(__xludf.DUMMYFUNCTION("""COMPUTED_VALUE"""),45720.66666666667)</f>
        <v>45720.66667</v>
      </c>
      <c r="E294" s="1">
        <f>IFERROR(__xludf.DUMMYFUNCTION("""COMPUTED_VALUE"""),626.2)</f>
        <v>626.2</v>
      </c>
      <c r="G294" s="2">
        <f>IFERROR(__xludf.DUMMYFUNCTION("""COMPUTED_VALUE"""),45720.66666666667)</f>
        <v>45720.66667</v>
      </c>
      <c r="H294" s="1">
        <f>IFERROR(__xludf.DUMMYFUNCTION("""COMPUTED_VALUE"""),607.26)</f>
        <v>607.26</v>
      </c>
      <c r="J294" s="2">
        <f>IFERROR(__xludf.DUMMYFUNCTION("""COMPUTED_VALUE"""),45720.66666666667)</f>
        <v>45720.66667</v>
      </c>
      <c r="K294" s="1">
        <f>IFERROR(__xludf.DUMMYFUNCTION("""COMPUTED_VALUE"""),608.23)</f>
        <v>608.23</v>
      </c>
      <c r="M294" s="2">
        <f>IFERROR(__xludf.DUMMYFUNCTION("""COMPUTED_VALUE"""),45720.66666666667)</f>
        <v>45720.66667</v>
      </c>
      <c r="N294" s="1">
        <f>IFERROR(__xludf.DUMMYFUNCTION("""COMPUTED_VALUE"""),2473914.0)</f>
        <v>2473914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IFERROR(__xludf.DUMMYFUNCTION("""COMPUTED_VALUE"""),609.15)</f>
        <v>609.15</v>
      </c>
      <c r="D295" s="2">
        <f>IFERROR(__xludf.DUMMYFUNCTION("""COMPUTED_VALUE"""),45721.66666666667)</f>
        <v>45721.66667</v>
      </c>
      <c r="E295" s="1">
        <f>IFERROR(__xludf.DUMMYFUNCTION("""COMPUTED_VALUE"""),612.52)</f>
        <v>612.52</v>
      </c>
      <c r="G295" s="2">
        <f>IFERROR(__xludf.DUMMYFUNCTION("""COMPUTED_VALUE"""),45721.66666666667)</f>
        <v>45721.66667</v>
      </c>
      <c r="H295" s="1">
        <f>IFERROR(__xludf.DUMMYFUNCTION("""COMPUTED_VALUE"""),597.92)</f>
        <v>597.92</v>
      </c>
      <c r="J295" s="2">
        <f>IFERROR(__xludf.DUMMYFUNCTION("""COMPUTED_VALUE"""),45721.66666666667)</f>
        <v>45721.66667</v>
      </c>
      <c r="K295" s="1">
        <f>IFERROR(__xludf.DUMMYFUNCTION("""COMPUTED_VALUE"""),605.37)</f>
        <v>605.37</v>
      </c>
      <c r="M295" s="2">
        <f>IFERROR(__xludf.DUMMYFUNCTION("""COMPUTED_VALUE"""),45721.66666666667)</f>
        <v>45721.66667</v>
      </c>
      <c r="N295" s="1">
        <f>IFERROR(__xludf.DUMMYFUNCTION("""COMPUTED_VALUE"""),2449939.0)</f>
        <v>2449939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IFERROR(__xludf.DUMMYFUNCTION("""COMPUTED_VALUE"""),605.37)</f>
        <v>605.37</v>
      </c>
      <c r="D296" s="2">
        <f>IFERROR(__xludf.DUMMYFUNCTION("""COMPUTED_VALUE"""),45722.66666666667)</f>
        <v>45722.66667</v>
      </c>
      <c r="E296" s="1">
        <f>IFERROR(__xludf.DUMMYFUNCTION("""COMPUTED_VALUE"""),609.0)</f>
        <v>609</v>
      </c>
      <c r="G296" s="2">
        <f>IFERROR(__xludf.DUMMYFUNCTION("""COMPUTED_VALUE"""),45722.66666666667)</f>
        <v>45722.66667</v>
      </c>
      <c r="H296" s="1">
        <f>IFERROR(__xludf.DUMMYFUNCTION("""COMPUTED_VALUE"""),598.74)</f>
        <v>598.74</v>
      </c>
      <c r="J296" s="2">
        <f>IFERROR(__xludf.DUMMYFUNCTION("""COMPUTED_VALUE"""),45722.66666666667)</f>
        <v>45722.66667</v>
      </c>
      <c r="K296" s="1">
        <f>IFERROR(__xludf.DUMMYFUNCTION("""COMPUTED_VALUE"""),606.39)</f>
        <v>606.39</v>
      </c>
      <c r="M296" s="2">
        <f>IFERROR(__xludf.DUMMYFUNCTION("""COMPUTED_VALUE"""),45722.66666666667)</f>
        <v>45722.66667</v>
      </c>
      <c r="N296" s="1">
        <f>IFERROR(__xludf.DUMMYFUNCTION("""COMPUTED_VALUE"""),1500072.0)</f>
        <v>1500072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IFERROR(__xludf.DUMMYFUNCTION("""COMPUTED_VALUE"""),603.94)</f>
        <v>603.94</v>
      </c>
      <c r="D297" s="2">
        <f>IFERROR(__xludf.DUMMYFUNCTION("""COMPUTED_VALUE"""),45723.66666666667)</f>
        <v>45723.66667</v>
      </c>
      <c r="E297" s="1">
        <f>IFERROR(__xludf.DUMMYFUNCTION("""COMPUTED_VALUE"""),638.96)</f>
        <v>638.96</v>
      </c>
      <c r="G297" s="2">
        <f>IFERROR(__xludf.DUMMYFUNCTION("""COMPUTED_VALUE"""),45723.66666666667)</f>
        <v>45723.66667</v>
      </c>
      <c r="H297" s="1">
        <f>IFERROR(__xludf.DUMMYFUNCTION("""COMPUTED_VALUE"""),603.94)</f>
        <v>603.94</v>
      </c>
      <c r="J297" s="2">
        <f>IFERROR(__xludf.DUMMYFUNCTION("""COMPUTED_VALUE"""),45723.66666666667)</f>
        <v>45723.66667</v>
      </c>
      <c r="K297" s="1">
        <f>IFERROR(__xludf.DUMMYFUNCTION("""COMPUTED_VALUE"""),631.51)</f>
        <v>631.51</v>
      </c>
      <c r="M297" s="2">
        <f>IFERROR(__xludf.DUMMYFUNCTION("""COMPUTED_VALUE"""),45723.66666666667)</f>
        <v>45723.66667</v>
      </c>
      <c r="N297" s="1">
        <f>IFERROR(__xludf.DUMMYFUNCTION("""COMPUTED_VALUE"""),3101003.0)</f>
        <v>3101003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IFERROR(__xludf.DUMMYFUNCTION("""COMPUTED_VALUE"""),631.51)</f>
        <v>631.51</v>
      </c>
      <c r="D298" s="2">
        <f>IFERROR(__xludf.DUMMYFUNCTION("""COMPUTED_VALUE"""),45726.66666666667)</f>
        <v>45726.66667</v>
      </c>
      <c r="E298" s="1">
        <f>IFERROR(__xludf.DUMMYFUNCTION("""COMPUTED_VALUE"""),659.78)</f>
        <v>659.78</v>
      </c>
      <c r="G298" s="2">
        <f>IFERROR(__xludf.DUMMYFUNCTION("""COMPUTED_VALUE"""),45726.66666666667)</f>
        <v>45726.66667</v>
      </c>
      <c r="H298" s="1">
        <f>IFERROR(__xludf.DUMMYFUNCTION("""COMPUTED_VALUE"""),631.51)</f>
        <v>631.51</v>
      </c>
      <c r="J298" s="2">
        <f>IFERROR(__xludf.DUMMYFUNCTION("""COMPUTED_VALUE"""),45726.66666666667)</f>
        <v>45726.66667</v>
      </c>
      <c r="K298" s="1">
        <f>IFERROR(__xludf.DUMMYFUNCTION("""COMPUTED_VALUE"""),642.23)</f>
        <v>642.23</v>
      </c>
      <c r="M298" s="2">
        <f>IFERROR(__xludf.DUMMYFUNCTION("""COMPUTED_VALUE"""),45726.66666666667)</f>
        <v>45726.66667</v>
      </c>
      <c r="N298" s="1">
        <f>IFERROR(__xludf.DUMMYFUNCTION("""COMPUTED_VALUE"""),3410562.0)</f>
        <v>3410562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IFERROR(__xludf.DUMMYFUNCTION("""COMPUTED_VALUE"""),644.42)</f>
        <v>644.42</v>
      </c>
      <c r="D299" s="2">
        <f>IFERROR(__xludf.DUMMYFUNCTION("""COMPUTED_VALUE"""),45727.66666666667)</f>
        <v>45727.66667</v>
      </c>
      <c r="E299" s="1">
        <f>IFERROR(__xludf.DUMMYFUNCTION("""COMPUTED_VALUE"""),645.62)</f>
        <v>645.62</v>
      </c>
      <c r="G299" s="2">
        <f>IFERROR(__xludf.DUMMYFUNCTION("""COMPUTED_VALUE"""),45727.66666666667)</f>
        <v>45727.66667</v>
      </c>
      <c r="H299" s="1">
        <f>IFERROR(__xludf.DUMMYFUNCTION("""COMPUTED_VALUE"""),613.34)</f>
        <v>613.34</v>
      </c>
      <c r="J299" s="2">
        <f>IFERROR(__xludf.DUMMYFUNCTION("""COMPUTED_VALUE"""),45727.66666666667)</f>
        <v>45727.66667</v>
      </c>
      <c r="K299" s="1">
        <f>IFERROR(__xludf.DUMMYFUNCTION("""COMPUTED_VALUE"""),616.6)</f>
        <v>616.6</v>
      </c>
      <c r="M299" s="2">
        <f>IFERROR(__xludf.DUMMYFUNCTION("""COMPUTED_VALUE"""),45727.66666666667)</f>
        <v>45727.66667</v>
      </c>
      <c r="N299" s="1">
        <f>IFERROR(__xludf.DUMMYFUNCTION("""COMPUTED_VALUE"""),3141857.0)</f>
        <v>3141857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IFERROR(__xludf.DUMMYFUNCTION("""COMPUTED_VALUE"""),612.52)</f>
        <v>612.52</v>
      </c>
      <c r="D300" s="2">
        <f>IFERROR(__xludf.DUMMYFUNCTION("""COMPUTED_VALUE"""),45728.66666666667)</f>
        <v>45728.66667</v>
      </c>
      <c r="E300" s="1">
        <f>IFERROR(__xludf.DUMMYFUNCTION("""COMPUTED_VALUE"""),615.17)</f>
        <v>615.17</v>
      </c>
      <c r="G300" s="2">
        <f>IFERROR(__xludf.DUMMYFUNCTION("""COMPUTED_VALUE"""),45728.66666666667)</f>
        <v>45728.66667</v>
      </c>
      <c r="H300" s="1">
        <f>IFERROR(__xludf.DUMMYFUNCTION("""COMPUTED_VALUE"""),603.02)</f>
        <v>603.02</v>
      </c>
      <c r="J300" s="2">
        <f>IFERROR(__xludf.DUMMYFUNCTION("""COMPUTED_VALUE"""),45728.66666666667)</f>
        <v>45728.66667</v>
      </c>
      <c r="K300" s="1">
        <f>IFERROR(__xludf.DUMMYFUNCTION("""COMPUTED_VALUE"""),606.19)</f>
        <v>606.19</v>
      </c>
      <c r="M300" s="2">
        <f>IFERROR(__xludf.DUMMYFUNCTION("""COMPUTED_VALUE"""),45728.66666666667)</f>
        <v>45728.66667</v>
      </c>
      <c r="N300" s="1">
        <f>IFERROR(__xludf.DUMMYFUNCTION("""COMPUTED_VALUE"""),1689867.0)</f>
        <v>1689867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IFERROR(__xludf.DUMMYFUNCTION("""COMPUTED_VALUE"""),608.03)</f>
        <v>608.03</v>
      </c>
      <c r="D301" s="2">
        <f>IFERROR(__xludf.DUMMYFUNCTION("""COMPUTED_VALUE"""),45729.66666666667)</f>
        <v>45729.66667</v>
      </c>
      <c r="E301" s="1">
        <f>IFERROR(__xludf.DUMMYFUNCTION("""COMPUTED_VALUE"""),610.78)</f>
        <v>610.78</v>
      </c>
      <c r="G301" s="2">
        <f>IFERROR(__xludf.DUMMYFUNCTION("""COMPUTED_VALUE"""),45729.66666666667)</f>
        <v>45729.66667</v>
      </c>
      <c r="H301" s="1">
        <f>IFERROR(__xludf.DUMMYFUNCTION("""COMPUTED_VALUE"""),599.45)</f>
        <v>599.45</v>
      </c>
      <c r="J301" s="2">
        <f>IFERROR(__xludf.DUMMYFUNCTION("""COMPUTED_VALUE"""),45729.66666666667)</f>
        <v>45729.66667</v>
      </c>
      <c r="K301" s="1">
        <f>IFERROR(__xludf.DUMMYFUNCTION("""COMPUTED_VALUE"""),599.86)</f>
        <v>599.86</v>
      </c>
      <c r="M301" s="2">
        <f>IFERROR(__xludf.DUMMYFUNCTION("""COMPUTED_VALUE"""),45729.66666666667)</f>
        <v>45729.66667</v>
      </c>
      <c r="N301" s="1">
        <f>IFERROR(__xludf.DUMMYFUNCTION("""COMPUTED_VALUE"""),1917233.0)</f>
        <v>1917233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IFERROR(__xludf.DUMMYFUNCTION("""COMPUTED_VALUE"""),599.86)</f>
        <v>599.86</v>
      </c>
      <c r="D302" s="2">
        <f>IFERROR(__xludf.DUMMYFUNCTION("""COMPUTED_VALUE"""),45730.66666666667)</f>
        <v>45730.66667</v>
      </c>
      <c r="E302" s="1">
        <f>IFERROR(__xludf.DUMMYFUNCTION("""COMPUTED_VALUE"""),611.6)</f>
        <v>611.6</v>
      </c>
      <c r="G302" s="2">
        <f>IFERROR(__xludf.DUMMYFUNCTION("""COMPUTED_VALUE"""),45730.66666666667)</f>
        <v>45730.66667</v>
      </c>
      <c r="H302" s="1">
        <f>IFERROR(__xludf.DUMMYFUNCTION("""COMPUTED_VALUE"""),599.86)</f>
        <v>599.86</v>
      </c>
      <c r="J302" s="2">
        <f>IFERROR(__xludf.DUMMYFUNCTION("""COMPUTED_VALUE"""),45730.66666666667)</f>
        <v>45730.66667</v>
      </c>
      <c r="K302" s="1">
        <f>IFERROR(__xludf.DUMMYFUNCTION("""COMPUTED_VALUE"""),608.64)</f>
        <v>608.64</v>
      </c>
      <c r="M302" s="2">
        <f>IFERROR(__xludf.DUMMYFUNCTION("""COMPUTED_VALUE"""),45730.66666666667)</f>
        <v>45730.66667</v>
      </c>
      <c r="N302" s="1">
        <f>IFERROR(__xludf.DUMMYFUNCTION("""COMPUTED_VALUE"""),1666676.0)</f>
        <v>1666676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IFERROR(__xludf.DUMMYFUNCTION("""COMPUTED_VALUE"""),608.64)</f>
        <v>608.64</v>
      </c>
      <c r="D303" s="2">
        <f>IFERROR(__xludf.DUMMYFUNCTION("""COMPUTED_VALUE"""),45733.66666666667)</f>
        <v>45733.66667</v>
      </c>
      <c r="E303" s="1">
        <f>IFERROR(__xludf.DUMMYFUNCTION("""COMPUTED_VALUE"""),615.84)</f>
        <v>615.84</v>
      </c>
      <c r="G303" s="2">
        <f>IFERROR(__xludf.DUMMYFUNCTION("""COMPUTED_VALUE"""),45733.66666666667)</f>
        <v>45733.66667</v>
      </c>
      <c r="H303" s="1">
        <f>IFERROR(__xludf.DUMMYFUNCTION("""COMPUTED_VALUE"""),603.18)</f>
        <v>603.18</v>
      </c>
      <c r="J303" s="2">
        <f>IFERROR(__xludf.DUMMYFUNCTION("""COMPUTED_VALUE"""),45733.66666666667)</f>
        <v>45733.66667</v>
      </c>
      <c r="K303" s="1">
        <f>IFERROR(__xludf.DUMMYFUNCTION("""COMPUTED_VALUE"""),606.09)</f>
        <v>606.09</v>
      </c>
      <c r="M303" s="2">
        <f>IFERROR(__xludf.DUMMYFUNCTION("""COMPUTED_VALUE"""),45733.66666666667)</f>
        <v>45733.66667</v>
      </c>
      <c r="N303" s="1">
        <f>IFERROR(__xludf.DUMMYFUNCTION("""COMPUTED_VALUE"""),2242316.0)</f>
        <v>2242316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IFERROR(__xludf.DUMMYFUNCTION("""COMPUTED_VALUE"""),604.86)</f>
        <v>604.86</v>
      </c>
      <c r="D304" s="2">
        <f>IFERROR(__xludf.DUMMYFUNCTION("""COMPUTED_VALUE"""),45734.66666666667)</f>
        <v>45734.66667</v>
      </c>
      <c r="E304" s="1">
        <f>IFERROR(__xludf.DUMMYFUNCTION("""COMPUTED_VALUE"""),607.36)</f>
        <v>607.36</v>
      </c>
      <c r="G304" s="2">
        <f>IFERROR(__xludf.DUMMYFUNCTION("""COMPUTED_VALUE"""),45734.66666666667)</f>
        <v>45734.66667</v>
      </c>
      <c r="H304" s="1">
        <f>IFERROR(__xludf.DUMMYFUNCTION("""COMPUTED_VALUE"""),599.96)</f>
        <v>599.96</v>
      </c>
      <c r="J304" s="2">
        <f>IFERROR(__xludf.DUMMYFUNCTION("""COMPUTED_VALUE"""),45734.66666666667)</f>
        <v>45734.66667</v>
      </c>
      <c r="K304" s="1">
        <f>IFERROR(__xludf.DUMMYFUNCTION("""COMPUTED_VALUE"""),601.7)</f>
        <v>601.7</v>
      </c>
      <c r="M304" s="2">
        <f>IFERROR(__xludf.DUMMYFUNCTION("""COMPUTED_VALUE"""),45734.66666666667)</f>
        <v>45734.66667</v>
      </c>
      <c r="N304" s="1">
        <f>IFERROR(__xludf.DUMMYFUNCTION("""COMPUTED_VALUE"""),1921870.0)</f>
        <v>1921870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IFERROR(__xludf.DUMMYFUNCTION("""COMPUTED_VALUE"""),599.66)</f>
        <v>599.66</v>
      </c>
      <c r="D305" s="2">
        <f>IFERROR(__xludf.DUMMYFUNCTION("""COMPUTED_VALUE"""),45735.66666666667)</f>
        <v>45735.66667</v>
      </c>
      <c r="E305" s="1">
        <f>IFERROR(__xludf.DUMMYFUNCTION("""COMPUTED_VALUE"""),599.66)</f>
        <v>599.66</v>
      </c>
      <c r="G305" s="2">
        <f>IFERROR(__xludf.DUMMYFUNCTION("""COMPUTED_VALUE"""),45735.66666666667)</f>
        <v>45735.66667</v>
      </c>
      <c r="H305" s="1">
        <f>IFERROR(__xludf.DUMMYFUNCTION("""COMPUTED_VALUE"""),589.24)</f>
        <v>589.24</v>
      </c>
      <c r="J305" s="2">
        <f>IFERROR(__xludf.DUMMYFUNCTION("""COMPUTED_VALUE"""),45735.66666666667)</f>
        <v>45735.66667</v>
      </c>
      <c r="K305" s="1">
        <f>IFERROR(__xludf.DUMMYFUNCTION("""COMPUTED_VALUE"""),595.06)</f>
        <v>595.06</v>
      </c>
      <c r="M305" s="2">
        <f>IFERROR(__xludf.DUMMYFUNCTION("""COMPUTED_VALUE"""),45735.66666666667)</f>
        <v>45735.66667</v>
      </c>
      <c r="N305" s="1">
        <f>IFERROR(__xludf.DUMMYFUNCTION("""COMPUTED_VALUE"""),2245811.0)</f>
        <v>2245811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IFERROR(__xludf.DUMMYFUNCTION("""COMPUTED_VALUE"""),594.65)</f>
        <v>594.65</v>
      </c>
      <c r="D306" s="2">
        <f>IFERROR(__xludf.DUMMYFUNCTION("""COMPUTED_VALUE"""),45736.66666666667)</f>
        <v>45736.66667</v>
      </c>
      <c r="E306" s="1">
        <f>IFERROR(__xludf.DUMMYFUNCTION("""COMPUTED_VALUE"""),609.35)</f>
        <v>609.35</v>
      </c>
      <c r="G306" s="2">
        <f>IFERROR(__xludf.DUMMYFUNCTION("""COMPUTED_VALUE"""),45736.66666666667)</f>
        <v>45736.66667</v>
      </c>
      <c r="H306" s="1">
        <f>IFERROR(__xludf.DUMMYFUNCTION("""COMPUTED_VALUE"""),594.65)</f>
        <v>594.65</v>
      </c>
      <c r="J306" s="2">
        <f>IFERROR(__xludf.DUMMYFUNCTION("""COMPUTED_VALUE"""),45736.66666666667)</f>
        <v>45736.66667</v>
      </c>
      <c r="K306" s="1">
        <f>IFERROR(__xludf.DUMMYFUNCTION("""COMPUTED_VALUE"""),602.21)</f>
        <v>602.21</v>
      </c>
      <c r="M306" s="2">
        <f>IFERROR(__xludf.DUMMYFUNCTION("""COMPUTED_VALUE"""),45736.66666666667)</f>
        <v>45736.66667</v>
      </c>
      <c r="N306" s="1">
        <f>IFERROR(__xludf.DUMMYFUNCTION("""COMPUTED_VALUE"""),3165349.0)</f>
        <v>3165349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IFERROR(__xludf.DUMMYFUNCTION("""COMPUTED_VALUE"""),602.21)</f>
        <v>602.21</v>
      </c>
      <c r="D307" s="2">
        <f>IFERROR(__xludf.DUMMYFUNCTION("""COMPUTED_VALUE"""),45737.66666666667)</f>
        <v>45737.66667</v>
      </c>
      <c r="E307" s="1">
        <f>IFERROR(__xludf.DUMMYFUNCTION("""COMPUTED_VALUE"""),612.42)</f>
        <v>612.42</v>
      </c>
      <c r="G307" s="2">
        <f>IFERROR(__xludf.DUMMYFUNCTION("""COMPUTED_VALUE"""),45737.66666666667)</f>
        <v>45737.66667</v>
      </c>
      <c r="H307" s="1">
        <f>IFERROR(__xludf.DUMMYFUNCTION("""COMPUTED_VALUE"""),596.7)</f>
        <v>596.7</v>
      </c>
      <c r="J307" s="2">
        <f>IFERROR(__xludf.DUMMYFUNCTION("""COMPUTED_VALUE"""),45737.66666666667)</f>
        <v>45737.66667</v>
      </c>
      <c r="K307" s="1">
        <f>IFERROR(__xludf.DUMMYFUNCTION("""COMPUTED_VALUE"""),601.19)</f>
        <v>601.19</v>
      </c>
      <c r="M307" s="2">
        <f>IFERROR(__xludf.DUMMYFUNCTION("""COMPUTED_VALUE"""),45737.66666666667)</f>
        <v>45737.66667</v>
      </c>
      <c r="N307" s="1">
        <f>IFERROR(__xludf.DUMMYFUNCTION("""COMPUTED_VALUE"""),8355748.0)</f>
        <v>8355748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IFERROR(__xludf.DUMMYFUNCTION("""COMPUTED_VALUE"""),601.19)</f>
        <v>601.19</v>
      </c>
      <c r="D308" s="2">
        <f>IFERROR(__xludf.DUMMYFUNCTION("""COMPUTED_VALUE"""),45740.66666666667)</f>
        <v>45740.66667</v>
      </c>
      <c r="E308" s="1">
        <f>IFERROR(__xludf.DUMMYFUNCTION("""COMPUTED_VALUE"""),607.11)</f>
        <v>607.11</v>
      </c>
      <c r="G308" s="2">
        <f>IFERROR(__xludf.DUMMYFUNCTION("""COMPUTED_VALUE"""),45740.66666666667)</f>
        <v>45740.66667</v>
      </c>
      <c r="H308" s="1">
        <f>IFERROR(__xludf.DUMMYFUNCTION("""COMPUTED_VALUE"""),596.8)</f>
        <v>596.8</v>
      </c>
      <c r="J308" s="2">
        <f>IFERROR(__xludf.DUMMYFUNCTION("""COMPUTED_VALUE"""),45740.66666666667)</f>
        <v>45740.66667</v>
      </c>
      <c r="K308" s="1">
        <f>IFERROR(__xludf.DUMMYFUNCTION("""COMPUTED_VALUE"""),605.07)</f>
        <v>605.07</v>
      </c>
      <c r="M308" s="2">
        <f>IFERROR(__xludf.DUMMYFUNCTION("""COMPUTED_VALUE"""),45740.66666666667)</f>
        <v>45740.66667</v>
      </c>
      <c r="N308" s="1">
        <f>IFERROR(__xludf.DUMMYFUNCTION("""COMPUTED_VALUE"""),1929724.0)</f>
        <v>1929724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IFERROR(__xludf.DUMMYFUNCTION("""COMPUTED_VALUE"""),604.35)</f>
        <v>604.35</v>
      </c>
      <c r="D309" s="2">
        <f>IFERROR(__xludf.DUMMYFUNCTION("""COMPUTED_VALUE"""),45741.66666666667)</f>
        <v>45741.66667</v>
      </c>
      <c r="E309" s="1">
        <f>IFERROR(__xludf.DUMMYFUNCTION("""COMPUTED_VALUE"""),605.68)</f>
        <v>605.68</v>
      </c>
      <c r="G309" s="2">
        <f>IFERROR(__xludf.DUMMYFUNCTION("""COMPUTED_VALUE"""),45741.66666666667)</f>
        <v>45741.66667</v>
      </c>
      <c r="H309" s="1">
        <f>IFERROR(__xludf.DUMMYFUNCTION("""COMPUTED_VALUE"""),595.47)</f>
        <v>595.47</v>
      </c>
      <c r="J309" s="2">
        <f>IFERROR(__xludf.DUMMYFUNCTION("""COMPUTED_VALUE"""),45741.66666666667)</f>
        <v>45741.66667</v>
      </c>
      <c r="K309" s="1">
        <f>IFERROR(__xludf.DUMMYFUNCTION("""COMPUTED_VALUE"""),599.86)</f>
        <v>599.86</v>
      </c>
      <c r="M309" s="2">
        <f>IFERROR(__xludf.DUMMYFUNCTION("""COMPUTED_VALUE"""),45741.66666666667)</f>
        <v>45741.66667</v>
      </c>
      <c r="N309" s="1">
        <f>IFERROR(__xludf.DUMMYFUNCTION("""COMPUTED_VALUE"""),1295265.0)</f>
        <v>1295265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IFERROR(__xludf.DUMMYFUNCTION("""COMPUTED_VALUE"""),601.24)</f>
        <v>601.24</v>
      </c>
      <c r="D310" s="2">
        <f>IFERROR(__xludf.DUMMYFUNCTION("""COMPUTED_VALUE"""),45742.66666666667)</f>
        <v>45742.66667</v>
      </c>
      <c r="E310" s="1">
        <f>IFERROR(__xludf.DUMMYFUNCTION("""COMPUTED_VALUE"""),619.66)</f>
        <v>619.66</v>
      </c>
      <c r="G310" s="2">
        <f>IFERROR(__xludf.DUMMYFUNCTION("""COMPUTED_VALUE"""),45742.66666666667)</f>
        <v>45742.66667</v>
      </c>
      <c r="H310" s="1">
        <f>IFERROR(__xludf.DUMMYFUNCTION("""COMPUTED_VALUE"""),600.52)</f>
        <v>600.52</v>
      </c>
      <c r="J310" s="2">
        <f>IFERROR(__xludf.DUMMYFUNCTION("""COMPUTED_VALUE"""),45742.66666666667)</f>
        <v>45742.66667</v>
      </c>
      <c r="K310" s="1">
        <f>IFERROR(__xludf.DUMMYFUNCTION("""COMPUTED_VALUE"""),618.24)</f>
        <v>618.24</v>
      </c>
      <c r="M310" s="2">
        <f>IFERROR(__xludf.DUMMYFUNCTION("""COMPUTED_VALUE"""),45742.66666666667)</f>
        <v>45742.66667</v>
      </c>
      <c r="N310" s="1">
        <f>IFERROR(__xludf.DUMMYFUNCTION("""COMPUTED_VALUE"""),1969642.0)</f>
        <v>1969642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IFERROR(__xludf.DUMMYFUNCTION("""COMPUTED_VALUE"""),619.15)</f>
        <v>619.15</v>
      </c>
      <c r="D311" s="2">
        <f>IFERROR(__xludf.DUMMYFUNCTION("""COMPUTED_VALUE"""),45743.66666666667)</f>
        <v>45743.66667</v>
      </c>
      <c r="E311" s="1">
        <f>IFERROR(__xludf.DUMMYFUNCTION("""COMPUTED_VALUE"""),623.14)</f>
        <v>623.14</v>
      </c>
      <c r="G311" s="2">
        <f>IFERROR(__xludf.DUMMYFUNCTION("""COMPUTED_VALUE"""),45743.66666666667)</f>
        <v>45743.66667</v>
      </c>
      <c r="H311" s="1">
        <f>IFERROR(__xludf.DUMMYFUNCTION("""COMPUTED_VALUE"""),615.84)</f>
        <v>615.84</v>
      </c>
      <c r="J311" s="2">
        <f>IFERROR(__xludf.DUMMYFUNCTION("""COMPUTED_VALUE"""),45743.66666666667)</f>
        <v>45743.66667</v>
      </c>
      <c r="K311" s="1">
        <f>IFERROR(__xludf.DUMMYFUNCTION("""COMPUTED_VALUE"""),622.32)</f>
        <v>622.32</v>
      </c>
      <c r="M311" s="2">
        <f>IFERROR(__xludf.DUMMYFUNCTION("""COMPUTED_VALUE"""),45743.66666666667)</f>
        <v>45743.66667</v>
      </c>
      <c r="N311" s="1">
        <f>IFERROR(__xludf.DUMMYFUNCTION("""COMPUTED_VALUE"""),1548231.0)</f>
        <v>1548231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IFERROR(__xludf.DUMMYFUNCTION("""COMPUTED_VALUE"""),623.85)</f>
        <v>623.85</v>
      </c>
      <c r="D312" s="2">
        <f>IFERROR(__xludf.DUMMYFUNCTION("""COMPUTED_VALUE"""),45744.66666666667)</f>
        <v>45744.66667</v>
      </c>
      <c r="E312" s="1">
        <f>IFERROR(__xludf.DUMMYFUNCTION("""COMPUTED_VALUE"""),626.1)</f>
        <v>626.1</v>
      </c>
      <c r="G312" s="2">
        <f>IFERROR(__xludf.DUMMYFUNCTION("""COMPUTED_VALUE"""),45744.66666666667)</f>
        <v>45744.66667</v>
      </c>
      <c r="H312" s="1">
        <f>IFERROR(__xludf.DUMMYFUNCTION("""COMPUTED_VALUE"""),615.07)</f>
        <v>615.07</v>
      </c>
      <c r="J312" s="2">
        <f>IFERROR(__xludf.DUMMYFUNCTION("""COMPUTED_VALUE"""),45744.66666666667)</f>
        <v>45744.66667</v>
      </c>
      <c r="K312" s="1">
        <f>IFERROR(__xludf.DUMMYFUNCTION("""COMPUTED_VALUE"""),617.93)</f>
        <v>617.93</v>
      </c>
      <c r="M312" s="2">
        <f>IFERROR(__xludf.DUMMYFUNCTION("""COMPUTED_VALUE"""),45744.66666666667)</f>
        <v>45744.66667</v>
      </c>
      <c r="N312" s="1">
        <f>IFERROR(__xludf.DUMMYFUNCTION("""COMPUTED_VALUE"""),1594320.0)</f>
        <v>1594320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IFERROR(__xludf.DUMMYFUNCTION("""COMPUTED_VALUE"""),617.93)</f>
        <v>617.93</v>
      </c>
      <c r="D313" s="2">
        <f>IFERROR(__xludf.DUMMYFUNCTION("""COMPUTED_VALUE"""),45747.66666666667)</f>
        <v>45747.66667</v>
      </c>
      <c r="E313" s="1">
        <f>IFERROR(__xludf.DUMMYFUNCTION("""COMPUTED_VALUE"""),629.67)</f>
        <v>629.67</v>
      </c>
      <c r="G313" s="2">
        <f>IFERROR(__xludf.DUMMYFUNCTION("""COMPUTED_VALUE"""),45747.66666666667)</f>
        <v>45747.66667</v>
      </c>
      <c r="H313" s="1">
        <f>IFERROR(__xludf.DUMMYFUNCTION("""COMPUTED_VALUE"""),616.3)</f>
        <v>616.3</v>
      </c>
      <c r="J313" s="2">
        <f>IFERROR(__xludf.DUMMYFUNCTION("""COMPUTED_VALUE"""),45747.66666666667)</f>
        <v>45747.66667</v>
      </c>
      <c r="K313" s="1">
        <f>IFERROR(__xludf.DUMMYFUNCTION("""COMPUTED_VALUE"""),621.4)</f>
        <v>621.4</v>
      </c>
      <c r="M313" s="2">
        <f>IFERROR(__xludf.DUMMYFUNCTION("""COMPUTED_VALUE"""),45747.66666666667)</f>
        <v>45747.66667</v>
      </c>
      <c r="N313" s="1">
        <f>IFERROR(__xludf.DUMMYFUNCTION("""COMPUTED_VALUE"""),1984254.0)</f>
        <v>1984254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IFERROR(__xludf.DUMMYFUNCTION("""COMPUTED_VALUE"""),623.54)</f>
        <v>623.54</v>
      </c>
      <c r="D314" s="2">
        <f>IFERROR(__xludf.DUMMYFUNCTION("""COMPUTED_VALUE"""),45748.66666666667)</f>
        <v>45748.66667</v>
      </c>
      <c r="E314" s="1">
        <f>IFERROR(__xludf.DUMMYFUNCTION("""COMPUTED_VALUE"""),626.2)</f>
        <v>626.2</v>
      </c>
      <c r="G314" s="2">
        <f>IFERROR(__xludf.DUMMYFUNCTION("""COMPUTED_VALUE"""),45748.66666666667)</f>
        <v>45748.66667</v>
      </c>
      <c r="H314" s="1">
        <f>IFERROR(__xludf.DUMMYFUNCTION("""COMPUTED_VALUE"""),614.15)</f>
        <v>614.15</v>
      </c>
      <c r="J314" s="2">
        <f>IFERROR(__xludf.DUMMYFUNCTION("""COMPUTED_VALUE"""),45748.66666666667)</f>
        <v>45748.66667</v>
      </c>
      <c r="K314" s="1">
        <f>IFERROR(__xludf.DUMMYFUNCTION("""COMPUTED_VALUE"""),625.18)</f>
        <v>625.18</v>
      </c>
      <c r="M314" s="2">
        <f>IFERROR(__xludf.DUMMYFUNCTION("""COMPUTED_VALUE"""),45748.66666666667)</f>
        <v>45748.66667</v>
      </c>
      <c r="N314" s="1">
        <f>IFERROR(__xludf.DUMMYFUNCTION("""COMPUTED_VALUE"""),1794602.0)</f>
        <v>1794602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IFERROR(__xludf.DUMMYFUNCTION("""COMPUTED_VALUE"""),628.04)</f>
        <v>628.04</v>
      </c>
      <c r="D315" s="2">
        <f>IFERROR(__xludf.DUMMYFUNCTION("""COMPUTED_VALUE"""),45749.66666666667)</f>
        <v>45749.66667</v>
      </c>
      <c r="E315" s="1">
        <f>IFERROR(__xludf.DUMMYFUNCTION("""COMPUTED_VALUE"""),635.34)</f>
        <v>635.34</v>
      </c>
      <c r="G315" s="2">
        <f>IFERROR(__xludf.DUMMYFUNCTION("""COMPUTED_VALUE"""),45749.66666666667)</f>
        <v>45749.66667</v>
      </c>
      <c r="H315" s="1">
        <f>IFERROR(__xludf.DUMMYFUNCTION("""COMPUTED_VALUE"""),620.79)</f>
        <v>620.79</v>
      </c>
      <c r="J315" s="2">
        <f>IFERROR(__xludf.DUMMYFUNCTION("""COMPUTED_VALUE"""),45749.66666666667)</f>
        <v>45749.66667</v>
      </c>
      <c r="K315" s="1">
        <f>IFERROR(__xludf.DUMMYFUNCTION("""COMPUTED_VALUE"""),632.43)</f>
        <v>632.43</v>
      </c>
      <c r="M315" s="2">
        <f>IFERROR(__xludf.DUMMYFUNCTION("""COMPUTED_VALUE"""),45749.66666666667)</f>
        <v>45749.66667</v>
      </c>
      <c r="N315" s="1">
        <f>IFERROR(__xludf.DUMMYFUNCTION("""COMPUTED_VALUE"""),1622189.0)</f>
        <v>1622189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IFERROR(__xludf.DUMMYFUNCTION("""COMPUTED_VALUE"""),630.49)</f>
        <v>630.49</v>
      </c>
      <c r="D316" s="2">
        <f>IFERROR(__xludf.DUMMYFUNCTION("""COMPUTED_VALUE"""),45750.66666666667)</f>
        <v>45750.66667</v>
      </c>
      <c r="E316" s="1">
        <f>IFERROR(__xludf.DUMMYFUNCTION("""COMPUTED_VALUE"""),648.25)</f>
        <v>648.25</v>
      </c>
      <c r="G316" s="2">
        <f>IFERROR(__xludf.DUMMYFUNCTION("""COMPUTED_VALUE"""),45750.66666666667)</f>
        <v>45750.66667</v>
      </c>
      <c r="H316" s="1">
        <f>IFERROR(__xludf.DUMMYFUNCTION("""COMPUTED_VALUE"""),627.42)</f>
        <v>627.42</v>
      </c>
      <c r="J316" s="2">
        <f>IFERROR(__xludf.DUMMYFUNCTION("""COMPUTED_VALUE"""),45750.66666666667)</f>
        <v>45750.66667</v>
      </c>
      <c r="K316" s="1">
        <f>IFERROR(__xludf.DUMMYFUNCTION("""COMPUTED_VALUE"""),637.63)</f>
        <v>637.63</v>
      </c>
      <c r="M316" s="2">
        <f>IFERROR(__xludf.DUMMYFUNCTION("""COMPUTED_VALUE"""),45750.66666666667)</f>
        <v>45750.66667</v>
      </c>
      <c r="N316" s="1">
        <f>IFERROR(__xludf.DUMMYFUNCTION("""COMPUTED_VALUE"""),4413259.0)</f>
        <v>4413259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IFERROR(__xludf.DUMMYFUNCTION("""COMPUTED_VALUE"""),635.85)</f>
        <v>635.85</v>
      </c>
      <c r="D317" s="2">
        <f>IFERROR(__xludf.DUMMYFUNCTION("""COMPUTED_VALUE"""),45751.66666666667)</f>
        <v>45751.66667</v>
      </c>
      <c r="E317" s="1">
        <f>IFERROR(__xludf.DUMMYFUNCTION("""COMPUTED_VALUE"""),643.96)</f>
        <v>643.96</v>
      </c>
      <c r="G317" s="2">
        <f>IFERROR(__xludf.DUMMYFUNCTION("""COMPUTED_VALUE"""),45751.66666666667)</f>
        <v>45751.66667</v>
      </c>
      <c r="H317" s="1">
        <f>IFERROR(__xludf.DUMMYFUNCTION("""COMPUTED_VALUE"""),622.11)</f>
        <v>622.11</v>
      </c>
      <c r="J317" s="2">
        <f>IFERROR(__xludf.DUMMYFUNCTION("""COMPUTED_VALUE"""),45751.66666666667)</f>
        <v>45751.66667</v>
      </c>
      <c r="K317" s="1">
        <f>IFERROR(__xludf.DUMMYFUNCTION("""COMPUTED_VALUE"""),624.26)</f>
        <v>624.26</v>
      </c>
      <c r="M317" s="2">
        <f>IFERROR(__xludf.DUMMYFUNCTION("""COMPUTED_VALUE"""),45751.66666666667)</f>
        <v>45751.66667</v>
      </c>
      <c r="N317" s="1">
        <f>IFERROR(__xludf.DUMMYFUNCTION("""COMPUTED_VALUE"""),3780107.0)</f>
        <v>3780107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IFERROR(__xludf.DUMMYFUNCTION("""COMPUTED_VALUE"""),624.26)</f>
        <v>624.26</v>
      </c>
      <c r="D318" s="2">
        <f>IFERROR(__xludf.DUMMYFUNCTION("""COMPUTED_VALUE"""),45754.66666666667)</f>
        <v>45754.66667</v>
      </c>
      <c r="E318" s="1">
        <f>IFERROR(__xludf.DUMMYFUNCTION("""COMPUTED_VALUE"""),634.57)</f>
        <v>634.57</v>
      </c>
      <c r="G318" s="2">
        <f>IFERROR(__xludf.DUMMYFUNCTION("""COMPUTED_VALUE"""),45754.66666666667)</f>
        <v>45754.66667</v>
      </c>
      <c r="H318" s="1">
        <f>IFERROR(__xludf.DUMMYFUNCTION("""COMPUTED_VALUE"""),603.96)</f>
        <v>603.96</v>
      </c>
      <c r="J318" s="2">
        <f>IFERROR(__xludf.DUMMYFUNCTION("""COMPUTED_VALUE"""),45754.66666666667)</f>
        <v>45754.66667</v>
      </c>
      <c r="K318" s="1">
        <f>IFERROR(__xludf.DUMMYFUNCTION("""COMPUTED_VALUE"""),616.19)</f>
        <v>616.19</v>
      </c>
      <c r="M318" s="2">
        <f>IFERROR(__xludf.DUMMYFUNCTION("""COMPUTED_VALUE"""),45754.66666666667)</f>
        <v>45754.66667</v>
      </c>
      <c r="N318" s="1">
        <f>IFERROR(__xludf.DUMMYFUNCTION("""COMPUTED_VALUE"""),3220944.0)</f>
        <v>3220944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IFERROR(__xludf.DUMMYFUNCTION("""COMPUTED_VALUE"""),627.63)</f>
        <v>627.63</v>
      </c>
      <c r="D319" s="2">
        <f>IFERROR(__xludf.DUMMYFUNCTION("""COMPUTED_VALUE"""),45755.66666666667)</f>
        <v>45755.66667</v>
      </c>
      <c r="E319" s="1">
        <f>IFERROR(__xludf.DUMMYFUNCTION("""COMPUTED_VALUE"""),634.37)</f>
        <v>634.37</v>
      </c>
      <c r="G319" s="2">
        <f>IFERROR(__xludf.DUMMYFUNCTION("""COMPUTED_VALUE"""),45755.66666666667)</f>
        <v>45755.66667</v>
      </c>
      <c r="H319" s="1">
        <f>IFERROR(__xludf.DUMMYFUNCTION("""COMPUTED_VALUE"""),590.37)</f>
        <v>590.37</v>
      </c>
      <c r="J319" s="2">
        <f>IFERROR(__xludf.DUMMYFUNCTION("""COMPUTED_VALUE"""),45755.66666666667)</f>
        <v>45755.66667</v>
      </c>
      <c r="K319" s="1">
        <f>IFERROR(__xludf.DUMMYFUNCTION("""COMPUTED_VALUE"""),597.31)</f>
        <v>597.31</v>
      </c>
      <c r="M319" s="2">
        <f>IFERROR(__xludf.DUMMYFUNCTION("""COMPUTED_VALUE"""),45755.66666666667)</f>
        <v>45755.66667</v>
      </c>
      <c r="N319" s="1">
        <f>IFERROR(__xludf.DUMMYFUNCTION("""COMPUTED_VALUE"""),3171580.0)</f>
        <v>3171580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IFERROR(__xludf.DUMMYFUNCTION("""COMPUTED_VALUE"""),590.67)</f>
        <v>590.67</v>
      </c>
      <c r="D320" s="2">
        <f>IFERROR(__xludf.DUMMYFUNCTION("""COMPUTED_VALUE"""),45756.66666666667)</f>
        <v>45756.66667</v>
      </c>
      <c r="E320" s="1">
        <f>IFERROR(__xludf.DUMMYFUNCTION("""COMPUTED_VALUE"""),628.95)</f>
        <v>628.95</v>
      </c>
      <c r="G320" s="2">
        <f>IFERROR(__xludf.DUMMYFUNCTION("""COMPUTED_VALUE"""),45756.66666666667)</f>
        <v>45756.66667</v>
      </c>
      <c r="H320" s="1">
        <f>IFERROR(__xludf.DUMMYFUNCTION("""COMPUTED_VALUE"""),589.96)</f>
        <v>589.96</v>
      </c>
      <c r="J320" s="2">
        <f>IFERROR(__xludf.DUMMYFUNCTION("""COMPUTED_VALUE"""),45756.66666666667)</f>
        <v>45756.66667</v>
      </c>
      <c r="K320" s="1">
        <f>IFERROR(__xludf.DUMMYFUNCTION("""COMPUTED_VALUE"""),618.44)</f>
        <v>618.44</v>
      </c>
      <c r="M320" s="2">
        <f>IFERROR(__xludf.DUMMYFUNCTION("""COMPUTED_VALUE"""),45756.66666666667)</f>
        <v>45756.66667</v>
      </c>
      <c r="N320" s="1">
        <f>IFERROR(__xludf.DUMMYFUNCTION("""COMPUTED_VALUE"""),3625668.0)</f>
        <v>3625668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IFERROR(__xludf.DUMMYFUNCTION("""COMPUTED_VALUE"""),613.44)</f>
        <v>613.44</v>
      </c>
      <c r="D321" s="2">
        <f>IFERROR(__xludf.DUMMYFUNCTION("""COMPUTED_VALUE"""),45757.66666666667)</f>
        <v>45757.66667</v>
      </c>
      <c r="E321" s="1">
        <f>IFERROR(__xludf.DUMMYFUNCTION("""COMPUTED_VALUE"""),624.51)</f>
        <v>624.51</v>
      </c>
      <c r="G321" s="2">
        <f>IFERROR(__xludf.DUMMYFUNCTION("""COMPUTED_VALUE"""),45757.66666666667)</f>
        <v>45757.66667</v>
      </c>
      <c r="H321" s="1">
        <f>IFERROR(__xludf.DUMMYFUNCTION("""COMPUTED_VALUE"""),599.81)</f>
        <v>599.81</v>
      </c>
      <c r="J321" s="2">
        <f>IFERROR(__xludf.DUMMYFUNCTION("""COMPUTED_VALUE"""),45757.66666666667)</f>
        <v>45757.66667</v>
      </c>
      <c r="K321" s="1">
        <f>IFERROR(__xludf.DUMMYFUNCTION("""COMPUTED_VALUE"""),612.01)</f>
        <v>612.01</v>
      </c>
      <c r="M321" s="2">
        <f>IFERROR(__xludf.DUMMYFUNCTION("""COMPUTED_VALUE"""),45757.66666666667)</f>
        <v>45757.66667</v>
      </c>
      <c r="N321" s="1">
        <f>IFERROR(__xludf.DUMMYFUNCTION("""COMPUTED_VALUE"""),1873116.0)</f>
        <v>1873116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IFERROR(__xludf.DUMMYFUNCTION("""COMPUTED_VALUE"""),610.27)</f>
        <v>610.27</v>
      </c>
      <c r="D322" s="2">
        <f>IFERROR(__xludf.DUMMYFUNCTION("""COMPUTED_VALUE"""),45758.66666666667)</f>
        <v>45758.66667</v>
      </c>
      <c r="E322" s="1">
        <f>IFERROR(__xludf.DUMMYFUNCTION("""COMPUTED_VALUE"""),622.01)</f>
        <v>622.01</v>
      </c>
      <c r="G322" s="2">
        <f>IFERROR(__xludf.DUMMYFUNCTION("""COMPUTED_VALUE"""),45758.66666666667)</f>
        <v>45758.66667</v>
      </c>
      <c r="H322" s="1">
        <f>IFERROR(__xludf.DUMMYFUNCTION("""COMPUTED_VALUE"""),599.86)</f>
        <v>599.86</v>
      </c>
      <c r="J322" s="2">
        <f>IFERROR(__xludf.DUMMYFUNCTION("""COMPUTED_VALUE"""),45758.66666666667)</f>
        <v>45758.66667</v>
      </c>
      <c r="K322" s="1">
        <f>IFERROR(__xludf.DUMMYFUNCTION("""COMPUTED_VALUE"""),619.56)</f>
        <v>619.56</v>
      </c>
      <c r="M322" s="2">
        <f>IFERROR(__xludf.DUMMYFUNCTION("""COMPUTED_VALUE"""),45758.66666666667)</f>
        <v>45758.66667</v>
      </c>
      <c r="N322" s="1">
        <f>IFERROR(__xludf.DUMMYFUNCTION("""COMPUTED_VALUE"""),2582979.0)</f>
        <v>2582979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IFERROR(__xludf.DUMMYFUNCTION("""COMPUTED_VALUE"""),619.56)</f>
        <v>619.56</v>
      </c>
      <c r="D323" s="2">
        <f>IFERROR(__xludf.DUMMYFUNCTION("""COMPUTED_VALUE"""),45761.66666666667)</f>
        <v>45761.66667</v>
      </c>
      <c r="E323" s="1">
        <f>IFERROR(__xludf.DUMMYFUNCTION("""COMPUTED_VALUE"""),625.59)</f>
        <v>625.59</v>
      </c>
      <c r="G323" s="2">
        <f>IFERROR(__xludf.DUMMYFUNCTION("""COMPUTED_VALUE"""),45761.66666666667)</f>
        <v>45761.66667</v>
      </c>
      <c r="H323" s="1">
        <f>IFERROR(__xludf.DUMMYFUNCTION("""COMPUTED_VALUE"""),614.66)</f>
        <v>614.66</v>
      </c>
      <c r="J323" s="2">
        <f>IFERROR(__xludf.DUMMYFUNCTION("""COMPUTED_VALUE"""),45761.66666666667)</f>
        <v>45761.66667</v>
      </c>
      <c r="K323" s="1">
        <f>IFERROR(__xludf.DUMMYFUNCTION("""COMPUTED_VALUE"""),619.26)</f>
        <v>619.26</v>
      </c>
      <c r="M323" s="2">
        <f>IFERROR(__xludf.DUMMYFUNCTION("""COMPUTED_VALUE"""),45761.66666666667)</f>
        <v>45761.66667</v>
      </c>
      <c r="N323" s="1">
        <f>IFERROR(__xludf.DUMMYFUNCTION("""COMPUTED_VALUE"""),1563147.0)</f>
        <v>1563147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IFERROR(__xludf.DUMMYFUNCTION("""COMPUTED_VALUE"""),620.48)</f>
        <v>620.48</v>
      </c>
      <c r="D324" s="2">
        <f>IFERROR(__xludf.DUMMYFUNCTION("""COMPUTED_VALUE"""),45762.66666666667)</f>
        <v>45762.66667</v>
      </c>
      <c r="E324" s="1">
        <f>IFERROR(__xludf.DUMMYFUNCTION("""COMPUTED_VALUE"""),621.76)</f>
        <v>621.76</v>
      </c>
      <c r="G324" s="2">
        <f>IFERROR(__xludf.DUMMYFUNCTION("""COMPUTED_VALUE"""),45762.66666666667)</f>
        <v>45762.66667</v>
      </c>
      <c r="H324" s="1">
        <f>IFERROR(__xludf.DUMMYFUNCTION("""COMPUTED_VALUE"""),603.84)</f>
        <v>603.84</v>
      </c>
      <c r="J324" s="2">
        <f>IFERROR(__xludf.DUMMYFUNCTION("""COMPUTED_VALUE"""),45762.66666666667)</f>
        <v>45762.66667</v>
      </c>
      <c r="K324" s="1">
        <f>IFERROR(__xludf.DUMMYFUNCTION("""COMPUTED_VALUE"""),607.52)</f>
        <v>607.52</v>
      </c>
      <c r="M324" s="2">
        <f>IFERROR(__xludf.DUMMYFUNCTION("""COMPUTED_VALUE"""),45762.66666666667)</f>
        <v>45762.66667</v>
      </c>
      <c r="N324" s="1">
        <f>IFERROR(__xludf.DUMMYFUNCTION("""COMPUTED_VALUE"""),3556234.0)</f>
        <v>3556234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IFERROR(__xludf.DUMMYFUNCTION("""COMPUTED_VALUE"""),607.52)</f>
        <v>607.52</v>
      </c>
      <c r="D325" s="2">
        <f>IFERROR(__xludf.DUMMYFUNCTION("""COMPUTED_VALUE"""),45763.66666666667)</f>
        <v>45763.66667</v>
      </c>
      <c r="E325" s="1">
        <f>IFERROR(__xludf.DUMMYFUNCTION("""COMPUTED_VALUE"""),621.09)</f>
        <v>621.09</v>
      </c>
      <c r="G325" s="2">
        <f>IFERROR(__xludf.DUMMYFUNCTION("""COMPUTED_VALUE"""),45763.66666666667)</f>
        <v>45763.66667</v>
      </c>
      <c r="H325" s="1">
        <f>IFERROR(__xludf.DUMMYFUNCTION("""COMPUTED_VALUE"""),598.53)</f>
        <v>598.53</v>
      </c>
      <c r="J325" s="2">
        <f>IFERROR(__xludf.DUMMYFUNCTION("""COMPUTED_VALUE"""),45763.66666666667)</f>
        <v>45763.66667</v>
      </c>
      <c r="K325" s="1">
        <f>IFERROR(__xludf.DUMMYFUNCTION("""COMPUTED_VALUE"""),599.35)</f>
        <v>599.35</v>
      </c>
      <c r="M325" s="2">
        <f>IFERROR(__xludf.DUMMYFUNCTION("""COMPUTED_VALUE"""),45763.66666666667)</f>
        <v>45763.66667</v>
      </c>
      <c r="N325" s="1">
        <f>IFERROR(__xludf.DUMMYFUNCTION("""COMPUTED_VALUE"""),1893121.0)</f>
        <v>1893121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IFERROR(__xludf.DUMMYFUNCTION("""COMPUTED_VALUE"""),605.17)</f>
        <v>605.17</v>
      </c>
      <c r="D326" s="2">
        <f>IFERROR(__xludf.DUMMYFUNCTION("""COMPUTED_VALUE"""),45764.66666666667)</f>
        <v>45764.66667</v>
      </c>
      <c r="E326" s="1">
        <f>IFERROR(__xludf.DUMMYFUNCTION("""COMPUTED_VALUE"""),609.46)</f>
        <v>609.46</v>
      </c>
      <c r="G326" s="2">
        <f>IFERROR(__xludf.DUMMYFUNCTION("""COMPUTED_VALUE"""),45764.66666666667)</f>
        <v>45764.66667</v>
      </c>
      <c r="H326" s="1">
        <f>IFERROR(__xludf.DUMMYFUNCTION("""COMPUTED_VALUE"""),599.15)</f>
        <v>599.15</v>
      </c>
      <c r="J326" s="2">
        <f>IFERROR(__xludf.DUMMYFUNCTION("""COMPUTED_VALUE"""),45764.66666666667)</f>
        <v>45764.66667</v>
      </c>
      <c r="K326" s="1">
        <f>IFERROR(__xludf.DUMMYFUNCTION("""COMPUTED_VALUE"""),599.76)</f>
        <v>599.76</v>
      </c>
      <c r="M326" s="2">
        <f>IFERROR(__xludf.DUMMYFUNCTION("""COMPUTED_VALUE"""),45764.66666666667)</f>
        <v>45764.66667</v>
      </c>
      <c r="N326" s="1">
        <f>IFERROR(__xludf.DUMMYFUNCTION("""COMPUTED_VALUE"""),1549253.0)</f>
        <v>1549253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IFERROR(__xludf.DUMMYFUNCTION("""COMPUTED_VALUE"""),598.33)</f>
        <v>598.33</v>
      </c>
      <c r="D327" s="2">
        <f>IFERROR(__xludf.DUMMYFUNCTION("""COMPUTED_VALUE"""),45768.66666666667)</f>
        <v>45768.66667</v>
      </c>
      <c r="E327" s="1">
        <f>IFERROR(__xludf.DUMMYFUNCTION("""COMPUTED_VALUE"""),598.33)</f>
        <v>598.33</v>
      </c>
      <c r="G327" s="2">
        <f>IFERROR(__xludf.DUMMYFUNCTION("""COMPUTED_VALUE"""),45768.66666666667)</f>
        <v>45768.66667</v>
      </c>
      <c r="H327" s="1">
        <f>IFERROR(__xludf.DUMMYFUNCTION("""COMPUTED_VALUE"""),579.03)</f>
        <v>579.03</v>
      </c>
      <c r="J327" s="2">
        <f>IFERROR(__xludf.DUMMYFUNCTION("""COMPUTED_VALUE"""),45768.66666666667)</f>
        <v>45768.66667</v>
      </c>
      <c r="K327" s="1">
        <f>IFERROR(__xludf.DUMMYFUNCTION("""COMPUTED_VALUE"""),591.39)</f>
        <v>591.39</v>
      </c>
      <c r="M327" s="2">
        <f>IFERROR(__xludf.DUMMYFUNCTION("""COMPUTED_VALUE"""),45768.66666666667)</f>
        <v>45768.66667</v>
      </c>
      <c r="N327" s="1">
        <f>IFERROR(__xludf.DUMMYFUNCTION("""COMPUTED_VALUE"""),1914966.0)</f>
        <v>1914966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IFERROR(__xludf.DUMMYFUNCTION("""COMPUTED_VALUE"""),597.31)</f>
        <v>597.31</v>
      </c>
      <c r="D328" s="2">
        <f>IFERROR(__xludf.DUMMYFUNCTION("""COMPUTED_VALUE"""),45769.66666666667)</f>
        <v>45769.66667</v>
      </c>
      <c r="E328" s="1">
        <f>IFERROR(__xludf.DUMMYFUNCTION("""COMPUTED_VALUE"""),605.99)</f>
        <v>605.99</v>
      </c>
      <c r="G328" s="2">
        <f>IFERROR(__xludf.DUMMYFUNCTION("""COMPUTED_VALUE"""),45769.66666666667)</f>
        <v>45769.66667</v>
      </c>
      <c r="H328" s="1">
        <f>IFERROR(__xludf.DUMMYFUNCTION("""COMPUTED_VALUE"""),595.32)</f>
        <v>595.32</v>
      </c>
      <c r="J328" s="2">
        <f>IFERROR(__xludf.DUMMYFUNCTION("""COMPUTED_VALUE"""),45769.66666666667)</f>
        <v>45769.66667</v>
      </c>
      <c r="K328" s="1">
        <f>IFERROR(__xludf.DUMMYFUNCTION("""COMPUTED_VALUE"""),602.31)</f>
        <v>602.31</v>
      </c>
      <c r="M328" s="2">
        <f>IFERROR(__xludf.DUMMYFUNCTION("""COMPUTED_VALUE"""),45769.66666666667)</f>
        <v>45769.66667</v>
      </c>
      <c r="N328" s="1">
        <f>IFERROR(__xludf.DUMMYFUNCTION("""COMPUTED_VALUE"""),1714474.0)</f>
        <v>1714474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IFERROR(__xludf.DUMMYFUNCTION("""COMPUTED_VALUE"""),604.25)</f>
        <v>604.25</v>
      </c>
      <c r="D329" s="2">
        <f>IFERROR(__xludf.DUMMYFUNCTION("""COMPUTED_VALUE"""),45770.66666666667)</f>
        <v>45770.66667</v>
      </c>
      <c r="E329" s="1">
        <f>IFERROR(__xludf.DUMMYFUNCTION("""COMPUTED_VALUE"""),607.62)</f>
        <v>607.62</v>
      </c>
      <c r="G329" s="2">
        <f>IFERROR(__xludf.DUMMYFUNCTION("""COMPUTED_VALUE"""),45770.66666666667)</f>
        <v>45770.66667</v>
      </c>
      <c r="H329" s="1">
        <f>IFERROR(__xludf.DUMMYFUNCTION("""COMPUTED_VALUE"""),591.39)</f>
        <v>591.39</v>
      </c>
      <c r="J329" s="2">
        <f>IFERROR(__xludf.DUMMYFUNCTION("""COMPUTED_VALUE"""),45770.66666666667)</f>
        <v>45770.66667</v>
      </c>
      <c r="K329" s="1">
        <f>IFERROR(__xludf.DUMMYFUNCTION("""COMPUTED_VALUE"""),599.25)</f>
        <v>599.25</v>
      </c>
      <c r="M329" s="2">
        <f>IFERROR(__xludf.DUMMYFUNCTION("""COMPUTED_VALUE"""),45770.66666666667)</f>
        <v>45770.66667</v>
      </c>
      <c r="N329" s="1">
        <f>IFERROR(__xludf.DUMMYFUNCTION("""COMPUTED_VALUE"""),2052269.0)</f>
        <v>2052269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IFERROR(__xludf.DUMMYFUNCTION("""COMPUTED_VALUE"""),598.02)</f>
        <v>598.02</v>
      </c>
      <c r="D330" s="2">
        <f>IFERROR(__xludf.DUMMYFUNCTION("""COMPUTED_VALUE"""),45771.66666666667)</f>
        <v>45771.66667</v>
      </c>
      <c r="E330" s="1">
        <f>IFERROR(__xludf.DUMMYFUNCTION("""COMPUTED_VALUE"""),598.74)</f>
        <v>598.74</v>
      </c>
      <c r="G330" s="2">
        <f>IFERROR(__xludf.DUMMYFUNCTION("""COMPUTED_VALUE"""),45771.66666666667)</f>
        <v>45771.66667</v>
      </c>
      <c r="H330" s="1">
        <f>IFERROR(__xludf.DUMMYFUNCTION("""COMPUTED_VALUE"""),591.59)</f>
        <v>591.59</v>
      </c>
      <c r="J330" s="2">
        <f>IFERROR(__xludf.DUMMYFUNCTION("""COMPUTED_VALUE"""),45771.66666666667)</f>
        <v>45771.66667</v>
      </c>
      <c r="K330" s="1">
        <f>IFERROR(__xludf.DUMMYFUNCTION("""COMPUTED_VALUE"""),595.67)</f>
        <v>595.67</v>
      </c>
      <c r="M330" s="2">
        <f>IFERROR(__xludf.DUMMYFUNCTION("""COMPUTED_VALUE"""),45771.66666666667)</f>
        <v>45771.66667</v>
      </c>
      <c r="N330" s="1">
        <f>IFERROR(__xludf.DUMMYFUNCTION("""COMPUTED_VALUE"""),1296339.0)</f>
        <v>1296339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IFERROR(__xludf.DUMMYFUNCTION("""COMPUTED_VALUE"""),595.67)</f>
        <v>595.67</v>
      </c>
      <c r="D331" s="2">
        <f>IFERROR(__xludf.DUMMYFUNCTION("""COMPUTED_VALUE"""),45772.66666666667)</f>
        <v>45772.66667</v>
      </c>
      <c r="E331" s="1">
        <f>IFERROR(__xludf.DUMMYFUNCTION("""COMPUTED_VALUE"""),596.19)</f>
        <v>596.19</v>
      </c>
      <c r="G331" s="2">
        <f>IFERROR(__xludf.DUMMYFUNCTION("""COMPUTED_VALUE"""),45772.66666666667)</f>
        <v>45772.66667</v>
      </c>
      <c r="H331" s="1">
        <f>IFERROR(__xludf.DUMMYFUNCTION("""COMPUTED_VALUE"""),574.95)</f>
        <v>574.95</v>
      </c>
      <c r="J331" s="2">
        <f>IFERROR(__xludf.DUMMYFUNCTION("""COMPUTED_VALUE"""),45772.66666666667)</f>
        <v>45772.66667</v>
      </c>
      <c r="K331" s="1">
        <f>IFERROR(__xludf.DUMMYFUNCTION("""COMPUTED_VALUE"""),579.85)</f>
        <v>579.85</v>
      </c>
      <c r="M331" s="2">
        <f>IFERROR(__xludf.DUMMYFUNCTION("""COMPUTED_VALUE"""),45772.66666666667)</f>
        <v>45772.66667</v>
      </c>
      <c r="N331" s="1">
        <f>IFERROR(__xludf.DUMMYFUNCTION("""COMPUTED_VALUE"""),2273037.0)</f>
        <v>2273037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IFERROR(__xludf.DUMMYFUNCTION("""COMPUTED_VALUE"""),581.48)</f>
        <v>581.48</v>
      </c>
      <c r="D332" s="2">
        <f>IFERROR(__xludf.DUMMYFUNCTION("""COMPUTED_VALUE"""),45775.66666666667)</f>
        <v>45775.66667</v>
      </c>
      <c r="E332" s="1">
        <f>IFERROR(__xludf.DUMMYFUNCTION("""COMPUTED_VALUE"""),587.1)</f>
        <v>587.1</v>
      </c>
      <c r="G332" s="2">
        <f>IFERROR(__xludf.DUMMYFUNCTION("""COMPUTED_VALUE"""),45775.66666666667)</f>
        <v>45775.66667</v>
      </c>
      <c r="H332" s="1">
        <f>IFERROR(__xludf.DUMMYFUNCTION("""COMPUTED_VALUE"""),576.18)</f>
        <v>576.18</v>
      </c>
      <c r="J332" s="2">
        <f>IFERROR(__xludf.DUMMYFUNCTION("""COMPUTED_VALUE"""),45775.66666666667)</f>
        <v>45775.66667</v>
      </c>
      <c r="K332" s="1">
        <f>IFERROR(__xludf.DUMMYFUNCTION("""COMPUTED_VALUE"""),578.83)</f>
        <v>578.83</v>
      </c>
      <c r="M332" s="2">
        <f>IFERROR(__xludf.DUMMYFUNCTION("""COMPUTED_VALUE"""),45775.66666666667)</f>
        <v>45775.66667</v>
      </c>
      <c r="N332" s="1">
        <f>IFERROR(__xludf.DUMMYFUNCTION("""COMPUTED_VALUE"""),1519967.0)</f>
        <v>1519967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IFERROR(__xludf.DUMMYFUNCTION("""COMPUTED_VALUE"""),578.83)</f>
        <v>578.83</v>
      </c>
      <c r="D333" s="2">
        <f>IFERROR(__xludf.DUMMYFUNCTION("""COMPUTED_VALUE"""),45776.66666666667)</f>
        <v>45776.66667</v>
      </c>
      <c r="E333" s="1">
        <f>IFERROR(__xludf.DUMMYFUNCTION("""COMPUTED_VALUE"""),582.71)</f>
        <v>582.71</v>
      </c>
      <c r="G333" s="2">
        <f>IFERROR(__xludf.DUMMYFUNCTION("""COMPUTED_VALUE"""),45776.66666666667)</f>
        <v>45776.66667</v>
      </c>
      <c r="H333" s="1">
        <f>IFERROR(__xludf.DUMMYFUNCTION("""COMPUTED_VALUE"""),572.4)</f>
        <v>572.4</v>
      </c>
      <c r="J333" s="2">
        <f>IFERROR(__xludf.DUMMYFUNCTION("""COMPUTED_VALUE"""),45776.66666666667)</f>
        <v>45776.66667</v>
      </c>
      <c r="K333" s="1">
        <f>IFERROR(__xludf.DUMMYFUNCTION("""COMPUTED_VALUE"""),582.51)</f>
        <v>582.51</v>
      </c>
      <c r="M333" s="2">
        <f>IFERROR(__xludf.DUMMYFUNCTION("""COMPUTED_VALUE"""),45776.66666666667)</f>
        <v>45776.66667</v>
      </c>
      <c r="N333" s="1">
        <f>IFERROR(__xludf.DUMMYFUNCTION("""COMPUTED_VALUE"""),1734561.0)</f>
        <v>1734561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IFERROR(__xludf.DUMMYFUNCTION("""COMPUTED_VALUE"""),586.44)</f>
        <v>586.44</v>
      </c>
      <c r="D334" s="2">
        <f>IFERROR(__xludf.DUMMYFUNCTION("""COMPUTED_VALUE"""),45777.66666666667)</f>
        <v>45777.66667</v>
      </c>
      <c r="E334" s="1">
        <f>IFERROR(__xludf.DUMMYFUNCTION("""COMPUTED_VALUE"""),588.27)</f>
        <v>588.27</v>
      </c>
      <c r="G334" s="2">
        <f>IFERROR(__xludf.DUMMYFUNCTION("""COMPUTED_VALUE"""),45777.66666666667)</f>
        <v>45777.66667</v>
      </c>
      <c r="H334" s="1">
        <f>IFERROR(__xludf.DUMMYFUNCTION("""COMPUTED_VALUE"""),576.38)</f>
        <v>576.38</v>
      </c>
      <c r="J334" s="2">
        <f>IFERROR(__xludf.DUMMYFUNCTION("""COMPUTED_VALUE"""),45777.66666666667)</f>
        <v>45777.66667</v>
      </c>
      <c r="K334" s="1">
        <f>IFERROR(__xludf.DUMMYFUNCTION("""COMPUTED_VALUE"""),587.3)</f>
        <v>587.3</v>
      </c>
      <c r="M334" s="2">
        <f>IFERROR(__xludf.DUMMYFUNCTION("""COMPUTED_VALUE"""),45777.66666666667)</f>
        <v>45777.66667</v>
      </c>
      <c r="N334" s="1">
        <f>IFERROR(__xludf.DUMMYFUNCTION("""COMPUTED_VALUE"""),2425473.0)</f>
        <v>2425473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IFERROR(__xludf.DUMMYFUNCTION("""COMPUTED_VALUE"""),587.51)</f>
        <v>587.51</v>
      </c>
      <c r="D335" s="2">
        <f>IFERROR(__xludf.DUMMYFUNCTION("""COMPUTED_VALUE"""),45778.66666666667)</f>
        <v>45778.66667</v>
      </c>
      <c r="E335" s="1">
        <f>IFERROR(__xludf.DUMMYFUNCTION("""COMPUTED_VALUE"""),590.26)</f>
        <v>590.26</v>
      </c>
      <c r="G335" s="2">
        <f>IFERROR(__xludf.DUMMYFUNCTION("""COMPUTED_VALUE"""),45778.66666666667)</f>
        <v>45778.66667</v>
      </c>
      <c r="H335" s="1">
        <f>IFERROR(__xludf.DUMMYFUNCTION("""COMPUTED_VALUE"""),581.54)</f>
        <v>581.54</v>
      </c>
      <c r="J335" s="2">
        <f>IFERROR(__xludf.DUMMYFUNCTION("""COMPUTED_VALUE"""),45778.66666666667)</f>
        <v>45778.66667</v>
      </c>
      <c r="K335" s="1">
        <f>IFERROR(__xludf.DUMMYFUNCTION("""COMPUTED_VALUE"""),584.45)</f>
        <v>584.45</v>
      </c>
      <c r="M335" s="2">
        <f>IFERROR(__xludf.DUMMYFUNCTION("""COMPUTED_VALUE"""),45778.66666666667)</f>
        <v>45778.66667</v>
      </c>
      <c r="N335" s="1">
        <f>IFERROR(__xludf.DUMMYFUNCTION("""COMPUTED_VALUE"""),1701247.0)</f>
        <v>1701247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IFERROR(__xludf.DUMMYFUNCTION("""COMPUTED_VALUE"""),590.01)</f>
        <v>590.01</v>
      </c>
      <c r="D336" s="2">
        <f>IFERROR(__xludf.DUMMYFUNCTION("""COMPUTED_VALUE"""),45779.66666666667)</f>
        <v>45779.66667</v>
      </c>
      <c r="E336" s="1">
        <f>IFERROR(__xludf.DUMMYFUNCTION("""COMPUTED_VALUE"""),592.2)</f>
        <v>592.2</v>
      </c>
      <c r="G336" s="2">
        <f>IFERROR(__xludf.DUMMYFUNCTION("""COMPUTED_VALUE"""),45779.66666666667)</f>
        <v>45779.66667</v>
      </c>
      <c r="H336" s="1">
        <f>IFERROR(__xludf.DUMMYFUNCTION("""COMPUTED_VALUE"""),585.72)</f>
        <v>585.72</v>
      </c>
      <c r="J336" s="2">
        <f>IFERROR(__xludf.DUMMYFUNCTION("""COMPUTED_VALUE"""),45779.66666666667)</f>
        <v>45779.66667</v>
      </c>
      <c r="K336" s="1">
        <f>IFERROR(__xludf.DUMMYFUNCTION("""COMPUTED_VALUE"""),587.61)</f>
        <v>587.61</v>
      </c>
      <c r="M336" s="2">
        <f>IFERROR(__xludf.DUMMYFUNCTION("""COMPUTED_VALUE"""),45779.66666666667)</f>
        <v>45779.66667</v>
      </c>
      <c r="N336" s="1">
        <f>IFERROR(__xludf.DUMMYFUNCTION("""COMPUTED_VALUE"""),1859805.0)</f>
        <v>1859805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IFERROR(__xludf.DUMMYFUNCTION("""COMPUTED_VALUE"""),587.61)</f>
        <v>587.61</v>
      </c>
      <c r="D337" s="2">
        <f>IFERROR(__xludf.DUMMYFUNCTION("""COMPUTED_VALUE"""),45782.66666666667)</f>
        <v>45782.66667</v>
      </c>
      <c r="E337" s="1">
        <f>IFERROR(__xludf.DUMMYFUNCTION("""COMPUTED_VALUE"""),590.06)</f>
        <v>590.06</v>
      </c>
      <c r="G337" s="2">
        <f>IFERROR(__xludf.DUMMYFUNCTION("""COMPUTED_VALUE"""),45782.66666666667)</f>
        <v>45782.66667</v>
      </c>
      <c r="H337" s="1">
        <f>IFERROR(__xludf.DUMMYFUNCTION("""COMPUTED_VALUE"""),581.89)</f>
        <v>581.89</v>
      </c>
      <c r="J337" s="2">
        <f>IFERROR(__xludf.DUMMYFUNCTION("""COMPUTED_VALUE"""),45782.66666666667)</f>
        <v>45782.66667</v>
      </c>
      <c r="K337" s="1">
        <f>IFERROR(__xludf.DUMMYFUNCTION("""COMPUTED_VALUE"""),586.38)</f>
        <v>586.38</v>
      </c>
      <c r="M337" s="2">
        <f>IFERROR(__xludf.DUMMYFUNCTION("""COMPUTED_VALUE"""),45782.66666666667)</f>
        <v>45782.66667</v>
      </c>
      <c r="N337" s="1">
        <f>IFERROR(__xludf.DUMMYFUNCTION("""COMPUTED_VALUE"""),1785193.0)</f>
        <v>1785193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IFERROR(__xludf.DUMMYFUNCTION("""COMPUTED_VALUE"""),580.46)</f>
        <v>580.46</v>
      </c>
      <c r="D338" s="2">
        <f>IFERROR(__xludf.DUMMYFUNCTION("""COMPUTED_VALUE"""),45783.66666666667)</f>
        <v>45783.66667</v>
      </c>
      <c r="E338" s="1">
        <f>IFERROR(__xludf.DUMMYFUNCTION("""COMPUTED_VALUE"""),584.29)</f>
        <v>584.29</v>
      </c>
      <c r="G338" s="2">
        <f>IFERROR(__xludf.DUMMYFUNCTION("""COMPUTED_VALUE"""),45783.66666666667)</f>
        <v>45783.66667</v>
      </c>
      <c r="H338" s="1">
        <f>IFERROR(__xludf.DUMMYFUNCTION("""COMPUTED_VALUE"""),576.89)</f>
        <v>576.89</v>
      </c>
      <c r="J338" s="2">
        <f>IFERROR(__xludf.DUMMYFUNCTION("""COMPUTED_VALUE"""),45783.66666666667)</f>
        <v>45783.66667</v>
      </c>
      <c r="K338" s="1">
        <f>IFERROR(__xludf.DUMMYFUNCTION("""COMPUTED_VALUE"""),580.87)</f>
        <v>580.87</v>
      </c>
      <c r="M338" s="2">
        <f>IFERROR(__xludf.DUMMYFUNCTION("""COMPUTED_VALUE"""),45783.66666666667)</f>
        <v>45783.66667</v>
      </c>
      <c r="N338" s="1">
        <f>IFERROR(__xludf.DUMMYFUNCTION("""COMPUTED_VALUE"""),1995635.0)</f>
        <v>1995635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IFERROR(__xludf.DUMMYFUNCTION("""COMPUTED_VALUE"""),583.07)</f>
        <v>583.07</v>
      </c>
      <c r="D339" s="2">
        <f>IFERROR(__xludf.DUMMYFUNCTION("""COMPUTED_VALUE"""),45784.66666666667)</f>
        <v>45784.66667</v>
      </c>
      <c r="E339" s="1">
        <f>IFERROR(__xludf.DUMMYFUNCTION("""COMPUTED_VALUE"""),586.08)</f>
        <v>586.08</v>
      </c>
      <c r="G339" s="2">
        <f>IFERROR(__xludf.DUMMYFUNCTION("""COMPUTED_VALUE"""),45784.66666666667)</f>
        <v>45784.66667</v>
      </c>
      <c r="H339" s="1">
        <f>IFERROR(__xludf.DUMMYFUNCTION("""COMPUTED_VALUE"""),577.09)</f>
        <v>577.09</v>
      </c>
      <c r="J339" s="2">
        <f>IFERROR(__xludf.DUMMYFUNCTION("""COMPUTED_VALUE"""),45784.66666666667)</f>
        <v>45784.66667</v>
      </c>
      <c r="K339" s="1">
        <f>IFERROR(__xludf.DUMMYFUNCTION("""COMPUTED_VALUE"""),580.26)</f>
        <v>580.26</v>
      </c>
      <c r="M339" s="2">
        <f>IFERROR(__xludf.DUMMYFUNCTION("""COMPUTED_VALUE"""),45784.66666666667)</f>
        <v>45784.66667</v>
      </c>
      <c r="N339" s="1">
        <f>IFERROR(__xludf.DUMMYFUNCTION("""COMPUTED_VALUE"""),3406349.0)</f>
        <v>3406349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IFERROR(__xludf.DUMMYFUNCTION("""COMPUTED_VALUE"""),534.42)</f>
        <v>534.42</v>
      </c>
      <c r="D340" s="2">
        <f>IFERROR(__xludf.DUMMYFUNCTION("""COMPUTED_VALUE"""),45785.66666666667)</f>
        <v>45785.66667</v>
      </c>
      <c r="E340" s="1">
        <f>IFERROR(__xludf.DUMMYFUNCTION("""COMPUTED_VALUE"""),562.63)</f>
        <v>562.63</v>
      </c>
      <c r="G340" s="2">
        <f>IFERROR(__xludf.DUMMYFUNCTION("""COMPUTED_VALUE"""),45785.66666666667)</f>
        <v>45785.66667</v>
      </c>
      <c r="H340" s="1">
        <f>IFERROR(__xludf.DUMMYFUNCTION("""COMPUTED_VALUE"""),521.87)</f>
        <v>521.87</v>
      </c>
      <c r="J340" s="2">
        <f>IFERROR(__xludf.DUMMYFUNCTION("""COMPUTED_VALUE"""),45785.66666666667)</f>
        <v>45785.66667</v>
      </c>
      <c r="K340" s="1">
        <f>IFERROR(__xludf.DUMMYFUNCTION("""COMPUTED_VALUE"""),553.92)</f>
        <v>553.92</v>
      </c>
      <c r="M340" s="2">
        <f>IFERROR(__xludf.DUMMYFUNCTION("""COMPUTED_VALUE"""),45785.66666666667)</f>
        <v>45785.66667</v>
      </c>
      <c r="N340" s="1">
        <f>IFERROR(__xludf.DUMMYFUNCTION("""COMPUTED_VALUE"""),6871028.0)</f>
        <v>6871028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IFERROR(__xludf.DUMMYFUNCTION("""COMPUTED_VALUE"""),551.27)</f>
        <v>551.27</v>
      </c>
      <c r="D341" s="2">
        <f>IFERROR(__xludf.DUMMYFUNCTION("""COMPUTED_VALUE"""),45786.66666666667)</f>
        <v>45786.66667</v>
      </c>
      <c r="E341" s="1">
        <f>IFERROR(__xludf.DUMMYFUNCTION("""COMPUTED_VALUE"""),565.87)</f>
        <v>565.87</v>
      </c>
      <c r="G341" s="2">
        <f>IFERROR(__xludf.DUMMYFUNCTION("""COMPUTED_VALUE"""),45786.66666666667)</f>
        <v>45786.66667</v>
      </c>
      <c r="H341" s="1">
        <f>IFERROR(__xludf.DUMMYFUNCTION("""COMPUTED_VALUE"""),551.27)</f>
        <v>551.27</v>
      </c>
      <c r="J341" s="2">
        <f>IFERROR(__xludf.DUMMYFUNCTION("""COMPUTED_VALUE"""),45786.66666666667)</f>
        <v>45786.66667</v>
      </c>
      <c r="K341" s="1">
        <f>IFERROR(__xludf.DUMMYFUNCTION("""COMPUTED_VALUE"""),557.7)</f>
        <v>557.7</v>
      </c>
      <c r="M341" s="2">
        <f>IFERROR(__xludf.DUMMYFUNCTION("""COMPUTED_VALUE"""),45786.66666666667)</f>
        <v>45786.66667</v>
      </c>
      <c r="N341" s="1">
        <f>IFERROR(__xludf.DUMMYFUNCTION("""COMPUTED_VALUE"""),3314463.0)</f>
        <v>3314463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IFERROR(__xludf.DUMMYFUNCTION("""COMPUTED_VALUE"""),563.72)</f>
        <v>563.72</v>
      </c>
      <c r="D342" s="2">
        <f>IFERROR(__xludf.DUMMYFUNCTION("""COMPUTED_VALUE"""),45789.66666666667)</f>
        <v>45789.66667</v>
      </c>
      <c r="E342" s="1">
        <f>IFERROR(__xludf.DUMMYFUNCTION("""COMPUTED_VALUE"""),567.8)</f>
        <v>567.8</v>
      </c>
      <c r="G342" s="2">
        <f>IFERROR(__xludf.DUMMYFUNCTION("""COMPUTED_VALUE"""),45789.66666666667)</f>
        <v>45789.66667</v>
      </c>
      <c r="H342" s="1">
        <f>IFERROR(__xludf.DUMMYFUNCTION("""COMPUTED_VALUE"""),553.51)</f>
        <v>553.51</v>
      </c>
      <c r="J342" s="2">
        <f>IFERROR(__xludf.DUMMYFUNCTION("""COMPUTED_VALUE"""),45789.66666666667)</f>
        <v>45789.66667</v>
      </c>
      <c r="K342" s="1">
        <f>IFERROR(__xludf.DUMMYFUNCTION("""COMPUTED_VALUE"""),560.97)</f>
        <v>560.97</v>
      </c>
      <c r="M342" s="2">
        <f>IFERROR(__xludf.DUMMYFUNCTION("""COMPUTED_VALUE"""),45789.66666666667)</f>
        <v>45789.66667</v>
      </c>
      <c r="N342" s="1">
        <f>IFERROR(__xludf.DUMMYFUNCTION("""COMPUTED_VALUE"""),4661223.0)</f>
        <v>4661223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IFERROR(__xludf.DUMMYFUNCTION("""COMPUTED_VALUE"""),560.97)</f>
        <v>560.97</v>
      </c>
      <c r="D343" s="2">
        <f>IFERROR(__xludf.DUMMYFUNCTION("""COMPUTED_VALUE"""),45790.66666666667)</f>
        <v>45790.66667</v>
      </c>
      <c r="E343" s="1">
        <f>IFERROR(__xludf.DUMMYFUNCTION("""COMPUTED_VALUE"""),567.35)</f>
        <v>567.35</v>
      </c>
      <c r="G343" s="2">
        <f>IFERROR(__xludf.DUMMYFUNCTION("""COMPUTED_VALUE"""),45790.66666666667)</f>
        <v>45790.66667</v>
      </c>
      <c r="H343" s="1">
        <f>IFERROR(__xludf.DUMMYFUNCTION("""COMPUTED_VALUE"""),558.31)</f>
        <v>558.31</v>
      </c>
      <c r="J343" s="2">
        <f>IFERROR(__xludf.DUMMYFUNCTION("""COMPUTED_VALUE"""),45790.66666666667)</f>
        <v>45790.66667</v>
      </c>
      <c r="K343" s="1">
        <f>IFERROR(__xludf.DUMMYFUNCTION("""COMPUTED_VALUE"""),563.31)</f>
        <v>563.31</v>
      </c>
      <c r="M343" s="2">
        <f>IFERROR(__xludf.DUMMYFUNCTION("""COMPUTED_VALUE"""),45790.66666666667)</f>
        <v>45790.66667</v>
      </c>
      <c r="N343" s="1">
        <f>IFERROR(__xludf.DUMMYFUNCTION("""COMPUTED_VALUE"""),3421478.0)</f>
        <v>3421478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IFERROR(__xludf.DUMMYFUNCTION("""COMPUTED_VALUE"""),563.31)</f>
        <v>563.31</v>
      </c>
      <c r="D344" s="2">
        <f>IFERROR(__xludf.DUMMYFUNCTION("""COMPUTED_VALUE"""),45791.66666666667)</f>
        <v>45791.66667</v>
      </c>
      <c r="E344" s="1">
        <f>IFERROR(__xludf.DUMMYFUNCTION("""COMPUTED_VALUE"""),569.03)</f>
        <v>569.03</v>
      </c>
      <c r="G344" s="2">
        <f>IFERROR(__xludf.DUMMYFUNCTION("""COMPUTED_VALUE"""),45791.66666666667)</f>
        <v>45791.66667</v>
      </c>
      <c r="H344" s="1">
        <f>IFERROR(__xludf.DUMMYFUNCTION("""COMPUTED_VALUE"""),560.77)</f>
        <v>560.77</v>
      </c>
      <c r="J344" s="2">
        <f>IFERROR(__xludf.DUMMYFUNCTION("""COMPUTED_VALUE"""),45791.66666666667)</f>
        <v>45791.66667</v>
      </c>
      <c r="K344" s="1">
        <f>IFERROR(__xludf.DUMMYFUNCTION("""COMPUTED_VALUE"""),566.48)</f>
        <v>566.48</v>
      </c>
      <c r="M344" s="2">
        <f>IFERROR(__xludf.DUMMYFUNCTION("""COMPUTED_VALUE"""),45791.66666666667)</f>
        <v>45791.66667</v>
      </c>
      <c r="N344" s="1">
        <f>IFERROR(__xludf.DUMMYFUNCTION("""COMPUTED_VALUE"""),3284461.0)</f>
        <v>3284461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IFERROR(__xludf.DUMMYFUNCTION("""COMPUTED_VALUE"""),567.5)</f>
        <v>567.5</v>
      </c>
      <c r="D345" s="2">
        <f>IFERROR(__xludf.DUMMYFUNCTION("""COMPUTED_VALUE"""),45792.66666666667)</f>
        <v>45792.66667</v>
      </c>
      <c r="E345" s="1">
        <f>IFERROR(__xludf.DUMMYFUNCTION("""COMPUTED_VALUE"""),577.04)</f>
        <v>577.04</v>
      </c>
      <c r="G345" s="2">
        <f>IFERROR(__xludf.DUMMYFUNCTION("""COMPUTED_VALUE"""),45792.66666666667)</f>
        <v>45792.66667</v>
      </c>
      <c r="H345" s="1">
        <f>IFERROR(__xludf.DUMMYFUNCTION("""COMPUTED_VALUE"""),567.5)</f>
        <v>567.5</v>
      </c>
      <c r="J345" s="2">
        <f>IFERROR(__xludf.DUMMYFUNCTION("""COMPUTED_VALUE"""),45792.66666666667)</f>
        <v>45792.66667</v>
      </c>
      <c r="K345" s="1">
        <f>IFERROR(__xludf.DUMMYFUNCTION("""COMPUTED_VALUE"""),574.44)</f>
        <v>574.44</v>
      </c>
      <c r="M345" s="2">
        <f>IFERROR(__xludf.DUMMYFUNCTION("""COMPUTED_VALUE"""),45792.66666666667)</f>
        <v>45792.66667</v>
      </c>
      <c r="N345" s="1">
        <f>IFERROR(__xludf.DUMMYFUNCTION("""COMPUTED_VALUE"""),3116952.0)</f>
        <v>3116952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IFERROR(__xludf.DUMMYFUNCTION("""COMPUTED_VALUE"""),576.13)</f>
        <v>576.13</v>
      </c>
      <c r="D346" s="2">
        <f>IFERROR(__xludf.DUMMYFUNCTION("""COMPUTED_VALUE"""),45793.66666666667)</f>
        <v>45793.66667</v>
      </c>
      <c r="E346" s="1">
        <f>IFERROR(__xludf.DUMMYFUNCTION("""COMPUTED_VALUE"""),580.57)</f>
        <v>580.57</v>
      </c>
      <c r="G346" s="2">
        <f>IFERROR(__xludf.DUMMYFUNCTION("""COMPUTED_VALUE"""),45793.66666666667)</f>
        <v>45793.66667</v>
      </c>
      <c r="H346" s="1">
        <f>IFERROR(__xludf.DUMMYFUNCTION("""COMPUTED_VALUE"""),573.73)</f>
        <v>573.73</v>
      </c>
      <c r="J346" s="2">
        <f>IFERROR(__xludf.DUMMYFUNCTION("""COMPUTED_VALUE"""),45793.66666666667)</f>
        <v>45793.66667</v>
      </c>
      <c r="K346" s="1">
        <f>IFERROR(__xludf.DUMMYFUNCTION("""COMPUTED_VALUE"""),580.36)</f>
        <v>580.36</v>
      </c>
      <c r="M346" s="2">
        <f>IFERROR(__xludf.DUMMYFUNCTION("""COMPUTED_VALUE"""),45793.66666666667)</f>
        <v>45793.66667</v>
      </c>
      <c r="N346" s="1">
        <f>IFERROR(__xludf.DUMMYFUNCTION("""COMPUTED_VALUE"""),2228602.0)</f>
        <v>2228602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IFERROR(__xludf.DUMMYFUNCTION("""COMPUTED_VALUE"""),580.36)</f>
        <v>580.36</v>
      </c>
      <c r="D347" s="2">
        <f>IFERROR(__xludf.DUMMYFUNCTION("""COMPUTED_VALUE"""),45796.66666666667)</f>
        <v>45796.66667</v>
      </c>
      <c r="E347" s="1">
        <f>IFERROR(__xludf.DUMMYFUNCTION("""COMPUTED_VALUE"""),581.38)</f>
        <v>581.38</v>
      </c>
      <c r="G347" s="2">
        <f>IFERROR(__xludf.DUMMYFUNCTION("""COMPUTED_VALUE"""),45796.66666666667)</f>
        <v>45796.66667</v>
      </c>
      <c r="H347" s="1">
        <f>IFERROR(__xludf.DUMMYFUNCTION("""COMPUTED_VALUE"""),571.48)</f>
        <v>571.48</v>
      </c>
      <c r="J347" s="2">
        <f>IFERROR(__xludf.DUMMYFUNCTION("""COMPUTED_VALUE"""),45796.66666666667)</f>
        <v>45796.66667</v>
      </c>
      <c r="K347" s="1">
        <f>IFERROR(__xludf.DUMMYFUNCTION("""COMPUTED_VALUE"""),577.91)</f>
        <v>577.91</v>
      </c>
      <c r="M347" s="2">
        <f>IFERROR(__xludf.DUMMYFUNCTION("""COMPUTED_VALUE"""),45796.66666666667)</f>
        <v>45796.66667</v>
      </c>
      <c r="N347" s="1">
        <f>IFERROR(__xludf.DUMMYFUNCTION("""COMPUTED_VALUE"""),2668004.0)</f>
        <v>2668004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IFERROR(__xludf.DUMMYFUNCTION("""COMPUTED_VALUE"""),576.69)</f>
        <v>576.69</v>
      </c>
      <c r="D348" s="2">
        <f>IFERROR(__xludf.DUMMYFUNCTION("""COMPUTED_VALUE"""),45797.66666666667)</f>
        <v>45797.66667</v>
      </c>
      <c r="E348" s="1">
        <f>IFERROR(__xludf.DUMMYFUNCTION("""COMPUTED_VALUE"""),587.61)</f>
        <v>587.61</v>
      </c>
      <c r="G348" s="2">
        <f>IFERROR(__xludf.DUMMYFUNCTION("""COMPUTED_VALUE"""),45797.66666666667)</f>
        <v>45797.66667</v>
      </c>
      <c r="H348" s="1">
        <f>IFERROR(__xludf.DUMMYFUNCTION("""COMPUTED_VALUE"""),576.69)</f>
        <v>576.69</v>
      </c>
      <c r="J348" s="2">
        <f>IFERROR(__xludf.DUMMYFUNCTION("""COMPUTED_VALUE"""),45797.66666666667)</f>
        <v>45797.66667</v>
      </c>
      <c r="K348" s="1">
        <f>IFERROR(__xludf.DUMMYFUNCTION("""COMPUTED_VALUE"""),581.38)</f>
        <v>581.38</v>
      </c>
      <c r="M348" s="2">
        <f>IFERROR(__xludf.DUMMYFUNCTION("""COMPUTED_VALUE"""),45797.66666666667)</f>
        <v>45797.66667</v>
      </c>
      <c r="N348" s="1">
        <f>IFERROR(__xludf.DUMMYFUNCTION("""COMPUTED_VALUE"""),2616606.0)</f>
        <v>2616606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IFERROR(__xludf.DUMMYFUNCTION("""COMPUTED_VALUE"""),580.06)</f>
        <v>580.06</v>
      </c>
      <c r="D349" s="2">
        <f>IFERROR(__xludf.DUMMYFUNCTION("""COMPUTED_VALUE"""),45798.66666666667)</f>
        <v>45798.66667</v>
      </c>
      <c r="E349" s="1">
        <f>IFERROR(__xludf.DUMMYFUNCTION("""COMPUTED_VALUE"""),580.06)</f>
        <v>580.06</v>
      </c>
      <c r="G349" s="2">
        <f>IFERROR(__xludf.DUMMYFUNCTION("""COMPUTED_VALUE"""),45798.66666666667)</f>
        <v>45798.66667</v>
      </c>
      <c r="H349" s="1">
        <f>IFERROR(__xludf.DUMMYFUNCTION("""COMPUTED_VALUE"""),565.66)</f>
        <v>565.66</v>
      </c>
      <c r="J349" s="2">
        <f>IFERROR(__xludf.DUMMYFUNCTION("""COMPUTED_VALUE"""),45798.66666666667)</f>
        <v>45798.66667</v>
      </c>
      <c r="K349" s="1">
        <f>IFERROR(__xludf.DUMMYFUNCTION("""COMPUTED_VALUE"""),568.01)</f>
        <v>568.01</v>
      </c>
      <c r="M349" s="2">
        <f>IFERROR(__xludf.DUMMYFUNCTION("""COMPUTED_VALUE"""),45798.66666666667)</f>
        <v>45798.66667</v>
      </c>
      <c r="N349" s="1">
        <f>IFERROR(__xludf.DUMMYFUNCTION("""COMPUTED_VALUE"""),3272074.0)</f>
        <v>3272074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IFERROR(__xludf.DUMMYFUNCTION("""COMPUTED_VALUE"""),565.87)</f>
        <v>565.87</v>
      </c>
      <c r="D350" s="2">
        <f>IFERROR(__xludf.DUMMYFUNCTION("""COMPUTED_VALUE"""),45799.66666666667)</f>
        <v>45799.66667</v>
      </c>
      <c r="E350" s="1">
        <f>IFERROR(__xludf.DUMMYFUNCTION("""COMPUTED_VALUE"""),568.52)</f>
        <v>568.52</v>
      </c>
      <c r="G350" s="2">
        <f>IFERROR(__xludf.DUMMYFUNCTION("""COMPUTED_VALUE"""),45799.66666666667)</f>
        <v>45799.66667</v>
      </c>
      <c r="H350" s="1">
        <f>IFERROR(__xludf.DUMMYFUNCTION("""COMPUTED_VALUE"""),553.31)</f>
        <v>553.31</v>
      </c>
      <c r="J350" s="2">
        <f>IFERROR(__xludf.DUMMYFUNCTION("""COMPUTED_VALUE"""),45799.66666666667)</f>
        <v>45799.66667</v>
      </c>
      <c r="K350" s="1">
        <f>IFERROR(__xludf.DUMMYFUNCTION("""COMPUTED_VALUE"""),554.43)</f>
        <v>554.43</v>
      </c>
      <c r="M350" s="2">
        <f>IFERROR(__xludf.DUMMYFUNCTION("""COMPUTED_VALUE"""),45799.66666666667)</f>
        <v>45799.66667</v>
      </c>
      <c r="N350" s="1">
        <f>IFERROR(__xludf.DUMMYFUNCTION("""COMPUTED_VALUE"""),3318773.0)</f>
        <v>3318773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IFERROR(__xludf.DUMMYFUNCTION("""COMPUTED_VALUE"""),551.57)</f>
        <v>551.57</v>
      </c>
      <c r="D351" s="2">
        <f>IFERROR(__xludf.DUMMYFUNCTION("""COMPUTED_VALUE"""),45800.66666666667)</f>
        <v>45800.66667</v>
      </c>
      <c r="E351" s="1">
        <f>IFERROR(__xludf.DUMMYFUNCTION("""COMPUTED_VALUE"""),556.58)</f>
        <v>556.58</v>
      </c>
      <c r="G351" s="2">
        <f>IFERROR(__xludf.DUMMYFUNCTION("""COMPUTED_VALUE"""),45800.66666666667)</f>
        <v>45800.66667</v>
      </c>
      <c r="H351" s="1">
        <f>IFERROR(__xludf.DUMMYFUNCTION("""COMPUTED_VALUE"""),549.02)</f>
        <v>549.02</v>
      </c>
      <c r="J351" s="2">
        <f>IFERROR(__xludf.DUMMYFUNCTION("""COMPUTED_VALUE"""),45800.66666666667)</f>
        <v>45800.66667</v>
      </c>
      <c r="K351" s="1">
        <f>IFERROR(__xludf.DUMMYFUNCTION("""COMPUTED_VALUE"""),551.37)</f>
        <v>551.37</v>
      </c>
      <c r="M351" s="2">
        <f>IFERROR(__xludf.DUMMYFUNCTION("""COMPUTED_VALUE"""),45800.66666666667)</f>
        <v>45800.66667</v>
      </c>
      <c r="N351" s="1">
        <f>IFERROR(__xludf.DUMMYFUNCTION("""COMPUTED_VALUE"""),2179244.0)</f>
        <v>2179244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IFERROR(__xludf.DUMMYFUNCTION("""COMPUTED_VALUE"""),551.37)</f>
        <v>551.37</v>
      </c>
      <c r="D352" s="2">
        <f>IFERROR(__xludf.DUMMYFUNCTION("""COMPUTED_VALUE"""),45804.66666666667)</f>
        <v>45804.66667</v>
      </c>
      <c r="E352" s="1">
        <f>IFERROR(__xludf.DUMMYFUNCTION("""COMPUTED_VALUE"""),556.12)</f>
        <v>556.12</v>
      </c>
      <c r="G352" s="2">
        <f>IFERROR(__xludf.DUMMYFUNCTION("""COMPUTED_VALUE"""),45804.66666666667)</f>
        <v>45804.66667</v>
      </c>
      <c r="H352" s="1">
        <f>IFERROR(__xludf.DUMMYFUNCTION("""COMPUTED_VALUE"""),549.74)</f>
        <v>549.74</v>
      </c>
      <c r="J352" s="2">
        <f>IFERROR(__xludf.DUMMYFUNCTION("""COMPUTED_VALUE"""),45804.66666666667)</f>
        <v>45804.66667</v>
      </c>
      <c r="K352" s="1">
        <f>IFERROR(__xludf.DUMMYFUNCTION("""COMPUTED_VALUE"""),553.21)</f>
        <v>553.21</v>
      </c>
      <c r="M352" s="2">
        <f>IFERROR(__xludf.DUMMYFUNCTION("""COMPUTED_VALUE"""),45804.66666666667)</f>
        <v>45804.66667</v>
      </c>
      <c r="N352" s="1">
        <f>IFERROR(__xludf.DUMMYFUNCTION("""COMPUTED_VALUE"""),2520886.0)</f>
        <v>2520886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IFERROR(__xludf.DUMMYFUNCTION("""COMPUTED_VALUE"""),551.78)</f>
        <v>551.78</v>
      </c>
      <c r="D353" s="2">
        <f>IFERROR(__xludf.DUMMYFUNCTION("""COMPUTED_VALUE"""),45805.66666666667)</f>
        <v>45805.66667</v>
      </c>
      <c r="E353" s="1">
        <f>IFERROR(__xludf.DUMMYFUNCTION("""COMPUTED_VALUE"""),553.05)</f>
        <v>553.05</v>
      </c>
      <c r="G353" s="2">
        <f>IFERROR(__xludf.DUMMYFUNCTION("""COMPUTED_VALUE"""),45805.66666666667)</f>
        <v>45805.66667</v>
      </c>
      <c r="H353" s="1">
        <f>IFERROR(__xludf.DUMMYFUNCTION("""COMPUTED_VALUE"""),540.14)</f>
        <v>540.14</v>
      </c>
      <c r="J353" s="2">
        <f>IFERROR(__xludf.DUMMYFUNCTION("""COMPUTED_VALUE"""),45805.66666666667)</f>
        <v>45805.66667</v>
      </c>
      <c r="K353" s="1">
        <f>IFERROR(__xludf.DUMMYFUNCTION("""COMPUTED_VALUE"""),540.65)</f>
        <v>540.65</v>
      </c>
      <c r="M353" s="2">
        <f>IFERROR(__xludf.DUMMYFUNCTION("""COMPUTED_VALUE"""),45805.66666666667)</f>
        <v>45805.66667</v>
      </c>
      <c r="N353" s="1">
        <f>IFERROR(__xludf.DUMMYFUNCTION("""COMPUTED_VALUE"""),2980257.0)</f>
        <v>2980257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IFERROR(__xludf.DUMMYFUNCTION("""COMPUTED_VALUE"""),540.65)</f>
        <v>540.65</v>
      </c>
      <c r="D354" s="2">
        <f>IFERROR(__xludf.DUMMYFUNCTION("""COMPUTED_VALUE"""),45806.66666666667)</f>
        <v>45806.66667</v>
      </c>
      <c r="E354" s="1">
        <f>IFERROR(__xludf.DUMMYFUNCTION("""COMPUTED_VALUE"""),549.33)</f>
        <v>549.33</v>
      </c>
      <c r="G354" s="2">
        <f>IFERROR(__xludf.DUMMYFUNCTION("""COMPUTED_VALUE"""),45806.66666666667)</f>
        <v>45806.66667</v>
      </c>
      <c r="H354" s="1">
        <f>IFERROR(__xludf.DUMMYFUNCTION("""COMPUTED_VALUE"""),534.42)</f>
        <v>534.42</v>
      </c>
      <c r="J354" s="2">
        <f>IFERROR(__xludf.DUMMYFUNCTION("""COMPUTED_VALUE"""),45806.66666666667)</f>
        <v>45806.66667</v>
      </c>
      <c r="K354" s="1">
        <f>IFERROR(__xludf.DUMMYFUNCTION("""COMPUTED_VALUE"""),548.2)</f>
        <v>548.2</v>
      </c>
      <c r="M354" s="2">
        <f>IFERROR(__xludf.DUMMYFUNCTION("""COMPUTED_VALUE"""),45806.66666666667)</f>
        <v>45806.66667</v>
      </c>
      <c r="N354" s="1">
        <f>IFERROR(__xludf.DUMMYFUNCTION("""COMPUTED_VALUE"""),2623395.0)</f>
        <v>2623395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IFERROR(__xludf.DUMMYFUNCTION("""COMPUTED_VALUE"""),547.9)</f>
        <v>547.9</v>
      </c>
      <c r="D355" s="2">
        <f>IFERROR(__xludf.DUMMYFUNCTION("""COMPUTED_VALUE"""),45807.66666666667)</f>
        <v>45807.66667</v>
      </c>
      <c r="E355" s="1">
        <f>IFERROR(__xludf.DUMMYFUNCTION("""COMPUTED_VALUE"""),549.74)</f>
        <v>549.74</v>
      </c>
      <c r="G355" s="2">
        <f>IFERROR(__xludf.DUMMYFUNCTION("""COMPUTED_VALUE"""),45807.66666666667)</f>
        <v>45807.66667</v>
      </c>
      <c r="H355" s="1">
        <f>IFERROR(__xludf.DUMMYFUNCTION("""COMPUTED_VALUE"""),543.1)</f>
        <v>543.1</v>
      </c>
      <c r="J355" s="2">
        <f>IFERROR(__xludf.DUMMYFUNCTION("""COMPUTED_VALUE"""),45807.66666666667)</f>
        <v>45807.66667</v>
      </c>
      <c r="K355" s="1">
        <f>IFERROR(__xludf.DUMMYFUNCTION("""COMPUTED_VALUE"""),547.08)</f>
        <v>547.08</v>
      </c>
      <c r="M355" s="2">
        <f>IFERROR(__xludf.DUMMYFUNCTION("""COMPUTED_VALUE"""),45807.66666666667)</f>
        <v>45807.66667</v>
      </c>
      <c r="N355" s="1">
        <f>IFERROR(__xludf.DUMMYFUNCTION("""COMPUTED_VALUE"""),3500586.0)</f>
        <v>3500586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IFERROR(__xludf.DUMMYFUNCTION("""COMPUTED_VALUE"""),547.08)</f>
        <v>547.08</v>
      </c>
      <c r="D356" s="2">
        <f>IFERROR(__xludf.DUMMYFUNCTION("""COMPUTED_VALUE"""),45810.66666666667)</f>
        <v>45810.66667</v>
      </c>
      <c r="E356" s="1">
        <f>IFERROR(__xludf.DUMMYFUNCTION("""COMPUTED_VALUE"""),547.08)</f>
        <v>547.08</v>
      </c>
      <c r="G356" s="2">
        <f>IFERROR(__xludf.DUMMYFUNCTION("""COMPUTED_VALUE"""),45810.66666666667)</f>
        <v>45810.66667</v>
      </c>
      <c r="H356" s="1">
        <f>IFERROR(__xludf.DUMMYFUNCTION("""COMPUTED_VALUE"""),533.4)</f>
        <v>533.4</v>
      </c>
      <c r="J356" s="2">
        <f>IFERROR(__xludf.DUMMYFUNCTION("""COMPUTED_VALUE"""),45810.66666666667)</f>
        <v>45810.66667</v>
      </c>
      <c r="K356" s="1">
        <f>IFERROR(__xludf.DUMMYFUNCTION("""COMPUTED_VALUE"""),539.73)</f>
        <v>539.73</v>
      </c>
      <c r="M356" s="2">
        <f>IFERROR(__xludf.DUMMYFUNCTION("""COMPUTED_VALUE"""),45810.66666666667)</f>
        <v>45810.66667</v>
      </c>
      <c r="N356" s="1">
        <f>IFERROR(__xludf.DUMMYFUNCTION("""COMPUTED_VALUE"""),2115993.0)</f>
        <v>2115993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IFERROR(__xludf.DUMMYFUNCTION("""COMPUTED_VALUE"""),539.73)</f>
        <v>539.73</v>
      </c>
      <c r="D357" s="2">
        <f>IFERROR(__xludf.DUMMYFUNCTION("""COMPUTED_VALUE"""),45811.66666666667)</f>
        <v>45811.66667</v>
      </c>
      <c r="E357" s="1">
        <f>IFERROR(__xludf.DUMMYFUNCTION("""COMPUTED_VALUE"""),540.75)</f>
        <v>540.75</v>
      </c>
      <c r="G357" s="2">
        <f>IFERROR(__xludf.DUMMYFUNCTION("""COMPUTED_VALUE"""),45811.66666666667)</f>
        <v>45811.66667</v>
      </c>
      <c r="H357" s="1">
        <f>IFERROR(__xludf.DUMMYFUNCTION("""COMPUTED_VALUE"""),527.68)</f>
        <v>527.68</v>
      </c>
      <c r="J357" s="2">
        <f>IFERROR(__xludf.DUMMYFUNCTION("""COMPUTED_VALUE"""),45811.66666666667)</f>
        <v>45811.66667</v>
      </c>
      <c r="K357" s="1">
        <f>IFERROR(__xludf.DUMMYFUNCTION("""COMPUTED_VALUE"""),538.71)</f>
        <v>538.71</v>
      </c>
      <c r="M357" s="2">
        <f>IFERROR(__xludf.DUMMYFUNCTION("""COMPUTED_VALUE"""),45811.66666666667)</f>
        <v>45811.66667</v>
      </c>
      <c r="N357" s="1">
        <f>IFERROR(__xludf.DUMMYFUNCTION("""COMPUTED_VALUE"""),2401862.0)</f>
        <v>2401862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IFERROR(__xludf.DUMMYFUNCTION("""COMPUTED_VALUE"""),538.71)</f>
        <v>538.71</v>
      </c>
      <c r="D358" s="2">
        <f>IFERROR(__xludf.DUMMYFUNCTION("""COMPUTED_VALUE"""),45812.66666666667)</f>
        <v>45812.66667</v>
      </c>
      <c r="E358" s="1">
        <f>IFERROR(__xludf.DUMMYFUNCTION("""COMPUTED_VALUE"""),543.81)</f>
        <v>543.81</v>
      </c>
      <c r="G358" s="2">
        <f>IFERROR(__xludf.DUMMYFUNCTION("""COMPUTED_VALUE"""),45812.66666666667)</f>
        <v>45812.66667</v>
      </c>
      <c r="H358" s="1">
        <f>IFERROR(__xludf.DUMMYFUNCTION("""COMPUTED_VALUE"""),535.04)</f>
        <v>535.04</v>
      </c>
      <c r="J358" s="2">
        <f>IFERROR(__xludf.DUMMYFUNCTION("""COMPUTED_VALUE"""),45812.66666666667)</f>
        <v>45812.66667</v>
      </c>
      <c r="K358" s="1">
        <f>IFERROR(__xludf.DUMMYFUNCTION("""COMPUTED_VALUE"""),538.71)</f>
        <v>538.71</v>
      </c>
      <c r="M358" s="2">
        <f>IFERROR(__xludf.DUMMYFUNCTION("""COMPUTED_VALUE"""),45812.66666666667)</f>
        <v>45812.66667</v>
      </c>
      <c r="N358" s="1">
        <f>IFERROR(__xludf.DUMMYFUNCTION("""COMPUTED_VALUE"""),1907598.0)</f>
        <v>1907598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IFERROR(__xludf.DUMMYFUNCTION("""COMPUTED_VALUE"""),538.1)</f>
        <v>538.1</v>
      </c>
      <c r="D359" s="2">
        <f>IFERROR(__xludf.DUMMYFUNCTION("""COMPUTED_VALUE"""),45813.66666666667)</f>
        <v>45813.66667</v>
      </c>
      <c r="E359" s="1">
        <f>IFERROR(__xludf.DUMMYFUNCTION("""COMPUTED_VALUE"""),538.1)</f>
        <v>538.1</v>
      </c>
      <c r="G359" s="2">
        <f>IFERROR(__xludf.DUMMYFUNCTION("""COMPUTED_VALUE"""),45813.66666666667)</f>
        <v>45813.66667</v>
      </c>
      <c r="H359" s="1">
        <f>IFERROR(__xludf.DUMMYFUNCTION("""COMPUTED_VALUE"""),526.36)</f>
        <v>526.36</v>
      </c>
      <c r="J359" s="2">
        <f>IFERROR(__xludf.DUMMYFUNCTION("""COMPUTED_VALUE"""),45813.66666666667)</f>
        <v>45813.66667</v>
      </c>
      <c r="K359" s="1">
        <f>IFERROR(__xludf.DUMMYFUNCTION("""COMPUTED_VALUE"""),529.42)</f>
        <v>529.42</v>
      </c>
      <c r="M359" s="2">
        <f>IFERROR(__xludf.DUMMYFUNCTION("""COMPUTED_VALUE"""),45813.66666666667)</f>
        <v>45813.66667</v>
      </c>
      <c r="N359" s="1">
        <f>IFERROR(__xludf.DUMMYFUNCTION("""COMPUTED_VALUE"""),2937373.0)</f>
        <v>2937373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IFERROR(__xludf.DUMMYFUNCTION("""COMPUTED_VALUE"""),531.77)</f>
        <v>531.77</v>
      </c>
      <c r="D360" s="2">
        <f>IFERROR(__xludf.DUMMYFUNCTION("""COMPUTED_VALUE"""),45814.66666666667)</f>
        <v>45814.66667</v>
      </c>
      <c r="E360" s="1">
        <f>IFERROR(__xludf.DUMMYFUNCTION("""COMPUTED_VALUE"""),531.77)</f>
        <v>531.77</v>
      </c>
      <c r="G360" s="2">
        <f>IFERROR(__xludf.DUMMYFUNCTION("""COMPUTED_VALUE"""),45814.66666666667)</f>
        <v>45814.66667</v>
      </c>
      <c r="H360" s="1">
        <f>IFERROR(__xludf.DUMMYFUNCTION("""COMPUTED_VALUE"""),525.64)</f>
        <v>525.64</v>
      </c>
      <c r="J360" s="2">
        <f>IFERROR(__xludf.DUMMYFUNCTION("""COMPUTED_VALUE"""),45814.66666666667)</f>
        <v>45814.66667</v>
      </c>
      <c r="K360" s="1">
        <f>IFERROR(__xludf.DUMMYFUNCTION("""COMPUTED_VALUE"""),530.85)</f>
        <v>530.85</v>
      </c>
      <c r="M360" s="2">
        <f>IFERROR(__xludf.DUMMYFUNCTION("""COMPUTED_VALUE"""),45814.66666666667)</f>
        <v>45814.66667</v>
      </c>
      <c r="N360" s="1">
        <f>IFERROR(__xludf.DUMMYFUNCTION("""COMPUTED_VALUE"""),1910668.0)</f>
        <v>1910668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IFERROR(__xludf.DUMMYFUNCTION("""COMPUTED_VALUE"""),531.77)</f>
        <v>531.77</v>
      </c>
      <c r="D361" s="2">
        <f>IFERROR(__xludf.DUMMYFUNCTION("""COMPUTED_VALUE"""),45817.66666666667)</f>
        <v>45817.66667</v>
      </c>
      <c r="E361" s="1">
        <f>IFERROR(__xludf.DUMMYFUNCTION("""COMPUTED_VALUE"""),533.71)</f>
        <v>533.71</v>
      </c>
      <c r="G361" s="2">
        <f>IFERROR(__xludf.DUMMYFUNCTION("""COMPUTED_VALUE"""),45817.66666666667)</f>
        <v>45817.66667</v>
      </c>
      <c r="H361" s="1">
        <f>IFERROR(__xludf.DUMMYFUNCTION("""COMPUTED_VALUE"""),528.14)</f>
        <v>528.14</v>
      </c>
      <c r="J361" s="2">
        <f>IFERROR(__xludf.DUMMYFUNCTION("""COMPUTED_VALUE"""),45817.66666666667)</f>
        <v>45817.66667</v>
      </c>
      <c r="K361" s="1">
        <f>IFERROR(__xludf.DUMMYFUNCTION("""COMPUTED_VALUE"""),531.87)</f>
        <v>531.87</v>
      </c>
      <c r="M361" s="2">
        <f>IFERROR(__xludf.DUMMYFUNCTION("""COMPUTED_VALUE"""),45817.66666666667)</f>
        <v>45817.66667</v>
      </c>
      <c r="N361" s="1">
        <f>IFERROR(__xludf.DUMMYFUNCTION("""COMPUTED_VALUE"""),2395488.0)</f>
        <v>2395488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IFERROR(__xludf.DUMMYFUNCTION("""COMPUTED_VALUE"""),531.97)</f>
        <v>531.97</v>
      </c>
      <c r="D362" s="2">
        <f>IFERROR(__xludf.DUMMYFUNCTION("""COMPUTED_VALUE"""),45818.66666666667)</f>
        <v>45818.66667</v>
      </c>
      <c r="E362" s="1">
        <f>IFERROR(__xludf.DUMMYFUNCTION("""COMPUTED_VALUE"""),536.36)</f>
        <v>536.36</v>
      </c>
      <c r="G362" s="2">
        <f>IFERROR(__xludf.DUMMYFUNCTION("""COMPUTED_VALUE"""),45818.66666666667)</f>
        <v>45818.66667</v>
      </c>
      <c r="H362" s="1">
        <f>IFERROR(__xludf.DUMMYFUNCTION("""COMPUTED_VALUE"""),529.17)</f>
        <v>529.17</v>
      </c>
      <c r="J362" s="2">
        <f>IFERROR(__xludf.DUMMYFUNCTION("""COMPUTED_VALUE"""),45818.66666666667)</f>
        <v>45818.66667</v>
      </c>
      <c r="K362" s="1">
        <f>IFERROR(__xludf.DUMMYFUNCTION("""COMPUTED_VALUE"""),532.99)</f>
        <v>532.99</v>
      </c>
      <c r="M362" s="2">
        <f>IFERROR(__xludf.DUMMYFUNCTION("""COMPUTED_VALUE"""),45818.66666666667)</f>
        <v>45818.66667</v>
      </c>
      <c r="N362" s="1">
        <f>IFERROR(__xludf.DUMMYFUNCTION("""COMPUTED_VALUE"""),1610787.0)</f>
        <v>1610787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IFERROR(__xludf.DUMMYFUNCTION("""COMPUTED_VALUE"""),532.99)</f>
        <v>532.99</v>
      </c>
      <c r="D363" s="2">
        <f>IFERROR(__xludf.DUMMYFUNCTION("""COMPUTED_VALUE"""),45819.66666666667)</f>
        <v>45819.66667</v>
      </c>
      <c r="E363" s="1">
        <f>IFERROR(__xludf.DUMMYFUNCTION("""COMPUTED_VALUE"""),533.2)</f>
        <v>533.2</v>
      </c>
      <c r="G363" s="2">
        <f>IFERROR(__xludf.DUMMYFUNCTION("""COMPUTED_VALUE"""),45819.66666666667)</f>
        <v>45819.66667</v>
      </c>
      <c r="H363" s="1">
        <f>IFERROR(__xludf.DUMMYFUNCTION("""COMPUTED_VALUE"""),526.15)</f>
        <v>526.15</v>
      </c>
      <c r="J363" s="2">
        <f>IFERROR(__xludf.DUMMYFUNCTION("""COMPUTED_VALUE"""),45819.66666666667)</f>
        <v>45819.66667</v>
      </c>
      <c r="K363" s="1">
        <f>IFERROR(__xludf.DUMMYFUNCTION("""COMPUTED_VALUE"""),528.4)</f>
        <v>528.4</v>
      </c>
      <c r="M363" s="2">
        <f>IFERROR(__xludf.DUMMYFUNCTION("""COMPUTED_VALUE"""),45819.66666666667)</f>
        <v>45819.66667</v>
      </c>
      <c r="N363" s="1">
        <f>IFERROR(__xludf.DUMMYFUNCTION("""COMPUTED_VALUE"""),2004227.0)</f>
        <v>2004227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IFERROR(__xludf.DUMMYFUNCTION("""COMPUTED_VALUE"""),528.4)</f>
        <v>528.4</v>
      </c>
      <c r="D364" s="2">
        <f>IFERROR(__xludf.DUMMYFUNCTION("""COMPUTED_VALUE"""),45820.66666666667)</f>
        <v>45820.66667</v>
      </c>
      <c r="E364" s="1">
        <f>IFERROR(__xludf.DUMMYFUNCTION("""COMPUTED_VALUE"""),528.4)</f>
        <v>528.4</v>
      </c>
      <c r="G364" s="2">
        <f>IFERROR(__xludf.DUMMYFUNCTION("""COMPUTED_VALUE"""),45820.66666666667)</f>
        <v>45820.66667</v>
      </c>
      <c r="H364" s="1">
        <f>IFERROR(__xludf.DUMMYFUNCTION("""COMPUTED_VALUE"""),522.38)</f>
        <v>522.38</v>
      </c>
      <c r="J364" s="2">
        <f>IFERROR(__xludf.DUMMYFUNCTION("""COMPUTED_VALUE"""),45820.66666666667)</f>
        <v>45820.66667</v>
      </c>
      <c r="K364" s="1">
        <f>IFERROR(__xludf.DUMMYFUNCTION("""COMPUTED_VALUE"""),525.95)</f>
        <v>525.95</v>
      </c>
      <c r="M364" s="2">
        <f>IFERROR(__xludf.DUMMYFUNCTION("""COMPUTED_VALUE"""),45820.66666666667)</f>
        <v>45820.66667</v>
      </c>
      <c r="N364" s="1">
        <f>IFERROR(__xludf.DUMMYFUNCTION("""COMPUTED_VALUE"""),1815494.0)</f>
        <v>1815494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IFERROR(__xludf.DUMMYFUNCTION("""COMPUTED_VALUE"""),523.19)</f>
        <v>523.19</v>
      </c>
      <c r="D365" s="2">
        <f>IFERROR(__xludf.DUMMYFUNCTION("""COMPUTED_VALUE"""),45821.66666666667)</f>
        <v>45821.66667</v>
      </c>
      <c r="E365" s="1">
        <f>IFERROR(__xludf.DUMMYFUNCTION("""COMPUTED_VALUE"""),525.64)</f>
        <v>525.64</v>
      </c>
      <c r="G365" s="2">
        <f>IFERROR(__xludf.DUMMYFUNCTION("""COMPUTED_VALUE"""),45821.66666666667)</f>
        <v>45821.66667</v>
      </c>
      <c r="H365" s="1">
        <f>IFERROR(__xludf.DUMMYFUNCTION("""COMPUTED_VALUE"""),514.72)</f>
        <v>514.72</v>
      </c>
      <c r="J365" s="2">
        <f>IFERROR(__xludf.DUMMYFUNCTION("""COMPUTED_VALUE"""),45821.66666666667)</f>
        <v>45821.66667</v>
      </c>
      <c r="K365" s="1">
        <f>IFERROR(__xludf.DUMMYFUNCTION("""COMPUTED_VALUE"""),516.46)</f>
        <v>516.46</v>
      </c>
      <c r="M365" s="2">
        <f>IFERROR(__xludf.DUMMYFUNCTION("""COMPUTED_VALUE"""),45821.66666666667)</f>
        <v>45821.66667</v>
      </c>
      <c r="N365" s="1">
        <f>IFERROR(__xludf.DUMMYFUNCTION("""COMPUTED_VALUE"""),1993774.0)</f>
        <v>1993774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IFERROR(__xludf.DUMMYFUNCTION("""COMPUTED_VALUE"""),516.46)</f>
        <v>516.46</v>
      </c>
      <c r="D366" s="2">
        <f>IFERROR(__xludf.DUMMYFUNCTION("""COMPUTED_VALUE"""),45824.66666666667)</f>
        <v>45824.66667</v>
      </c>
      <c r="E366" s="1">
        <f>IFERROR(__xludf.DUMMYFUNCTION("""COMPUTED_VALUE"""),520.28)</f>
        <v>520.28</v>
      </c>
      <c r="G366" s="2">
        <f>IFERROR(__xludf.DUMMYFUNCTION("""COMPUTED_VALUE"""),45824.66666666667)</f>
        <v>45824.66667</v>
      </c>
      <c r="H366" s="1">
        <f>IFERROR(__xludf.DUMMYFUNCTION("""COMPUTED_VALUE"""),503.9)</f>
        <v>503.9</v>
      </c>
      <c r="J366" s="2">
        <f>IFERROR(__xludf.DUMMYFUNCTION("""COMPUTED_VALUE"""),45824.66666666667)</f>
        <v>45824.66667</v>
      </c>
      <c r="K366" s="1">
        <f>IFERROR(__xludf.DUMMYFUNCTION("""COMPUTED_VALUE"""),506.55)</f>
        <v>506.55</v>
      </c>
      <c r="M366" s="2">
        <f>IFERROR(__xludf.DUMMYFUNCTION("""COMPUTED_VALUE"""),45824.66666666667)</f>
        <v>45824.66667</v>
      </c>
      <c r="N366" s="1">
        <f>IFERROR(__xludf.DUMMYFUNCTION("""COMPUTED_VALUE"""),2836013.0)</f>
        <v>2836013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IFERROR(__xludf.DUMMYFUNCTION("""COMPUTED_VALUE"""),505.63)</f>
        <v>505.63</v>
      </c>
      <c r="D367" s="2">
        <f>IFERROR(__xludf.DUMMYFUNCTION("""COMPUTED_VALUE"""),45825.66666666667)</f>
        <v>45825.66667</v>
      </c>
      <c r="E367" s="1">
        <f>IFERROR(__xludf.DUMMYFUNCTION("""COMPUTED_VALUE"""),510.94)</f>
        <v>510.94</v>
      </c>
      <c r="G367" s="2">
        <f>IFERROR(__xludf.DUMMYFUNCTION("""COMPUTED_VALUE"""),45825.66666666667)</f>
        <v>45825.66667</v>
      </c>
      <c r="H367" s="1">
        <f>IFERROR(__xludf.DUMMYFUNCTION("""COMPUTED_VALUE"""),503.24)</f>
        <v>503.24</v>
      </c>
      <c r="J367" s="2">
        <f>IFERROR(__xludf.DUMMYFUNCTION("""COMPUTED_VALUE"""),45825.66666666667)</f>
        <v>45825.66667</v>
      </c>
      <c r="K367" s="1">
        <f>IFERROR(__xludf.DUMMYFUNCTION("""COMPUTED_VALUE"""),503.69)</f>
        <v>503.69</v>
      </c>
      <c r="M367" s="2">
        <f>IFERROR(__xludf.DUMMYFUNCTION("""COMPUTED_VALUE"""),45825.66666666667)</f>
        <v>45825.66667</v>
      </c>
      <c r="N367" s="1">
        <f>IFERROR(__xludf.DUMMYFUNCTION("""COMPUTED_VALUE"""),2987295.0)</f>
        <v>2987295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IFERROR(__xludf.DUMMYFUNCTION("""COMPUTED_VALUE"""),503.69)</f>
        <v>503.69</v>
      </c>
      <c r="D368" s="2">
        <f>IFERROR(__xludf.DUMMYFUNCTION("""COMPUTED_VALUE"""),45826.66666666667)</f>
        <v>45826.66667</v>
      </c>
      <c r="E368" s="1">
        <f>IFERROR(__xludf.DUMMYFUNCTION("""COMPUTED_VALUE"""),509.11)</f>
        <v>509.11</v>
      </c>
      <c r="G368" s="2">
        <f>IFERROR(__xludf.DUMMYFUNCTION("""COMPUTED_VALUE"""),45826.66666666667)</f>
        <v>45826.66667</v>
      </c>
      <c r="H368" s="1">
        <f>IFERROR(__xludf.DUMMYFUNCTION("""COMPUTED_VALUE"""),497.72)</f>
        <v>497.72</v>
      </c>
      <c r="J368" s="2">
        <f>IFERROR(__xludf.DUMMYFUNCTION("""COMPUTED_VALUE"""),45826.66666666667)</f>
        <v>45826.66667</v>
      </c>
      <c r="K368" s="1">
        <f>IFERROR(__xludf.DUMMYFUNCTION("""COMPUTED_VALUE"""),498.28)</f>
        <v>498.28</v>
      </c>
      <c r="M368" s="2">
        <f>IFERROR(__xludf.DUMMYFUNCTION("""COMPUTED_VALUE"""),45826.66666666667)</f>
        <v>45826.66667</v>
      </c>
      <c r="N368" s="1">
        <f>IFERROR(__xludf.DUMMYFUNCTION("""COMPUTED_VALUE"""),3014025.0)</f>
        <v>3014025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IFERROR(__xludf.DUMMYFUNCTION("""COMPUTED_VALUE"""),499.92)</f>
        <v>499.92</v>
      </c>
      <c r="D369" s="2">
        <f>IFERROR(__xludf.DUMMYFUNCTION("""COMPUTED_VALUE"""),45828.66666666667)</f>
        <v>45828.66667</v>
      </c>
      <c r="E369" s="1">
        <f>IFERROR(__xludf.DUMMYFUNCTION("""COMPUTED_VALUE"""),500.68)</f>
        <v>500.68</v>
      </c>
      <c r="G369" s="2">
        <f>IFERROR(__xludf.DUMMYFUNCTION("""COMPUTED_VALUE"""),45828.66666666667)</f>
        <v>45828.66667</v>
      </c>
      <c r="H369" s="1">
        <f>IFERROR(__xludf.DUMMYFUNCTION("""COMPUTED_VALUE"""),488.38)</f>
        <v>488.38</v>
      </c>
      <c r="J369" s="2">
        <f>IFERROR(__xludf.DUMMYFUNCTION("""COMPUTED_VALUE"""),45828.66666666667)</f>
        <v>45828.66667</v>
      </c>
      <c r="K369" s="1">
        <f>IFERROR(__xludf.DUMMYFUNCTION("""COMPUTED_VALUE"""),490.53)</f>
        <v>490.53</v>
      </c>
      <c r="M369" s="2">
        <f>IFERROR(__xludf.DUMMYFUNCTION("""COMPUTED_VALUE"""),45828.66666666667)</f>
        <v>45828.66667</v>
      </c>
      <c r="N369" s="1">
        <f>IFERROR(__xludf.DUMMYFUNCTION("""COMPUTED_VALUE"""),4635442.0)</f>
        <v>4635442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IFERROR(__xludf.DUMMYFUNCTION("""COMPUTED_VALUE"""),490.53)</f>
        <v>490.53</v>
      </c>
      <c r="D370" s="2">
        <f>IFERROR(__xludf.DUMMYFUNCTION("""COMPUTED_VALUE"""),45831.66666666667)</f>
        <v>45831.66667</v>
      </c>
      <c r="E370" s="1">
        <f>IFERROR(__xludf.DUMMYFUNCTION("""COMPUTED_VALUE"""),493.49)</f>
        <v>493.49</v>
      </c>
      <c r="G370" s="2">
        <f>IFERROR(__xludf.DUMMYFUNCTION("""COMPUTED_VALUE"""),45831.66666666667)</f>
        <v>45831.66667</v>
      </c>
      <c r="H370" s="1">
        <f>IFERROR(__xludf.DUMMYFUNCTION("""COMPUTED_VALUE"""),483.99)</f>
        <v>483.99</v>
      </c>
      <c r="J370" s="2">
        <f>IFERROR(__xludf.DUMMYFUNCTION("""COMPUTED_VALUE"""),45831.66666666667)</f>
        <v>45831.66667</v>
      </c>
      <c r="K370" s="1">
        <f>IFERROR(__xludf.DUMMYFUNCTION("""COMPUTED_VALUE"""),490.53)</f>
        <v>490.53</v>
      </c>
      <c r="M370" s="2">
        <f>IFERROR(__xludf.DUMMYFUNCTION("""COMPUTED_VALUE"""),45831.66666666667)</f>
        <v>45831.66667</v>
      </c>
      <c r="N370" s="1">
        <f>IFERROR(__xludf.DUMMYFUNCTION("""COMPUTED_VALUE"""),2881141.0)</f>
        <v>2881141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IFERROR(__xludf.DUMMYFUNCTION("""COMPUTED_VALUE"""),491.85)</f>
        <v>491.85</v>
      </c>
      <c r="D371" s="2">
        <f>IFERROR(__xludf.DUMMYFUNCTION("""COMPUTED_VALUE"""),45832.66666666667)</f>
        <v>45832.66667</v>
      </c>
      <c r="E371" s="1">
        <f>IFERROR(__xludf.DUMMYFUNCTION("""COMPUTED_VALUE"""),497.57)</f>
        <v>497.57</v>
      </c>
      <c r="G371" s="2">
        <f>IFERROR(__xludf.DUMMYFUNCTION("""COMPUTED_VALUE"""),45832.66666666667)</f>
        <v>45832.66667</v>
      </c>
      <c r="H371" s="1">
        <f>IFERROR(__xludf.DUMMYFUNCTION("""COMPUTED_VALUE"""),489.5)</f>
        <v>489.5</v>
      </c>
      <c r="J371" s="2">
        <f>IFERROR(__xludf.DUMMYFUNCTION("""COMPUTED_VALUE"""),45832.66666666667)</f>
        <v>45832.66667</v>
      </c>
      <c r="K371" s="1">
        <f>IFERROR(__xludf.DUMMYFUNCTION("""COMPUTED_VALUE"""),492.26)</f>
        <v>492.26</v>
      </c>
      <c r="M371" s="2">
        <f>IFERROR(__xludf.DUMMYFUNCTION("""COMPUTED_VALUE"""),45832.66666666667)</f>
        <v>45832.66667</v>
      </c>
      <c r="N371" s="1">
        <f>IFERROR(__xludf.DUMMYFUNCTION("""COMPUTED_VALUE"""),2824806.0)</f>
        <v>2824806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IFERROR(__xludf.DUMMYFUNCTION("""COMPUTED_VALUE"""),488.38)</f>
        <v>488.38</v>
      </c>
      <c r="D372" s="2">
        <f>IFERROR(__xludf.DUMMYFUNCTION("""COMPUTED_VALUE"""),45833.66666666667)</f>
        <v>45833.66667</v>
      </c>
      <c r="E372" s="1">
        <f>IFERROR(__xludf.DUMMYFUNCTION("""COMPUTED_VALUE"""),490.63)</f>
        <v>490.63</v>
      </c>
      <c r="G372" s="2">
        <f>IFERROR(__xludf.DUMMYFUNCTION("""COMPUTED_VALUE"""),45833.66666666667)</f>
        <v>45833.66667</v>
      </c>
      <c r="H372" s="1">
        <f>IFERROR(__xludf.DUMMYFUNCTION("""COMPUTED_VALUE"""),480.32)</f>
        <v>480.32</v>
      </c>
      <c r="J372" s="2">
        <f>IFERROR(__xludf.DUMMYFUNCTION("""COMPUTED_VALUE"""),45833.66666666667)</f>
        <v>45833.66667</v>
      </c>
      <c r="K372" s="1">
        <f>IFERROR(__xludf.DUMMYFUNCTION("""COMPUTED_VALUE"""),482.26)</f>
        <v>482.26</v>
      </c>
      <c r="M372" s="2">
        <f>IFERROR(__xludf.DUMMYFUNCTION("""COMPUTED_VALUE"""),45833.66666666667)</f>
        <v>45833.66667</v>
      </c>
      <c r="N372" s="1">
        <f>IFERROR(__xludf.DUMMYFUNCTION("""COMPUTED_VALUE"""),2772521.0)</f>
        <v>2772521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IFERROR(__xludf.DUMMYFUNCTION("""COMPUTED_VALUE"""),484.09)</f>
        <v>484.09</v>
      </c>
      <c r="D373" s="2">
        <f>IFERROR(__xludf.DUMMYFUNCTION("""COMPUTED_VALUE"""),45834.66666666667)</f>
        <v>45834.66667</v>
      </c>
      <c r="E373" s="1">
        <f>IFERROR(__xludf.DUMMYFUNCTION("""COMPUTED_VALUE"""),491.55)</f>
        <v>491.55</v>
      </c>
      <c r="G373" s="2">
        <f>IFERROR(__xludf.DUMMYFUNCTION("""COMPUTED_VALUE"""),45834.66666666667)</f>
        <v>45834.66667</v>
      </c>
      <c r="H373" s="1">
        <f>IFERROR(__xludf.DUMMYFUNCTION("""COMPUTED_VALUE"""),481.75)</f>
        <v>481.75</v>
      </c>
      <c r="J373" s="2">
        <f>IFERROR(__xludf.DUMMYFUNCTION("""COMPUTED_VALUE"""),45834.66666666667)</f>
        <v>45834.66667</v>
      </c>
      <c r="K373" s="1">
        <f>IFERROR(__xludf.DUMMYFUNCTION("""COMPUTED_VALUE"""),482.26)</f>
        <v>482.26</v>
      </c>
      <c r="M373" s="2">
        <f>IFERROR(__xludf.DUMMYFUNCTION("""COMPUTED_VALUE"""),45834.66666666667)</f>
        <v>45834.66667</v>
      </c>
      <c r="N373" s="1">
        <f>IFERROR(__xludf.DUMMYFUNCTION("""COMPUTED_VALUE"""),2633529.0)</f>
        <v>2633529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IFERROR(__xludf.DUMMYFUNCTION("""COMPUTED_VALUE"""),480.11)</f>
        <v>480.11</v>
      </c>
      <c r="D374" s="2">
        <f>IFERROR(__xludf.DUMMYFUNCTION("""COMPUTED_VALUE"""),45835.66666666667)</f>
        <v>45835.66667</v>
      </c>
      <c r="E374" s="1">
        <f>IFERROR(__xludf.DUMMYFUNCTION("""COMPUTED_VALUE"""),485.73)</f>
        <v>485.73</v>
      </c>
      <c r="G374" s="2">
        <f>IFERROR(__xludf.DUMMYFUNCTION("""COMPUTED_VALUE"""),45835.66666666667)</f>
        <v>45835.66667</v>
      </c>
      <c r="H374" s="1">
        <f>IFERROR(__xludf.DUMMYFUNCTION("""COMPUTED_VALUE"""),479.19)</f>
        <v>479.19</v>
      </c>
      <c r="J374" s="2">
        <f>IFERROR(__xludf.DUMMYFUNCTION("""COMPUTED_VALUE"""),45835.66666666667)</f>
        <v>45835.66667</v>
      </c>
      <c r="K374" s="1">
        <f>IFERROR(__xludf.DUMMYFUNCTION("""COMPUTED_VALUE"""),484.3)</f>
        <v>484.3</v>
      </c>
      <c r="M374" s="2">
        <f>IFERROR(__xludf.DUMMYFUNCTION("""COMPUTED_VALUE"""),45835.66666666667)</f>
        <v>45835.66667</v>
      </c>
      <c r="N374" s="1">
        <f>IFERROR(__xludf.DUMMYFUNCTION("""COMPUTED_VALUE"""),3321560.0)</f>
        <v>3321560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IFERROR(__xludf.DUMMYFUNCTION("""COMPUTED_VALUE"""),483.07)</f>
        <v>483.07</v>
      </c>
      <c r="D375" s="2">
        <f>IFERROR(__xludf.DUMMYFUNCTION("""COMPUTED_VALUE"""),45838.66666666667)</f>
        <v>45838.66667</v>
      </c>
      <c r="E375" s="1">
        <f>IFERROR(__xludf.DUMMYFUNCTION("""COMPUTED_VALUE"""),492.36)</f>
        <v>492.36</v>
      </c>
      <c r="G375" s="2">
        <f>IFERROR(__xludf.DUMMYFUNCTION("""COMPUTED_VALUE"""),45838.66666666667)</f>
        <v>45838.66667</v>
      </c>
      <c r="H375" s="1">
        <f>IFERROR(__xludf.DUMMYFUNCTION("""COMPUTED_VALUE"""),483.07)</f>
        <v>483.07</v>
      </c>
      <c r="J375" s="2">
        <f>IFERROR(__xludf.DUMMYFUNCTION("""COMPUTED_VALUE"""),45838.66666666667)</f>
        <v>45838.66667</v>
      </c>
      <c r="K375" s="1">
        <f>IFERROR(__xludf.DUMMYFUNCTION("""COMPUTED_VALUE"""),490.93)</f>
        <v>490.93</v>
      </c>
      <c r="M375" s="2">
        <f>IFERROR(__xludf.DUMMYFUNCTION("""COMPUTED_VALUE"""),45838.66666666667)</f>
        <v>45838.66667</v>
      </c>
      <c r="N375" s="1">
        <f>IFERROR(__xludf.DUMMYFUNCTION("""COMPUTED_VALUE"""),3795602.0)</f>
        <v>3795602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IFERROR(__xludf.DUMMYFUNCTION("""COMPUTED_VALUE"""),490.93)</f>
        <v>490.93</v>
      </c>
      <c r="D376" s="2">
        <f>IFERROR(__xludf.DUMMYFUNCTION("""COMPUTED_VALUE"""),45839.66666666667)</f>
        <v>45839.66667</v>
      </c>
      <c r="E376" s="1">
        <f>IFERROR(__xludf.DUMMYFUNCTION("""COMPUTED_VALUE"""),508.75)</f>
        <v>508.75</v>
      </c>
      <c r="G376" s="2">
        <f>IFERROR(__xludf.DUMMYFUNCTION("""COMPUTED_VALUE"""),45839.66666666667)</f>
        <v>45839.66667</v>
      </c>
      <c r="H376" s="1">
        <f>IFERROR(__xludf.DUMMYFUNCTION("""COMPUTED_VALUE"""),490.32)</f>
        <v>490.32</v>
      </c>
      <c r="J376" s="2">
        <f>IFERROR(__xludf.DUMMYFUNCTION("""COMPUTED_VALUE"""),45839.66666666667)</f>
        <v>45839.66667</v>
      </c>
      <c r="K376" s="1">
        <f>IFERROR(__xludf.DUMMYFUNCTION("""COMPUTED_VALUE"""),500.94)</f>
        <v>500.94</v>
      </c>
      <c r="M376" s="2">
        <f>IFERROR(__xludf.DUMMYFUNCTION("""COMPUTED_VALUE"""),45839.66666666667)</f>
        <v>45839.66667</v>
      </c>
      <c r="N376" s="1">
        <f>IFERROR(__xludf.DUMMYFUNCTION("""COMPUTED_VALUE"""),3076490.0)</f>
        <v>3076490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IFERROR(__xludf.DUMMYFUNCTION("""COMPUTED_VALUE"""),504.1)</f>
        <v>504.1</v>
      </c>
      <c r="D377" s="2">
        <f>IFERROR(__xludf.DUMMYFUNCTION("""COMPUTED_VALUE"""),45840.66666666667)</f>
        <v>45840.66667</v>
      </c>
      <c r="E377" s="1">
        <f>IFERROR(__xludf.DUMMYFUNCTION("""COMPUTED_VALUE"""),509.0)</f>
        <v>509</v>
      </c>
      <c r="G377" s="2">
        <f>IFERROR(__xludf.DUMMYFUNCTION("""COMPUTED_VALUE"""),45840.66666666667)</f>
        <v>45840.66667</v>
      </c>
      <c r="H377" s="1">
        <f>IFERROR(__xludf.DUMMYFUNCTION("""COMPUTED_VALUE"""),500.53)</f>
        <v>500.53</v>
      </c>
      <c r="J377" s="2">
        <f>IFERROR(__xludf.DUMMYFUNCTION("""COMPUTED_VALUE"""),45840.66666666667)</f>
        <v>45840.66667</v>
      </c>
      <c r="K377" s="1">
        <f>IFERROR(__xludf.DUMMYFUNCTION("""COMPUTED_VALUE"""),505.74)</f>
        <v>505.74</v>
      </c>
      <c r="M377" s="2">
        <f>IFERROR(__xludf.DUMMYFUNCTION("""COMPUTED_VALUE"""),45840.66666666667)</f>
        <v>45840.66667</v>
      </c>
      <c r="N377" s="1">
        <f>IFERROR(__xludf.DUMMYFUNCTION("""COMPUTED_VALUE"""),2907976.0)</f>
        <v>2907976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IFERROR(__xludf.DUMMYFUNCTION("""COMPUTED_VALUE"""),505.74)</f>
        <v>505.74</v>
      </c>
      <c r="D378" s="2">
        <f>IFERROR(__xludf.DUMMYFUNCTION("""COMPUTED_VALUE"""),45841.54166666667)</f>
        <v>45841.54167</v>
      </c>
      <c r="E378" s="1">
        <f>IFERROR(__xludf.DUMMYFUNCTION("""COMPUTED_VALUE"""),508.9)</f>
        <v>508.9</v>
      </c>
      <c r="G378" s="2">
        <f>IFERROR(__xludf.DUMMYFUNCTION("""COMPUTED_VALUE"""),45841.54166666667)</f>
        <v>45841.54167</v>
      </c>
      <c r="H378" s="1">
        <f>IFERROR(__xludf.DUMMYFUNCTION("""COMPUTED_VALUE"""),503.54)</f>
        <v>503.54</v>
      </c>
      <c r="J378" s="2">
        <f>IFERROR(__xludf.DUMMYFUNCTION("""COMPUTED_VALUE"""),45841.54166666667)</f>
        <v>45841.54167</v>
      </c>
      <c r="K378" s="1">
        <f>IFERROR(__xludf.DUMMYFUNCTION("""COMPUTED_VALUE"""),504.72)</f>
        <v>504.72</v>
      </c>
      <c r="M378" s="2">
        <f>IFERROR(__xludf.DUMMYFUNCTION("""COMPUTED_VALUE"""),45841.54166666667)</f>
        <v>45841.54167</v>
      </c>
      <c r="N378" s="1">
        <f>IFERROR(__xludf.DUMMYFUNCTION("""COMPUTED_VALUE"""),1466374.0)</f>
        <v>1466374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IFERROR(__xludf.DUMMYFUNCTION("""COMPUTED_VALUE"""),504.72)</f>
        <v>504.72</v>
      </c>
      <c r="D379" s="2">
        <f>IFERROR(__xludf.DUMMYFUNCTION("""COMPUTED_VALUE"""),45845.66666666667)</f>
        <v>45845.66667</v>
      </c>
      <c r="E379" s="1">
        <f>IFERROR(__xludf.DUMMYFUNCTION("""COMPUTED_VALUE"""),505.23)</f>
        <v>505.23</v>
      </c>
      <c r="G379" s="2">
        <f>IFERROR(__xludf.DUMMYFUNCTION("""COMPUTED_VALUE"""),45845.66666666667)</f>
        <v>45845.66667</v>
      </c>
      <c r="H379" s="1">
        <f>IFERROR(__xludf.DUMMYFUNCTION("""COMPUTED_VALUE"""),496.8)</f>
        <v>496.8</v>
      </c>
      <c r="J379" s="2">
        <f>IFERROR(__xludf.DUMMYFUNCTION("""COMPUTED_VALUE"""),45845.66666666667)</f>
        <v>45845.66667</v>
      </c>
      <c r="K379" s="1">
        <f>IFERROR(__xludf.DUMMYFUNCTION("""COMPUTED_VALUE"""),500.22)</f>
        <v>500.22</v>
      </c>
      <c r="M379" s="2">
        <f>IFERROR(__xludf.DUMMYFUNCTION("""COMPUTED_VALUE"""),45845.66666666667)</f>
        <v>45845.66667</v>
      </c>
      <c r="N379" s="1">
        <f>IFERROR(__xludf.DUMMYFUNCTION("""COMPUTED_VALUE"""),2422068.0)</f>
        <v>2422068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IFERROR(__xludf.DUMMYFUNCTION("""COMPUTED_VALUE"""),500.22)</f>
        <v>500.22</v>
      </c>
      <c r="D380" s="2">
        <f>IFERROR(__xludf.DUMMYFUNCTION("""COMPUTED_VALUE"""),45846.66666666667)</f>
        <v>45846.66667</v>
      </c>
      <c r="E380" s="1">
        <f>IFERROR(__xludf.DUMMYFUNCTION("""COMPUTED_VALUE"""),507.57)</f>
        <v>507.57</v>
      </c>
      <c r="G380" s="2">
        <f>IFERROR(__xludf.DUMMYFUNCTION("""COMPUTED_VALUE"""),45846.66666666667)</f>
        <v>45846.66667</v>
      </c>
      <c r="H380" s="1">
        <f>IFERROR(__xludf.DUMMYFUNCTION("""COMPUTED_VALUE"""),495.37)</f>
        <v>495.37</v>
      </c>
      <c r="J380" s="2">
        <f>IFERROR(__xludf.DUMMYFUNCTION("""COMPUTED_VALUE"""),45846.66666666667)</f>
        <v>45846.66667</v>
      </c>
      <c r="K380" s="1">
        <f>IFERROR(__xludf.DUMMYFUNCTION("""COMPUTED_VALUE"""),504.1)</f>
        <v>504.1</v>
      </c>
      <c r="M380" s="2">
        <f>IFERROR(__xludf.DUMMYFUNCTION("""COMPUTED_VALUE"""),45846.66666666667)</f>
        <v>45846.66667</v>
      </c>
      <c r="N380" s="1">
        <f>IFERROR(__xludf.DUMMYFUNCTION("""COMPUTED_VALUE"""),2429355.0)</f>
        <v>2429355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IFERROR(__xludf.DUMMYFUNCTION("""COMPUTED_VALUE"""),504.1)</f>
        <v>504.1</v>
      </c>
      <c r="D381" s="2">
        <f>IFERROR(__xludf.DUMMYFUNCTION("""COMPUTED_VALUE"""),45847.66666666667)</f>
        <v>45847.66667</v>
      </c>
      <c r="E381" s="1">
        <f>IFERROR(__xludf.DUMMYFUNCTION("""COMPUTED_VALUE"""),508.44)</f>
        <v>508.44</v>
      </c>
      <c r="G381" s="2">
        <f>IFERROR(__xludf.DUMMYFUNCTION("""COMPUTED_VALUE"""),45847.66666666667)</f>
        <v>45847.66667</v>
      </c>
      <c r="H381" s="1">
        <f>IFERROR(__xludf.DUMMYFUNCTION("""COMPUTED_VALUE"""),499.51)</f>
        <v>499.51</v>
      </c>
      <c r="J381" s="2">
        <f>IFERROR(__xludf.DUMMYFUNCTION("""COMPUTED_VALUE"""),45847.66666666667)</f>
        <v>45847.66667</v>
      </c>
      <c r="K381" s="1">
        <f>IFERROR(__xludf.DUMMYFUNCTION("""COMPUTED_VALUE"""),505.84)</f>
        <v>505.84</v>
      </c>
      <c r="M381" s="2">
        <f>IFERROR(__xludf.DUMMYFUNCTION("""COMPUTED_VALUE"""),45847.66666666667)</f>
        <v>45847.66667</v>
      </c>
      <c r="N381" s="1">
        <f>IFERROR(__xludf.DUMMYFUNCTION("""COMPUTED_VALUE"""),2234455.0)</f>
        <v>2234455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IFERROR(__xludf.DUMMYFUNCTION("""COMPUTED_VALUE"""),500.63)</f>
        <v>500.63</v>
      </c>
      <c r="D382" s="2">
        <f>IFERROR(__xludf.DUMMYFUNCTION("""COMPUTED_VALUE"""),45848.66666666667)</f>
        <v>45848.66667</v>
      </c>
      <c r="E382" s="1">
        <f>IFERROR(__xludf.DUMMYFUNCTION("""COMPUTED_VALUE"""),514.21)</f>
        <v>514.21</v>
      </c>
      <c r="G382" s="2">
        <f>IFERROR(__xludf.DUMMYFUNCTION("""COMPUTED_VALUE"""),45848.66666666667)</f>
        <v>45848.66667</v>
      </c>
      <c r="H382" s="1">
        <f>IFERROR(__xludf.DUMMYFUNCTION("""COMPUTED_VALUE"""),500.33)</f>
        <v>500.33</v>
      </c>
      <c r="J382" s="2">
        <f>IFERROR(__xludf.DUMMYFUNCTION("""COMPUTED_VALUE"""),45848.66666666667)</f>
        <v>45848.66667</v>
      </c>
      <c r="K382" s="1">
        <f>IFERROR(__xludf.DUMMYFUNCTION("""COMPUTED_VALUE"""),508.49)</f>
        <v>508.49</v>
      </c>
      <c r="M382" s="2">
        <f>IFERROR(__xludf.DUMMYFUNCTION("""COMPUTED_VALUE"""),45848.66666666667)</f>
        <v>45848.66667</v>
      </c>
      <c r="N382" s="1">
        <f>IFERROR(__xludf.DUMMYFUNCTION("""COMPUTED_VALUE"""),1971984.0)</f>
        <v>1971984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IFERROR(__xludf.DUMMYFUNCTION("""COMPUTED_VALUE"""),508.49)</f>
        <v>508.49</v>
      </c>
      <c r="D383" s="2">
        <f>IFERROR(__xludf.DUMMYFUNCTION("""COMPUTED_VALUE"""),45849.66666666667)</f>
        <v>45849.66667</v>
      </c>
      <c r="E383" s="1">
        <f>IFERROR(__xludf.DUMMYFUNCTION("""COMPUTED_VALUE"""),512.37)</f>
        <v>512.37</v>
      </c>
      <c r="G383" s="2">
        <f>IFERROR(__xludf.DUMMYFUNCTION("""COMPUTED_VALUE"""),45849.66666666667)</f>
        <v>45849.66667</v>
      </c>
      <c r="H383" s="1">
        <f>IFERROR(__xludf.DUMMYFUNCTION("""COMPUTED_VALUE"""),501.45)</f>
        <v>501.45</v>
      </c>
      <c r="J383" s="2">
        <f>IFERROR(__xludf.DUMMYFUNCTION("""COMPUTED_VALUE"""),45849.66666666667)</f>
        <v>45849.66667</v>
      </c>
      <c r="K383" s="1">
        <f>IFERROR(__xludf.DUMMYFUNCTION("""COMPUTED_VALUE"""),510.43)</f>
        <v>510.43</v>
      </c>
      <c r="M383" s="2">
        <f>IFERROR(__xludf.DUMMYFUNCTION("""COMPUTED_VALUE"""),45849.66666666667)</f>
        <v>45849.66667</v>
      </c>
      <c r="N383" s="1">
        <f>IFERROR(__xludf.DUMMYFUNCTION("""COMPUTED_VALUE"""),1781964.0)</f>
        <v>1781964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IFERROR(__xludf.DUMMYFUNCTION("""COMPUTED_VALUE"""),508.29)</f>
        <v>508.29</v>
      </c>
      <c r="D384" s="2">
        <f>IFERROR(__xludf.DUMMYFUNCTION("""COMPUTED_VALUE"""),45852.66666666667)</f>
        <v>45852.66667</v>
      </c>
      <c r="E384" s="1">
        <f>IFERROR(__xludf.DUMMYFUNCTION("""COMPUTED_VALUE"""),508.49)</f>
        <v>508.49</v>
      </c>
      <c r="G384" s="2">
        <f>IFERROR(__xludf.DUMMYFUNCTION("""COMPUTED_VALUE"""),45852.66666666667)</f>
        <v>45852.66667</v>
      </c>
      <c r="H384" s="1">
        <f>IFERROR(__xludf.DUMMYFUNCTION("""COMPUTED_VALUE"""),499.3)</f>
        <v>499.3</v>
      </c>
      <c r="J384" s="2">
        <f>IFERROR(__xludf.DUMMYFUNCTION("""COMPUTED_VALUE"""),45852.66666666667)</f>
        <v>45852.66667</v>
      </c>
      <c r="K384" s="1">
        <f>IFERROR(__xludf.DUMMYFUNCTION("""COMPUTED_VALUE"""),505.02)</f>
        <v>505.02</v>
      </c>
      <c r="M384" s="2">
        <f>IFERROR(__xludf.DUMMYFUNCTION("""COMPUTED_VALUE"""),45852.66666666667)</f>
        <v>45852.66667</v>
      </c>
      <c r="N384" s="1">
        <f>IFERROR(__xludf.DUMMYFUNCTION("""COMPUTED_VALUE"""),1656496.0)</f>
        <v>1656496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IFERROR(__xludf.DUMMYFUNCTION("""COMPUTED_VALUE"""),505.02)</f>
        <v>505.02</v>
      </c>
      <c r="D385" s="2">
        <f>IFERROR(__xludf.DUMMYFUNCTION("""COMPUTED_VALUE"""),45853.66666666667)</f>
        <v>45853.66667</v>
      </c>
      <c r="E385" s="1">
        <f>IFERROR(__xludf.DUMMYFUNCTION("""COMPUTED_VALUE"""),506.35)</f>
        <v>506.35</v>
      </c>
      <c r="G385" s="2">
        <f>IFERROR(__xludf.DUMMYFUNCTION("""COMPUTED_VALUE"""),45853.66666666667)</f>
        <v>45853.66667</v>
      </c>
      <c r="H385" s="1">
        <f>IFERROR(__xludf.DUMMYFUNCTION("""COMPUTED_VALUE"""),499.41)</f>
        <v>499.41</v>
      </c>
      <c r="J385" s="2">
        <f>IFERROR(__xludf.DUMMYFUNCTION("""COMPUTED_VALUE"""),45853.66666666667)</f>
        <v>45853.66667</v>
      </c>
      <c r="K385" s="1">
        <f>IFERROR(__xludf.DUMMYFUNCTION("""COMPUTED_VALUE"""),500.73)</f>
        <v>500.73</v>
      </c>
      <c r="M385" s="2">
        <f>IFERROR(__xludf.DUMMYFUNCTION("""COMPUTED_VALUE"""),45853.66666666667)</f>
        <v>45853.66667</v>
      </c>
      <c r="N385" s="1">
        <f>IFERROR(__xludf.DUMMYFUNCTION("""COMPUTED_VALUE"""),2043726.0)</f>
        <v>2043726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IFERROR(__xludf.DUMMYFUNCTION("""COMPUTED_VALUE"""),500.22)</f>
        <v>500.22</v>
      </c>
      <c r="D386" s="2">
        <f>IFERROR(__xludf.DUMMYFUNCTION("""COMPUTED_VALUE"""),45854.66666666667)</f>
        <v>45854.66667</v>
      </c>
      <c r="E386" s="1">
        <f>IFERROR(__xludf.DUMMYFUNCTION("""COMPUTED_VALUE"""),508.39)</f>
        <v>508.39</v>
      </c>
      <c r="G386" s="2">
        <f>IFERROR(__xludf.DUMMYFUNCTION("""COMPUTED_VALUE"""),45854.66666666667)</f>
        <v>45854.66667</v>
      </c>
      <c r="H386" s="1">
        <f>IFERROR(__xludf.DUMMYFUNCTION("""COMPUTED_VALUE"""),499.41)</f>
        <v>499.41</v>
      </c>
      <c r="J386" s="2">
        <f>IFERROR(__xludf.DUMMYFUNCTION("""COMPUTED_VALUE"""),45854.66666666667)</f>
        <v>45854.66667</v>
      </c>
      <c r="K386" s="1">
        <f>IFERROR(__xludf.DUMMYFUNCTION("""COMPUTED_VALUE"""),507.17)</f>
        <v>507.17</v>
      </c>
      <c r="M386" s="2">
        <f>IFERROR(__xludf.DUMMYFUNCTION("""COMPUTED_VALUE"""),45854.66666666667)</f>
        <v>45854.66667</v>
      </c>
      <c r="N386" s="1">
        <f>IFERROR(__xludf.DUMMYFUNCTION("""COMPUTED_VALUE"""),1749512.0)</f>
        <v>1749512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IFERROR(__xludf.DUMMYFUNCTION("""COMPUTED_VALUE"""),506.76)</f>
        <v>506.76</v>
      </c>
      <c r="D387" s="2">
        <f>IFERROR(__xludf.DUMMYFUNCTION("""COMPUTED_VALUE"""),45855.66666666667)</f>
        <v>45855.66667</v>
      </c>
      <c r="E387" s="1">
        <f>IFERROR(__xludf.DUMMYFUNCTION("""COMPUTED_VALUE"""),514.52)</f>
        <v>514.52</v>
      </c>
      <c r="G387" s="2">
        <f>IFERROR(__xludf.DUMMYFUNCTION("""COMPUTED_VALUE"""),45855.66666666667)</f>
        <v>45855.66667</v>
      </c>
      <c r="H387" s="1">
        <f>IFERROR(__xludf.DUMMYFUNCTION("""COMPUTED_VALUE"""),506.14)</f>
        <v>506.14</v>
      </c>
      <c r="J387" s="2">
        <f>IFERROR(__xludf.DUMMYFUNCTION("""COMPUTED_VALUE"""),45855.66666666667)</f>
        <v>45855.66667</v>
      </c>
      <c r="K387" s="1">
        <f>IFERROR(__xludf.DUMMYFUNCTION("""COMPUTED_VALUE"""),513.9)</f>
        <v>513.9</v>
      </c>
      <c r="M387" s="2">
        <f>IFERROR(__xludf.DUMMYFUNCTION("""COMPUTED_VALUE"""),45855.66666666667)</f>
        <v>45855.66667</v>
      </c>
      <c r="N387" s="1">
        <f>IFERROR(__xludf.DUMMYFUNCTION("""COMPUTED_VALUE"""),2108256.0)</f>
        <v>2108256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IFERROR(__xludf.DUMMYFUNCTION("""COMPUTED_VALUE"""),513.9)</f>
        <v>513.9</v>
      </c>
      <c r="D388" s="2">
        <f>IFERROR(__xludf.DUMMYFUNCTION("""COMPUTED_VALUE"""),45856.66666666667)</f>
        <v>45856.66667</v>
      </c>
      <c r="E388" s="1">
        <f>IFERROR(__xludf.DUMMYFUNCTION("""COMPUTED_VALUE"""),519.01)</f>
        <v>519.01</v>
      </c>
      <c r="G388" s="2">
        <f>IFERROR(__xludf.DUMMYFUNCTION("""COMPUTED_VALUE"""),45856.66666666667)</f>
        <v>45856.66667</v>
      </c>
      <c r="H388" s="1">
        <f>IFERROR(__xludf.DUMMYFUNCTION("""COMPUTED_VALUE"""),509.92)</f>
        <v>509.92</v>
      </c>
      <c r="J388" s="2">
        <f>IFERROR(__xludf.DUMMYFUNCTION("""COMPUTED_VALUE"""),45856.66666666667)</f>
        <v>45856.66667</v>
      </c>
      <c r="K388" s="1">
        <f>IFERROR(__xludf.DUMMYFUNCTION("""COMPUTED_VALUE"""),511.04)</f>
        <v>511.04</v>
      </c>
      <c r="M388" s="2">
        <f>IFERROR(__xludf.DUMMYFUNCTION("""COMPUTED_VALUE"""),45856.66666666667)</f>
        <v>45856.66667</v>
      </c>
      <c r="N388" s="1">
        <f>IFERROR(__xludf.DUMMYFUNCTION("""COMPUTED_VALUE"""),1903441.0)</f>
        <v>1903441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IFERROR(__xludf.DUMMYFUNCTION("""COMPUTED_VALUE"""),511.04)</f>
        <v>511.04</v>
      </c>
      <c r="D389" s="2">
        <f>IFERROR(__xludf.DUMMYFUNCTION("""COMPUTED_VALUE"""),45859.66666666667)</f>
        <v>45859.66667</v>
      </c>
      <c r="E389" s="1">
        <f>IFERROR(__xludf.DUMMYFUNCTION("""COMPUTED_VALUE"""),515.23)</f>
        <v>515.23</v>
      </c>
      <c r="G389" s="2">
        <f>IFERROR(__xludf.DUMMYFUNCTION("""COMPUTED_VALUE"""),45859.66666666667)</f>
        <v>45859.66667</v>
      </c>
      <c r="H389" s="1">
        <f>IFERROR(__xludf.DUMMYFUNCTION("""COMPUTED_VALUE"""),508.95)</f>
        <v>508.95</v>
      </c>
      <c r="J389" s="2">
        <f>IFERROR(__xludf.DUMMYFUNCTION("""COMPUTED_VALUE"""),45859.66666666667)</f>
        <v>45859.66667</v>
      </c>
      <c r="K389" s="1">
        <f>IFERROR(__xludf.DUMMYFUNCTION("""COMPUTED_VALUE"""),510.02)</f>
        <v>510.02</v>
      </c>
      <c r="M389" s="2">
        <f>IFERROR(__xludf.DUMMYFUNCTION("""COMPUTED_VALUE"""),45859.66666666667)</f>
        <v>45859.66667</v>
      </c>
      <c r="N389" s="1">
        <f>IFERROR(__xludf.DUMMYFUNCTION("""COMPUTED_VALUE"""),1918193.0)</f>
        <v>1918193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IFERROR(__xludf.DUMMYFUNCTION("""COMPUTED_VALUE"""),510.02)</f>
        <v>510.02</v>
      </c>
      <c r="D390" s="2">
        <f>IFERROR(__xludf.DUMMYFUNCTION("""COMPUTED_VALUE"""),45860.66666666667)</f>
        <v>45860.66667</v>
      </c>
      <c r="E390" s="1">
        <f>IFERROR(__xludf.DUMMYFUNCTION("""COMPUTED_VALUE"""),527.17)</f>
        <v>527.17</v>
      </c>
      <c r="G390" s="2">
        <f>IFERROR(__xludf.DUMMYFUNCTION("""COMPUTED_VALUE"""),45860.66666666667)</f>
        <v>45860.66667</v>
      </c>
      <c r="H390" s="1">
        <f>IFERROR(__xludf.DUMMYFUNCTION("""COMPUTED_VALUE"""),510.02)</f>
        <v>510.02</v>
      </c>
      <c r="J390" s="2">
        <f>IFERROR(__xludf.DUMMYFUNCTION("""COMPUTED_VALUE"""),45860.66666666667)</f>
        <v>45860.66667</v>
      </c>
      <c r="K390" s="1">
        <f>IFERROR(__xludf.DUMMYFUNCTION("""COMPUTED_VALUE"""),527.17)</f>
        <v>527.17</v>
      </c>
      <c r="M390" s="2">
        <f>IFERROR(__xludf.DUMMYFUNCTION("""COMPUTED_VALUE"""),45860.66666666667)</f>
        <v>45860.66667</v>
      </c>
      <c r="N390" s="1">
        <f>IFERROR(__xludf.DUMMYFUNCTION("""COMPUTED_VALUE"""),2435079.0)</f>
        <v>2435079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IFERROR(__xludf.DUMMYFUNCTION("""COMPUTED_VALUE"""),527.17)</f>
        <v>527.17</v>
      </c>
      <c r="D391" s="2">
        <f>IFERROR(__xludf.DUMMYFUNCTION("""COMPUTED_VALUE"""),45861.66666666667)</f>
        <v>45861.66667</v>
      </c>
      <c r="E391" s="1">
        <f>IFERROR(__xludf.DUMMYFUNCTION("""COMPUTED_VALUE"""),532.38)</f>
        <v>532.38</v>
      </c>
      <c r="G391" s="2">
        <f>IFERROR(__xludf.DUMMYFUNCTION("""COMPUTED_VALUE"""),45861.66666666667)</f>
        <v>45861.66667</v>
      </c>
      <c r="H391" s="1">
        <f>IFERROR(__xludf.DUMMYFUNCTION("""COMPUTED_VALUE"""),526.97)</f>
        <v>526.97</v>
      </c>
      <c r="J391" s="2">
        <f>IFERROR(__xludf.DUMMYFUNCTION("""COMPUTED_VALUE"""),45861.66666666667)</f>
        <v>45861.66667</v>
      </c>
      <c r="K391" s="1">
        <f>IFERROR(__xludf.DUMMYFUNCTION("""COMPUTED_VALUE"""),531.67)</f>
        <v>531.67</v>
      </c>
      <c r="M391" s="2">
        <f>IFERROR(__xludf.DUMMYFUNCTION("""COMPUTED_VALUE"""),45861.66666666667)</f>
        <v>45861.66667</v>
      </c>
      <c r="N391" s="1">
        <f>IFERROR(__xludf.DUMMYFUNCTION("""COMPUTED_VALUE"""),2622441.0)</f>
        <v>2622441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IFERROR(__xludf.DUMMYFUNCTION("""COMPUTED_VALUE"""),529.42)</f>
        <v>529.42</v>
      </c>
      <c r="D392" s="2">
        <f>IFERROR(__xludf.DUMMYFUNCTION("""COMPUTED_VALUE"""),45862.66666666667)</f>
        <v>45862.66667</v>
      </c>
      <c r="E392" s="1">
        <f>IFERROR(__xludf.DUMMYFUNCTION("""COMPUTED_VALUE"""),531.46)</f>
        <v>531.46</v>
      </c>
      <c r="G392" s="2">
        <f>IFERROR(__xludf.DUMMYFUNCTION("""COMPUTED_VALUE"""),45862.66666666667)</f>
        <v>45862.66667</v>
      </c>
      <c r="H392" s="1">
        <f>IFERROR(__xludf.DUMMYFUNCTION("""COMPUTED_VALUE"""),519.06)</f>
        <v>519.06</v>
      </c>
      <c r="J392" s="2">
        <f>IFERROR(__xludf.DUMMYFUNCTION("""COMPUTED_VALUE"""),45862.66666666667)</f>
        <v>45862.66667</v>
      </c>
      <c r="K392" s="1">
        <f>IFERROR(__xludf.DUMMYFUNCTION("""COMPUTED_VALUE"""),519.31)</f>
        <v>519.31</v>
      </c>
      <c r="M392" s="2">
        <f>IFERROR(__xludf.DUMMYFUNCTION("""COMPUTED_VALUE"""),45862.66666666667)</f>
        <v>45862.66667</v>
      </c>
      <c r="N392" s="1">
        <f>IFERROR(__xludf.DUMMYFUNCTION("""COMPUTED_VALUE"""),2376981.0)</f>
        <v>2376981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IFERROR(__xludf.DUMMYFUNCTION("""COMPUTED_VALUE"""),519.31)</f>
        <v>519.31</v>
      </c>
      <c r="D393" s="2">
        <f>IFERROR(__xludf.DUMMYFUNCTION("""COMPUTED_VALUE"""),45863.66666666667)</f>
        <v>45863.66667</v>
      </c>
      <c r="E393" s="1">
        <f>IFERROR(__xludf.DUMMYFUNCTION("""COMPUTED_VALUE"""),523.4)</f>
        <v>523.4</v>
      </c>
      <c r="G393" s="2">
        <f>IFERROR(__xludf.DUMMYFUNCTION("""COMPUTED_VALUE"""),45863.66666666667)</f>
        <v>45863.66667</v>
      </c>
      <c r="H393" s="1">
        <f>IFERROR(__xludf.DUMMYFUNCTION("""COMPUTED_VALUE"""),518.5)</f>
        <v>518.5</v>
      </c>
      <c r="J393" s="2">
        <f>IFERROR(__xludf.DUMMYFUNCTION("""COMPUTED_VALUE"""),45863.66666666667)</f>
        <v>45863.66667</v>
      </c>
      <c r="K393" s="1">
        <f>IFERROR(__xludf.DUMMYFUNCTION("""COMPUTED_VALUE"""),522.58)</f>
        <v>522.58</v>
      </c>
      <c r="M393" s="2">
        <f>IFERROR(__xludf.DUMMYFUNCTION("""COMPUTED_VALUE"""),45863.66666666667)</f>
        <v>45863.66667</v>
      </c>
      <c r="N393" s="1">
        <f>IFERROR(__xludf.DUMMYFUNCTION("""COMPUTED_VALUE"""),1976531.0)</f>
        <v>1976531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IFERROR(__xludf.DUMMYFUNCTION("""COMPUTED_VALUE"""),522.58)</f>
        <v>522.58</v>
      </c>
      <c r="D394" s="2">
        <f>IFERROR(__xludf.DUMMYFUNCTION("""COMPUTED_VALUE"""),45866.66666666667)</f>
        <v>45866.66667</v>
      </c>
      <c r="E394" s="1">
        <f>IFERROR(__xludf.DUMMYFUNCTION("""COMPUTED_VALUE"""),522.58)</f>
        <v>522.58</v>
      </c>
      <c r="G394" s="2">
        <f>IFERROR(__xludf.DUMMYFUNCTION("""COMPUTED_VALUE"""),45866.66666666667)</f>
        <v>45866.66667</v>
      </c>
      <c r="H394" s="1">
        <f>IFERROR(__xludf.DUMMYFUNCTION("""COMPUTED_VALUE"""),506.81)</f>
        <v>506.81</v>
      </c>
      <c r="J394" s="2">
        <f>IFERROR(__xludf.DUMMYFUNCTION("""COMPUTED_VALUE"""),45866.66666666667)</f>
        <v>45866.66667</v>
      </c>
      <c r="K394" s="1">
        <f>IFERROR(__xludf.DUMMYFUNCTION("""COMPUTED_VALUE"""),509.62)</f>
        <v>509.62</v>
      </c>
      <c r="M394" s="2">
        <f>IFERROR(__xludf.DUMMYFUNCTION("""COMPUTED_VALUE"""),45866.66666666667)</f>
        <v>45866.66667</v>
      </c>
      <c r="N394" s="1">
        <f>IFERROR(__xludf.DUMMYFUNCTION("""COMPUTED_VALUE"""),1996422.0)</f>
        <v>1996422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IFERROR(__xludf.DUMMYFUNCTION("""COMPUTED_VALUE"""),509.62)</f>
        <v>509.62</v>
      </c>
      <c r="D395" s="2">
        <f>IFERROR(__xludf.DUMMYFUNCTION("""COMPUTED_VALUE"""),45867.66666666667)</f>
        <v>45867.66667</v>
      </c>
      <c r="E395" s="1">
        <f>IFERROR(__xludf.DUMMYFUNCTION("""COMPUTED_VALUE"""),517.17)</f>
        <v>517.17</v>
      </c>
      <c r="G395" s="2">
        <f>IFERROR(__xludf.DUMMYFUNCTION("""COMPUTED_VALUE"""),45867.66666666667)</f>
        <v>45867.66667</v>
      </c>
      <c r="H395" s="1">
        <f>IFERROR(__xludf.DUMMYFUNCTION("""COMPUTED_VALUE"""),507.88)</f>
        <v>507.88</v>
      </c>
      <c r="J395" s="2">
        <f>IFERROR(__xludf.DUMMYFUNCTION("""COMPUTED_VALUE"""),45867.66666666667)</f>
        <v>45867.66667</v>
      </c>
      <c r="K395" s="1">
        <f>IFERROR(__xludf.DUMMYFUNCTION("""COMPUTED_VALUE"""),516.76)</f>
        <v>516.76</v>
      </c>
      <c r="M395" s="2">
        <f>IFERROR(__xludf.DUMMYFUNCTION("""COMPUTED_VALUE"""),45867.66666666667)</f>
        <v>45867.66667</v>
      </c>
      <c r="N395" s="1">
        <f>IFERROR(__xludf.DUMMYFUNCTION("""COMPUTED_VALUE"""),2117821.0)</f>
        <v>2117821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IFERROR(__xludf.DUMMYFUNCTION("""COMPUTED_VALUE"""),515.84)</f>
        <v>515.84</v>
      </c>
      <c r="D396" s="2">
        <f>IFERROR(__xludf.DUMMYFUNCTION("""COMPUTED_VALUE"""),45868.66666666667)</f>
        <v>45868.66667</v>
      </c>
      <c r="E396" s="1">
        <f>IFERROR(__xludf.DUMMYFUNCTION("""COMPUTED_VALUE"""),518.09)</f>
        <v>518.09</v>
      </c>
      <c r="G396" s="2">
        <f>IFERROR(__xludf.DUMMYFUNCTION("""COMPUTED_VALUE"""),45868.66666666667)</f>
        <v>45868.66667</v>
      </c>
      <c r="H396" s="1">
        <f>IFERROR(__xludf.DUMMYFUNCTION("""COMPUTED_VALUE"""),501.55)</f>
        <v>501.55</v>
      </c>
      <c r="J396" s="2">
        <f>IFERROR(__xludf.DUMMYFUNCTION("""COMPUTED_VALUE"""),45868.66666666667)</f>
        <v>45868.66667</v>
      </c>
      <c r="K396" s="1">
        <f>IFERROR(__xludf.DUMMYFUNCTION("""COMPUTED_VALUE"""),503.49)</f>
        <v>503.49</v>
      </c>
      <c r="M396" s="2">
        <f>IFERROR(__xludf.DUMMYFUNCTION("""COMPUTED_VALUE"""),45868.66666666667)</f>
        <v>45868.66667</v>
      </c>
      <c r="N396" s="1">
        <f>IFERROR(__xludf.DUMMYFUNCTION("""COMPUTED_VALUE"""),2243070.0)</f>
        <v>2243070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IFERROR(__xludf.DUMMYFUNCTION("""COMPUTED_VALUE"""),494.81)</f>
        <v>494.81</v>
      </c>
      <c r="D397" s="2">
        <f>IFERROR(__xludf.DUMMYFUNCTION("""COMPUTED_VALUE"""),45869.66666666667)</f>
        <v>45869.66667</v>
      </c>
      <c r="E397" s="1">
        <f>IFERROR(__xludf.DUMMYFUNCTION("""COMPUTED_VALUE"""),502.88)</f>
        <v>502.88</v>
      </c>
      <c r="G397" s="2">
        <f>IFERROR(__xludf.DUMMYFUNCTION("""COMPUTED_VALUE"""),45869.66666666667)</f>
        <v>45869.66667</v>
      </c>
      <c r="H397" s="1">
        <f>IFERROR(__xludf.DUMMYFUNCTION("""COMPUTED_VALUE"""),491.95)</f>
        <v>491.95</v>
      </c>
      <c r="J397" s="2">
        <f>IFERROR(__xludf.DUMMYFUNCTION("""COMPUTED_VALUE"""),45869.66666666667)</f>
        <v>45869.66667</v>
      </c>
      <c r="K397" s="1">
        <f>IFERROR(__xludf.DUMMYFUNCTION("""COMPUTED_VALUE"""),497.37)</f>
        <v>497.37</v>
      </c>
      <c r="M397" s="2">
        <f>IFERROR(__xludf.DUMMYFUNCTION("""COMPUTED_VALUE"""),45869.66666666667)</f>
        <v>45869.66667</v>
      </c>
      <c r="N397" s="1">
        <f>IFERROR(__xludf.DUMMYFUNCTION("""COMPUTED_VALUE"""),4733197.0)</f>
        <v>4733197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IFERROR(__xludf.DUMMYFUNCTION("""COMPUTED_VALUE"""),497.37)</f>
        <v>497.37</v>
      </c>
      <c r="D398" s="2">
        <f>IFERROR(__xludf.DUMMYFUNCTION("""COMPUTED_VALUE"""),45870.66666666667)</f>
        <v>45870.66667</v>
      </c>
      <c r="E398" s="1">
        <f>IFERROR(__xludf.DUMMYFUNCTION("""COMPUTED_VALUE"""),504.21)</f>
        <v>504.21</v>
      </c>
      <c r="G398" s="2">
        <f>IFERROR(__xludf.DUMMYFUNCTION("""COMPUTED_VALUE"""),45870.66666666667)</f>
        <v>45870.66667</v>
      </c>
      <c r="H398" s="1">
        <f>IFERROR(__xludf.DUMMYFUNCTION("""COMPUTED_VALUE"""),490.93)</f>
        <v>490.93</v>
      </c>
      <c r="J398" s="2">
        <f>IFERROR(__xludf.DUMMYFUNCTION("""COMPUTED_VALUE"""),45870.66666666667)</f>
        <v>45870.66667</v>
      </c>
      <c r="K398" s="1">
        <f>IFERROR(__xludf.DUMMYFUNCTION("""COMPUTED_VALUE"""),492.16)</f>
        <v>492.16</v>
      </c>
      <c r="M398" s="2">
        <f>IFERROR(__xludf.DUMMYFUNCTION("""COMPUTED_VALUE"""),45870.66666666667)</f>
        <v>45870.66667</v>
      </c>
      <c r="N398" s="1">
        <f>IFERROR(__xludf.DUMMYFUNCTION("""COMPUTED_VALUE"""),3089468.0)</f>
        <v>3089468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IFERROR(__xludf.DUMMYFUNCTION("""COMPUTED_VALUE"""),491.44)</f>
        <v>491.44</v>
      </c>
      <c r="D399" s="2">
        <f>IFERROR(__xludf.DUMMYFUNCTION("""COMPUTED_VALUE"""),45873.66666666667)</f>
        <v>45873.66667</v>
      </c>
      <c r="E399" s="1">
        <f>IFERROR(__xludf.DUMMYFUNCTION("""COMPUTED_VALUE"""),501.14)</f>
        <v>501.14</v>
      </c>
      <c r="G399" s="2">
        <f>IFERROR(__xludf.DUMMYFUNCTION("""COMPUTED_VALUE"""),45873.66666666667)</f>
        <v>45873.66667</v>
      </c>
      <c r="H399" s="1">
        <f>IFERROR(__xludf.DUMMYFUNCTION("""COMPUTED_VALUE"""),491.44)</f>
        <v>491.44</v>
      </c>
      <c r="J399" s="2">
        <f>IFERROR(__xludf.DUMMYFUNCTION("""COMPUTED_VALUE"""),45873.66666666667)</f>
        <v>45873.66667</v>
      </c>
      <c r="K399" s="1">
        <f>IFERROR(__xludf.DUMMYFUNCTION("""COMPUTED_VALUE"""),496.24)</f>
        <v>496.24</v>
      </c>
      <c r="M399" s="2">
        <f>IFERROR(__xludf.DUMMYFUNCTION("""COMPUTED_VALUE"""),45873.66666666667)</f>
        <v>45873.66667</v>
      </c>
      <c r="N399" s="1">
        <f>IFERROR(__xludf.DUMMYFUNCTION("""COMPUTED_VALUE"""),3761720.0)</f>
        <v>3761720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IFERROR(__xludf.DUMMYFUNCTION("""COMPUTED_VALUE"""),498.9)</f>
        <v>498.9</v>
      </c>
      <c r="D400" s="2">
        <f>IFERROR(__xludf.DUMMYFUNCTION("""COMPUTED_VALUE"""),45874.66666666667)</f>
        <v>45874.66667</v>
      </c>
      <c r="E400" s="1">
        <f>IFERROR(__xludf.DUMMYFUNCTION("""COMPUTED_VALUE"""),519.93)</f>
        <v>519.93</v>
      </c>
      <c r="G400" s="2">
        <f>IFERROR(__xludf.DUMMYFUNCTION("""COMPUTED_VALUE"""),45874.66666666667)</f>
        <v>45874.66667</v>
      </c>
      <c r="H400" s="1">
        <f>IFERROR(__xludf.DUMMYFUNCTION("""COMPUTED_VALUE"""),489.81)</f>
        <v>489.81</v>
      </c>
      <c r="J400" s="2">
        <f>IFERROR(__xludf.DUMMYFUNCTION("""COMPUTED_VALUE"""),45874.66666666667)</f>
        <v>45874.66667</v>
      </c>
      <c r="K400" s="1">
        <f>IFERROR(__xludf.DUMMYFUNCTION("""COMPUTED_VALUE"""),502.47)</f>
        <v>502.47</v>
      </c>
      <c r="M400" s="2">
        <f>IFERROR(__xludf.DUMMYFUNCTION("""COMPUTED_VALUE"""),45874.66666666667)</f>
        <v>45874.66667</v>
      </c>
      <c r="N400" s="1">
        <f>IFERROR(__xludf.DUMMYFUNCTION("""COMPUTED_VALUE"""),5773215.0)</f>
        <v>5773215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IFERROR(__xludf.DUMMYFUNCTION("""COMPUTED_VALUE"""),502.37)</f>
        <v>502.37</v>
      </c>
      <c r="D401" s="2">
        <f>IFERROR(__xludf.DUMMYFUNCTION("""COMPUTED_VALUE"""),45875.66666666667)</f>
        <v>45875.66667</v>
      </c>
      <c r="E401" s="1">
        <f>IFERROR(__xludf.DUMMYFUNCTION("""COMPUTED_VALUE"""),514.31)</f>
        <v>514.31</v>
      </c>
      <c r="G401" s="2">
        <f>IFERROR(__xludf.DUMMYFUNCTION("""COMPUTED_VALUE"""),45875.66666666667)</f>
        <v>45875.66667</v>
      </c>
      <c r="H401" s="1">
        <f>IFERROR(__xludf.DUMMYFUNCTION("""COMPUTED_VALUE"""),497.42)</f>
        <v>497.42</v>
      </c>
      <c r="J401" s="2">
        <f>IFERROR(__xludf.DUMMYFUNCTION("""COMPUTED_VALUE"""),45875.66666666667)</f>
        <v>45875.66667</v>
      </c>
      <c r="K401" s="1">
        <f>IFERROR(__xludf.DUMMYFUNCTION("""COMPUTED_VALUE"""),512.58)</f>
        <v>512.58</v>
      </c>
      <c r="M401" s="2">
        <f>IFERROR(__xludf.DUMMYFUNCTION("""COMPUTED_VALUE"""),45875.66666666667)</f>
        <v>45875.66667</v>
      </c>
      <c r="N401" s="1">
        <f>IFERROR(__xludf.DUMMYFUNCTION("""COMPUTED_VALUE"""),3744767.0)</f>
        <v>3744767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IFERROR(__xludf.DUMMYFUNCTION("""COMPUTED_VALUE"""),512.58)</f>
        <v>512.58</v>
      </c>
      <c r="D402" s="2">
        <f>IFERROR(__xludf.DUMMYFUNCTION("""COMPUTED_VALUE"""),45876.66666666667)</f>
        <v>45876.66667</v>
      </c>
      <c r="E402" s="1">
        <f>IFERROR(__xludf.DUMMYFUNCTION("""COMPUTED_VALUE"""),515.21)</f>
        <v>515.21</v>
      </c>
      <c r="G402" s="2">
        <f>IFERROR(__xludf.DUMMYFUNCTION("""COMPUTED_VALUE"""),45876.66666666667)</f>
        <v>45876.66667</v>
      </c>
      <c r="H402" s="1">
        <f>IFERROR(__xludf.DUMMYFUNCTION("""COMPUTED_VALUE"""),503.64)</f>
        <v>503.64</v>
      </c>
      <c r="J402" s="2">
        <f>IFERROR(__xludf.DUMMYFUNCTION("""COMPUTED_VALUE"""),45876.66666666667)</f>
        <v>45876.66667</v>
      </c>
      <c r="K402" s="1">
        <f>IFERROR(__xludf.DUMMYFUNCTION("""COMPUTED_VALUE"""),505.33)</f>
        <v>505.33</v>
      </c>
      <c r="M402" s="2">
        <f>IFERROR(__xludf.DUMMYFUNCTION("""COMPUTED_VALUE"""),45876.66666666667)</f>
        <v>45876.66667</v>
      </c>
      <c r="N402" s="1">
        <f>IFERROR(__xludf.DUMMYFUNCTION("""COMPUTED_VALUE"""),3499204.0)</f>
        <v>3499204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IFERROR(__xludf.DUMMYFUNCTION("""COMPUTED_VALUE"""),505.33)</f>
        <v>505.33</v>
      </c>
      <c r="D403" s="2">
        <f>IFERROR(__xludf.DUMMYFUNCTION("""COMPUTED_VALUE"""),45877.66666666667)</f>
        <v>45877.66667</v>
      </c>
      <c r="E403" s="1">
        <f>IFERROR(__xludf.DUMMYFUNCTION("""COMPUTED_VALUE"""),520.95)</f>
        <v>520.95</v>
      </c>
      <c r="G403" s="2">
        <f>IFERROR(__xludf.DUMMYFUNCTION("""COMPUTED_VALUE"""),45877.66666666667)</f>
        <v>45877.66667</v>
      </c>
      <c r="H403" s="1">
        <f>IFERROR(__xludf.DUMMYFUNCTION("""COMPUTED_VALUE"""),505.33)</f>
        <v>505.33</v>
      </c>
      <c r="J403" s="2">
        <f>IFERROR(__xludf.DUMMYFUNCTION("""COMPUTED_VALUE"""),45877.66666666667)</f>
        <v>45877.66667</v>
      </c>
      <c r="K403" s="1">
        <f>IFERROR(__xludf.DUMMYFUNCTION("""COMPUTED_VALUE"""),517.48)</f>
        <v>517.48</v>
      </c>
      <c r="M403" s="2">
        <f>IFERROR(__xludf.DUMMYFUNCTION("""COMPUTED_VALUE"""),45877.66666666667)</f>
        <v>45877.66667</v>
      </c>
      <c r="N403" s="1">
        <f>IFERROR(__xludf.DUMMYFUNCTION("""COMPUTED_VALUE"""),2560874.0)</f>
        <v>2560874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IFERROR(__xludf.DUMMYFUNCTION("""COMPUTED_VALUE"""),517.48)</f>
        <v>517.48</v>
      </c>
      <c r="D404" s="2">
        <f>IFERROR(__xludf.DUMMYFUNCTION("""COMPUTED_VALUE"""),45880.66666666667)</f>
        <v>45880.66667</v>
      </c>
      <c r="E404" s="1">
        <f>IFERROR(__xludf.DUMMYFUNCTION("""COMPUTED_VALUE"""),521.46)</f>
        <v>521.46</v>
      </c>
      <c r="G404" s="2">
        <f>IFERROR(__xludf.DUMMYFUNCTION("""COMPUTED_VALUE"""),45880.66666666667)</f>
        <v>45880.66667</v>
      </c>
      <c r="H404" s="1">
        <f>IFERROR(__xludf.DUMMYFUNCTION("""COMPUTED_VALUE"""),507.37)</f>
        <v>507.37</v>
      </c>
      <c r="J404" s="2">
        <f>IFERROR(__xludf.DUMMYFUNCTION("""COMPUTED_VALUE"""),45880.66666666667)</f>
        <v>45880.66667</v>
      </c>
      <c r="K404" s="1">
        <f>IFERROR(__xludf.DUMMYFUNCTION("""COMPUTED_VALUE"""),513.6)</f>
        <v>513.6</v>
      </c>
      <c r="M404" s="2">
        <f>IFERROR(__xludf.DUMMYFUNCTION("""COMPUTED_VALUE"""),45880.66666666667)</f>
        <v>45880.66667</v>
      </c>
      <c r="N404" s="1">
        <f>IFERROR(__xludf.DUMMYFUNCTION("""COMPUTED_VALUE"""),3348077.0)</f>
        <v>3348077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IFERROR(__xludf.DUMMYFUNCTION("""COMPUTED_VALUE"""),516.05)</f>
        <v>516.05</v>
      </c>
      <c r="D405" s="2">
        <f>IFERROR(__xludf.DUMMYFUNCTION("""COMPUTED_VALUE"""),45881.66666666667)</f>
        <v>45881.66667</v>
      </c>
      <c r="E405" s="1">
        <f>IFERROR(__xludf.DUMMYFUNCTION("""COMPUTED_VALUE"""),527.17)</f>
        <v>527.17</v>
      </c>
      <c r="G405" s="2">
        <f>IFERROR(__xludf.DUMMYFUNCTION("""COMPUTED_VALUE"""),45881.66666666667)</f>
        <v>45881.66667</v>
      </c>
      <c r="H405" s="1">
        <f>IFERROR(__xludf.DUMMYFUNCTION("""COMPUTED_VALUE"""),514.02)</f>
        <v>514.02</v>
      </c>
      <c r="J405" s="2">
        <f>IFERROR(__xludf.DUMMYFUNCTION("""COMPUTED_VALUE"""),45881.66666666667)</f>
        <v>45881.66667</v>
      </c>
      <c r="K405" s="1">
        <f>IFERROR(__xludf.DUMMYFUNCTION("""COMPUTED_VALUE"""),521.05)</f>
        <v>521.05</v>
      </c>
      <c r="M405" s="2">
        <f>IFERROR(__xludf.DUMMYFUNCTION("""COMPUTED_VALUE"""),45881.66666666667)</f>
        <v>45881.66667</v>
      </c>
      <c r="N405" s="1">
        <f>IFERROR(__xludf.DUMMYFUNCTION("""COMPUTED_VALUE"""),2667453.0)</f>
        <v>2667453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IFERROR(__xludf.DUMMYFUNCTION("""COMPUTED_VALUE"""),521.05)</f>
        <v>521.05</v>
      </c>
      <c r="D406" s="2">
        <f>IFERROR(__xludf.DUMMYFUNCTION("""COMPUTED_VALUE"""),45882.66666666667)</f>
        <v>45882.66667</v>
      </c>
      <c r="E406" s="1">
        <f>IFERROR(__xludf.DUMMYFUNCTION("""COMPUTED_VALUE"""),530.24)</f>
        <v>530.24</v>
      </c>
      <c r="G406" s="2">
        <f>IFERROR(__xludf.DUMMYFUNCTION("""COMPUTED_VALUE"""),45882.66666666667)</f>
        <v>45882.66667</v>
      </c>
      <c r="H406" s="1">
        <f>IFERROR(__xludf.DUMMYFUNCTION("""COMPUTED_VALUE"""),517.63)</f>
        <v>517.63</v>
      </c>
      <c r="J406" s="2">
        <f>IFERROR(__xludf.DUMMYFUNCTION("""COMPUTED_VALUE"""),45882.66666666667)</f>
        <v>45882.66667</v>
      </c>
      <c r="K406" s="1">
        <f>IFERROR(__xludf.DUMMYFUNCTION("""COMPUTED_VALUE"""),527.89)</f>
        <v>527.89</v>
      </c>
      <c r="M406" s="2">
        <f>IFERROR(__xludf.DUMMYFUNCTION("""COMPUTED_VALUE"""),45882.66666666667)</f>
        <v>45882.66667</v>
      </c>
      <c r="N406" s="1">
        <f>IFERROR(__xludf.DUMMYFUNCTION("""COMPUTED_VALUE"""),2565018.0)</f>
        <v>2565018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IFERROR(__xludf.DUMMYFUNCTION("""COMPUTED_VALUE"""),527.89)</f>
        <v>527.89</v>
      </c>
      <c r="D407" s="2">
        <f>IFERROR(__xludf.DUMMYFUNCTION("""COMPUTED_VALUE"""),45883.66666666667)</f>
        <v>45883.66667</v>
      </c>
      <c r="E407" s="1">
        <f>IFERROR(__xludf.DUMMYFUNCTION("""COMPUTED_VALUE"""),527.89)</f>
        <v>527.89</v>
      </c>
      <c r="G407" s="2">
        <f>IFERROR(__xludf.DUMMYFUNCTION("""COMPUTED_VALUE"""),45883.66666666667)</f>
        <v>45883.66667</v>
      </c>
      <c r="H407" s="1">
        <f>IFERROR(__xludf.DUMMYFUNCTION("""COMPUTED_VALUE"""),516.15)</f>
        <v>516.15</v>
      </c>
      <c r="J407" s="2">
        <f>IFERROR(__xludf.DUMMYFUNCTION("""COMPUTED_VALUE"""),45883.66666666667)</f>
        <v>45883.66667</v>
      </c>
      <c r="K407" s="1">
        <f>IFERROR(__xludf.DUMMYFUNCTION("""COMPUTED_VALUE"""),522.99)</f>
        <v>522.99</v>
      </c>
      <c r="M407" s="2">
        <f>IFERROR(__xludf.DUMMYFUNCTION("""COMPUTED_VALUE"""),45883.66666666667)</f>
        <v>45883.66667</v>
      </c>
      <c r="N407" s="1">
        <f>IFERROR(__xludf.DUMMYFUNCTION("""COMPUTED_VALUE"""),1661044.0)</f>
        <v>1661044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IFERROR(__xludf.DUMMYFUNCTION("""COMPUTED_VALUE"""),522.99)</f>
        <v>522.99</v>
      </c>
      <c r="D408" s="2">
        <f>IFERROR(__xludf.DUMMYFUNCTION("""COMPUTED_VALUE"""),45884.66666666667)</f>
        <v>45884.66667</v>
      </c>
      <c r="E408" s="1">
        <f>IFERROR(__xludf.DUMMYFUNCTION("""COMPUTED_VALUE"""),527.89)</f>
        <v>527.89</v>
      </c>
      <c r="G408" s="2">
        <f>IFERROR(__xludf.DUMMYFUNCTION("""COMPUTED_VALUE"""),45884.66666666667)</f>
        <v>45884.66667</v>
      </c>
      <c r="H408" s="1">
        <f>IFERROR(__xludf.DUMMYFUNCTION("""COMPUTED_VALUE"""),522.48)</f>
        <v>522.48</v>
      </c>
      <c r="J408" s="2">
        <f>IFERROR(__xludf.DUMMYFUNCTION("""COMPUTED_VALUE"""),45884.66666666667)</f>
        <v>45884.66667</v>
      </c>
      <c r="K408" s="1">
        <f>IFERROR(__xludf.DUMMYFUNCTION("""COMPUTED_VALUE"""),524.93)</f>
        <v>524.93</v>
      </c>
      <c r="M408" s="2">
        <f>IFERROR(__xludf.DUMMYFUNCTION("""COMPUTED_VALUE"""),45884.66666666667)</f>
        <v>45884.66667</v>
      </c>
      <c r="N408" s="1">
        <f>IFERROR(__xludf.DUMMYFUNCTION("""COMPUTED_VALUE"""),1514086.0)</f>
        <v>1514086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IFERROR(__xludf.DUMMYFUNCTION("""COMPUTED_VALUE"""),524.93)</f>
        <v>524.93</v>
      </c>
      <c r="D409" s="2">
        <f>IFERROR(__xludf.DUMMYFUNCTION("""COMPUTED_VALUE"""),45887.66666666667)</f>
        <v>45887.66667</v>
      </c>
      <c r="E409" s="1">
        <f>IFERROR(__xludf.DUMMYFUNCTION("""COMPUTED_VALUE"""),526.87)</f>
        <v>526.87</v>
      </c>
      <c r="G409" s="2">
        <f>IFERROR(__xludf.DUMMYFUNCTION("""COMPUTED_VALUE"""),45887.66666666667)</f>
        <v>45887.66667</v>
      </c>
      <c r="H409" s="1">
        <f>IFERROR(__xludf.DUMMYFUNCTION("""COMPUTED_VALUE"""),520.54)</f>
        <v>520.54</v>
      </c>
      <c r="J409" s="2">
        <f>IFERROR(__xludf.DUMMYFUNCTION("""COMPUTED_VALUE"""),45887.66666666667)</f>
        <v>45887.66667</v>
      </c>
      <c r="K409" s="1">
        <f>IFERROR(__xludf.DUMMYFUNCTION("""COMPUTED_VALUE"""),521.87)</f>
        <v>521.87</v>
      </c>
      <c r="M409" s="2">
        <f>IFERROR(__xludf.DUMMYFUNCTION("""COMPUTED_VALUE"""),45887.66666666667)</f>
        <v>45887.66667</v>
      </c>
      <c r="N409" s="1">
        <f>IFERROR(__xludf.DUMMYFUNCTION("""COMPUTED_VALUE"""),2091601.0)</f>
        <v>2091601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IFERROR(__xludf.DUMMYFUNCTION("""COMPUTED_VALUE"""),521.87)</f>
        <v>521.87</v>
      </c>
      <c r="D410" s="2">
        <f>IFERROR(__xludf.DUMMYFUNCTION("""COMPUTED_VALUE"""),45888.66666666667)</f>
        <v>45888.66667</v>
      </c>
      <c r="E410" s="1">
        <f>IFERROR(__xludf.DUMMYFUNCTION("""COMPUTED_VALUE"""),532.37)</f>
        <v>532.37</v>
      </c>
      <c r="G410" s="2">
        <f>IFERROR(__xludf.DUMMYFUNCTION("""COMPUTED_VALUE"""),45888.66666666667)</f>
        <v>45888.66667</v>
      </c>
      <c r="H410" s="1">
        <f>IFERROR(__xludf.DUMMYFUNCTION("""COMPUTED_VALUE"""),521.87)</f>
        <v>521.87</v>
      </c>
      <c r="J410" s="2">
        <f>IFERROR(__xludf.DUMMYFUNCTION("""COMPUTED_VALUE"""),45888.66666666667)</f>
        <v>45888.66667</v>
      </c>
      <c r="K410" s="1">
        <f>IFERROR(__xludf.DUMMYFUNCTION("""COMPUTED_VALUE"""),526.26)</f>
        <v>526.26</v>
      </c>
      <c r="M410" s="2">
        <f>IFERROR(__xludf.DUMMYFUNCTION("""COMPUTED_VALUE"""),45888.66666666667)</f>
        <v>45888.66667</v>
      </c>
      <c r="N410" s="1">
        <f>IFERROR(__xludf.DUMMYFUNCTION("""COMPUTED_VALUE"""),1942624.0)</f>
        <v>1942624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IFERROR(__xludf.DUMMYFUNCTION("""COMPUTED_VALUE"""),528.5)</f>
        <v>528.5</v>
      </c>
      <c r="D411" s="2">
        <f>IFERROR(__xludf.DUMMYFUNCTION("""COMPUTED_VALUE"""),45889.66666666667)</f>
        <v>45889.66667</v>
      </c>
      <c r="E411" s="1">
        <f>IFERROR(__xludf.DUMMYFUNCTION("""COMPUTED_VALUE"""),532.19)</f>
        <v>532.19</v>
      </c>
      <c r="G411" s="2">
        <f>IFERROR(__xludf.DUMMYFUNCTION("""COMPUTED_VALUE"""),45889.66666666667)</f>
        <v>45889.66667</v>
      </c>
      <c r="H411" s="1">
        <f>IFERROR(__xludf.DUMMYFUNCTION("""COMPUTED_VALUE"""),523.19)</f>
        <v>523.19</v>
      </c>
      <c r="J411" s="2">
        <f>IFERROR(__xludf.DUMMYFUNCTION("""COMPUTED_VALUE"""),45889.66666666667)</f>
        <v>45889.66667</v>
      </c>
      <c r="K411" s="1">
        <f>IFERROR(__xludf.DUMMYFUNCTION("""COMPUTED_VALUE"""),523.91)</f>
        <v>523.91</v>
      </c>
      <c r="M411" s="2">
        <f>IFERROR(__xludf.DUMMYFUNCTION("""COMPUTED_VALUE"""),45889.66666666667)</f>
        <v>45889.66667</v>
      </c>
      <c r="N411" s="1">
        <f>IFERROR(__xludf.DUMMYFUNCTION("""COMPUTED_VALUE"""),2510316.0)</f>
        <v>2510316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IFERROR(__xludf.DUMMYFUNCTION("""COMPUTED_VALUE"""),523.91)</f>
        <v>523.91</v>
      </c>
      <c r="D412" s="2">
        <f>IFERROR(__xludf.DUMMYFUNCTION("""COMPUTED_VALUE"""),45890.66666666667)</f>
        <v>45890.66667</v>
      </c>
      <c r="E412" s="1">
        <f>IFERROR(__xludf.DUMMYFUNCTION("""COMPUTED_VALUE"""),529.11)</f>
        <v>529.11</v>
      </c>
      <c r="G412" s="2">
        <f>IFERROR(__xludf.DUMMYFUNCTION("""COMPUTED_VALUE"""),45890.66666666667)</f>
        <v>45890.66667</v>
      </c>
      <c r="H412" s="1">
        <f>IFERROR(__xludf.DUMMYFUNCTION("""COMPUTED_VALUE"""),517.32)</f>
        <v>517.32</v>
      </c>
      <c r="J412" s="2">
        <f>IFERROR(__xludf.DUMMYFUNCTION("""COMPUTED_VALUE"""),45890.66666666667)</f>
        <v>45890.66667</v>
      </c>
      <c r="K412" s="1">
        <f>IFERROR(__xludf.DUMMYFUNCTION("""COMPUTED_VALUE"""),528.2)</f>
        <v>528.2</v>
      </c>
      <c r="M412" s="2">
        <f>IFERROR(__xludf.DUMMYFUNCTION("""COMPUTED_VALUE"""),45890.66666666667)</f>
        <v>45890.66667</v>
      </c>
      <c r="N412" s="1">
        <f>IFERROR(__xludf.DUMMYFUNCTION("""COMPUTED_VALUE"""),2213263.0)</f>
        <v>2213263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IFERROR(__xludf.DUMMYFUNCTION("""COMPUTED_VALUE"""),530.34)</f>
        <v>530.34</v>
      </c>
      <c r="D413" s="2">
        <f>IFERROR(__xludf.DUMMYFUNCTION("""COMPUTED_VALUE"""),45891.66666666667)</f>
        <v>45891.66667</v>
      </c>
      <c r="E413" s="1">
        <f>IFERROR(__xludf.DUMMYFUNCTION("""COMPUTED_VALUE"""),540.29)</f>
        <v>540.29</v>
      </c>
      <c r="G413" s="2">
        <f>IFERROR(__xludf.DUMMYFUNCTION("""COMPUTED_VALUE"""),45891.66666666667)</f>
        <v>45891.66667</v>
      </c>
      <c r="H413" s="1">
        <f>IFERROR(__xludf.DUMMYFUNCTION("""COMPUTED_VALUE"""),528.96)</f>
        <v>528.96</v>
      </c>
      <c r="J413" s="2">
        <f>IFERROR(__xludf.DUMMYFUNCTION("""COMPUTED_VALUE"""),45891.66666666667)</f>
        <v>45891.66667</v>
      </c>
      <c r="K413" s="1">
        <f>IFERROR(__xludf.DUMMYFUNCTION("""COMPUTED_VALUE"""),539.12)</f>
        <v>539.12</v>
      </c>
      <c r="M413" s="2">
        <f>IFERROR(__xludf.DUMMYFUNCTION("""COMPUTED_VALUE"""),45891.66666666667)</f>
        <v>45891.66667</v>
      </c>
      <c r="N413" s="1">
        <f>IFERROR(__xludf.DUMMYFUNCTION("""COMPUTED_VALUE"""),1717423.0)</f>
        <v>1717423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IFERROR(__xludf.DUMMYFUNCTION("""COMPUTED_VALUE"""),539.12)</f>
        <v>539.12</v>
      </c>
      <c r="D414" s="2">
        <f>IFERROR(__xludf.DUMMYFUNCTION("""COMPUTED_VALUE"""),45894.66666666667)</f>
        <v>45894.66667</v>
      </c>
      <c r="E414" s="1">
        <f>IFERROR(__xludf.DUMMYFUNCTION("""COMPUTED_VALUE"""),539.12)</f>
        <v>539.12</v>
      </c>
      <c r="G414" s="2">
        <f>IFERROR(__xludf.DUMMYFUNCTION("""COMPUTED_VALUE"""),45894.66666666667)</f>
        <v>45894.66667</v>
      </c>
      <c r="H414" s="1">
        <f>IFERROR(__xludf.DUMMYFUNCTION("""COMPUTED_VALUE"""),525.23)</f>
        <v>525.23</v>
      </c>
      <c r="J414" s="2">
        <f>IFERROR(__xludf.DUMMYFUNCTION("""COMPUTED_VALUE"""),45894.66666666667)</f>
        <v>45894.66667</v>
      </c>
      <c r="K414" s="1">
        <f>IFERROR(__xludf.DUMMYFUNCTION("""COMPUTED_VALUE"""),526.87)</f>
        <v>526.87</v>
      </c>
      <c r="M414" s="2">
        <f>IFERROR(__xludf.DUMMYFUNCTION("""COMPUTED_VALUE"""),45894.66666666667)</f>
        <v>45894.66667</v>
      </c>
      <c r="N414" s="1">
        <f>IFERROR(__xludf.DUMMYFUNCTION("""COMPUTED_VALUE"""),1440557.0)</f>
        <v>1440557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IFERROR(__xludf.DUMMYFUNCTION("""COMPUTED_VALUE"""),526.87)</f>
        <v>526.87</v>
      </c>
      <c r="D415" s="2">
        <f>IFERROR(__xludf.DUMMYFUNCTION("""COMPUTED_VALUE"""),45895.66666666667)</f>
        <v>45895.66667</v>
      </c>
      <c r="E415" s="1">
        <f>IFERROR(__xludf.DUMMYFUNCTION("""COMPUTED_VALUE"""),526.87)</f>
        <v>526.87</v>
      </c>
      <c r="G415" s="2">
        <f>IFERROR(__xludf.DUMMYFUNCTION("""COMPUTED_VALUE"""),45895.66666666667)</f>
        <v>45895.66667</v>
      </c>
      <c r="H415" s="1">
        <f>IFERROR(__xludf.DUMMYFUNCTION("""COMPUTED_VALUE"""),512.98)</f>
        <v>512.98</v>
      </c>
      <c r="J415" s="2">
        <f>IFERROR(__xludf.DUMMYFUNCTION("""COMPUTED_VALUE"""),45895.66666666667)</f>
        <v>45895.66667</v>
      </c>
      <c r="K415" s="1">
        <f>IFERROR(__xludf.DUMMYFUNCTION("""COMPUTED_VALUE"""),513.8)</f>
        <v>513.8</v>
      </c>
      <c r="M415" s="2">
        <f>IFERROR(__xludf.DUMMYFUNCTION("""COMPUTED_VALUE"""),45895.66666666667)</f>
        <v>45895.66667</v>
      </c>
      <c r="N415" s="1">
        <f>IFERROR(__xludf.DUMMYFUNCTION("""COMPUTED_VALUE"""),2652429.0)</f>
        <v>2652429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IFERROR(__xludf.DUMMYFUNCTION("""COMPUTED_VALUE"""),513.8)</f>
        <v>513.8</v>
      </c>
      <c r="D416" s="2">
        <f>IFERROR(__xludf.DUMMYFUNCTION("""COMPUTED_VALUE"""),45896.66666666667)</f>
        <v>45896.66667</v>
      </c>
      <c r="E416" s="1">
        <f>IFERROR(__xludf.DUMMYFUNCTION("""COMPUTED_VALUE"""),523.59)</f>
        <v>523.59</v>
      </c>
      <c r="G416" s="2">
        <f>IFERROR(__xludf.DUMMYFUNCTION("""COMPUTED_VALUE"""),45896.66666666667)</f>
        <v>45896.66667</v>
      </c>
      <c r="H416" s="1">
        <f>IFERROR(__xludf.DUMMYFUNCTION("""COMPUTED_VALUE"""),513.49)</f>
        <v>513.49</v>
      </c>
      <c r="J416" s="2">
        <f>IFERROR(__xludf.DUMMYFUNCTION("""COMPUTED_VALUE"""),45896.66666666667)</f>
        <v>45896.66667</v>
      </c>
      <c r="K416" s="1">
        <f>IFERROR(__xludf.DUMMYFUNCTION("""COMPUTED_VALUE"""),521.97)</f>
        <v>521.97</v>
      </c>
      <c r="M416" s="2">
        <f>IFERROR(__xludf.DUMMYFUNCTION("""COMPUTED_VALUE"""),45896.66666666667)</f>
        <v>45896.66667</v>
      </c>
      <c r="N416" s="1">
        <f>IFERROR(__xludf.DUMMYFUNCTION("""COMPUTED_VALUE"""),2029597.0)</f>
        <v>2029597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IFERROR(__xludf.DUMMYFUNCTION("""COMPUTED_VALUE"""),521.97)</f>
        <v>521.97</v>
      </c>
      <c r="D417" s="2">
        <f>IFERROR(__xludf.DUMMYFUNCTION("""COMPUTED_VALUE"""),45897.66666666667)</f>
        <v>45897.66667</v>
      </c>
      <c r="E417" s="1">
        <f>IFERROR(__xludf.DUMMYFUNCTION("""COMPUTED_VALUE"""),524.62)</f>
        <v>524.62</v>
      </c>
      <c r="G417" s="2">
        <f>IFERROR(__xludf.DUMMYFUNCTION("""COMPUTED_VALUE"""),45897.66666666667)</f>
        <v>45897.66667</v>
      </c>
      <c r="H417" s="1">
        <f>IFERROR(__xludf.DUMMYFUNCTION("""COMPUTED_VALUE"""),508.29)</f>
        <v>508.29</v>
      </c>
      <c r="J417" s="2">
        <f>IFERROR(__xludf.DUMMYFUNCTION("""COMPUTED_VALUE"""),45897.66666666667)</f>
        <v>45897.66667</v>
      </c>
      <c r="K417" s="1">
        <f>IFERROR(__xludf.DUMMYFUNCTION("""COMPUTED_VALUE"""),512.68)</f>
        <v>512.68</v>
      </c>
      <c r="M417" s="2">
        <f>IFERROR(__xludf.DUMMYFUNCTION("""COMPUTED_VALUE"""),45897.66666666667)</f>
        <v>45897.66667</v>
      </c>
      <c r="N417" s="1">
        <f>IFERROR(__xludf.DUMMYFUNCTION("""COMPUTED_VALUE"""),2053771.0)</f>
        <v>2053771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IFERROR(__xludf.DUMMYFUNCTION("""COMPUTED_VALUE"""),514.52)</f>
        <v>514.52</v>
      </c>
      <c r="D418" s="2">
        <f>IFERROR(__xludf.DUMMYFUNCTION("""COMPUTED_VALUE"""),45898.66666666667)</f>
        <v>45898.66667</v>
      </c>
      <c r="E418" s="1">
        <f>IFERROR(__xludf.DUMMYFUNCTION("""COMPUTED_VALUE"""),520.03)</f>
        <v>520.03</v>
      </c>
      <c r="G418" s="2">
        <f>IFERROR(__xludf.DUMMYFUNCTION("""COMPUTED_VALUE"""),45898.66666666667)</f>
        <v>45898.66667</v>
      </c>
      <c r="H418" s="1">
        <f>IFERROR(__xludf.DUMMYFUNCTION("""COMPUTED_VALUE"""),511.96)</f>
        <v>511.96</v>
      </c>
      <c r="J418" s="2">
        <f>IFERROR(__xludf.DUMMYFUNCTION("""COMPUTED_VALUE"""),45898.66666666667)</f>
        <v>45898.66667</v>
      </c>
      <c r="K418" s="1">
        <f>IFERROR(__xludf.DUMMYFUNCTION("""COMPUTED_VALUE"""),515.43)</f>
        <v>515.43</v>
      </c>
      <c r="M418" s="2">
        <f>IFERROR(__xludf.DUMMYFUNCTION("""COMPUTED_VALUE"""),45898.66666666667)</f>
        <v>45898.66667</v>
      </c>
      <c r="N418" s="1">
        <f>IFERROR(__xludf.DUMMYFUNCTION("""COMPUTED_VALUE"""),1714557.0)</f>
        <v>1714557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IFERROR(__xludf.DUMMYFUNCTION("""COMPUTED_VALUE"""),505.84)</f>
        <v>505.84</v>
      </c>
      <c r="D419" s="2">
        <f>IFERROR(__xludf.DUMMYFUNCTION("""COMPUTED_VALUE"""),45902.66666666667)</f>
        <v>45902.66667</v>
      </c>
      <c r="E419" s="1">
        <f>IFERROR(__xludf.DUMMYFUNCTION("""COMPUTED_VALUE"""),514.41)</f>
        <v>514.41</v>
      </c>
      <c r="G419" s="2">
        <f>IFERROR(__xludf.DUMMYFUNCTION("""COMPUTED_VALUE"""),45902.66666666667)</f>
        <v>45902.66667</v>
      </c>
      <c r="H419" s="1">
        <f>IFERROR(__xludf.DUMMYFUNCTION("""COMPUTED_VALUE"""),504.82)</f>
        <v>504.82</v>
      </c>
      <c r="J419" s="2">
        <f>IFERROR(__xludf.DUMMYFUNCTION("""COMPUTED_VALUE"""),45902.66666666667)</f>
        <v>45902.66667</v>
      </c>
      <c r="K419" s="1">
        <f>IFERROR(__xludf.DUMMYFUNCTION("""COMPUTED_VALUE"""),512.98)</f>
        <v>512.98</v>
      </c>
      <c r="M419" s="2">
        <f>IFERROR(__xludf.DUMMYFUNCTION("""COMPUTED_VALUE"""),45902.66666666667)</f>
        <v>45902.66667</v>
      </c>
      <c r="N419" s="1">
        <f>IFERROR(__xludf.DUMMYFUNCTION("""COMPUTED_VALUE"""),2357682.0)</f>
        <v>2357682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IFERROR(__xludf.DUMMYFUNCTION("""COMPUTED_VALUE"""),512.98)</f>
        <v>512.98</v>
      </c>
      <c r="D420" s="2">
        <f>IFERROR(__xludf.DUMMYFUNCTION("""COMPUTED_VALUE"""),45903.66666666667)</f>
        <v>45903.66667</v>
      </c>
      <c r="E420" s="1">
        <f>IFERROR(__xludf.DUMMYFUNCTION("""COMPUTED_VALUE"""),512.98)</f>
        <v>512.98</v>
      </c>
      <c r="G420" s="2">
        <f>IFERROR(__xludf.DUMMYFUNCTION("""COMPUTED_VALUE"""),45903.66666666667)</f>
        <v>45903.66667</v>
      </c>
      <c r="H420" s="1">
        <f>IFERROR(__xludf.DUMMYFUNCTION("""COMPUTED_VALUE"""),507.68)</f>
        <v>507.68</v>
      </c>
      <c r="J420" s="2">
        <f>IFERROR(__xludf.DUMMYFUNCTION("""COMPUTED_VALUE"""),45903.66666666667)</f>
        <v>45903.66667</v>
      </c>
      <c r="K420" s="1">
        <f>IFERROR(__xludf.DUMMYFUNCTION("""COMPUTED_VALUE"""),508.49)</f>
        <v>508.49</v>
      </c>
      <c r="M420" s="2">
        <f>IFERROR(__xludf.DUMMYFUNCTION("""COMPUTED_VALUE"""),45903.66666666667)</f>
        <v>45903.66667</v>
      </c>
      <c r="N420" s="1">
        <f>IFERROR(__xludf.DUMMYFUNCTION("""COMPUTED_VALUE"""),2477450.0)</f>
        <v>2477450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IFERROR(__xludf.DUMMYFUNCTION("""COMPUTED_VALUE"""),508.49)</f>
        <v>508.49</v>
      </c>
      <c r="D421" s="2">
        <f>IFERROR(__xludf.DUMMYFUNCTION("""COMPUTED_VALUE"""),45904.66666666667)</f>
        <v>45904.66667</v>
      </c>
      <c r="E421" s="1">
        <f>IFERROR(__xludf.DUMMYFUNCTION("""COMPUTED_VALUE"""),511.05)</f>
        <v>511.05</v>
      </c>
      <c r="G421" s="2">
        <f>IFERROR(__xludf.DUMMYFUNCTION("""COMPUTED_VALUE"""),45904.66666666667)</f>
        <v>45904.66667</v>
      </c>
      <c r="H421" s="1">
        <f>IFERROR(__xludf.DUMMYFUNCTION("""COMPUTED_VALUE"""),505.33)</f>
        <v>505.33</v>
      </c>
      <c r="J421" s="2">
        <f>IFERROR(__xludf.DUMMYFUNCTION("""COMPUTED_VALUE"""),45904.66666666667)</f>
        <v>45904.66667</v>
      </c>
      <c r="K421" s="1">
        <f>IFERROR(__xludf.DUMMYFUNCTION("""COMPUTED_VALUE"""),509.51)</f>
        <v>509.51</v>
      </c>
      <c r="M421" s="2">
        <f>IFERROR(__xludf.DUMMYFUNCTION("""COMPUTED_VALUE"""),45904.66666666667)</f>
        <v>45904.66667</v>
      </c>
      <c r="N421" s="1">
        <f>IFERROR(__xludf.DUMMYFUNCTION("""COMPUTED_VALUE"""),1866043.0)</f>
        <v>1866043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IFERROR(__xludf.DUMMYFUNCTION("""COMPUTED_VALUE"""),509.51)</f>
        <v>509.51</v>
      </c>
      <c r="D422" s="2">
        <f>IFERROR(__xludf.DUMMYFUNCTION("""COMPUTED_VALUE"""),45905.66666666667)</f>
        <v>45905.66667</v>
      </c>
      <c r="E422" s="1">
        <f>IFERROR(__xludf.DUMMYFUNCTION("""COMPUTED_VALUE"""),517.17)</f>
        <v>517.17</v>
      </c>
      <c r="G422" s="2">
        <f>IFERROR(__xludf.DUMMYFUNCTION("""COMPUTED_VALUE"""),45905.66666666667)</f>
        <v>45905.66667</v>
      </c>
      <c r="H422" s="1">
        <f>IFERROR(__xludf.DUMMYFUNCTION("""COMPUTED_VALUE"""),504.56)</f>
        <v>504.56</v>
      </c>
      <c r="J422" s="2">
        <f>IFERROR(__xludf.DUMMYFUNCTION("""COMPUTED_VALUE"""),45905.66666666667)</f>
        <v>45905.66667</v>
      </c>
      <c r="K422" s="1">
        <f>IFERROR(__xludf.DUMMYFUNCTION("""COMPUTED_VALUE"""),514.41)</f>
        <v>514.41</v>
      </c>
      <c r="M422" s="2">
        <f>IFERROR(__xludf.DUMMYFUNCTION("""COMPUTED_VALUE"""),45905.66666666667)</f>
        <v>45905.66667</v>
      </c>
      <c r="N422" s="1">
        <f>IFERROR(__xludf.DUMMYFUNCTION("""COMPUTED_VALUE"""),1787915.0)</f>
        <v>1787915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IFERROR(__xludf.DUMMYFUNCTION("""COMPUTED_VALUE"""),511.45)</f>
        <v>511.45</v>
      </c>
      <c r="D423" s="2">
        <f>IFERROR(__xludf.DUMMYFUNCTION("""COMPUTED_VALUE"""),45908.66666666667)</f>
        <v>45908.66667</v>
      </c>
      <c r="E423" s="1">
        <f>IFERROR(__xludf.DUMMYFUNCTION("""COMPUTED_VALUE"""),511.5)</f>
        <v>511.5</v>
      </c>
      <c r="G423" s="2">
        <f>IFERROR(__xludf.DUMMYFUNCTION("""COMPUTED_VALUE"""),45908.66666666667)</f>
        <v>45908.66667</v>
      </c>
      <c r="H423" s="1">
        <f>IFERROR(__xludf.DUMMYFUNCTION("""COMPUTED_VALUE"""),504.92)</f>
        <v>504.92</v>
      </c>
      <c r="J423" s="2">
        <f>IFERROR(__xludf.DUMMYFUNCTION("""COMPUTED_VALUE"""),45908.66666666667)</f>
        <v>45908.66667</v>
      </c>
      <c r="K423" s="1">
        <f>IFERROR(__xludf.DUMMYFUNCTION("""COMPUTED_VALUE"""),509.21)</f>
        <v>509.21</v>
      </c>
      <c r="M423" s="2">
        <f>IFERROR(__xludf.DUMMYFUNCTION("""COMPUTED_VALUE"""),45908.66666666667)</f>
        <v>45908.66667</v>
      </c>
      <c r="N423" s="1">
        <f>IFERROR(__xludf.DUMMYFUNCTION("""COMPUTED_VALUE"""),1982656.0)</f>
        <v>1982656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IFERROR(__xludf.DUMMYFUNCTION("""COMPUTED_VALUE"""),513.6)</f>
        <v>513.6</v>
      </c>
      <c r="D424" s="2">
        <f>IFERROR(__xludf.DUMMYFUNCTION("""COMPUTED_VALUE"""),45909.66666666667)</f>
        <v>45909.66667</v>
      </c>
      <c r="E424" s="1">
        <f>IFERROR(__xludf.DUMMYFUNCTION("""COMPUTED_VALUE"""),513.6)</f>
        <v>513.6</v>
      </c>
      <c r="G424" s="2">
        <f>IFERROR(__xludf.DUMMYFUNCTION("""COMPUTED_VALUE"""),45909.66666666667)</f>
        <v>45909.66667</v>
      </c>
      <c r="H424" s="1">
        <f>IFERROR(__xludf.DUMMYFUNCTION("""COMPUTED_VALUE"""),503.29)</f>
        <v>503.29</v>
      </c>
      <c r="J424" s="2">
        <f>IFERROR(__xludf.DUMMYFUNCTION("""COMPUTED_VALUE"""),45909.66666666667)</f>
        <v>45909.66667</v>
      </c>
      <c r="K424" s="1">
        <f>IFERROR(__xludf.DUMMYFUNCTION("""COMPUTED_VALUE"""),504.82)</f>
        <v>504.82</v>
      </c>
      <c r="M424" s="2">
        <f>IFERROR(__xludf.DUMMYFUNCTION("""COMPUTED_VALUE"""),45909.66666666667)</f>
        <v>45909.66667</v>
      </c>
      <c r="N424" s="1">
        <f>IFERROR(__xludf.DUMMYFUNCTION("""COMPUTED_VALUE"""),2016720.0)</f>
        <v>2016720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IFERROR(__xludf.DUMMYFUNCTION("""COMPUTED_VALUE"""),502.47)</f>
        <v>502.47</v>
      </c>
      <c r="D425" s="2">
        <f>IFERROR(__xludf.DUMMYFUNCTION("""COMPUTED_VALUE"""),45910.66666666667)</f>
        <v>45910.66667</v>
      </c>
      <c r="E425" s="1">
        <f>IFERROR(__xludf.DUMMYFUNCTION("""COMPUTED_VALUE"""),502.78)</f>
        <v>502.78</v>
      </c>
      <c r="G425" s="2">
        <f>IFERROR(__xludf.DUMMYFUNCTION("""COMPUTED_VALUE"""),45910.66666666667)</f>
        <v>45910.66667</v>
      </c>
      <c r="H425" s="1">
        <f>IFERROR(__xludf.DUMMYFUNCTION("""COMPUTED_VALUE"""),495.58)</f>
        <v>495.58</v>
      </c>
      <c r="J425" s="2">
        <f>IFERROR(__xludf.DUMMYFUNCTION("""COMPUTED_VALUE"""),45910.66666666667)</f>
        <v>45910.66667</v>
      </c>
      <c r="K425" s="1">
        <f>IFERROR(__xludf.DUMMYFUNCTION("""COMPUTED_VALUE"""),500.73)</f>
        <v>500.73</v>
      </c>
      <c r="M425" s="2">
        <f>IFERROR(__xludf.DUMMYFUNCTION("""COMPUTED_VALUE"""),45910.66666666667)</f>
        <v>45910.66667</v>
      </c>
      <c r="N425" s="1">
        <f>IFERROR(__xludf.DUMMYFUNCTION("""COMPUTED_VALUE"""),2613892.0)</f>
        <v>2613892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IFERROR(__xludf.DUMMYFUNCTION("""COMPUTED_VALUE"""),500.73)</f>
        <v>500.73</v>
      </c>
      <c r="D426" s="2">
        <f>IFERROR(__xludf.DUMMYFUNCTION("""COMPUTED_VALUE"""),45911.66666666667)</f>
        <v>45911.66667</v>
      </c>
      <c r="E426" s="1">
        <f>IFERROR(__xludf.DUMMYFUNCTION("""COMPUTED_VALUE"""),504.51)</f>
        <v>504.51</v>
      </c>
      <c r="G426" s="2">
        <f>IFERROR(__xludf.DUMMYFUNCTION("""COMPUTED_VALUE"""),45911.66666666667)</f>
        <v>45911.66667</v>
      </c>
      <c r="H426" s="1">
        <f>IFERROR(__xludf.DUMMYFUNCTION("""COMPUTED_VALUE"""),498.69)</f>
        <v>498.69</v>
      </c>
      <c r="J426" s="2">
        <f>IFERROR(__xludf.DUMMYFUNCTION("""COMPUTED_VALUE"""),45911.66666666667)</f>
        <v>45911.66667</v>
      </c>
      <c r="K426" s="1">
        <f>IFERROR(__xludf.DUMMYFUNCTION("""COMPUTED_VALUE"""),501.55)</f>
        <v>501.55</v>
      </c>
      <c r="M426" s="2">
        <f>IFERROR(__xludf.DUMMYFUNCTION("""COMPUTED_VALUE"""),45911.66666666667)</f>
        <v>45911.66667</v>
      </c>
      <c r="N426" s="1">
        <f>IFERROR(__xludf.DUMMYFUNCTION("""COMPUTED_VALUE"""),1953718.0)</f>
        <v>1953718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IFERROR(__xludf.DUMMYFUNCTION("""COMPUTED_VALUE"""),501.55)</f>
        <v>501.55</v>
      </c>
      <c r="D427" s="2">
        <f>IFERROR(__xludf.DUMMYFUNCTION("""COMPUTED_VALUE"""),45912.66666666667)</f>
        <v>45912.66667</v>
      </c>
      <c r="E427" s="1">
        <f>IFERROR(__xludf.DUMMYFUNCTION("""COMPUTED_VALUE"""),501.55)</f>
        <v>501.55</v>
      </c>
      <c r="G427" s="2">
        <f>IFERROR(__xludf.DUMMYFUNCTION("""COMPUTED_VALUE"""),45912.66666666667)</f>
        <v>45912.66667</v>
      </c>
      <c r="H427" s="1">
        <f>IFERROR(__xludf.DUMMYFUNCTION("""COMPUTED_VALUE"""),490.78)</f>
        <v>490.78</v>
      </c>
      <c r="J427" s="2">
        <f>IFERROR(__xludf.DUMMYFUNCTION("""COMPUTED_VALUE"""),45912.66666666667)</f>
        <v>45912.66667</v>
      </c>
      <c r="K427" s="1">
        <f>IFERROR(__xludf.DUMMYFUNCTION("""COMPUTED_VALUE"""),494.3)</f>
        <v>494.3</v>
      </c>
      <c r="M427" s="2">
        <f>IFERROR(__xludf.DUMMYFUNCTION("""COMPUTED_VALUE"""),45912.66666666667)</f>
        <v>45912.66667</v>
      </c>
      <c r="N427" s="1">
        <f>IFERROR(__xludf.DUMMYFUNCTION("""COMPUTED_VALUE"""),2467288.0)</f>
        <v>2467288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IFERROR(__xludf.DUMMYFUNCTION("""COMPUTED_VALUE"""),494.3)</f>
        <v>494.3</v>
      </c>
      <c r="D428" s="2">
        <f>IFERROR(__xludf.DUMMYFUNCTION("""COMPUTED_VALUE"""),45915.66666666667)</f>
        <v>45915.66667</v>
      </c>
      <c r="E428" s="1">
        <f>IFERROR(__xludf.DUMMYFUNCTION("""COMPUTED_VALUE"""),496.14)</f>
        <v>496.14</v>
      </c>
      <c r="G428" s="2">
        <f>IFERROR(__xludf.DUMMYFUNCTION("""COMPUTED_VALUE"""),45915.66666666667)</f>
        <v>45915.66667</v>
      </c>
      <c r="H428" s="1">
        <f>IFERROR(__xludf.DUMMYFUNCTION("""COMPUTED_VALUE"""),486.03)</f>
        <v>486.03</v>
      </c>
      <c r="J428" s="2">
        <f>IFERROR(__xludf.DUMMYFUNCTION("""COMPUTED_VALUE"""),45915.66666666667)</f>
        <v>45915.66667</v>
      </c>
      <c r="K428" s="1">
        <f>IFERROR(__xludf.DUMMYFUNCTION("""COMPUTED_VALUE"""),488.18)</f>
        <v>488.18</v>
      </c>
      <c r="M428" s="2">
        <f>IFERROR(__xludf.DUMMYFUNCTION("""COMPUTED_VALUE"""),45915.66666666667)</f>
        <v>45915.66667</v>
      </c>
      <c r="N428" s="1">
        <f>IFERROR(__xludf.DUMMYFUNCTION("""COMPUTED_VALUE"""),2453621.0)</f>
        <v>2453621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IFERROR(__xludf.DUMMYFUNCTION("""COMPUTED_VALUE"""),488.18)</f>
        <v>488.18</v>
      </c>
      <c r="D429" s="2">
        <f>IFERROR(__xludf.DUMMYFUNCTION("""COMPUTED_VALUE"""),45916.66666666667)</f>
        <v>45916.66667</v>
      </c>
      <c r="E429" s="1">
        <f>IFERROR(__xludf.DUMMYFUNCTION("""COMPUTED_VALUE"""),491.44)</f>
        <v>491.44</v>
      </c>
      <c r="G429" s="2">
        <f>IFERROR(__xludf.DUMMYFUNCTION("""COMPUTED_VALUE"""),45916.66666666667)</f>
        <v>45916.66667</v>
      </c>
      <c r="H429" s="1">
        <f>IFERROR(__xludf.DUMMYFUNCTION("""COMPUTED_VALUE"""),479.5)</f>
        <v>479.5</v>
      </c>
      <c r="J429" s="2">
        <f>IFERROR(__xludf.DUMMYFUNCTION("""COMPUTED_VALUE"""),45916.66666666667)</f>
        <v>45916.66667</v>
      </c>
      <c r="K429" s="1">
        <f>IFERROR(__xludf.DUMMYFUNCTION("""COMPUTED_VALUE"""),484.2)</f>
        <v>484.2</v>
      </c>
      <c r="M429" s="2">
        <f>IFERROR(__xludf.DUMMYFUNCTION("""COMPUTED_VALUE"""),45916.66666666667)</f>
        <v>45916.66667</v>
      </c>
      <c r="N429" s="1">
        <f>IFERROR(__xludf.DUMMYFUNCTION("""COMPUTED_VALUE"""),2757860.0)</f>
        <v>2757860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IFERROR(__xludf.DUMMYFUNCTION("""COMPUTED_VALUE"""),484.2)</f>
        <v>484.2</v>
      </c>
      <c r="D430" s="2">
        <f>IFERROR(__xludf.DUMMYFUNCTION("""COMPUTED_VALUE"""),45917.66666666667)</f>
        <v>45917.66667</v>
      </c>
      <c r="E430" s="1">
        <f>IFERROR(__xludf.DUMMYFUNCTION("""COMPUTED_VALUE"""),490.02)</f>
        <v>490.02</v>
      </c>
      <c r="G430" s="2">
        <f>IFERROR(__xludf.DUMMYFUNCTION("""COMPUTED_VALUE"""),45917.66666666667)</f>
        <v>45917.66667</v>
      </c>
      <c r="H430" s="1">
        <f>IFERROR(__xludf.DUMMYFUNCTION("""COMPUTED_VALUE"""),477.41)</f>
        <v>477.41</v>
      </c>
      <c r="J430" s="2">
        <f>IFERROR(__xludf.DUMMYFUNCTION("""COMPUTED_VALUE"""),45917.66666666667)</f>
        <v>45917.66667</v>
      </c>
      <c r="K430" s="1">
        <f>IFERROR(__xludf.DUMMYFUNCTION("""COMPUTED_VALUE"""),478.38)</f>
        <v>478.38</v>
      </c>
      <c r="M430" s="2">
        <f>IFERROR(__xludf.DUMMYFUNCTION("""COMPUTED_VALUE"""),45917.66666666667)</f>
        <v>45917.66667</v>
      </c>
      <c r="N430" s="1">
        <f>IFERROR(__xludf.DUMMYFUNCTION("""COMPUTED_VALUE"""),2403648.0)</f>
        <v>2403648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IFERROR(__xludf.DUMMYFUNCTION("""COMPUTED_VALUE"""),476.74)</f>
        <v>476.74</v>
      </c>
      <c r="D431" s="2">
        <f>IFERROR(__xludf.DUMMYFUNCTION("""COMPUTED_VALUE"""),45918.66666666667)</f>
        <v>45918.66667</v>
      </c>
      <c r="E431" s="1">
        <f>IFERROR(__xludf.DUMMYFUNCTION("""COMPUTED_VALUE"""),482.26)</f>
        <v>482.26</v>
      </c>
      <c r="G431" s="2">
        <f>IFERROR(__xludf.DUMMYFUNCTION("""COMPUTED_VALUE"""),45918.66666666667)</f>
        <v>45918.66667</v>
      </c>
      <c r="H431" s="1">
        <f>IFERROR(__xludf.DUMMYFUNCTION("""COMPUTED_VALUE"""),473.89)</f>
        <v>473.89</v>
      </c>
      <c r="J431" s="2">
        <f>IFERROR(__xludf.DUMMYFUNCTION("""COMPUTED_VALUE"""),45918.66666666667)</f>
        <v>45918.66667</v>
      </c>
      <c r="K431" s="1">
        <f>IFERROR(__xludf.DUMMYFUNCTION("""COMPUTED_VALUE"""),478.79)</f>
        <v>478.79</v>
      </c>
      <c r="M431" s="2">
        <f>IFERROR(__xludf.DUMMYFUNCTION("""COMPUTED_VALUE"""),45918.66666666667)</f>
        <v>45918.66667</v>
      </c>
      <c r="N431" s="1">
        <f>IFERROR(__xludf.DUMMYFUNCTION("""COMPUTED_VALUE"""),2141988.0)</f>
        <v>2141988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IFERROR(__xludf.DUMMYFUNCTION("""COMPUTED_VALUE"""),478.79)</f>
        <v>478.79</v>
      </c>
      <c r="D432" s="2">
        <f>IFERROR(__xludf.DUMMYFUNCTION("""COMPUTED_VALUE"""),45919.66666666667)</f>
        <v>45919.66667</v>
      </c>
      <c r="E432" s="1">
        <f>IFERROR(__xludf.DUMMYFUNCTION("""COMPUTED_VALUE"""),482.05)</f>
        <v>482.05</v>
      </c>
      <c r="G432" s="2">
        <f>IFERROR(__xludf.DUMMYFUNCTION("""COMPUTED_VALUE"""),45919.66666666667)</f>
        <v>45919.66667</v>
      </c>
      <c r="H432" s="1">
        <f>IFERROR(__xludf.DUMMYFUNCTION("""COMPUTED_VALUE"""),473.17)</f>
        <v>473.17</v>
      </c>
      <c r="J432" s="2">
        <f>IFERROR(__xludf.DUMMYFUNCTION("""COMPUTED_VALUE"""),45919.66666666667)</f>
        <v>45919.66667</v>
      </c>
      <c r="K432" s="1">
        <f>IFERROR(__xludf.DUMMYFUNCTION("""COMPUTED_VALUE"""),475.42)</f>
        <v>475.42</v>
      </c>
      <c r="M432" s="2">
        <f>IFERROR(__xludf.DUMMYFUNCTION("""COMPUTED_VALUE"""),45919.66666666667)</f>
        <v>45919.66667</v>
      </c>
      <c r="N432" s="1">
        <f>IFERROR(__xludf.DUMMYFUNCTION("""COMPUTED_VALUE"""),5386121.0)</f>
        <v>5386121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IFERROR(__xludf.DUMMYFUNCTION("""COMPUTED_VALUE"""),470.62)</f>
        <v>470.62</v>
      </c>
      <c r="D433" s="2">
        <f>IFERROR(__xludf.DUMMYFUNCTION("""COMPUTED_VALUE"""),45922.66666666667)</f>
        <v>45922.66667</v>
      </c>
      <c r="E433" s="1">
        <f>IFERROR(__xludf.DUMMYFUNCTION("""COMPUTED_VALUE"""),472.51)</f>
        <v>472.51</v>
      </c>
      <c r="G433" s="2">
        <f>IFERROR(__xludf.DUMMYFUNCTION("""COMPUTED_VALUE"""),45922.66666666667)</f>
        <v>45922.66667</v>
      </c>
      <c r="H433" s="1">
        <f>IFERROR(__xludf.DUMMYFUNCTION("""COMPUTED_VALUE"""),460.21)</f>
        <v>460.21</v>
      </c>
      <c r="J433" s="2">
        <f>IFERROR(__xludf.DUMMYFUNCTION("""COMPUTED_VALUE"""),45922.66666666667)</f>
        <v>45922.66667</v>
      </c>
      <c r="K433" s="1">
        <f>IFERROR(__xludf.DUMMYFUNCTION("""COMPUTED_VALUE"""),460.31)</f>
        <v>460.31</v>
      </c>
      <c r="M433" s="2">
        <f>IFERROR(__xludf.DUMMYFUNCTION("""COMPUTED_VALUE"""),45922.66666666667)</f>
        <v>45922.66667</v>
      </c>
      <c r="N433" s="1">
        <f>IFERROR(__xludf.DUMMYFUNCTION("""COMPUTED_VALUE"""),3520711.0)</f>
        <v>3520711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IFERROR(__xludf.DUMMYFUNCTION("""COMPUTED_VALUE"""),460.31)</f>
        <v>460.31</v>
      </c>
      <c r="D434" s="2">
        <f>IFERROR(__xludf.DUMMYFUNCTION("""COMPUTED_VALUE"""),45923.66666666667)</f>
        <v>45923.66667</v>
      </c>
      <c r="E434" s="1">
        <f>IFERROR(__xludf.DUMMYFUNCTION("""COMPUTED_VALUE"""),463.57)</f>
        <v>463.57</v>
      </c>
      <c r="G434" s="2">
        <f>IFERROR(__xludf.DUMMYFUNCTION("""COMPUTED_VALUE"""),45923.66666666667)</f>
        <v>45923.66667</v>
      </c>
      <c r="H434" s="1">
        <f>IFERROR(__xludf.DUMMYFUNCTION("""COMPUTED_VALUE"""),449.08)</f>
        <v>449.08</v>
      </c>
      <c r="J434" s="2">
        <f>IFERROR(__xludf.DUMMYFUNCTION("""COMPUTED_VALUE"""),45923.66666666667)</f>
        <v>45923.66667</v>
      </c>
      <c r="K434" s="1">
        <f>IFERROR(__xludf.DUMMYFUNCTION("""COMPUTED_VALUE"""),450.1)</f>
        <v>450.1</v>
      </c>
      <c r="M434" s="2">
        <f>IFERROR(__xludf.DUMMYFUNCTION("""COMPUTED_VALUE"""),45923.66666666667)</f>
        <v>45923.66667</v>
      </c>
      <c r="N434" s="1">
        <f>IFERROR(__xludf.DUMMYFUNCTION("""COMPUTED_VALUE"""),3731868.0)</f>
        <v>3731868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IFERROR(__xludf.DUMMYFUNCTION("""COMPUTED_VALUE"""),447.85)</f>
        <v>447.85</v>
      </c>
      <c r="D435" s="2">
        <f>IFERROR(__xludf.DUMMYFUNCTION("""COMPUTED_VALUE"""),45924.66666666667)</f>
        <v>45924.66667</v>
      </c>
      <c r="E435" s="1">
        <f>IFERROR(__xludf.DUMMYFUNCTION("""COMPUTED_VALUE"""),464.09)</f>
        <v>464.09</v>
      </c>
      <c r="G435" s="2">
        <f>IFERROR(__xludf.DUMMYFUNCTION("""COMPUTED_VALUE"""),45924.66666666667)</f>
        <v>45924.66667</v>
      </c>
      <c r="H435" s="1">
        <f>IFERROR(__xludf.DUMMYFUNCTION("""COMPUTED_VALUE"""),447.85)</f>
        <v>447.85</v>
      </c>
      <c r="J435" s="2">
        <f>IFERROR(__xludf.DUMMYFUNCTION("""COMPUTED_VALUE"""),45924.66666666667)</f>
        <v>45924.66667</v>
      </c>
      <c r="K435" s="1">
        <f>IFERROR(__xludf.DUMMYFUNCTION("""COMPUTED_VALUE"""),462.55)</f>
        <v>462.55</v>
      </c>
      <c r="M435" s="2">
        <f>IFERROR(__xludf.DUMMYFUNCTION("""COMPUTED_VALUE"""),45924.66666666667)</f>
        <v>45924.66667</v>
      </c>
      <c r="N435" s="1">
        <f>IFERROR(__xludf.DUMMYFUNCTION("""COMPUTED_VALUE"""),3644716.0)</f>
        <v>3644716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IFERROR(__xludf.DUMMYFUNCTION("""COMPUTED_VALUE"""),462.3)</f>
        <v>462.3</v>
      </c>
      <c r="D436" s="2">
        <f>IFERROR(__xludf.DUMMYFUNCTION("""COMPUTED_VALUE"""),45925.66666666667)</f>
        <v>45925.66667</v>
      </c>
      <c r="E436" s="1">
        <f>IFERROR(__xludf.DUMMYFUNCTION("""COMPUTED_VALUE"""),464.77)</f>
        <v>464.77</v>
      </c>
      <c r="G436" s="2">
        <f>IFERROR(__xludf.DUMMYFUNCTION("""COMPUTED_VALUE"""),45925.66666666667)</f>
        <v>45925.66667</v>
      </c>
      <c r="H436" s="1">
        <f>IFERROR(__xludf.DUMMYFUNCTION("""COMPUTED_VALUE"""),452.29)</f>
        <v>452.29</v>
      </c>
      <c r="J436" s="2">
        <f>IFERROR(__xludf.DUMMYFUNCTION("""COMPUTED_VALUE"""),45925.66666666667)</f>
        <v>45925.66667</v>
      </c>
      <c r="K436" s="1">
        <f>IFERROR(__xludf.DUMMYFUNCTION("""COMPUTED_VALUE"""),453.37)</f>
        <v>453.37</v>
      </c>
      <c r="M436" s="2">
        <f>IFERROR(__xludf.DUMMYFUNCTION("""COMPUTED_VALUE"""),45925.66666666667)</f>
        <v>45925.66667</v>
      </c>
      <c r="N436" s="1">
        <f>IFERROR(__xludf.DUMMYFUNCTION("""COMPUTED_VALUE"""),3217239.0)</f>
        <v>3217239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IFERROR(__xludf.DUMMYFUNCTION("""COMPUTED_VALUE"""),453.37)</f>
        <v>453.37</v>
      </c>
      <c r="D437" s="2">
        <f>IFERROR(__xludf.DUMMYFUNCTION("""COMPUTED_VALUE"""),45926.66666666667)</f>
        <v>45926.66667</v>
      </c>
      <c r="E437" s="1">
        <f>IFERROR(__xludf.DUMMYFUNCTION("""COMPUTED_VALUE"""),460.31)</f>
        <v>460.31</v>
      </c>
      <c r="G437" s="2">
        <f>IFERROR(__xludf.DUMMYFUNCTION("""COMPUTED_VALUE"""),45926.66666666667)</f>
        <v>45926.66667</v>
      </c>
      <c r="H437" s="1">
        <f>IFERROR(__xludf.DUMMYFUNCTION("""COMPUTED_VALUE"""),453.37)</f>
        <v>453.37</v>
      </c>
      <c r="J437" s="2">
        <f>IFERROR(__xludf.DUMMYFUNCTION("""COMPUTED_VALUE"""),45926.66666666667)</f>
        <v>45926.66667</v>
      </c>
      <c r="K437" s="1">
        <f>IFERROR(__xludf.DUMMYFUNCTION("""COMPUTED_VALUE"""),457.65)</f>
        <v>457.65</v>
      </c>
      <c r="M437" s="2">
        <f>IFERROR(__xludf.DUMMYFUNCTION("""COMPUTED_VALUE"""),45926.66666666667)</f>
        <v>45926.66667</v>
      </c>
      <c r="N437" s="1">
        <f>IFERROR(__xludf.DUMMYFUNCTION("""COMPUTED_VALUE"""),2154347.0)</f>
        <v>2154347</v>
      </c>
    </row>
  </sheetData>
  <drawing r:id="rId1"/>
</worksheet>
</file>