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IFERROR(__xludf.DUMMYFUNCTION("GOOGLEFINANCE(""DJUSEN"", ""open"", DATE(2024,1,1), TODAY(), ""DAILY"")"),"Date")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IFERROR(__xludf.DUMMYFUNCTION("GOOGLEFINANCE(""DJUSEN"", ""high"", DATE(2024,1,1), TODAY(), ""DAILY"")"),"Date")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IFERROR(__xludf.DUMMYFUNCTION("GOOGLEFINANCE(""DJUSEN"", ""low"", DATE(2024,1,1), TODAY(), ""DAILY"")"),"Date")</f>
        <v>Date</v>
      </c>
      <c r="H1" s="1" t="str">
        <f>IFERROR(__xludf.DUMMYFUNCTION("""COMPUTED_VALUE"""),"Low")</f>
        <v>Low</v>
      </c>
      <c r="J1" s="1" t="str">
        <f>IFERROR(__xludf.DUMMYFUNCTION("GOOGLEFINANCE(""DJUSEN"", ""close"", DATE(2024,1,1), TODAY(), ""DAILY"")"),"Date")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IFERROR(__xludf.DUMMYFUNCTION("GOOGLEFINANCE(""DJUSEN"", ""volume"", DATE(2024,1,1), TODAY(), ""DAILY"")"),"Date")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IFERROR(__xludf.DUMMYFUNCTION("""COMPUTED_VALUE"""),45293.66666666667)</f>
        <v>45293.66667</v>
      </c>
      <c r="B2" s="1">
        <f>IFERROR(__xludf.DUMMYFUNCTION("""COMPUTED_VALUE"""),696.24)</f>
        <v>696.24</v>
      </c>
      <c r="D2" s="2">
        <f>IFERROR(__xludf.DUMMYFUNCTION("""COMPUTED_VALUE"""),45293.66666666667)</f>
        <v>45293.66667</v>
      </c>
      <c r="E2" s="1">
        <f>IFERROR(__xludf.DUMMYFUNCTION("""COMPUTED_VALUE"""),710.0)</f>
        <v>710</v>
      </c>
      <c r="G2" s="2">
        <f>IFERROR(__xludf.DUMMYFUNCTION("""COMPUTED_VALUE"""),45293.66666666667)</f>
        <v>45293.66667</v>
      </c>
      <c r="H2" s="1">
        <f>IFERROR(__xludf.DUMMYFUNCTION("""COMPUTED_VALUE"""),696.24)</f>
        <v>696.24</v>
      </c>
      <c r="J2" s="2">
        <f>IFERROR(__xludf.DUMMYFUNCTION("""COMPUTED_VALUE"""),45293.66666666667)</f>
        <v>45293.66667</v>
      </c>
      <c r="K2" s="1">
        <f>IFERROR(__xludf.DUMMYFUNCTION("""COMPUTED_VALUE"""),703.65)</f>
        <v>703.65</v>
      </c>
      <c r="M2" s="2">
        <f>IFERROR(__xludf.DUMMYFUNCTION("""COMPUTED_VALUE"""),45293.66666666667)</f>
        <v>45293.66667</v>
      </c>
      <c r="N2" s="1">
        <f>IFERROR(__xludf.DUMMYFUNCTION("""COMPUTED_VALUE"""),1.98492939E8)</f>
        <v>198492939</v>
      </c>
    </row>
    <row r="3">
      <c r="A3" s="2">
        <f>IFERROR(__xludf.DUMMYFUNCTION("""COMPUTED_VALUE"""),45294.66666666667)</f>
        <v>45294.66667</v>
      </c>
      <c r="B3" s="1">
        <f>IFERROR(__xludf.DUMMYFUNCTION("""COMPUTED_VALUE"""),703.65)</f>
        <v>703.65</v>
      </c>
      <c r="D3" s="2">
        <f>IFERROR(__xludf.DUMMYFUNCTION("""COMPUTED_VALUE"""),45294.66666666667)</f>
        <v>45294.66667</v>
      </c>
      <c r="E3" s="1">
        <f>IFERROR(__xludf.DUMMYFUNCTION("""COMPUTED_VALUE"""),715.88)</f>
        <v>715.88</v>
      </c>
      <c r="G3" s="2">
        <f>IFERROR(__xludf.DUMMYFUNCTION("""COMPUTED_VALUE"""),45294.66666666667)</f>
        <v>45294.66667</v>
      </c>
      <c r="H3" s="1">
        <f>IFERROR(__xludf.DUMMYFUNCTION("""COMPUTED_VALUE"""),700.18)</f>
        <v>700.18</v>
      </c>
      <c r="J3" s="2">
        <f>IFERROR(__xludf.DUMMYFUNCTION("""COMPUTED_VALUE"""),45294.66666666667)</f>
        <v>45294.66667</v>
      </c>
      <c r="K3" s="1">
        <f>IFERROR(__xludf.DUMMYFUNCTION("""COMPUTED_VALUE"""),713.06)</f>
        <v>713.06</v>
      </c>
      <c r="M3" s="2">
        <f>IFERROR(__xludf.DUMMYFUNCTION("""COMPUTED_VALUE"""),45294.66666666667)</f>
        <v>45294.66667</v>
      </c>
      <c r="N3" s="1">
        <f>IFERROR(__xludf.DUMMYFUNCTION("""COMPUTED_VALUE"""),2.16257002E8)</f>
        <v>216257002</v>
      </c>
    </row>
    <row r="4">
      <c r="A4" s="2">
        <f>IFERROR(__xludf.DUMMYFUNCTION("""COMPUTED_VALUE"""),45295.66666666667)</f>
        <v>45295.66667</v>
      </c>
      <c r="B4" s="1">
        <f>IFERROR(__xludf.DUMMYFUNCTION("""COMPUTED_VALUE"""),713.06)</f>
        <v>713.06</v>
      </c>
      <c r="D4" s="2">
        <f>IFERROR(__xludf.DUMMYFUNCTION("""COMPUTED_VALUE"""),45295.66666666667)</f>
        <v>45295.66667</v>
      </c>
      <c r="E4" s="1">
        <f>IFERROR(__xludf.DUMMYFUNCTION("""COMPUTED_VALUE"""),720.98)</f>
        <v>720.98</v>
      </c>
      <c r="G4" s="2">
        <f>IFERROR(__xludf.DUMMYFUNCTION("""COMPUTED_VALUE"""),45295.66666666667)</f>
        <v>45295.66667</v>
      </c>
      <c r="H4" s="1">
        <f>IFERROR(__xludf.DUMMYFUNCTION("""COMPUTED_VALUE"""),700.59)</f>
        <v>700.59</v>
      </c>
      <c r="J4" s="2">
        <f>IFERROR(__xludf.DUMMYFUNCTION("""COMPUTED_VALUE"""),45295.66666666667)</f>
        <v>45295.66667</v>
      </c>
      <c r="K4" s="1">
        <f>IFERROR(__xludf.DUMMYFUNCTION("""COMPUTED_VALUE"""),701.39)</f>
        <v>701.39</v>
      </c>
      <c r="M4" s="2">
        <f>IFERROR(__xludf.DUMMYFUNCTION("""COMPUTED_VALUE"""),45295.66666666667)</f>
        <v>45295.66667</v>
      </c>
      <c r="N4" s="1">
        <f>IFERROR(__xludf.DUMMYFUNCTION("""COMPUTED_VALUE"""),2.32288975E8)</f>
        <v>232288975</v>
      </c>
    </row>
    <row r="5">
      <c r="A5" s="2">
        <f>IFERROR(__xludf.DUMMYFUNCTION("""COMPUTED_VALUE"""),45296.66666666667)</f>
        <v>45296.66667</v>
      </c>
      <c r="B5" s="1">
        <f>IFERROR(__xludf.DUMMYFUNCTION("""COMPUTED_VALUE"""),701.39)</f>
        <v>701.39</v>
      </c>
      <c r="D5" s="2">
        <f>IFERROR(__xludf.DUMMYFUNCTION("""COMPUTED_VALUE"""),45296.66666666667)</f>
        <v>45296.66667</v>
      </c>
      <c r="E5" s="1">
        <f>IFERROR(__xludf.DUMMYFUNCTION("""COMPUTED_VALUE"""),707.5)</f>
        <v>707.5</v>
      </c>
      <c r="G5" s="2">
        <f>IFERROR(__xludf.DUMMYFUNCTION("""COMPUTED_VALUE"""),45296.66666666667)</f>
        <v>45296.66667</v>
      </c>
      <c r="H5" s="1">
        <f>IFERROR(__xludf.DUMMYFUNCTION("""COMPUTED_VALUE"""),698.53)</f>
        <v>698.53</v>
      </c>
      <c r="J5" s="2">
        <f>IFERROR(__xludf.DUMMYFUNCTION("""COMPUTED_VALUE"""),45296.66666666667)</f>
        <v>45296.66667</v>
      </c>
      <c r="K5" s="1">
        <f>IFERROR(__xludf.DUMMYFUNCTION("""COMPUTED_VALUE"""),702.41)</f>
        <v>702.41</v>
      </c>
      <c r="M5" s="2">
        <f>IFERROR(__xludf.DUMMYFUNCTION("""COMPUTED_VALUE"""),45296.66666666667)</f>
        <v>45296.66667</v>
      </c>
      <c r="N5" s="1">
        <f>IFERROR(__xludf.DUMMYFUNCTION("""COMPUTED_VALUE"""),2.62604205E8)</f>
        <v>262604205</v>
      </c>
    </row>
    <row r="6">
      <c r="A6" s="2">
        <f>IFERROR(__xludf.DUMMYFUNCTION("""COMPUTED_VALUE"""),45299.66666666667)</f>
        <v>45299.66667</v>
      </c>
      <c r="B6" s="1">
        <f>IFERROR(__xludf.DUMMYFUNCTION("""COMPUTED_VALUE"""),702.41)</f>
        <v>702.41</v>
      </c>
      <c r="D6" s="2">
        <f>IFERROR(__xludf.DUMMYFUNCTION("""COMPUTED_VALUE"""),45299.66666666667)</f>
        <v>45299.66667</v>
      </c>
      <c r="E6" s="1">
        <f>IFERROR(__xludf.DUMMYFUNCTION("""COMPUTED_VALUE"""),702.41)</f>
        <v>702.41</v>
      </c>
      <c r="G6" s="2">
        <f>IFERROR(__xludf.DUMMYFUNCTION("""COMPUTED_VALUE"""),45299.66666666667)</f>
        <v>45299.66667</v>
      </c>
      <c r="H6" s="1">
        <f>IFERROR(__xludf.DUMMYFUNCTION("""COMPUTED_VALUE"""),680.93)</f>
        <v>680.93</v>
      </c>
      <c r="J6" s="2">
        <f>IFERROR(__xludf.DUMMYFUNCTION("""COMPUTED_VALUE"""),45299.66666666667)</f>
        <v>45299.66667</v>
      </c>
      <c r="K6" s="1">
        <f>IFERROR(__xludf.DUMMYFUNCTION("""COMPUTED_VALUE"""),694.44)</f>
        <v>694.44</v>
      </c>
      <c r="M6" s="2">
        <f>IFERROR(__xludf.DUMMYFUNCTION("""COMPUTED_VALUE"""),45299.66666666667)</f>
        <v>45299.66667</v>
      </c>
      <c r="N6" s="1">
        <f>IFERROR(__xludf.DUMMYFUNCTION("""COMPUTED_VALUE"""),2.73851689E8)</f>
        <v>273851689</v>
      </c>
    </row>
    <row r="7">
      <c r="A7" s="2">
        <f>IFERROR(__xludf.DUMMYFUNCTION("""COMPUTED_VALUE"""),45300.66666666667)</f>
        <v>45300.66667</v>
      </c>
      <c r="B7" s="1">
        <f>IFERROR(__xludf.DUMMYFUNCTION("""COMPUTED_VALUE"""),694.44)</f>
        <v>694.44</v>
      </c>
      <c r="D7" s="2">
        <f>IFERROR(__xludf.DUMMYFUNCTION("""COMPUTED_VALUE"""),45300.66666666667)</f>
        <v>45300.66667</v>
      </c>
      <c r="E7" s="1">
        <f>IFERROR(__xludf.DUMMYFUNCTION("""COMPUTED_VALUE"""),694.44)</f>
        <v>694.44</v>
      </c>
      <c r="G7" s="2">
        <f>IFERROR(__xludf.DUMMYFUNCTION("""COMPUTED_VALUE"""),45300.66666666667)</f>
        <v>45300.66667</v>
      </c>
      <c r="H7" s="1">
        <f>IFERROR(__xludf.DUMMYFUNCTION("""COMPUTED_VALUE"""),681.61)</f>
        <v>681.61</v>
      </c>
      <c r="J7" s="2">
        <f>IFERROR(__xludf.DUMMYFUNCTION("""COMPUTED_VALUE"""),45300.66666666667)</f>
        <v>45300.66667</v>
      </c>
      <c r="K7" s="1">
        <f>IFERROR(__xludf.DUMMYFUNCTION("""COMPUTED_VALUE"""),683.9)</f>
        <v>683.9</v>
      </c>
      <c r="M7" s="2">
        <f>IFERROR(__xludf.DUMMYFUNCTION("""COMPUTED_VALUE"""),45300.66666666667)</f>
        <v>45300.66667</v>
      </c>
      <c r="N7" s="1">
        <f>IFERROR(__xludf.DUMMYFUNCTION("""COMPUTED_VALUE"""),2.4455256E8)</f>
        <v>244552560</v>
      </c>
    </row>
    <row r="8">
      <c r="A8" s="2">
        <f>IFERROR(__xludf.DUMMYFUNCTION("""COMPUTED_VALUE"""),45301.66666666667)</f>
        <v>45301.66667</v>
      </c>
      <c r="B8" s="1">
        <f>IFERROR(__xludf.DUMMYFUNCTION("""COMPUTED_VALUE"""),683.9)</f>
        <v>683.9</v>
      </c>
      <c r="D8" s="2">
        <f>IFERROR(__xludf.DUMMYFUNCTION("""COMPUTED_VALUE"""),45301.66666666667)</f>
        <v>45301.66667</v>
      </c>
      <c r="E8" s="1">
        <f>IFERROR(__xludf.DUMMYFUNCTION("""COMPUTED_VALUE"""),683.9)</f>
        <v>683.9</v>
      </c>
      <c r="G8" s="2">
        <f>IFERROR(__xludf.DUMMYFUNCTION("""COMPUTED_VALUE"""),45301.66666666667)</f>
        <v>45301.66667</v>
      </c>
      <c r="H8" s="1">
        <f>IFERROR(__xludf.DUMMYFUNCTION("""COMPUTED_VALUE"""),673.96)</f>
        <v>673.96</v>
      </c>
      <c r="J8" s="2">
        <f>IFERROR(__xludf.DUMMYFUNCTION("""COMPUTED_VALUE"""),45301.66666666667)</f>
        <v>45301.66667</v>
      </c>
      <c r="K8" s="1">
        <f>IFERROR(__xludf.DUMMYFUNCTION("""COMPUTED_VALUE"""),676.89)</f>
        <v>676.89</v>
      </c>
      <c r="M8" s="2">
        <f>IFERROR(__xludf.DUMMYFUNCTION("""COMPUTED_VALUE"""),45301.66666666667)</f>
        <v>45301.66667</v>
      </c>
      <c r="N8" s="1">
        <f>IFERROR(__xludf.DUMMYFUNCTION("""COMPUTED_VALUE"""),2.3152864E8)</f>
        <v>231528640</v>
      </c>
    </row>
    <row r="9">
      <c r="A9" s="2">
        <f>IFERROR(__xludf.DUMMYFUNCTION("""COMPUTED_VALUE"""),45302.66666666667)</f>
        <v>45302.66667</v>
      </c>
      <c r="B9" s="1">
        <f>IFERROR(__xludf.DUMMYFUNCTION("""COMPUTED_VALUE"""),676.89)</f>
        <v>676.89</v>
      </c>
      <c r="D9" s="2">
        <f>IFERROR(__xludf.DUMMYFUNCTION("""COMPUTED_VALUE"""),45302.66666666667)</f>
        <v>45302.66667</v>
      </c>
      <c r="E9" s="1">
        <f>IFERROR(__xludf.DUMMYFUNCTION("""COMPUTED_VALUE"""),681.82)</f>
        <v>681.82</v>
      </c>
      <c r="G9" s="2">
        <f>IFERROR(__xludf.DUMMYFUNCTION("""COMPUTED_VALUE"""),45302.66666666667)</f>
        <v>45302.66667</v>
      </c>
      <c r="H9" s="1">
        <f>IFERROR(__xludf.DUMMYFUNCTION("""COMPUTED_VALUE"""),675.77)</f>
        <v>675.77</v>
      </c>
      <c r="J9" s="2">
        <f>IFERROR(__xludf.DUMMYFUNCTION("""COMPUTED_VALUE"""),45302.66666666667)</f>
        <v>45302.66667</v>
      </c>
      <c r="K9" s="1">
        <f>IFERROR(__xludf.DUMMYFUNCTION("""COMPUTED_VALUE"""),677.55)</f>
        <v>677.55</v>
      </c>
      <c r="M9" s="2">
        <f>IFERROR(__xludf.DUMMYFUNCTION("""COMPUTED_VALUE"""),45302.66666666667)</f>
        <v>45302.66667</v>
      </c>
      <c r="N9" s="1">
        <f>IFERROR(__xludf.DUMMYFUNCTION("""COMPUTED_VALUE"""),2.9761222E8)</f>
        <v>297612220</v>
      </c>
    </row>
    <row r="10">
      <c r="A10" s="2">
        <f>IFERROR(__xludf.DUMMYFUNCTION("""COMPUTED_VALUE"""),45303.66666666667)</f>
        <v>45303.66667</v>
      </c>
      <c r="B10" s="1">
        <f>IFERROR(__xludf.DUMMYFUNCTION("""COMPUTED_VALUE"""),677.55)</f>
        <v>677.55</v>
      </c>
      <c r="D10" s="2">
        <f>IFERROR(__xludf.DUMMYFUNCTION("""COMPUTED_VALUE"""),45303.66666666667)</f>
        <v>45303.66667</v>
      </c>
      <c r="E10" s="1">
        <f>IFERROR(__xludf.DUMMYFUNCTION("""COMPUTED_VALUE"""),691.25)</f>
        <v>691.25</v>
      </c>
      <c r="G10" s="2">
        <f>IFERROR(__xludf.DUMMYFUNCTION("""COMPUTED_VALUE"""),45303.66666666667)</f>
        <v>45303.66667</v>
      </c>
      <c r="H10" s="1">
        <f>IFERROR(__xludf.DUMMYFUNCTION("""COMPUTED_VALUE"""),677.55)</f>
        <v>677.55</v>
      </c>
      <c r="J10" s="2">
        <f>IFERROR(__xludf.DUMMYFUNCTION("""COMPUTED_VALUE"""),45303.66666666667)</f>
        <v>45303.66667</v>
      </c>
      <c r="K10" s="1">
        <f>IFERROR(__xludf.DUMMYFUNCTION("""COMPUTED_VALUE"""),686.08)</f>
        <v>686.08</v>
      </c>
      <c r="M10" s="2">
        <f>IFERROR(__xludf.DUMMYFUNCTION("""COMPUTED_VALUE"""),45303.66666666667)</f>
        <v>45303.66667</v>
      </c>
      <c r="N10" s="1">
        <f>IFERROR(__xludf.DUMMYFUNCTION("""COMPUTED_VALUE"""),2.52091871E8)</f>
        <v>252091871</v>
      </c>
    </row>
    <row r="11">
      <c r="A11" s="2">
        <f>IFERROR(__xludf.DUMMYFUNCTION("""COMPUTED_VALUE"""),45307.66666666667)</f>
        <v>45307.66667</v>
      </c>
      <c r="B11" s="1">
        <f>IFERROR(__xludf.DUMMYFUNCTION("""COMPUTED_VALUE"""),686.08)</f>
        <v>686.08</v>
      </c>
      <c r="D11" s="2">
        <f>IFERROR(__xludf.DUMMYFUNCTION("""COMPUTED_VALUE"""),45307.66666666667)</f>
        <v>45307.66667</v>
      </c>
      <c r="E11" s="1">
        <f>IFERROR(__xludf.DUMMYFUNCTION("""COMPUTED_VALUE"""),686.08)</f>
        <v>686.08</v>
      </c>
      <c r="G11" s="2">
        <f>IFERROR(__xludf.DUMMYFUNCTION("""COMPUTED_VALUE"""),45307.66666666667)</f>
        <v>45307.66667</v>
      </c>
      <c r="H11" s="1">
        <f>IFERROR(__xludf.DUMMYFUNCTION("""COMPUTED_VALUE"""),668.71)</f>
        <v>668.71</v>
      </c>
      <c r="J11" s="2">
        <f>IFERROR(__xludf.DUMMYFUNCTION("""COMPUTED_VALUE"""),45307.66666666667)</f>
        <v>45307.66667</v>
      </c>
      <c r="K11" s="1">
        <f>IFERROR(__xludf.DUMMYFUNCTION("""COMPUTED_VALUE"""),669.14)</f>
        <v>669.14</v>
      </c>
      <c r="M11" s="2">
        <f>IFERROR(__xludf.DUMMYFUNCTION("""COMPUTED_VALUE"""),45307.66666666667)</f>
        <v>45307.66667</v>
      </c>
      <c r="N11" s="1">
        <f>IFERROR(__xludf.DUMMYFUNCTION("""COMPUTED_VALUE"""),2.64236318E8)</f>
        <v>264236318</v>
      </c>
    </row>
    <row r="12">
      <c r="A12" s="2">
        <f>IFERROR(__xludf.DUMMYFUNCTION("""COMPUTED_VALUE"""),45308.66666666667)</f>
        <v>45308.66667</v>
      </c>
      <c r="B12" s="1">
        <f>IFERROR(__xludf.DUMMYFUNCTION("""COMPUTED_VALUE"""),669.14)</f>
        <v>669.14</v>
      </c>
      <c r="D12" s="2">
        <f>IFERROR(__xludf.DUMMYFUNCTION("""COMPUTED_VALUE"""),45308.66666666667)</f>
        <v>45308.66667</v>
      </c>
      <c r="E12" s="1">
        <f>IFERROR(__xludf.DUMMYFUNCTION("""COMPUTED_VALUE"""),669.65)</f>
        <v>669.65</v>
      </c>
      <c r="G12" s="2">
        <f>IFERROR(__xludf.DUMMYFUNCTION("""COMPUTED_VALUE"""),45308.66666666667)</f>
        <v>45308.66667</v>
      </c>
      <c r="H12" s="1">
        <f>IFERROR(__xludf.DUMMYFUNCTION("""COMPUTED_VALUE"""),660.62)</f>
        <v>660.62</v>
      </c>
      <c r="J12" s="2">
        <f>IFERROR(__xludf.DUMMYFUNCTION("""COMPUTED_VALUE"""),45308.66666666667)</f>
        <v>45308.66667</v>
      </c>
      <c r="K12" s="1">
        <f>IFERROR(__xludf.DUMMYFUNCTION("""COMPUTED_VALUE"""),663.5)</f>
        <v>663.5</v>
      </c>
      <c r="M12" s="2">
        <f>IFERROR(__xludf.DUMMYFUNCTION("""COMPUTED_VALUE"""),45308.66666666667)</f>
        <v>45308.66667</v>
      </c>
      <c r="N12" s="1">
        <f>IFERROR(__xludf.DUMMYFUNCTION("""COMPUTED_VALUE"""),2.47907323E8)</f>
        <v>247907323</v>
      </c>
    </row>
    <row r="13">
      <c r="A13" s="2">
        <f>IFERROR(__xludf.DUMMYFUNCTION("""COMPUTED_VALUE"""),45309.66666666667)</f>
        <v>45309.66667</v>
      </c>
      <c r="B13" s="1">
        <f>IFERROR(__xludf.DUMMYFUNCTION("""COMPUTED_VALUE"""),663.5)</f>
        <v>663.5</v>
      </c>
      <c r="D13" s="2">
        <f>IFERROR(__xludf.DUMMYFUNCTION("""COMPUTED_VALUE"""),45309.66666666667)</f>
        <v>45309.66667</v>
      </c>
      <c r="E13" s="1">
        <f>IFERROR(__xludf.DUMMYFUNCTION("""COMPUTED_VALUE"""),664.38)</f>
        <v>664.38</v>
      </c>
      <c r="G13" s="2">
        <f>IFERROR(__xludf.DUMMYFUNCTION("""COMPUTED_VALUE"""),45309.66666666667)</f>
        <v>45309.66667</v>
      </c>
      <c r="H13" s="1">
        <f>IFERROR(__xludf.DUMMYFUNCTION("""COMPUTED_VALUE"""),655.26)</f>
        <v>655.26</v>
      </c>
      <c r="J13" s="2">
        <f>IFERROR(__xludf.DUMMYFUNCTION("""COMPUTED_VALUE"""),45309.66666666667)</f>
        <v>45309.66667</v>
      </c>
      <c r="K13" s="1">
        <f>IFERROR(__xludf.DUMMYFUNCTION("""COMPUTED_VALUE"""),662.37)</f>
        <v>662.37</v>
      </c>
      <c r="M13" s="2">
        <f>IFERROR(__xludf.DUMMYFUNCTION("""COMPUTED_VALUE"""),45309.66666666667)</f>
        <v>45309.66667</v>
      </c>
      <c r="N13" s="1">
        <f>IFERROR(__xludf.DUMMYFUNCTION("""COMPUTED_VALUE"""),2.61162899E8)</f>
        <v>261162899</v>
      </c>
    </row>
    <row r="14">
      <c r="A14" s="2">
        <f>IFERROR(__xludf.DUMMYFUNCTION("""COMPUTED_VALUE"""),45310.66666666667)</f>
        <v>45310.66667</v>
      </c>
      <c r="B14" s="1">
        <f>IFERROR(__xludf.DUMMYFUNCTION("""COMPUTED_VALUE"""),662.37)</f>
        <v>662.37</v>
      </c>
      <c r="D14" s="2">
        <f>IFERROR(__xludf.DUMMYFUNCTION("""COMPUTED_VALUE"""),45310.66666666667)</f>
        <v>45310.66667</v>
      </c>
      <c r="E14" s="1">
        <f>IFERROR(__xludf.DUMMYFUNCTION("""COMPUTED_VALUE"""),664.41)</f>
        <v>664.41</v>
      </c>
      <c r="G14" s="2">
        <f>IFERROR(__xludf.DUMMYFUNCTION("""COMPUTED_VALUE"""),45310.66666666667)</f>
        <v>45310.66667</v>
      </c>
      <c r="H14" s="1">
        <f>IFERROR(__xludf.DUMMYFUNCTION("""COMPUTED_VALUE"""),659.5)</f>
        <v>659.5</v>
      </c>
      <c r="J14" s="2">
        <f>IFERROR(__xludf.DUMMYFUNCTION("""COMPUTED_VALUE"""),45310.66666666667)</f>
        <v>45310.66667</v>
      </c>
      <c r="K14" s="1">
        <f>IFERROR(__xludf.DUMMYFUNCTION("""COMPUTED_VALUE"""),664.41)</f>
        <v>664.41</v>
      </c>
      <c r="M14" s="2">
        <f>IFERROR(__xludf.DUMMYFUNCTION("""COMPUTED_VALUE"""),45310.66666666667)</f>
        <v>45310.66667</v>
      </c>
      <c r="N14" s="1">
        <f>IFERROR(__xludf.DUMMYFUNCTION("""COMPUTED_VALUE"""),2.51971456E8)</f>
        <v>251971456</v>
      </c>
    </row>
    <row r="15">
      <c r="A15" s="2">
        <f>IFERROR(__xludf.DUMMYFUNCTION("""COMPUTED_VALUE"""),45313.66666666667)</f>
        <v>45313.66667</v>
      </c>
      <c r="B15" s="1">
        <f>IFERROR(__xludf.DUMMYFUNCTION("""COMPUTED_VALUE"""),664.41)</f>
        <v>664.41</v>
      </c>
      <c r="D15" s="2">
        <f>IFERROR(__xludf.DUMMYFUNCTION("""COMPUTED_VALUE"""),45313.66666666667)</f>
        <v>45313.66667</v>
      </c>
      <c r="E15" s="1">
        <f>IFERROR(__xludf.DUMMYFUNCTION("""COMPUTED_VALUE"""),668.47)</f>
        <v>668.47</v>
      </c>
      <c r="G15" s="2">
        <f>IFERROR(__xludf.DUMMYFUNCTION("""COMPUTED_VALUE"""),45313.66666666667)</f>
        <v>45313.66667</v>
      </c>
      <c r="H15" s="1">
        <f>IFERROR(__xludf.DUMMYFUNCTION("""COMPUTED_VALUE"""),659.12)</f>
        <v>659.12</v>
      </c>
      <c r="J15" s="2">
        <f>IFERROR(__xludf.DUMMYFUNCTION("""COMPUTED_VALUE"""),45313.66666666667)</f>
        <v>45313.66667</v>
      </c>
      <c r="K15" s="1">
        <f>IFERROR(__xludf.DUMMYFUNCTION("""COMPUTED_VALUE"""),666.71)</f>
        <v>666.71</v>
      </c>
      <c r="M15" s="2">
        <f>IFERROR(__xludf.DUMMYFUNCTION("""COMPUTED_VALUE"""),45313.66666666667)</f>
        <v>45313.66667</v>
      </c>
      <c r="N15" s="1">
        <f>IFERROR(__xludf.DUMMYFUNCTION("""COMPUTED_VALUE"""),2.35138316E8)</f>
        <v>235138316</v>
      </c>
    </row>
    <row r="16">
      <c r="A16" s="2">
        <f>IFERROR(__xludf.DUMMYFUNCTION("""COMPUTED_VALUE"""),45314.66666666667)</f>
        <v>45314.66667</v>
      </c>
      <c r="B16" s="1">
        <f>IFERROR(__xludf.DUMMYFUNCTION("""COMPUTED_VALUE"""),666.71)</f>
        <v>666.71</v>
      </c>
      <c r="D16" s="2">
        <f>IFERROR(__xludf.DUMMYFUNCTION("""COMPUTED_VALUE"""),45314.66666666667)</f>
        <v>45314.66667</v>
      </c>
      <c r="E16" s="1">
        <f>IFERROR(__xludf.DUMMYFUNCTION("""COMPUTED_VALUE"""),674.12)</f>
        <v>674.12</v>
      </c>
      <c r="G16" s="2">
        <f>IFERROR(__xludf.DUMMYFUNCTION("""COMPUTED_VALUE"""),45314.66666666667)</f>
        <v>45314.66667</v>
      </c>
      <c r="H16" s="1">
        <f>IFERROR(__xludf.DUMMYFUNCTION("""COMPUTED_VALUE"""),665.43)</f>
        <v>665.43</v>
      </c>
      <c r="J16" s="2">
        <f>IFERROR(__xludf.DUMMYFUNCTION("""COMPUTED_VALUE"""),45314.66666666667)</f>
        <v>45314.66667</v>
      </c>
      <c r="K16" s="1">
        <f>IFERROR(__xludf.DUMMYFUNCTION("""COMPUTED_VALUE"""),668.86)</f>
        <v>668.86</v>
      </c>
      <c r="M16" s="2">
        <f>IFERROR(__xludf.DUMMYFUNCTION("""COMPUTED_VALUE"""),45314.66666666667)</f>
        <v>45314.66667</v>
      </c>
      <c r="N16" s="1">
        <f>IFERROR(__xludf.DUMMYFUNCTION("""COMPUTED_VALUE"""),2.12382136E8)</f>
        <v>212382136</v>
      </c>
    </row>
    <row r="17">
      <c r="A17" s="2">
        <f>IFERROR(__xludf.DUMMYFUNCTION("""COMPUTED_VALUE"""),45315.66666666667)</f>
        <v>45315.66667</v>
      </c>
      <c r="B17" s="1">
        <f>IFERROR(__xludf.DUMMYFUNCTION("""COMPUTED_VALUE"""),668.86)</f>
        <v>668.86</v>
      </c>
      <c r="D17" s="2">
        <f>IFERROR(__xludf.DUMMYFUNCTION("""COMPUTED_VALUE"""),45315.66666666667)</f>
        <v>45315.66667</v>
      </c>
      <c r="E17" s="1">
        <f>IFERROR(__xludf.DUMMYFUNCTION("""COMPUTED_VALUE"""),678.65)</f>
        <v>678.65</v>
      </c>
      <c r="G17" s="2">
        <f>IFERROR(__xludf.DUMMYFUNCTION("""COMPUTED_VALUE"""),45315.66666666667)</f>
        <v>45315.66667</v>
      </c>
      <c r="H17" s="1">
        <f>IFERROR(__xludf.DUMMYFUNCTION("""COMPUTED_VALUE"""),668.86)</f>
        <v>668.86</v>
      </c>
      <c r="J17" s="2">
        <f>IFERROR(__xludf.DUMMYFUNCTION("""COMPUTED_VALUE"""),45315.66666666667)</f>
        <v>45315.66667</v>
      </c>
      <c r="K17" s="1">
        <f>IFERROR(__xludf.DUMMYFUNCTION("""COMPUTED_VALUE"""),678.35)</f>
        <v>678.35</v>
      </c>
      <c r="M17" s="2">
        <f>IFERROR(__xludf.DUMMYFUNCTION("""COMPUTED_VALUE"""),45315.66666666667)</f>
        <v>45315.66667</v>
      </c>
      <c r="N17" s="1">
        <f>IFERROR(__xludf.DUMMYFUNCTION("""COMPUTED_VALUE"""),2.67803468E8)</f>
        <v>267803468</v>
      </c>
    </row>
    <row r="18">
      <c r="A18" s="2">
        <f>IFERROR(__xludf.DUMMYFUNCTION("""COMPUTED_VALUE"""),45316.66666666667)</f>
        <v>45316.66667</v>
      </c>
      <c r="B18" s="1">
        <f>IFERROR(__xludf.DUMMYFUNCTION("""COMPUTED_VALUE"""),678.35)</f>
        <v>678.35</v>
      </c>
      <c r="D18" s="2">
        <f>IFERROR(__xludf.DUMMYFUNCTION("""COMPUTED_VALUE"""),45316.66666666667)</f>
        <v>45316.66667</v>
      </c>
      <c r="E18" s="1">
        <f>IFERROR(__xludf.DUMMYFUNCTION("""COMPUTED_VALUE"""),692.34)</f>
        <v>692.34</v>
      </c>
      <c r="G18" s="2">
        <f>IFERROR(__xludf.DUMMYFUNCTION("""COMPUTED_VALUE"""),45316.66666666667)</f>
        <v>45316.66667</v>
      </c>
      <c r="H18" s="1">
        <f>IFERROR(__xludf.DUMMYFUNCTION("""COMPUTED_VALUE"""),678.35)</f>
        <v>678.35</v>
      </c>
      <c r="J18" s="2">
        <f>IFERROR(__xludf.DUMMYFUNCTION("""COMPUTED_VALUE"""),45316.66666666667)</f>
        <v>45316.66667</v>
      </c>
      <c r="K18" s="1">
        <f>IFERROR(__xludf.DUMMYFUNCTION("""COMPUTED_VALUE"""),692.19)</f>
        <v>692.19</v>
      </c>
      <c r="M18" s="2">
        <f>IFERROR(__xludf.DUMMYFUNCTION("""COMPUTED_VALUE"""),45316.66666666667)</f>
        <v>45316.66667</v>
      </c>
      <c r="N18" s="1">
        <f>IFERROR(__xludf.DUMMYFUNCTION("""COMPUTED_VALUE"""),2.65525921E8)</f>
        <v>265525921</v>
      </c>
    </row>
    <row r="19">
      <c r="A19" s="2">
        <f>IFERROR(__xludf.DUMMYFUNCTION("""COMPUTED_VALUE"""),45317.66666666667)</f>
        <v>45317.66667</v>
      </c>
      <c r="B19" s="1">
        <f>IFERROR(__xludf.DUMMYFUNCTION("""COMPUTED_VALUE"""),692.19)</f>
        <v>692.19</v>
      </c>
      <c r="D19" s="2">
        <f>IFERROR(__xludf.DUMMYFUNCTION("""COMPUTED_VALUE"""),45317.66666666667)</f>
        <v>45317.66667</v>
      </c>
      <c r="E19" s="1">
        <f>IFERROR(__xludf.DUMMYFUNCTION("""COMPUTED_VALUE"""),697.46)</f>
        <v>697.46</v>
      </c>
      <c r="G19" s="2">
        <f>IFERROR(__xludf.DUMMYFUNCTION("""COMPUTED_VALUE"""),45317.66666666667)</f>
        <v>45317.66667</v>
      </c>
      <c r="H19" s="1">
        <f>IFERROR(__xludf.DUMMYFUNCTION("""COMPUTED_VALUE"""),686.67)</f>
        <v>686.67</v>
      </c>
      <c r="J19" s="2">
        <f>IFERROR(__xludf.DUMMYFUNCTION("""COMPUTED_VALUE"""),45317.66666666667)</f>
        <v>45317.66667</v>
      </c>
      <c r="K19" s="1">
        <f>IFERROR(__xludf.DUMMYFUNCTION("""COMPUTED_VALUE"""),697.37)</f>
        <v>697.37</v>
      </c>
      <c r="M19" s="2">
        <f>IFERROR(__xludf.DUMMYFUNCTION("""COMPUTED_VALUE"""),45317.66666666667)</f>
        <v>45317.66667</v>
      </c>
      <c r="N19" s="1">
        <f>IFERROR(__xludf.DUMMYFUNCTION("""COMPUTED_VALUE"""),2.20972459E8)</f>
        <v>220972459</v>
      </c>
    </row>
    <row r="20">
      <c r="A20" s="2">
        <f>IFERROR(__xludf.DUMMYFUNCTION("""COMPUTED_VALUE"""),45320.66666666667)</f>
        <v>45320.66667</v>
      </c>
      <c r="B20" s="1">
        <f>IFERROR(__xludf.DUMMYFUNCTION("""COMPUTED_VALUE"""),697.37)</f>
        <v>697.37</v>
      </c>
      <c r="D20" s="2">
        <f>IFERROR(__xludf.DUMMYFUNCTION("""COMPUTED_VALUE"""),45320.66666666667)</f>
        <v>45320.66667</v>
      </c>
      <c r="E20" s="1">
        <f>IFERROR(__xludf.DUMMYFUNCTION("""COMPUTED_VALUE"""),697.37)</f>
        <v>697.37</v>
      </c>
      <c r="G20" s="2">
        <f>IFERROR(__xludf.DUMMYFUNCTION("""COMPUTED_VALUE"""),45320.66666666667)</f>
        <v>45320.66667</v>
      </c>
      <c r="H20" s="1">
        <f>IFERROR(__xludf.DUMMYFUNCTION("""COMPUTED_VALUE"""),688.98)</f>
        <v>688.98</v>
      </c>
      <c r="J20" s="2">
        <f>IFERROR(__xludf.DUMMYFUNCTION("""COMPUTED_VALUE"""),45320.66666666667)</f>
        <v>45320.66667</v>
      </c>
      <c r="K20" s="1">
        <f>IFERROR(__xludf.DUMMYFUNCTION("""COMPUTED_VALUE"""),696.19)</f>
        <v>696.19</v>
      </c>
      <c r="M20" s="2">
        <f>IFERROR(__xludf.DUMMYFUNCTION("""COMPUTED_VALUE"""),45320.66666666667)</f>
        <v>45320.66667</v>
      </c>
      <c r="N20" s="1">
        <f>IFERROR(__xludf.DUMMYFUNCTION("""COMPUTED_VALUE"""),2.02653246E8)</f>
        <v>202653246</v>
      </c>
    </row>
    <row r="21">
      <c r="A21" s="2">
        <f>IFERROR(__xludf.DUMMYFUNCTION("""COMPUTED_VALUE"""),45321.66666666667)</f>
        <v>45321.66667</v>
      </c>
      <c r="B21" s="1">
        <f>IFERROR(__xludf.DUMMYFUNCTION("""COMPUTED_VALUE"""),696.19)</f>
        <v>696.19</v>
      </c>
      <c r="D21" s="2">
        <f>IFERROR(__xludf.DUMMYFUNCTION("""COMPUTED_VALUE"""),45321.66666666667)</f>
        <v>45321.66667</v>
      </c>
      <c r="E21" s="1">
        <f>IFERROR(__xludf.DUMMYFUNCTION("""COMPUTED_VALUE"""),702.91)</f>
        <v>702.91</v>
      </c>
      <c r="G21" s="2">
        <f>IFERROR(__xludf.DUMMYFUNCTION("""COMPUTED_VALUE"""),45321.66666666667)</f>
        <v>45321.66667</v>
      </c>
      <c r="H21" s="1">
        <f>IFERROR(__xludf.DUMMYFUNCTION("""COMPUTED_VALUE"""),686.68)</f>
        <v>686.68</v>
      </c>
      <c r="J21" s="2">
        <f>IFERROR(__xludf.DUMMYFUNCTION("""COMPUTED_VALUE"""),45321.66666666667)</f>
        <v>45321.66667</v>
      </c>
      <c r="K21" s="1">
        <f>IFERROR(__xludf.DUMMYFUNCTION("""COMPUTED_VALUE"""),702.67)</f>
        <v>702.67</v>
      </c>
      <c r="M21" s="2">
        <f>IFERROR(__xludf.DUMMYFUNCTION("""COMPUTED_VALUE"""),45321.66666666667)</f>
        <v>45321.66667</v>
      </c>
      <c r="N21" s="1">
        <f>IFERROR(__xludf.DUMMYFUNCTION("""COMPUTED_VALUE"""),3.21289795E8)</f>
        <v>321289795</v>
      </c>
    </row>
    <row r="22">
      <c r="A22" s="2">
        <f>IFERROR(__xludf.DUMMYFUNCTION("""COMPUTED_VALUE"""),45322.66666666667)</f>
        <v>45322.66667</v>
      </c>
      <c r="B22" s="1">
        <f>IFERROR(__xludf.DUMMYFUNCTION("""COMPUTED_VALUE"""),702.67)</f>
        <v>702.67</v>
      </c>
      <c r="D22" s="2">
        <f>IFERROR(__xludf.DUMMYFUNCTION("""COMPUTED_VALUE"""),45322.66666666667)</f>
        <v>45322.66667</v>
      </c>
      <c r="E22" s="1">
        <f>IFERROR(__xludf.DUMMYFUNCTION("""COMPUTED_VALUE"""),703.73)</f>
        <v>703.73</v>
      </c>
      <c r="G22" s="2">
        <f>IFERROR(__xludf.DUMMYFUNCTION("""COMPUTED_VALUE"""),45322.66666666667)</f>
        <v>45322.66667</v>
      </c>
      <c r="H22" s="1">
        <f>IFERROR(__xludf.DUMMYFUNCTION("""COMPUTED_VALUE"""),688.85)</f>
        <v>688.85</v>
      </c>
      <c r="J22" s="2">
        <f>IFERROR(__xludf.DUMMYFUNCTION("""COMPUTED_VALUE"""),45322.66666666667)</f>
        <v>45322.66667</v>
      </c>
      <c r="K22" s="1">
        <f>IFERROR(__xludf.DUMMYFUNCTION("""COMPUTED_VALUE"""),689.06)</f>
        <v>689.06</v>
      </c>
      <c r="M22" s="2">
        <f>IFERROR(__xludf.DUMMYFUNCTION("""COMPUTED_VALUE"""),45322.66666666667)</f>
        <v>45322.66667</v>
      </c>
      <c r="N22" s="1">
        <f>IFERROR(__xludf.DUMMYFUNCTION("""COMPUTED_VALUE"""),2.70811653E8)</f>
        <v>270811653</v>
      </c>
    </row>
    <row r="23">
      <c r="A23" s="2">
        <f>IFERROR(__xludf.DUMMYFUNCTION("""COMPUTED_VALUE"""),45323.66666666667)</f>
        <v>45323.66667</v>
      </c>
      <c r="B23" s="1">
        <f>IFERROR(__xludf.DUMMYFUNCTION("""COMPUTED_VALUE"""),689.06)</f>
        <v>689.06</v>
      </c>
      <c r="D23" s="2">
        <f>IFERROR(__xludf.DUMMYFUNCTION("""COMPUTED_VALUE"""),45323.66666666667)</f>
        <v>45323.66667</v>
      </c>
      <c r="E23" s="1">
        <f>IFERROR(__xludf.DUMMYFUNCTION("""COMPUTED_VALUE"""),696.42)</f>
        <v>696.42</v>
      </c>
      <c r="G23" s="2">
        <f>IFERROR(__xludf.DUMMYFUNCTION("""COMPUTED_VALUE"""),45323.66666666667)</f>
        <v>45323.66667</v>
      </c>
      <c r="H23" s="1">
        <f>IFERROR(__xludf.DUMMYFUNCTION("""COMPUTED_VALUE"""),682.95)</f>
        <v>682.95</v>
      </c>
      <c r="J23" s="2">
        <f>IFERROR(__xludf.DUMMYFUNCTION("""COMPUTED_VALUE"""),45323.66666666667)</f>
        <v>45323.66667</v>
      </c>
      <c r="K23" s="1">
        <f>IFERROR(__xludf.DUMMYFUNCTION("""COMPUTED_VALUE"""),688.51)</f>
        <v>688.51</v>
      </c>
      <c r="M23" s="2">
        <f>IFERROR(__xludf.DUMMYFUNCTION("""COMPUTED_VALUE"""),45323.66666666667)</f>
        <v>45323.66667</v>
      </c>
      <c r="N23" s="1">
        <f>IFERROR(__xludf.DUMMYFUNCTION("""COMPUTED_VALUE"""),2.41872609E8)</f>
        <v>241872609</v>
      </c>
    </row>
    <row r="24">
      <c r="A24" s="2">
        <f>IFERROR(__xludf.DUMMYFUNCTION("""COMPUTED_VALUE"""),45324.66666666667)</f>
        <v>45324.66667</v>
      </c>
      <c r="B24" s="1">
        <f>IFERROR(__xludf.DUMMYFUNCTION("""COMPUTED_VALUE"""),688.51)</f>
        <v>688.51</v>
      </c>
      <c r="D24" s="2">
        <f>IFERROR(__xludf.DUMMYFUNCTION("""COMPUTED_VALUE"""),45324.66666666667)</f>
        <v>45324.66667</v>
      </c>
      <c r="E24" s="1">
        <f>IFERROR(__xludf.DUMMYFUNCTION("""COMPUTED_VALUE"""),693.49)</f>
        <v>693.49</v>
      </c>
      <c r="G24" s="2">
        <f>IFERROR(__xludf.DUMMYFUNCTION("""COMPUTED_VALUE"""),45324.66666666667)</f>
        <v>45324.66667</v>
      </c>
      <c r="H24" s="1">
        <f>IFERROR(__xludf.DUMMYFUNCTION("""COMPUTED_VALUE"""),683.2)</f>
        <v>683.2</v>
      </c>
      <c r="J24" s="2">
        <f>IFERROR(__xludf.DUMMYFUNCTION("""COMPUTED_VALUE"""),45324.66666666667)</f>
        <v>45324.66667</v>
      </c>
      <c r="K24" s="1">
        <f>IFERROR(__xludf.DUMMYFUNCTION("""COMPUTED_VALUE"""),688.05)</f>
        <v>688.05</v>
      </c>
      <c r="M24" s="2">
        <f>IFERROR(__xludf.DUMMYFUNCTION("""COMPUTED_VALUE"""),45324.66666666667)</f>
        <v>45324.66667</v>
      </c>
      <c r="N24" s="1">
        <f>IFERROR(__xludf.DUMMYFUNCTION("""COMPUTED_VALUE"""),2.52339369E8)</f>
        <v>252339369</v>
      </c>
    </row>
    <row r="25">
      <c r="A25" s="2">
        <f>IFERROR(__xludf.DUMMYFUNCTION("""COMPUTED_VALUE"""),45327.66666666667)</f>
        <v>45327.66667</v>
      </c>
      <c r="B25" s="1">
        <f>IFERROR(__xludf.DUMMYFUNCTION("""COMPUTED_VALUE"""),688.05)</f>
        <v>688.05</v>
      </c>
      <c r="D25" s="2">
        <f>IFERROR(__xludf.DUMMYFUNCTION("""COMPUTED_VALUE"""),45327.66666666667)</f>
        <v>45327.66667</v>
      </c>
      <c r="E25" s="1">
        <f>IFERROR(__xludf.DUMMYFUNCTION("""COMPUTED_VALUE"""),689.84)</f>
        <v>689.84</v>
      </c>
      <c r="G25" s="2">
        <f>IFERROR(__xludf.DUMMYFUNCTION("""COMPUTED_VALUE"""),45327.66666666667)</f>
        <v>45327.66667</v>
      </c>
      <c r="H25" s="1">
        <f>IFERROR(__xludf.DUMMYFUNCTION("""COMPUTED_VALUE"""),678.65)</f>
        <v>678.65</v>
      </c>
      <c r="J25" s="2">
        <f>IFERROR(__xludf.DUMMYFUNCTION("""COMPUTED_VALUE"""),45327.66666666667)</f>
        <v>45327.66667</v>
      </c>
      <c r="K25" s="1">
        <f>IFERROR(__xludf.DUMMYFUNCTION("""COMPUTED_VALUE"""),685.84)</f>
        <v>685.84</v>
      </c>
      <c r="M25" s="2">
        <f>IFERROR(__xludf.DUMMYFUNCTION("""COMPUTED_VALUE"""),45327.66666666667)</f>
        <v>45327.66667</v>
      </c>
      <c r="N25" s="1">
        <f>IFERROR(__xludf.DUMMYFUNCTION("""COMPUTED_VALUE"""),2.2946493E8)</f>
        <v>229464930</v>
      </c>
    </row>
    <row r="26">
      <c r="A26" s="2">
        <f>IFERROR(__xludf.DUMMYFUNCTION("""COMPUTED_VALUE"""),45328.66666666667)</f>
        <v>45328.66667</v>
      </c>
      <c r="B26" s="1">
        <f>IFERROR(__xludf.DUMMYFUNCTION("""COMPUTED_VALUE"""),685.84)</f>
        <v>685.84</v>
      </c>
      <c r="D26" s="2">
        <f>IFERROR(__xludf.DUMMYFUNCTION("""COMPUTED_VALUE"""),45328.66666666667)</f>
        <v>45328.66667</v>
      </c>
      <c r="E26" s="1">
        <f>IFERROR(__xludf.DUMMYFUNCTION("""COMPUTED_VALUE"""),694.61)</f>
        <v>694.61</v>
      </c>
      <c r="G26" s="2">
        <f>IFERROR(__xludf.DUMMYFUNCTION("""COMPUTED_VALUE"""),45328.66666666667)</f>
        <v>45328.66667</v>
      </c>
      <c r="H26" s="1">
        <f>IFERROR(__xludf.DUMMYFUNCTION("""COMPUTED_VALUE"""),685.31)</f>
        <v>685.31</v>
      </c>
      <c r="J26" s="2">
        <f>IFERROR(__xludf.DUMMYFUNCTION("""COMPUTED_VALUE"""),45328.66666666667)</f>
        <v>45328.66667</v>
      </c>
      <c r="K26" s="1">
        <f>IFERROR(__xludf.DUMMYFUNCTION("""COMPUTED_VALUE"""),688.48)</f>
        <v>688.48</v>
      </c>
      <c r="M26" s="2">
        <f>IFERROR(__xludf.DUMMYFUNCTION("""COMPUTED_VALUE"""),45328.66666666667)</f>
        <v>45328.66667</v>
      </c>
      <c r="N26" s="1">
        <f>IFERROR(__xludf.DUMMYFUNCTION("""COMPUTED_VALUE"""),2.10994199E8)</f>
        <v>210994199</v>
      </c>
    </row>
    <row r="27">
      <c r="A27" s="2">
        <f>IFERROR(__xludf.DUMMYFUNCTION("""COMPUTED_VALUE"""),45329.66666666667)</f>
        <v>45329.66667</v>
      </c>
      <c r="B27" s="1">
        <f>IFERROR(__xludf.DUMMYFUNCTION("""COMPUTED_VALUE"""),688.48)</f>
        <v>688.48</v>
      </c>
      <c r="D27" s="2">
        <f>IFERROR(__xludf.DUMMYFUNCTION("""COMPUTED_VALUE"""),45329.66666666667)</f>
        <v>45329.66667</v>
      </c>
      <c r="E27" s="1">
        <f>IFERROR(__xludf.DUMMYFUNCTION("""COMPUTED_VALUE"""),693.21)</f>
        <v>693.21</v>
      </c>
      <c r="G27" s="2">
        <f>IFERROR(__xludf.DUMMYFUNCTION("""COMPUTED_VALUE"""),45329.66666666667)</f>
        <v>45329.66667</v>
      </c>
      <c r="H27" s="1">
        <f>IFERROR(__xludf.DUMMYFUNCTION("""COMPUTED_VALUE"""),684.21)</f>
        <v>684.21</v>
      </c>
      <c r="J27" s="2">
        <f>IFERROR(__xludf.DUMMYFUNCTION("""COMPUTED_VALUE"""),45329.66666666667)</f>
        <v>45329.66667</v>
      </c>
      <c r="K27" s="1">
        <f>IFERROR(__xludf.DUMMYFUNCTION("""COMPUTED_VALUE"""),689.81)</f>
        <v>689.81</v>
      </c>
      <c r="M27" s="2">
        <f>IFERROR(__xludf.DUMMYFUNCTION("""COMPUTED_VALUE"""),45329.66666666667)</f>
        <v>45329.66667</v>
      </c>
      <c r="N27" s="1">
        <f>IFERROR(__xludf.DUMMYFUNCTION("""COMPUTED_VALUE"""),2.019438E8)</f>
        <v>201943800</v>
      </c>
    </row>
    <row r="28">
      <c r="A28" s="2">
        <f>IFERROR(__xludf.DUMMYFUNCTION("""COMPUTED_VALUE"""),45330.66666666667)</f>
        <v>45330.66667</v>
      </c>
      <c r="B28" s="1">
        <f>IFERROR(__xludf.DUMMYFUNCTION("""COMPUTED_VALUE"""),689.81)</f>
        <v>689.81</v>
      </c>
      <c r="D28" s="2">
        <f>IFERROR(__xludf.DUMMYFUNCTION("""COMPUTED_VALUE"""),45330.66666666667)</f>
        <v>45330.66667</v>
      </c>
      <c r="E28" s="1">
        <f>IFERROR(__xludf.DUMMYFUNCTION("""COMPUTED_VALUE"""),699.06)</f>
        <v>699.06</v>
      </c>
      <c r="G28" s="2">
        <f>IFERROR(__xludf.DUMMYFUNCTION("""COMPUTED_VALUE"""),45330.66666666667)</f>
        <v>45330.66667</v>
      </c>
      <c r="H28" s="1">
        <f>IFERROR(__xludf.DUMMYFUNCTION("""COMPUTED_VALUE"""),689.3)</f>
        <v>689.3</v>
      </c>
      <c r="J28" s="2">
        <f>IFERROR(__xludf.DUMMYFUNCTION("""COMPUTED_VALUE"""),45330.66666666667)</f>
        <v>45330.66667</v>
      </c>
      <c r="K28" s="1">
        <f>IFERROR(__xludf.DUMMYFUNCTION("""COMPUTED_VALUE"""),696.9)</f>
        <v>696.9</v>
      </c>
      <c r="M28" s="2">
        <f>IFERROR(__xludf.DUMMYFUNCTION("""COMPUTED_VALUE"""),45330.66666666667)</f>
        <v>45330.66667</v>
      </c>
      <c r="N28" s="1">
        <f>IFERROR(__xludf.DUMMYFUNCTION("""COMPUTED_VALUE"""),2.51334632E8)</f>
        <v>251334632</v>
      </c>
    </row>
    <row r="29">
      <c r="A29" s="2">
        <f>IFERROR(__xludf.DUMMYFUNCTION("""COMPUTED_VALUE"""),45331.66666666667)</f>
        <v>45331.66667</v>
      </c>
      <c r="B29" s="1">
        <f>IFERROR(__xludf.DUMMYFUNCTION("""COMPUTED_VALUE"""),696.9)</f>
        <v>696.9</v>
      </c>
      <c r="D29" s="2">
        <f>IFERROR(__xludf.DUMMYFUNCTION("""COMPUTED_VALUE"""),45331.66666666667)</f>
        <v>45331.66667</v>
      </c>
      <c r="E29" s="1">
        <f>IFERROR(__xludf.DUMMYFUNCTION("""COMPUTED_VALUE"""),700.68)</f>
        <v>700.68</v>
      </c>
      <c r="G29" s="2">
        <f>IFERROR(__xludf.DUMMYFUNCTION("""COMPUTED_VALUE"""),45331.66666666667)</f>
        <v>45331.66667</v>
      </c>
      <c r="H29" s="1">
        <f>IFERROR(__xludf.DUMMYFUNCTION("""COMPUTED_VALUE"""),686.22)</f>
        <v>686.22</v>
      </c>
      <c r="J29" s="2">
        <f>IFERROR(__xludf.DUMMYFUNCTION("""COMPUTED_VALUE"""),45331.66666666667)</f>
        <v>45331.66667</v>
      </c>
      <c r="K29" s="1">
        <f>IFERROR(__xludf.DUMMYFUNCTION("""COMPUTED_VALUE"""),687.08)</f>
        <v>687.08</v>
      </c>
      <c r="M29" s="2">
        <f>IFERROR(__xludf.DUMMYFUNCTION("""COMPUTED_VALUE"""),45331.66666666667)</f>
        <v>45331.66667</v>
      </c>
      <c r="N29" s="1">
        <f>IFERROR(__xludf.DUMMYFUNCTION("""COMPUTED_VALUE"""),2.05316625E8)</f>
        <v>205316625</v>
      </c>
    </row>
    <row r="30">
      <c r="A30" s="2">
        <f>IFERROR(__xludf.DUMMYFUNCTION("""COMPUTED_VALUE"""),45334.66666666667)</f>
        <v>45334.66667</v>
      </c>
      <c r="B30" s="1">
        <f>IFERROR(__xludf.DUMMYFUNCTION("""COMPUTED_VALUE"""),687.08)</f>
        <v>687.08</v>
      </c>
      <c r="D30" s="2">
        <f>IFERROR(__xludf.DUMMYFUNCTION("""COMPUTED_VALUE"""),45334.66666666667)</f>
        <v>45334.66667</v>
      </c>
      <c r="E30" s="1">
        <f>IFERROR(__xludf.DUMMYFUNCTION("""COMPUTED_VALUE"""),696.76)</f>
        <v>696.76</v>
      </c>
      <c r="G30" s="2">
        <f>IFERROR(__xludf.DUMMYFUNCTION("""COMPUTED_VALUE"""),45334.66666666667)</f>
        <v>45334.66667</v>
      </c>
      <c r="H30" s="1">
        <f>IFERROR(__xludf.DUMMYFUNCTION("""COMPUTED_VALUE"""),687.08)</f>
        <v>687.08</v>
      </c>
      <c r="J30" s="2">
        <f>IFERROR(__xludf.DUMMYFUNCTION("""COMPUTED_VALUE"""),45334.66666666667)</f>
        <v>45334.66667</v>
      </c>
      <c r="K30" s="1">
        <f>IFERROR(__xludf.DUMMYFUNCTION("""COMPUTED_VALUE"""),694.67)</f>
        <v>694.67</v>
      </c>
      <c r="M30" s="2">
        <f>IFERROR(__xludf.DUMMYFUNCTION("""COMPUTED_VALUE"""),45334.66666666667)</f>
        <v>45334.66667</v>
      </c>
      <c r="N30" s="1">
        <f>IFERROR(__xludf.DUMMYFUNCTION("""COMPUTED_VALUE"""),2.3903656E8)</f>
        <v>239036560</v>
      </c>
    </row>
    <row r="31">
      <c r="A31" s="2">
        <f>IFERROR(__xludf.DUMMYFUNCTION("""COMPUTED_VALUE"""),45335.66666666667)</f>
        <v>45335.66667</v>
      </c>
      <c r="B31" s="1">
        <f>IFERROR(__xludf.DUMMYFUNCTION("""COMPUTED_VALUE"""),694.67)</f>
        <v>694.67</v>
      </c>
      <c r="D31" s="2">
        <f>IFERROR(__xludf.DUMMYFUNCTION("""COMPUTED_VALUE"""),45335.66666666667)</f>
        <v>45335.66667</v>
      </c>
      <c r="E31" s="1">
        <f>IFERROR(__xludf.DUMMYFUNCTION("""COMPUTED_VALUE"""),695.2)</f>
        <v>695.2</v>
      </c>
      <c r="G31" s="2">
        <f>IFERROR(__xludf.DUMMYFUNCTION("""COMPUTED_VALUE"""),45335.66666666667)</f>
        <v>45335.66667</v>
      </c>
      <c r="H31" s="1">
        <f>IFERROR(__xludf.DUMMYFUNCTION("""COMPUTED_VALUE"""),681.57)</f>
        <v>681.57</v>
      </c>
      <c r="J31" s="2">
        <f>IFERROR(__xludf.DUMMYFUNCTION("""COMPUTED_VALUE"""),45335.66666666667)</f>
        <v>45335.66667</v>
      </c>
      <c r="K31" s="1">
        <f>IFERROR(__xludf.DUMMYFUNCTION("""COMPUTED_VALUE"""),686.32)</f>
        <v>686.32</v>
      </c>
      <c r="M31" s="2">
        <f>IFERROR(__xludf.DUMMYFUNCTION("""COMPUTED_VALUE"""),45335.66666666667)</f>
        <v>45335.66667</v>
      </c>
      <c r="N31" s="1">
        <f>IFERROR(__xludf.DUMMYFUNCTION("""COMPUTED_VALUE"""),2.37692426E8)</f>
        <v>237692426</v>
      </c>
    </row>
    <row r="32">
      <c r="A32" s="2">
        <f>IFERROR(__xludf.DUMMYFUNCTION("""COMPUTED_VALUE"""),45336.66666666667)</f>
        <v>45336.66667</v>
      </c>
      <c r="B32" s="1">
        <f>IFERROR(__xludf.DUMMYFUNCTION("""COMPUTED_VALUE"""),686.32)</f>
        <v>686.32</v>
      </c>
      <c r="D32" s="2">
        <f>IFERROR(__xludf.DUMMYFUNCTION("""COMPUTED_VALUE"""),45336.66666666667)</f>
        <v>45336.66667</v>
      </c>
      <c r="E32" s="1">
        <f>IFERROR(__xludf.DUMMYFUNCTION("""COMPUTED_VALUE"""),692.96)</f>
        <v>692.96</v>
      </c>
      <c r="G32" s="2">
        <f>IFERROR(__xludf.DUMMYFUNCTION("""COMPUTED_VALUE"""),45336.66666666667)</f>
        <v>45336.66667</v>
      </c>
      <c r="H32" s="1">
        <f>IFERROR(__xludf.DUMMYFUNCTION("""COMPUTED_VALUE"""),681.85)</f>
        <v>681.85</v>
      </c>
      <c r="J32" s="2">
        <f>IFERROR(__xludf.DUMMYFUNCTION("""COMPUTED_VALUE"""),45336.66666666667)</f>
        <v>45336.66667</v>
      </c>
      <c r="K32" s="1">
        <f>IFERROR(__xludf.DUMMYFUNCTION("""COMPUTED_VALUE"""),685.57)</f>
        <v>685.57</v>
      </c>
      <c r="M32" s="2">
        <f>IFERROR(__xludf.DUMMYFUNCTION("""COMPUTED_VALUE"""),45336.66666666667)</f>
        <v>45336.66667</v>
      </c>
      <c r="N32" s="1">
        <f>IFERROR(__xludf.DUMMYFUNCTION("""COMPUTED_VALUE"""),2.56077533E8)</f>
        <v>256077533</v>
      </c>
    </row>
    <row r="33">
      <c r="A33" s="2">
        <f>IFERROR(__xludf.DUMMYFUNCTION("""COMPUTED_VALUE"""),45337.66666666667)</f>
        <v>45337.66667</v>
      </c>
      <c r="B33" s="1">
        <f>IFERROR(__xludf.DUMMYFUNCTION("""COMPUTED_VALUE"""),685.57)</f>
        <v>685.57</v>
      </c>
      <c r="D33" s="2">
        <f>IFERROR(__xludf.DUMMYFUNCTION("""COMPUTED_VALUE"""),45337.66666666667)</f>
        <v>45337.66667</v>
      </c>
      <c r="E33" s="1">
        <f>IFERROR(__xludf.DUMMYFUNCTION("""COMPUTED_VALUE"""),705.08)</f>
        <v>705.08</v>
      </c>
      <c r="G33" s="2">
        <f>IFERROR(__xludf.DUMMYFUNCTION("""COMPUTED_VALUE"""),45337.66666666667)</f>
        <v>45337.66667</v>
      </c>
      <c r="H33" s="1">
        <f>IFERROR(__xludf.DUMMYFUNCTION("""COMPUTED_VALUE"""),683.9)</f>
        <v>683.9</v>
      </c>
      <c r="J33" s="2">
        <f>IFERROR(__xludf.DUMMYFUNCTION("""COMPUTED_VALUE"""),45337.66666666667)</f>
        <v>45337.66667</v>
      </c>
      <c r="K33" s="1">
        <f>IFERROR(__xludf.DUMMYFUNCTION("""COMPUTED_VALUE"""),702.89)</f>
        <v>702.89</v>
      </c>
      <c r="M33" s="2">
        <f>IFERROR(__xludf.DUMMYFUNCTION("""COMPUTED_VALUE"""),45337.66666666667)</f>
        <v>45337.66667</v>
      </c>
      <c r="N33" s="1">
        <f>IFERROR(__xludf.DUMMYFUNCTION("""COMPUTED_VALUE"""),3.10326149E8)</f>
        <v>310326149</v>
      </c>
    </row>
    <row r="34">
      <c r="A34" s="2">
        <f>IFERROR(__xludf.DUMMYFUNCTION("""COMPUTED_VALUE"""),45338.66666666667)</f>
        <v>45338.66667</v>
      </c>
      <c r="B34" s="1">
        <f>IFERROR(__xludf.DUMMYFUNCTION("""COMPUTED_VALUE"""),702.89)</f>
        <v>702.89</v>
      </c>
      <c r="D34" s="2">
        <f>IFERROR(__xludf.DUMMYFUNCTION("""COMPUTED_VALUE"""),45338.66666666667)</f>
        <v>45338.66667</v>
      </c>
      <c r="E34" s="1">
        <f>IFERROR(__xludf.DUMMYFUNCTION("""COMPUTED_VALUE"""),708.29)</f>
        <v>708.29</v>
      </c>
      <c r="G34" s="2">
        <f>IFERROR(__xludf.DUMMYFUNCTION("""COMPUTED_VALUE"""),45338.66666666667)</f>
        <v>45338.66667</v>
      </c>
      <c r="H34" s="1">
        <f>IFERROR(__xludf.DUMMYFUNCTION("""COMPUTED_VALUE"""),700.6)</f>
        <v>700.6</v>
      </c>
      <c r="J34" s="2">
        <f>IFERROR(__xludf.DUMMYFUNCTION("""COMPUTED_VALUE"""),45338.66666666667)</f>
        <v>45338.66667</v>
      </c>
      <c r="K34" s="1">
        <f>IFERROR(__xludf.DUMMYFUNCTION("""COMPUTED_VALUE"""),703.04)</f>
        <v>703.04</v>
      </c>
      <c r="M34" s="2">
        <f>IFERROR(__xludf.DUMMYFUNCTION("""COMPUTED_VALUE"""),45338.66666666667)</f>
        <v>45338.66667</v>
      </c>
      <c r="N34" s="1">
        <f>IFERROR(__xludf.DUMMYFUNCTION("""COMPUTED_VALUE"""),2.42104229E8)</f>
        <v>242104229</v>
      </c>
    </row>
    <row r="35">
      <c r="A35" s="2">
        <f>IFERROR(__xludf.DUMMYFUNCTION("""COMPUTED_VALUE"""),45342.66666666667)</f>
        <v>45342.66667</v>
      </c>
      <c r="B35" s="1">
        <f>IFERROR(__xludf.DUMMYFUNCTION("""COMPUTED_VALUE"""),703.04)</f>
        <v>703.04</v>
      </c>
      <c r="D35" s="2">
        <f>IFERROR(__xludf.DUMMYFUNCTION("""COMPUTED_VALUE"""),45342.66666666667)</f>
        <v>45342.66667</v>
      </c>
      <c r="E35" s="1">
        <f>IFERROR(__xludf.DUMMYFUNCTION("""COMPUTED_VALUE"""),703.76)</f>
        <v>703.76</v>
      </c>
      <c r="G35" s="2">
        <f>IFERROR(__xludf.DUMMYFUNCTION("""COMPUTED_VALUE"""),45342.66666666667)</f>
        <v>45342.66667</v>
      </c>
      <c r="H35" s="1">
        <f>IFERROR(__xludf.DUMMYFUNCTION("""COMPUTED_VALUE"""),695.5)</f>
        <v>695.5</v>
      </c>
      <c r="J35" s="2">
        <f>IFERROR(__xludf.DUMMYFUNCTION("""COMPUTED_VALUE"""),45342.66666666667)</f>
        <v>45342.66667</v>
      </c>
      <c r="K35" s="1">
        <f>IFERROR(__xludf.DUMMYFUNCTION("""COMPUTED_VALUE"""),696.43)</f>
        <v>696.43</v>
      </c>
      <c r="M35" s="2">
        <f>IFERROR(__xludf.DUMMYFUNCTION("""COMPUTED_VALUE"""),45342.66666666667)</f>
        <v>45342.66667</v>
      </c>
      <c r="N35" s="1">
        <f>IFERROR(__xludf.DUMMYFUNCTION("""COMPUTED_VALUE"""),2.57642598E8)</f>
        <v>257642598</v>
      </c>
    </row>
    <row r="36">
      <c r="A36" s="2">
        <f>IFERROR(__xludf.DUMMYFUNCTION("""COMPUTED_VALUE"""),45343.66666666667)</f>
        <v>45343.66667</v>
      </c>
      <c r="B36" s="1">
        <f>IFERROR(__xludf.DUMMYFUNCTION("""COMPUTED_VALUE"""),696.43)</f>
        <v>696.43</v>
      </c>
      <c r="D36" s="2">
        <f>IFERROR(__xludf.DUMMYFUNCTION("""COMPUTED_VALUE"""),45343.66666666667)</f>
        <v>45343.66667</v>
      </c>
      <c r="E36" s="1">
        <f>IFERROR(__xludf.DUMMYFUNCTION("""COMPUTED_VALUE"""),710.79)</f>
        <v>710.79</v>
      </c>
      <c r="G36" s="2">
        <f>IFERROR(__xludf.DUMMYFUNCTION("""COMPUTED_VALUE"""),45343.66666666667)</f>
        <v>45343.66667</v>
      </c>
      <c r="H36" s="1">
        <f>IFERROR(__xludf.DUMMYFUNCTION("""COMPUTED_VALUE"""),696.43)</f>
        <v>696.43</v>
      </c>
      <c r="J36" s="2">
        <f>IFERROR(__xludf.DUMMYFUNCTION("""COMPUTED_VALUE"""),45343.66666666667)</f>
        <v>45343.66667</v>
      </c>
      <c r="K36" s="1">
        <f>IFERROR(__xludf.DUMMYFUNCTION("""COMPUTED_VALUE"""),710.0)</f>
        <v>710</v>
      </c>
      <c r="M36" s="2">
        <f>IFERROR(__xludf.DUMMYFUNCTION("""COMPUTED_VALUE"""),45343.66666666667)</f>
        <v>45343.66667</v>
      </c>
      <c r="N36" s="1">
        <f>IFERROR(__xludf.DUMMYFUNCTION("""COMPUTED_VALUE"""),2.92366379E8)</f>
        <v>292366379</v>
      </c>
    </row>
    <row r="37">
      <c r="A37" s="2">
        <f>IFERROR(__xludf.DUMMYFUNCTION("""COMPUTED_VALUE"""),45344.66666666667)</f>
        <v>45344.66667</v>
      </c>
      <c r="B37" s="1">
        <f>IFERROR(__xludf.DUMMYFUNCTION("""COMPUTED_VALUE"""),710.0)</f>
        <v>710</v>
      </c>
      <c r="D37" s="2">
        <f>IFERROR(__xludf.DUMMYFUNCTION("""COMPUTED_VALUE"""),45344.66666666667)</f>
        <v>45344.66667</v>
      </c>
      <c r="E37" s="1">
        <f>IFERROR(__xludf.DUMMYFUNCTION("""COMPUTED_VALUE"""),713.49)</f>
        <v>713.49</v>
      </c>
      <c r="G37" s="2">
        <f>IFERROR(__xludf.DUMMYFUNCTION("""COMPUTED_VALUE"""),45344.66666666667)</f>
        <v>45344.66667</v>
      </c>
      <c r="H37" s="1">
        <f>IFERROR(__xludf.DUMMYFUNCTION("""COMPUTED_VALUE"""),702.24)</f>
        <v>702.24</v>
      </c>
      <c r="J37" s="2">
        <f>IFERROR(__xludf.DUMMYFUNCTION("""COMPUTED_VALUE"""),45344.66666666667)</f>
        <v>45344.66667</v>
      </c>
      <c r="K37" s="1">
        <f>IFERROR(__xludf.DUMMYFUNCTION("""COMPUTED_VALUE"""),710.05)</f>
        <v>710.05</v>
      </c>
      <c r="M37" s="2">
        <f>IFERROR(__xludf.DUMMYFUNCTION("""COMPUTED_VALUE"""),45344.66666666667)</f>
        <v>45344.66667</v>
      </c>
      <c r="N37" s="1">
        <f>IFERROR(__xludf.DUMMYFUNCTION("""COMPUTED_VALUE"""),2.7515034E8)</f>
        <v>275150340</v>
      </c>
    </row>
    <row r="38">
      <c r="A38" s="2">
        <f>IFERROR(__xludf.DUMMYFUNCTION("""COMPUTED_VALUE"""),45345.66666666667)</f>
        <v>45345.66667</v>
      </c>
      <c r="B38" s="1">
        <f>IFERROR(__xludf.DUMMYFUNCTION("""COMPUTED_VALUE"""),710.05)</f>
        <v>710.05</v>
      </c>
      <c r="D38" s="2">
        <f>IFERROR(__xludf.DUMMYFUNCTION("""COMPUTED_VALUE"""),45345.66666666667)</f>
        <v>45345.66667</v>
      </c>
      <c r="E38" s="1">
        <f>IFERROR(__xludf.DUMMYFUNCTION("""COMPUTED_VALUE"""),710.05)</f>
        <v>710.05</v>
      </c>
      <c r="G38" s="2">
        <f>IFERROR(__xludf.DUMMYFUNCTION("""COMPUTED_VALUE"""),45345.66666666667)</f>
        <v>45345.66667</v>
      </c>
      <c r="H38" s="1">
        <f>IFERROR(__xludf.DUMMYFUNCTION("""COMPUTED_VALUE"""),699.07)</f>
        <v>699.07</v>
      </c>
      <c r="J38" s="2">
        <f>IFERROR(__xludf.DUMMYFUNCTION("""COMPUTED_VALUE"""),45345.66666666667)</f>
        <v>45345.66667</v>
      </c>
      <c r="K38" s="1">
        <f>IFERROR(__xludf.DUMMYFUNCTION("""COMPUTED_VALUE"""),705.81)</f>
        <v>705.81</v>
      </c>
      <c r="M38" s="2">
        <f>IFERROR(__xludf.DUMMYFUNCTION("""COMPUTED_VALUE"""),45345.66666666667)</f>
        <v>45345.66667</v>
      </c>
      <c r="N38" s="1">
        <f>IFERROR(__xludf.DUMMYFUNCTION("""COMPUTED_VALUE"""),2.29681112E8)</f>
        <v>229681112</v>
      </c>
    </row>
    <row r="39">
      <c r="A39" s="2">
        <f>IFERROR(__xludf.DUMMYFUNCTION("""COMPUTED_VALUE"""),45348.66666666667)</f>
        <v>45348.66667</v>
      </c>
      <c r="B39" s="1">
        <f>IFERROR(__xludf.DUMMYFUNCTION("""COMPUTED_VALUE"""),705.81)</f>
        <v>705.81</v>
      </c>
      <c r="D39" s="2">
        <f>IFERROR(__xludf.DUMMYFUNCTION("""COMPUTED_VALUE"""),45348.66666666667)</f>
        <v>45348.66667</v>
      </c>
      <c r="E39" s="1">
        <f>IFERROR(__xludf.DUMMYFUNCTION("""COMPUTED_VALUE"""),712.44)</f>
        <v>712.44</v>
      </c>
      <c r="G39" s="2">
        <f>IFERROR(__xludf.DUMMYFUNCTION("""COMPUTED_VALUE"""),45348.66666666667)</f>
        <v>45348.66667</v>
      </c>
      <c r="H39" s="1">
        <f>IFERROR(__xludf.DUMMYFUNCTION("""COMPUTED_VALUE"""),701.49)</f>
        <v>701.49</v>
      </c>
      <c r="J39" s="2">
        <f>IFERROR(__xludf.DUMMYFUNCTION("""COMPUTED_VALUE"""),45348.66666666667)</f>
        <v>45348.66667</v>
      </c>
      <c r="K39" s="1">
        <f>IFERROR(__xludf.DUMMYFUNCTION("""COMPUTED_VALUE"""),707.86)</f>
        <v>707.86</v>
      </c>
      <c r="M39" s="2">
        <f>IFERROR(__xludf.DUMMYFUNCTION("""COMPUTED_VALUE"""),45348.66666666667)</f>
        <v>45348.66667</v>
      </c>
      <c r="N39" s="1">
        <f>IFERROR(__xludf.DUMMYFUNCTION("""COMPUTED_VALUE"""),2.10435829E8)</f>
        <v>210435829</v>
      </c>
    </row>
    <row r="40">
      <c r="A40" s="2">
        <f>IFERROR(__xludf.DUMMYFUNCTION("""COMPUTED_VALUE"""),45349.66666666667)</f>
        <v>45349.66667</v>
      </c>
      <c r="B40" s="1">
        <f>IFERROR(__xludf.DUMMYFUNCTION("""COMPUTED_VALUE"""),707.86)</f>
        <v>707.86</v>
      </c>
      <c r="D40" s="2">
        <f>IFERROR(__xludf.DUMMYFUNCTION("""COMPUTED_VALUE"""),45349.66666666667)</f>
        <v>45349.66667</v>
      </c>
      <c r="E40" s="1">
        <f>IFERROR(__xludf.DUMMYFUNCTION("""COMPUTED_VALUE"""),711.49)</f>
        <v>711.49</v>
      </c>
      <c r="G40" s="2">
        <f>IFERROR(__xludf.DUMMYFUNCTION("""COMPUTED_VALUE"""),45349.66666666667)</f>
        <v>45349.66667</v>
      </c>
      <c r="H40" s="1">
        <f>IFERROR(__xludf.DUMMYFUNCTION("""COMPUTED_VALUE"""),701.97)</f>
        <v>701.97</v>
      </c>
      <c r="J40" s="2">
        <f>IFERROR(__xludf.DUMMYFUNCTION("""COMPUTED_VALUE"""),45349.66666666667)</f>
        <v>45349.66667</v>
      </c>
      <c r="K40" s="1">
        <f>IFERROR(__xludf.DUMMYFUNCTION("""COMPUTED_VALUE"""),705.31)</f>
        <v>705.31</v>
      </c>
      <c r="M40" s="2">
        <f>IFERROR(__xludf.DUMMYFUNCTION("""COMPUTED_VALUE"""),45349.66666666667)</f>
        <v>45349.66667</v>
      </c>
      <c r="N40" s="1">
        <f>IFERROR(__xludf.DUMMYFUNCTION("""COMPUTED_VALUE"""),2.32502146E8)</f>
        <v>232502146</v>
      </c>
    </row>
    <row r="41">
      <c r="A41" s="2">
        <f>IFERROR(__xludf.DUMMYFUNCTION("""COMPUTED_VALUE"""),45350.66666666667)</f>
        <v>45350.66667</v>
      </c>
      <c r="B41" s="1">
        <f>IFERROR(__xludf.DUMMYFUNCTION("""COMPUTED_VALUE"""),705.31)</f>
        <v>705.31</v>
      </c>
      <c r="D41" s="2">
        <f>IFERROR(__xludf.DUMMYFUNCTION("""COMPUTED_VALUE"""),45350.66666666667)</f>
        <v>45350.66667</v>
      </c>
      <c r="E41" s="1">
        <f>IFERROR(__xludf.DUMMYFUNCTION("""COMPUTED_VALUE"""),712.02)</f>
        <v>712.02</v>
      </c>
      <c r="G41" s="2">
        <f>IFERROR(__xludf.DUMMYFUNCTION("""COMPUTED_VALUE"""),45350.66666666667)</f>
        <v>45350.66667</v>
      </c>
      <c r="H41" s="1">
        <f>IFERROR(__xludf.DUMMYFUNCTION("""COMPUTED_VALUE"""),701.56)</f>
        <v>701.56</v>
      </c>
      <c r="J41" s="2">
        <f>IFERROR(__xludf.DUMMYFUNCTION("""COMPUTED_VALUE"""),45350.66666666667)</f>
        <v>45350.66667</v>
      </c>
      <c r="K41" s="1">
        <f>IFERROR(__xludf.DUMMYFUNCTION("""COMPUTED_VALUE"""),704.01)</f>
        <v>704.01</v>
      </c>
      <c r="M41" s="2">
        <f>IFERROR(__xludf.DUMMYFUNCTION("""COMPUTED_VALUE"""),45350.66666666667)</f>
        <v>45350.66667</v>
      </c>
      <c r="N41" s="1">
        <f>IFERROR(__xludf.DUMMYFUNCTION("""COMPUTED_VALUE"""),2.28006498E8)</f>
        <v>228006498</v>
      </c>
    </row>
    <row r="42">
      <c r="A42" s="2">
        <f>IFERROR(__xludf.DUMMYFUNCTION("""COMPUTED_VALUE"""),45351.66666666667)</f>
        <v>45351.66667</v>
      </c>
      <c r="B42" s="1">
        <f>IFERROR(__xludf.DUMMYFUNCTION("""COMPUTED_VALUE"""),704.01)</f>
        <v>704.01</v>
      </c>
      <c r="D42" s="2">
        <f>IFERROR(__xludf.DUMMYFUNCTION("""COMPUTED_VALUE"""),45351.66666666667)</f>
        <v>45351.66667</v>
      </c>
      <c r="E42" s="1">
        <f>IFERROR(__xludf.DUMMYFUNCTION("""COMPUTED_VALUE"""),710.36)</f>
        <v>710.36</v>
      </c>
      <c r="G42" s="2">
        <f>IFERROR(__xludf.DUMMYFUNCTION("""COMPUTED_VALUE"""),45351.66666666667)</f>
        <v>45351.66667</v>
      </c>
      <c r="H42" s="1">
        <f>IFERROR(__xludf.DUMMYFUNCTION("""COMPUTED_VALUE"""),704.01)</f>
        <v>704.01</v>
      </c>
      <c r="J42" s="2">
        <f>IFERROR(__xludf.DUMMYFUNCTION("""COMPUTED_VALUE"""),45351.66666666667)</f>
        <v>45351.66667</v>
      </c>
      <c r="K42" s="1">
        <f>IFERROR(__xludf.DUMMYFUNCTION("""COMPUTED_VALUE"""),707.75)</f>
        <v>707.75</v>
      </c>
      <c r="M42" s="2">
        <f>IFERROR(__xludf.DUMMYFUNCTION("""COMPUTED_VALUE"""),45351.66666666667)</f>
        <v>45351.66667</v>
      </c>
      <c r="N42" s="1">
        <f>IFERROR(__xludf.DUMMYFUNCTION("""COMPUTED_VALUE"""),2.65968945E8)</f>
        <v>265968945</v>
      </c>
    </row>
    <row r="43">
      <c r="A43" s="2">
        <f>IFERROR(__xludf.DUMMYFUNCTION("""COMPUTED_VALUE"""),45352.66666666667)</f>
        <v>45352.66667</v>
      </c>
      <c r="B43" s="1">
        <f>IFERROR(__xludf.DUMMYFUNCTION("""COMPUTED_VALUE"""),707.75)</f>
        <v>707.75</v>
      </c>
      <c r="D43" s="2">
        <f>IFERROR(__xludf.DUMMYFUNCTION("""COMPUTED_VALUE"""),45352.66666666667)</f>
        <v>45352.66667</v>
      </c>
      <c r="E43" s="1">
        <f>IFERROR(__xludf.DUMMYFUNCTION("""COMPUTED_VALUE"""),719.77)</f>
        <v>719.77</v>
      </c>
      <c r="G43" s="2">
        <f>IFERROR(__xludf.DUMMYFUNCTION("""COMPUTED_VALUE"""),45352.66666666667)</f>
        <v>45352.66667</v>
      </c>
      <c r="H43" s="1">
        <f>IFERROR(__xludf.DUMMYFUNCTION("""COMPUTED_VALUE"""),707.75)</f>
        <v>707.75</v>
      </c>
      <c r="J43" s="2">
        <f>IFERROR(__xludf.DUMMYFUNCTION("""COMPUTED_VALUE"""),45352.66666666667)</f>
        <v>45352.66667</v>
      </c>
      <c r="K43" s="1">
        <f>IFERROR(__xludf.DUMMYFUNCTION("""COMPUTED_VALUE"""),716.31)</f>
        <v>716.31</v>
      </c>
      <c r="M43" s="2">
        <f>IFERROR(__xludf.DUMMYFUNCTION("""COMPUTED_VALUE"""),45352.66666666667)</f>
        <v>45352.66667</v>
      </c>
      <c r="N43" s="1">
        <f>IFERROR(__xludf.DUMMYFUNCTION("""COMPUTED_VALUE"""),2.39823194E8)</f>
        <v>239823194</v>
      </c>
    </row>
    <row r="44">
      <c r="A44" s="2">
        <f>IFERROR(__xludf.DUMMYFUNCTION("""COMPUTED_VALUE"""),45355.66666666667)</f>
        <v>45355.66667</v>
      </c>
      <c r="B44" s="1">
        <f>IFERROR(__xludf.DUMMYFUNCTION("""COMPUTED_VALUE"""),716.31)</f>
        <v>716.31</v>
      </c>
      <c r="D44" s="2">
        <f>IFERROR(__xludf.DUMMYFUNCTION("""COMPUTED_VALUE"""),45355.66666666667)</f>
        <v>45355.66667</v>
      </c>
      <c r="E44" s="1">
        <f>IFERROR(__xludf.DUMMYFUNCTION("""COMPUTED_VALUE"""),717.69)</f>
        <v>717.69</v>
      </c>
      <c r="G44" s="2">
        <f>IFERROR(__xludf.DUMMYFUNCTION("""COMPUTED_VALUE"""),45355.66666666667)</f>
        <v>45355.66667</v>
      </c>
      <c r="H44" s="1">
        <f>IFERROR(__xludf.DUMMYFUNCTION("""COMPUTED_VALUE"""),707.49)</f>
        <v>707.49</v>
      </c>
      <c r="J44" s="2">
        <f>IFERROR(__xludf.DUMMYFUNCTION("""COMPUTED_VALUE"""),45355.66666666667)</f>
        <v>45355.66667</v>
      </c>
      <c r="K44" s="1">
        <f>IFERROR(__xludf.DUMMYFUNCTION("""COMPUTED_VALUE"""),708.22)</f>
        <v>708.22</v>
      </c>
      <c r="M44" s="2">
        <f>IFERROR(__xludf.DUMMYFUNCTION("""COMPUTED_VALUE"""),45355.66666666667)</f>
        <v>45355.66667</v>
      </c>
      <c r="N44" s="1">
        <f>IFERROR(__xludf.DUMMYFUNCTION("""COMPUTED_VALUE"""),2.71447717E8)</f>
        <v>271447717</v>
      </c>
    </row>
    <row r="45">
      <c r="A45" s="2">
        <f>IFERROR(__xludf.DUMMYFUNCTION("""COMPUTED_VALUE"""),45356.66666666667)</f>
        <v>45356.66667</v>
      </c>
      <c r="B45" s="1">
        <f>IFERROR(__xludf.DUMMYFUNCTION("""COMPUTED_VALUE"""),708.22)</f>
        <v>708.22</v>
      </c>
      <c r="D45" s="2">
        <f>IFERROR(__xludf.DUMMYFUNCTION("""COMPUTED_VALUE"""),45356.66666666667)</f>
        <v>45356.66667</v>
      </c>
      <c r="E45" s="1">
        <f>IFERROR(__xludf.DUMMYFUNCTION("""COMPUTED_VALUE"""),718.0)</f>
        <v>718</v>
      </c>
      <c r="G45" s="2">
        <f>IFERROR(__xludf.DUMMYFUNCTION("""COMPUTED_VALUE"""),45356.66666666667)</f>
        <v>45356.66667</v>
      </c>
      <c r="H45" s="1">
        <f>IFERROR(__xludf.DUMMYFUNCTION("""COMPUTED_VALUE"""),706.31)</f>
        <v>706.31</v>
      </c>
      <c r="J45" s="2">
        <f>IFERROR(__xludf.DUMMYFUNCTION("""COMPUTED_VALUE"""),45356.66666666667)</f>
        <v>45356.66667</v>
      </c>
      <c r="K45" s="1">
        <f>IFERROR(__xludf.DUMMYFUNCTION("""COMPUTED_VALUE"""),713.29)</f>
        <v>713.29</v>
      </c>
      <c r="M45" s="2">
        <f>IFERROR(__xludf.DUMMYFUNCTION("""COMPUTED_VALUE"""),45356.66666666667)</f>
        <v>45356.66667</v>
      </c>
      <c r="N45" s="1">
        <f>IFERROR(__xludf.DUMMYFUNCTION("""COMPUTED_VALUE"""),2.28293736E8)</f>
        <v>228293736</v>
      </c>
    </row>
    <row r="46">
      <c r="A46" s="2">
        <f>IFERROR(__xludf.DUMMYFUNCTION("""COMPUTED_VALUE"""),45357.66666666667)</f>
        <v>45357.66667</v>
      </c>
      <c r="B46" s="1">
        <f>IFERROR(__xludf.DUMMYFUNCTION("""COMPUTED_VALUE"""),713.29)</f>
        <v>713.29</v>
      </c>
      <c r="D46" s="2">
        <f>IFERROR(__xludf.DUMMYFUNCTION("""COMPUTED_VALUE"""),45357.66666666667)</f>
        <v>45357.66667</v>
      </c>
      <c r="E46" s="1">
        <f>IFERROR(__xludf.DUMMYFUNCTION("""COMPUTED_VALUE"""),722.56)</f>
        <v>722.56</v>
      </c>
      <c r="G46" s="2">
        <f>IFERROR(__xludf.DUMMYFUNCTION("""COMPUTED_VALUE"""),45357.66666666667)</f>
        <v>45357.66667</v>
      </c>
      <c r="H46" s="1">
        <f>IFERROR(__xludf.DUMMYFUNCTION("""COMPUTED_VALUE"""),713.29)</f>
        <v>713.29</v>
      </c>
      <c r="J46" s="2">
        <f>IFERROR(__xludf.DUMMYFUNCTION("""COMPUTED_VALUE"""),45357.66666666667)</f>
        <v>45357.66667</v>
      </c>
      <c r="K46" s="1">
        <f>IFERROR(__xludf.DUMMYFUNCTION("""COMPUTED_VALUE"""),715.47)</f>
        <v>715.47</v>
      </c>
      <c r="M46" s="2">
        <f>IFERROR(__xludf.DUMMYFUNCTION("""COMPUTED_VALUE"""),45357.66666666667)</f>
        <v>45357.66667</v>
      </c>
      <c r="N46" s="1">
        <f>IFERROR(__xludf.DUMMYFUNCTION("""COMPUTED_VALUE"""),2.48281529E8)</f>
        <v>248281529</v>
      </c>
    </row>
    <row r="47">
      <c r="A47" s="2">
        <f>IFERROR(__xludf.DUMMYFUNCTION("""COMPUTED_VALUE"""),45358.66666666667)</f>
        <v>45358.66667</v>
      </c>
      <c r="B47" s="1">
        <f>IFERROR(__xludf.DUMMYFUNCTION("""COMPUTED_VALUE"""),715.47)</f>
        <v>715.47</v>
      </c>
      <c r="D47" s="2">
        <f>IFERROR(__xludf.DUMMYFUNCTION("""COMPUTED_VALUE"""),45358.66666666667)</f>
        <v>45358.66667</v>
      </c>
      <c r="E47" s="1">
        <f>IFERROR(__xludf.DUMMYFUNCTION("""COMPUTED_VALUE"""),724.97)</f>
        <v>724.97</v>
      </c>
      <c r="G47" s="2">
        <f>IFERROR(__xludf.DUMMYFUNCTION("""COMPUTED_VALUE"""),45358.66666666667)</f>
        <v>45358.66667</v>
      </c>
      <c r="H47" s="1">
        <f>IFERROR(__xludf.DUMMYFUNCTION("""COMPUTED_VALUE"""),715.47)</f>
        <v>715.47</v>
      </c>
      <c r="J47" s="2">
        <f>IFERROR(__xludf.DUMMYFUNCTION("""COMPUTED_VALUE"""),45358.66666666667)</f>
        <v>45358.66667</v>
      </c>
      <c r="K47" s="1">
        <f>IFERROR(__xludf.DUMMYFUNCTION("""COMPUTED_VALUE"""),721.08)</f>
        <v>721.08</v>
      </c>
      <c r="M47" s="2">
        <f>IFERROR(__xludf.DUMMYFUNCTION("""COMPUTED_VALUE"""),45358.66666666667)</f>
        <v>45358.66667</v>
      </c>
      <c r="N47" s="1">
        <f>IFERROR(__xludf.DUMMYFUNCTION("""COMPUTED_VALUE"""),2.05471041E8)</f>
        <v>205471041</v>
      </c>
    </row>
    <row r="48">
      <c r="A48" s="2">
        <f>IFERROR(__xludf.DUMMYFUNCTION("""COMPUTED_VALUE"""),45359.66666666667)</f>
        <v>45359.66667</v>
      </c>
      <c r="B48" s="1">
        <f>IFERROR(__xludf.DUMMYFUNCTION("""COMPUTED_VALUE"""),721.08)</f>
        <v>721.08</v>
      </c>
      <c r="D48" s="2">
        <f>IFERROR(__xludf.DUMMYFUNCTION("""COMPUTED_VALUE"""),45359.66666666667)</f>
        <v>45359.66667</v>
      </c>
      <c r="E48" s="1">
        <f>IFERROR(__xludf.DUMMYFUNCTION("""COMPUTED_VALUE"""),724.12)</f>
        <v>724.12</v>
      </c>
      <c r="G48" s="2">
        <f>IFERROR(__xludf.DUMMYFUNCTION("""COMPUTED_VALUE"""),45359.66666666667)</f>
        <v>45359.66667</v>
      </c>
      <c r="H48" s="1">
        <f>IFERROR(__xludf.DUMMYFUNCTION("""COMPUTED_VALUE"""),719.0)</f>
        <v>719</v>
      </c>
      <c r="J48" s="2">
        <f>IFERROR(__xludf.DUMMYFUNCTION("""COMPUTED_VALUE"""),45359.66666666667)</f>
        <v>45359.66667</v>
      </c>
      <c r="K48" s="1">
        <f>IFERROR(__xludf.DUMMYFUNCTION("""COMPUTED_VALUE"""),723.79)</f>
        <v>723.79</v>
      </c>
      <c r="M48" s="2">
        <f>IFERROR(__xludf.DUMMYFUNCTION("""COMPUTED_VALUE"""),45359.66666666667)</f>
        <v>45359.66667</v>
      </c>
      <c r="N48" s="1">
        <f>IFERROR(__xludf.DUMMYFUNCTION("""COMPUTED_VALUE"""),1.83368016E8)</f>
        <v>183368016</v>
      </c>
    </row>
    <row r="49">
      <c r="A49" s="2">
        <f>IFERROR(__xludf.DUMMYFUNCTION("""COMPUTED_VALUE"""),45362.66666666667)</f>
        <v>45362.66667</v>
      </c>
      <c r="B49" s="1">
        <f>IFERROR(__xludf.DUMMYFUNCTION("""COMPUTED_VALUE"""),723.79)</f>
        <v>723.79</v>
      </c>
      <c r="D49" s="2">
        <f>IFERROR(__xludf.DUMMYFUNCTION("""COMPUTED_VALUE"""),45362.66666666667)</f>
        <v>45362.66667</v>
      </c>
      <c r="E49" s="1">
        <f>IFERROR(__xludf.DUMMYFUNCTION("""COMPUTED_VALUE"""),731.3)</f>
        <v>731.3</v>
      </c>
      <c r="G49" s="2">
        <f>IFERROR(__xludf.DUMMYFUNCTION("""COMPUTED_VALUE"""),45362.66666666667)</f>
        <v>45362.66667</v>
      </c>
      <c r="H49" s="1">
        <f>IFERROR(__xludf.DUMMYFUNCTION("""COMPUTED_VALUE"""),719.0)</f>
        <v>719</v>
      </c>
      <c r="J49" s="2">
        <f>IFERROR(__xludf.DUMMYFUNCTION("""COMPUTED_VALUE"""),45362.66666666667)</f>
        <v>45362.66667</v>
      </c>
      <c r="K49" s="1">
        <f>IFERROR(__xludf.DUMMYFUNCTION("""COMPUTED_VALUE"""),730.96)</f>
        <v>730.96</v>
      </c>
      <c r="M49" s="2">
        <f>IFERROR(__xludf.DUMMYFUNCTION("""COMPUTED_VALUE"""),45362.66666666667)</f>
        <v>45362.66667</v>
      </c>
      <c r="N49" s="1">
        <f>IFERROR(__xludf.DUMMYFUNCTION("""COMPUTED_VALUE"""),2.87116973E8)</f>
        <v>287116973</v>
      </c>
    </row>
    <row r="50">
      <c r="A50" s="2">
        <f>IFERROR(__xludf.DUMMYFUNCTION("""COMPUTED_VALUE"""),45363.66666666667)</f>
        <v>45363.66667</v>
      </c>
      <c r="B50" s="1">
        <f>IFERROR(__xludf.DUMMYFUNCTION("""COMPUTED_VALUE"""),730.96)</f>
        <v>730.96</v>
      </c>
      <c r="D50" s="2">
        <f>IFERROR(__xludf.DUMMYFUNCTION("""COMPUTED_VALUE"""),45363.66666666667)</f>
        <v>45363.66667</v>
      </c>
      <c r="E50" s="1">
        <f>IFERROR(__xludf.DUMMYFUNCTION("""COMPUTED_VALUE"""),732.73)</f>
        <v>732.73</v>
      </c>
      <c r="G50" s="2">
        <f>IFERROR(__xludf.DUMMYFUNCTION("""COMPUTED_VALUE"""),45363.66666666667)</f>
        <v>45363.66667</v>
      </c>
      <c r="H50" s="1">
        <f>IFERROR(__xludf.DUMMYFUNCTION("""COMPUTED_VALUE"""),726.29)</f>
        <v>726.29</v>
      </c>
      <c r="J50" s="2">
        <f>IFERROR(__xludf.DUMMYFUNCTION("""COMPUTED_VALUE"""),45363.66666666667)</f>
        <v>45363.66667</v>
      </c>
      <c r="K50" s="1">
        <f>IFERROR(__xludf.DUMMYFUNCTION("""COMPUTED_VALUE"""),729.92)</f>
        <v>729.92</v>
      </c>
      <c r="M50" s="2">
        <f>IFERROR(__xludf.DUMMYFUNCTION("""COMPUTED_VALUE"""),45363.66666666667)</f>
        <v>45363.66667</v>
      </c>
      <c r="N50" s="1">
        <f>IFERROR(__xludf.DUMMYFUNCTION("""COMPUTED_VALUE"""),2.24247595E8)</f>
        <v>224247595</v>
      </c>
    </row>
    <row r="51">
      <c r="A51" s="2">
        <f>IFERROR(__xludf.DUMMYFUNCTION("""COMPUTED_VALUE"""),45364.66666666667)</f>
        <v>45364.66667</v>
      </c>
      <c r="B51" s="1">
        <f>IFERROR(__xludf.DUMMYFUNCTION("""COMPUTED_VALUE"""),729.92)</f>
        <v>729.92</v>
      </c>
      <c r="D51" s="2">
        <f>IFERROR(__xludf.DUMMYFUNCTION("""COMPUTED_VALUE"""),45364.66666666667)</f>
        <v>45364.66667</v>
      </c>
      <c r="E51" s="1">
        <f>IFERROR(__xludf.DUMMYFUNCTION("""COMPUTED_VALUE"""),745.06)</f>
        <v>745.06</v>
      </c>
      <c r="G51" s="2">
        <f>IFERROR(__xludf.DUMMYFUNCTION("""COMPUTED_VALUE"""),45364.66666666667)</f>
        <v>45364.66667</v>
      </c>
      <c r="H51" s="1">
        <f>IFERROR(__xludf.DUMMYFUNCTION("""COMPUTED_VALUE"""),729.92)</f>
        <v>729.92</v>
      </c>
      <c r="J51" s="2">
        <f>IFERROR(__xludf.DUMMYFUNCTION("""COMPUTED_VALUE"""),45364.66666666667)</f>
        <v>45364.66667</v>
      </c>
      <c r="K51" s="1">
        <f>IFERROR(__xludf.DUMMYFUNCTION("""COMPUTED_VALUE"""),740.87)</f>
        <v>740.87</v>
      </c>
      <c r="M51" s="2">
        <f>IFERROR(__xludf.DUMMYFUNCTION("""COMPUTED_VALUE"""),45364.66666666667)</f>
        <v>45364.66667</v>
      </c>
      <c r="N51" s="1">
        <f>IFERROR(__xludf.DUMMYFUNCTION("""COMPUTED_VALUE"""),2.71671771E8)</f>
        <v>271671771</v>
      </c>
    </row>
    <row r="52">
      <c r="A52" s="2">
        <f>IFERROR(__xludf.DUMMYFUNCTION("""COMPUTED_VALUE"""),45365.66666666667)</f>
        <v>45365.66667</v>
      </c>
      <c r="B52" s="1">
        <f>IFERROR(__xludf.DUMMYFUNCTION("""COMPUTED_VALUE"""),740.87)</f>
        <v>740.87</v>
      </c>
      <c r="D52" s="2">
        <f>IFERROR(__xludf.DUMMYFUNCTION("""COMPUTED_VALUE"""),45365.66666666667)</f>
        <v>45365.66667</v>
      </c>
      <c r="E52" s="1">
        <f>IFERROR(__xludf.DUMMYFUNCTION("""COMPUTED_VALUE"""),748.06)</f>
        <v>748.06</v>
      </c>
      <c r="G52" s="2">
        <f>IFERROR(__xludf.DUMMYFUNCTION("""COMPUTED_VALUE"""),45365.66666666667)</f>
        <v>45365.66667</v>
      </c>
      <c r="H52" s="1">
        <f>IFERROR(__xludf.DUMMYFUNCTION("""COMPUTED_VALUE"""),740.87)</f>
        <v>740.87</v>
      </c>
      <c r="J52" s="2">
        <f>IFERROR(__xludf.DUMMYFUNCTION("""COMPUTED_VALUE"""),45365.66666666667)</f>
        <v>45365.66667</v>
      </c>
      <c r="K52" s="1">
        <f>IFERROR(__xludf.DUMMYFUNCTION("""COMPUTED_VALUE"""),747.92)</f>
        <v>747.92</v>
      </c>
      <c r="M52" s="2">
        <f>IFERROR(__xludf.DUMMYFUNCTION("""COMPUTED_VALUE"""),45365.66666666667)</f>
        <v>45365.66667</v>
      </c>
      <c r="N52" s="1">
        <f>IFERROR(__xludf.DUMMYFUNCTION("""COMPUTED_VALUE"""),2.74644445E8)</f>
        <v>274644445</v>
      </c>
    </row>
    <row r="53">
      <c r="A53" s="2">
        <f>IFERROR(__xludf.DUMMYFUNCTION("""COMPUTED_VALUE"""),45366.66666666667)</f>
        <v>45366.66667</v>
      </c>
      <c r="B53" s="1">
        <f>IFERROR(__xludf.DUMMYFUNCTION("""COMPUTED_VALUE"""),747.92)</f>
        <v>747.92</v>
      </c>
      <c r="D53" s="2">
        <f>IFERROR(__xludf.DUMMYFUNCTION("""COMPUTED_VALUE"""),45366.66666666667)</f>
        <v>45366.66667</v>
      </c>
      <c r="E53" s="1">
        <f>IFERROR(__xludf.DUMMYFUNCTION("""COMPUTED_VALUE"""),755.06)</f>
        <v>755.06</v>
      </c>
      <c r="G53" s="2">
        <f>IFERROR(__xludf.DUMMYFUNCTION("""COMPUTED_VALUE"""),45366.66666666667)</f>
        <v>45366.66667</v>
      </c>
      <c r="H53" s="1">
        <f>IFERROR(__xludf.DUMMYFUNCTION("""COMPUTED_VALUE"""),746.98)</f>
        <v>746.98</v>
      </c>
      <c r="J53" s="2">
        <f>IFERROR(__xludf.DUMMYFUNCTION("""COMPUTED_VALUE"""),45366.66666666667)</f>
        <v>45366.66667</v>
      </c>
      <c r="K53" s="1">
        <f>IFERROR(__xludf.DUMMYFUNCTION("""COMPUTED_VALUE"""),749.85)</f>
        <v>749.85</v>
      </c>
      <c r="M53" s="2">
        <f>IFERROR(__xludf.DUMMYFUNCTION("""COMPUTED_VALUE"""),45366.66666666667)</f>
        <v>45366.66667</v>
      </c>
      <c r="N53" s="1">
        <f>IFERROR(__xludf.DUMMYFUNCTION("""COMPUTED_VALUE"""),5.26594836E8)</f>
        <v>526594836</v>
      </c>
    </row>
    <row r="54">
      <c r="A54" s="2">
        <f>IFERROR(__xludf.DUMMYFUNCTION("""COMPUTED_VALUE"""),45369.66666666667)</f>
        <v>45369.66667</v>
      </c>
      <c r="B54" s="1">
        <f>IFERROR(__xludf.DUMMYFUNCTION("""COMPUTED_VALUE"""),749.85)</f>
        <v>749.85</v>
      </c>
      <c r="D54" s="2">
        <f>IFERROR(__xludf.DUMMYFUNCTION("""COMPUTED_VALUE"""),45369.66666666667)</f>
        <v>45369.66667</v>
      </c>
      <c r="E54" s="1">
        <f>IFERROR(__xludf.DUMMYFUNCTION("""COMPUTED_VALUE"""),755.32)</f>
        <v>755.32</v>
      </c>
      <c r="G54" s="2">
        <f>IFERROR(__xludf.DUMMYFUNCTION("""COMPUTED_VALUE"""),45369.66666666667)</f>
        <v>45369.66667</v>
      </c>
      <c r="H54" s="1">
        <f>IFERROR(__xludf.DUMMYFUNCTION("""COMPUTED_VALUE"""),747.0)</f>
        <v>747</v>
      </c>
      <c r="J54" s="2">
        <f>IFERROR(__xludf.DUMMYFUNCTION("""COMPUTED_VALUE"""),45369.66666666667)</f>
        <v>45369.66667</v>
      </c>
      <c r="K54" s="1">
        <f>IFERROR(__xludf.DUMMYFUNCTION("""COMPUTED_VALUE"""),752.83)</f>
        <v>752.83</v>
      </c>
      <c r="M54" s="2">
        <f>IFERROR(__xludf.DUMMYFUNCTION("""COMPUTED_VALUE"""),45369.66666666667)</f>
        <v>45369.66667</v>
      </c>
      <c r="N54" s="1">
        <f>IFERROR(__xludf.DUMMYFUNCTION("""COMPUTED_VALUE"""),2.10662338E8)</f>
        <v>210662338</v>
      </c>
    </row>
    <row r="55">
      <c r="A55" s="2">
        <f>IFERROR(__xludf.DUMMYFUNCTION("""COMPUTED_VALUE"""),45370.66666666667)</f>
        <v>45370.66667</v>
      </c>
      <c r="B55" s="1">
        <f>IFERROR(__xludf.DUMMYFUNCTION("""COMPUTED_VALUE"""),752.83)</f>
        <v>752.83</v>
      </c>
      <c r="D55" s="2">
        <f>IFERROR(__xludf.DUMMYFUNCTION("""COMPUTED_VALUE"""),45370.66666666667)</f>
        <v>45370.66667</v>
      </c>
      <c r="E55" s="1">
        <f>IFERROR(__xludf.DUMMYFUNCTION("""COMPUTED_VALUE"""),761.7)</f>
        <v>761.7</v>
      </c>
      <c r="G55" s="2">
        <f>IFERROR(__xludf.DUMMYFUNCTION("""COMPUTED_VALUE"""),45370.66666666667)</f>
        <v>45370.66667</v>
      </c>
      <c r="H55" s="1">
        <f>IFERROR(__xludf.DUMMYFUNCTION("""COMPUTED_VALUE"""),752.1)</f>
        <v>752.1</v>
      </c>
      <c r="J55" s="2">
        <f>IFERROR(__xludf.DUMMYFUNCTION("""COMPUTED_VALUE"""),45370.66666666667)</f>
        <v>45370.66667</v>
      </c>
      <c r="K55" s="1">
        <f>IFERROR(__xludf.DUMMYFUNCTION("""COMPUTED_VALUE"""),761.0)</f>
        <v>761</v>
      </c>
      <c r="M55" s="2">
        <f>IFERROR(__xludf.DUMMYFUNCTION("""COMPUTED_VALUE"""),45370.66666666667)</f>
        <v>45370.66667</v>
      </c>
      <c r="N55" s="1">
        <f>IFERROR(__xludf.DUMMYFUNCTION("""COMPUTED_VALUE"""),2.21371333E8)</f>
        <v>221371333</v>
      </c>
    </row>
    <row r="56">
      <c r="A56" s="2">
        <f>IFERROR(__xludf.DUMMYFUNCTION("""COMPUTED_VALUE"""),45371.66666666667)</f>
        <v>45371.66667</v>
      </c>
      <c r="B56" s="1">
        <f>IFERROR(__xludf.DUMMYFUNCTION("""COMPUTED_VALUE"""),761.0)</f>
        <v>761</v>
      </c>
      <c r="D56" s="2">
        <f>IFERROR(__xludf.DUMMYFUNCTION("""COMPUTED_VALUE"""),45371.66666666667)</f>
        <v>45371.66667</v>
      </c>
      <c r="E56" s="1">
        <f>IFERROR(__xludf.DUMMYFUNCTION("""COMPUTED_VALUE"""),763.49)</f>
        <v>763.49</v>
      </c>
      <c r="G56" s="2">
        <f>IFERROR(__xludf.DUMMYFUNCTION("""COMPUTED_VALUE"""),45371.66666666667)</f>
        <v>45371.66667</v>
      </c>
      <c r="H56" s="1">
        <f>IFERROR(__xludf.DUMMYFUNCTION("""COMPUTED_VALUE"""),755.89)</f>
        <v>755.89</v>
      </c>
      <c r="J56" s="2">
        <f>IFERROR(__xludf.DUMMYFUNCTION("""COMPUTED_VALUE"""),45371.66666666667)</f>
        <v>45371.66667</v>
      </c>
      <c r="K56" s="1">
        <f>IFERROR(__xludf.DUMMYFUNCTION("""COMPUTED_VALUE"""),761.23)</f>
        <v>761.23</v>
      </c>
      <c r="M56" s="2">
        <f>IFERROR(__xludf.DUMMYFUNCTION("""COMPUTED_VALUE"""),45371.66666666667)</f>
        <v>45371.66667</v>
      </c>
      <c r="N56" s="1">
        <f>IFERROR(__xludf.DUMMYFUNCTION("""COMPUTED_VALUE"""),2.1802636E8)</f>
        <v>218026360</v>
      </c>
    </row>
    <row r="57">
      <c r="A57" s="2">
        <f>IFERROR(__xludf.DUMMYFUNCTION("""COMPUTED_VALUE"""),45372.66666666667)</f>
        <v>45372.66667</v>
      </c>
      <c r="B57" s="1">
        <f>IFERROR(__xludf.DUMMYFUNCTION("""COMPUTED_VALUE"""),761.23)</f>
        <v>761.23</v>
      </c>
      <c r="D57" s="2">
        <f>IFERROR(__xludf.DUMMYFUNCTION("""COMPUTED_VALUE"""),45372.66666666667)</f>
        <v>45372.66667</v>
      </c>
      <c r="E57" s="1">
        <f>IFERROR(__xludf.DUMMYFUNCTION("""COMPUTED_VALUE"""),766.67)</f>
        <v>766.67</v>
      </c>
      <c r="G57" s="2">
        <f>IFERROR(__xludf.DUMMYFUNCTION("""COMPUTED_VALUE"""),45372.66666666667)</f>
        <v>45372.66667</v>
      </c>
      <c r="H57" s="1">
        <f>IFERROR(__xludf.DUMMYFUNCTION("""COMPUTED_VALUE"""),760.21)</f>
        <v>760.21</v>
      </c>
      <c r="J57" s="2">
        <f>IFERROR(__xludf.DUMMYFUNCTION("""COMPUTED_VALUE"""),45372.66666666667)</f>
        <v>45372.66667</v>
      </c>
      <c r="K57" s="1">
        <f>IFERROR(__xludf.DUMMYFUNCTION("""COMPUTED_VALUE"""),764.98)</f>
        <v>764.98</v>
      </c>
      <c r="M57" s="2">
        <f>IFERROR(__xludf.DUMMYFUNCTION("""COMPUTED_VALUE"""),45372.66666666667)</f>
        <v>45372.66667</v>
      </c>
      <c r="N57" s="1">
        <f>IFERROR(__xludf.DUMMYFUNCTION("""COMPUTED_VALUE"""),2.13707652E8)</f>
        <v>213707652</v>
      </c>
    </row>
    <row r="58">
      <c r="A58" s="2">
        <f>IFERROR(__xludf.DUMMYFUNCTION("""COMPUTED_VALUE"""),45373.66666666667)</f>
        <v>45373.66667</v>
      </c>
      <c r="B58" s="1">
        <f>IFERROR(__xludf.DUMMYFUNCTION("""COMPUTED_VALUE"""),764.98)</f>
        <v>764.98</v>
      </c>
      <c r="D58" s="2">
        <f>IFERROR(__xludf.DUMMYFUNCTION("""COMPUTED_VALUE"""),45373.66666666667)</f>
        <v>45373.66667</v>
      </c>
      <c r="E58" s="1">
        <f>IFERROR(__xludf.DUMMYFUNCTION("""COMPUTED_VALUE"""),767.04)</f>
        <v>767.04</v>
      </c>
      <c r="G58" s="2">
        <f>IFERROR(__xludf.DUMMYFUNCTION("""COMPUTED_VALUE"""),45373.66666666667)</f>
        <v>45373.66667</v>
      </c>
      <c r="H58" s="1">
        <f>IFERROR(__xludf.DUMMYFUNCTION("""COMPUTED_VALUE"""),761.62)</f>
        <v>761.62</v>
      </c>
      <c r="J58" s="2">
        <f>IFERROR(__xludf.DUMMYFUNCTION("""COMPUTED_VALUE"""),45373.66666666667)</f>
        <v>45373.66667</v>
      </c>
      <c r="K58" s="1">
        <f>IFERROR(__xludf.DUMMYFUNCTION("""COMPUTED_VALUE"""),763.33)</f>
        <v>763.33</v>
      </c>
      <c r="M58" s="2">
        <f>IFERROR(__xludf.DUMMYFUNCTION("""COMPUTED_VALUE"""),45373.66666666667)</f>
        <v>45373.66667</v>
      </c>
      <c r="N58" s="1">
        <f>IFERROR(__xludf.DUMMYFUNCTION("""COMPUTED_VALUE"""),1.88316761E8)</f>
        <v>188316761</v>
      </c>
    </row>
    <row r="59">
      <c r="A59" s="2">
        <f>IFERROR(__xludf.DUMMYFUNCTION("""COMPUTED_VALUE"""),45376.66666666667)</f>
        <v>45376.66667</v>
      </c>
      <c r="B59" s="1">
        <f>IFERROR(__xludf.DUMMYFUNCTION("""COMPUTED_VALUE"""),763.33)</f>
        <v>763.33</v>
      </c>
      <c r="D59" s="2">
        <f>IFERROR(__xludf.DUMMYFUNCTION("""COMPUTED_VALUE"""),45376.66666666667)</f>
        <v>45376.66667</v>
      </c>
      <c r="E59" s="1">
        <f>IFERROR(__xludf.DUMMYFUNCTION("""COMPUTED_VALUE"""),775.42)</f>
        <v>775.42</v>
      </c>
      <c r="G59" s="2">
        <f>IFERROR(__xludf.DUMMYFUNCTION("""COMPUTED_VALUE"""),45376.66666666667)</f>
        <v>45376.66667</v>
      </c>
      <c r="H59" s="1">
        <f>IFERROR(__xludf.DUMMYFUNCTION("""COMPUTED_VALUE"""),763.33)</f>
        <v>763.33</v>
      </c>
      <c r="J59" s="2">
        <f>IFERROR(__xludf.DUMMYFUNCTION("""COMPUTED_VALUE"""),45376.66666666667)</f>
        <v>45376.66667</v>
      </c>
      <c r="K59" s="1">
        <f>IFERROR(__xludf.DUMMYFUNCTION("""COMPUTED_VALUE"""),770.19)</f>
        <v>770.19</v>
      </c>
      <c r="M59" s="2">
        <f>IFERROR(__xludf.DUMMYFUNCTION("""COMPUTED_VALUE"""),45376.66666666667)</f>
        <v>45376.66667</v>
      </c>
      <c r="N59" s="1">
        <f>IFERROR(__xludf.DUMMYFUNCTION("""COMPUTED_VALUE"""),2.12479814E8)</f>
        <v>212479814</v>
      </c>
    </row>
    <row r="60">
      <c r="A60" s="2">
        <f>IFERROR(__xludf.DUMMYFUNCTION("""COMPUTED_VALUE"""),45377.66666666667)</f>
        <v>45377.66667</v>
      </c>
      <c r="B60" s="1">
        <f>IFERROR(__xludf.DUMMYFUNCTION("""COMPUTED_VALUE"""),770.19)</f>
        <v>770.19</v>
      </c>
      <c r="D60" s="2">
        <f>IFERROR(__xludf.DUMMYFUNCTION("""COMPUTED_VALUE"""),45377.66666666667)</f>
        <v>45377.66667</v>
      </c>
      <c r="E60" s="1">
        <f>IFERROR(__xludf.DUMMYFUNCTION("""COMPUTED_VALUE"""),772.77)</f>
        <v>772.77</v>
      </c>
      <c r="G60" s="2">
        <f>IFERROR(__xludf.DUMMYFUNCTION("""COMPUTED_VALUE"""),45377.66666666667)</f>
        <v>45377.66667</v>
      </c>
      <c r="H60" s="1">
        <f>IFERROR(__xludf.DUMMYFUNCTION("""COMPUTED_VALUE"""),763.4)</f>
        <v>763.4</v>
      </c>
      <c r="J60" s="2">
        <f>IFERROR(__xludf.DUMMYFUNCTION("""COMPUTED_VALUE"""),45377.66666666667)</f>
        <v>45377.66667</v>
      </c>
      <c r="K60" s="1">
        <f>IFERROR(__xludf.DUMMYFUNCTION("""COMPUTED_VALUE"""),764.25)</f>
        <v>764.25</v>
      </c>
      <c r="M60" s="2">
        <f>IFERROR(__xludf.DUMMYFUNCTION("""COMPUTED_VALUE"""),45377.66666666667)</f>
        <v>45377.66667</v>
      </c>
      <c r="N60" s="1">
        <f>IFERROR(__xludf.DUMMYFUNCTION("""COMPUTED_VALUE"""),2.0491457E8)</f>
        <v>204914570</v>
      </c>
    </row>
    <row r="61">
      <c r="A61" s="2">
        <f>IFERROR(__xludf.DUMMYFUNCTION("""COMPUTED_VALUE"""),45378.66666666667)</f>
        <v>45378.66667</v>
      </c>
      <c r="B61" s="1">
        <f>IFERROR(__xludf.DUMMYFUNCTION("""COMPUTED_VALUE"""),764.25)</f>
        <v>764.25</v>
      </c>
      <c r="D61" s="2">
        <f>IFERROR(__xludf.DUMMYFUNCTION("""COMPUTED_VALUE"""),45378.66666666667)</f>
        <v>45378.66667</v>
      </c>
      <c r="E61" s="1">
        <f>IFERROR(__xludf.DUMMYFUNCTION("""COMPUTED_VALUE"""),772.63)</f>
        <v>772.63</v>
      </c>
      <c r="G61" s="2">
        <f>IFERROR(__xludf.DUMMYFUNCTION("""COMPUTED_VALUE"""),45378.66666666667)</f>
        <v>45378.66667</v>
      </c>
      <c r="H61" s="1">
        <f>IFERROR(__xludf.DUMMYFUNCTION("""COMPUTED_VALUE"""),761.93)</f>
        <v>761.93</v>
      </c>
      <c r="J61" s="2">
        <f>IFERROR(__xludf.DUMMYFUNCTION("""COMPUTED_VALUE"""),45378.66666666667)</f>
        <v>45378.66667</v>
      </c>
      <c r="K61" s="1">
        <f>IFERROR(__xludf.DUMMYFUNCTION("""COMPUTED_VALUE"""),772.39)</f>
        <v>772.39</v>
      </c>
      <c r="M61" s="2">
        <f>IFERROR(__xludf.DUMMYFUNCTION("""COMPUTED_VALUE"""),45378.66666666667)</f>
        <v>45378.66667</v>
      </c>
      <c r="N61" s="1">
        <f>IFERROR(__xludf.DUMMYFUNCTION("""COMPUTED_VALUE"""),2.03225548E8)</f>
        <v>203225548</v>
      </c>
    </row>
    <row r="62">
      <c r="A62" s="2">
        <f>IFERROR(__xludf.DUMMYFUNCTION("""COMPUTED_VALUE"""),45379.66666666667)</f>
        <v>45379.66667</v>
      </c>
      <c r="B62" s="1">
        <f>IFERROR(__xludf.DUMMYFUNCTION("""COMPUTED_VALUE"""),772.39)</f>
        <v>772.39</v>
      </c>
      <c r="D62" s="2">
        <f>IFERROR(__xludf.DUMMYFUNCTION("""COMPUTED_VALUE"""),45379.66666666667)</f>
        <v>45379.66667</v>
      </c>
      <c r="E62" s="1">
        <f>IFERROR(__xludf.DUMMYFUNCTION("""COMPUTED_VALUE"""),782.08)</f>
        <v>782.08</v>
      </c>
      <c r="G62" s="2">
        <f>IFERROR(__xludf.DUMMYFUNCTION("""COMPUTED_VALUE"""),45379.66666666667)</f>
        <v>45379.66667</v>
      </c>
      <c r="H62" s="1">
        <f>IFERROR(__xludf.DUMMYFUNCTION("""COMPUTED_VALUE"""),772.39)</f>
        <v>772.39</v>
      </c>
      <c r="J62" s="2">
        <f>IFERROR(__xludf.DUMMYFUNCTION("""COMPUTED_VALUE"""),45379.66666666667)</f>
        <v>45379.66667</v>
      </c>
      <c r="K62" s="1">
        <f>IFERROR(__xludf.DUMMYFUNCTION("""COMPUTED_VALUE"""),780.78)</f>
        <v>780.78</v>
      </c>
      <c r="M62" s="2">
        <f>IFERROR(__xludf.DUMMYFUNCTION("""COMPUTED_VALUE"""),45379.66666666667)</f>
        <v>45379.66667</v>
      </c>
      <c r="N62" s="1">
        <f>IFERROR(__xludf.DUMMYFUNCTION("""COMPUTED_VALUE"""),2.71193644E8)</f>
        <v>271193644</v>
      </c>
    </row>
    <row r="63">
      <c r="A63" s="2">
        <f>IFERROR(__xludf.DUMMYFUNCTION("""COMPUTED_VALUE"""),45383.66666666667)</f>
        <v>45383.66667</v>
      </c>
      <c r="B63" s="1">
        <f>IFERROR(__xludf.DUMMYFUNCTION("""COMPUTED_VALUE"""),780.78)</f>
        <v>780.78</v>
      </c>
      <c r="D63" s="2">
        <f>IFERROR(__xludf.DUMMYFUNCTION("""COMPUTED_VALUE"""),45383.66666666667)</f>
        <v>45383.66667</v>
      </c>
      <c r="E63" s="1">
        <f>IFERROR(__xludf.DUMMYFUNCTION("""COMPUTED_VALUE"""),788.15)</f>
        <v>788.15</v>
      </c>
      <c r="G63" s="2">
        <f>IFERROR(__xludf.DUMMYFUNCTION("""COMPUTED_VALUE"""),45383.66666666667)</f>
        <v>45383.66667</v>
      </c>
      <c r="H63" s="1">
        <f>IFERROR(__xludf.DUMMYFUNCTION("""COMPUTED_VALUE"""),775.7)</f>
        <v>775.7</v>
      </c>
      <c r="J63" s="2">
        <f>IFERROR(__xludf.DUMMYFUNCTION("""COMPUTED_VALUE"""),45383.66666666667)</f>
        <v>45383.66667</v>
      </c>
      <c r="K63" s="1">
        <f>IFERROR(__xludf.DUMMYFUNCTION("""COMPUTED_VALUE"""),786.48)</f>
        <v>786.48</v>
      </c>
      <c r="M63" s="2">
        <f>IFERROR(__xludf.DUMMYFUNCTION("""COMPUTED_VALUE"""),45383.66666666667)</f>
        <v>45383.66667</v>
      </c>
      <c r="N63" s="1">
        <f>IFERROR(__xludf.DUMMYFUNCTION("""COMPUTED_VALUE"""),1.93371338E8)</f>
        <v>193371338</v>
      </c>
    </row>
    <row r="64">
      <c r="A64" s="2">
        <f>IFERROR(__xludf.DUMMYFUNCTION("""COMPUTED_VALUE"""),45384.66666666667)</f>
        <v>45384.66667</v>
      </c>
      <c r="B64" s="1">
        <f>IFERROR(__xludf.DUMMYFUNCTION("""COMPUTED_VALUE"""),786.48)</f>
        <v>786.48</v>
      </c>
      <c r="D64" s="2">
        <f>IFERROR(__xludf.DUMMYFUNCTION("""COMPUTED_VALUE"""),45384.66666666667)</f>
        <v>45384.66667</v>
      </c>
      <c r="E64" s="1">
        <f>IFERROR(__xludf.DUMMYFUNCTION("""COMPUTED_VALUE"""),797.15)</f>
        <v>797.15</v>
      </c>
      <c r="G64" s="2">
        <f>IFERROR(__xludf.DUMMYFUNCTION("""COMPUTED_VALUE"""),45384.66666666667)</f>
        <v>45384.66667</v>
      </c>
      <c r="H64" s="1">
        <f>IFERROR(__xludf.DUMMYFUNCTION("""COMPUTED_VALUE"""),786.04)</f>
        <v>786.04</v>
      </c>
      <c r="J64" s="2">
        <f>IFERROR(__xludf.DUMMYFUNCTION("""COMPUTED_VALUE"""),45384.66666666667)</f>
        <v>45384.66667</v>
      </c>
      <c r="K64" s="1">
        <f>IFERROR(__xludf.DUMMYFUNCTION("""COMPUTED_VALUE"""),796.55)</f>
        <v>796.55</v>
      </c>
      <c r="M64" s="2">
        <f>IFERROR(__xludf.DUMMYFUNCTION("""COMPUTED_VALUE"""),45384.66666666667)</f>
        <v>45384.66667</v>
      </c>
      <c r="N64" s="1">
        <f>IFERROR(__xludf.DUMMYFUNCTION("""COMPUTED_VALUE"""),2.57791214E8)</f>
        <v>257791214</v>
      </c>
    </row>
    <row r="65">
      <c r="A65" s="2">
        <f>IFERROR(__xludf.DUMMYFUNCTION("""COMPUTED_VALUE"""),45385.66666666667)</f>
        <v>45385.66667</v>
      </c>
      <c r="B65" s="1">
        <f>IFERROR(__xludf.DUMMYFUNCTION("""COMPUTED_VALUE"""),796.55)</f>
        <v>796.55</v>
      </c>
      <c r="D65" s="2">
        <f>IFERROR(__xludf.DUMMYFUNCTION("""COMPUTED_VALUE"""),45385.66666666667)</f>
        <v>45385.66667</v>
      </c>
      <c r="E65" s="1">
        <f>IFERROR(__xludf.DUMMYFUNCTION("""COMPUTED_VALUE"""),802.93)</f>
        <v>802.93</v>
      </c>
      <c r="G65" s="2">
        <f>IFERROR(__xludf.DUMMYFUNCTION("""COMPUTED_VALUE"""),45385.66666666667)</f>
        <v>45385.66667</v>
      </c>
      <c r="H65" s="1">
        <f>IFERROR(__xludf.DUMMYFUNCTION("""COMPUTED_VALUE"""),796.55)</f>
        <v>796.55</v>
      </c>
      <c r="J65" s="2">
        <f>IFERROR(__xludf.DUMMYFUNCTION("""COMPUTED_VALUE"""),45385.66666666667)</f>
        <v>45385.66667</v>
      </c>
      <c r="K65" s="1">
        <f>IFERROR(__xludf.DUMMYFUNCTION("""COMPUTED_VALUE"""),802.15)</f>
        <v>802.15</v>
      </c>
      <c r="M65" s="2">
        <f>IFERROR(__xludf.DUMMYFUNCTION("""COMPUTED_VALUE"""),45385.66666666667)</f>
        <v>45385.66667</v>
      </c>
      <c r="N65" s="1">
        <f>IFERROR(__xludf.DUMMYFUNCTION("""COMPUTED_VALUE"""),2.53676817E8)</f>
        <v>253676817</v>
      </c>
    </row>
    <row r="66">
      <c r="A66" s="2">
        <f>IFERROR(__xludf.DUMMYFUNCTION("""COMPUTED_VALUE"""),45386.66666666667)</f>
        <v>45386.66667</v>
      </c>
      <c r="B66" s="1">
        <f>IFERROR(__xludf.DUMMYFUNCTION("""COMPUTED_VALUE"""),802.15)</f>
        <v>802.15</v>
      </c>
      <c r="D66" s="2">
        <f>IFERROR(__xludf.DUMMYFUNCTION("""COMPUTED_VALUE"""),45386.66666666667)</f>
        <v>45386.66667</v>
      </c>
      <c r="E66" s="1">
        <f>IFERROR(__xludf.DUMMYFUNCTION("""COMPUTED_VALUE"""),806.27)</f>
        <v>806.27</v>
      </c>
      <c r="G66" s="2">
        <f>IFERROR(__xludf.DUMMYFUNCTION("""COMPUTED_VALUE"""),45386.66666666667)</f>
        <v>45386.66667</v>
      </c>
      <c r="H66" s="1">
        <f>IFERROR(__xludf.DUMMYFUNCTION("""COMPUTED_VALUE"""),798.5)</f>
        <v>798.5</v>
      </c>
      <c r="J66" s="2">
        <f>IFERROR(__xludf.DUMMYFUNCTION("""COMPUTED_VALUE"""),45386.66666666667)</f>
        <v>45386.66667</v>
      </c>
      <c r="K66" s="1">
        <f>IFERROR(__xludf.DUMMYFUNCTION("""COMPUTED_VALUE"""),801.36)</f>
        <v>801.36</v>
      </c>
      <c r="M66" s="2">
        <f>IFERROR(__xludf.DUMMYFUNCTION("""COMPUTED_VALUE"""),45386.66666666667)</f>
        <v>45386.66667</v>
      </c>
      <c r="N66" s="1">
        <f>IFERROR(__xludf.DUMMYFUNCTION("""COMPUTED_VALUE"""),2.36830623E8)</f>
        <v>236830623</v>
      </c>
    </row>
    <row r="67">
      <c r="A67" s="2">
        <f>IFERROR(__xludf.DUMMYFUNCTION("""COMPUTED_VALUE"""),45387.66666666667)</f>
        <v>45387.66667</v>
      </c>
      <c r="B67" s="1">
        <f>IFERROR(__xludf.DUMMYFUNCTION("""COMPUTED_VALUE"""),801.36)</f>
        <v>801.36</v>
      </c>
      <c r="D67" s="2">
        <f>IFERROR(__xludf.DUMMYFUNCTION("""COMPUTED_VALUE"""),45387.66666666667)</f>
        <v>45387.66667</v>
      </c>
      <c r="E67" s="1">
        <f>IFERROR(__xludf.DUMMYFUNCTION("""COMPUTED_VALUE"""),813.09)</f>
        <v>813.09</v>
      </c>
      <c r="G67" s="2">
        <f>IFERROR(__xludf.DUMMYFUNCTION("""COMPUTED_VALUE"""),45387.66666666667)</f>
        <v>45387.66667</v>
      </c>
      <c r="H67" s="1">
        <f>IFERROR(__xludf.DUMMYFUNCTION("""COMPUTED_VALUE"""),799.93)</f>
        <v>799.93</v>
      </c>
      <c r="J67" s="2">
        <f>IFERROR(__xludf.DUMMYFUNCTION("""COMPUTED_VALUE"""),45387.66666666667)</f>
        <v>45387.66667</v>
      </c>
      <c r="K67" s="1">
        <f>IFERROR(__xludf.DUMMYFUNCTION("""COMPUTED_VALUE"""),809.98)</f>
        <v>809.98</v>
      </c>
      <c r="M67" s="2">
        <f>IFERROR(__xludf.DUMMYFUNCTION("""COMPUTED_VALUE"""),45387.66666666667)</f>
        <v>45387.66667</v>
      </c>
      <c r="N67" s="1">
        <f>IFERROR(__xludf.DUMMYFUNCTION("""COMPUTED_VALUE"""),2.20763894E8)</f>
        <v>220763894</v>
      </c>
    </row>
    <row r="68">
      <c r="A68" s="2">
        <f>IFERROR(__xludf.DUMMYFUNCTION("""COMPUTED_VALUE"""),45390.66666666667)</f>
        <v>45390.66667</v>
      </c>
      <c r="B68" s="1">
        <f>IFERROR(__xludf.DUMMYFUNCTION("""COMPUTED_VALUE"""),809.98)</f>
        <v>809.98</v>
      </c>
      <c r="D68" s="2">
        <f>IFERROR(__xludf.DUMMYFUNCTION("""COMPUTED_VALUE"""),45390.66666666667)</f>
        <v>45390.66667</v>
      </c>
      <c r="E68" s="1">
        <f>IFERROR(__xludf.DUMMYFUNCTION("""COMPUTED_VALUE"""),812.81)</f>
        <v>812.81</v>
      </c>
      <c r="G68" s="2">
        <f>IFERROR(__xludf.DUMMYFUNCTION("""COMPUTED_VALUE"""),45390.66666666667)</f>
        <v>45390.66667</v>
      </c>
      <c r="H68" s="1">
        <f>IFERROR(__xludf.DUMMYFUNCTION("""COMPUTED_VALUE"""),804.02)</f>
        <v>804.02</v>
      </c>
      <c r="J68" s="2">
        <f>IFERROR(__xludf.DUMMYFUNCTION("""COMPUTED_VALUE"""),45390.66666666667)</f>
        <v>45390.66667</v>
      </c>
      <c r="K68" s="1">
        <f>IFERROR(__xludf.DUMMYFUNCTION("""COMPUTED_VALUE"""),805.37)</f>
        <v>805.37</v>
      </c>
      <c r="M68" s="2">
        <f>IFERROR(__xludf.DUMMYFUNCTION("""COMPUTED_VALUE"""),45390.66666666667)</f>
        <v>45390.66667</v>
      </c>
      <c r="N68" s="1">
        <f>IFERROR(__xludf.DUMMYFUNCTION("""COMPUTED_VALUE"""),2.12799011E8)</f>
        <v>212799011</v>
      </c>
    </row>
    <row r="69">
      <c r="A69" s="2">
        <f>IFERROR(__xludf.DUMMYFUNCTION("""COMPUTED_VALUE"""),45391.66666666667)</f>
        <v>45391.66667</v>
      </c>
      <c r="B69" s="1">
        <f>IFERROR(__xludf.DUMMYFUNCTION("""COMPUTED_VALUE"""),805.37)</f>
        <v>805.37</v>
      </c>
      <c r="D69" s="2">
        <f>IFERROR(__xludf.DUMMYFUNCTION("""COMPUTED_VALUE"""),45391.66666666667)</f>
        <v>45391.66667</v>
      </c>
      <c r="E69" s="1">
        <f>IFERROR(__xludf.DUMMYFUNCTION("""COMPUTED_VALUE"""),811.1)</f>
        <v>811.1</v>
      </c>
      <c r="G69" s="2">
        <f>IFERROR(__xludf.DUMMYFUNCTION("""COMPUTED_VALUE"""),45391.66666666667)</f>
        <v>45391.66667</v>
      </c>
      <c r="H69" s="1">
        <f>IFERROR(__xludf.DUMMYFUNCTION("""COMPUTED_VALUE"""),800.58)</f>
        <v>800.58</v>
      </c>
      <c r="J69" s="2">
        <f>IFERROR(__xludf.DUMMYFUNCTION("""COMPUTED_VALUE"""),45391.66666666667)</f>
        <v>45391.66667</v>
      </c>
      <c r="K69" s="1">
        <f>IFERROR(__xludf.DUMMYFUNCTION("""COMPUTED_VALUE"""),806.13)</f>
        <v>806.13</v>
      </c>
      <c r="M69" s="2">
        <f>IFERROR(__xludf.DUMMYFUNCTION("""COMPUTED_VALUE"""),45391.66666666667)</f>
        <v>45391.66667</v>
      </c>
      <c r="N69" s="1">
        <f>IFERROR(__xludf.DUMMYFUNCTION("""COMPUTED_VALUE"""),2.09408124E8)</f>
        <v>209408124</v>
      </c>
    </row>
    <row r="70">
      <c r="A70" s="2">
        <f>IFERROR(__xludf.DUMMYFUNCTION("""COMPUTED_VALUE"""),45392.66666666667)</f>
        <v>45392.66667</v>
      </c>
      <c r="B70" s="1">
        <f>IFERROR(__xludf.DUMMYFUNCTION("""COMPUTED_VALUE"""),806.13)</f>
        <v>806.13</v>
      </c>
      <c r="D70" s="2">
        <f>IFERROR(__xludf.DUMMYFUNCTION("""COMPUTED_VALUE"""),45392.66666666667)</f>
        <v>45392.66667</v>
      </c>
      <c r="E70" s="1">
        <f>IFERROR(__xludf.DUMMYFUNCTION("""COMPUTED_VALUE"""),811.49)</f>
        <v>811.49</v>
      </c>
      <c r="G70" s="2">
        <f>IFERROR(__xludf.DUMMYFUNCTION("""COMPUTED_VALUE"""),45392.66666666667)</f>
        <v>45392.66667</v>
      </c>
      <c r="H70" s="1">
        <f>IFERROR(__xludf.DUMMYFUNCTION("""COMPUTED_VALUE"""),800.76)</f>
        <v>800.76</v>
      </c>
      <c r="J70" s="2">
        <f>IFERROR(__xludf.DUMMYFUNCTION("""COMPUTED_VALUE"""),45392.66666666667)</f>
        <v>45392.66667</v>
      </c>
      <c r="K70" s="1">
        <f>IFERROR(__xludf.DUMMYFUNCTION("""COMPUTED_VALUE"""),809.29)</f>
        <v>809.29</v>
      </c>
      <c r="M70" s="2">
        <f>IFERROR(__xludf.DUMMYFUNCTION("""COMPUTED_VALUE"""),45392.66666666667)</f>
        <v>45392.66667</v>
      </c>
      <c r="N70" s="1">
        <f>IFERROR(__xludf.DUMMYFUNCTION("""COMPUTED_VALUE"""),2.15825086E8)</f>
        <v>215825086</v>
      </c>
    </row>
    <row r="71">
      <c r="A71" s="2">
        <f>IFERROR(__xludf.DUMMYFUNCTION("""COMPUTED_VALUE"""),45393.66666666667)</f>
        <v>45393.66667</v>
      </c>
      <c r="B71" s="1">
        <f>IFERROR(__xludf.DUMMYFUNCTION("""COMPUTED_VALUE"""),809.29)</f>
        <v>809.29</v>
      </c>
      <c r="D71" s="2">
        <f>IFERROR(__xludf.DUMMYFUNCTION("""COMPUTED_VALUE"""),45393.66666666667)</f>
        <v>45393.66667</v>
      </c>
      <c r="E71" s="1">
        <f>IFERROR(__xludf.DUMMYFUNCTION("""COMPUTED_VALUE"""),811.86)</f>
        <v>811.86</v>
      </c>
      <c r="G71" s="2">
        <f>IFERROR(__xludf.DUMMYFUNCTION("""COMPUTED_VALUE"""),45393.66666666667)</f>
        <v>45393.66667</v>
      </c>
      <c r="H71" s="1">
        <f>IFERROR(__xludf.DUMMYFUNCTION("""COMPUTED_VALUE"""),796.96)</f>
        <v>796.96</v>
      </c>
      <c r="J71" s="2">
        <f>IFERROR(__xludf.DUMMYFUNCTION("""COMPUTED_VALUE"""),45393.66666666667)</f>
        <v>45393.66667</v>
      </c>
      <c r="K71" s="1">
        <f>IFERROR(__xludf.DUMMYFUNCTION("""COMPUTED_VALUE"""),807.32)</f>
        <v>807.32</v>
      </c>
      <c r="M71" s="2">
        <f>IFERROR(__xludf.DUMMYFUNCTION("""COMPUTED_VALUE"""),45393.66666666667)</f>
        <v>45393.66667</v>
      </c>
      <c r="N71" s="1">
        <f>IFERROR(__xludf.DUMMYFUNCTION("""COMPUTED_VALUE"""),1.98230326E8)</f>
        <v>198230326</v>
      </c>
    </row>
    <row r="72">
      <c r="A72" s="2">
        <f>IFERROR(__xludf.DUMMYFUNCTION("""COMPUTED_VALUE"""),45394.66666666667)</f>
        <v>45394.66667</v>
      </c>
      <c r="B72" s="1">
        <f>IFERROR(__xludf.DUMMYFUNCTION("""COMPUTED_VALUE"""),807.32)</f>
        <v>807.32</v>
      </c>
      <c r="D72" s="2">
        <f>IFERROR(__xludf.DUMMYFUNCTION("""COMPUTED_VALUE"""),45394.66666666667)</f>
        <v>45394.66667</v>
      </c>
      <c r="E72" s="1">
        <f>IFERROR(__xludf.DUMMYFUNCTION("""COMPUTED_VALUE"""),818.42)</f>
        <v>818.42</v>
      </c>
      <c r="G72" s="2">
        <f>IFERROR(__xludf.DUMMYFUNCTION("""COMPUTED_VALUE"""),45394.66666666667)</f>
        <v>45394.66667</v>
      </c>
      <c r="H72" s="1">
        <f>IFERROR(__xludf.DUMMYFUNCTION("""COMPUTED_VALUE"""),791.75)</f>
        <v>791.75</v>
      </c>
      <c r="J72" s="2">
        <f>IFERROR(__xludf.DUMMYFUNCTION("""COMPUTED_VALUE"""),45394.66666666667)</f>
        <v>45394.66667</v>
      </c>
      <c r="K72" s="1">
        <f>IFERROR(__xludf.DUMMYFUNCTION("""COMPUTED_VALUE"""),795.26)</f>
        <v>795.26</v>
      </c>
      <c r="M72" s="2">
        <f>IFERROR(__xludf.DUMMYFUNCTION("""COMPUTED_VALUE"""),45394.66666666667)</f>
        <v>45394.66667</v>
      </c>
      <c r="N72" s="1">
        <f>IFERROR(__xludf.DUMMYFUNCTION("""COMPUTED_VALUE"""),2.35439945E8)</f>
        <v>235439945</v>
      </c>
    </row>
    <row r="73">
      <c r="A73" s="2">
        <f>IFERROR(__xludf.DUMMYFUNCTION("""COMPUTED_VALUE"""),45397.66666666667)</f>
        <v>45397.66667</v>
      </c>
      <c r="B73" s="1">
        <f>IFERROR(__xludf.DUMMYFUNCTION("""COMPUTED_VALUE"""),795.26)</f>
        <v>795.26</v>
      </c>
      <c r="D73" s="2">
        <f>IFERROR(__xludf.DUMMYFUNCTION("""COMPUTED_VALUE"""),45397.66666666667)</f>
        <v>45397.66667</v>
      </c>
      <c r="E73" s="1">
        <f>IFERROR(__xludf.DUMMYFUNCTION("""COMPUTED_VALUE"""),802.17)</f>
        <v>802.17</v>
      </c>
      <c r="G73" s="2">
        <f>IFERROR(__xludf.DUMMYFUNCTION("""COMPUTED_VALUE"""),45397.66666666667)</f>
        <v>45397.66667</v>
      </c>
      <c r="H73" s="1">
        <f>IFERROR(__xludf.DUMMYFUNCTION("""COMPUTED_VALUE"""),786.02)</f>
        <v>786.02</v>
      </c>
      <c r="J73" s="2">
        <f>IFERROR(__xludf.DUMMYFUNCTION("""COMPUTED_VALUE"""),45397.66666666667)</f>
        <v>45397.66667</v>
      </c>
      <c r="K73" s="1">
        <f>IFERROR(__xludf.DUMMYFUNCTION("""COMPUTED_VALUE"""),787.28)</f>
        <v>787.28</v>
      </c>
      <c r="M73" s="2">
        <f>IFERROR(__xludf.DUMMYFUNCTION("""COMPUTED_VALUE"""),45397.66666666667)</f>
        <v>45397.66667</v>
      </c>
      <c r="N73" s="1">
        <f>IFERROR(__xludf.DUMMYFUNCTION("""COMPUTED_VALUE"""),2.01090432E8)</f>
        <v>201090432</v>
      </c>
    </row>
    <row r="74">
      <c r="A74" s="2">
        <f>IFERROR(__xludf.DUMMYFUNCTION("""COMPUTED_VALUE"""),45398.66666666667)</f>
        <v>45398.66667</v>
      </c>
      <c r="B74" s="1">
        <f>IFERROR(__xludf.DUMMYFUNCTION("""COMPUTED_VALUE"""),787.28)</f>
        <v>787.28</v>
      </c>
      <c r="D74" s="2">
        <f>IFERROR(__xludf.DUMMYFUNCTION("""COMPUTED_VALUE"""),45398.66666666667)</f>
        <v>45398.66667</v>
      </c>
      <c r="E74" s="1">
        <f>IFERROR(__xludf.DUMMYFUNCTION("""COMPUTED_VALUE"""),788.57)</f>
        <v>788.57</v>
      </c>
      <c r="G74" s="2">
        <f>IFERROR(__xludf.DUMMYFUNCTION("""COMPUTED_VALUE"""),45398.66666666667)</f>
        <v>45398.66667</v>
      </c>
      <c r="H74" s="1">
        <f>IFERROR(__xludf.DUMMYFUNCTION("""COMPUTED_VALUE"""),774.36)</f>
        <v>774.36</v>
      </c>
      <c r="J74" s="2">
        <f>IFERROR(__xludf.DUMMYFUNCTION("""COMPUTED_VALUE"""),45398.66666666667)</f>
        <v>45398.66667</v>
      </c>
      <c r="K74" s="1">
        <f>IFERROR(__xludf.DUMMYFUNCTION("""COMPUTED_VALUE"""),780.61)</f>
        <v>780.61</v>
      </c>
      <c r="M74" s="2">
        <f>IFERROR(__xludf.DUMMYFUNCTION("""COMPUTED_VALUE"""),45398.66666666667)</f>
        <v>45398.66667</v>
      </c>
      <c r="N74" s="1">
        <f>IFERROR(__xludf.DUMMYFUNCTION("""COMPUTED_VALUE"""),2.1540162E8)</f>
        <v>215401620</v>
      </c>
    </row>
    <row r="75">
      <c r="A75" s="2">
        <f>IFERROR(__xludf.DUMMYFUNCTION("""COMPUTED_VALUE"""),45399.66666666667)</f>
        <v>45399.66667</v>
      </c>
      <c r="B75" s="1">
        <f>IFERROR(__xludf.DUMMYFUNCTION("""COMPUTED_VALUE"""),780.61)</f>
        <v>780.61</v>
      </c>
      <c r="D75" s="2">
        <f>IFERROR(__xludf.DUMMYFUNCTION("""COMPUTED_VALUE"""),45399.66666666667)</f>
        <v>45399.66667</v>
      </c>
      <c r="E75" s="1">
        <f>IFERROR(__xludf.DUMMYFUNCTION("""COMPUTED_VALUE"""),786.48)</f>
        <v>786.48</v>
      </c>
      <c r="G75" s="2">
        <f>IFERROR(__xludf.DUMMYFUNCTION("""COMPUTED_VALUE"""),45399.66666666667)</f>
        <v>45399.66667</v>
      </c>
      <c r="H75" s="1">
        <f>IFERROR(__xludf.DUMMYFUNCTION("""COMPUTED_VALUE"""),772.94)</f>
        <v>772.94</v>
      </c>
      <c r="J75" s="2">
        <f>IFERROR(__xludf.DUMMYFUNCTION("""COMPUTED_VALUE"""),45399.66666666667)</f>
        <v>45399.66667</v>
      </c>
      <c r="K75" s="1">
        <f>IFERROR(__xludf.DUMMYFUNCTION("""COMPUTED_VALUE"""),778.18)</f>
        <v>778.18</v>
      </c>
      <c r="M75" s="2">
        <f>IFERROR(__xludf.DUMMYFUNCTION("""COMPUTED_VALUE"""),45399.66666666667)</f>
        <v>45399.66667</v>
      </c>
      <c r="N75" s="1">
        <f>IFERROR(__xludf.DUMMYFUNCTION("""COMPUTED_VALUE"""),1.87119747E8)</f>
        <v>187119747</v>
      </c>
    </row>
    <row r="76">
      <c r="A76" s="2">
        <f>IFERROR(__xludf.DUMMYFUNCTION("""COMPUTED_VALUE"""),45400.66666666667)</f>
        <v>45400.66667</v>
      </c>
      <c r="B76" s="1">
        <f>IFERROR(__xludf.DUMMYFUNCTION("""COMPUTED_VALUE"""),778.18)</f>
        <v>778.18</v>
      </c>
      <c r="D76" s="2">
        <f>IFERROR(__xludf.DUMMYFUNCTION("""COMPUTED_VALUE"""),45400.66666666667)</f>
        <v>45400.66667</v>
      </c>
      <c r="E76" s="1">
        <f>IFERROR(__xludf.DUMMYFUNCTION("""COMPUTED_VALUE"""),783.24)</f>
        <v>783.24</v>
      </c>
      <c r="G76" s="2">
        <f>IFERROR(__xludf.DUMMYFUNCTION("""COMPUTED_VALUE"""),45400.66666666667)</f>
        <v>45400.66667</v>
      </c>
      <c r="H76" s="1">
        <f>IFERROR(__xludf.DUMMYFUNCTION("""COMPUTED_VALUE"""),773.39)</f>
        <v>773.39</v>
      </c>
      <c r="J76" s="2">
        <f>IFERROR(__xludf.DUMMYFUNCTION("""COMPUTED_VALUE"""),45400.66666666667)</f>
        <v>45400.66667</v>
      </c>
      <c r="K76" s="1">
        <f>IFERROR(__xludf.DUMMYFUNCTION("""COMPUTED_VALUE"""),776.45)</f>
        <v>776.45</v>
      </c>
      <c r="M76" s="2">
        <f>IFERROR(__xludf.DUMMYFUNCTION("""COMPUTED_VALUE"""),45400.66666666667)</f>
        <v>45400.66667</v>
      </c>
      <c r="N76" s="1">
        <f>IFERROR(__xludf.DUMMYFUNCTION("""COMPUTED_VALUE"""),2.12487895E8)</f>
        <v>212487895</v>
      </c>
    </row>
    <row r="77">
      <c r="A77" s="2">
        <f>IFERROR(__xludf.DUMMYFUNCTION("""COMPUTED_VALUE"""),45401.66666666667)</f>
        <v>45401.66667</v>
      </c>
      <c r="B77" s="1">
        <f>IFERROR(__xludf.DUMMYFUNCTION("""COMPUTED_VALUE"""),776.45)</f>
        <v>776.45</v>
      </c>
      <c r="D77" s="2">
        <f>IFERROR(__xludf.DUMMYFUNCTION("""COMPUTED_VALUE"""),45401.66666666667)</f>
        <v>45401.66667</v>
      </c>
      <c r="E77" s="1">
        <f>IFERROR(__xludf.DUMMYFUNCTION("""COMPUTED_VALUE"""),790.1)</f>
        <v>790.1</v>
      </c>
      <c r="G77" s="2">
        <f>IFERROR(__xludf.DUMMYFUNCTION("""COMPUTED_VALUE"""),45401.66666666667)</f>
        <v>45401.66667</v>
      </c>
      <c r="H77" s="1">
        <f>IFERROR(__xludf.DUMMYFUNCTION("""COMPUTED_VALUE"""),776.45)</f>
        <v>776.45</v>
      </c>
      <c r="J77" s="2">
        <f>IFERROR(__xludf.DUMMYFUNCTION("""COMPUTED_VALUE"""),45401.66666666667)</f>
        <v>45401.66667</v>
      </c>
      <c r="K77" s="1">
        <f>IFERROR(__xludf.DUMMYFUNCTION("""COMPUTED_VALUE"""),784.78)</f>
        <v>784.78</v>
      </c>
      <c r="M77" s="2">
        <f>IFERROR(__xludf.DUMMYFUNCTION("""COMPUTED_VALUE"""),45401.66666666667)</f>
        <v>45401.66667</v>
      </c>
      <c r="N77" s="1">
        <f>IFERROR(__xludf.DUMMYFUNCTION("""COMPUTED_VALUE"""),2.26938763E8)</f>
        <v>226938763</v>
      </c>
    </row>
    <row r="78">
      <c r="A78" s="2">
        <f>IFERROR(__xludf.DUMMYFUNCTION("""COMPUTED_VALUE"""),45404.66666666667)</f>
        <v>45404.66667</v>
      </c>
      <c r="B78" s="1">
        <f>IFERROR(__xludf.DUMMYFUNCTION("""COMPUTED_VALUE"""),784.78)</f>
        <v>784.78</v>
      </c>
      <c r="D78" s="2">
        <f>IFERROR(__xludf.DUMMYFUNCTION("""COMPUTED_VALUE"""),45404.66666666667)</f>
        <v>45404.66667</v>
      </c>
      <c r="E78" s="1">
        <f>IFERROR(__xludf.DUMMYFUNCTION("""COMPUTED_VALUE"""),795.5)</f>
        <v>795.5</v>
      </c>
      <c r="G78" s="2">
        <f>IFERROR(__xludf.DUMMYFUNCTION("""COMPUTED_VALUE"""),45404.66666666667)</f>
        <v>45404.66667</v>
      </c>
      <c r="H78" s="1">
        <f>IFERROR(__xludf.DUMMYFUNCTION("""COMPUTED_VALUE"""),775.05)</f>
        <v>775.05</v>
      </c>
      <c r="J78" s="2">
        <f>IFERROR(__xludf.DUMMYFUNCTION("""COMPUTED_VALUE"""),45404.66666666667)</f>
        <v>45404.66667</v>
      </c>
      <c r="K78" s="1">
        <f>IFERROR(__xludf.DUMMYFUNCTION("""COMPUTED_VALUE"""),789.67)</f>
        <v>789.67</v>
      </c>
      <c r="M78" s="2">
        <f>IFERROR(__xludf.DUMMYFUNCTION("""COMPUTED_VALUE"""),45404.66666666667)</f>
        <v>45404.66667</v>
      </c>
      <c r="N78" s="1">
        <f>IFERROR(__xludf.DUMMYFUNCTION("""COMPUTED_VALUE"""),2.10291478E8)</f>
        <v>210291478</v>
      </c>
    </row>
    <row r="79">
      <c r="A79" s="2">
        <f>IFERROR(__xludf.DUMMYFUNCTION("""COMPUTED_VALUE"""),45405.66666666667)</f>
        <v>45405.66667</v>
      </c>
      <c r="B79" s="1">
        <f>IFERROR(__xludf.DUMMYFUNCTION("""COMPUTED_VALUE"""),789.67)</f>
        <v>789.67</v>
      </c>
      <c r="D79" s="2">
        <f>IFERROR(__xludf.DUMMYFUNCTION("""COMPUTED_VALUE"""),45405.66666666667)</f>
        <v>45405.66667</v>
      </c>
      <c r="E79" s="1">
        <f>IFERROR(__xludf.DUMMYFUNCTION("""COMPUTED_VALUE"""),794.38)</f>
        <v>794.38</v>
      </c>
      <c r="G79" s="2">
        <f>IFERROR(__xludf.DUMMYFUNCTION("""COMPUTED_VALUE"""),45405.66666666667)</f>
        <v>45405.66667</v>
      </c>
      <c r="H79" s="1">
        <f>IFERROR(__xludf.DUMMYFUNCTION("""COMPUTED_VALUE"""),782.98)</f>
        <v>782.98</v>
      </c>
      <c r="J79" s="2">
        <f>IFERROR(__xludf.DUMMYFUNCTION("""COMPUTED_VALUE"""),45405.66666666667)</f>
        <v>45405.66667</v>
      </c>
      <c r="K79" s="1">
        <f>IFERROR(__xludf.DUMMYFUNCTION("""COMPUTED_VALUE"""),793.86)</f>
        <v>793.86</v>
      </c>
      <c r="M79" s="2">
        <f>IFERROR(__xludf.DUMMYFUNCTION("""COMPUTED_VALUE"""),45405.66666666667)</f>
        <v>45405.66667</v>
      </c>
      <c r="N79" s="1">
        <f>IFERROR(__xludf.DUMMYFUNCTION("""COMPUTED_VALUE"""),1.93507891E8)</f>
        <v>193507891</v>
      </c>
    </row>
    <row r="80">
      <c r="A80" s="2">
        <f>IFERROR(__xludf.DUMMYFUNCTION("""COMPUTED_VALUE"""),45406.66666666667)</f>
        <v>45406.66667</v>
      </c>
      <c r="B80" s="1">
        <f>IFERROR(__xludf.DUMMYFUNCTION("""COMPUTED_VALUE"""),793.86)</f>
        <v>793.86</v>
      </c>
      <c r="D80" s="2">
        <f>IFERROR(__xludf.DUMMYFUNCTION("""COMPUTED_VALUE"""),45406.66666666667)</f>
        <v>45406.66667</v>
      </c>
      <c r="E80" s="1">
        <f>IFERROR(__xludf.DUMMYFUNCTION("""COMPUTED_VALUE"""),795.74)</f>
        <v>795.74</v>
      </c>
      <c r="G80" s="2">
        <f>IFERROR(__xludf.DUMMYFUNCTION("""COMPUTED_VALUE"""),45406.66666666667)</f>
        <v>45406.66667</v>
      </c>
      <c r="H80" s="1">
        <f>IFERROR(__xludf.DUMMYFUNCTION("""COMPUTED_VALUE"""),786.29)</f>
        <v>786.29</v>
      </c>
      <c r="J80" s="2">
        <f>IFERROR(__xludf.DUMMYFUNCTION("""COMPUTED_VALUE"""),45406.66666666667)</f>
        <v>45406.66667</v>
      </c>
      <c r="K80" s="1">
        <f>IFERROR(__xludf.DUMMYFUNCTION("""COMPUTED_VALUE"""),794.72)</f>
        <v>794.72</v>
      </c>
      <c r="M80" s="2">
        <f>IFERROR(__xludf.DUMMYFUNCTION("""COMPUTED_VALUE"""),45406.66666666667)</f>
        <v>45406.66667</v>
      </c>
      <c r="N80" s="1">
        <f>IFERROR(__xludf.DUMMYFUNCTION("""COMPUTED_VALUE"""),2.10819873E8)</f>
        <v>210819873</v>
      </c>
    </row>
    <row r="81">
      <c r="A81" s="2">
        <f>IFERROR(__xludf.DUMMYFUNCTION("""COMPUTED_VALUE"""),45407.66666666667)</f>
        <v>45407.66667</v>
      </c>
      <c r="B81" s="1">
        <f>IFERROR(__xludf.DUMMYFUNCTION("""COMPUTED_VALUE"""),794.72)</f>
        <v>794.72</v>
      </c>
      <c r="D81" s="2">
        <f>IFERROR(__xludf.DUMMYFUNCTION("""COMPUTED_VALUE"""),45407.66666666667)</f>
        <v>45407.66667</v>
      </c>
      <c r="E81" s="1">
        <f>IFERROR(__xludf.DUMMYFUNCTION("""COMPUTED_VALUE"""),801.14)</f>
        <v>801.14</v>
      </c>
      <c r="G81" s="2">
        <f>IFERROR(__xludf.DUMMYFUNCTION("""COMPUTED_VALUE"""),45407.66666666667)</f>
        <v>45407.66667</v>
      </c>
      <c r="H81" s="1">
        <f>IFERROR(__xludf.DUMMYFUNCTION("""COMPUTED_VALUE"""),787.74)</f>
        <v>787.74</v>
      </c>
      <c r="J81" s="2">
        <f>IFERROR(__xludf.DUMMYFUNCTION("""COMPUTED_VALUE"""),45407.66666666667)</f>
        <v>45407.66667</v>
      </c>
      <c r="K81" s="1">
        <f>IFERROR(__xludf.DUMMYFUNCTION("""COMPUTED_VALUE"""),798.93)</f>
        <v>798.93</v>
      </c>
      <c r="M81" s="2">
        <f>IFERROR(__xludf.DUMMYFUNCTION("""COMPUTED_VALUE"""),45407.66666666667)</f>
        <v>45407.66667</v>
      </c>
      <c r="N81" s="1">
        <f>IFERROR(__xludf.DUMMYFUNCTION("""COMPUTED_VALUE"""),2.14312069E8)</f>
        <v>214312069</v>
      </c>
    </row>
    <row r="82">
      <c r="A82" s="2">
        <f>IFERROR(__xludf.DUMMYFUNCTION("""COMPUTED_VALUE"""),45408.66666666667)</f>
        <v>45408.66667</v>
      </c>
      <c r="B82" s="1">
        <f>IFERROR(__xludf.DUMMYFUNCTION("""COMPUTED_VALUE"""),798.93)</f>
        <v>798.93</v>
      </c>
      <c r="D82" s="2">
        <f>IFERROR(__xludf.DUMMYFUNCTION("""COMPUTED_VALUE"""),45408.66666666667)</f>
        <v>45408.66667</v>
      </c>
      <c r="E82" s="1">
        <f>IFERROR(__xludf.DUMMYFUNCTION("""COMPUTED_VALUE"""),798.93)</f>
        <v>798.93</v>
      </c>
      <c r="G82" s="2">
        <f>IFERROR(__xludf.DUMMYFUNCTION("""COMPUTED_VALUE"""),45408.66666666667)</f>
        <v>45408.66667</v>
      </c>
      <c r="H82" s="1">
        <f>IFERROR(__xludf.DUMMYFUNCTION("""COMPUTED_VALUE"""),783.87)</f>
        <v>783.87</v>
      </c>
      <c r="J82" s="2">
        <f>IFERROR(__xludf.DUMMYFUNCTION("""COMPUTED_VALUE"""),45408.66666666667)</f>
        <v>45408.66667</v>
      </c>
      <c r="K82" s="1">
        <f>IFERROR(__xludf.DUMMYFUNCTION("""COMPUTED_VALUE"""),791.95)</f>
        <v>791.95</v>
      </c>
      <c r="M82" s="2">
        <f>IFERROR(__xludf.DUMMYFUNCTION("""COMPUTED_VALUE"""),45408.66666666667)</f>
        <v>45408.66667</v>
      </c>
      <c r="N82" s="1">
        <f>IFERROR(__xludf.DUMMYFUNCTION("""COMPUTED_VALUE"""),2.0479087E8)</f>
        <v>204790870</v>
      </c>
    </row>
    <row r="83">
      <c r="A83" s="2">
        <f>IFERROR(__xludf.DUMMYFUNCTION("""COMPUTED_VALUE"""),45411.66666666667)</f>
        <v>45411.66667</v>
      </c>
      <c r="B83" s="1">
        <f>IFERROR(__xludf.DUMMYFUNCTION("""COMPUTED_VALUE"""),791.95)</f>
        <v>791.95</v>
      </c>
      <c r="D83" s="2">
        <f>IFERROR(__xludf.DUMMYFUNCTION("""COMPUTED_VALUE"""),45411.66666666667)</f>
        <v>45411.66667</v>
      </c>
      <c r="E83" s="1">
        <f>IFERROR(__xludf.DUMMYFUNCTION("""COMPUTED_VALUE"""),798.95)</f>
        <v>798.95</v>
      </c>
      <c r="G83" s="2">
        <f>IFERROR(__xludf.DUMMYFUNCTION("""COMPUTED_VALUE"""),45411.66666666667)</f>
        <v>45411.66667</v>
      </c>
      <c r="H83" s="1">
        <f>IFERROR(__xludf.DUMMYFUNCTION("""COMPUTED_VALUE"""),790.53)</f>
        <v>790.53</v>
      </c>
      <c r="J83" s="2">
        <f>IFERROR(__xludf.DUMMYFUNCTION("""COMPUTED_VALUE"""),45411.66666666667)</f>
        <v>45411.66667</v>
      </c>
      <c r="K83" s="1">
        <f>IFERROR(__xludf.DUMMYFUNCTION("""COMPUTED_VALUE"""),797.36)</f>
        <v>797.36</v>
      </c>
      <c r="M83" s="2">
        <f>IFERROR(__xludf.DUMMYFUNCTION("""COMPUTED_VALUE"""),45411.66666666667)</f>
        <v>45411.66667</v>
      </c>
      <c r="N83" s="1">
        <f>IFERROR(__xludf.DUMMYFUNCTION("""COMPUTED_VALUE"""),1.91606179E8)</f>
        <v>191606179</v>
      </c>
    </row>
    <row r="84">
      <c r="A84" s="2">
        <f>IFERROR(__xludf.DUMMYFUNCTION("""COMPUTED_VALUE"""),45412.66666666667)</f>
        <v>45412.66667</v>
      </c>
      <c r="B84" s="1">
        <f>IFERROR(__xludf.DUMMYFUNCTION("""COMPUTED_VALUE"""),797.36)</f>
        <v>797.36</v>
      </c>
      <c r="D84" s="2">
        <f>IFERROR(__xludf.DUMMYFUNCTION("""COMPUTED_VALUE"""),45412.66666666667)</f>
        <v>45412.66667</v>
      </c>
      <c r="E84" s="1">
        <f>IFERROR(__xludf.DUMMYFUNCTION("""COMPUTED_VALUE"""),797.36)</f>
        <v>797.36</v>
      </c>
      <c r="G84" s="2">
        <f>IFERROR(__xludf.DUMMYFUNCTION("""COMPUTED_VALUE"""),45412.66666666667)</f>
        <v>45412.66667</v>
      </c>
      <c r="H84" s="1">
        <f>IFERROR(__xludf.DUMMYFUNCTION("""COMPUTED_VALUE"""),773.2)</f>
        <v>773.2</v>
      </c>
      <c r="J84" s="2">
        <f>IFERROR(__xludf.DUMMYFUNCTION("""COMPUTED_VALUE"""),45412.66666666667)</f>
        <v>45412.66667</v>
      </c>
      <c r="K84" s="1">
        <f>IFERROR(__xludf.DUMMYFUNCTION("""COMPUTED_VALUE"""),773.74)</f>
        <v>773.74</v>
      </c>
      <c r="M84" s="2">
        <f>IFERROR(__xludf.DUMMYFUNCTION("""COMPUTED_VALUE"""),45412.66666666667)</f>
        <v>45412.66667</v>
      </c>
      <c r="N84" s="1">
        <f>IFERROR(__xludf.DUMMYFUNCTION("""COMPUTED_VALUE"""),2.88008242E8)</f>
        <v>288008242</v>
      </c>
    </row>
    <row r="85">
      <c r="A85" s="2">
        <f>IFERROR(__xludf.DUMMYFUNCTION("""COMPUTED_VALUE"""),45413.66666666667)</f>
        <v>45413.66667</v>
      </c>
      <c r="B85" s="1">
        <f>IFERROR(__xludf.DUMMYFUNCTION("""COMPUTED_VALUE"""),773.74)</f>
        <v>773.74</v>
      </c>
      <c r="D85" s="2">
        <f>IFERROR(__xludf.DUMMYFUNCTION("""COMPUTED_VALUE"""),45413.66666666667)</f>
        <v>45413.66667</v>
      </c>
      <c r="E85" s="1">
        <f>IFERROR(__xludf.DUMMYFUNCTION("""COMPUTED_VALUE"""),774.62)</f>
        <v>774.62</v>
      </c>
      <c r="G85" s="2">
        <f>IFERROR(__xludf.DUMMYFUNCTION("""COMPUTED_VALUE"""),45413.66666666667)</f>
        <v>45413.66667</v>
      </c>
      <c r="H85" s="1">
        <f>IFERROR(__xludf.DUMMYFUNCTION("""COMPUTED_VALUE"""),757.12)</f>
        <v>757.12</v>
      </c>
      <c r="J85" s="2">
        <f>IFERROR(__xludf.DUMMYFUNCTION("""COMPUTED_VALUE"""),45413.66666666667)</f>
        <v>45413.66667</v>
      </c>
      <c r="K85" s="1">
        <f>IFERROR(__xludf.DUMMYFUNCTION("""COMPUTED_VALUE"""),761.46)</f>
        <v>761.46</v>
      </c>
      <c r="M85" s="2">
        <f>IFERROR(__xludf.DUMMYFUNCTION("""COMPUTED_VALUE"""),45413.66666666667)</f>
        <v>45413.66667</v>
      </c>
      <c r="N85" s="1">
        <f>IFERROR(__xludf.DUMMYFUNCTION("""COMPUTED_VALUE"""),2.79476022E8)</f>
        <v>279476022</v>
      </c>
    </row>
    <row r="86">
      <c r="A86" s="2">
        <f>IFERROR(__xludf.DUMMYFUNCTION("""COMPUTED_VALUE"""),45414.66666666667)</f>
        <v>45414.66667</v>
      </c>
      <c r="B86" s="1">
        <f>IFERROR(__xludf.DUMMYFUNCTION("""COMPUTED_VALUE"""),761.46)</f>
        <v>761.46</v>
      </c>
      <c r="D86" s="2">
        <f>IFERROR(__xludf.DUMMYFUNCTION("""COMPUTED_VALUE"""),45414.66666666667)</f>
        <v>45414.66667</v>
      </c>
      <c r="E86" s="1">
        <f>IFERROR(__xludf.DUMMYFUNCTION("""COMPUTED_VALUE"""),770.64)</f>
        <v>770.64</v>
      </c>
      <c r="G86" s="2">
        <f>IFERROR(__xludf.DUMMYFUNCTION("""COMPUTED_VALUE"""),45414.66666666667)</f>
        <v>45414.66667</v>
      </c>
      <c r="H86" s="1">
        <f>IFERROR(__xludf.DUMMYFUNCTION("""COMPUTED_VALUE"""),761.46)</f>
        <v>761.46</v>
      </c>
      <c r="J86" s="2">
        <f>IFERROR(__xludf.DUMMYFUNCTION("""COMPUTED_VALUE"""),45414.66666666667)</f>
        <v>45414.66667</v>
      </c>
      <c r="K86" s="1">
        <f>IFERROR(__xludf.DUMMYFUNCTION("""COMPUTED_VALUE"""),765.94)</f>
        <v>765.94</v>
      </c>
      <c r="M86" s="2">
        <f>IFERROR(__xludf.DUMMYFUNCTION("""COMPUTED_VALUE"""),45414.66666666667)</f>
        <v>45414.66667</v>
      </c>
      <c r="N86" s="1">
        <f>IFERROR(__xludf.DUMMYFUNCTION("""COMPUTED_VALUE"""),2.55714086E8)</f>
        <v>255714086</v>
      </c>
    </row>
    <row r="87">
      <c r="A87" s="2">
        <f>IFERROR(__xludf.DUMMYFUNCTION("""COMPUTED_VALUE"""),45415.66666666667)</f>
        <v>45415.66667</v>
      </c>
      <c r="B87" s="1">
        <f>IFERROR(__xludf.DUMMYFUNCTION("""COMPUTED_VALUE"""),765.94)</f>
        <v>765.94</v>
      </c>
      <c r="D87" s="2">
        <f>IFERROR(__xludf.DUMMYFUNCTION("""COMPUTED_VALUE"""),45415.66666666667)</f>
        <v>45415.66667</v>
      </c>
      <c r="E87" s="1">
        <f>IFERROR(__xludf.DUMMYFUNCTION("""COMPUTED_VALUE"""),767.53)</f>
        <v>767.53</v>
      </c>
      <c r="G87" s="2">
        <f>IFERROR(__xludf.DUMMYFUNCTION("""COMPUTED_VALUE"""),45415.66666666667)</f>
        <v>45415.66667</v>
      </c>
      <c r="H87" s="1">
        <f>IFERROR(__xludf.DUMMYFUNCTION("""COMPUTED_VALUE"""),757.41)</f>
        <v>757.41</v>
      </c>
      <c r="J87" s="2">
        <f>IFERROR(__xludf.DUMMYFUNCTION("""COMPUTED_VALUE"""),45415.66666666667)</f>
        <v>45415.66667</v>
      </c>
      <c r="K87" s="1">
        <f>IFERROR(__xludf.DUMMYFUNCTION("""COMPUTED_VALUE"""),766.4)</f>
        <v>766.4</v>
      </c>
      <c r="M87" s="2">
        <f>IFERROR(__xludf.DUMMYFUNCTION("""COMPUTED_VALUE"""),45415.66666666667)</f>
        <v>45415.66667</v>
      </c>
      <c r="N87" s="1">
        <f>IFERROR(__xludf.DUMMYFUNCTION("""COMPUTED_VALUE"""),2.38368785E8)</f>
        <v>238368785</v>
      </c>
    </row>
    <row r="88">
      <c r="A88" s="2">
        <f>IFERROR(__xludf.DUMMYFUNCTION("""COMPUTED_VALUE"""),45418.66666666667)</f>
        <v>45418.66667</v>
      </c>
      <c r="B88" s="1">
        <f>IFERROR(__xludf.DUMMYFUNCTION("""COMPUTED_VALUE"""),766.4)</f>
        <v>766.4</v>
      </c>
      <c r="D88" s="2">
        <f>IFERROR(__xludf.DUMMYFUNCTION("""COMPUTED_VALUE"""),45418.66666666667)</f>
        <v>45418.66667</v>
      </c>
      <c r="E88" s="1">
        <f>IFERROR(__xludf.DUMMYFUNCTION("""COMPUTED_VALUE"""),780.69)</f>
        <v>780.69</v>
      </c>
      <c r="G88" s="2">
        <f>IFERROR(__xludf.DUMMYFUNCTION("""COMPUTED_VALUE"""),45418.66666666667)</f>
        <v>45418.66667</v>
      </c>
      <c r="H88" s="1">
        <f>IFERROR(__xludf.DUMMYFUNCTION("""COMPUTED_VALUE"""),766.4)</f>
        <v>766.4</v>
      </c>
      <c r="J88" s="2">
        <f>IFERROR(__xludf.DUMMYFUNCTION("""COMPUTED_VALUE"""),45418.66666666667)</f>
        <v>45418.66667</v>
      </c>
      <c r="K88" s="1">
        <f>IFERROR(__xludf.DUMMYFUNCTION("""COMPUTED_VALUE"""),773.1)</f>
        <v>773.1</v>
      </c>
      <c r="M88" s="2">
        <f>IFERROR(__xludf.DUMMYFUNCTION("""COMPUTED_VALUE"""),45418.66666666667)</f>
        <v>45418.66667</v>
      </c>
      <c r="N88" s="1">
        <f>IFERROR(__xludf.DUMMYFUNCTION("""COMPUTED_VALUE"""),2.19676876E8)</f>
        <v>219676876</v>
      </c>
    </row>
    <row r="89">
      <c r="A89" s="2">
        <f>IFERROR(__xludf.DUMMYFUNCTION("""COMPUTED_VALUE"""),45419.66666666667)</f>
        <v>45419.66667</v>
      </c>
      <c r="B89" s="1">
        <f>IFERROR(__xludf.DUMMYFUNCTION("""COMPUTED_VALUE"""),773.1)</f>
        <v>773.1</v>
      </c>
      <c r="D89" s="2">
        <f>IFERROR(__xludf.DUMMYFUNCTION("""COMPUTED_VALUE"""),45419.66666666667)</f>
        <v>45419.66667</v>
      </c>
      <c r="E89" s="1">
        <f>IFERROR(__xludf.DUMMYFUNCTION("""COMPUTED_VALUE"""),777.98)</f>
        <v>777.98</v>
      </c>
      <c r="G89" s="2">
        <f>IFERROR(__xludf.DUMMYFUNCTION("""COMPUTED_VALUE"""),45419.66666666667)</f>
        <v>45419.66667</v>
      </c>
      <c r="H89" s="1">
        <f>IFERROR(__xludf.DUMMYFUNCTION("""COMPUTED_VALUE"""),772.25)</f>
        <v>772.25</v>
      </c>
      <c r="J89" s="2">
        <f>IFERROR(__xludf.DUMMYFUNCTION("""COMPUTED_VALUE"""),45419.66666666667)</f>
        <v>45419.66667</v>
      </c>
      <c r="K89" s="1">
        <f>IFERROR(__xludf.DUMMYFUNCTION("""COMPUTED_VALUE"""),772.3)</f>
        <v>772.3</v>
      </c>
      <c r="M89" s="2">
        <f>IFERROR(__xludf.DUMMYFUNCTION("""COMPUTED_VALUE"""),45419.66666666667)</f>
        <v>45419.66667</v>
      </c>
      <c r="N89" s="1">
        <f>IFERROR(__xludf.DUMMYFUNCTION("""COMPUTED_VALUE"""),2.17219447E8)</f>
        <v>217219447</v>
      </c>
    </row>
    <row r="90">
      <c r="A90" s="2">
        <f>IFERROR(__xludf.DUMMYFUNCTION("""COMPUTED_VALUE"""),45420.66666666667)</f>
        <v>45420.66667</v>
      </c>
      <c r="B90" s="1">
        <f>IFERROR(__xludf.DUMMYFUNCTION("""COMPUTED_VALUE"""),772.3)</f>
        <v>772.3</v>
      </c>
      <c r="D90" s="2">
        <f>IFERROR(__xludf.DUMMYFUNCTION("""COMPUTED_VALUE"""),45420.66666666667)</f>
        <v>45420.66667</v>
      </c>
      <c r="E90" s="1">
        <f>IFERROR(__xludf.DUMMYFUNCTION("""COMPUTED_VALUE"""),774.96)</f>
        <v>774.96</v>
      </c>
      <c r="G90" s="2">
        <f>IFERROR(__xludf.DUMMYFUNCTION("""COMPUTED_VALUE"""),45420.66666666667)</f>
        <v>45420.66667</v>
      </c>
      <c r="H90" s="1">
        <f>IFERROR(__xludf.DUMMYFUNCTION("""COMPUTED_VALUE"""),766.89)</f>
        <v>766.89</v>
      </c>
      <c r="J90" s="2">
        <f>IFERROR(__xludf.DUMMYFUNCTION("""COMPUTED_VALUE"""),45420.66666666667)</f>
        <v>45420.66667</v>
      </c>
      <c r="K90" s="1">
        <f>IFERROR(__xludf.DUMMYFUNCTION("""COMPUTED_VALUE"""),771.13)</f>
        <v>771.13</v>
      </c>
      <c r="M90" s="2">
        <f>IFERROR(__xludf.DUMMYFUNCTION("""COMPUTED_VALUE"""),45420.66666666667)</f>
        <v>45420.66667</v>
      </c>
      <c r="N90" s="1">
        <f>IFERROR(__xludf.DUMMYFUNCTION("""COMPUTED_VALUE"""),2.04303703E8)</f>
        <v>204303703</v>
      </c>
    </row>
    <row r="91">
      <c r="A91" s="2">
        <f>IFERROR(__xludf.DUMMYFUNCTION("""COMPUTED_VALUE"""),45421.66666666667)</f>
        <v>45421.66667</v>
      </c>
      <c r="B91" s="1">
        <f>IFERROR(__xludf.DUMMYFUNCTION("""COMPUTED_VALUE"""),771.13)</f>
        <v>771.13</v>
      </c>
      <c r="D91" s="2">
        <f>IFERROR(__xludf.DUMMYFUNCTION("""COMPUTED_VALUE"""),45421.66666666667)</f>
        <v>45421.66667</v>
      </c>
      <c r="E91" s="1">
        <f>IFERROR(__xludf.DUMMYFUNCTION("""COMPUTED_VALUE"""),781.8)</f>
        <v>781.8</v>
      </c>
      <c r="G91" s="2">
        <f>IFERROR(__xludf.DUMMYFUNCTION("""COMPUTED_VALUE"""),45421.66666666667)</f>
        <v>45421.66667</v>
      </c>
      <c r="H91" s="1">
        <f>IFERROR(__xludf.DUMMYFUNCTION("""COMPUTED_VALUE"""),771.13)</f>
        <v>771.13</v>
      </c>
      <c r="J91" s="2">
        <f>IFERROR(__xludf.DUMMYFUNCTION("""COMPUTED_VALUE"""),45421.66666666667)</f>
        <v>45421.66667</v>
      </c>
      <c r="K91" s="1">
        <f>IFERROR(__xludf.DUMMYFUNCTION("""COMPUTED_VALUE"""),781.51)</f>
        <v>781.51</v>
      </c>
      <c r="M91" s="2">
        <f>IFERROR(__xludf.DUMMYFUNCTION("""COMPUTED_VALUE"""),45421.66666666667)</f>
        <v>45421.66667</v>
      </c>
      <c r="N91" s="1">
        <f>IFERROR(__xludf.DUMMYFUNCTION("""COMPUTED_VALUE"""),1.63884445E8)</f>
        <v>163884445</v>
      </c>
    </row>
    <row r="92">
      <c r="A92" s="2">
        <f>IFERROR(__xludf.DUMMYFUNCTION("""COMPUTED_VALUE"""),45422.66666666667)</f>
        <v>45422.66667</v>
      </c>
      <c r="B92" s="1">
        <f>IFERROR(__xludf.DUMMYFUNCTION("""COMPUTED_VALUE"""),781.51)</f>
        <v>781.51</v>
      </c>
      <c r="D92" s="2">
        <f>IFERROR(__xludf.DUMMYFUNCTION("""COMPUTED_VALUE"""),45422.66666666667)</f>
        <v>45422.66667</v>
      </c>
      <c r="E92" s="1">
        <f>IFERROR(__xludf.DUMMYFUNCTION("""COMPUTED_VALUE"""),785.28)</f>
        <v>785.28</v>
      </c>
      <c r="G92" s="2">
        <f>IFERROR(__xludf.DUMMYFUNCTION("""COMPUTED_VALUE"""),45422.66666666667)</f>
        <v>45422.66667</v>
      </c>
      <c r="H92" s="1">
        <f>IFERROR(__xludf.DUMMYFUNCTION("""COMPUTED_VALUE"""),774.46)</f>
        <v>774.46</v>
      </c>
      <c r="J92" s="2">
        <f>IFERROR(__xludf.DUMMYFUNCTION("""COMPUTED_VALUE"""),45422.66666666667)</f>
        <v>45422.66667</v>
      </c>
      <c r="K92" s="1">
        <f>IFERROR(__xludf.DUMMYFUNCTION("""COMPUTED_VALUE"""),776.51)</f>
        <v>776.51</v>
      </c>
      <c r="M92" s="2">
        <f>IFERROR(__xludf.DUMMYFUNCTION("""COMPUTED_VALUE"""),45422.66666666667)</f>
        <v>45422.66667</v>
      </c>
      <c r="N92" s="1">
        <f>IFERROR(__xludf.DUMMYFUNCTION("""COMPUTED_VALUE"""),1.66156842E8)</f>
        <v>166156842</v>
      </c>
    </row>
    <row r="93">
      <c r="A93" s="2">
        <f>IFERROR(__xludf.DUMMYFUNCTION("""COMPUTED_VALUE"""),45425.66666666667)</f>
        <v>45425.66667</v>
      </c>
      <c r="B93" s="1">
        <f>IFERROR(__xludf.DUMMYFUNCTION("""COMPUTED_VALUE"""),776.51)</f>
        <v>776.51</v>
      </c>
      <c r="D93" s="2">
        <f>IFERROR(__xludf.DUMMYFUNCTION("""COMPUTED_VALUE"""),45425.66666666667)</f>
        <v>45425.66667</v>
      </c>
      <c r="E93" s="1">
        <f>IFERROR(__xludf.DUMMYFUNCTION("""COMPUTED_VALUE"""),780.87)</f>
        <v>780.87</v>
      </c>
      <c r="G93" s="2">
        <f>IFERROR(__xludf.DUMMYFUNCTION("""COMPUTED_VALUE"""),45425.66666666667)</f>
        <v>45425.66667</v>
      </c>
      <c r="H93" s="1">
        <f>IFERROR(__xludf.DUMMYFUNCTION("""COMPUTED_VALUE"""),771.43)</f>
        <v>771.43</v>
      </c>
      <c r="J93" s="2">
        <f>IFERROR(__xludf.DUMMYFUNCTION("""COMPUTED_VALUE"""),45425.66666666667)</f>
        <v>45425.66667</v>
      </c>
      <c r="K93" s="1">
        <f>IFERROR(__xludf.DUMMYFUNCTION("""COMPUTED_VALUE"""),774.61)</f>
        <v>774.61</v>
      </c>
      <c r="M93" s="2">
        <f>IFERROR(__xludf.DUMMYFUNCTION("""COMPUTED_VALUE"""),45425.66666666667)</f>
        <v>45425.66667</v>
      </c>
      <c r="N93" s="1">
        <f>IFERROR(__xludf.DUMMYFUNCTION("""COMPUTED_VALUE"""),1.91412054E8)</f>
        <v>191412054</v>
      </c>
    </row>
    <row r="94">
      <c r="A94" s="2">
        <f>IFERROR(__xludf.DUMMYFUNCTION("""COMPUTED_VALUE"""),45426.66666666667)</f>
        <v>45426.66667</v>
      </c>
      <c r="B94" s="1">
        <f>IFERROR(__xludf.DUMMYFUNCTION("""COMPUTED_VALUE"""),774.61)</f>
        <v>774.61</v>
      </c>
      <c r="D94" s="2">
        <f>IFERROR(__xludf.DUMMYFUNCTION("""COMPUTED_VALUE"""),45426.66666666667)</f>
        <v>45426.66667</v>
      </c>
      <c r="E94" s="1">
        <f>IFERROR(__xludf.DUMMYFUNCTION("""COMPUTED_VALUE"""),774.78)</f>
        <v>774.78</v>
      </c>
      <c r="G94" s="2">
        <f>IFERROR(__xludf.DUMMYFUNCTION("""COMPUTED_VALUE"""),45426.66666666667)</f>
        <v>45426.66667</v>
      </c>
      <c r="H94" s="1">
        <f>IFERROR(__xludf.DUMMYFUNCTION("""COMPUTED_VALUE"""),768.54)</f>
        <v>768.54</v>
      </c>
      <c r="J94" s="2">
        <f>IFERROR(__xludf.DUMMYFUNCTION("""COMPUTED_VALUE"""),45426.66666666667)</f>
        <v>45426.66667</v>
      </c>
      <c r="K94" s="1">
        <f>IFERROR(__xludf.DUMMYFUNCTION("""COMPUTED_VALUE"""),774.64)</f>
        <v>774.64</v>
      </c>
      <c r="M94" s="2">
        <f>IFERROR(__xludf.DUMMYFUNCTION("""COMPUTED_VALUE"""),45426.66666666667)</f>
        <v>45426.66667</v>
      </c>
      <c r="N94" s="1">
        <f>IFERROR(__xludf.DUMMYFUNCTION("""COMPUTED_VALUE"""),2.02150552E8)</f>
        <v>202150552</v>
      </c>
    </row>
    <row r="95">
      <c r="A95" s="2">
        <f>IFERROR(__xludf.DUMMYFUNCTION("""COMPUTED_VALUE"""),45427.66666666667)</f>
        <v>45427.66667</v>
      </c>
      <c r="B95" s="1">
        <f>IFERROR(__xludf.DUMMYFUNCTION("""COMPUTED_VALUE"""),774.64)</f>
        <v>774.64</v>
      </c>
      <c r="D95" s="2">
        <f>IFERROR(__xludf.DUMMYFUNCTION("""COMPUTED_VALUE"""),45427.66666666667)</f>
        <v>45427.66667</v>
      </c>
      <c r="E95" s="1">
        <f>IFERROR(__xludf.DUMMYFUNCTION("""COMPUTED_VALUE"""),777.58)</f>
        <v>777.58</v>
      </c>
      <c r="G95" s="2">
        <f>IFERROR(__xludf.DUMMYFUNCTION("""COMPUTED_VALUE"""),45427.66666666667)</f>
        <v>45427.66667</v>
      </c>
      <c r="H95" s="1">
        <f>IFERROR(__xludf.DUMMYFUNCTION("""COMPUTED_VALUE"""),761.9)</f>
        <v>761.9</v>
      </c>
      <c r="J95" s="2">
        <f>IFERROR(__xludf.DUMMYFUNCTION("""COMPUTED_VALUE"""),45427.66666666667)</f>
        <v>45427.66667</v>
      </c>
      <c r="K95" s="1">
        <f>IFERROR(__xludf.DUMMYFUNCTION("""COMPUTED_VALUE"""),775.78)</f>
        <v>775.78</v>
      </c>
      <c r="M95" s="2">
        <f>IFERROR(__xludf.DUMMYFUNCTION("""COMPUTED_VALUE"""),45427.66666666667)</f>
        <v>45427.66667</v>
      </c>
      <c r="N95" s="1">
        <f>IFERROR(__xludf.DUMMYFUNCTION("""COMPUTED_VALUE"""),2.03662646E8)</f>
        <v>203662646</v>
      </c>
    </row>
    <row r="96">
      <c r="A96" s="2">
        <f>IFERROR(__xludf.DUMMYFUNCTION("""COMPUTED_VALUE"""),45428.66666666667)</f>
        <v>45428.66667</v>
      </c>
      <c r="B96" s="1">
        <f>IFERROR(__xludf.DUMMYFUNCTION("""COMPUTED_VALUE"""),775.78)</f>
        <v>775.78</v>
      </c>
      <c r="D96" s="2">
        <f>IFERROR(__xludf.DUMMYFUNCTION("""COMPUTED_VALUE"""),45428.66666666667)</f>
        <v>45428.66667</v>
      </c>
      <c r="E96" s="1">
        <f>IFERROR(__xludf.DUMMYFUNCTION("""COMPUTED_VALUE"""),778.89)</f>
        <v>778.89</v>
      </c>
      <c r="G96" s="2">
        <f>IFERROR(__xludf.DUMMYFUNCTION("""COMPUTED_VALUE"""),45428.66666666667)</f>
        <v>45428.66667</v>
      </c>
      <c r="H96" s="1">
        <f>IFERROR(__xludf.DUMMYFUNCTION("""COMPUTED_VALUE"""),770.99)</f>
        <v>770.99</v>
      </c>
      <c r="J96" s="2">
        <f>IFERROR(__xludf.DUMMYFUNCTION("""COMPUTED_VALUE"""),45428.66666666667)</f>
        <v>45428.66667</v>
      </c>
      <c r="K96" s="1">
        <f>IFERROR(__xludf.DUMMYFUNCTION("""COMPUTED_VALUE"""),772.72)</f>
        <v>772.72</v>
      </c>
      <c r="M96" s="2">
        <f>IFERROR(__xludf.DUMMYFUNCTION("""COMPUTED_VALUE"""),45428.66666666667)</f>
        <v>45428.66667</v>
      </c>
      <c r="N96" s="1">
        <f>IFERROR(__xludf.DUMMYFUNCTION("""COMPUTED_VALUE"""),1.89344476E8)</f>
        <v>189344476</v>
      </c>
    </row>
    <row r="97">
      <c r="A97" s="2">
        <f>IFERROR(__xludf.DUMMYFUNCTION("""COMPUTED_VALUE"""),45429.66666666667)</f>
        <v>45429.66667</v>
      </c>
      <c r="B97" s="1">
        <f>IFERROR(__xludf.DUMMYFUNCTION("""COMPUTED_VALUE"""),772.72)</f>
        <v>772.72</v>
      </c>
      <c r="D97" s="2">
        <f>IFERROR(__xludf.DUMMYFUNCTION("""COMPUTED_VALUE"""),45429.66666666667)</f>
        <v>45429.66667</v>
      </c>
      <c r="E97" s="1">
        <f>IFERROR(__xludf.DUMMYFUNCTION("""COMPUTED_VALUE"""),784.44)</f>
        <v>784.44</v>
      </c>
      <c r="G97" s="2">
        <f>IFERROR(__xludf.DUMMYFUNCTION("""COMPUTED_VALUE"""),45429.66666666667)</f>
        <v>45429.66667</v>
      </c>
      <c r="H97" s="1">
        <f>IFERROR(__xludf.DUMMYFUNCTION("""COMPUTED_VALUE"""),772.72)</f>
        <v>772.72</v>
      </c>
      <c r="J97" s="2">
        <f>IFERROR(__xludf.DUMMYFUNCTION("""COMPUTED_VALUE"""),45429.66666666667)</f>
        <v>45429.66667</v>
      </c>
      <c r="K97" s="1">
        <f>IFERROR(__xludf.DUMMYFUNCTION("""COMPUTED_VALUE"""),783.01)</f>
        <v>783.01</v>
      </c>
      <c r="M97" s="2">
        <f>IFERROR(__xludf.DUMMYFUNCTION("""COMPUTED_VALUE"""),45429.66666666667)</f>
        <v>45429.66667</v>
      </c>
      <c r="N97" s="1">
        <f>IFERROR(__xludf.DUMMYFUNCTION("""COMPUTED_VALUE"""),1.64208734E8)</f>
        <v>164208734</v>
      </c>
    </row>
    <row r="98">
      <c r="A98" s="2">
        <f>IFERROR(__xludf.DUMMYFUNCTION("""COMPUTED_VALUE"""),45432.66666666667)</f>
        <v>45432.66667</v>
      </c>
      <c r="B98" s="1">
        <f>IFERROR(__xludf.DUMMYFUNCTION("""COMPUTED_VALUE"""),783.01)</f>
        <v>783.01</v>
      </c>
      <c r="D98" s="2">
        <f>IFERROR(__xludf.DUMMYFUNCTION("""COMPUTED_VALUE"""),45432.66666666667)</f>
        <v>45432.66667</v>
      </c>
      <c r="E98" s="1">
        <f>IFERROR(__xludf.DUMMYFUNCTION("""COMPUTED_VALUE"""),784.83)</f>
        <v>784.83</v>
      </c>
      <c r="G98" s="2">
        <f>IFERROR(__xludf.DUMMYFUNCTION("""COMPUTED_VALUE"""),45432.66666666667)</f>
        <v>45432.66667</v>
      </c>
      <c r="H98" s="1">
        <f>IFERROR(__xludf.DUMMYFUNCTION("""COMPUTED_VALUE"""),777.01)</f>
        <v>777.01</v>
      </c>
      <c r="J98" s="2">
        <f>IFERROR(__xludf.DUMMYFUNCTION("""COMPUTED_VALUE"""),45432.66666666667)</f>
        <v>45432.66667</v>
      </c>
      <c r="K98" s="1">
        <f>IFERROR(__xludf.DUMMYFUNCTION("""COMPUTED_VALUE"""),778.83)</f>
        <v>778.83</v>
      </c>
      <c r="M98" s="2">
        <f>IFERROR(__xludf.DUMMYFUNCTION("""COMPUTED_VALUE"""),45432.66666666667)</f>
        <v>45432.66667</v>
      </c>
      <c r="N98" s="1">
        <f>IFERROR(__xludf.DUMMYFUNCTION("""COMPUTED_VALUE"""),1.68142142E8)</f>
        <v>168142142</v>
      </c>
    </row>
    <row r="99">
      <c r="A99" s="2">
        <f>IFERROR(__xludf.DUMMYFUNCTION("""COMPUTED_VALUE"""),45433.66666666667)</f>
        <v>45433.66667</v>
      </c>
      <c r="B99" s="1">
        <f>IFERROR(__xludf.DUMMYFUNCTION("""COMPUTED_VALUE"""),778.83)</f>
        <v>778.83</v>
      </c>
      <c r="D99" s="2">
        <f>IFERROR(__xludf.DUMMYFUNCTION("""COMPUTED_VALUE"""),45433.66666666667)</f>
        <v>45433.66667</v>
      </c>
      <c r="E99" s="1">
        <f>IFERROR(__xludf.DUMMYFUNCTION("""COMPUTED_VALUE"""),783.2)</f>
        <v>783.2</v>
      </c>
      <c r="G99" s="2">
        <f>IFERROR(__xludf.DUMMYFUNCTION("""COMPUTED_VALUE"""),45433.66666666667)</f>
        <v>45433.66667</v>
      </c>
      <c r="H99" s="1">
        <f>IFERROR(__xludf.DUMMYFUNCTION("""COMPUTED_VALUE"""),775.08)</f>
        <v>775.08</v>
      </c>
      <c r="J99" s="2">
        <f>IFERROR(__xludf.DUMMYFUNCTION("""COMPUTED_VALUE"""),45433.66666666667)</f>
        <v>45433.66667</v>
      </c>
      <c r="K99" s="1">
        <f>IFERROR(__xludf.DUMMYFUNCTION("""COMPUTED_VALUE"""),775.38)</f>
        <v>775.38</v>
      </c>
      <c r="M99" s="2">
        <f>IFERROR(__xludf.DUMMYFUNCTION("""COMPUTED_VALUE"""),45433.66666666667)</f>
        <v>45433.66667</v>
      </c>
      <c r="N99" s="1">
        <f>IFERROR(__xludf.DUMMYFUNCTION("""COMPUTED_VALUE"""),1.57311116E8)</f>
        <v>157311116</v>
      </c>
    </row>
    <row r="100">
      <c r="A100" s="2">
        <f>IFERROR(__xludf.DUMMYFUNCTION("""COMPUTED_VALUE"""),45434.66666666667)</f>
        <v>45434.66667</v>
      </c>
      <c r="B100" s="1">
        <f>IFERROR(__xludf.DUMMYFUNCTION("""COMPUTED_VALUE"""),775.38)</f>
        <v>775.38</v>
      </c>
      <c r="D100" s="2">
        <f>IFERROR(__xludf.DUMMYFUNCTION("""COMPUTED_VALUE"""),45434.66666666667)</f>
        <v>45434.66667</v>
      </c>
      <c r="E100" s="1">
        <f>IFERROR(__xludf.DUMMYFUNCTION("""COMPUTED_VALUE"""),775.38)</f>
        <v>775.38</v>
      </c>
      <c r="G100" s="2">
        <f>IFERROR(__xludf.DUMMYFUNCTION("""COMPUTED_VALUE"""),45434.66666666667)</f>
        <v>45434.66667</v>
      </c>
      <c r="H100" s="1">
        <f>IFERROR(__xludf.DUMMYFUNCTION("""COMPUTED_VALUE"""),759.43)</f>
        <v>759.43</v>
      </c>
      <c r="J100" s="2">
        <f>IFERROR(__xludf.DUMMYFUNCTION("""COMPUTED_VALUE"""),45434.66666666667)</f>
        <v>45434.66667</v>
      </c>
      <c r="K100" s="1">
        <f>IFERROR(__xludf.DUMMYFUNCTION("""COMPUTED_VALUE"""),763.07)</f>
        <v>763.07</v>
      </c>
      <c r="M100" s="2">
        <f>IFERROR(__xludf.DUMMYFUNCTION("""COMPUTED_VALUE"""),45434.66666666667)</f>
        <v>45434.66667</v>
      </c>
      <c r="N100" s="1">
        <f>IFERROR(__xludf.DUMMYFUNCTION("""COMPUTED_VALUE"""),2.06768517E8)</f>
        <v>206768517</v>
      </c>
    </row>
    <row r="101">
      <c r="A101" s="2">
        <f>IFERROR(__xludf.DUMMYFUNCTION("""COMPUTED_VALUE"""),45435.66666666667)</f>
        <v>45435.66667</v>
      </c>
      <c r="B101" s="1">
        <f>IFERROR(__xludf.DUMMYFUNCTION("""COMPUTED_VALUE"""),763.07)</f>
        <v>763.07</v>
      </c>
      <c r="D101" s="2">
        <f>IFERROR(__xludf.DUMMYFUNCTION("""COMPUTED_VALUE"""),45435.66666666667)</f>
        <v>45435.66667</v>
      </c>
      <c r="E101" s="1">
        <f>IFERROR(__xludf.DUMMYFUNCTION("""COMPUTED_VALUE"""),768.89)</f>
        <v>768.89</v>
      </c>
      <c r="G101" s="2">
        <f>IFERROR(__xludf.DUMMYFUNCTION("""COMPUTED_VALUE"""),45435.66666666667)</f>
        <v>45435.66667</v>
      </c>
      <c r="H101" s="1">
        <f>IFERROR(__xludf.DUMMYFUNCTION("""COMPUTED_VALUE"""),754.21)</f>
        <v>754.21</v>
      </c>
      <c r="J101" s="2">
        <f>IFERROR(__xludf.DUMMYFUNCTION("""COMPUTED_VALUE"""),45435.66666666667)</f>
        <v>45435.66667</v>
      </c>
      <c r="K101" s="1">
        <f>IFERROR(__xludf.DUMMYFUNCTION("""COMPUTED_VALUE"""),755.42)</f>
        <v>755.42</v>
      </c>
      <c r="M101" s="2">
        <f>IFERROR(__xludf.DUMMYFUNCTION("""COMPUTED_VALUE"""),45435.66666666667)</f>
        <v>45435.66667</v>
      </c>
      <c r="N101" s="1">
        <f>IFERROR(__xludf.DUMMYFUNCTION("""COMPUTED_VALUE"""),2.25374566E8)</f>
        <v>225374566</v>
      </c>
    </row>
    <row r="102">
      <c r="A102" s="2">
        <f>IFERROR(__xludf.DUMMYFUNCTION("""COMPUTED_VALUE"""),45436.66666666667)</f>
        <v>45436.66667</v>
      </c>
      <c r="B102" s="1">
        <f>IFERROR(__xludf.DUMMYFUNCTION("""COMPUTED_VALUE"""),755.42)</f>
        <v>755.42</v>
      </c>
      <c r="D102" s="2">
        <f>IFERROR(__xludf.DUMMYFUNCTION("""COMPUTED_VALUE"""),45436.66666666667)</f>
        <v>45436.66667</v>
      </c>
      <c r="E102" s="1">
        <f>IFERROR(__xludf.DUMMYFUNCTION("""COMPUTED_VALUE"""),763.62)</f>
        <v>763.62</v>
      </c>
      <c r="G102" s="2">
        <f>IFERROR(__xludf.DUMMYFUNCTION("""COMPUTED_VALUE"""),45436.66666666667)</f>
        <v>45436.66667</v>
      </c>
      <c r="H102" s="1">
        <f>IFERROR(__xludf.DUMMYFUNCTION("""COMPUTED_VALUE"""),755.42)</f>
        <v>755.42</v>
      </c>
      <c r="J102" s="2">
        <f>IFERROR(__xludf.DUMMYFUNCTION("""COMPUTED_VALUE"""),45436.66666666667)</f>
        <v>45436.66667</v>
      </c>
      <c r="K102" s="1">
        <f>IFERROR(__xludf.DUMMYFUNCTION("""COMPUTED_VALUE"""),757.66)</f>
        <v>757.66</v>
      </c>
      <c r="M102" s="2">
        <f>IFERROR(__xludf.DUMMYFUNCTION("""COMPUTED_VALUE"""),45436.66666666667)</f>
        <v>45436.66667</v>
      </c>
      <c r="N102" s="1">
        <f>IFERROR(__xludf.DUMMYFUNCTION("""COMPUTED_VALUE"""),1.62016211E8)</f>
        <v>162016211</v>
      </c>
    </row>
    <row r="103">
      <c r="A103" s="2">
        <f>IFERROR(__xludf.DUMMYFUNCTION("""COMPUTED_VALUE"""),45440.66666666667)</f>
        <v>45440.66667</v>
      </c>
      <c r="B103" s="1">
        <f>IFERROR(__xludf.DUMMYFUNCTION("""COMPUTED_VALUE"""),757.66)</f>
        <v>757.66</v>
      </c>
      <c r="D103" s="2">
        <f>IFERROR(__xludf.DUMMYFUNCTION("""COMPUTED_VALUE"""),45440.66666666667)</f>
        <v>45440.66667</v>
      </c>
      <c r="E103" s="1">
        <f>IFERROR(__xludf.DUMMYFUNCTION("""COMPUTED_VALUE"""),767.52)</f>
        <v>767.52</v>
      </c>
      <c r="G103" s="2">
        <f>IFERROR(__xludf.DUMMYFUNCTION("""COMPUTED_VALUE"""),45440.66666666667)</f>
        <v>45440.66667</v>
      </c>
      <c r="H103" s="1">
        <f>IFERROR(__xludf.DUMMYFUNCTION("""COMPUTED_VALUE"""),757.66)</f>
        <v>757.66</v>
      </c>
      <c r="J103" s="2">
        <f>IFERROR(__xludf.DUMMYFUNCTION("""COMPUTED_VALUE"""),45440.66666666667)</f>
        <v>45440.66667</v>
      </c>
      <c r="K103" s="1">
        <f>IFERROR(__xludf.DUMMYFUNCTION("""COMPUTED_VALUE"""),766.04)</f>
        <v>766.04</v>
      </c>
      <c r="M103" s="2">
        <f>IFERROR(__xludf.DUMMYFUNCTION("""COMPUTED_VALUE"""),45440.66666666667)</f>
        <v>45440.66667</v>
      </c>
      <c r="N103" s="1">
        <f>IFERROR(__xludf.DUMMYFUNCTION("""COMPUTED_VALUE"""),2.04050279E8)</f>
        <v>204050279</v>
      </c>
    </row>
    <row r="104">
      <c r="A104" s="2">
        <f>IFERROR(__xludf.DUMMYFUNCTION("""COMPUTED_VALUE"""),45441.66666666667)</f>
        <v>45441.66667</v>
      </c>
      <c r="B104" s="1">
        <f>IFERROR(__xludf.DUMMYFUNCTION("""COMPUTED_VALUE"""),766.04)</f>
        <v>766.04</v>
      </c>
      <c r="D104" s="2">
        <f>IFERROR(__xludf.DUMMYFUNCTION("""COMPUTED_VALUE"""),45441.66666666667)</f>
        <v>45441.66667</v>
      </c>
      <c r="E104" s="1">
        <f>IFERROR(__xludf.DUMMYFUNCTION("""COMPUTED_VALUE"""),766.04)</f>
        <v>766.04</v>
      </c>
      <c r="G104" s="2">
        <f>IFERROR(__xludf.DUMMYFUNCTION("""COMPUTED_VALUE"""),45441.66666666667)</f>
        <v>45441.66667</v>
      </c>
      <c r="H104" s="1">
        <f>IFERROR(__xludf.DUMMYFUNCTION("""COMPUTED_VALUE"""),749.66)</f>
        <v>749.66</v>
      </c>
      <c r="J104" s="2">
        <f>IFERROR(__xludf.DUMMYFUNCTION("""COMPUTED_VALUE"""),45441.66666666667)</f>
        <v>45441.66667</v>
      </c>
      <c r="K104" s="1">
        <f>IFERROR(__xludf.DUMMYFUNCTION("""COMPUTED_VALUE"""),752.89)</f>
        <v>752.89</v>
      </c>
      <c r="M104" s="2">
        <f>IFERROR(__xludf.DUMMYFUNCTION("""COMPUTED_VALUE"""),45441.66666666667)</f>
        <v>45441.66667</v>
      </c>
      <c r="N104" s="1">
        <f>IFERROR(__xludf.DUMMYFUNCTION("""COMPUTED_VALUE"""),2.58611447E8)</f>
        <v>258611447</v>
      </c>
    </row>
    <row r="105">
      <c r="A105" s="2">
        <f>IFERROR(__xludf.DUMMYFUNCTION("""COMPUTED_VALUE"""),45442.66666666667)</f>
        <v>45442.66667</v>
      </c>
      <c r="B105" s="1">
        <f>IFERROR(__xludf.DUMMYFUNCTION("""COMPUTED_VALUE"""),752.89)</f>
        <v>752.89</v>
      </c>
      <c r="D105" s="2">
        <f>IFERROR(__xludf.DUMMYFUNCTION("""COMPUTED_VALUE"""),45442.66666666667)</f>
        <v>45442.66667</v>
      </c>
      <c r="E105" s="1">
        <f>IFERROR(__xludf.DUMMYFUNCTION("""COMPUTED_VALUE"""),757.45)</f>
        <v>757.45</v>
      </c>
      <c r="G105" s="2">
        <f>IFERROR(__xludf.DUMMYFUNCTION("""COMPUTED_VALUE"""),45442.66666666667)</f>
        <v>45442.66667</v>
      </c>
      <c r="H105" s="1">
        <f>IFERROR(__xludf.DUMMYFUNCTION("""COMPUTED_VALUE"""),751.47)</f>
        <v>751.47</v>
      </c>
      <c r="J105" s="2">
        <f>IFERROR(__xludf.DUMMYFUNCTION("""COMPUTED_VALUE"""),45442.66666666667)</f>
        <v>45442.66667</v>
      </c>
      <c r="K105" s="1">
        <f>IFERROR(__xludf.DUMMYFUNCTION("""COMPUTED_VALUE"""),755.06)</f>
        <v>755.06</v>
      </c>
      <c r="M105" s="2">
        <f>IFERROR(__xludf.DUMMYFUNCTION("""COMPUTED_VALUE"""),45442.66666666667)</f>
        <v>45442.66667</v>
      </c>
      <c r="N105" s="1">
        <f>IFERROR(__xludf.DUMMYFUNCTION("""COMPUTED_VALUE"""),2.2031576E8)</f>
        <v>220315760</v>
      </c>
    </row>
    <row r="106">
      <c r="A106" s="2">
        <f>IFERROR(__xludf.DUMMYFUNCTION("""COMPUTED_VALUE"""),45443.66666666667)</f>
        <v>45443.66667</v>
      </c>
      <c r="B106" s="1">
        <f>IFERROR(__xludf.DUMMYFUNCTION("""COMPUTED_VALUE"""),755.06)</f>
        <v>755.06</v>
      </c>
      <c r="D106" s="2">
        <f>IFERROR(__xludf.DUMMYFUNCTION("""COMPUTED_VALUE"""),45443.66666666667)</f>
        <v>45443.66667</v>
      </c>
      <c r="E106" s="1">
        <f>IFERROR(__xludf.DUMMYFUNCTION("""COMPUTED_VALUE"""),773.42)</f>
        <v>773.42</v>
      </c>
      <c r="G106" s="2">
        <f>IFERROR(__xludf.DUMMYFUNCTION("""COMPUTED_VALUE"""),45443.66666666667)</f>
        <v>45443.66667</v>
      </c>
      <c r="H106" s="1">
        <f>IFERROR(__xludf.DUMMYFUNCTION("""COMPUTED_VALUE"""),755.06)</f>
        <v>755.06</v>
      </c>
      <c r="J106" s="2">
        <f>IFERROR(__xludf.DUMMYFUNCTION("""COMPUTED_VALUE"""),45443.66666666667)</f>
        <v>45443.66667</v>
      </c>
      <c r="K106" s="1">
        <f>IFERROR(__xludf.DUMMYFUNCTION("""COMPUTED_VALUE"""),772.69)</f>
        <v>772.69</v>
      </c>
      <c r="M106" s="2">
        <f>IFERROR(__xludf.DUMMYFUNCTION("""COMPUTED_VALUE"""),45443.66666666667)</f>
        <v>45443.66667</v>
      </c>
      <c r="N106" s="1">
        <f>IFERROR(__xludf.DUMMYFUNCTION("""COMPUTED_VALUE"""),3.57995144E8)</f>
        <v>357995144</v>
      </c>
    </row>
    <row r="107">
      <c r="A107" s="2">
        <f>IFERROR(__xludf.DUMMYFUNCTION("""COMPUTED_VALUE"""),45446.66666666667)</f>
        <v>45446.66667</v>
      </c>
      <c r="B107" s="1">
        <f>IFERROR(__xludf.DUMMYFUNCTION("""COMPUTED_VALUE"""),772.69)</f>
        <v>772.69</v>
      </c>
      <c r="D107" s="2">
        <f>IFERROR(__xludf.DUMMYFUNCTION("""COMPUTED_VALUE"""),45446.66666666667)</f>
        <v>45446.66667</v>
      </c>
      <c r="E107" s="1">
        <f>IFERROR(__xludf.DUMMYFUNCTION("""COMPUTED_VALUE"""),772.69)</f>
        <v>772.69</v>
      </c>
      <c r="G107" s="2">
        <f>IFERROR(__xludf.DUMMYFUNCTION("""COMPUTED_VALUE"""),45446.66666666667)</f>
        <v>45446.66667</v>
      </c>
      <c r="H107" s="1">
        <f>IFERROR(__xludf.DUMMYFUNCTION("""COMPUTED_VALUE"""),748.13)</f>
        <v>748.13</v>
      </c>
      <c r="J107" s="2">
        <f>IFERROR(__xludf.DUMMYFUNCTION("""COMPUTED_VALUE"""),45446.66666666667)</f>
        <v>45446.66667</v>
      </c>
      <c r="K107" s="1">
        <f>IFERROR(__xludf.DUMMYFUNCTION("""COMPUTED_VALUE"""),752.93)</f>
        <v>752.93</v>
      </c>
      <c r="M107" s="2">
        <f>IFERROR(__xludf.DUMMYFUNCTION("""COMPUTED_VALUE"""),45446.66666666667)</f>
        <v>45446.66667</v>
      </c>
      <c r="N107" s="1">
        <f>IFERROR(__xludf.DUMMYFUNCTION("""COMPUTED_VALUE"""),2.58094742E8)</f>
        <v>258094742</v>
      </c>
    </row>
    <row r="108">
      <c r="A108" s="2">
        <f>IFERROR(__xludf.DUMMYFUNCTION("""COMPUTED_VALUE"""),45447.66666666667)</f>
        <v>45447.66667</v>
      </c>
      <c r="B108" s="1">
        <f>IFERROR(__xludf.DUMMYFUNCTION("""COMPUTED_VALUE"""),752.93)</f>
        <v>752.93</v>
      </c>
      <c r="D108" s="2">
        <f>IFERROR(__xludf.DUMMYFUNCTION("""COMPUTED_VALUE"""),45447.66666666667)</f>
        <v>45447.66667</v>
      </c>
      <c r="E108" s="1">
        <f>IFERROR(__xludf.DUMMYFUNCTION("""COMPUTED_VALUE"""),752.93)</f>
        <v>752.93</v>
      </c>
      <c r="G108" s="2">
        <f>IFERROR(__xludf.DUMMYFUNCTION("""COMPUTED_VALUE"""),45447.66666666667)</f>
        <v>45447.66667</v>
      </c>
      <c r="H108" s="1">
        <f>IFERROR(__xludf.DUMMYFUNCTION("""COMPUTED_VALUE"""),736.36)</f>
        <v>736.36</v>
      </c>
      <c r="J108" s="2">
        <f>IFERROR(__xludf.DUMMYFUNCTION("""COMPUTED_VALUE"""),45447.66666666667)</f>
        <v>45447.66667</v>
      </c>
      <c r="K108" s="1">
        <f>IFERROR(__xludf.DUMMYFUNCTION("""COMPUTED_VALUE"""),744.91)</f>
        <v>744.91</v>
      </c>
      <c r="M108" s="2">
        <f>IFERROR(__xludf.DUMMYFUNCTION("""COMPUTED_VALUE"""),45447.66666666667)</f>
        <v>45447.66667</v>
      </c>
      <c r="N108" s="1">
        <f>IFERROR(__xludf.DUMMYFUNCTION("""COMPUTED_VALUE"""),2.52129042E8)</f>
        <v>252129042</v>
      </c>
    </row>
    <row r="109">
      <c r="A109" s="2">
        <f>IFERROR(__xludf.DUMMYFUNCTION("""COMPUTED_VALUE"""),45448.66666666667)</f>
        <v>45448.66667</v>
      </c>
      <c r="B109" s="1">
        <f>IFERROR(__xludf.DUMMYFUNCTION("""COMPUTED_VALUE"""),744.91)</f>
        <v>744.91</v>
      </c>
      <c r="D109" s="2">
        <f>IFERROR(__xludf.DUMMYFUNCTION("""COMPUTED_VALUE"""),45448.66666666667)</f>
        <v>45448.66667</v>
      </c>
      <c r="E109" s="1">
        <f>IFERROR(__xludf.DUMMYFUNCTION("""COMPUTED_VALUE"""),747.01)</f>
        <v>747.01</v>
      </c>
      <c r="G109" s="2">
        <f>IFERROR(__xludf.DUMMYFUNCTION("""COMPUTED_VALUE"""),45448.66666666667)</f>
        <v>45448.66667</v>
      </c>
      <c r="H109" s="1">
        <f>IFERROR(__xludf.DUMMYFUNCTION("""COMPUTED_VALUE"""),741.07)</f>
        <v>741.07</v>
      </c>
      <c r="J109" s="2">
        <f>IFERROR(__xludf.DUMMYFUNCTION("""COMPUTED_VALUE"""),45448.66666666667)</f>
        <v>45448.66667</v>
      </c>
      <c r="K109" s="1">
        <f>IFERROR(__xludf.DUMMYFUNCTION("""COMPUTED_VALUE"""),745.33)</f>
        <v>745.33</v>
      </c>
      <c r="M109" s="2">
        <f>IFERROR(__xludf.DUMMYFUNCTION("""COMPUTED_VALUE"""),45448.66666666667)</f>
        <v>45448.66667</v>
      </c>
      <c r="N109" s="1">
        <f>IFERROR(__xludf.DUMMYFUNCTION("""COMPUTED_VALUE"""),1.88200416E8)</f>
        <v>188200416</v>
      </c>
    </row>
    <row r="110">
      <c r="A110" s="2">
        <f>IFERROR(__xludf.DUMMYFUNCTION("""COMPUTED_VALUE"""),45449.66666666667)</f>
        <v>45449.66667</v>
      </c>
      <c r="B110" s="1">
        <f>IFERROR(__xludf.DUMMYFUNCTION("""COMPUTED_VALUE"""),745.33)</f>
        <v>745.33</v>
      </c>
      <c r="D110" s="2">
        <f>IFERROR(__xludf.DUMMYFUNCTION("""COMPUTED_VALUE"""),45449.66666666667)</f>
        <v>45449.66667</v>
      </c>
      <c r="E110" s="1">
        <f>IFERROR(__xludf.DUMMYFUNCTION("""COMPUTED_VALUE"""),749.2)</f>
        <v>749.2</v>
      </c>
      <c r="G110" s="2">
        <f>IFERROR(__xludf.DUMMYFUNCTION("""COMPUTED_VALUE"""),45449.66666666667)</f>
        <v>45449.66667</v>
      </c>
      <c r="H110" s="1">
        <f>IFERROR(__xludf.DUMMYFUNCTION("""COMPUTED_VALUE"""),740.63)</f>
        <v>740.63</v>
      </c>
      <c r="J110" s="2">
        <f>IFERROR(__xludf.DUMMYFUNCTION("""COMPUTED_VALUE"""),45449.66666666667)</f>
        <v>45449.66667</v>
      </c>
      <c r="K110" s="1">
        <f>IFERROR(__xludf.DUMMYFUNCTION("""COMPUTED_VALUE"""),749.1)</f>
        <v>749.1</v>
      </c>
      <c r="M110" s="2">
        <f>IFERROR(__xludf.DUMMYFUNCTION("""COMPUTED_VALUE"""),45449.66666666667)</f>
        <v>45449.66667</v>
      </c>
      <c r="N110" s="1">
        <f>IFERROR(__xludf.DUMMYFUNCTION("""COMPUTED_VALUE"""),1.73122472E8)</f>
        <v>173122472</v>
      </c>
    </row>
    <row r="111">
      <c r="A111" s="2">
        <f>IFERROR(__xludf.DUMMYFUNCTION("""COMPUTED_VALUE"""),45450.66666666667)</f>
        <v>45450.66667</v>
      </c>
      <c r="B111" s="1">
        <f>IFERROR(__xludf.DUMMYFUNCTION("""COMPUTED_VALUE"""),749.1)</f>
        <v>749.1</v>
      </c>
      <c r="D111" s="2">
        <f>IFERROR(__xludf.DUMMYFUNCTION("""COMPUTED_VALUE"""),45450.66666666667)</f>
        <v>45450.66667</v>
      </c>
      <c r="E111" s="1">
        <f>IFERROR(__xludf.DUMMYFUNCTION("""COMPUTED_VALUE"""),754.07)</f>
        <v>754.07</v>
      </c>
      <c r="G111" s="2">
        <f>IFERROR(__xludf.DUMMYFUNCTION("""COMPUTED_VALUE"""),45450.66666666667)</f>
        <v>45450.66667</v>
      </c>
      <c r="H111" s="1">
        <f>IFERROR(__xludf.DUMMYFUNCTION("""COMPUTED_VALUE"""),742.22)</f>
        <v>742.22</v>
      </c>
      <c r="J111" s="2">
        <f>IFERROR(__xludf.DUMMYFUNCTION("""COMPUTED_VALUE"""),45450.66666666667)</f>
        <v>45450.66667</v>
      </c>
      <c r="K111" s="1">
        <f>IFERROR(__xludf.DUMMYFUNCTION("""COMPUTED_VALUE"""),745.33)</f>
        <v>745.33</v>
      </c>
      <c r="M111" s="2">
        <f>IFERROR(__xludf.DUMMYFUNCTION("""COMPUTED_VALUE"""),45450.66666666667)</f>
        <v>45450.66667</v>
      </c>
      <c r="N111" s="1">
        <f>IFERROR(__xludf.DUMMYFUNCTION("""COMPUTED_VALUE"""),1.71334567E8)</f>
        <v>171334567</v>
      </c>
    </row>
    <row r="112">
      <c r="A112" s="2">
        <f>IFERROR(__xludf.DUMMYFUNCTION("""COMPUTED_VALUE"""),45453.66666666667)</f>
        <v>45453.66667</v>
      </c>
      <c r="B112" s="1">
        <f>IFERROR(__xludf.DUMMYFUNCTION("""COMPUTED_VALUE"""),745.33)</f>
        <v>745.33</v>
      </c>
      <c r="D112" s="2">
        <f>IFERROR(__xludf.DUMMYFUNCTION("""COMPUTED_VALUE"""),45453.66666666667)</f>
        <v>45453.66667</v>
      </c>
      <c r="E112" s="1">
        <f>IFERROR(__xludf.DUMMYFUNCTION("""COMPUTED_VALUE"""),756.46)</f>
        <v>756.46</v>
      </c>
      <c r="G112" s="2">
        <f>IFERROR(__xludf.DUMMYFUNCTION("""COMPUTED_VALUE"""),45453.66666666667)</f>
        <v>45453.66667</v>
      </c>
      <c r="H112" s="1">
        <f>IFERROR(__xludf.DUMMYFUNCTION("""COMPUTED_VALUE"""),745.33)</f>
        <v>745.33</v>
      </c>
      <c r="J112" s="2">
        <f>IFERROR(__xludf.DUMMYFUNCTION("""COMPUTED_VALUE"""),45453.66666666667)</f>
        <v>45453.66667</v>
      </c>
      <c r="K112" s="1">
        <f>IFERROR(__xludf.DUMMYFUNCTION("""COMPUTED_VALUE"""),752.68)</f>
        <v>752.68</v>
      </c>
      <c r="M112" s="2">
        <f>IFERROR(__xludf.DUMMYFUNCTION("""COMPUTED_VALUE"""),45453.66666666667)</f>
        <v>45453.66667</v>
      </c>
      <c r="N112" s="1">
        <f>IFERROR(__xludf.DUMMYFUNCTION("""COMPUTED_VALUE"""),2.08140402E8)</f>
        <v>208140402</v>
      </c>
    </row>
    <row r="113">
      <c r="A113" s="2">
        <f>IFERROR(__xludf.DUMMYFUNCTION("""COMPUTED_VALUE"""),45454.66666666667)</f>
        <v>45454.66667</v>
      </c>
      <c r="B113" s="1">
        <f>IFERROR(__xludf.DUMMYFUNCTION("""COMPUTED_VALUE"""),752.68)</f>
        <v>752.68</v>
      </c>
      <c r="D113" s="2">
        <f>IFERROR(__xludf.DUMMYFUNCTION("""COMPUTED_VALUE"""),45454.66666666667)</f>
        <v>45454.66667</v>
      </c>
      <c r="E113" s="1">
        <f>IFERROR(__xludf.DUMMYFUNCTION("""COMPUTED_VALUE"""),752.68)</f>
        <v>752.68</v>
      </c>
      <c r="G113" s="2">
        <f>IFERROR(__xludf.DUMMYFUNCTION("""COMPUTED_VALUE"""),45454.66666666667)</f>
        <v>45454.66667</v>
      </c>
      <c r="H113" s="1">
        <f>IFERROR(__xludf.DUMMYFUNCTION("""COMPUTED_VALUE"""),742.91)</f>
        <v>742.91</v>
      </c>
      <c r="J113" s="2">
        <f>IFERROR(__xludf.DUMMYFUNCTION("""COMPUTED_VALUE"""),45454.66666666667)</f>
        <v>45454.66667</v>
      </c>
      <c r="K113" s="1">
        <f>IFERROR(__xludf.DUMMYFUNCTION("""COMPUTED_VALUE"""),751.92)</f>
        <v>751.92</v>
      </c>
      <c r="M113" s="2">
        <f>IFERROR(__xludf.DUMMYFUNCTION("""COMPUTED_VALUE"""),45454.66666666667)</f>
        <v>45454.66667</v>
      </c>
      <c r="N113" s="1">
        <f>IFERROR(__xludf.DUMMYFUNCTION("""COMPUTED_VALUE"""),1.78717747E8)</f>
        <v>178717747</v>
      </c>
    </row>
    <row r="114">
      <c r="A114" s="2">
        <f>IFERROR(__xludf.DUMMYFUNCTION("""COMPUTED_VALUE"""),45455.66666666667)</f>
        <v>45455.66667</v>
      </c>
      <c r="B114" s="1">
        <f>IFERROR(__xludf.DUMMYFUNCTION("""COMPUTED_VALUE"""),751.92)</f>
        <v>751.92</v>
      </c>
      <c r="D114" s="2">
        <f>IFERROR(__xludf.DUMMYFUNCTION("""COMPUTED_VALUE"""),45455.66666666667)</f>
        <v>45455.66667</v>
      </c>
      <c r="E114" s="1">
        <f>IFERROR(__xludf.DUMMYFUNCTION("""COMPUTED_VALUE"""),758.54)</f>
        <v>758.54</v>
      </c>
      <c r="G114" s="2">
        <f>IFERROR(__xludf.DUMMYFUNCTION("""COMPUTED_VALUE"""),45455.66666666667)</f>
        <v>45455.66667</v>
      </c>
      <c r="H114" s="1">
        <f>IFERROR(__xludf.DUMMYFUNCTION("""COMPUTED_VALUE"""),741.49)</f>
        <v>741.49</v>
      </c>
      <c r="J114" s="2">
        <f>IFERROR(__xludf.DUMMYFUNCTION("""COMPUTED_VALUE"""),45455.66666666667)</f>
        <v>45455.66667</v>
      </c>
      <c r="K114" s="1">
        <f>IFERROR(__xludf.DUMMYFUNCTION("""COMPUTED_VALUE"""),744.77)</f>
        <v>744.77</v>
      </c>
      <c r="M114" s="2">
        <f>IFERROR(__xludf.DUMMYFUNCTION("""COMPUTED_VALUE"""),45455.66666666667)</f>
        <v>45455.66667</v>
      </c>
      <c r="N114" s="1">
        <f>IFERROR(__xludf.DUMMYFUNCTION("""COMPUTED_VALUE"""),2.04889516E8)</f>
        <v>204889516</v>
      </c>
    </row>
    <row r="115">
      <c r="A115" s="2">
        <f>IFERROR(__xludf.DUMMYFUNCTION("""COMPUTED_VALUE"""),45456.66666666667)</f>
        <v>45456.66667</v>
      </c>
      <c r="B115" s="1">
        <f>IFERROR(__xludf.DUMMYFUNCTION("""COMPUTED_VALUE"""),744.77)</f>
        <v>744.77</v>
      </c>
      <c r="D115" s="2">
        <f>IFERROR(__xludf.DUMMYFUNCTION("""COMPUTED_VALUE"""),45456.66666666667)</f>
        <v>45456.66667</v>
      </c>
      <c r="E115" s="1">
        <f>IFERROR(__xludf.DUMMYFUNCTION("""COMPUTED_VALUE"""),745.0)</f>
        <v>745</v>
      </c>
      <c r="G115" s="2">
        <f>IFERROR(__xludf.DUMMYFUNCTION("""COMPUTED_VALUE"""),45456.66666666667)</f>
        <v>45456.66667</v>
      </c>
      <c r="H115" s="1">
        <f>IFERROR(__xludf.DUMMYFUNCTION("""COMPUTED_VALUE"""),733.44)</f>
        <v>733.44</v>
      </c>
      <c r="J115" s="2">
        <f>IFERROR(__xludf.DUMMYFUNCTION("""COMPUTED_VALUE"""),45456.66666666667)</f>
        <v>45456.66667</v>
      </c>
      <c r="K115" s="1">
        <f>IFERROR(__xludf.DUMMYFUNCTION("""COMPUTED_VALUE"""),737.37)</f>
        <v>737.37</v>
      </c>
      <c r="M115" s="2">
        <f>IFERROR(__xludf.DUMMYFUNCTION("""COMPUTED_VALUE"""),45456.66666666667)</f>
        <v>45456.66667</v>
      </c>
      <c r="N115" s="1">
        <f>IFERROR(__xludf.DUMMYFUNCTION("""COMPUTED_VALUE"""),1.89201929E8)</f>
        <v>189201929</v>
      </c>
    </row>
    <row r="116">
      <c r="A116" s="2">
        <f>IFERROR(__xludf.DUMMYFUNCTION("""COMPUTED_VALUE"""),45457.66666666667)</f>
        <v>45457.66667</v>
      </c>
      <c r="B116" s="1">
        <f>IFERROR(__xludf.DUMMYFUNCTION("""COMPUTED_VALUE"""),737.37)</f>
        <v>737.37</v>
      </c>
      <c r="D116" s="2">
        <f>IFERROR(__xludf.DUMMYFUNCTION("""COMPUTED_VALUE"""),45457.66666666667)</f>
        <v>45457.66667</v>
      </c>
      <c r="E116" s="1">
        <f>IFERROR(__xludf.DUMMYFUNCTION("""COMPUTED_VALUE"""),737.37)</f>
        <v>737.37</v>
      </c>
      <c r="G116" s="2">
        <f>IFERROR(__xludf.DUMMYFUNCTION("""COMPUTED_VALUE"""),45457.66666666667)</f>
        <v>45457.66667</v>
      </c>
      <c r="H116" s="1">
        <f>IFERROR(__xludf.DUMMYFUNCTION("""COMPUTED_VALUE"""),727.75)</f>
        <v>727.75</v>
      </c>
      <c r="J116" s="2">
        <f>IFERROR(__xludf.DUMMYFUNCTION("""COMPUTED_VALUE"""),45457.66666666667)</f>
        <v>45457.66667</v>
      </c>
      <c r="K116" s="1">
        <f>IFERROR(__xludf.DUMMYFUNCTION("""COMPUTED_VALUE"""),729.79)</f>
        <v>729.79</v>
      </c>
      <c r="M116" s="2">
        <f>IFERROR(__xludf.DUMMYFUNCTION("""COMPUTED_VALUE"""),45457.66666666667)</f>
        <v>45457.66667</v>
      </c>
      <c r="N116" s="1">
        <f>IFERROR(__xludf.DUMMYFUNCTION("""COMPUTED_VALUE"""),2.02021086E8)</f>
        <v>202021086</v>
      </c>
    </row>
    <row r="117">
      <c r="A117" s="2">
        <f>IFERROR(__xludf.DUMMYFUNCTION("""COMPUTED_VALUE"""),45460.66666666667)</f>
        <v>45460.66667</v>
      </c>
      <c r="B117" s="1">
        <f>IFERROR(__xludf.DUMMYFUNCTION("""COMPUTED_VALUE"""),729.79)</f>
        <v>729.79</v>
      </c>
      <c r="D117" s="2">
        <f>IFERROR(__xludf.DUMMYFUNCTION("""COMPUTED_VALUE"""),45460.66666666667)</f>
        <v>45460.66667</v>
      </c>
      <c r="E117" s="1">
        <f>IFERROR(__xludf.DUMMYFUNCTION("""COMPUTED_VALUE"""),733.97)</f>
        <v>733.97</v>
      </c>
      <c r="G117" s="2">
        <f>IFERROR(__xludf.DUMMYFUNCTION("""COMPUTED_VALUE"""),45460.66666666667)</f>
        <v>45460.66667</v>
      </c>
      <c r="H117" s="1">
        <f>IFERROR(__xludf.DUMMYFUNCTION("""COMPUTED_VALUE"""),726.35)</f>
        <v>726.35</v>
      </c>
      <c r="J117" s="2">
        <f>IFERROR(__xludf.DUMMYFUNCTION("""COMPUTED_VALUE"""),45460.66666666667)</f>
        <v>45460.66667</v>
      </c>
      <c r="K117" s="1">
        <f>IFERROR(__xludf.DUMMYFUNCTION("""COMPUTED_VALUE"""),730.65)</f>
        <v>730.65</v>
      </c>
      <c r="M117" s="2">
        <f>IFERROR(__xludf.DUMMYFUNCTION("""COMPUTED_VALUE"""),45460.66666666667)</f>
        <v>45460.66667</v>
      </c>
      <c r="N117" s="1">
        <f>IFERROR(__xludf.DUMMYFUNCTION("""COMPUTED_VALUE"""),2.09663383E8)</f>
        <v>209663383</v>
      </c>
    </row>
    <row r="118">
      <c r="A118" s="2">
        <f>IFERROR(__xludf.DUMMYFUNCTION("""COMPUTED_VALUE"""),45461.66666666667)</f>
        <v>45461.66667</v>
      </c>
      <c r="B118" s="1">
        <f>IFERROR(__xludf.DUMMYFUNCTION("""COMPUTED_VALUE"""),730.65)</f>
        <v>730.65</v>
      </c>
      <c r="D118" s="2">
        <f>IFERROR(__xludf.DUMMYFUNCTION("""COMPUTED_VALUE"""),45461.66666666667)</f>
        <v>45461.66667</v>
      </c>
      <c r="E118" s="1">
        <f>IFERROR(__xludf.DUMMYFUNCTION("""COMPUTED_VALUE"""),742.7)</f>
        <v>742.7</v>
      </c>
      <c r="G118" s="2">
        <f>IFERROR(__xludf.DUMMYFUNCTION("""COMPUTED_VALUE"""),45461.66666666667)</f>
        <v>45461.66667</v>
      </c>
      <c r="H118" s="1">
        <f>IFERROR(__xludf.DUMMYFUNCTION("""COMPUTED_VALUE"""),730.65)</f>
        <v>730.65</v>
      </c>
      <c r="J118" s="2">
        <f>IFERROR(__xludf.DUMMYFUNCTION("""COMPUTED_VALUE"""),45461.66666666667)</f>
        <v>45461.66667</v>
      </c>
      <c r="K118" s="1">
        <f>IFERROR(__xludf.DUMMYFUNCTION("""COMPUTED_VALUE"""),734.65)</f>
        <v>734.65</v>
      </c>
      <c r="M118" s="2">
        <f>IFERROR(__xludf.DUMMYFUNCTION("""COMPUTED_VALUE"""),45461.66666666667)</f>
        <v>45461.66667</v>
      </c>
      <c r="N118" s="1">
        <f>IFERROR(__xludf.DUMMYFUNCTION("""COMPUTED_VALUE"""),2.12090469E8)</f>
        <v>212090469</v>
      </c>
    </row>
    <row r="119">
      <c r="A119" s="2">
        <f>IFERROR(__xludf.DUMMYFUNCTION("""COMPUTED_VALUE"""),45463.66666666667)</f>
        <v>45463.66667</v>
      </c>
      <c r="B119" s="1">
        <f>IFERROR(__xludf.DUMMYFUNCTION("""COMPUTED_VALUE"""),734.65)</f>
        <v>734.65</v>
      </c>
      <c r="D119" s="2">
        <f>IFERROR(__xludf.DUMMYFUNCTION("""COMPUTED_VALUE"""),45463.66666666667)</f>
        <v>45463.66667</v>
      </c>
      <c r="E119" s="1">
        <f>IFERROR(__xludf.DUMMYFUNCTION("""COMPUTED_VALUE"""),751.06)</f>
        <v>751.06</v>
      </c>
      <c r="G119" s="2">
        <f>IFERROR(__xludf.DUMMYFUNCTION("""COMPUTED_VALUE"""),45463.66666666667)</f>
        <v>45463.66667</v>
      </c>
      <c r="H119" s="1">
        <f>IFERROR(__xludf.DUMMYFUNCTION("""COMPUTED_VALUE"""),734.59)</f>
        <v>734.59</v>
      </c>
      <c r="J119" s="2">
        <f>IFERROR(__xludf.DUMMYFUNCTION("""COMPUTED_VALUE"""),45463.66666666667)</f>
        <v>45463.66667</v>
      </c>
      <c r="K119" s="1">
        <f>IFERROR(__xludf.DUMMYFUNCTION("""COMPUTED_VALUE"""),747.24)</f>
        <v>747.24</v>
      </c>
      <c r="M119" s="2">
        <f>IFERROR(__xludf.DUMMYFUNCTION("""COMPUTED_VALUE"""),45463.66666666667)</f>
        <v>45463.66667</v>
      </c>
      <c r="N119" s="1">
        <f>IFERROR(__xludf.DUMMYFUNCTION("""COMPUTED_VALUE"""),2.26675253E8)</f>
        <v>226675253</v>
      </c>
    </row>
    <row r="120">
      <c r="A120" s="2">
        <f>IFERROR(__xludf.DUMMYFUNCTION("""COMPUTED_VALUE"""),45464.66666666667)</f>
        <v>45464.66667</v>
      </c>
      <c r="B120" s="1">
        <f>IFERROR(__xludf.DUMMYFUNCTION("""COMPUTED_VALUE"""),747.24)</f>
        <v>747.24</v>
      </c>
      <c r="D120" s="2">
        <f>IFERROR(__xludf.DUMMYFUNCTION("""COMPUTED_VALUE"""),45464.66666666667)</f>
        <v>45464.66667</v>
      </c>
      <c r="E120" s="1">
        <f>IFERROR(__xludf.DUMMYFUNCTION("""COMPUTED_VALUE"""),751.14)</f>
        <v>751.14</v>
      </c>
      <c r="G120" s="2">
        <f>IFERROR(__xludf.DUMMYFUNCTION("""COMPUTED_VALUE"""),45464.66666666667)</f>
        <v>45464.66667</v>
      </c>
      <c r="H120" s="1">
        <f>IFERROR(__xludf.DUMMYFUNCTION("""COMPUTED_VALUE"""),742.11)</f>
        <v>742.11</v>
      </c>
      <c r="J120" s="2">
        <f>IFERROR(__xludf.DUMMYFUNCTION("""COMPUTED_VALUE"""),45464.66666666667)</f>
        <v>45464.66667</v>
      </c>
      <c r="K120" s="1">
        <f>IFERROR(__xludf.DUMMYFUNCTION("""COMPUTED_VALUE"""),742.29)</f>
        <v>742.29</v>
      </c>
      <c r="M120" s="2">
        <f>IFERROR(__xludf.DUMMYFUNCTION("""COMPUTED_VALUE"""),45464.66666666667)</f>
        <v>45464.66667</v>
      </c>
      <c r="N120" s="1">
        <f>IFERROR(__xludf.DUMMYFUNCTION("""COMPUTED_VALUE"""),5.36017388E8)</f>
        <v>536017388</v>
      </c>
    </row>
    <row r="121">
      <c r="A121" s="2">
        <f>IFERROR(__xludf.DUMMYFUNCTION("""COMPUTED_VALUE"""),45467.66666666667)</f>
        <v>45467.66667</v>
      </c>
      <c r="B121" s="1">
        <f>IFERROR(__xludf.DUMMYFUNCTION("""COMPUTED_VALUE"""),742.29)</f>
        <v>742.29</v>
      </c>
      <c r="D121" s="2">
        <f>IFERROR(__xludf.DUMMYFUNCTION("""COMPUTED_VALUE"""),45467.66666666667)</f>
        <v>45467.66667</v>
      </c>
      <c r="E121" s="1">
        <f>IFERROR(__xludf.DUMMYFUNCTION("""COMPUTED_VALUE"""),764.5)</f>
        <v>764.5</v>
      </c>
      <c r="G121" s="2">
        <f>IFERROR(__xludf.DUMMYFUNCTION("""COMPUTED_VALUE"""),45467.66666666667)</f>
        <v>45467.66667</v>
      </c>
      <c r="H121" s="1">
        <f>IFERROR(__xludf.DUMMYFUNCTION("""COMPUTED_VALUE"""),742.29)</f>
        <v>742.29</v>
      </c>
      <c r="J121" s="2">
        <f>IFERROR(__xludf.DUMMYFUNCTION("""COMPUTED_VALUE"""),45467.66666666667)</f>
        <v>45467.66667</v>
      </c>
      <c r="K121" s="1">
        <f>IFERROR(__xludf.DUMMYFUNCTION("""COMPUTED_VALUE"""),761.91)</f>
        <v>761.91</v>
      </c>
      <c r="M121" s="2">
        <f>IFERROR(__xludf.DUMMYFUNCTION("""COMPUTED_VALUE"""),45467.66666666667)</f>
        <v>45467.66667</v>
      </c>
      <c r="N121" s="1">
        <f>IFERROR(__xludf.DUMMYFUNCTION("""COMPUTED_VALUE"""),2.41667003E8)</f>
        <v>241667003</v>
      </c>
    </row>
    <row r="122">
      <c r="A122" s="2">
        <f>IFERROR(__xludf.DUMMYFUNCTION("""COMPUTED_VALUE"""),45468.66666666667)</f>
        <v>45468.66667</v>
      </c>
      <c r="B122" s="1">
        <f>IFERROR(__xludf.DUMMYFUNCTION("""COMPUTED_VALUE"""),761.91)</f>
        <v>761.91</v>
      </c>
      <c r="D122" s="2">
        <f>IFERROR(__xludf.DUMMYFUNCTION("""COMPUTED_VALUE"""),45468.66666666667)</f>
        <v>45468.66667</v>
      </c>
      <c r="E122" s="1">
        <f>IFERROR(__xludf.DUMMYFUNCTION("""COMPUTED_VALUE"""),763.31)</f>
        <v>763.31</v>
      </c>
      <c r="G122" s="2">
        <f>IFERROR(__xludf.DUMMYFUNCTION("""COMPUTED_VALUE"""),45468.66666666667)</f>
        <v>45468.66667</v>
      </c>
      <c r="H122" s="1">
        <f>IFERROR(__xludf.DUMMYFUNCTION("""COMPUTED_VALUE"""),756.81)</f>
        <v>756.81</v>
      </c>
      <c r="J122" s="2">
        <f>IFERROR(__xludf.DUMMYFUNCTION("""COMPUTED_VALUE"""),45468.66666666667)</f>
        <v>45468.66667</v>
      </c>
      <c r="K122" s="1">
        <f>IFERROR(__xludf.DUMMYFUNCTION("""COMPUTED_VALUE"""),762.88)</f>
        <v>762.88</v>
      </c>
      <c r="M122" s="2">
        <f>IFERROR(__xludf.DUMMYFUNCTION("""COMPUTED_VALUE"""),45468.66666666667)</f>
        <v>45468.66667</v>
      </c>
      <c r="N122" s="1">
        <f>IFERROR(__xludf.DUMMYFUNCTION("""COMPUTED_VALUE"""),2.01639776E8)</f>
        <v>201639776</v>
      </c>
    </row>
    <row r="123">
      <c r="A123" s="2">
        <f>IFERROR(__xludf.DUMMYFUNCTION("""COMPUTED_VALUE"""),45469.66666666667)</f>
        <v>45469.66667</v>
      </c>
      <c r="B123" s="1">
        <f>IFERROR(__xludf.DUMMYFUNCTION("""COMPUTED_VALUE"""),762.88)</f>
        <v>762.88</v>
      </c>
      <c r="D123" s="2">
        <f>IFERROR(__xludf.DUMMYFUNCTION("""COMPUTED_VALUE"""),45469.66666666667)</f>
        <v>45469.66667</v>
      </c>
      <c r="E123" s="1">
        <f>IFERROR(__xludf.DUMMYFUNCTION("""COMPUTED_VALUE"""),762.91)</f>
        <v>762.91</v>
      </c>
      <c r="G123" s="2">
        <f>IFERROR(__xludf.DUMMYFUNCTION("""COMPUTED_VALUE"""),45469.66666666667)</f>
        <v>45469.66667</v>
      </c>
      <c r="H123" s="1">
        <f>IFERROR(__xludf.DUMMYFUNCTION("""COMPUTED_VALUE"""),752.29)</f>
        <v>752.29</v>
      </c>
      <c r="J123" s="2">
        <f>IFERROR(__xludf.DUMMYFUNCTION("""COMPUTED_VALUE"""),45469.66666666667)</f>
        <v>45469.66667</v>
      </c>
      <c r="K123" s="1">
        <f>IFERROR(__xludf.DUMMYFUNCTION("""COMPUTED_VALUE"""),756.13)</f>
        <v>756.13</v>
      </c>
      <c r="M123" s="2">
        <f>IFERROR(__xludf.DUMMYFUNCTION("""COMPUTED_VALUE"""),45469.66666666667)</f>
        <v>45469.66667</v>
      </c>
      <c r="N123" s="1">
        <f>IFERROR(__xludf.DUMMYFUNCTION("""COMPUTED_VALUE"""),2.05409443E8)</f>
        <v>205409443</v>
      </c>
    </row>
    <row r="124">
      <c r="A124" s="2">
        <f>IFERROR(__xludf.DUMMYFUNCTION("""COMPUTED_VALUE"""),45470.66666666667)</f>
        <v>45470.66667</v>
      </c>
      <c r="B124" s="1">
        <f>IFERROR(__xludf.DUMMYFUNCTION("""COMPUTED_VALUE"""),756.13)</f>
        <v>756.13</v>
      </c>
      <c r="D124" s="2">
        <f>IFERROR(__xludf.DUMMYFUNCTION("""COMPUTED_VALUE"""),45470.66666666667)</f>
        <v>45470.66667</v>
      </c>
      <c r="E124" s="1">
        <f>IFERROR(__xludf.DUMMYFUNCTION("""COMPUTED_VALUE"""),760.65)</f>
        <v>760.65</v>
      </c>
      <c r="G124" s="2">
        <f>IFERROR(__xludf.DUMMYFUNCTION("""COMPUTED_VALUE"""),45470.66666666667)</f>
        <v>45470.66667</v>
      </c>
      <c r="H124" s="1">
        <f>IFERROR(__xludf.DUMMYFUNCTION("""COMPUTED_VALUE"""),754.12)</f>
        <v>754.12</v>
      </c>
      <c r="J124" s="2">
        <f>IFERROR(__xludf.DUMMYFUNCTION("""COMPUTED_VALUE"""),45470.66666666667)</f>
        <v>45470.66667</v>
      </c>
      <c r="K124" s="1">
        <f>IFERROR(__xludf.DUMMYFUNCTION("""COMPUTED_VALUE"""),758.21)</f>
        <v>758.21</v>
      </c>
      <c r="M124" s="2">
        <f>IFERROR(__xludf.DUMMYFUNCTION("""COMPUTED_VALUE"""),45470.66666666667)</f>
        <v>45470.66667</v>
      </c>
      <c r="N124" s="1">
        <f>IFERROR(__xludf.DUMMYFUNCTION("""COMPUTED_VALUE"""),1.77785553E8)</f>
        <v>177785553</v>
      </c>
    </row>
    <row r="125">
      <c r="A125" s="2">
        <f>IFERROR(__xludf.DUMMYFUNCTION("""COMPUTED_VALUE"""),45471.66666666667)</f>
        <v>45471.66667</v>
      </c>
      <c r="B125" s="1">
        <f>IFERROR(__xludf.DUMMYFUNCTION("""COMPUTED_VALUE"""),758.21)</f>
        <v>758.21</v>
      </c>
      <c r="D125" s="2">
        <f>IFERROR(__xludf.DUMMYFUNCTION("""COMPUTED_VALUE"""),45471.66666666667)</f>
        <v>45471.66667</v>
      </c>
      <c r="E125" s="1">
        <f>IFERROR(__xludf.DUMMYFUNCTION("""COMPUTED_VALUE"""),766.89)</f>
        <v>766.89</v>
      </c>
      <c r="G125" s="2">
        <f>IFERROR(__xludf.DUMMYFUNCTION("""COMPUTED_VALUE"""),45471.66666666667)</f>
        <v>45471.66667</v>
      </c>
      <c r="H125" s="1">
        <f>IFERROR(__xludf.DUMMYFUNCTION("""COMPUTED_VALUE"""),757.64)</f>
        <v>757.64</v>
      </c>
      <c r="J125" s="2">
        <f>IFERROR(__xludf.DUMMYFUNCTION("""COMPUTED_VALUE"""),45471.66666666667)</f>
        <v>45471.66667</v>
      </c>
      <c r="K125" s="1">
        <f>IFERROR(__xludf.DUMMYFUNCTION("""COMPUTED_VALUE"""),760.4)</f>
        <v>760.4</v>
      </c>
      <c r="M125" s="2">
        <f>IFERROR(__xludf.DUMMYFUNCTION("""COMPUTED_VALUE"""),45471.66666666667)</f>
        <v>45471.66667</v>
      </c>
      <c r="N125" s="1">
        <f>IFERROR(__xludf.DUMMYFUNCTION("""COMPUTED_VALUE"""),5.57130978E8)</f>
        <v>557130978</v>
      </c>
    </row>
    <row r="126">
      <c r="A126" s="2">
        <f>IFERROR(__xludf.DUMMYFUNCTION("""COMPUTED_VALUE"""),45474.66666666667)</f>
        <v>45474.66667</v>
      </c>
      <c r="B126" s="1">
        <f>IFERROR(__xludf.DUMMYFUNCTION("""COMPUTED_VALUE"""),760.4)</f>
        <v>760.4</v>
      </c>
      <c r="D126" s="2">
        <f>IFERROR(__xludf.DUMMYFUNCTION("""COMPUTED_VALUE"""),45474.66666666667)</f>
        <v>45474.66667</v>
      </c>
      <c r="E126" s="1">
        <f>IFERROR(__xludf.DUMMYFUNCTION("""COMPUTED_VALUE"""),767.94)</f>
        <v>767.94</v>
      </c>
      <c r="G126" s="2">
        <f>IFERROR(__xludf.DUMMYFUNCTION("""COMPUTED_VALUE"""),45474.66666666667)</f>
        <v>45474.66667</v>
      </c>
      <c r="H126" s="1">
        <f>IFERROR(__xludf.DUMMYFUNCTION("""COMPUTED_VALUE"""),755.92)</f>
        <v>755.92</v>
      </c>
      <c r="J126" s="2">
        <f>IFERROR(__xludf.DUMMYFUNCTION("""COMPUTED_VALUE"""),45474.66666666667)</f>
        <v>45474.66667</v>
      </c>
      <c r="K126" s="1">
        <f>IFERROR(__xludf.DUMMYFUNCTION("""COMPUTED_VALUE"""),759.88)</f>
        <v>759.88</v>
      </c>
      <c r="M126" s="2">
        <f>IFERROR(__xludf.DUMMYFUNCTION("""COMPUTED_VALUE"""),45474.66666666667)</f>
        <v>45474.66667</v>
      </c>
      <c r="N126" s="1">
        <f>IFERROR(__xludf.DUMMYFUNCTION("""COMPUTED_VALUE"""),1.82503759E8)</f>
        <v>182503759</v>
      </c>
    </row>
    <row r="127">
      <c r="A127" s="2">
        <f>IFERROR(__xludf.DUMMYFUNCTION("""COMPUTED_VALUE"""),45475.66666666667)</f>
        <v>45475.66667</v>
      </c>
      <c r="B127" s="1">
        <f>IFERROR(__xludf.DUMMYFUNCTION("""COMPUTED_VALUE"""),759.88)</f>
        <v>759.88</v>
      </c>
      <c r="D127" s="2">
        <f>IFERROR(__xludf.DUMMYFUNCTION("""COMPUTED_VALUE"""),45475.66666666667)</f>
        <v>45475.66667</v>
      </c>
      <c r="E127" s="1">
        <f>IFERROR(__xludf.DUMMYFUNCTION("""COMPUTED_VALUE"""),766.7)</f>
        <v>766.7</v>
      </c>
      <c r="G127" s="2">
        <f>IFERROR(__xludf.DUMMYFUNCTION("""COMPUTED_VALUE"""),45475.66666666667)</f>
        <v>45475.66667</v>
      </c>
      <c r="H127" s="1">
        <f>IFERROR(__xludf.DUMMYFUNCTION("""COMPUTED_VALUE"""),754.32)</f>
        <v>754.32</v>
      </c>
      <c r="J127" s="2">
        <f>IFERROR(__xludf.DUMMYFUNCTION("""COMPUTED_VALUE"""),45475.66666666667)</f>
        <v>45475.66667</v>
      </c>
      <c r="K127" s="1">
        <f>IFERROR(__xludf.DUMMYFUNCTION("""COMPUTED_VALUE"""),758.9)</f>
        <v>758.9</v>
      </c>
      <c r="M127" s="2">
        <f>IFERROR(__xludf.DUMMYFUNCTION("""COMPUTED_VALUE"""),45475.66666666667)</f>
        <v>45475.66667</v>
      </c>
      <c r="N127" s="1">
        <f>IFERROR(__xludf.DUMMYFUNCTION("""COMPUTED_VALUE"""),1.93687766E8)</f>
        <v>193687766</v>
      </c>
    </row>
    <row r="128">
      <c r="A128" s="2">
        <f>IFERROR(__xludf.DUMMYFUNCTION("""COMPUTED_VALUE"""),45476.54166666667)</f>
        <v>45476.54167</v>
      </c>
      <c r="B128" s="1">
        <f>IFERROR(__xludf.DUMMYFUNCTION("""COMPUTED_VALUE"""),758.9)</f>
        <v>758.9</v>
      </c>
      <c r="D128" s="2">
        <f>IFERROR(__xludf.DUMMYFUNCTION("""COMPUTED_VALUE"""),45476.54166666667)</f>
        <v>45476.54167</v>
      </c>
      <c r="E128" s="1">
        <f>IFERROR(__xludf.DUMMYFUNCTION("""COMPUTED_VALUE"""),766.86)</f>
        <v>766.86</v>
      </c>
      <c r="G128" s="2">
        <f>IFERROR(__xludf.DUMMYFUNCTION("""COMPUTED_VALUE"""),45476.54166666667)</f>
        <v>45476.54167</v>
      </c>
      <c r="H128" s="1">
        <f>IFERROR(__xludf.DUMMYFUNCTION("""COMPUTED_VALUE"""),758.9)</f>
        <v>758.9</v>
      </c>
      <c r="J128" s="2">
        <f>IFERROR(__xludf.DUMMYFUNCTION("""COMPUTED_VALUE"""),45476.54166666667)</f>
        <v>45476.54167</v>
      </c>
      <c r="K128" s="1">
        <f>IFERROR(__xludf.DUMMYFUNCTION("""COMPUTED_VALUE"""),763.06)</f>
        <v>763.06</v>
      </c>
      <c r="M128" s="2">
        <f>IFERROR(__xludf.DUMMYFUNCTION("""COMPUTED_VALUE"""),45476.54166666667)</f>
        <v>45476.54167</v>
      </c>
      <c r="N128" s="1">
        <f>IFERROR(__xludf.DUMMYFUNCTION("""COMPUTED_VALUE"""),1.16664951E8)</f>
        <v>116664951</v>
      </c>
    </row>
    <row r="129">
      <c r="A129" s="2">
        <f>IFERROR(__xludf.DUMMYFUNCTION("""COMPUTED_VALUE"""),45478.66666666667)</f>
        <v>45478.66667</v>
      </c>
      <c r="B129" s="1">
        <f>IFERROR(__xludf.DUMMYFUNCTION("""COMPUTED_VALUE"""),763.06)</f>
        <v>763.06</v>
      </c>
      <c r="D129" s="2">
        <f>IFERROR(__xludf.DUMMYFUNCTION("""COMPUTED_VALUE"""),45478.66666666667)</f>
        <v>45478.66667</v>
      </c>
      <c r="E129" s="1">
        <f>IFERROR(__xludf.DUMMYFUNCTION("""COMPUTED_VALUE"""),763.06)</f>
        <v>763.06</v>
      </c>
      <c r="G129" s="2">
        <f>IFERROR(__xludf.DUMMYFUNCTION("""COMPUTED_VALUE"""),45478.66666666667)</f>
        <v>45478.66667</v>
      </c>
      <c r="H129" s="1">
        <f>IFERROR(__xludf.DUMMYFUNCTION("""COMPUTED_VALUE"""),747.95)</f>
        <v>747.95</v>
      </c>
      <c r="J129" s="2">
        <f>IFERROR(__xludf.DUMMYFUNCTION("""COMPUTED_VALUE"""),45478.66666666667)</f>
        <v>45478.66667</v>
      </c>
      <c r="K129" s="1">
        <f>IFERROR(__xludf.DUMMYFUNCTION("""COMPUTED_VALUE"""),751.0)</f>
        <v>751</v>
      </c>
      <c r="M129" s="2">
        <f>IFERROR(__xludf.DUMMYFUNCTION("""COMPUTED_VALUE"""),45478.66666666667)</f>
        <v>45478.66667</v>
      </c>
      <c r="N129" s="1">
        <f>IFERROR(__xludf.DUMMYFUNCTION("""COMPUTED_VALUE"""),1.94138977E8)</f>
        <v>194138977</v>
      </c>
    </row>
    <row r="130">
      <c r="A130" s="2">
        <f>IFERROR(__xludf.DUMMYFUNCTION("""COMPUTED_VALUE"""),45481.66666666667)</f>
        <v>45481.66667</v>
      </c>
      <c r="B130" s="1">
        <f>IFERROR(__xludf.DUMMYFUNCTION("""COMPUTED_VALUE"""),751.0)</f>
        <v>751</v>
      </c>
      <c r="D130" s="2">
        <f>IFERROR(__xludf.DUMMYFUNCTION("""COMPUTED_VALUE"""),45481.66666666667)</f>
        <v>45481.66667</v>
      </c>
      <c r="E130" s="1">
        <f>IFERROR(__xludf.DUMMYFUNCTION("""COMPUTED_VALUE"""),753.77)</f>
        <v>753.77</v>
      </c>
      <c r="G130" s="2">
        <f>IFERROR(__xludf.DUMMYFUNCTION("""COMPUTED_VALUE"""),45481.66666666667)</f>
        <v>45481.66667</v>
      </c>
      <c r="H130" s="1">
        <f>IFERROR(__xludf.DUMMYFUNCTION("""COMPUTED_VALUE"""),744.43)</f>
        <v>744.43</v>
      </c>
      <c r="J130" s="2">
        <f>IFERROR(__xludf.DUMMYFUNCTION("""COMPUTED_VALUE"""),45481.66666666667)</f>
        <v>45481.66667</v>
      </c>
      <c r="K130" s="1">
        <f>IFERROR(__xludf.DUMMYFUNCTION("""COMPUTED_VALUE"""),747.57)</f>
        <v>747.57</v>
      </c>
      <c r="M130" s="2">
        <f>IFERROR(__xludf.DUMMYFUNCTION("""COMPUTED_VALUE"""),45481.66666666667)</f>
        <v>45481.66667</v>
      </c>
      <c r="N130" s="1">
        <f>IFERROR(__xludf.DUMMYFUNCTION("""COMPUTED_VALUE"""),1.56864474E8)</f>
        <v>156864474</v>
      </c>
    </row>
    <row r="131">
      <c r="A131" s="2">
        <f>IFERROR(__xludf.DUMMYFUNCTION("""COMPUTED_VALUE"""),45482.66666666667)</f>
        <v>45482.66667</v>
      </c>
      <c r="B131" s="1">
        <f>IFERROR(__xludf.DUMMYFUNCTION("""COMPUTED_VALUE"""),747.57)</f>
        <v>747.57</v>
      </c>
      <c r="D131" s="2">
        <f>IFERROR(__xludf.DUMMYFUNCTION("""COMPUTED_VALUE"""),45482.66666666667)</f>
        <v>45482.66667</v>
      </c>
      <c r="E131" s="1">
        <f>IFERROR(__xludf.DUMMYFUNCTION("""COMPUTED_VALUE"""),748.85)</f>
        <v>748.85</v>
      </c>
      <c r="G131" s="2">
        <f>IFERROR(__xludf.DUMMYFUNCTION("""COMPUTED_VALUE"""),45482.66666666667)</f>
        <v>45482.66667</v>
      </c>
      <c r="H131" s="1">
        <f>IFERROR(__xludf.DUMMYFUNCTION("""COMPUTED_VALUE"""),738.25)</f>
        <v>738.25</v>
      </c>
      <c r="J131" s="2">
        <f>IFERROR(__xludf.DUMMYFUNCTION("""COMPUTED_VALUE"""),45482.66666666667)</f>
        <v>45482.66667</v>
      </c>
      <c r="K131" s="1">
        <f>IFERROR(__xludf.DUMMYFUNCTION("""COMPUTED_VALUE"""),740.83)</f>
        <v>740.83</v>
      </c>
      <c r="M131" s="2">
        <f>IFERROR(__xludf.DUMMYFUNCTION("""COMPUTED_VALUE"""),45482.66666666667)</f>
        <v>45482.66667</v>
      </c>
      <c r="N131" s="1">
        <f>IFERROR(__xludf.DUMMYFUNCTION("""COMPUTED_VALUE"""),1.69182846E8)</f>
        <v>169182846</v>
      </c>
    </row>
    <row r="132">
      <c r="A132" s="2">
        <f>IFERROR(__xludf.DUMMYFUNCTION("""COMPUTED_VALUE"""),45483.66666666667)</f>
        <v>45483.66667</v>
      </c>
      <c r="B132" s="1">
        <f>IFERROR(__xludf.DUMMYFUNCTION("""COMPUTED_VALUE"""),740.83)</f>
        <v>740.83</v>
      </c>
      <c r="D132" s="2">
        <f>IFERROR(__xludf.DUMMYFUNCTION("""COMPUTED_VALUE"""),45483.66666666667)</f>
        <v>45483.66667</v>
      </c>
      <c r="E132" s="1">
        <f>IFERROR(__xludf.DUMMYFUNCTION("""COMPUTED_VALUE"""),746.55)</f>
        <v>746.55</v>
      </c>
      <c r="G132" s="2">
        <f>IFERROR(__xludf.DUMMYFUNCTION("""COMPUTED_VALUE"""),45483.66666666667)</f>
        <v>45483.66667</v>
      </c>
      <c r="H132" s="1">
        <f>IFERROR(__xludf.DUMMYFUNCTION("""COMPUTED_VALUE"""),738.2)</f>
        <v>738.2</v>
      </c>
      <c r="J132" s="2">
        <f>IFERROR(__xludf.DUMMYFUNCTION("""COMPUTED_VALUE"""),45483.66666666667)</f>
        <v>45483.66667</v>
      </c>
      <c r="K132" s="1">
        <f>IFERROR(__xludf.DUMMYFUNCTION("""COMPUTED_VALUE"""),746.2)</f>
        <v>746.2</v>
      </c>
      <c r="M132" s="2">
        <f>IFERROR(__xludf.DUMMYFUNCTION("""COMPUTED_VALUE"""),45483.66666666667)</f>
        <v>45483.66667</v>
      </c>
      <c r="N132" s="1">
        <f>IFERROR(__xludf.DUMMYFUNCTION("""COMPUTED_VALUE"""),1.52067273E8)</f>
        <v>152067273</v>
      </c>
    </row>
    <row r="133">
      <c r="A133" s="2">
        <f>IFERROR(__xludf.DUMMYFUNCTION("""COMPUTED_VALUE"""),45484.66666666667)</f>
        <v>45484.66667</v>
      </c>
      <c r="B133" s="1">
        <f>IFERROR(__xludf.DUMMYFUNCTION("""COMPUTED_VALUE"""),746.2)</f>
        <v>746.2</v>
      </c>
      <c r="D133" s="2">
        <f>IFERROR(__xludf.DUMMYFUNCTION("""COMPUTED_VALUE"""),45484.66666666667)</f>
        <v>45484.66667</v>
      </c>
      <c r="E133" s="1">
        <f>IFERROR(__xludf.DUMMYFUNCTION("""COMPUTED_VALUE"""),756.07)</f>
        <v>756.07</v>
      </c>
      <c r="G133" s="2">
        <f>IFERROR(__xludf.DUMMYFUNCTION("""COMPUTED_VALUE"""),45484.66666666667)</f>
        <v>45484.66667</v>
      </c>
      <c r="H133" s="1">
        <f>IFERROR(__xludf.DUMMYFUNCTION("""COMPUTED_VALUE"""),743.0)</f>
        <v>743</v>
      </c>
      <c r="J133" s="2">
        <f>IFERROR(__xludf.DUMMYFUNCTION("""COMPUTED_VALUE"""),45484.66666666667)</f>
        <v>45484.66667</v>
      </c>
      <c r="K133" s="1">
        <f>IFERROR(__xludf.DUMMYFUNCTION("""COMPUTED_VALUE"""),754.54)</f>
        <v>754.54</v>
      </c>
      <c r="M133" s="2">
        <f>IFERROR(__xludf.DUMMYFUNCTION("""COMPUTED_VALUE"""),45484.66666666667)</f>
        <v>45484.66667</v>
      </c>
      <c r="N133" s="1">
        <f>IFERROR(__xludf.DUMMYFUNCTION("""COMPUTED_VALUE"""),1.90080776E8)</f>
        <v>190080776</v>
      </c>
    </row>
    <row r="134">
      <c r="A134" s="2">
        <f>IFERROR(__xludf.DUMMYFUNCTION("""COMPUTED_VALUE"""),45485.66666666667)</f>
        <v>45485.66667</v>
      </c>
      <c r="B134" s="1">
        <f>IFERROR(__xludf.DUMMYFUNCTION("""COMPUTED_VALUE"""),754.54)</f>
        <v>754.54</v>
      </c>
      <c r="D134" s="2">
        <f>IFERROR(__xludf.DUMMYFUNCTION("""COMPUTED_VALUE"""),45485.66666666667)</f>
        <v>45485.66667</v>
      </c>
      <c r="E134" s="1">
        <f>IFERROR(__xludf.DUMMYFUNCTION("""COMPUTED_VALUE"""),759.79)</f>
        <v>759.79</v>
      </c>
      <c r="G134" s="2">
        <f>IFERROR(__xludf.DUMMYFUNCTION("""COMPUTED_VALUE"""),45485.66666666667)</f>
        <v>45485.66667</v>
      </c>
      <c r="H134" s="1">
        <f>IFERROR(__xludf.DUMMYFUNCTION("""COMPUTED_VALUE"""),751.45)</f>
        <v>751.45</v>
      </c>
      <c r="J134" s="2">
        <f>IFERROR(__xludf.DUMMYFUNCTION("""COMPUTED_VALUE"""),45485.66666666667)</f>
        <v>45485.66667</v>
      </c>
      <c r="K134" s="1">
        <f>IFERROR(__xludf.DUMMYFUNCTION("""COMPUTED_VALUE"""),756.38)</f>
        <v>756.38</v>
      </c>
      <c r="M134" s="2">
        <f>IFERROR(__xludf.DUMMYFUNCTION("""COMPUTED_VALUE"""),45485.66666666667)</f>
        <v>45485.66667</v>
      </c>
      <c r="N134" s="1">
        <f>IFERROR(__xludf.DUMMYFUNCTION("""COMPUTED_VALUE"""),1.78900111E8)</f>
        <v>178900111</v>
      </c>
    </row>
    <row r="135">
      <c r="A135" s="2">
        <f>IFERROR(__xludf.DUMMYFUNCTION("""COMPUTED_VALUE"""),45488.66666666667)</f>
        <v>45488.66667</v>
      </c>
      <c r="B135" s="1">
        <f>IFERROR(__xludf.DUMMYFUNCTION("""COMPUTED_VALUE"""),756.38)</f>
        <v>756.38</v>
      </c>
      <c r="D135" s="2">
        <f>IFERROR(__xludf.DUMMYFUNCTION("""COMPUTED_VALUE"""),45488.66666666667)</f>
        <v>45488.66667</v>
      </c>
      <c r="E135" s="1">
        <f>IFERROR(__xludf.DUMMYFUNCTION("""COMPUTED_VALUE"""),773.3)</f>
        <v>773.3</v>
      </c>
      <c r="G135" s="2">
        <f>IFERROR(__xludf.DUMMYFUNCTION("""COMPUTED_VALUE"""),45488.66666666667)</f>
        <v>45488.66667</v>
      </c>
      <c r="H135" s="1">
        <f>IFERROR(__xludf.DUMMYFUNCTION("""COMPUTED_VALUE"""),756.38)</f>
        <v>756.38</v>
      </c>
      <c r="J135" s="2">
        <f>IFERROR(__xludf.DUMMYFUNCTION("""COMPUTED_VALUE"""),45488.66666666667)</f>
        <v>45488.66667</v>
      </c>
      <c r="K135" s="1">
        <f>IFERROR(__xludf.DUMMYFUNCTION("""COMPUTED_VALUE"""),767.18)</f>
        <v>767.18</v>
      </c>
      <c r="M135" s="2">
        <f>IFERROR(__xludf.DUMMYFUNCTION("""COMPUTED_VALUE"""),45488.66666666667)</f>
        <v>45488.66667</v>
      </c>
      <c r="N135" s="1">
        <f>IFERROR(__xludf.DUMMYFUNCTION("""COMPUTED_VALUE"""),2.24655239E8)</f>
        <v>224655239</v>
      </c>
    </row>
    <row r="136">
      <c r="A136" s="2">
        <f>IFERROR(__xludf.DUMMYFUNCTION("""COMPUTED_VALUE"""),45489.66666666667)</f>
        <v>45489.66667</v>
      </c>
      <c r="B136" s="1">
        <f>IFERROR(__xludf.DUMMYFUNCTION("""COMPUTED_VALUE"""),767.18)</f>
        <v>767.18</v>
      </c>
      <c r="D136" s="2">
        <f>IFERROR(__xludf.DUMMYFUNCTION("""COMPUTED_VALUE"""),45489.66666666667)</f>
        <v>45489.66667</v>
      </c>
      <c r="E136" s="1">
        <f>IFERROR(__xludf.DUMMYFUNCTION("""COMPUTED_VALUE"""),771.15)</f>
        <v>771.15</v>
      </c>
      <c r="G136" s="2">
        <f>IFERROR(__xludf.DUMMYFUNCTION("""COMPUTED_VALUE"""),45489.66666666667)</f>
        <v>45489.66667</v>
      </c>
      <c r="H136" s="1">
        <f>IFERROR(__xludf.DUMMYFUNCTION("""COMPUTED_VALUE"""),760.01)</f>
        <v>760.01</v>
      </c>
      <c r="J136" s="2">
        <f>IFERROR(__xludf.DUMMYFUNCTION("""COMPUTED_VALUE"""),45489.66666666667)</f>
        <v>45489.66667</v>
      </c>
      <c r="K136" s="1">
        <f>IFERROR(__xludf.DUMMYFUNCTION("""COMPUTED_VALUE"""),769.92)</f>
        <v>769.92</v>
      </c>
      <c r="M136" s="2">
        <f>IFERROR(__xludf.DUMMYFUNCTION("""COMPUTED_VALUE"""),45489.66666666667)</f>
        <v>45489.66667</v>
      </c>
      <c r="N136" s="1">
        <f>IFERROR(__xludf.DUMMYFUNCTION("""COMPUTED_VALUE"""),2.10015543E8)</f>
        <v>210015543</v>
      </c>
    </row>
    <row r="137">
      <c r="A137" s="2">
        <f>IFERROR(__xludf.DUMMYFUNCTION("""COMPUTED_VALUE"""),45490.66666666667)</f>
        <v>45490.66667</v>
      </c>
      <c r="B137" s="1">
        <f>IFERROR(__xludf.DUMMYFUNCTION("""COMPUTED_VALUE"""),769.92)</f>
        <v>769.92</v>
      </c>
      <c r="D137" s="2">
        <f>IFERROR(__xludf.DUMMYFUNCTION("""COMPUTED_VALUE"""),45490.66666666667)</f>
        <v>45490.66667</v>
      </c>
      <c r="E137" s="1">
        <f>IFERROR(__xludf.DUMMYFUNCTION("""COMPUTED_VALUE"""),782.39)</f>
        <v>782.39</v>
      </c>
      <c r="G137" s="2">
        <f>IFERROR(__xludf.DUMMYFUNCTION("""COMPUTED_VALUE"""),45490.66666666667)</f>
        <v>45490.66667</v>
      </c>
      <c r="H137" s="1">
        <f>IFERROR(__xludf.DUMMYFUNCTION("""COMPUTED_VALUE"""),769.92)</f>
        <v>769.92</v>
      </c>
      <c r="J137" s="2">
        <f>IFERROR(__xludf.DUMMYFUNCTION("""COMPUTED_VALUE"""),45490.66666666667)</f>
        <v>45490.66667</v>
      </c>
      <c r="K137" s="1">
        <f>IFERROR(__xludf.DUMMYFUNCTION("""COMPUTED_VALUE"""),776.45)</f>
        <v>776.45</v>
      </c>
      <c r="M137" s="2">
        <f>IFERROR(__xludf.DUMMYFUNCTION("""COMPUTED_VALUE"""),45490.66666666667)</f>
        <v>45490.66667</v>
      </c>
      <c r="N137" s="1">
        <f>IFERROR(__xludf.DUMMYFUNCTION("""COMPUTED_VALUE"""),2.5579983E8)</f>
        <v>255799830</v>
      </c>
    </row>
    <row r="138">
      <c r="A138" s="2">
        <f>IFERROR(__xludf.DUMMYFUNCTION("""COMPUTED_VALUE"""),45491.66666666667)</f>
        <v>45491.66667</v>
      </c>
      <c r="B138" s="1">
        <f>IFERROR(__xludf.DUMMYFUNCTION("""COMPUTED_VALUE"""),776.45)</f>
        <v>776.45</v>
      </c>
      <c r="D138" s="2">
        <f>IFERROR(__xludf.DUMMYFUNCTION("""COMPUTED_VALUE"""),45491.66666666667)</f>
        <v>45491.66667</v>
      </c>
      <c r="E138" s="1">
        <f>IFERROR(__xludf.DUMMYFUNCTION("""COMPUTED_VALUE"""),787.28)</f>
        <v>787.28</v>
      </c>
      <c r="G138" s="2">
        <f>IFERROR(__xludf.DUMMYFUNCTION("""COMPUTED_VALUE"""),45491.66666666667)</f>
        <v>45491.66667</v>
      </c>
      <c r="H138" s="1">
        <f>IFERROR(__xludf.DUMMYFUNCTION("""COMPUTED_VALUE"""),773.74)</f>
        <v>773.74</v>
      </c>
      <c r="J138" s="2">
        <f>IFERROR(__xludf.DUMMYFUNCTION("""COMPUTED_VALUE"""),45491.66666666667)</f>
        <v>45491.66667</v>
      </c>
      <c r="K138" s="1">
        <f>IFERROR(__xludf.DUMMYFUNCTION("""COMPUTED_VALUE"""),778.56)</f>
        <v>778.56</v>
      </c>
      <c r="M138" s="2">
        <f>IFERROR(__xludf.DUMMYFUNCTION("""COMPUTED_VALUE"""),45491.66666666667)</f>
        <v>45491.66667</v>
      </c>
      <c r="N138" s="1">
        <f>IFERROR(__xludf.DUMMYFUNCTION("""COMPUTED_VALUE"""),2.53788139E8)</f>
        <v>253788139</v>
      </c>
    </row>
    <row r="139">
      <c r="A139" s="2">
        <f>IFERROR(__xludf.DUMMYFUNCTION("""COMPUTED_VALUE"""),45492.66666666667)</f>
        <v>45492.66667</v>
      </c>
      <c r="B139" s="1">
        <f>IFERROR(__xludf.DUMMYFUNCTION("""COMPUTED_VALUE"""),778.56)</f>
        <v>778.56</v>
      </c>
      <c r="D139" s="2">
        <f>IFERROR(__xludf.DUMMYFUNCTION("""COMPUTED_VALUE"""),45492.66666666667)</f>
        <v>45492.66667</v>
      </c>
      <c r="E139" s="1">
        <f>IFERROR(__xludf.DUMMYFUNCTION("""COMPUTED_VALUE"""),781.62)</f>
        <v>781.62</v>
      </c>
      <c r="G139" s="2">
        <f>IFERROR(__xludf.DUMMYFUNCTION("""COMPUTED_VALUE"""),45492.66666666667)</f>
        <v>45492.66667</v>
      </c>
      <c r="H139" s="1">
        <f>IFERROR(__xludf.DUMMYFUNCTION("""COMPUTED_VALUE"""),768.05)</f>
        <v>768.05</v>
      </c>
      <c r="J139" s="2">
        <f>IFERROR(__xludf.DUMMYFUNCTION("""COMPUTED_VALUE"""),45492.66666666667)</f>
        <v>45492.66667</v>
      </c>
      <c r="K139" s="1">
        <f>IFERROR(__xludf.DUMMYFUNCTION("""COMPUTED_VALUE"""),769.74)</f>
        <v>769.74</v>
      </c>
      <c r="M139" s="2">
        <f>IFERROR(__xludf.DUMMYFUNCTION("""COMPUTED_VALUE"""),45492.66666666667)</f>
        <v>45492.66667</v>
      </c>
      <c r="N139" s="1">
        <f>IFERROR(__xludf.DUMMYFUNCTION("""COMPUTED_VALUE"""),4.85356067E8)</f>
        <v>485356067</v>
      </c>
    </row>
    <row r="140">
      <c r="A140" s="2">
        <f>IFERROR(__xludf.DUMMYFUNCTION("""COMPUTED_VALUE"""),45495.66666666667)</f>
        <v>45495.66667</v>
      </c>
      <c r="B140" s="1">
        <f>IFERROR(__xludf.DUMMYFUNCTION("""COMPUTED_VALUE"""),769.74)</f>
        <v>769.74</v>
      </c>
      <c r="D140" s="2">
        <f>IFERROR(__xludf.DUMMYFUNCTION("""COMPUTED_VALUE"""),45495.66666666667)</f>
        <v>45495.66667</v>
      </c>
      <c r="E140" s="1">
        <f>IFERROR(__xludf.DUMMYFUNCTION("""COMPUTED_VALUE"""),769.74)</f>
        <v>769.74</v>
      </c>
      <c r="G140" s="2">
        <f>IFERROR(__xludf.DUMMYFUNCTION("""COMPUTED_VALUE"""),45495.66666666667)</f>
        <v>45495.66667</v>
      </c>
      <c r="H140" s="1">
        <f>IFERROR(__xludf.DUMMYFUNCTION("""COMPUTED_VALUE"""),760.79)</f>
        <v>760.79</v>
      </c>
      <c r="J140" s="2">
        <f>IFERROR(__xludf.DUMMYFUNCTION("""COMPUTED_VALUE"""),45495.66666666667)</f>
        <v>45495.66667</v>
      </c>
      <c r="K140" s="1">
        <f>IFERROR(__xludf.DUMMYFUNCTION("""COMPUTED_VALUE"""),764.89)</f>
        <v>764.89</v>
      </c>
      <c r="M140" s="2">
        <f>IFERROR(__xludf.DUMMYFUNCTION("""COMPUTED_VALUE"""),45495.66666666667)</f>
        <v>45495.66667</v>
      </c>
      <c r="N140" s="1">
        <f>IFERROR(__xludf.DUMMYFUNCTION("""COMPUTED_VALUE"""),2.01242647E8)</f>
        <v>201242647</v>
      </c>
    </row>
    <row r="141">
      <c r="A141" s="2">
        <f>IFERROR(__xludf.DUMMYFUNCTION("""COMPUTED_VALUE"""),45496.66666666667)</f>
        <v>45496.66667</v>
      </c>
      <c r="B141" s="1">
        <f>IFERROR(__xludf.DUMMYFUNCTION("""COMPUTED_VALUE"""),764.89)</f>
        <v>764.89</v>
      </c>
      <c r="D141" s="2">
        <f>IFERROR(__xludf.DUMMYFUNCTION("""COMPUTED_VALUE"""),45496.66666666667)</f>
        <v>45496.66667</v>
      </c>
      <c r="E141" s="1">
        <f>IFERROR(__xludf.DUMMYFUNCTION("""COMPUTED_VALUE"""),764.89)</f>
        <v>764.89</v>
      </c>
      <c r="G141" s="2">
        <f>IFERROR(__xludf.DUMMYFUNCTION("""COMPUTED_VALUE"""),45496.66666666667)</f>
        <v>45496.66667</v>
      </c>
      <c r="H141" s="1">
        <f>IFERROR(__xludf.DUMMYFUNCTION("""COMPUTED_VALUE"""),752.31)</f>
        <v>752.31</v>
      </c>
      <c r="J141" s="2">
        <f>IFERROR(__xludf.DUMMYFUNCTION("""COMPUTED_VALUE"""),45496.66666666667)</f>
        <v>45496.66667</v>
      </c>
      <c r="K141" s="1">
        <f>IFERROR(__xludf.DUMMYFUNCTION("""COMPUTED_VALUE"""),753.51)</f>
        <v>753.51</v>
      </c>
      <c r="M141" s="2">
        <f>IFERROR(__xludf.DUMMYFUNCTION("""COMPUTED_VALUE"""),45496.66666666667)</f>
        <v>45496.66667</v>
      </c>
      <c r="N141" s="1">
        <f>IFERROR(__xludf.DUMMYFUNCTION("""COMPUTED_VALUE"""),2.18145671E8)</f>
        <v>218145671</v>
      </c>
    </row>
    <row r="142">
      <c r="A142" s="2">
        <f>IFERROR(__xludf.DUMMYFUNCTION("""COMPUTED_VALUE"""),45497.66666666667)</f>
        <v>45497.66667</v>
      </c>
      <c r="B142" s="1">
        <f>IFERROR(__xludf.DUMMYFUNCTION("""COMPUTED_VALUE"""),753.51)</f>
        <v>753.51</v>
      </c>
      <c r="D142" s="2">
        <f>IFERROR(__xludf.DUMMYFUNCTION("""COMPUTED_VALUE"""),45497.66666666667)</f>
        <v>45497.66667</v>
      </c>
      <c r="E142" s="1">
        <f>IFERROR(__xludf.DUMMYFUNCTION("""COMPUTED_VALUE"""),760.55)</f>
        <v>760.55</v>
      </c>
      <c r="G142" s="2">
        <f>IFERROR(__xludf.DUMMYFUNCTION("""COMPUTED_VALUE"""),45497.66666666667)</f>
        <v>45497.66667</v>
      </c>
      <c r="H142" s="1">
        <f>IFERROR(__xludf.DUMMYFUNCTION("""COMPUTED_VALUE"""),748.71)</f>
        <v>748.71</v>
      </c>
      <c r="J142" s="2">
        <f>IFERROR(__xludf.DUMMYFUNCTION("""COMPUTED_VALUE"""),45497.66666666667)</f>
        <v>45497.66667</v>
      </c>
      <c r="K142" s="1">
        <f>IFERROR(__xludf.DUMMYFUNCTION("""COMPUTED_VALUE"""),753.64)</f>
        <v>753.64</v>
      </c>
      <c r="M142" s="2">
        <f>IFERROR(__xludf.DUMMYFUNCTION("""COMPUTED_VALUE"""),45497.66666666667)</f>
        <v>45497.66667</v>
      </c>
      <c r="N142" s="1">
        <f>IFERROR(__xludf.DUMMYFUNCTION("""COMPUTED_VALUE"""),2.18952993E8)</f>
        <v>218952993</v>
      </c>
    </row>
    <row r="143">
      <c r="A143" s="2">
        <f>IFERROR(__xludf.DUMMYFUNCTION("""COMPUTED_VALUE"""),45498.66666666667)</f>
        <v>45498.66667</v>
      </c>
      <c r="B143" s="1">
        <f>IFERROR(__xludf.DUMMYFUNCTION("""COMPUTED_VALUE"""),753.64)</f>
        <v>753.64</v>
      </c>
      <c r="D143" s="2">
        <f>IFERROR(__xludf.DUMMYFUNCTION("""COMPUTED_VALUE"""),45498.66666666667)</f>
        <v>45498.66667</v>
      </c>
      <c r="E143" s="1">
        <f>IFERROR(__xludf.DUMMYFUNCTION("""COMPUTED_VALUE"""),767.99)</f>
        <v>767.99</v>
      </c>
      <c r="G143" s="2">
        <f>IFERROR(__xludf.DUMMYFUNCTION("""COMPUTED_VALUE"""),45498.66666666667)</f>
        <v>45498.66667</v>
      </c>
      <c r="H143" s="1">
        <f>IFERROR(__xludf.DUMMYFUNCTION("""COMPUTED_VALUE"""),750.57)</f>
        <v>750.57</v>
      </c>
      <c r="J143" s="2">
        <f>IFERROR(__xludf.DUMMYFUNCTION("""COMPUTED_VALUE"""),45498.66666666667)</f>
        <v>45498.66667</v>
      </c>
      <c r="K143" s="1">
        <f>IFERROR(__xludf.DUMMYFUNCTION("""COMPUTED_VALUE"""),764.07)</f>
        <v>764.07</v>
      </c>
      <c r="M143" s="2">
        <f>IFERROR(__xludf.DUMMYFUNCTION("""COMPUTED_VALUE"""),45498.66666666667)</f>
        <v>45498.66667</v>
      </c>
      <c r="N143" s="1">
        <f>IFERROR(__xludf.DUMMYFUNCTION("""COMPUTED_VALUE"""),2.6287901E8)</f>
        <v>262879010</v>
      </c>
    </row>
    <row r="144">
      <c r="A144" s="2">
        <f>IFERROR(__xludf.DUMMYFUNCTION("""COMPUTED_VALUE"""),45499.66666666667)</f>
        <v>45499.66667</v>
      </c>
      <c r="B144" s="1">
        <f>IFERROR(__xludf.DUMMYFUNCTION("""COMPUTED_VALUE"""),764.07)</f>
        <v>764.07</v>
      </c>
      <c r="D144" s="2">
        <f>IFERROR(__xludf.DUMMYFUNCTION("""COMPUTED_VALUE"""),45499.66666666667)</f>
        <v>45499.66667</v>
      </c>
      <c r="E144" s="1">
        <f>IFERROR(__xludf.DUMMYFUNCTION("""COMPUTED_VALUE"""),771.14)</f>
        <v>771.14</v>
      </c>
      <c r="G144" s="2">
        <f>IFERROR(__xludf.DUMMYFUNCTION("""COMPUTED_VALUE"""),45499.66666666667)</f>
        <v>45499.66667</v>
      </c>
      <c r="H144" s="1">
        <f>IFERROR(__xludf.DUMMYFUNCTION("""COMPUTED_VALUE"""),761.29)</f>
        <v>761.29</v>
      </c>
      <c r="J144" s="2">
        <f>IFERROR(__xludf.DUMMYFUNCTION("""COMPUTED_VALUE"""),45499.66666666667)</f>
        <v>45499.66667</v>
      </c>
      <c r="K144" s="1">
        <f>IFERROR(__xludf.DUMMYFUNCTION("""COMPUTED_VALUE"""),767.57)</f>
        <v>767.57</v>
      </c>
      <c r="M144" s="2">
        <f>IFERROR(__xludf.DUMMYFUNCTION("""COMPUTED_VALUE"""),45499.66666666667)</f>
        <v>45499.66667</v>
      </c>
      <c r="N144" s="1">
        <f>IFERROR(__xludf.DUMMYFUNCTION("""COMPUTED_VALUE"""),2.33322454E8)</f>
        <v>233322454</v>
      </c>
    </row>
    <row r="145">
      <c r="A145" s="2">
        <f>IFERROR(__xludf.DUMMYFUNCTION("""COMPUTED_VALUE"""),45502.66666666667)</f>
        <v>45502.66667</v>
      </c>
      <c r="B145" s="1">
        <f>IFERROR(__xludf.DUMMYFUNCTION("""COMPUTED_VALUE"""),767.57)</f>
        <v>767.57</v>
      </c>
      <c r="D145" s="2">
        <f>IFERROR(__xludf.DUMMYFUNCTION("""COMPUTED_VALUE"""),45502.66666666667)</f>
        <v>45502.66667</v>
      </c>
      <c r="E145" s="1">
        <f>IFERROR(__xludf.DUMMYFUNCTION("""COMPUTED_VALUE"""),768.5)</f>
        <v>768.5</v>
      </c>
      <c r="G145" s="2">
        <f>IFERROR(__xludf.DUMMYFUNCTION("""COMPUTED_VALUE"""),45502.66666666667)</f>
        <v>45502.66667</v>
      </c>
      <c r="H145" s="1">
        <f>IFERROR(__xludf.DUMMYFUNCTION("""COMPUTED_VALUE"""),754.78)</f>
        <v>754.78</v>
      </c>
      <c r="J145" s="2">
        <f>IFERROR(__xludf.DUMMYFUNCTION("""COMPUTED_VALUE"""),45502.66666666667)</f>
        <v>45502.66667</v>
      </c>
      <c r="K145" s="1">
        <f>IFERROR(__xludf.DUMMYFUNCTION("""COMPUTED_VALUE"""),760.88)</f>
        <v>760.88</v>
      </c>
      <c r="M145" s="2">
        <f>IFERROR(__xludf.DUMMYFUNCTION("""COMPUTED_VALUE"""),45502.66666666667)</f>
        <v>45502.66667</v>
      </c>
      <c r="N145" s="1">
        <f>IFERROR(__xludf.DUMMYFUNCTION("""COMPUTED_VALUE"""),2.24218367E8)</f>
        <v>224218367</v>
      </c>
    </row>
    <row r="146">
      <c r="A146" s="2">
        <f>IFERROR(__xludf.DUMMYFUNCTION("""COMPUTED_VALUE"""),45503.66666666667)</f>
        <v>45503.66667</v>
      </c>
      <c r="B146" s="1">
        <f>IFERROR(__xludf.DUMMYFUNCTION("""COMPUTED_VALUE"""),760.88)</f>
        <v>760.88</v>
      </c>
      <c r="D146" s="2">
        <f>IFERROR(__xludf.DUMMYFUNCTION("""COMPUTED_VALUE"""),45503.66666666667)</f>
        <v>45503.66667</v>
      </c>
      <c r="E146" s="1">
        <f>IFERROR(__xludf.DUMMYFUNCTION("""COMPUTED_VALUE"""),773.91)</f>
        <v>773.91</v>
      </c>
      <c r="G146" s="2">
        <f>IFERROR(__xludf.DUMMYFUNCTION("""COMPUTED_VALUE"""),45503.66666666667)</f>
        <v>45503.66667</v>
      </c>
      <c r="H146" s="1">
        <f>IFERROR(__xludf.DUMMYFUNCTION("""COMPUTED_VALUE"""),760.88)</f>
        <v>760.88</v>
      </c>
      <c r="J146" s="2">
        <f>IFERROR(__xludf.DUMMYFUNCTION("""COMPUTED_VALUE"""),45503.66666666667)</f>
        <v>45503.66667</v>
      </c>
      <c r="K146" s="1">
        <f>IFERROR(__xludf.DUMMYFUNCTION("""COMPUTED_VALUE"""),771.53)</f>
        <v>771.53</v>
      </c>
      <c r="M146" s="2">
        <f>IFERROR(__xludf.DUMMYFUNCTION("""COMPUTED_VALUE"""),45503.66666666667)</f>
        <v>45503.66667</v>
      </c>
      <c r="N146" s="1">
        <f>IFERROR(__xludf.DUMMYFUNCTION("""COMPUTED_VALUE"""),2.22994602E8)</f>
        <v>222994602</v>
      </c>
    </row>
    <row r="147">
      <c r="A147" s="2">
        <f>IFERROR(__xludf.DUMMYFUNCTION("""COMPUTED_VALUE"""),45504.66666666667)</f>
        <v>45504.66667</v>
      </c>
      <c r="B147" s="1">
        <f>IFERROR(__xludf.DUMMYFUNCTION("""COMPUTED_VALUE"""),771.53)</f>
        <v>771.53</v>
      </c>
      <c r="D147" s="2">
        <f>IFERROR(__xludf.DUMMYFUNCTION("""COMPUTED_VALUE"""),45504.66666666667)</f>
        <v>45504.66667</v>
      </c>
      <c r="E147" s="1">
        <f>IFERROR(__xludf.DUMMYFUNCTION("""COMPUTED_VALUE"""),782.62)</f>
        <v>782.62</v>
      </c>
      <c r="G147" s="2">
        <f>IFERROR(__xludf.DUMMYFUNCTION("""COMPUTED_VALUE"""),45504.66666666667)</f>
        <v>45504.66667</v>
      </c>
      <c r="H147" s="1">
        <f>IFERROR(__xludf.DUMMYFUNCTION("""COMPUTED_VALUE"""),771.53)</f>
        <v>771.53</v>
      </c>
      <c r="J147" s="2">
        <f>IFERROR(__xludf.DUMMYFUNCTION("""COMPUTED_VALUE"""),45504.66666666667)</f>
        <v>45504.66667</v>
      </c>
      <c r="K147" s="1">
        <f>IFERROR(__xludf.DUMMYFUNCTION("""COMPUTED_VALUE"""),775.37)</f>
        <v>775.37</v>
      </c>
      <c r="M147" s="2">
        <f>IFERROR(__xludf.DUMMYFUNCTION("""COMPUTED_VALUE"""),45504.66666666667)</f>
        <v>45504.66667</v>
      </c>
      <c r="N147" s="1">
        <f>IFERROR(__xludf.DUMMYFUNCTION("""COMPUTED_VALUE"""),2.33585799E8)</f>
        <v>233585799</v>
      </c>
    </row>
    <row r="148">
      <c r="A148" s="2">
        <f>IFERROR(__xludf.DUMMYFUNCTION("""COMPUTED_VALUE"""),45505.66666666667)</f>
        <v>45505.66667</v>
      </c>
      <c r="B148" s="1">
        <f>IFERROR(__xludf.DUMMYFUNCTION("""COMPUTED_VALUE"""),775.37)</f>
        <v>775.37</v>
      </c>
      <c r="D148" s="2">
        <f>IFERROR(__xludf.DUMMYFUNCTION("""COMPUTED_VALUE"""),45505.66666666667)</f>
        <v>45505.66667</v>
      </c>
      <c r="E148" s="1">
        <f>IFERROR(__xludf.DUMMYFUNCTION("""COMPUTED_VALUE"""),778.02)</f>
        <v>778.02</v>
      </c>
      <c r="G148" s="2">
        <f>IFERROR(__xludf.DUMMYFUNCTION("""COMPUTED_VALUE"""),45505.66666666667)</f>
        <v>45505.66667</v>
      </c>
      <c r="H148" s="1">
        <f>IFERROR(__xludf.DUMMYFUNCTION("""COMPUTED_VALUE"""),751.69)</f>
        <v>751.69</v>
      </c>
      <c r="J148" s="2">
        <f>IFERROR(__xludf.DUMMYFUNCTION("""COMPUTED_VALUE"""),45505.66666666667)</f>
        <v>45505.66667</v>
      </c>
      <c r="K148" s="1">
        <f>IFERROR(__xludf.DUMMYFUNCTION("""COMPUTED_VALUE"""),755.75)</f>
        <v>755.75</v>
      </c>
      <c r="M148" s="2">
        <f>IFERROR(__xludf.DUMMYFUNCTION("""COMPUTED_VALUE"""),45505.66666666667)</f>
        <v>45505.66667</v>
      </c>
      <c r="N148" s="1">
        <f>IFERROR(__xludf.DUMMYFUNCTION("""COMPUTED_VALUE"""),2.72237379E8)</f>
        <v>272237379</v>
      </c>
    </row>
    <row r="149">
      <c r="A149" s="2">
        <f>IFERROR(__xludf.DUMMYFUNCTION("""COMPUTED_VALUE"""),45506.66666666667)</f>
        <v>45506.66667</v>
      </c>
      <c r="B149" s="1">
        <f>IFERROR(__xludf.DUMMYFUNCTION("""COMPUTED_VALUE"""),755.75)</f>
        <v>755.75</v>
      </c>
      <c r="D149" s="2">
        <f>IFERROR(__xludf.DUMMYFUNCTION("""COMPUTED_VALUE"""),45506.66666666667)</f>
        <v>45506.66667</v>
      </c>
      <c r="E149" s="1">
        <f>IFERROR(__xludf.DUMMYFUNCTION("""COMPUTED_VALUE"""),755.75)</f>
        <v>755.75</v>
      </c>
      <c r="G149" s="2">
        <f>IFERROR(__xludf.DUMMYFUNCTION("""COMPUTED_VALUE"""),45506.66666666667)</f>
        <v>45506.66667</v>
      </c>
      <c r="H149" s="1">
        <f>IFERROR(__xludf.DUMMYFUNCTION("""COMPUTED_VALUE"""),729.14)</f>
        <v>729.14</v>
      </c>
      <c r="J149" s="2">
        <f>IFERROR(__xludf.DUMMYFUNCTION("""COMPUTED_VALUE"""),45506.66666666667)</f>
        <v>45506.66667</v>
      </c>
      <c r="K149" s="1">
        <f>IFERROR(__xludf.DUMMYFUNCTION("""COMPUTED_VALUE"""),736.65)</f>
        <v>736.65</v>
      </c>
      <c r="M149" s="2">
        <f>IFERROR(__xludf.DUMMYFUNCTION("""COMPUTED_VALUE"""),45506.66666666667)</f>
        <v>45506.66667</v>
      </c>
      <c r="N149" s="1">
        <f>IFERROR(__xludf.DUMMYFUNCTION("""COMPUTED_VALUE"""),3.31081621E8)</f>
        <v>331081621</v>
      </c>
    </row>
    <row r="150">
      <c r="A150" s="2">
        <f>IFERROR(__xludf.DUMMYFUNCTION("""COMPUTED_VALUE"""),45509.66666666667)</f>
        <v>45509.66667</v>
      </c>
      <c r="B150" s="1">
        <f>IFERROR(__xludf.DUMMYFUNCTION("""COMPUTED_VALUE"""),736.65)</f>
        <v>736.65</v>
      </c>
      <c r="D150" s="2">
        <f>IFERROR(__xludf.DUMMYFUNCTION("""COMPUTED_VALUE"""),45509.66666666667)</f>
        <v>45509.66667</v>
      </c>
      <c r="E150" s="1">
        <f>IFERROR(__xludf.DUMMYFUNCTION("""COMPUTED_VALUE"""),736.65)</f>
        <v>736.65</v>
      </c>
      <c r="G150" s="2">
        <f>IFERROR(__xludf.DUMMYFUNCTION("""COMPUTED_VALUE"""),45509.66666666667)</f>
        <v>45509.66667</v>
      </c>
      <c r="H150" s="1">
        <f>IFERROR(__xludf.DUMMYFUNCTION("""COMPUTED_VALUE"""),711.86)</f>
        <v>711.86</v>
      </c>
      <c r="J150" s="2">
        <f>IFERROR(__xludf.DUMMYFUNCTION("""COMPUTED_VALUE"""),45509.66666666667)</f>
        <v>45509.66667</v>
      </c>
      <c r="K150" s="1">
        <f>IFERROR(__xludf.DUMMYFUNCTION("""COMPUTED_VALUE"""),720.88)</f>
        <v>720.88</v>
      </c>
      <c r="M150" s="2">
        <f>IFERROR(__xludf.DUMMYFUNCTION("""COMPUTED_VALUE"""),45509.66666666667)</f>
        <v>45509.66667</v>
      </c>
      <c r="N150" s="1">
        <f>IFERROR(__xludf.DUMMYFUNCTION("""COMPUTED_VALUE"""),3.22910506E8)</f>
        <v>322910506</v>
      </c>
    </row>
    <row r="151">
      <c r="A151" s="2">
        <f>IFERROR(__xludf.DUMMYFUNCTION("""COMPUTED_VALUE"""),45510.66666666667)</f>
        <v>45510.66667</v>
      </c>
      <c r="B151" s="1">
        <f>IFERROR(__xludf.DUMMYFUNCTION("""COMPUTED_VALUE"""),720.88)</f>
        <v>720.88</v>
      </c>
      <c r="D151" s="2">
        <f>IFERROR(__xludf.DUMMYFUNCTION("""COMPUTED_VALUE"""),45510.66666666667)</f>
        <v>45510.66667</v>
      </c>
      <c r="E151" s="1">
        <f>IFERROR(__xludf.DUMMYFUNCTION("""COMPUTED_VALUE"""),731.97)</f>
        <v>731.97</v>
      </c>
      <c r="G151" s="2">
        <f>IFERROR(__xludf.DUMMYFUNCTION("""COMPUTED_VALUE"""),45510.66666666667)</f>
        <v>45510.66667</v>
      </c>
      <c r="H151" s="1">
        <f>IFERROR(__xludf.DUMMYFUNCTION("""COMPUTED_VALUE"""),719.39)</f>
        <v>719.39</v>
      </c>
      <c r="J151" s="2">
        <f>IFERROR(__xludf.DUMMYFUNCTION("""COMPUTED_VALUE"""),45510.66666666667)</f>
        <v>45510.66667</v>
      </c>
      <c r="K151" s="1">
        <f>IFERROR(__xludf.DUMMYFUNCTION("""COMPUTED_VALUE"""),724.42)</f>
        <v>724.42</v>
      </c>
      <c r="M151" s="2">
        <f>IFERROR(__xludf.DUMMYFUNCTION("""COMPUTED_VALUE"""),45510.66666666667)</f>
        <v>45510.66667</v>
      </c>
      <c r="N151" s="1">
        <f>IFERROR(__xludf.DUMMYFUNCTION("""COMPUTED_VALUE"""),2.50344674E8)</f>
        <v>250344674</v>
      </c>
    </row>
    <row r="152">
      <c r="A152" s="2">
        <f>IFERROR(__xludf.DUMMYFUNCTION("""COMPUTED_VALUE"""),45511.66666666667)</f>
        <v>45511.66667</v>
      </c>
      <c r="B152" s="1">
        <f>IFERROR(__xludf.DUMMYFUNCTION("""COMPUTED_VALUE"""),724.42)</f>
        <v>724.42</v>
      </c>
      <c r="D152" s="2">
        <f>IFERROR(__xludf.DUMMYFUNCTION("""COMPUTED_VALUE"""),45511.66666666667)</f>
        <v>45511.66667</v>
      </c>
      <c r="E152" s="1">
        <f>IFERROR(__xludf.DUMMYFUNCTION("""COMPUTED_VALUE"""),740.49)</f>
        <v>740.49</v>
      </c>
      <c r="G152" s="2">
        <f>IFERROR(__xludf.DUMMYFUNCTION("""COMPUTED_VALUE"""),45511.66666666667)</f>
        <v>45511.66667</v>
      </c>
      <c r="H152" s="1">
        <f>IFERROR(__xludf.DUMMYFUNCTION("""COMPUTED_VALUE"""),724.42)</f>
        <v>724.42</v>
      </c>
      <c r="J152" s="2">
        <f>IFERROR(__xludf.DUMMYFUNCTION("""COMPUTED_VALUE"""),45511.66666666667)</f>
        <v>45511.66667</v>
      </c>
      <c r="K152" s="1">
        <f>IFERROR(__xludf.DUMMYFUNCTION("""COMPUTED_VALUE"""),727.52)</f>
        <v>727.52</v>
      </c>
      <c r="M152" s="2">
        <f>IFERROR(__xludf.DUMMYFUNCTION("""COMPUTED_VALUE"""),45511.66666666667)</f>
        <v>45511.66667</v>
      </c>
      <c r="N152" s="1">
        <f>IFERROR(__xludf.DUMMYFUNCTION("""COMPUTED_VALUE"""),2.43841426E8)</f>
        <v>243841426</v>
      </c>
    </row>
    <row r="153">
      <c r="A153" s="2">
        <f>IFERROR(__xludf.DUMMYFUNCTION("""COMPUTED_VALUE"""),45512.66666666667)</f>
        <v>45512.66667</v>
      </c>
      <c r="B153" s="1">
        <f>IFERROR(__xludf.DUMMYFUNCTION("""COMPUTED_VALUE"""),727.52)</f>
        <v>727.52</v>
      </c>
      <c r="D153" s="2">
        <f>IFERROR(__xludf.DUMMYFUNCTION("""COMPUTED_VALUE"""),45512.66666666667)</f>
        <v>45512.66667</v>
      </c>
      <c r="E153" s="1">
        <f>IFERROR(__xludf.DUMMYFUNCTION("""COMPUTED_VALUE"""),744.06)</f>
        <v>744.06</v>
      </c>
      <c r="G153" s="2">
        <f>IFERROR(__xludf.DUMMYFUNCTION("""COMPUTED_VALUE"""),45512.66666666667)</f>
        <v>45512.66667</v>
      </c>
      <c r="H153" s="1">
        <f>IFERROR(__xludf.DUMMYFUNCTION("""COMPUTED_VALUE"""),727.52)</f>
        <v>727.52</v>
      </c>
      <c r="J153" s="2">
        <f>IFERROR(__xludf.DUMMYFUNCTION("""COMPUTED_VALUE"""),45512.66666666667)</f>
        <v>45512.66667</v>
      </c>
      <c r="K153" s="1">
        <f>IFERROR(__xludf.DUMMYFUNCTION("""COMPUTED_VALUE"""),743.04)</f>
        <v>743.04</v>
      </c>
      <c r="M153" s="2">
        <f>IFERROR(__xludf.DUMMYFUNCTION("""COMPUTED_VALUE"""),45512.66666666667)</f>
        <v>45512.66667</v>
      </c>
      <c r="N153" s="1">
        <f>IFERROR(__xludf.DUMMYFUNCTION("""COMPUTED_VALUE"""),2.01893641E8)</f>
        <v>201893641</v>
      </c>
    </row>
    <row r="154">
      <c r="A154" s="2">
        <f>IFERROR(__xludf.DUMMYFUNCTION("""COMPUTED_VALUE"""),45513.66666666667)</f>
        <v>45513.66667</v>
      </c>
      <c r="B154" s="1">
        <f>IFERROR(__xludf.DUMMYFUNCTION("""COMPUTED_VALUE"""),743.04)</f>
        <v>743.04</v>
      </c>
      <c r="D154" s="2">
        <f>IFERROR(__xludf.DUMMYFUNCTION("""COMPUTED_VALUE"""),45513.66666666667)</f>
        <v>45513.66667</v>
      </c>
      <c r="E154" s="1">
        <f>IFERROR(__xludf.DUMMYFUNCTION("""COMPUTED_VALUE"""),747.92)</f>
        <v>747.92</v>
      </c>
      <c r="G154" s="2">
        <f>IFERROR(__xludf.DUMMYFUNCTION("""COMPUTED_VALUE"""),45513.66666666667)</f>
        <v>45513.66667</v>
      </c>
      <c r="H154" s="1">
        <f>IFERROR(__xludf.DUMMYFUNCTION("""COMPUTED_VALUE"""),737.67)</f>
        <v>737.67</v>
      </c>
      <c r="J154" s="2">
        <f>IFERROR(__xludf.DUMMYFUNCTION("""COMPUTED_VALUE"""),45513.66666666667)</f>
        <v>45513.66667</v>
      </c>
      <c r="K154" s="1">
        <f>IFERROR(__xludf.DUMMYFUNCTION("""COMPUTED_VALUE"""),744.83)</f>
        <v>744.83</v>
      </c>
      <c r="M154" s="2">
        <f>IFERROR(__xludf.DUMMYFUNCTION("""COMPUTED_VALUE"""),45513.66666666667)</f>
        <v>45513.66667</v>
      </c>
      <c r="N154" s="1">
        <f>IFERROR(__xludf.DUMMYFUNCTION("""COMPUTED_VALUE"""),1.9436523E8)</f>
        <v>194365230</v>
      </c>
    </row>
    <row r="155">
      <c r="A155" s="2">
        <f>IFERROR(__xludf.DUMMYFUNCTION("""COMPUTED_VALUE"""),45516.66666666667)</f>
        <v>45516.66667</v>
      </c>
      <c r="B155" s="1">
        <f>IFERROR(__xludf.DUMMYFUNCTION("""COMPUTED_VALUE"""),744.83)</f>
        <v>744.83</v>
      </c>
      <c r="D155" s="2">
        <f>IFERROR(__xludf.DUMMYFUNCTION("""COMPUTED_VALUE"""),45516.66666666667)</f>
        <v>45516.66667</v>
      </c>
      <c r="E155" s="1">
        <f>IFERROR(__xludf.DUMMYFUNCTION("""COMPUTED_VALUE"""),753.23)</f>
        <v>753.23</v>
      </c>
      <c r="G155" s="2">
        <f>IFERROR(__xludf.DUMMYFUNCTION("""COMPUTED_VALUE"""),45516.66666666667)</f>
        <v>45516.66667</v>
      </c>
      <c r="H155" s="1">
        <f>IFERROR(__xludf.DUMMYFUNCTION("""COMPUTED_VALUE"""),744.83)</f>
        <v>744.83</v>
      </c>
      <c r="J155" s="2">
        <f>IFERROR(__xludf.DUMMYFUNCTION("""COMPUTED_VALUE"""),45516.66666666667)</f>
        <v>45516.66667</v>
      </c>
      <c r="K155" s="1">
        <f>IFERROR(__xludf.DUMMYFUNCTION("""COMPUTED_VALUE"""),749.01)</f>
        <v>749.01</v>
      </c>
      <c r="M155" s="2">
        <f>IFERROR(__xludf.DUMMYFUNCTION("""COMPUTED_VALUE"""),45516.66666666667)</f>
        <v>45516.66667</v>
      </c>
      <c r="N155" s="1">
        <f>IFERROR(__xludf.DUMMYFUNCTION("""COMPUTED_VALUE"""),1.75957937E8)</f>
        <v>175957937</v>
      </c>
    </row>
    <row r="156">
      <c r="A156" s="2">
        <f>IFERROR(__xludf.DUMMYFUNCTION("""COMPUTED_VALUE"""),45517.66666666667)</f>
        <v>45517.66667</v>
      </c>
      <c r="B156" s="1">
        <f>IFERROR(__xludf.DUMMYFUNCTION("""COMPUTED_VALUE"""),749.01)</f>
        <v>749.01</v>
      </c>
      <c r="D156" s="2">
        <f>IFERROR(__xludf.DUMMYFUNCTION("""COMPUTED_VALUE"""),45517.66666666667)</f>
        <v>45517.66667</v>
      </c>
      <c r="E156" s="1">
        <f>IFERROR(__xludf.DUMMYFUNCTION("""COMPUTED_VALUE"""),749.01)</f>
        <v>749.01</v>
      </c>
      <c r="G156" s="2">
        <f>IFERROR(__xludf.DUMMYFUNCTION("""COMPUTED_VALUE"""),45517.66666666667)</f>
        <v>45517.66667</v>
      </c>
      <c r="H156" s="1">
        <f>IFERROR(__xludf.DUMMYFUNCTION("""COMPUTED_VALUE"""),738.85)</f>
        <v>738.85</v>
      </c>
      <c r="J156" s="2">
        <f>IFERROR(__xludf.DUMMYFUNCTION("""COMPUTED_VALUE"""),45517.66666666667)</f>
        <v>45517.66667</v>
      </c>
      <c r="K156" s="1">
        <f>IFERROR(__xludf.DUMMYFUNCTION("""COMPUTED_VALUE"""),742.08)</f>
        <v>742.08</v>
      </c>
      <c r="M156" s="2">
        <f>IFERROR(__xludf.DUMMYFUNCTION("""COMPUTED_VALUE"""),45517.66666666667)</f>
        <v>45517.66667</v>
      </c>
      <c r="N156" s="1">
        <f>IFERROR(__xludf.DUMMYFUNCTION("""COMPUTED_VALUE"""),2.01675568E8)</f>
        <v>201675568</v>
      </c>
    </row>
    <row r="157">
      <c r="A157" s="2">
        <f>IFERROR(__xludf.DUMMYFUNCTION("""COMPUTED_VALUE"""),45518.66666666667)</f>
        <v>45518.66667</v>
      </c>
      <c r="B157" s="1">
        <f>IFERROR(__xludf.DUMMYFUNCTION("""COMPUTED_VALUE"""),742.08)</f>
        <v>742.08</v>
      </c>
      <c r="D157" s="2">
        <f>IFERROR(__xludf.DUMMYFUNCTION("""COMPUTED_VALUE"""),45518.66666666667)</f>
        <v>45518.66667</v>
      </c>
      <c r="E157" s="1">
        <f>IFERROR(__xludf.DUMMYFUNCTION("""COMPUTED_VALUE"""),749.7)</f>
        <v>749.7</v>
      </c>
      <c r="G157" s="2">
        <f>IFERROR(__xludf.DUMMYFUNCTION("""COMPUTED_VALUE"""),45518.66666666667)</f>
        <v>45518.66667</v>
      </c>
      <c r="H157" s="1">
        <f>IFERROR(__xludf.DUMMYFUNCTION("""COMPUTED_VALUE"""),740.99)</f>
        <v>740.99</v>
      </c>
      <c r="J157" s="2">
        <f>IFERROR(__xludf.DUMMYFUNCTION("""COMPUTED_VALUE"""),45518.66666666667)</f>
        <v>45518.66667</v>
      </c>
      <c r="K157" s="1">
        <f>IFERROR(__xludf.DUMMYFUNCTION("""COMPUTED_VALUE"""),746.53)</f>
        <v>746.53</v>
      </c>
      <c r="M157" s="2">
        <f>IFERROR(__xludf.DUMMYFUNCTION("""COMPUTED_VALUE"""),45518.66666666667)</f>
        <v>45518.66667</v>
      </c>
      <c r="N157" s="1">
        <f>IFERROR(__xludf.DUMMYFUNCTION("""COMPUTED_VALUE"""),1.87989921E8)</f>
        <v>187989921</v>
      </c>
    </row>
    <row r="158">
      <c r="A158" s="2">
        <f>IFERROR(__xludf.DUMMYFUNCTION("""COMPUTED_VALUE"""),45519.66666666667)</f>
        <v>45519.66667</v>
      </c>
      <c r="B158" s="1">
        <f>IFERROR(__xludf.DUMMYFUNCTION("""COMPUTED_VALUE"""),746.53)</f>
        <v>746.53</v>
      </c>
      <c r="D158" s="2">
        <f>IFERROR(__xludf.DUMMYFUNCTION("""COMPUTED_VALUE"""),45519.66666666667)</f>
        <v>45519.66667</v>
      </c>
      <c r="E158" s="1">
        <f>IFERROR(__xludf.DUMMYFUNCTION("""COMPUTED_VALUE"""),755.93)</f>
        <v>755.93</v>
      </c>
      <c r="G158" s="2">
        <f>IFERROR(__xludf.DUMMYFUNCTION("""COMPUTED_VALUE"""),45519.66666666667)</f>
        <v>45519.66667</v>
      </c>
      <c r="H158" s="1">
        <f>IFERROR(__xludf.DUMMYFUNCTION("""COMPUTED_VALUE"""),746.53)</f>
        <v>746.53</v>
      </c>
      <c r="J158" s="2">
        <f>IFERROR(__xludf.DUMMYFUNCTION("""COMPUTED_VALUE"""),45519.66666666667)</f>
        <v>45519.66667</v>
      </c>
      <c r="K158" s="1">
        <f>IFERROR(__xludf.DUMMYFUNCTION("""COMPUTED_VALUE"""),753.65)</f>
        <v>753.65</v>
      </c>
      <c r="M158" s="2">
        <f>IFERROR(__xludf.DUMMYFUNCTION("""COMPUTED_VALUE"""),45519.66666666667)</f>
        <v>45519.66667</v>
      </c>
      <c r="N158" s="1">
        <f>IFERROR(__xludf.DUMMYFUNCTION("""COMPUTED_VALUE"""),1.85669758E8)</f>
        <v>185669758</v>
      </c>
    </row>
    <row r="159">
      <c r="A159" s="2">
        <f>IFERROR(__xludf.DUMMYFUNCTION("""COMPUTED_VALUE"""),45520.66666666667)</f>
        <v>45520.66667</v>
      </c>
      <c r="B159" s="1">
        <f>IFERROR(__xludf.DUMMYFUNCTION("""COMPUTED_VALUE"""),753.65)</f>
        <v>753.65</v>
      </c>
      <c r="D159" s="2">
        <f>IFERROR(__xludf.DUMMYFUNCTION("""COMPUTED_VALUE"""),45520.66666666667)</f>
        <v>45520.66667</v>
      </c>
      <c r="E159" s="1">
        <f>IFERROR(__xludf.DUMMYFUNCTION("""COMPUTED_VALUE"""),753.69)</f>
        <v>753.69</v>
      </c>
      <c r="G159" s="2">
        <f>IFERROR(__xludf.DUMMYFUNCTION("""COMPUTED_VALUE"""),45520.66666666667)</f>
        <v>45520.66667</v>
      </c>
      <c r="H159" s="1">
        <f>IFERROR(__xludf.DUMMYFUNCTION("""COMPUTED_VALUE"""),748.06)</f>
        <v>748.06</v>
      </c>
      <c r="J159" s="2">
        <f>IFERROR(__xludf.DUMMYFUNCTION("""COMPUTED_VALUE"""),45520.66666666667)</f>
        <v>45520.66667</v>
      </c>
      <c r="K159" s="1">
        <f>IFERROR(__xludf.DUMMYFUNCTION("""COMPUTED_VALUE"""),752.27)</f>
        <v>752.27</v>
      </c>
      <c r="M159" s="2">
        <f>IFERROR(__xludf.DUMMYFUNCTION("""COMPUTED_VALUE"""),45520.66666666667)</f>
        <v>45520.66667</v>
      </c>
      <c r="N159" s="1">
        <f>IFERROR(__xludf.DUMMYFUNCTION("""COMPUTED_VALUE"""),1.56170836E8)</f>
        <v>156170836</v>
      </c>
    </row>
    <row r="160">
      <c r="A160" s="2">
        <f>IFERROR(__xludf.DUMMYFUNCTION("""COMPUTED_VALUE"""),45523.66666666667)</f>
        <v>45523.66667</v>
      </c>
      <c r="B160" s="1">
        <f>IFERROR(__xludf.DUMMYFUNCTION("""COMPUTED_VALUE"""),752.27)</f>
        <v>752.27</v>
      </c>
      <c r="D160" s="2">
        <f>IFERROR(__xludf.DUMMYFUNCTION("""COMPUTED_VALUE"""),45523.66666666667)</f>
        <v>45523.66667</v>
      </c>
      <c r="E160" s="1">
        <f>IFERROR(__xludf.DUMMYFUNCTION("""COMPUTED_VALUE"""),762.63)</f>
        <v>762.63</v>
      </c>
      <c r="G160" s="2">
        <f>IFERROR(__xludf.DUMMYFUNCTION("""COMPUTED_VALUE"""),45523.66666666667)</f>
        <v>45523.66667</v>
      </c>
      <c r="H160" s="1">
        <f>IFERROR(__xludf.DUMMYFUNCTION("""COMPUTED_VALUE"""),752.27)</f>
        <v>752.27</v>
      </c>
      <c r="J160" s="2">
        <f>IFERROR(__xludf.DUMMYFUNCTION("""COMPUTED_VALUE"""),45523.66666666667)</f>
        <v>45523.66667</v>
      </c>
      <c r="K160" s="1">
        <f>IFERROR(__xludf.DUMMYFUNCTION("""COMPUTED_VALUE"""),755.88)</f>
        <v>755.88</v>
      </c>
      <c r="M160" s="2">
        <f>IFERROR(__xludf.DUMMYFUNCTION("""COMPUTED_VALUE"""),45523.66666666667)</f>
        <v>45523.66667</v>
      </c>
      <c r="N160" s="1">
        <f>IFERROR(__xludf.DUMMYFUNCTION("""COMPUTED_VALUE"""),1.67319681E8)</f>
        <v>167319681</v>
      </c>
    </row>
    <row r="161">
      <c r="A161" s="2">
        <f>IFERROR(__xludf.DUMMYFUNCTION("""COMPUTED_VALUE"""),45524.66666666667)</f>
        <v>45524.66667</v>
      </c>
      <c r="B161" s="1">
        <f>IFERROR(__xludf.DUMMYFUNCTION("""COMPUTED_VALUE"""),755.88)</f>
        <v>755.88</v>
      </c>
      <c r="D161" s="2">
        <f>IFERROR(__xludf.DUMMYFUNCTION("""COMPUTED_VALUE"""),45524.66666666667)</f>
        <v>45524.66667</v>
      </c>
      <c r="E161" s="1">
        <f>IFERROR(__xludf.DUMMYFUNCTION("""COMPUTED_VALUE"""),755.88)</f>
        <v>755.88</v>
      </c>
      <c r="G161" s="2">
        <f>IFERROR(__xludf.DUMMYFUNCTION("""COMPUTED_VALUE"""),45524.66666666667)</f>
        <v>45524.66667</v>
      </c>
      <c r="H161" s="1">
        <f>IFERROR(__xludf.DUMMYFUNCTION("""COMPUTED_VALUE"""),735.18)</f>
        <v>735.18</v>
      </c>
      <c r="J161" s="2">
        <f>IFERROR(__xludf.DUMMYFUNCTION("""COMPUTED_VALUE"""),45524.66666666667)</f>
        <v>45524.66667</v>
      </c>
      <c r="K161" s="1">
        <f>IFERROR(__xludf.DUMMYFUNCTION("""COMPUTED_VALUE"""),735.99)</f>
        <v>735.99</v>
      </c>
      <c r="M161" s="2">
        <f>IFERROR(__xludf.DUMMYFUNCTION("""COMPUTED_VALUE"""),45524.66666666667)</f>
        <v>45524.66667</v>
      </c>
      <c r="N161" s="1">
        <f>IFERROR(__xludf.DUMMYFUNCTION("""COMPUTED_VALUE"""),1.93101427E8)</f>
        <v>193101427</v>
      </c>
    </row>
    <row r="162">
      <c r="A162" s="2">
        <f>IFERROR(__xludf.DUMMYFUNCTION("""COMPUTED_VALUE"""),45525.66666666667)</f>
        <v>45525.66667</v>
      </c>
      <c r="B162" s="1">
        <f>IFERROR(__xludf.DUMMYFUNCTION("""COMPUTED_VALUE"""),735.99)</f>
        <v>735.99</v>
      </c>
      <c r="D162" s="2">
        <f>IFERROR(__xludf.DUMMYFUNCTION("""COMPUTED_VALUE"""),45525.66666666667)</f>
        <v>45525.66667</v>
      </c>
      <c r="E162" s="1">
        <f>IFERROR(__xludf.DUMMYFUNCTION("""COMPUTED_VALUE"""),743.13)</f>
        <v>743.13</v>
      </c>
      <c r="G162" s="2">
        <f>IFERROR(__xludf.DUMMYFUNCTION("""COMPUTED_VALUE"""),45525.66666666667)</f>
        <v>45525.66667</v>
      </c>
      <c r="H162" s="1">
        <f>IFERROR(__xludf.DUMMYFUNCTION("""COMPUTED_VALUE"""),734.26)</f>
        <v>734.26</v>
      </c>
      <c r="J162" s="2">
        <f>IFERROR(__xludf.DUMMYFUNCTION("""COMPUTED_VALUE"""),45525.66666666667)</f>
        <v>45525.66667</v>
      </c>
      <c r="K162" s="1">
        <f>IFERROR(__xludf.DUMMYFUNCTION("""COMPUTED_VALUE"""),735.85)</f>
        <v>735.85</v>
      </c>
      <c r="M162" s="2">
        <f>IFERROR(__xludf.DUMMYFUNCTION("""COMPUTED_VALUE"""),45525.66666666667)</f>
        <v>45525.66667</v>
      </c>
      <c r="N162" s="1">
        <f>IFERROR(__xludf.DUMMYFUNCTION("""COMPUTED_VALUE"""),1.86324404E8)</f>
        <v>186324404</v>
      </c>
    </row>
    <row r="163">
      <c r="A163" s="2">
        <f>IFERROR(__xludf.DUMMYFUNCTION("""COMPUTED_VALUE"""),45526.66666666667)</f>
        <v>45526.66667</v>
      </c>
      <c r="B163" s="1">
        <f>IFERROR(__xludf.DUMMYFUNCTION("""COMPUTED_VALUE"""),735.85)</f>
        <v>735.85</v>
      </c>
      <c r="D163" s="2">
        <f>IFERROR(__xludf.DUMMYFUNCTION("""COMPUTED_VALUE"""),45526.66666666667)</f>
        <v>45526.66667</v>
      </c>
      <c r="E163" s="1">
        <f>IFERROR(__xludf.DUMMYFUNCTION("""COMPUTED_VALUE"""),740.72)</f>
        <v>740.72</v>
      </c>
      <c r="G163" s="2">
        <f>IFERROR(__xludf.DUMMYFUNCTION("""COMPUTED_VALUE"""),45526.66666666667)</f>
        <v>45526.66667</v>
      </c>
      <c r="H163" s="1">
        <f>IFERROR(__xludf.DUMMYFUNCTION("""COMPUTED_VALUE"""),734.81)</f>
        <v>734.81</v>
      </c>
      <c r="J163" s="2">
        <f>IFERROR(__xludf.DUMMYFUNCTION("""COMPUTED_VALUE"""),45526.66666666667)</f>
        <v>45526.66667</v>
      </c>
      <c r="K163" s="1">
        <f>IFERROR(__xludf.DUMMYFUNCTION("""COMPUTED_VALUE"""),737.41)</f>
        <v>737.41</v>
      </c>
      <c r="M163" s="2">
        <f>IFERROR(__xludf.DUMMYFUNCTION("""COMPUTED_VALUE"""),45526.66666666667)</f>
        <v>45526.66667</v>
      </c>
      <c r="N163" s="1">
        <f>IFERROR(__xludf.DUMMYFUNCTION("""COMPUTED_VALUE"""),1.54206719E8)</f>
        <v>154206719</v>
      </c>
    </row>
    <row r="164">
      <c r="A164" s="2">
        <f>IFERROR(__xludf.DUMMYFUNCTION("""COMPUTED_VALUE"""),45527.66666666667)</f>
        <v>45527.66667</v>
      </c>
      <c r="B164" s="1">
        <f>IFERROR(__xludf.DUMMYFUNCTION("""COMPUTED_VALUE"""),737.41)</f>
        <v>737.41</v>
      </c>
      <c r="D164" s="2">
        <f>IFERROR(__xludf.DUMMYFUNCTION("""COMPUTED_VALUE"""),45527.66666666667)</f>
        <v>45527.66667</v>
      </c>
      <c r="E164" s="1">
        <f>IFERROR(__xludf.DUMMYFUNCTION("""COMPUTED_VALUE"""),750.43)</f>
        <v>750.43</v>
      </c>
      <c r="G164" s="2">
        <f>IFERROR(__xludf.DUMMYFUNCTION("""COMPUTED_VALUE"""),45527.66666666667)</f>
        <v>45527.66667</v>
      </c>
      <c r="H164" s="1">
        <f>IFERROR(__xludf.DUMMYFUNCTION("""COMPUTED_VALUE"""),737.41)</f>
        <v>737.41</v>
      </c>
      <c r="J164" s="2">
        <f>IFERROR(__xludf.DUMMYFUNCTION("""COMPUTED_VALUE"""),45527.66666666667)</f>
        <v>45527.66667</v>
      </c>
      <c r="K164" s="1">
        <f>IFERROR(__xludf.DUMMYFUNCTION("""COMPUTED_VALUE"""),749.24)</f>
        <v>749.24</v>
      </c>
      <c r="M164" s="2">
        <f>IFERROR(__xludf.DUMMYFUNCTION("""COMPUTED_VALUE"""),45527.66666666667)</f>
        <v>45527.66667</v>
      </c>
      <c r="N164" s="1">
        <f>IFERROR(__xludf.DUMMYFUNCTION("""COMPUTED_VALUE"""),1.54954505E8)</f>
        <v>154954505</v>
      </c>
    </row>
    <row r="165">
      <c r="A165" s="2">
        <f>IFERROR(__xludf.DUMMYFUNCTION("""COMPUTED_VALUE"""),45530.66666666667)</f>
        <v>45530.66667</v>
      </c>
      <c r="B165" s="1">
        <f>IFERROR(__xludf.DUMMYFUNCTION("""COMPUTED_VALUE"""),749.24)</f>
        <v>749.24</v>
      </c>
      <c r="D165" s="2">
        <f>IFERROR(__xludf.DUMMYFUNCTION("""COMPUTED_VALUE"""),45530.66666666667)</f>
        <v>45530.66667</v>
      </c>
      <c r="E165" s="1">
        <f>IFERROR(__xludf.DUMMYFUNCTION("""COMPUTED_VALUE"""),763.57)</f>
        <v>763.57</v>
      </c>
      <c r="G165" s="2">
        <f>IFERROR(__xludf.DUMMYFUNCTION("""COMPUTED_VALUE"""),45530.66666666667)</f>
        <v>45530.66667</v>
      </c>
      <c r="H165" s="1">
        <f>IFERROR(__xludf.DUMMYFUNCTION("""COMPUTED_VALUE"""),749.24)</f>
        <v>749.24</v>
      </c>
      <c r="J165" s="2">
        <f>IFERROR(__xludf.DUMMYFUNCTION("""COMPUTED_VALUE"""),45530.66666666667)</f>
        <v>45530.66667</v>
      </c>
      <c r="K165" s="1">
        <f>IFERROR(__xludf.DUMMYFUNCTION("""COMPUTED_VALUE"""),757.03)</f>
        <v>757.03</v>
      </c>
      <c r="M165" s="2">
        <f>IFERROR(__xludf.DUMMYFUNCTION("""COMPUTED_VALUE"""),45530.66666666667)</f>
        <v>45530.66667</v>
      </c>
      <c r="N165" s="1">
        <f>IFERROR(__xludf.DUMMYFUNCTION("""COMPUTED_VALUE"""),1.64530715E8)</f>
        <v>164530715</v>
      </c>
    </row>
    <row r="166">
      <c r="A166" s="2">
        <f>IFERROR(__xludf.DUMMYFUNCTION("""COMPUTED_VALUE"""),45531.66666666667)</f>
        <v>45531.66667</v>
      </c>
      <c r="B166" s="1">
        <f>IFERROR(__xludf.DUMMYFUNCTION("""COMPUTED_VALUE"""),757.03)</f>
        <v>757.03</v>
      </c>
      <c r="D166" s="2">
        <f>IFERROR(__xludf.DUMMYFUNCTION("""COMPUTED_VALUE"""),45531.66666666667)</f>
        <v>45531.66667</v>
      </c>
      <c r="E166" s="1">
        <f>IFERROR(__xludf.DUMMYFUNCTION("""COMPUTED_VALUE"""),758.67)</f>
        <v>758.67</v>
      </c>
      <c r="G166" s="2">
        <f>IFERROR(__xludf.DUMMYFUNCTION("""COMPUTED_VALUE"""),45531.66666666667)</f>
        <v>45531.66667</v>
      </c>
      <c r="H166" s="1">
        <f>IFERROR(__xludf.DUMMYFUNCTION("""COMPUTED_VALUE"""),748.54)</f>
        <v>748.54</v>
      </c>
      <c r="J166" s="2">
        <f>IFERROR(__xludf.DUMMYFUNCTION("""COMPUTED_VALUE"""),45531.66666666667)</f>
        <v>45531.66667</v>
      </c>
      <c r="K166" s="1">
        <f>IFERROR(__xludf.DUMMYFUNCTION("""COMPUTED_VALUE"""),750.1)</f>
        <v>750.1</v>
      </c>
      <c r="M166" s="2">
        <f>IFERROR(__xludf.DUMMYFUNCTION("""COMPUTED_VALUE"""),45531.66666666667)</f>
        <v>45531.66667</v>
      </c>
      <c r="N166" s="1">
        <f>IFERROR(__xludf.DUMMYFUNCTION("""COMPUTED_VALUE"""),1.47587156E8)</f>
        <v>147587156</v>
      </c>
    </row>
    <row r="167">
      <c r="A167" s="2">
        <f>IFERROR(__xludf.DUMMYFUNCTION("""COMPUTED_VALUE"""),45532.66666666667)</f>
        <v>45532.66667</v>
      </c>
      <c r="B167" s="1">
        <f>IFERROR(__xludf.DUMMYFUNCTION("""COMPUTED_VALUE"""),750.1)</f>
        <v>750.1</v>
      </c>
      <c r="D167" s="2">
        <f>IFERROR(__xludf.DUMMYFUNCTION("""COMPUTED_VALUE"""),45532.66666666667)</f>
        <v>45532.66667</v>
      </c>
      <c r="E167" s="1">
        <f>IFERROR(__xludf.DUMMYFUNCTION("""COMPUTED_VALUE"""),750.1)</f>
        <v>750.1</v>
      </c>
      <c r="G167" s="2">
        <f>IFERROR(__xludf.DUMMYFUNCTION("""COMPUTED_VALUE"""),45532.66666666667)</f>
        <v>45532.66667</v>
      </c>
      <c r="H167" s="1">
        <f>IFERROR(__xludf.DUMMYFUNCTION("""COMPUTED_VALUE"""),741.73)</f>
        <v>741.73</v>
      </c>
      <c r="J167" s="2">
        <f>IFERROR(__xludf.DUMMYFUNCTION("""COMPUTED_VALUE"""),45532.66666666667)</f>
        <v>45532.66667</v>
      </c>
      <c r="K167" s="1">
        <f>IFERROR(__xludf.DUMMYFUNCTION("""COMPUTED_VALUE"""),744.91)</f>
        <v>744.91</v>
      </c>
      <c r="M167" s="2">
        <f>IFERROR(__xludf.DUMMYFUNCTION("""COMPUTED_VALUE"""),45532.66666666667)</f>
        <v>45532.66667</v>
      </c>
      <c r="N167" s="1">
        <f>IFERROR(__xludf.DUMMYFUNCTION("""COMPUTED_VALUE"""),1.52624693E8)</f>
        <v>152624693</v>
      </c>
    </row>
    <row r="168">
      <c r="A168" s="2">
        <f>IFERROR(__xludf.DUMMYFUNCTION("""COMPUTED_VALUE"""),45533.66666666667)</f>
        <v>45533.66667</v>
      </c>
      <c r="B168" s="1">
        <f>IFERROR(__xludf.DUMMYFUNCTION("""COMPUTED_VALUE"""),744.91)</f>
        <v>744.91</v>
      </c>
      <c r="D168" s="2">
        <f>IFERROR(__xludf.DUMMYFUNCTION("""COMPUTED_VALUE"""),45533.66666666667)</f>
        <v>45533.66667</v>
      </c>
      <c r="E168" s="1">
        <f>IFERROR(__xludf.DUMMYFUNCTION("""COMPUTED_VALUE"""),757.21)</f>
        <v>757.21</v>
      </c>
      <c r="G168" s="2">
        <f>IFERROR(__xludf.DUMMYFUNCTION("""COMPUTED_VALUE"""),45533.66666666667)</f>
        <v>45533.66667</v>
      </c>
      <c r="H168" s="1">
        <f>IFERROR(__xludf.DUMMYFUNCTION("""COMPUTED_VALUE"""),742.87)</f>
        <v>742.87</v>
      </c>
      <c r="J168" s="2">
        <f>IFERROR(__xludf.DUMMYFUNCTION("""COMPUTED_VALUE"""),45533.66666666667)</f>
        <v>45533.66667</v>
      </c>
      <c r="K168" s="1">
        <f>IFERROR(__xludf.DUMMYFUNCTION("""COMPUTED_VALUE"""),753.83)</f>
        <v>753.83</v>
      </c>
      <c r="M168" s="2">
        <f>IFERROR(__xludf.DUMMYFUNCTION("""COMPUTED_VALUE"""),45533.66666666667)</f>
        <v>45533.66667</v>
      </c>
      <c r="N168" s="1">
        <f>IFERROR(__xludf.DUMMYFUNCTION("""COMPUTED_VALUE"""),1.55223143E8)</f>
        <v>155223143</v>
      </c>
    </row>
    <row r="169">
      <c r="A169" s="2">
        <f>IFERROR(__xludf.DUMMYFUNCTION("""COMPUTED_VALUE"""),45534.66666666667)</f>
        <v>45534.66667</v>
      </c>
      <c r="B169" s="1">
        <f>IFERROR(__xludf.DUMMYFUNCTION("""COMPUTED_VALUE"""),753.83)</f>
        <v>753.83</v>
      </c>
      <c r="D169" s="2">
        <f>IFERROR(__xludf.DUMMYFUNCTION("""COMPUTED_VALUE"""),45534.66666666667)</f>
        <v>45534.66667</v>
      </c>
      <c r="E169" s="1">
        <f>IFERROR(__xludf.DUMMYFUNCTION("""COMPUTED_VALUE"""),756.45)</f>
        <v>756.45</v>
      </c>
      <c r="G169" s="2">
        <f>IFERROR(__xludf.DUMMYFUNCTION("""COMPUTED_VALUE"""),45534.66666666667)</f>
        <v>45534.66667</v>
      </c>
      <c r="H169" s="1">
        <f>IFERROR(__xludf.DUMMYFUNCTION("""COMPUTED_VALUE"""),745.38)</f>
        <v>745.38</v>
      </c>
      <c r="J169" s="2">
        <f>IFERROR(__xludf.DUMMYFUNCTION("""COMPUTED_VALUE"""),45534.66666666667)</f>
        <v>45534.66667</v>
      </c>
      <c r="K169" s="1">
        <f>IFERROR(__xludf.DUMMYFUNCTION("""COMPUTED_VALUE"""),755.74)</f>
        <v>755.74</v>
      </c>
      <c r="M169" s="2">
        <f>IFERROR(__xludf.DUMMYFUNCTION("""COMPUTED_VALUE"""),45534.66666666667)</f>
        <v>45534.66667</v>
      </c>
      <c r="N169" s="1">
        <f>IFERROR(__xludf.DUMMYFUNCTION("""COMPUTED_VALUE"""),2.17449855E8)</f>
        <v>217449855</v>
      </c>
    </row>
    <row r="170">
      <c r="A170" s="2">
        <f>IFERROR(__xludf.DUMMYFUNCTION("""COMPUTED_VALUE"""),45538.66666666667)</f>
        <v>45538.66667</v>
      </c>
      <c r="B170" s="1">
        <f>IFERROR(__xludf.DUMMYFUNCTION("""COMPUTED_VALUE"""),755.74)</f>
        <v>755.74</v>
      </c>
      <c r="D170" s="2">
        <f>IFERROR(__xludf.DUMMYFUNCTION("""COMPUTED_VALUE"""),45538.66666666667)</f>
        <v>45538.66667</v>
      </c>
      <c r="E170" s="1">
        <f>IFERROR(__xludf.DUMMYFUNCTION("""COMPUTED_VALUE"""),755.74)</f>
        <v>755.74</v>
      </c>
      <c r="G170" s="2">
        <f>IFERROR(__xludf.DUMMYFUNCTION("""COMPUTED_VALUE"""),45538.66666666667)</f>
        <v>45538.66667</v>
      </c>
      <c r="H170" s="1">
        <f>IFERROR(__xludf.DUMMYFUNCTION("""COMPUTED_VALUE"""),732.05)</f>
        <v>732.05</v>
      </c>
      <c r="J170" s="2">
        <f>IFERROR(__xludf.DUMMYFUNCTION("""COMPUTED_VALUE"""),45538.66666666667)</f>
        <v>45538.66667</v>
      </c>
      <c r="K170" s="1">
        <f>IFERROR(__xludf.DUMMYFUNCTION("""COMPUTED_VALUE"""),736.23)</f>
        <v>736.23</v>
      </c>
      <c r="M170" s="2">
        <f>IFERROR(__xludf.DUMMYFUNCTION("""COMPUTED_VALUE"""),45538.66666666667)</f>
        <v>45538.66667</v>
      </c>
      <c r="N170" s="1">
        <f>IFERROR(__xludf.DUMMYFUNCTION("""COMPUTED_VALUE"""),2.48340039E8)</f>
        <v>248340039</v>
      </c>
    </row>
    <row r="171">
      <c r="A171" s="2">
        <f>IFERROR(__xludf.DUMMYFUNCTION("""COMPUTED_VALUE"""),45539.66666666667)</f>
        <v>45539.66667</v>
      </c>
      <c r="B171" s="1">
        <f>IFERROR(__xludf.DUMMYFUNCTION("""COMPUTED_VALUE"""),736.23)</f>
        <v>736.23</v>
      </c>
      <c r="D171" s="2">
        <f>IFERROR(__xludf.DUMMYFUNCTION("""COMPUTED_VALUE"""),45539.66666666667)</f>
        <v>45539.66667</v>
      </c>
      <c r="E171" s="1">
        <f>IFERROR(__xludf.DUMMYFUNCTION("""COMPUTED_VALUE"""),741.42)</f>
        <v>741.42</v>
      </c>
      <c r="G171" s="2">
        <f>IFERROR(__xludf.DUMMYFUNCTION("""COMPUTED_VALUE"""),45539.66666666667)</f>
        <v>45539.66667</v>
      </c>
      <c r="H171" s="1">
        <f>IFERROR(__xludf.DUMMYFUNCTION("""COMPUTED_VALUE"""),724.82)</f>
        <v>724.82</v>
      </c>
      <c r="J171" s="2">
        <f>IFERROR(__xludf.DUMMYFUNCTION("""COMPUTED_VALUE"""),45539.66666666667)</f>
        <v>45539.66667</v>
      </c>
      <c r="K171" s="1">
        <f>IFERROR(__xludf.DUMMYFUNCTION("""COMPUTED_VALUE"""),725.99)</f>
        <v>725.99</v>
      </c>
      <c r="M171" s="2">
        <f>IFERROR(__xludf.DUMMYFUNCTION("""COMPUTED_VALUE"""),45539.66666666667)</f>
        <v>45539.66667</v>
      </c>
      <c r="N171" s="1">
        <f>IFERROR(__xludf.DUMMYFUNCTION("""COMPUTED_VALUE"""),2.1810945E8)</f>
        <v>218109450</v>
      </c>
    </row>
    <row r="172">
      <c r="A172" s="2">
        <f>IFERROR(__xludf.DUMMYFUNCTION("""COMPUTED_VALUE"""),45540.66666666667)</f>
        <v>45540.66667</v>
      </c>
      <c r="B172" s="1">
        <f>IFERROR(__xludf.DUMMYFUNCTION("""COMPUTED_VALUE"""),725.99)</f>
        <v>725.99</v>
      </c>
      <c r="D172" s="2">
        <f>IFERROR(__xludf.DUMMYFUNCTION("""COMPUTED_VALUE"""),45540.66666666667)</f>
        <v>45540.66667</v>
      </c>
      <c r="E172" s="1">
        <f>IFERROR(__xludf.DUMMYFUNCTION("""COMPUTED_VALUE"""),731.51)</f>
        <v>731.51</v>
      </c>
      <c r="G172" s="2">
        <f>IFERROR(__xludf.DUMMYFUNCTION("""COMPUTED_VALUE"""),45540.66666666667)</f>
        <v>45540.66667</v>
      </c>
      <c r="H172" s="1">
        <f>IFERROR(__xludf.DUMMYFUNCTION("""COMPUTED_VALUE"""),720.23)</f>
        <v>720.23</v>
      </c>
      <c r="J172" s="2">
        <f>IFERROR(__xludf.DUMMYFUNCTION("""COMPUTED_VALUE"""),45540.66666666667)</f>
        <v>45540.66667</v>
      </c>
      <c r="K172" s="1">
        <f>IFERROR(__xludf.DUMMYFUNCTION("""COMPUTED_VALUE"""),720.91)</f>
        <v>720.91</v>
      </c>
      <c r="M172" s="2">
        <f>IFERROR(__xludf.DUMMYFUNCTION("""COMPUTED_VALUE"""),45540.66666666667)</f>
        <v>45540.66667</v>
      </c>
      <c r="N172" s="1">
        <f>IFERROR(__xludf.DUMMYFUNCTION("""COMPUTED_VALUE"""),2.5670587E8)</f>
        <v>256705870</v>
      </c>
    </row>
    <row r="173">
      <c r="A173" s="2">
        <f>IFERROR(__xludf.DUMMYFUNCTION("""COMPUTED_VALUE"""),45541.66666666667)</f>
        <v>45541.66667</v>
      </c>
      <c r="B173" s="1">
        <f>IFERROR(__xludf.DUMMYFUNCTION("""COMPUTED_VALUE"""),720.91)</f>
        <v>720.91</v>
      </c>
      <c r="D173" s="2">
        <f>IFERROR(__xludf.DUMMYFUNCTION("""COMPUTED_VALUE"""),45541.66666666667)</f>
        <v>45541.66667</v>
      </c>
      <c r="E173" s="1">
        <f>IFERROR(__xludf.DUMMYFUNCTION("""COMPUTED_VALUE"""),726.9)</f>
        <v>726.9</v>
      </c>
      <c r="G173" s="2">
        <f>IFERROR(__xludf.DUMMYFUNCTION("""COMPUTED_VALUE"""),45541.66666666667)</f>
        <v>45541.66667</v>
      </c>
      <c r="H173" s="1">
        <f>IFERROR(__xludf.DUMMYFUNCTION("""COMPUTED_VALUE"""),709.4)</f>
        <v>709.4</v>
      </c>
      <c r="J173" s="2">
        <f>IFERROR(__xludf.DUMMYFUNCTION("""COMPUTED_VALUE"""),45541.66666666667)</f>
        <v>45541.66667</v>
      </c>
      <c r="K173" s="1">
        <f>IFERROR(__xludf.DUMMYFUNCTION("""COMPUTED_VALUE"""),712.26)</f>
        <v>712.26</v>
      </c>
      <c r="M173" s="2">
        <f>IFERROR(__xludf.DUMMYFUNCTION("""COMPUTED_VALUE"""),45541.66666666667)</f>
        <v>45541.66667</v>
      </c>
      <c r="N173" s="1">
        <f>IFERROR(__xludf.DUMMYFUNCTION("""COMPUTED_VALUE"""),2.38857317E8)</f>
        <v>238857317</v>
      </c>
    </row>
    <row r="174">
      <c r="A174" s="2">
        <f>IFERROR(__xludf.DUMMYFUNCTION("""COMPUTED_VALUE"""),45544.66666666667)</f>
        <v>45544.66667</v>
      </c>
      <c r="B174" s="1">
        <f>IFERROR(__xludf.DUMMYFUNCTION("""COMPUTED_VALUE"""),712.26)</f>
        <v>712.26</v>
      </c>
      <c r="D174" s="2">
        <f>IFERROR(__xludf.DUMMYFUNCTION("""COMPUTED_VALUE"""),45544.66666666667)</f>
        <v>45544.66667</v>
      </c>
      <c r="E174" s="1">
        <f>IFERROR(__xludf.DUMMYFUNCTION("""COMPUTED_VALUE"""),723.34)</f>
        <v>723.34</v>
      </c>
      <c r="G174" s="2">
        <f>IFERROR(__xludf.DUMMYFUNCTION("""COMPUTED_VALUE"""),45544.66666666667)</f>
        <v>45544.66667</v>
      </c>
      <c r="H174" s="1">
        <f>IFERROR(__xludf.DUMMYFUNCTION("""COMPUTED_VALUE"""),712.26)</f>
        <v>712.26</v>
      </c>
      <c r="J174" s="2">
        <f>IFERROR(__xludf.DUMMYFUNCTION("""COMPUTED_VALUE"""),45544.66666666667)</f>
        <v>45544.66667</v>
      </c>
      <c r="K174" s="1">
        <f>IFERROR(__xludf.DUMMYFUNCTION("""COMPUTED_VALUE"""),716.48)</f>
        <v>716.48</v>
      </c>
      <c r="M174" s="2">
        <f>IFERROR(__xludf.DUMMYFUNCTION("""COMPUTED_VALUE"""),45544.66666666667)</f>
        <v>45544.66667</v>
      </c>
      <c r="N174" s="1">
        <f>IFERROR(__xludf.DUMMYFUNCTION("""COMPUTED_VALUE"""),2.40997462E8)</f>
        <v>240997462</v>
      </c>
    </row>
    <row r="175">
      <c r="A175" s="2">
        <f>IFERROR(__xludf.DUMMYFUNCTION("""COMPUTED_VALUE"""),45545.66666666667)</f>
        <v>45545.66667</v>
      </c>
      <c r="B175" s="1">
        <f>IFERROR(__xludf.DUMMYFUNCTION("""COMPUTED_VALUE"""),716.48)</f>
        <v>716.48</v>
      </c>
      <c r="D175" s="2">
        <f>IFERROR(__xludf.DUMMYFUNCTION("""COMPUTED_VALUE"""),45545.66666666667)</f>
        <v>45545.66667</v>
      </c>
      <c r="E175" s="1">
        <f>IFERROR(__xludf.DUMMYFUNCTION("""COMPUTED_VALUE"""),718.28)</f>
        <v>718.28</v>
      </c>
      <c r="G175" s="2">
        <f>IFERROR(__xludf.DUMMYFUNCTION("""COMPUTED_VALUE"""),45545.66666666667)</f>
        <v>45545.66667</v>
      </c>
      <c r="H175" s="1">
        <f>IFERROR(__xludf.DUMMYFUNCTION("""COMPUTED_VALUE"""),698.33)</f>
        <v>698.33</v>
      </c>
      <c r="J175" s="2">
        <f>IFERROR(__xludf.DUMMYFUNCTION("""COMPUTED_VALUE"""),45545.66666666667)</f>
        <v>45545.66667</v>
      </c>
      <c r="K175" s="1">
        <f>IFERROR(__xludf.DUMMYFUNCTION("""COMPUTED_VALUE"""),703.75)</f>
        <v>703.75</v>
      </c>
      <c r="M175" s="2">
        <f>IFERROR(__xludf.DUMMYFUNCTION("""COMPUTED_VALUE"""),45545.66666666667)</f>
        <v>45545.66667</v>
      </c>
      <c r="N175" s="1">
        <f>IFERROR(__xludf.DUMMYFUNCTION("""COMPUTED_VALUE"""),2.44662475E8)</f>
        <v>244662475</v>
      </c>
    </row>
    <row r="176">
      <c r="A176" s="2">
        <f>IFERROR(__xludf.DUMMYFUNCTION("""COMPUTED_VALUE"""),45546.66666666667)</f>
        <v>45546.66667</v>
      </c>
      <c r="B176" s="1">
        <f>IFERROR(__xludf.DUMMYFUNCTION("""COMPUTED_VALUE"""),703.75)</f>
        <v>703.75</v>
      </c>
      <c r="D176" s="2">
        <f>IFERROR(__xludf.DUMMYFUNCTION("""COMPUTED_VALUE"""),45546.66666666667)</f>
        <v>45546.66667</v>
      </c>
      <c r="E176" s="1">
        <f>IFERROR(__xludf.DUMMYFUNCTION("""COMPUTED_VALUE"""),704.43)</f>
        <v>704.43</v>
      </c>
      <c r="G176" s="2">
        <f>IFERROR(__xludf.DUMMYFUNCTION("""COMPUTED_VALUE"""),45546.66666666667)</f>
        <v>45546.66667</v>
      </c>
      <c r="H176" s="1">
        <f>IFERROR(__xludf.DUMMYFUNCTION("""COMPUTED_VALUE"""),687.8)</f>
        <v>687.8</v>
      </c>
      <c r="J176" s="2">
        <f>IFERROR(__xludf.DUMMYFUNCTION("""COMPUTED_VALUE"""),45546.66666666667)</f>
        <v>45546.66667</v>
      </c>
      <c r="K176" s="1">
        <f>IFERROR(__xludf.DUMMYFUNCTION("""COMPUTED_VALUE"""),699.71)</f>
        <v>699.71</v>
      </c>
      <c r="M176" s="2">
        <f>IFERROR(__xludf.DUMMYFUNCTION("""COMPUTED_VALUE"""),45546.66666666667)</f>
        <v>45546.66667</v>
      </c>
      <c r="N176" s="1">
        <f>IFERROR(__xludf.DUMMYFUNCTION("""COMPUTED_VALUE"""),2.78723281E8)</f>
        <v>278723281</v>
      </c>
    </row>
    <row r="177">
      <c r="A177" s="2">
        <f>IFERROR(__xludf.DUMMYFUNCTION("""COMPUTED_VALUE"""),45547.66666666667)</f>
        <v>45547.66667</v>
      </c>
      <c r="B177" s="1">
        <f>IFERROR(__xludf.DUMMYFUNCTION("""COMPUTED_VALUE"""),699.71)</f>
        <v>699.71</v>
      </c>
      <c r="D177" s="2">
        <f>IFERROR(__xludf.DUMMYFUNCTION("""COMPUTED_VALUE"""),45547.66666666667)</f>
        <v>45547.66667</v>
      </c>
      <c r="E177" s="1">
        <f>IFERROR(__xludf.DUMMYFUNCTION("""COMPUTED_VALUE"""),708.31)</f>
        <v>708.31</v>
      </c>
      <c r="G177" s="2">
        <f>IFERROR(__xludf.DUMMYFUNCTION("""COMPUTED_VALUE"""),45547.66666666667)</f>
        <v>45547.66667</v>
      </c>
      <c r="H177" s="1">
        <f>IFERROR(__xludf.DUMMYFUNCTION("""COMPUTED_VALUE"""),696.86)</f>
        <v>696.86</v>
      </c>
      <c r="J177" s="2">
        <f>IFERROR(__xludf.DUMMYFUNCTION("""COMPUTED_VALUE"""),45547.66666666667)</f>
        <v>45547.66667</v>
      </c>
      <c r="K177" s="1">
        <f>IFERROR(__xludf.DUMMYFUNCTION("""COMPUTED_VALUE"""),705.58)</f>
        <v>705.58</v>
      </c>
      <c r="M177" s="2">
        <f>IFERROR(__xludf.DUMMYFUNCTION("""COMPUTED_VALUE"""),45547.66666666667)</f>
        <v>45547.66667</v>
      </c>
      <c r="N177" s="1">
        <f>IFERROR(__xludf.DUMMYFUNCTION("""COMPUTED_VALUE"""),2.41705533E8)</f>
        <v>241705533</v>
      </c>
    </row>
    <row r="178">
      <c r="A178" s="2">
        <f>IFERROR(__xludf.DUMMYFUNCTION("""COMPUTED_VALUE"""),45548.66666666667)</f>
        <v>45548.66667</v>
      </c>
      <c r="B178" s="1">
        <f>IFERROR(__xludf.DUMMYFUNCTION("""COMPUTED_VALUE"""),705.58)</f>
        <v>705.58</v>
      </c>
      <c r="D178" s="2">
        <f>IFERROR(__xludf.DUMMYFUNCTION("""COMPUTED_VALUE"""),45548.66666666667)</f>
        <v>45548.66667</v>
      </c>
      <c r="E178" s="1">
        <f>IFERROR(__xludf.DUMMYFUNCTION("""COMPUTED_VALUE"""),714.24)</f>
        <v>714.24</v>
      </c>
      <c r="G178" s="2">
        <f>IFERROR(__xludf.DUMMYFUNCTION("""COMPUTED_VALUE"""),45548.66666666667)</f>
        <v>45548.66667</v>
      </c>
      <c r="H178" s="1">
        <f>IFERROR(__xludf.DUMMYFUNCTION("""COMPUTED_VALUE"""),705.58)</f>
        <v>705.58</v>
      </c>
      <c r="J178" s="2">
        <f>IFERROR(__xludf.DUMMYFUNCTION("""COMPUTED_VALUE"""),45548.66666666667)</f>
        <v>45548.66667</v>
      </c>
      <c r="K178" s="1">
        <f>IFERROR(__xludf.DUMMYFUNCTION("""COMPUTED_VALUE"""),708.55)</f>
        <v>708.55</v>
      </c>
      <c r="M178" s="2">
        <f>IFERROR(__xludf.DUMMYFUNCTION("""COMPUTED_VALUE"""),45548.66666666667)</f>
        <v>45548.66667</v>
      </c>
      <c r="N178" s="1">
        <f>IFERROR(__xludf.DUMMYFUNCTION("""COMPUTED_VALUE"""),2.19638275E8)</f>
        <v>219638275</v>
      </c>
    </row>
    <row r="179">
      <c r="A179" s="2">
        <f>IFERROR(__xludf.DUMMYFUNCTION("""COMPUTED_VALUE"""),45551.66666666667)</f>
        <v>45551.66667</v>
      </c>
      <c r="B179" s="1">
        <f>IFERROR(__xludf.DUMMYFUNCTION("""COMPUTED_VALUE"""),708.55)</f>
        <v>708.55</v>
      </c>
      <c r="D179" s="2">
        <f>IFERROR(__xludf.DUMMYFUNCTION("""COMPUTED_VALUE"""),45551.66666666667)</f>
        <v>45551.66667</v>
      </c>
      <c r="E179" s="1">
        <f>IFERROR(__xludf.DUMMYFUNCTION("""COMPUTED_VALUE"""),720.91)</f>
        <v>720.91</v>
      </c>
      <c r="G179" s="2">
        <f>IFERROR(__xludf.DUMMYFUNCTION("""COMPUTED_VALUE"""),45551.66666666667)</f>
        <v>45551.66667</v>
      </c>
      <c r="H179" s="1">
        <f>IFERROR(__xludf.DUMMYFUNCTION("""COMPUTED_VALUE"""),708.55)</f>
        <v>708.55</v>
      </c>
      <c r="J179" s="2">
        <f>IFERROR(__xludf.DUMMYFUNCTION("""COMPUTED_VALUE"""),45551.66666666667)</f>
        <v>45551.66667</v>
      </c>
      <c r="K179" s="1">
        <f>IFERROR(__xludf.DUMMYFUNCTION("""COMPUTED_VALUE"""),717.42)</f>
        <v>717.42</v>
      </c>
      <c r="M179" s="2">
        <f>IFERROR(__xludf.DUMMYFUNCTION("""COMPUTED_VALUE"""),45551.66666666667)</f>
        <v>45551.66667</v>
      </c>
      <c r="N179" s="1">
        <f>IFERROR(__xludf.DUMMYFUNCTION("""COMPUTED_VALUE"""),2.23281036E8)</f>
        <v>223281036</v>
      </c>
    </row>
    <row r="180">
      <c r="A180" s="2">
        <f>IFERROR(__xludf.DUMMYFUNCTION("""COMPUTED_VALUE"""),45552.66666666667)</f>
        <v>45552.66667</v>
      </c>
      <c r="B180" s="1">
        <f>IFERROR(__xludf.DUMMYFUNCTION("""COMPUTED_VALUE"""),717.42)</f>
        <v>717.42</v>
      </c>
      <c r="D180" s="2">
        <f>IFERROR(__xludf.DUMMYFUNCTION("""COMPUTED_VALUE"""),45552.66666666667)</f>
        <v>45552.66667</v>
      </c>
      <c r="E180" s="1">
        <f>IFERROR(__xludf.DUMMYFUNCTION("""COMPUTED_VALUE"""),728.14)</f>
        <v>728.14</v>
      </c>
      <c r="G180" s="2">
        <f>IFERROR(__xludf.DUMMYFUNCTION("""COMPUTED_VALUE"""),45552.66666666667)</f>
        <v>45552.66667</v>
      </c>
      <c r="H180" s="1">
        <f>IFERROR(__xludf.DUMMYFUNCTION("""COMPUTED_VALUE"""),716.65)</f>
        <v>716.65</v>
      </c>
      <c r="J180" s="2">
        <f>IFERROR(__xludf.DUMMYFUNCTION("""COMPUTED_VALUE"""),45552.66666666667)</f>
        <v>45552.66667</v>
      </c>
      <c r="K180" s="1">
        <f>IFERROR(__xludf.DUMMYFUNCTION("""COMPUTED_VALUE"""),727.56)</f>
        <v>727.56</v>
      </c>
      <c r="M180" s="2">
        <f>IFERROR(__xludf.DUMMYFUNCTION("""COMPUTED_VALUE"""),45552.66666666667)</f>
        <v>45552.66667</v>
      </c>
      <c r="N180" s="1">
        <f>IFERROR(__xludf.DUMMYFUNCTION("""COMPUTED_VALUE"""),2.24547504E8)</f>
        <v>224547504</v>
      </c>
    </row>
    <row r="181">
      <c r="A181" s="2">
        <f>IFERROR(__xludf.DUMMYFUNCTION("""COMPUTED_VALUE"""),45553.66666666667)</f>
        <v>45553.66667</v>
      </c>
      <c r="B181" s="1">
        <f>IFERROR(__xludf.DUMMYFUNCTION("""COMPUTED_VALUE"""),727.56)</f>
        <v>727.56</v>
      </c>
      <c r="D181" s="2">
        <f>IFERROR(__xludf.DUMMYFUNCTION("""COMPUTED_VALUE"""),45553.66666666667)</f>
        <v>45553.66667</v>
      </c>
      <c r="E181" s="1">
        <f>IFERROR(__xludf.DUMMYFUNCTION("""COMPUTED_VALUE"""),737.82)</f>
        <v>737.82</v>
      </c>
      <c r="G181" s="2">
        <f>IFERROR(__xludf.DUMMYFUNCTION("""COMPUTED_VALUE"""),45553.66666666667)</f>
        <v>45553.66667</v>
      </c>
      <c r="H181" s="1">
        <f>IFERROR(__xludf.DUMMYFUNCTION("""COMPUTED_VALUE"""),725.77)</f>
        <v>725.77</v>
      </c>
      <c r="J181" s="2">
        <f>IFERROR(__xludf.DUMMYFUNCTION("""COMPUTED_VALUE"""),45553.66666666667)</f>
        <v>45553.66667</v>
      </c>
      <c r="K181" s="1">
        <f>IFERROR(__xludf.DUMMYFUNCTION("""COMPUTED_VALUE"""),729.27)</f>
        <v>729.27</v>
      </c>
      <c r="M181" s="2">
        <f>IFERROR(__xludf.DUMMYFUNCTION("""COMPUTED_VALUE"""),45553.66666666667)</f>
        <v>45553.66667</v>
      </c>
      <c r="N181" s="1">
        <f>IFERROR(__xludf.DUMMYFUNCTION("""COMPUTED_VALUE"""),2.25172061E8)</f>
        <v>225172061</v>
      </c>
    </row>
    <row r="182">
      <c r="A182" s="2">
        <f>IFERROR(__xludf.DUMMYFUNCTION("""COMPUTED_VALUE"""),45554.66666666667)</f>
        <v>45554.66667</v>
      </c>
      <c r="B182" s="1">
        <f>IFERROR(__xludf.DUMMYFUNCTION("""COMPUTED_VALUE"""),729.27)</f>
        <v>729.27</v>
      </c>
      <c r="D182" s="2">
        <f>IFERROR(__xludf.DUMMYFUNCTION("""COMPUTED_VALUE"""),45554.66666666667)</f>
        <v>45554.66667</v>
      </c>
      <c r="E182" s="1">
        <f>IFERROR(__xludf.DUMMYFUNCTION("""COMPUTED_VALUE"""),746.33)</f>
        <v>746.33</v>
      </c>
      <c r="G182" s="2">
        <f>IFERROR(__xludf.DUMMYFUNCTION("""COMPUTED_VALUE"""),45554.66666666667)</f>
        <v>45554.66667</v>
      </c>
      <c r="H182" s="1">
        <f>IFERROR(__xludf.DUMMYFUNCTION("""COMPUTED_VALUE"""),729.27)</f>
        <v>729.27</v>
      </c>
      <c r="J182" s="2">
        <f>IFERROR(__xludf.DUMMYFUNCTION("""COMPUTED_VALUE"""),45554.66666666667)</f>
        <v>45554.66667</v>
      </c>
      <c r="K182" s="1">
        <f>IFERROR(__xludf.DUMMYFUNCTION("""COMPUTED_VALUE"""),738.31)</f>
        <v>738.31</v>
      </c>
      <c r="M182" s="2">
        <f>IFERROR(__xludf.DUMMYFUNCTION("""COMPUTED_VALUE"""),45554.66666666667)</f>
        <v>45554.66667</v>
      </c>
      <c r="N182" s="1">
        <f>IFERROR(__xludf.DUMMYFUNCTION("""COMPUTED_VALUE"""),2.46530567E8)</f>
        <v>246530567</v>
      </c>
    </row>
    <row r="183">
      <c r="A183" s="2">
        <f>IFERROR(__xludf.DUMMYFUNCTION("""COMPUTED_VALUE"""),45555.66666666667)</f>
        <v>45555.66667</v>
      </c>
      <c r="B183" s="1">
        <f>IFERROR(__xludf.DUMMYFUNCTION("""COMPUTED_VALUE"""),738.31)</f>
        <v>738.31</v>
      </c>
      <c r="D183" s="2">
        <f>IFERROR(__xludf.DUMMYFUNCTION("""COMPUTED_VALUE"""),45555.66666666667)</f>
        <v>45555.66667</v>
      </c>
      <c r="E183" s="1">
        <f>IFERROR(__xludf.DUMMYFUNCTION("""COMPUTED_VALUE"""),738.33)</f>
        <v>738.33</v>
      </c>
      <c r="G183" s="2">
        <f>IFERROR(__xludf.DUMMYFUNCTION("""COMPUTED_VALUE"""),45555.66666666667)</f>
        <v>45555.66667</v>
      </c>
      <c r="H183" s="1">
        <f>IFERROR(__xludf.DUMMYFUNCTION("""COMPUTED_VALUE"""),728.85)</f>
        <v>728.85</v>
      </c>
      <c r="J183" s="2">
        <f>IFERROR(__xludf.DUMMYFUNCTION("""COMPUTED_VALUE"""),45555.66666666667)</f>
        <v>45555.66667</v>
      </c>
      <c r="K183" s="1">
        <f>IFERROR(__xludf.DUMMYFUNCTION("""COMPUTED_VALUE"""),736.38)</f>
        <v>736.38</v>
      </c>
      <c r="M183" s="2">
        <f>IFERROR(__xludf.DUMMYFUNCTION("""COMPUTED_VALUE"""),45555.66666666667)</f>
        <v>45555.66667</v>
      </c>
      <c r="N183" s="1">
        <f>IFERROR(__xludf.DUMMYFUNCTION("""COMPUTED_VALUE"""),4.79452918E8)</f>
        <v>479452918</v>
      </c>
    </row>
    <row r="184">
      <c r="A184" s="2">
        <f>IFERROR(__xludf.DUMMYFUNCTION("""COMPUTED_VALUE"""),45558.66666666667)</f>
        <v>45558.66667</v>
      </c>
      <c r="B184" s="1">
        <f>IFERROR(__xludf.DUMMYFUNCTION("""COMPUTED_VALUE"""),736.38)</f>
        <v>736.38</v>
      </c>
      <c r="D184" s="2">
        <f>IFERROR(__xludf.DUMMYFUNCTION("""COMPUTED_VALUE"""),45558.66666666667)</f>
        <v>45558.66667</v>
      </c>
      <c r="E184" s="1">
        <f>IFERROR(__xludf.DUMMYFUNCTION("""COMPUTED_VALUE"""),749.61)</f>
        <v>749.61</v>
      </c>
      <c r="G184" s="2">
        <f>IFERROR(__xludf.DUMMYFUNCTION("""COMPUTED_VALUE"""),45558.66666666667)</f>
        <v>45558.66667</v>
      </c>
      <c r="H184" s="1">
        <f>IFERROR(__xludf.DUMMYFUNCTION("""COMPUTED_VALUE"""),735.89)</f>
        <v>735.89</v>
      </c>
      <c r="J184" s="2">
        <f>IFERROR(__xludf.DUMMYFUNCTION("""COMPUTED_VALUE"""),45558.66666666667)</f>
        <v>45558.66667</v>
      </c>
      <c r="K184" s="1">
        <f>IFERROR(__xludf.DUMMYFUNCTION("""COMPUTED_VALUE"""),746.23)</f>
        <v>746.23</v>
      </c>
      <c r="M184" s="2">
        <f>IFERROR(__xludf.DUMMYFUNCTION("""COMPUTED_VALUE"""),45558.66666666667)</f>
        <v>45558.66667</v>
      </c>
      <c r="N184" s="1">
        <f>IFERROR(__xludf.DUMMYFUNCTION("""COMPUTED_VALUE"""),2.4174207E8)</f>
        <v>241742070</v>
      </c>
    </row>
    <row r="185">
      <c r="A185" s="2">
        <f>IFERROR(__xludf.DUMMYFUNCTION("""COMPUTED_VALUE"""),45559.66666666667)</f>
        <v>45559.66667</v>
      </c>
      <c r="B185" s="1">
        <f>IFERROR(__xludf.DUMMYFUNCTION("""COMPUTED_VALUE"""),746.23)</f>
        <v>746.23</v>
      </c>
      <c r="D185" s="2">
        <f>IFERROR(__xludf.DUMMYFUNCTION("""COMPUTED_VALUE"""),45559.66666666667)</f>
        <v>45559.66667</v>
      </c>
      <c r="E185" s="1">
        <f>IFERROR(__xludf.DUMMYFUNCTION("""COMPUTED_VALUE"""),753.93)</f>
        <v>753.93</v>
      </c>
      <c r="G185" s="2">
        <f>IFERROR(__xludf.DUMMYFUNCTION("""COMPUTED_VALUE"""),45559.66666666667)</f>
        <v>45559.66667</v>
      </c>
      <c r="H185" s="1">
        <f>IFERROR(__xludf.DUMMYFUNCTION("""COMPUTED_VALUE"""),743.11)</f>
        <v>743.11</v>
      </c>
      <c r="J185" s="2">
        <f>IFERROR(__xludf.DUMMYFUNCTION("""COMPUTED_VALUE"""),45559.66666666667)</f>
        <v>45559.66667</v>
      </c>
      <c r="K185" s="1">
        <f>IFERROR(__xludf.DUMMYFUNCTION("""COMPUTED_VALUE"""),743.6)</f>
        <v>743.6</v>
      </c>
      <c r="M185" s="2">
        <f>IFERROR(__xludf.DUMMYFUNCTION("""COMPUTED_VALUE"""),45559.66666666667)</f>
        <v>45559.66667</v>
      </c>
      <c r="N185" s="1">
        <f>IFERROR(__xludf.DUMMYFUNCTION("""COMPUTED_VALUE"""),2.02944211E8)</f>
        <v>202944211</v>
      </c>
    </row>
    <row r="186">
      <c r="A186" s="2">
        <f>IFERROR(__xludf.DUMMYFUNCTION("""COMPUTED_VALUE"""),45560.66666666667)</f>
        <v>45560.66667</v>
      </c>
      <c r="B186" s="1">
        <f>IFERROR(__xludf.DUMMYFUNCTION("""COMPUTED_VALUE"""),743.6)</f>
        <v>743.6</v>
      </c>
      <c r="D186" s="2">
        <f>IFERROR(__xludf.DUMMYFUNCTION("""COMPUTED_VALUE"""),45560.66666666667)</f>
        <v>45560.66667</v>
      </c>
      <c r="E186" s="1">
        <f>IFERROR(__xludf.DUMMYFUNCTION("""COMPUTED_VALUE"""),743.84)</f>
        <v>743.84</v>
      </c>
      <c r="G186" s="2">
        <f>IFERROR(__xludf.DUMMYFUNCTION("""COMPUTED_VALUE"""),45560.66666666667)</f>
        <v>45560.66667</v>
      </c>
      <c r="H186" s="1">
        <f>IFERROR(__xludf.DUMMYFUNCTION("""COMPUTED_VALUE"""),727.76)</f>
        <v>727.76</v>
      </c>
      <c r="J186" s="2">
        <f>IFERROR(__xludf.DUMMYFUNCTION("""COMPUTED_VALUE"""),45560.66666666667)</f>
        <v>45560.66667</v>
      </c>
      <c r="K186" s="1">
        <f>IFERROR(__xludf.DUMMYFUNCTION("""COMPUTED_VALUE"""),729.38)</f>
        <v>729.38</v>
      </c>
      <c r="M186" s="2">
        <f>IFERROR(__xludf.DUMMYFUNCTION("""COMPUTED_VALUE"""),45560.66666666667)</f>
        <v>45560.66667</v>
      </c>
      <c r="N186" s="1">
        <f>IFERROR(__xludf.DUMMYFUNCTION("""COMPUTED_VALUE"""),2.28036965E8)</f>
        <v>228036965</v>
      </c>
    </row>
    <row r="187">
      <c r="A187" s="2">
        <f>IFERROR(__xludf.DUMMYFUNCTION("""COMPUTED_VALUE"""),45561.66666666667)</f>
        <v>45561.66667</v>
      </c>
      <c r="B187" s="1">
        <f>IFERROR(__xludf.DUMMYFUNCTION("""COMPUTED_VALUE"""),729.38)</f>
        <v>729.38</v>
      </c>
      <c r="D187" s="2">
        <f>IFERROR(__xludf.DUMMYFUNCTION("""COMPUTED_VALUE"""),45561.66666666667)</f>
        <v>45561.66667</v>
      </c>
      <c r="E187" s="1">
        <f>IFERROR(__xludf.DUMMYFUNCTION("""COMPUTED_VALUE"""),729.38)</f>
        <v>729.38</v>
      </c>
      <c r="G187" s="2">
        <f>IFERROR(__xludf.DUMMYFUNCTION("""COMPUTED_VALUE"""),45561.66666666667)</f>
        <v>45561.66667</v>
      </c>
      <c r="H187" s="1">
        <f>IFERROR(__xludf.DUMMYFUNCTION("""COMPUTED_VALUE"""),713.29)</f>
        <v>713.29</v>
      </c>
      <c r="J187" s="2">
        <f>IFERROR(__xludf.DUMMYFUNCTION("""COMPUTED_VALUE"""),45561.66666666667)</f>
        <v>45561.66667</v>
      </c>
      <c r="K187" s="1">
        <f>IFERROR(__xludf.DUMMYFUNCTION("""COMPUTED_VALUE"""),715.35)</f>
        <v>715.35</v>
      </c>
      <c r="M187" s="2">
        <f>IFERROR(__xludf.DUMMYFUNCTION("""COMPUTED_VALUE"""),45561.66666666667)</f>
        <v>45561.66667</v>
      </c>
      <c r="N187" s="1">
        <f>IFERROR(__xludf.DUMMYFUNCTION("""COMPUTED_VALUE"""),3.57774567E8)</f>
        <v>357774567</v>
      </c>
    </row>
    <row r="188">
      <c r="A188" s="2">
        <f>IFERROR(__xludf.DUMMYFUNCTION("""COMPUTED_VALUE"""),45562.66666666667)</f>
        <v>45562.66667</v>
      </c>
      <c r="B188" s="1">
        <f>IFERROR(__xludf.DUMMYFUNCTION("""COMPUTED_VALUE"""),715.35)</f>
        <v>715.35</v>
      </c>
      <c r="D188" s="2">
        <f>IFERROR(__xludf.DUMMYFUNCTION("""COMPUTED_VALUE"""),45562.66666666667)</f>
        <v>45562.66667</v>
      </c>
      <c r="E188" s="1">
        <f>IFERROR(__xludf.DUMMYFUNCTION("""COMPUTED_VALUE"""),731.38)</f>
        <v>731.38</v>
      </c>
      <c r="G188" s="2">
        <f>IFERROR(__xludf.DUMMYFUNCTION("""COMPUTED_VALUE"""),45562.66666666667)</f>
        <v>45562.66667</v>
      </c>
      <c r="H188" s="1">
        <f>IFERROR(__xludf.DUMMYFUNCTION("""COMPUTED_VALUE"""),715.35)</f>
        <v>715.35</v>
      </c>
      <c r="J188" s="2">
        <f>IFERROR(__xludf.DUMMYFUNCTION("""COMPUTED_VALUE"""),45562.66666666667)</f>
        <v>45562.66667</v>
      </c>
      <c r="K188" s="1">
        <f>IFERROR(__xludf.DUMMYFUNCTION("""COMPUTED_VALUE"""),730.07)</f>
        <v>730.07</v>
      </c>
      <c r="M188" s="2">
        <f>IFERROR(__xludf.DUMMYFUNCTION("""COMPUTED_VALUE"""),45562.66666666667)</f>
        <v>45562.66667</v>
      </c>
      <c r="N188" s="1">
        <f>IFERROR(__xludf.DUMMYFUNCTION("""COMPUTED_VALUE"""),2.66328029E8)</f>
        <v>266328029</v>
      </c>
    </row>
    <row r="189">
      <c r="A189" s="2">
        <f>IFERROR(__xludf.DUMMYFUNCTION("""COMPUTED_VALUE"""),45565.66666666667)</f>
        <v>45565.66667</v>
      </c>
      <c r="B189" s="1">
        <f>IFERROR(__xludf.DUMMYFUNCTION("""COMPUTED_VALUE"""),730.07)</f>
        <v>730.07</v>
      </c>
      <c r="D189" s="2">
        <f>IFERROR(__xludf.DUMMYFUNCTION("""COMPUTED_VALUE"""),45565.66666666667)</f>
        <v>45565.66667</v>
      </c>
      <c r="E189" s="1">
        <f>IFERROR(__xludf.DUMMYFUNCTION("""COMPUTED_VALUE"""),736.45)</f>
        <v>736.45</v>
      </c>
      <c r="G189" s="2">
        <f>IFERROR(__xludf.DUMMYFUNCTION("""COMPUTED_VALUE"""),45565.66666666667)</f>
        <v>45565.66667</v>
      </c>
      <c r="H189" s="1">
        <f>IFERROR(__xludf.DUMMYFUNCTION("""COMPUTED_VALUE"""),725.21)</f>
        <v>725.21</v>
      </c>
      <c r="J189" s="2">
        <f>IFERROR(__xludf.DUMMYFUNCTION("""COMPUTED_VALUE"""),45565.66666666667)</f>
        <v>45565.66667</v>
      </c>
      <c r="K189" s="1">
        <f>IFERROR(__xludf.DUMMYFUNCTION("""COMPUTED_VALUE"""),735.12)</f>
        <v>735.12</v>
      </c>
      <c r="M189" s="2">
        <f>IFERROR(__xludf.DUMMYFUNCTION("""COMPUTED_VALUE"""),45565.66666666667)</f>
        <v>45565.66667</v>
      </c>
      <c r="N189" s="1">
        <f>IFERROR(__xludf.DUMMYFUNCTION("""COMPUTED_VALUE"""),3.47831604E8)</f>
        <v>347831604</v>
      </c>
    </row>
    <row r="190">
      <c r="A190" s="2">
        <f>IFERROR(__xludf.DUMMYFUNCTION("""COMPUTED_VALUE"""),45566.66666666667)</f>
        <v>45566.66667</v>
      </c>
      <c r="B190" s="1">
        <f>IFERROR(__xludf.DUMMYFUNCTION("""COMPUTED_VALUE"""),735.12)</f>
        <v>735.12</v>
      </c>
      <c r="D190" s="2">
        <f>IFERROR(__xludf.DUMMYFUNCTION("""COMPUTED_VALUE"""),45566.66666666667)</f>
        <v>45566.66667</v>
      </c>
      <c r="E190" s="1">
        <f>IFERROR(__xludf.DUMMYFUNCTION("""COMPUTED_VALUE"""),753.88)</f>
        <v>753.88</v>
      </c>
      <c r="G190" s="2">
        <f>IFERROR(__xludf.DUMMYFUNCTION("""COMPUTED_VALUE"""),45566.66666666667)</f>
        <v>45566.66667</v>
      </c>
      <c r="H190" s="1">
        <f>IFERROR(__xludf.DUMMYFUNCTION("""COMPUTED_VALUE"""),727.57)</f>
        <v>727.57</v>
      </c>
      <c r="J190" s="2">
        <f>IFERROR(__xludf.DUMMYFUNCTION("""COMPUTED_VALUE"""),45566.66666666667)</f>
        <v>45566.66667</v>
      </c>
      <c r="K190" s="1">
        <f>IFERROR(__xludf.DUMMYFUNCTION("""COMPUTED_VALUE"""),750.43)</f>
        <v>750.43</v>
      </c>
      <c r="M190" s="2">
        <f>IFERROR(__xludf.DUMMYFUNCTION("""COMPUTED_VALUE"""),45566.66666666667)</f>
        <v>45566.66667</v>
      </c>
      <c r="N190" s="1">
        <f>IFERROR(__xludf.DUMMYFUNCTION("""COMPUTED_VALUE"""),3.19232604E8)</f>
        <v>319232604</v>
      </c>
    </row>
    <row r="191">
      <c r="A191" s="2">
        <f>IFERROR(__xludf.DUMMYFUNCTION("""COMPUTED_VALUE"""),45567.66666666667)</f>
        <v>45567.66667</v>
      </c>
      <c r="B191" s="1">
        <f>IFERROR(__xludf.DUMMYFUNCTION("""COMPUTED_VALUE"""),750.43)</f>
        <v>750.43</v>
      </c>
      <c r="D191" s="2">
        <f>IFERROR(__xludf.DUMMYFUNCTION("""COMPUTED_VALUE"""),45567.66666666667)</f>
        <v>45567.66667</v>
      </c>
      <c r="E191" s="1">
        <f>IFERROR(__xludf.DUMMYFUNCTION("""COMPUTED_VALUE"""),762.94)</f>
        <v>762.94</v>
      </c>
      <c r="G191" s="2">
        <f>IFERROR(__xludf.DUMMYFUNCTION("""COMPUTED_VALUE"""),45567.66666666667)</f>
        <v>45567.66667</v>
      </c>
      <c r="H191" s="1">
        <f>IFERROR(__xludf.DUMMYFUNCTION("""COMPUTED_VALUE"""),750.3)</f>
        <v>750.3</v>
      </c>
      <c r="J191" s="2">
        <f>IFERROR(__xludf.DUMMYFUNCTION("""COMPUTED_VALUE"""),45567.66666666667)</f>
        <v>45567.66667</v>
      </c>
      <c r="K191" s="1">
        <f>IFERROR(__xludf.DUMMYFUNCTION("""COMPUTED_VALUE"""),758.53)</f>
        <v>758.53</v>
      </c>
      <c r="M191" s="2">
        <f>IFERROR(__xludf.DUMMYFUNCTION("""COMPUTED_VALUE"""),45567.66666666667)</f>
        <v>45567.66667</v>
      </c>
      <c r="N191" s="1">
        <f>IFERROR(__xludf.DUMMYFUNCTION("""COMPUTED_VALUE"""),2.39493976E8)</f>
        <v>239493976</v>
      </c>
    </row>
    <row r="192">
      <c r="A192" s="2">
        <f>IFERROR(__xludf.DUMMYFUNCTION("""COMPUTED_VALUE"""),45568.66666666667)</f>
        <v>45568.66667</v>
      </c>
      <c r="B192" s="1">
        <f>IFERROR(__xludf.DUMMYFUNCTION("""COMPUTED_VALUE"""),758.53)</f>
        <v>758.53</v>
      </c>
      <c r="D192" s="2">
        <f>IFERROR(__xludf.DUMMYFUNCTION("""COMPUTED_VALUE"""),45568.66666666667)</f>
        <v>45568.66667</v>
      </c>
      <c r="E192" s="1">
        <f>IFERROR(__xludf.DUMMYFUNCTION("""COMPUTED_VALUE"""),771.86)</f>
        <v>771.86</v>
      </c>
      <c r="G192" s="2">
        <f>IFERROR(__xludf.DUMMYFUNCTION("""COMPUTED_VALUE"""),45568.66666666667)</f>
        <v>45568.66667</v>
      </c>
      <c r="H192" s="1">
        <f>IFERROR(__xludf.DUMMYFUNCTION("""COMPUTED_VALUE"""),755.54)</f>
        <v>755.54</v>
      </c>
      <c r="J192" s="2">
        <f>IFERROR(__xludf.DUMMYFUNCTION("""COMPUTED_VALUE"""),45568.66666666667)</f>
        <v>45568.66667</v>
      </c>
      <c r="K192" s="1">
        <f>IFERROR(__xludf.DUMMYFUNCTION("""COMPUTED_VALUE"""),771.26)</f>
        <v>771.26</v>
      </c>
      <c r="M192" s="2">
        <f>IFERROR(__xludf.DUMMYFUNCTION("""COMPUTED_VALUE"""),45568.66666666667)</f>
        <v>45568.66667</v>
      </c>
      <c r="N192" s="1">
        <f>IFERROR(__xludf.DUMMYFUNCTION("""COMPUTED_VALUE"""),2.65104234E8)</f>
        <v>265104234</v>
      </c>
    </row>
    <row r="193">
      <c r="A193" s="2">
        <f>IFERROR(__xludf.DUMMYFUNCTION("""COMPUTED_VALUE"""),45569.66666666667)</f>
        <v>45569.66667</v>
      </c>
      <c r="B193" s="1">
        <f>IFERROR(__xludf.DUMMYFUNCTION("""COMPUTED_VALUE"""),771.26)</f>
        <v>771.26</v>
      </c>
      <c r="D193" s="2">
        <f>IFERROR(__xludf.DUMMYFUNCTION("""COMPUTED_VALUE"""),45569.66666666667)</f>
        <v>45569.66667</v>
      </c>
      <c r="E193" s="1">
        <f>IFERROR(__xludf.DUMMYFUNCTION("""COMPUTED_VALUE"""),781.0)</f>
        <v>781</v>
      </c>
      <c r="G193" s="2">
        <f>IFERROR(__xludf.DUMMYFUNCTION("""COMPUTED_VALUE"""),45569.66666666667)</f>
        <v>45569.66667</v>
      </c>
      <c r="H193" s="1">
        <f>IFERROR(__xludf.DUMMYFUNCTION("""COMPUTED_VALUE"""),771.08)</f>
        <v>771.08</v>
      </c>
      <c r="J193" s="2">
        <f>IFERROR(__xludf.DUMMYFUNCTION("""COMPUTED_VALUE"""),45569.66666666667)</f>
        <v>45569.66667</v>
      </c>
      <c r="K193" s="1">
        <f>IFERROR(__xludf.DUMMYFUNCTION("""COMPUTED_VALUE"""),779.04)</f>
        <v>779.04</v>
      </c>
      <c r="M193" s="2">
        <f>IFERROR(__xludf.DUMMYFUNCTION("""COMPUTED_VALUE"""),45569.66666666667)</f>
        <v>45569.66667</v>
      </c>
      <c r="N193" s="1">
        <f>IFERROR(__xludf.DUMMYFUNCTION("""COMPUTED_VALUE"""),2.24366398E8)</f>
        <v>224366398</v>
      </c>
    </row>
    <row r="194">
      <c r="A194" s="2">
        <f>IFERROR(__xludf.DUMMYFUNCTION("""COMPUTED_VALUE"""),45572.66666666667)</f>
        <v>45572.66667</v>
      </c>
      <c r="B194" s="1">
        <f>IFERROR(__xludf.DUMMYFUNCTION("""COMPUTED_VALUE"""),779.04)</f>
        <v>779.04</v>
      </c>
      <c r="D194" s="2">
        <f>IFERROR(__xludf.DUMMYFUNCTION("""COMPUTED_VALUE"""),45572.66666666667)</f>
        <v>45572.66667</v>
      </c>
      <c r="E194" s="1">
        <f>IFERROR(__xludf.DUMMYFUNCTION("""COMPUTED_VALUE"""),786.85)</f>
        <v>786.85</v>
      </c>
      <c r="G194" s="2">
        <f>IFERROR(__xludf.DUMMYFUNCTION("""COMPUTED_VALUE"""),45572.66666666667)</f>
        <v>45572.66667</v>
      </c>
      <c r="H194" s="1">
        <f>IFERROR(__xludf.DUMMYFUNCTION("""COMPUTED_VALUE"""),779.04)</f>
        <v>779.04</v>
      </c>
      <c r="J194" s="2">
        <f>IFERROR(__xludf.DUMMYFUNCTION("""COMPUTED_VALUE"""),45572.66666666667)</f>
        <v>45572.66667</v>
      </c>
      <c r="K194" s="1">
        <f>IFERROR(__xludf.DUMMYFUNCTION("""COMPUTED_VALUE"""),781.66)</f>
        <v>781.66</v>
      </c>
      <c r="M194" s="2">
        <f>IFERROR(__xludf.DUMMYFUNCTION("""COMPUTED_VALUE"""),45572.66666666667)</f>
        <v>45572.66667</v>
      </c>
      <c r="N194" s="1">
        <f>IFERROR(__xludf.DUMMYFUNCTION("""COMPUTED_VALUE"""),1.95477082E8)</f>
        <v>195477082</v>
      </c>
    </row>
    <row r="195">
      <c r="A195" s="2">
        <f>IFERROR(__xludf.DUMMYFUNCTION("""COMPUTED_VALUE"""),45573.66666666667)</f>
        <v>45573.66667</v>
      </c>
      <c r="B195" s="1">
        <f>IFERROR(__xludf.DUMMYFUNCTION("""COMPUTED_VALUE"""),781.66)</f>
        <v>781.66</v>
      </c>
      <c r="D195" s="2">
        <f>IFERROR(__xludf.DUMMYFUNCTION("""COMPUTED_VALUE"""),45573.66666666667)</f>
        <v>45573.66667</v>
      </c>
      <c r="E195" s="1">
        <f>IFERROR(__xludf.DUMMYFUNCTION("""COMPUTED_VALUE"""),781.66)</f>
        <v>781.66</v>
      </c>
      <c r="G195" s="2">
        <f>IFERROR(__xludf.DUMMYFUNCTION("""COMPUTED_VALUE"""),45573.66666666667)</f>
        <v>45573.66667</v>
      </c>
      <c r="H195" s="1">
        <f>IFERROR(__xludf.DUMMYFUNCTION("""COMPUTED_VALUE"""),758.01)</f>
        <v>758.01</v>
      </c>
      <c r="J195" s="2">
        <f>IFERROR(__xludf.DUMMYFUNCTION("""COMPUTED_VALUE"""),45573.66666666667)</f>
        <v>45573.66667</v>
      </c>
      <c r="K195" s="1">
        <f>IFERROR(__xludf.DUMMYFUNCTION("""COMPUTED_VALUE"""),761.65)</f>
        <v>761.65</v>
      </c>
      <c r="M195" s="2">
        <f>IFERROR(__xludf.DUMMYFUNCTION("""COMPUTED_VALUE"""),45573.66666666667)</f>
        <v>45573.66667</v>
      </c>
      <c r="N195" s="1">
        <f>IFERROR(__xludf.DUMMYFUNCTION("""COMPUTED_VALUE"""),2.11574901E8)</f>
        <v>211574901</v>
      </c>
    </row>
    <row r="196">
      <c r="A196" s="2">
        <f>IFERROR(__xludf.DUMMYFUNCTION("""COMPUTED_VALUE"""),45574.66666666667)</f>
        <v>45574.66667</v>
      </c>
      <c r="B196" s="1">
        <f>IFERROR(__xludf.DUMMYFUNCTION("""COMPUTED_VALUE"""),761.65)</f>
        <v>761.65</v>
      </c>
      <c r="D196" s="2">
        <f>IFERROR(__xludf.DUMMYFUNCTION("""COMPUTED_VALUE"""),45574.66666666667)</f>
        <v>45574.66667</v>
      </c>
      <c r="E196" s="1">
        <f>IFERROR(__xludf.DUMMYFUNCTION("""COMPUTED_VALUE"""),767.47)</f>
        <v>767.47</v>
      </c>
      <c r="G196" s="2">
        <f>IFERROR(__xludf.DUMMYFUNCTION("""COMPUTED_VALUE"""),45574.66666666667)</f>
        <v>45574.66667</v>
      </c>
      <c r="H196" s="1">
        <f>IFERROR(__xludf.DUMMYFUNCTION("""COMPUTED_VALUE"""),754.86)</f>
        <v>754.86</v>
      </c>
      <c r="J196" s="2">
        <f>IFERROR(__xludf.DUMMYFUNCTION("""COMPUTED_VALUE"""),45574.66666666667)</f>
        <v>45574.66667</v>
      </c>
      <c r="K196" s="1">
        <f>IFERROR(__xludf.DUMMYFUNCTION("""COMPUTED_VALUE"""),765.35)</f>
        <v>765.35</v>
      </c>
      <c r="M196" s="2">
        <f>IFERROR(__xludf.DUMMYFUNCTION("""COMPUTED_VALUE"""),45574.66666666667)</f>
        <v>45574.66667</v>
      </c>
      <c r="N196" s="1">
        <f>IFERROR(__xludf.DUMMYFUNCTION("""COMPUTED_VALUE"""),1.49381074E8)</f>
        <v>149381074</v>
      </c>
    </row>
    <row r="197">
      <c r="A197" s="2">
        <f>IFERROR(__xludf.DUMMYFUNCTION("""COMPUTED_VALUE"""),45575.66666666667)</f>
        <v>45575.66667</v>
      </c>
      <c r="B197" s="1">
        <f>IFERROR(__xludf.DUMMYFUNCTION("""COMPUTED_VALUE"""),765.35)</f>
        <v>765.35</v>
      </c>
      <c r="D197" s="2">
        <f>IFERROR(__xludf.DUMMYFUNCTION("""COMPUTED_VALUE"""),45575.66666666667)</f>
        <v>45575.66667</v>
      </c>
      <c r="E197" s="1">
        <f>IFERROR(__xludf.DUMMYFUNCTION("""COMPUTED_VALUE"""),774.15)</f>
        <v>774.15</v>
      </c>
      <c r="G197" s="2">
        <f>IFERROR(__xludf.DUMMYFUNCTION("""COMPUTED_VALUE"""),45575.66666666667)</f>
        <v>45575.66667</v>
      </c>
      <c r="H197" s="1">
        <f>IFERROR(__xludf.DUMMYFUNCTION("""COMPUTED_VALUE"""),764.39)</f>
        <v>764.39</v>
      </c>
      <c r="J197" s="2">
        <f>IFERROR(__xludf.DUMMYFUNCTION("""COMPUTED_VALUE"""),45575.66666666667)</f>
        <v>45575.66667</v>
      </c>
      <c r="K197" s="1">
        <f>IFERROR(__xludf.DUMMYFUNCTION("""COMPUTED_VALUE"""),770.55)</f>
        <v>770.55</v>
      </c>
      <c r="M197" s="2">
        <f>IFERROR(__xludf.DUMMYFUNCTION("""COMPUTED_VALUE"""),45575.66666666667)</f>
        <v>45575.66667</v>
      </c>
      <c r="N197" s="1">
        <f>IFERROR(__xludf.DUMMYFUNCTION("""COMPUTED_VALUE"""),1.6564031E8)</f>
        <v>165640310</v>
      </c>
    </row>
    <row r="198">
      <c r="A198" s="2">
        <f>IFERROR(__xludf.DUMMYFUNCTION("""COMPUTED_VALUE"""),45576.66666666667)</f>
        <v>45576.66667</v>
      </c>
      <c r="B198" s="1">
        <f>IFERROR(__xludf.DUMMYFUNCTION("""COMPUTED_VALUE"""),770.55)</f>
        <v>770.55</v>
      </c>
      <c r="D198" s="2">
        <f>IFERROR(__xludf.DUMMYFUNCTION("""COMPUTED_VALUE"""),45576.66666666667)</f>
        <v>45576.66667</v>
      </c>
      <c r="E198" s="1">
        <f>IFERROR(__xludf.DUMMYFUNCTION("""COMPUTED_VALUE"""),777.98)</f>
        <v>777.98</v>
      </c>
      <c r="G198" s="2">
        <f>IFERROR(__xludf.DUMMYFUNCTION("""COMPUTED_VALUE"""),45576.66666666667)</f>
        <v>45576.66667</v>
      </c>
      <c r="H198" s="1">
        <f>IFERROR(__xludf.DUMMYFUNCTION("""COMPUTED_VALUE"""),768.91)</f>
        <v>768.91</v>
      </c>
      <c r="J198" s="2">
        <f>IFERROR(__xludf.DUMMYFUNCTION("""COMPUTED_VALUE"""),45576.66666666667)</f>
        <v>45576.66667</v>
      </c>
      <c r="K198" s="1">
        <f>IFERROR(__xludf.DUMMYFUNCTION("""COMPUTED_VALUE"""),774.93)</f>
        <v>774.93</v>
      </c>
      <c r="M198" s="2">
        <f>IFERROR(__xludf.DUMMYFUNCTION("""COMPUTED_VALUE"""),45576.66666666667)</f>
        <v>45576.66667</v>
      </c>
      <c r="N198" s="1">
        <f>IFERROR(__xludf.DUMMYFUNCTION("""COMPUTED_VALUE"""),1.70755366E8)</f>
        <v>170755366</v>
      </c>
    </row>
    <row r="199">
      <c r="A199" s="2">
        <f>IFERROR(__xludf.DUMMYFUNCTION("""COMPUTED_VALUE"""),45579.66666666667)</f>
        <v>45579.66667</v>
      </c>
      <c r="B199" s="1">
        <f>IFERROR(__xludf.DUMMYFUNCTION("""COMPUTED_VALUE"""),774.93)</f>
        <v>774.93</v>
      </c>
      <c r="D199" s="2">
        <f>IFERROR(__xludf.DUMMYFUNCTION("""COMPUTED_VALUE"""),45579.66666666667)</f>
        <v>45579.66667</v>
      </c>
      <c r="E199" s="1">
        <f>IFERROR(__xludf.DUMMYFUNCTION("""COMPUTED_VALUE"""),775.45)</f>
        <v>775.45</v>
      </c>
      <c r="G199" s="2">
        <f>IFERROR(__xludf.DUMMYFUNCTION("""COMPUTED_VALUE"""),45579.66666666667)</f>
        <v>45579.66667</v>
      </c>
      <c r="H199" s="1">
        <f>IFERROR(__xludf.DUMMYFUNCTION("""COMPUTED_VALUE"""),768.58)</f>
        <v>768.58</v>
      </c>
      <c r="J199" s="2">
        <f>IFERROR(__xludf.DUMMYFUNCTION("""COMPUTED_VALUE"""),45579.66666666667)</f>
        <v>45579.66667</v>
      </c>
      <c r="K199" s="1">
        <f>IFERROR(__xludf.DUMMYFUNCTION("""COMPUTED_VALUE"""),773.27)</f>
        <v>773.27</v>
      </c>
      <c r="M199" s="2">
        <f>IFERROR(__xludf.DUMMYFUNCTION("""COMPUTED_VALUE"""),45579.66666666667)</f>
        <v>45579.66667</v>
      </c>
      <c r="N199" s="1">
        <f>IFERROR(__xludf.DUMMYFUNCTION("""COMPUTED_VALUE"""),1.53569371E8)</f>
        <v>153569371</v>
      </c>
    </row>
    <row r="200">
      <c r="A200" s="2">
        <f>IFERROR(__xludf.DUMMYFUNCTION("""COMPUTED_VALUE"""),45580.66666666667)</f>
        <v>45580.66667</v>
      </c>
      <c r="B200" s="1">
        <f>IFERROR(__xludf.DUMMYFUNCTION("""COMPUTED_VALUE"""),773.27)</f>
        <v>773.27</v>
      </c>
      <c r="D200" s="2">
        <f>IFERROR(__xludf.DUMMYFUNCTION("""COMPUTED_VALUE"""),45580.66666666667)</f>
        <v>45580.66667</v>
      </c>
      <c r="E200" s="1">
        <f>IFERROR(__xludf.DUMMYFUNCTION("""COMPUTED_VALUE"""),773.27)</f>
        <v>773.27</v>
      </c>
      <c r="G200" s="2">
        <f>IFERROR(__xludf.DUMMYFUNCTION("""COMPUTED_VALUE"""),45580.66666666667)</f>
        <v>45580.66667</v>
      </c>
      <c r="H200" s="1">
        <f>IFERROR(__xludf.DUMMYFUNCTION("""COMPUTED_VALUE"""),749.02)</f>
        <v>749.02</v>
      </c>
      <c r="J200" s="2">
        <f>IFERROR(__xludf.DUMMYFUNCTION("""COMPUTED_VALUE"""),45580.66666666667)</f>
        <v>45580.66667</v>
      </c>
      <c r="K200" s="1">
        <f>IFERROR(__xludf.DUMMYFUNCTION("""COMPUTED_VALUE"""),749.61)</f>
        <v>749.61</v>
      </c>
      <c r="M200" s="2">
        <f>IFERROR(__xludf.DUMMYFUNCTION("""COMPUTED_VALUE"""),45580.66666666667)</f>
        <v>45580.66667</v>
      </c>
      <c r="N200" s="1">
        <f>IFERROR(__xludf.DUMMYFUNCTION("""COMPUTED_VALUE"""),2.24195944E8)</f>
        <v>224195944</v>
      </c>
    </row>
    <row r="201">
      <c r="A201" s="2">
        <f>IFERROR(__xludf.DUMMYFUNCTION("""COMPUTED_VALUE"""),45581.66666666667)</f>
        <v>45581.66667</v>
      </c>
      <c r="B201" s="1">
        <f>IFERROR(__xludf.DUMMYFUNCTION("""COMPUTED_VALUE"""),749.61)</f>
        <v>749.61</v>
      </c>
      <c r="D201" s="2">
        <f>IFERROR(__xludf.DUMMYFUNCTION("""COMPUTED_VALUE"""),45581.66666666667)</f>
        <v>45581.66667</v>
      </c>
      <c r="E201" s="1">
        <f>IFERROR(__xludf.DUMMYFUNCTION("""COMPUTED_VALUE"""),755.55)</f>
        <v>755.55</v>
      </c>
      <c r="G201" s="2">
        <f>IFERROR(__xludf.DUMMYFUNCTION("""COMPUTED_VALUE"""),45581.66666666667)</f>
        <v>45581.66667</v>
      </c>
      <c r="H201" s="1">
        <f>IFERROR(__xludf.DUMMYFUNCTION("""COMPUTED_VALUE"""),749.61)</f>
        <v>749.61</v>
      </c>
      <c r="J201" s="2">
        <f>IFERROR(__xludf.DUMMYFUNCTION("""COMPUTED_VALUE"""),45581.66666666667)</f>
        <v>45581.66667</v>
      </c>
      <c r="K201" s="1">
        <f>IFERROR(__xludf.DUMMYFUNCTION("""COMPUTED_VALUE"""),753.02)</f>
        <v>753.02</v>
      </c>
      <c r="M201" s="2">
        <f>IFERROR(__xludf.DUMMYFUNCTION("""COMPUTED_VALUE"""),45581.66666666667)</f>
        <v>45581.66667</v>
      </c>
      <c r="N201" s="1">
        <f>IFERROR(__xludf.DUMMYFUNCTION("""COMPUTED_VALUE"""),1.6364481E8)</f>
        <v>163644810</v>
      </c>
    </row>
    <row r="202">
      <c r="A202" s="2">
        <f>IFERROR(__xludf.DUMMYFUNCTION("""COMPUTED_VALUE"""),45582.66666666667)</f>
        <v>45582.66667</v>
      </c>
      <c r="B202" s="1">
        <f>IFERROR(__xludf.DUMMYFUNCTION("""COMPUTED_VALUE"""),753.02)</f>
        <v>753.02</v>
      </c>
      <c r="D202" s="2">
        <f>IFERROR(__xludf.DUMMYFUNCTION("""COMPUTED_VALUE"""),45582.66666666667)</f>
        <v>45582.66667</v>
      </c>
      <c r="E202" s="1">
        <f>IFERROR(__xludf.DUMMYFUNCTION("""COMPUTED_VALUE"""),758.41)</f>
        <v>758.41</v>
      </c>
      <c r="G202" s="2">
        <f>IFERROR(__xludf.DUMMYFUNCTION("""COMPUTED_VALUE"""),45582.66666666667)</f>
        <v>45582.66667</v>
      </c>
      <c r="H202" s="1">
        <f>IFERROR(__xludf.DUMMYFUNCTION("""COMPUTED_VALUE"""),752.0)</f>
        <v>752</v>
      </c>
      <c r="J202" s="2">
        <f>IFERROR(__xludf.DUMMYFUNCTION("""COMPUTED_VALUE"""),45582.66666666667)</f>
        <v>45582.66667</v>
      </c>
      <c r="K202" s="1">
        <f>IFERROR(__xludf.DUMMYFUNCTION("""COMPUTED_VALUE"""),756.4)</f>
        <v>756.4</v>
      </c>
      <c r="M202" s="2">
        <f>IFERROR(__xludf.DUMMYFUNCTION("""COMPUTED_VALUE"""),45582.66666666667)</f>
        <v>45582.66667</v>
      </c>
      <c r="N202" s="1">
        <f>IFERROR(__xludf.DUMMYFUNCTION("""COMPUTED_VALUE"""),2.12250853E8)</f>
        <v>212250853</v>
      </c>
    </row>
    <row r="203">
      <c r="A203" s="2">
        <f>IFERROR(__xludf.DUMMYFUNCTION("""COMPUTED_VALUE"""),45583.66666666667)</f>
        <v>45583.66667</v>
      </c>
      <c r="B203" s="1">
        <f>IFERROR(__xludf.DUMMYFUNCTION("""COMPUTED_VALUE"""),756.4)</f>
        <v>756.4</v>
      </c>
      <c r="D203" s="2">
        <f>IFERROR(__xludf.DUMMYFUNCTION("""COMPUTED_VALUE"""),45583.66666666667)</f>
        <v>45583.66667</v>
      </c>
      <c r="E203" s="1">
        <f>IFERROR(__xludf.DUMMYFUNCTION("""COMPUTED_VALUE"""),756.4)</f>
        <v>756.4</v>
      </c>
      <c r="G203" s="2">
        <f>IFERROR(__xludf.DUMMYFUNCTION("""COMPUTED_VALUE"""),45583.66666666667)</f>
        <v>45583.66667</v>
      </c>
      <c r="H203" s="1">
        <f>IFERROR(__xludf.DUMMYFUNCTION("""COMPUTED_VALUE"""),747.91)</f>
        <v>747.91</v>
      </c>
      <c r="J203" s="2">
        <f>IFERROR(__xludf.DUMMYFUNCTION("""COMPUTED_VALUE"""),45583.66666666667)</f>
        <v>45583.66667</v>
      </c>
      <c r="K203" s="1">
        <f>IFERROR(__xludf.DUMMYFUNCTION("""COMPUTED_VALUE"""),752.98)</f>
        <v>752.98</v>
      </c>
      <c r="M203" s="2">
        <f>IFERROR(__xludf.DUMMYFUNCTION("""COMPUTED_VALUE"""),45583.66666666667)</f>
        <v>45583.66667</v>
      </c>
      <c r="N203" s="1">
        <f>IFERROR(__xludf.DUMMYFUNCTION("""COMPUTED_VALUE"""),1.8836703E8)</f>
        <v>188367030</v>
      </c>
    </row>
    <row r="204">
      <c r="A204" s="2">
        <f>IFERROR(__xludf.DUMMYFUNCTION("""COMPUTED_VALUE"""),45586.66666666667)</f>
        <v>45586.66667</v>
      </c>
      <c r="B204" s="1">
        <f>IFERROR(__xludf.DUMMYFUNCTION("""COMPUTED_VALUE"""),752.98)</f>
        <v>752.98</v>
      </c>
      <c r="D204" s="2">
        <f>IFERROR(__xludf.DUMMYFUNCTION("""COMPUTED_VALUE"""),45586.66666666667)</f>
        <v>45586.66667</v>
      </c>
      <c r="E204" s="1">
        <f>IFERROR(__xludf.DUMMYFUNCTION("""COMPUTED_VALUE"""),759.72)</f>
        <v>759.72</v>
      </c>
      <c r="G204" s="2">
        <f>IFERROR(__xludf.DUMMYFUNCTION("""COMPUTED_VALUE"""),45586.66666666667)</f>
        <v>45586.66667</v>
      </c>
      <c r="H204" s="1">
        <f>IFERROR(__xludf.DUMMYFUNCTION("""COMPUTED_VALUE"""),749.18)</f>
        <v>749.18</v>
      </c>
      <c r="J204" s="2">
        <f>IFERROR(__xludf.DUMMYFUNCTION("""COMPUTED_VALUE"""),45586.66666666667)</f>
        <v>45586.66667</v>
      </c>
      <c r="K204" s="1">
        <f>IFERROR(__xludf.DUMMYFUNCTION("""COMPUTED_VALUE"""),751.08)</f>
        <v>751.08</v>
      </c>
      <c r="M204" s="2">
        <f>IFERROR(__xludf.DUMMYFUNCTION("""COMPUTED_VALUE"""),45586.66666666667)</f>
        <v>45586.66667</v>
      </c>
      <c r="N204" s="1">
        <f>IFERROR(__xludf.DUMMYFUNCTION("""COMPUTED_VALUE"""),1.67930211E8)</f>
        <v>167930211</v>
      </c>
    </row>
    <row r="205">
      <c r="A205" s="2">
        <f>IFERROR(__xludf.DUMMYFUNCTION("""COMPUTED_VALUE"""),45587.66666666667)</f>
        <v>45587.66667</v>
      </c>
      <c r="B205" s="1">
        <f>IFERROR(__xludf.DUMMYFUNCTION("""COMPUTED_VALUE"""),751.08)</f>
        <v>751.08</v>
      </c>
      <c r="D205" s="2">
        <f>IFERROR(__xludf.DUMMYFUNCTION("""COMPUTED_VALUE"""),45587.66666666667)</f>
        <v>45587.66667</v>
      </c>
      <c r="E205" s="1">
        <f>IFERROR(__xludf.DUMMYFUNCTION("""COMPUTED_VALUE"""),755.96)</f>
        <v>755.96</v>
      </c>
      <c r="G205" s="2">
        <f>IFERROR(__xludf.DUMMYFUNCTION("""COMPUTED_VALUE"""),45587.66666666667)</f>
        <v>45587.66667</v>
      </c>
      <c r="H205" s="1">
        <f>IFERROR(__xludf.DUMMYFUNCTION("""COMPUTED_VALUE"""),750.07)</f>
        <v>750.07</v>
      </c>
      <c r="J205" s="2">
        <f>IFERROR(__xludf.DUMMYFUNCTION("""COMPUTED_VALUE"""),45587.66666666667)</f>
        <v>45587.66667</v>
      </c>
      <c r="K205" s="1">
        <f>IFERROR(__xludf.DUMMYFUNCTION("""COMPUTED_VALUE"""),752.78)</f>
        <v>752.78</v>
      </c>
      <c r="M205" s="2">
        <f>IFERROR(__xludf.DUMMYFUNCTION("""COMPUTED_VALUE"""),45587.66666666667)</f>
        <v>45587.66667</v>
      </c>
      <c r="N205" s="1">
        <f>IFERROR(__xludf.DUMMYFUNCTION("""COMPUTED_VALUE"""),1.50323359E8)</f>
        <v>150323359</v>
      </c>
    </row>
    <row r="206">
      <c r="A206" s="2">
        <f>IFERROR(__xludf.DUMMYFUNCTION("""COMPUTED_VALUE"""),45588.66666666667)</f>
        <v>45588.66667</v>
      </c>
      <c r="B206" s="1">
        <f>IFERROR(__xludf.DUMMYFUNCTION("""COMPUTED_VALUE"""),752.78)</f>
        <v>752.78</v>
      </c>
      <c r="D206" s="2">
        <f>IFERROR(__xludf.DUMMYFUNCTION("""COMPUTED_VALUE"""),45588.66666666667)</f>
        <v>45588.66667</v>
      </c>
      <c r="E206" s="1">
        <f>IFERROR(__xludf.DUMMYFUNCTION("""COMPUTED_VALUE"""),752.93)</f>
        <v>752.93</v>
      </c>
      <c r="G206" s="2">
        <f>IFERROR(__xludf.DUMMYFUNCTION("""COMPUTED_VALUE"""),45588.66666666667)</f>
        <v>45588.66667</v>
      </c>
      <c r="H206" s="1">
        <f>IFERROR(__xludf.DUMMYFUNCTION("""COMPUTED_VALUE"""),743.94)</f>
        <v>743.94</v>
      </c>
      <c r="J206" s="2">
        <f>IFERROR(__xludf.DUMMYFUNCTION("""COMPUTED_VALUE"""),45588.66666666667)</f>
        <v>45588.66667</v>
      </c>
      <c r="K206" s="1">
        <f>IFERROR(__xludf.DUMMYFUNCTION("""COMPUTED_VALUE"""),748.69)</f>
        <v>748.69</v>
      </c>
      <c r="M206" s="2">
        <f>IFERROR(__xludf.DUMMYFUNCTION("""COMPUTED_VALUE"""),45588.66666666667)</f>
        <v>45588.66667</v>
      </c>
      <c r="N206" s="1">
        <f>IFERROR(__xludf.DUMMYFUNCTION("""COMPUTED_VALUE"""),1.84569861E8)</f>
        <v>184569861</v>
      </c>
    </row>
    <row r="207">
      <c r="A207" s="2">
        <f>IFERROR(__xludf.DUMMYFUNCTION("""COMPUTED_VALUE"""),45589.66666666667)</f>
        <v>45589.66667</v>
      </c>
      <c r="B207" s="1">
        <f>IFERROR(__xludf.DUMMYFUNCTION("""COMPUTED_VALUE"""),748.69)</f>
        <v>748.69</v>
      </c>
      <c r="D207" s="2">
        <f>IFERROR(__xludf.DUMMYFUNCTION("""COMPUTED_VALUE"""),45589.66666666667)</f>
        <v>45589.66667</v>
      </c>
      <c r="E207" s="1">
        <f>IFERROR(__xludf.DUMMYFUNCTION("""COMPUTED_VALUE"""),752.24)</f>
        <v>752.24</v>
      </c>
      <c r="G207" s="2">
        <f>IFERROR(__xludf.DUMMYFUNCTION("""COMPUTED_VALUE"""),45589.66666666667)</f>
        <v>45589.66667</v>
      </c>
      <c r="H207" s="1">
        <f>IFERROR(__xludf.DUMMYFUNCTION("""COMPUTED_VALUE"""),744.01)</f>
        <v>744.01</v>
      </c>
      <c r="J207" s="2">
        <f>IFERROR(__xludf.DUMMYFUNCTION("""COMPUTED_VALUE"""),45589.66666666667)</f>
        <v>45589.66667</v>
      </c>
      <c r="K207" s="1">
        <f>IFERROR(__xludf.DUMMYFUNCTION("""COMPUTED_VALUE"""),748.43)</f>
        <v>748.43</v>
      </c>
      <c r="M207" s="2">
        <f>IFERROR(__xludf.DUMMYFUNCTION("""COMPUTED_VALUE"""),45589.66666666667)</f>
        <v>45589.66667</v>
      </c>
      <c r="N207" s="1">
        <f>IFERROR(__xludf.DUMMYFUNCTION("""COMPUTED_VALUE"""),1.95251183E8)</f>
        <v>195251183</v>
      </c>
    </row>
    <row r="208">
      <c r="A208" s="2">
        <f>IFERROR(__xludf.DUMMYFUNCTION("""COMPUTED_VALUE"""),45590.66666666667)</f>
        <v>45590.66667</v>
      </c>
      <c r="B208" s="1">
        <f>IFERROR(__xludf.DUMMYFUNCTION("""COMPUTED_VALUE"""),748.43)</f>
        <v>748.43</v>
      </c>
      <c r="D208" s="2">
        <f>IFERROR(__xludf.DUMMYFUNCTION("""COMPUTED_VALUE"""),45590.66666666667)</f>
        <v>45590.66667</v>
      </c>
      <c r="E208" s="1">
        <f>IFERROR(__xludf.DUMMYFUNCTION("""COMPUTED_VALUE"""),754.56)</f>
        <v>754.56</v>
      </c>
      <c r="G208" s="2">
        <f>IFERROR(__xludf.DUMMYFUNCTION("""COMPUTED_VALUE"""),45590.66666666667)</f>
        <v>45590.66667</v>
      </c>
      <c r="H208" s="1">
        <f>IFERROR(__xludf.DUMMYFUNCTION("""COMPUTED_VALUE"""),746.86)</f>
        <v>746.86</v>
      </c>
      <c r="J208" s="2">
        <f>IFERROR(__xludf.DUMMYFUNCTION("""COMPUTED_VALUE"""),45590.66666666667)</f>
        <v>45590.66667</v>
      </c>
      <c r="K208" s="1">
        <f>IFERROR(__xludf.DUMMYFUNCTION("""COMPUTED_VALUE"""),749.14)</f>
        <v>749.14</v>
      </c>
      <c r="M208" s="2">
        <f>IFERROR(__xludf.DUMMYFUNCTION("""COMPUTED_VALUE"""),45590.66666666667)</f>
        <v>45590.66667</v>
      </c>
      <c r="N208" s="1">
        <f>IFERROR(__xludf.DUMMYFUNCTION("""COMPUTED_VALUE"""),2.18962548E8)</f>
        <v>218962548</v>
      </c>
    </row>
    <row r="209">
      <c r="A209" s="2">
        <f>IFERROR(__xludf.DUMMYFUNCTION("""COMPUTED_VALUE"""),45593.66666666667)</f>
        <v>45593.66667</v>
      </c>
      <c r="B209" s="1">
        <f>IFERROR(__xludf.DUMMYFUNCTION("""COMPUTED_VALUE"""),749.14)</f>
        <v>749.14</v>
      </c>
      <c r="D209" s="2">
        <f>IFERROR(__xludf.DUMMYFUNCTION("""COMPUTED_VALUE"""),45593.66666666667)</f>
        <v>45593.66667</v>
      </c>
      <c r="E209" s="1">
        <f>IFERROR(__xludf.DUMMYFUNCTION("""COMPUTED_VALUE"""),749.14)</f>
        <v>749.14</v>
      </c>
      <c r="G209" s="2">
        <f>IFERROR(__xludf.DUMMYFUNCTION("""COMPUTED_VALUE"""),45593.66666666667)</f>
        <v>45593.66667</v>
      </c>
      <c r="H209" s="1">
        <f>IFERROR(__xludf.DUMMYFUNCTION("""COMPUTED_VALUE"""),733.26)</f>
        <v>733.26</v>
      </c>
      <c r="J209" s="2">
        <f>IFERROR(__xludf.DUMMYFUNCTION("""COMPUTED_VALUE"""),45593.66666666667)</f>
        <v>45593.66667</v>
      </c>
      <c r="K209" s="1">
        <f>IFERROR(__xludf.DUMMYFUNCTION("""COMPUTED_VALUE"""),744.24)</f>
        <v>744.24</v>
      </c>
      <c r="M209" s="2">
        <f>IFERROR(__xludf.DUMMYFUNCTION("""COMPUTED_VALUE"""),45593.66666666667)</f>
        <v>45593.66667</v>
      </c>
      <c r="N209" s="1">
        <f>IFERROR(__xludf.DUMMYFUNCTION("""COMPUTED_VALUE"""),2.02758006E8)</f>
        <v>202758006</v>
      </c>
    </row>
    <row r="210">
      <c r="A210" s="2">
        <f>IFERROR(__xludf.DUMMYFUNCTION("""COMPUTED_VALUE"""),45594.66666666667)</f>
        <v>45594.66667</v>
      </c>
      <c r="B210" s="1">
        <f>IFERROR(__xludf.DUMMYFUNCTION("""COMPUTED_VALUE"""),744.24)</f>
        <v>744.24</v>
      </c>
      <c r="D210" s="2">
        <f>IFERROR(__xludf.DUMMYFUNCTION("""COMPUTED_VALUE"""),45594.66666666667)</f>
        <v>45594.66667</v>
      </c>
      <c r="E210" s="1">
        <f>IFERROR(__xludf.DUMMYFUNCTION("""COMPUTED_VALUE"""),744.24)</f>
        <v>744.24</v>
      </c>
      <c r="G210" s="2">
        <f>IFERROR(__xludf.DUMMYFUNCTION("""COMPUTED_VALUE"""),45594.66666666667)</f>
        <v>45594.66667</v>
      </c>
      <c r="H210" s="1">
        <f>IFERROR(__xludf.DUMMYFUNCTION("""COMPUTED_VALUE"""),732.52)</f>
        <v>732.52</v>
      </c>
      <c r="J210" s="2">
        <f>IFERROR(__xludf.DUMMYFUNCTION("""COMPUTED_VALUE"""),45594.66666666667)</f>
        <v>45594.66667</v>
      </c>
      <c r="K210" s="1">
        <f>IFERROR(__xludf.DUMMYFUNCTION("""COMPUTED_VALUE"""),734.27)</f>
        <v>734.27</v>
      </c>
      <c r="M210" s="2">
        <f>IFERROR(__xludf.DUMMYFUNCTION("""COMPUTED_VALUE"""),45594.66666666667)</f>
        <v>45594.66667</v>
      </c>
      <c r="N210" s="1">
        <f>IFERROR(__xludf.DUMMYFUNCTION("""COMPUTED_VALUE"""),1.93172752E8)</f>
        <v>193172752</v>
      </c>
    </row>
    <row r="211">
      <c r="A211" s="2">
        <f>IFERROR(__xludf.DUMMYFUNCTION("""COMPUTED_VALUE"""),45595.66666666667)</f>
        <v>45595.66667</v>
      </c>
      <c r="B211" s="1">
        <f>IFERROR(__xludf.DUMMYFUNCTION("""COMPUTED_VALUE"""),734.27)</f>
        <v>734.27</v>
      </c>
      <c r="D211" s="2">
        <f>IFERROR(__xludf.DUMMYFUNCTION("""COMPUTED_VALUE"""),45595.66666666667)</f>
        <v>45595.66667</v>
      </c>
      <c r="E211" s="1">
        <f>IFERROR(__xludf.DUMMYFUNCTION("""COMPUTED_VALUE"""),741.33)</f>
        <v>741.33</v>
      </c>
      <c r="G211" s="2">
        <f>IFERROR(__xludf.DUMMYFUNCTION("""COMPUTED_VALUE"""),45595.66666666667)</f>
        <v>45595.66667</v>
      </c>
      <c r="H211" s="1">
        <f>IFERROR(__xludf.DUMMYFUNCTION("""COMPUTED_VALUE"""),733.64)</f>
        <v>733.64</v>
      </c>
      <c r="J211" s="2">
        <f>IFERROR(__xludf.DUMMYFUNCTION("""COMPUTED_VALUE"""),45595.66666666667)</f>
        <v>45595.66667</v>
      </c>
      <c r="K211" s="1">
        <f>IFERROR(__xludf.DUMMYFUNCTION("""COMPUTED_VALUE"""),735.37)</f>
        <v>735.37</v>
      </c>
      <c r="M211" s="2">
        <f>IFERROR(__xludf.DUMMYFUNCTION("""COMPUTED_VALUE"""),45595.66666666667)</f>
        <v>45595.66667</v>
      </c>
      <c r="N211" s="1">
        <f>IFERROR(__xludf.DUMMYFUNCTION("""COMPUTED_VALUE"""),1.98306155E8)</f>
        <v>198306155</v>
      </c>
    </row>
    <row r="212">
      <c r="A212" s="2">
        <f>IFERROR(__xludf.DUMMYFUNCTION("""COMPUTED_VALUE"""),45596.66666666667)</f>
        <v>45596.66667</v>
      </c>
      <c r="B212" s="1">
        <f>IFERROR(__xludf.DUMMYFUNCTION("""COMPUTED_VALUE"""),735.37)</f>
        <v>735.37</v>
      </c>
      <c r="D212" s="2">
        <f>IFERROR(__xludf.DUMMYFUNCTION("""COMPUTED_VALUE"""),45596.66666666667)</f>
        <v>45596.66667</v>
      </c>
      <c r="E212" s="1">
        <f>IFERROR(__xludf.DUMMYFUNCTION("""COMPUTED_VALUE"""),745.59)</f>
        <v>745.59</v>
      </c>
      <c r="G212" s="2">
        <f>IFERROR(__xludf.DUMMYFUNCTION("""COMPUTED_VALUE"""),45596.66666666667)</f>
        <v>45596.66667</v>
      </c>
      <c r="H212" s="1">
        <f>IFERROR(__xludf.DUMMYFUNCTION("""COMPUTED_VALUE"""),735.37)</f>
        <v>735.37</v>
      </c>
      <c r="J212" s="2">
        <f>IFERROR(__xludf.DUMMYFUNCTION("""COMPUTED_VALUE"""),45596.66666666667)</f>
        <v>45596.66667</v>
      </c>
      <c r="K212" s="1">
        <f>IFERROR(__xludf.DUMMYFUNCTION("""COMPUTED_VALUE"""),739.75)</f>
        <v>739.75</v>
      </c>
      <c r="M212" s="2">
        <f>IFERROR(__xludf.DUMMYFUNCTION("""COMPUTED_VALUE"""),45596.66666666667)</f>
        <v>45596.66667</v>
      </c>
      <c r="N212" s="1">
        <f>IFERROR(__xludf.DUMMYFUNCTION("""COMPUTED_VALUE"""),2.48881889E8)</f>
        <v>248881889</v>
      </c>
    </row>
    <row r="213">
      <c r="A213" s="2">
        <f>IFERROR(__xludf.DUMMYFUNCTION("""COMPUTED_VALUE"""),45597.66666666667)</f>
        <v>45597.66667</v>
      </c>
      <c r="B213" s="1">
        <f>IFERROR(__xludf.DUMMYFUNCTION("""COMPUTED_VALUE"""),739.75)</f>
        <v>739.75</v>
      </c>
      <c r="D213" s="2">
        <f>IFERROR(__xludf.DUMMYFUNCTION("""COMPUTED_VALUE"""),45597.66666666667)</f>
        <v>45597.66667</v>
      </c>
      <c r="E213" s="1">
        <f>IFERROR(__xludf.DUMMYFUNCTION("""COMPUTED_VALUE"""),751.91)</f>
        <v>751.91</v>
      </c>
      <c r="G213" s="2">
        <f>IFERROR(__xludf.DUMMYFUNCTION("""COMPUTED_VALUE"""),45597.66666666667)</f>
        <v>45597.66667</v>
      </c>
      <c r="H213" s="1">
        <f>IFERROR(__xludf.DUMMYFUNCTION("""COMPUTED_VALUE"""),733.3)</f>
        <v>733.3</v>
      </c>
      <c r="J213" s="2">
        <f>IFERROR(__xludf.DUMMYFUNCTION("""COMPUTED_VALUE"""),45597.66666666667)</f>
        <v>45597.66667</v>
      </c>
      <c r="K213" s="1">
        <f>IFERROR(__xludf.DUMMYFUNCTION("""COMPUTED_VALUE"""),734.4)</f>
        <v>734.4</v>
      </c>
      <c r="M213" s="2">
        <f>IFERROR(__xludf.DUMMYFUNCTION("""COMPUTED_VALUE"""),45597.66666666667)</f>
        <v>45597.66667</v>
      </c>
      <c r="N213" s="1">
        <f>IFERROR(__xludf.DUMMYFUNCTION("""COMPUTED_VALUE"""),2.36232466E8)</f>
        <v>236232466</v>
      </c>
    </row>
    <row r="214">
      <c r="A214" s="2">
        <f>IFERROR(__xludf.DUMMYFUNCTION("""COMPUTED_VALUE"""),45600.66666666667)</f>
        <v>45600.66667</v>
      </c>
      <c r="B214" s="1">
        <f>IFERROR(__xludf.DUMMYFUNCTION("""COMPUTED_VALUE"""),734.4)</f>
        <v>734.4</v>
      </c>
      <c r="D214" s="2">
        <f>IFERROR(__xludf.DUMMYFUNCTION("""COMPUTED_VALUE"""),45600.66666666667)</f>
        <v>45600.66667</v>
      </c>
      <c r="E214" s="1">
        <f>IFERROR(__xludf.DUMMYFUNCTION("""COMPUTED_VALUE"""),749.92)</f>
        <v>749.92</v>
      </c>
      <c r="G214" s="2">
        <f>IFERROR(__xludf.DUMMYFUNCTION("""COMPUTED_VALUE"""),45600.66666666667)</f>
        <v>45600.66667</v>
      </c>
      <c r="H214" s="1">
        <f>IFERROR(__xludf.DUMMYFUNCTION("""COMPUTED_VALUE"""),734.4)</f>
        <v>734.4</v>
      </c>
      <c r="J214" s="2">
        <f>IFERROR(__xludf.DUMMYFUNCTION("""COMPUTED_VALUE"""),45600.66666666667)</f>
        <v>45600.66667</v>
      </c>
      <c r="K214" s="1">
        <f>IFERROR(__xludf.DUMMYFUNCTION("""COMPUTED_VALUE"""),748.29)</f>
        <v>748.29</v>
      </c>
      <c r="M214" s="2">
        <f>IFERROR(__xludf.DUMMYFUNCTION("""COMPUTED_VALUE"""),45600.66666666667)</f>
        <v>45600.66667</v>
      </c>
      <c r="N214" s="1">
        <f>IFERROR(__xludf.DUMMYFUNCTION("""COMPUTED_VALUE"""),2.00279114E8)</f>
        <v>200279114</v>
      </c>
    </row>
    <row r="215">
      <c r="A215" s="2">
        <f>IFERROR(__xludf.DUMMYFUNCTION("""COMPUTED_VALUE"""),45601.66666666667)</f>
        <v>45601.66667</v>
      </c>
      <c r="B215" s="1">
        <f>IFERROR(__xludf.DUMMYFUNCTION("""COMPUTED_VALUE"""),748.29)</f>
        <v>748.29</v>
      </c>
      <c r="D215" s="2">
        <f>IFERROR(__xludf.DUMMYFUNCTION("""COMPUTED_VALUE"""),45601.66666666667)</f>
        <v>45601.66667</v>
      </c>
      <c r="E215" s="1">
        <f>IFERROR(__xludf.DUMMYFUNCTION("""COMPUTED_VALUE"""),755.1)</f>
        <v>755.1</v>
      </c>
      <c r="G215" s="2">
        <f>IFERROR(__xludf.DUMMYFUNCTION("""COMPUTED_VALUE"""),45601.66666666667)</f>
        <v>45601.66667</v>
      </c>
      <c r="H215" s="1">
        <f>IFERROR(__xludf.DUMMYFUNCTION("""COMPUTED_VALUE"""),748.06)</f>
        <v>748.06</v>
      </c>
      <c r="J215" s="2">
        <f>IFERROR(__xludf.DUMMYFUNCTION("""COMPUTED_VALUE"""),45601.66666666667)</f>
        <v>45601.66667</v>
      </c>
      <c r="K215" s="1">
        <f>IFERROR(__xludf.DUMMYFUNCTION("""COMPUTED_VALUE"""),753.38)</f>
        <v>753.38</v>
      </c>
      <c r="M215" s="2">
        <f>IFERROR(__xludf.DUMMYFUNCTION("""COMPUTED_VALUE"""),45601.66666666667)</f>
        <v>45601.66667</v>
      </c>
      <c r="N215" s="1">
        <f>IFERROR(__xludf.DUMMYFUNCTION("""COMPUTED_VALUE"""),2.10473551E8)</f>
        <v>210473551</v>
      </c>
    </row>
    <row r="216">
      <c r="A216" s="2">
        <f>IFERROR(__xludf.DUMMYFUNCTION("""COMPUTED_VALUE"""),45602.66666666667)</f>
        <v>45602.66667</v>
      </c>
      <c r="B216" s="1">
        <f>IFERROR(__xludf.DUMMYFUNCTION("""COMPUTED_VALUE"""),753.38)</f>
        <v>753.38</v>
      </c>
      <c r="D216" s="2">
        <f>IFERROR(__xludf.DUMMYFUNCTION("""COMPUTED_VALUE"""),45602.66666666667)</f>
        <v>45602.66667</v>
      </c>
      <c r="E216" s="1">
        <f>IFERROR(__xludf.DUMMYFUNCTION("""COMPUTED_VALUE"""),785.71)</f>
        <v>785.71</v>
      </c>
      <c r="G216" s="2">
        <f>IFERROR(__xludf.DUMMYFUNCTION("""COMPUTED_VALUE"""),45602.66666666667)</f>
        <v>45602.66667</v>
      </c>
      <c r="H216" s="1">
        <f>IFERROR(__xludf.DUMMYFUNCTION("""COMPUTED_VALUE"""),753.38)</f>
        <v>753.38</v>
      </c>
      <c r="J216" s="2">
        <f>IFERROR(__xludf.DUMMYFUNCTION("""COMPUTED_VALUE"""),45602.66666666667)</f>
        <v>45602.66667</v>
      </c>
      <c r="K216" s="1">
        <f>IFERROR(__xludf.DUMMYFUNCTION("""COMPUTED_VALUE"""),780.48)</f>
        <v>780.48</v>
      </c>
      <c r="M216" s="2">
        <f>IFERROR(__xludf.DUMMYFUNCTION("""COMPUTED_VALUE"""),45602.66666666667)</f>
        <v>45602.66667</v>
      </c>
      <c r="N216" s="1">
        <f>IFERROR(__xludf.DUMMYFUNCTION("""COMPUTED_VALUE"""),3.62911041E8)</f>
        <v>362911041</v>
      </c>
    </row>
    <row r="217">
      <c r="A217" s="2">
        <f>IFERROR(__xludf.DUMMYFUNCTION("""COMPUTED_VALUE"""),45603.66666666667)</f>
        <v>45603.66667</v>
      </c>
      <c r="B217" s="1">
        <f>IFERROR(__xludf.DUMMYFUNCTION("""COMPUTED_VALUE"""),780.48)</f>
        <v>780.48</v>
      </c>
      <c r="D217" s="2">
        <f>IFERROR(__xludf.DUMMYFUNCTION("""COMPUTED_VALUE"""),45603.66666666667)</f>
        <v>45603.66667</v>
      </c>
      <c r="E217" s="1">
        <f>IFERROR(__xludf.DUMMYFUNCTION("""COMPUTED_VALUE"""),780.48)</f>
        <v>780.48</v>
      </c>
      <c r="G217" s="2">
        <f>IFERROR(__xludf.DUMMYFUNCTION("""COMPUTED_VALUE"""),45603.66666666667)</f>
        <v>45603.66667</v>
      </c>
      <c r="H217" s="1">
        <f>IFERROR(__xludf.DUMMYFUNCTION("""COMPUTED_VALUE"""),771.29)</f>
        <v>771.29</v>
      </c>
      <c r="J217" s="2">
        <f>IFERROR(__xludf.DUMMYFUNCTION("""COMPUTED_VALUE"""),45603.66666666667)</f>
        <v>45603.66667</v>
      </c>
      <c r="K217" s="1">
        <f>IFERROR(__xludf.DUMMYFUNCTION("""COMPUTED_VALUE"""),778.4)</f>
        <v>778.4</v>
      </c>
      <c r="M217" s="2">
        <f>IFERROR(__xludf.DUMMYFUNCTION("""COMPUTED_VALUE"""),45603.66666666667)</f>
        <v>45603.66667</v>
      </c>
      <c r="N217" s="1">
        <f>IFERROR(__xludf.DUMMYFUNCTION("""COMPUTED_VALUE"""),2.48069985E8)</f>
        <v>248069985</v>
      </c>
    </row>
    <row r="218">
      <c r="A218" s="2">
        <f>IFERROR(__xludf.DUMMYFUNCTION("""COMPUTED_VALUE"""),45604.66666666667)</f>
        <v>45604.66667</v>
      </c>
      <c r="B218" s="1">
        <f>IFERROR(__xludf.DUMMYFUNCTION("""COMPUTED_VALUE"""),778.4)</f>
        <v>778.4</v>
      </c>
      <c r="D218" s="2">
        <f>IFERROR(__xludf.DUMMYFUNCTION("""COMPUTED_VALUE"""),45604.66666666667)</f>
        <v>45604.66667</v>
      </c>
      <c r="E218" s="1">
        <f>IFERROR(__xludf.DUMMYFUNCTION("""COMPUTED_VALUE"""),783.47)</f>
        <v>783.47</v>
      </c>
      <c r="G218" s="2">
        <f>IFERROR(__xludf.DUMMYFUNCTION("""COMPUTED_VALUE"""),45604.66666666667)</f>
        <v>45604.66667</v>
      </c>
      <c r="H218" s="1">
        <f>IFERROR(__xludf.DUMMYFUNCTION("""COMPUTED_VALUE"""),774.35)</f>
        <v>774.35</v>
      </c>
      <c r="J218" s="2">
        <f>IFERROR(__xludf.DUMMYFUNCTION("""COMPUTED_VALUE"""),45604.66666666667)</f>
        <v>45604.66667</v>
      </c>
      <c r="K218" s="1">
        <f>IFERROR(__xludf.DUMMYFUNCTION("""COMPUTED_VALUE"""),782.19)</f>
        <v>782.19</v>
      </c>
      <c r="M218" s="2">
        <f>IFERROR(__xludf.DUMMYFUNCTION("""COMPUTED_VALUE"""),45604.66666666667)</f>
        <v>45604.66667</v>
      </c>
      <c r="N218" s="1">
        <f>IFERROR(__xludf.DUMMYFUNCTION("""COMPUTED_VALUE"""),2.19090091E8)</f>
        <v>219090091</v>
      </c>
    </row>
    <row r="219">
      <c r="A219" s="2">
        <f>IFERROR(__xludf.DUMMYFUNCTION("""COMPUTED_VALUE"""),45607.66666666667)</f>
        <v>45607.66667</v>
      </c>
      <c r="B219" s="1">
        <f>IFERROR(__xludf.DUMMYFUNCTION("""COMPUTED_VALUE"""),782.19)</f>
        <v>782.19</v>
      </c>
      <c r="D219" s="2">
        <f>IFERROR(__xludf.DUMMYFUNCTION("""COMPUTED_VALUE"""),45607.66666666667)</f>
        <v>45607.66667</v>
      </c>
      <c r="E219" s="1">
        <f>IFERROR(__xludf.DUMMYFUNCTION("""COMPUTED_VALUE"""),789.34)</f>
        <v>789.34</v>
      </c>
      <c r="G219" s="2">
        <f>IFERROR(__xludf.DUMMYFUNCTION("""COMPUTED_VALUE"""),45607.66666666667)</f>
        <v>45607.66667</v>
      </c>
      <c r="H219" s="1">
        <f>IFERROR(__xludf.DUMMYFUNCTION("""COMPUTED_VALUE"""),779.28)</f>
        <v>779.28</v>
      </c>
      <c r="J219" s="2">
        <f>IFERROR(__xludf.DUMMYFUNCTION("""COMPUTED_VALUE"""),45607.66666666667)</f>
        <v>45607.66667</v>
      </c>
      <c r="K219" s="1">
        <f>IFERROR(__xludf.DUMMYFUNCTION("""COMPUTED_VALUE"""),787.15)</f>
        <v>787.15</v>
      </c>
      <c r="M219" s="2">
        <f>IFERROR(__xludf.DUMMYFUNCTION("""COMPUTED_VALUE"""),45607.66666666667)</f>
        <v>45607.66667</v>
      </c>
      <c r="N219" s="1">
        <f>IFERROR(__xludf.DUMMYFUNCTION("""COMPUTED_VALUE"""),2.19407495E8)</f>
        <v>219407495</v>
      </c>
    </row>
    <row r="220">
      <c r="A220" s="2">
        <f>IFERROR(__xludf.DUMMYFUNCTION("""COMPUTED_VALUE"""),45608.66666666667)</f>
        <v>45608.66667</v>
      </c>
      <c r="B220" s="1">
        <f>IFERROR(__xludf.DUMMYFUNCTION("""COMPUTED_VALUE"""),787.15)</f>
        <v>787.15</v>
      </c>
      <c r="D220" s="2">
        <f>IFERROR(__xludf.DUMMYFUNCTION("""COMPUTED_VALUE"""),45608.66666666667)</f>
        <v>45608.66667</v>
      </c>
      <c r="E220" s="1">
        <f>IFERROR(__xludf.DUMMYFUNCTION("""COMPUTED_VALUE"""),791.74)</f>
        <v>791.74</v>
      </c>
      <c r="G220" s="2">
        <f>IFERROR(__xludf.DUMMYFUNCTION("""COMPUTED_VALUE"""),45608.66666666667)</f>
        <v>45608.66667</v>
      </c>
      <c r="H220" s="1">
        <f>IFERROR(__xludf.DUMMYFUNCTION("""COMPUTED_VALUE"""),781.92)</f>
        <v>781.92</v>
      </c>
      <c r="J220" s="2">
        <f>IFERROR(__xludf.DUMMYFUNCTION("""COMPUTED_VALUE"""),45608.66666666667)</f>
        <v>45608.66667</v>
      </c>
      <c r="K220" s="1">
        <f>IFERROR(__xludf.DUMMYFUNCTION("""COMPUTED_VALUE"""),782.91)</f>
        <v>782.91</v>
      </c>
      <c r="M220" s="2">
        <f>IFERROR(__xludf.DUMMYFUNCTION("""COMPUTED_VALUE"""),45608.66666666667)</f>
        <v>45608.66667</v>
      </c>
      <c r="N220" s="1">
        <f>IFERROR(__xludf.DUMMYFUNCTION("""COMPUTED_VALUE"""),2.08346915E8)</f>
        <v>208346915</v>
      </c>
    </row>
    <row r="221">
      <c r="A221" s="2">
        <f>IFERROR(__xludf.DUMMYFUNCTION("""COMPUTED_VALUE"""),45609.66666666667)</f>
        <v>45609.66667</v>
      </c>
      <c r="B221" s="1">
        <f>IFERROR(__xludf.DUMMYFUNCTION("""COMPUTED_VALUE"""),782.91)</f>
        <v>782.91</v>
      </c>
      <c r="D221" s="2">
        <f>IFERROR(__xludf.DUMMYFUNCTION("""COMPUTED_VALUE"""),45609.66666666667)</f>
        <v>45609.66667</v>
      </c>
      <c r="E221" s="1">
        <f>IFERROR(__xludf.DUMMYFUNCTION("""COMPUTED_VALUE"""),791.06)</f>
        <v>791.06</v>
      </c>
      <c r="G221" s="2">
        <f>IFERROR(__xludf.DUMMYFUNCTION("""COMPUTED_VALUE"""),45609.66666666667)</f>
        <v>45609.66667</v>
      </c>
      <c r="H221" s="1">
        <f>IFERROR(__xludf.DUMMYFUNCTION("""COMPUTED_VALUE"""),775.35)</f>
        <v>775.35</v>
      </c>
      <c r="J221" s="2">
        <f>IFERROR(__xludf.DUMMYFUNCTION("""COMPUTED_VALUE"""),45609.66666666667)</f>
        <v>45609.66667</v>
      </c>
      <c r="K221" s="1">
        <f>IFERROR(__xludf.DUMMYFUNCTION("""COMPUTED_VALUE"""),787.63)</f>
        <v>787.63</v>
      </c>
      <c r="M221" s="2">
        <f>IFERROR(__xludf.DUMMYFUNCTION("""COMPUTED_VALUE"""),45609.66666666667)</f>
        <v>45609.66667</v>
      </c>
      <c r="N221" s="1">
        <f>IFERROR(__xludf.DUMMYFUNCTION("""COMPUTED_VALUE"""),2.19331562E8)</f>
        <v>219331562</v>
      </c>
    </row>
    <row r="222">
      <c r="A222" s="2">
        <f>IFERROR(__xludf.DUMMYFUNCTION("""COMPUTED_VALUE"""),45610.66666666667)</f>
        <v>45610.66667</v>
      </c>
      <c r="B222" s="1">
        <f>IFERROR(__xludf.DUMMYFUNCTION("""COMPUTED_VALUE"""),787.63)</f>
        <v>787.63</v>
      </c>
      <c r="D222" s="2">
        <f>IFERROR(__xludf.DUMMYFUNCTION("""COMPUTED_VALUE"""),45610.66666666667)</f>
        <v>45610.66667</v>
      </c>
      <c r="E222" s="1">
        <f>IFERROR(__xludf.DUMMYFUNCTION("""COMPUTED_VALUE"""),791.26)</f>
        <v>791.26</v>
      </c>
      <c r="G222" s="2">
        <f>IFERROR(__xludf.DUMMYFUNCTION("""COMPUTED_VALUE"""),45610.66666666667)</f>
        <v>45610.66667</v>
      </c>
      <c r="H222" s="1">
        <f>IFERROR(__xludf.DUMMYFUNCTION("""COMPUTED_VALUE"""),783.7)</f>
        <v>783.7</v>
      </c>
      <c r="J222" s="2">
        <f>IFERROR(__xludf.DUMMYFUNCTION("""COMPUTED_VALUE"""),45610.66666666667)</f>
        <v>45610.66667</v>
      </c>
      <c r="K222" s="1">
        <f>IFERROR(__xludf.DUMMYFUNCTION("""COMPUTED_VALUE"""),789.57)</f>
        <v>789.57</v>
      </c>
      <c r="M222" s="2">
        <f>IFERROR(__xludf.DUMMYFUNCTION("""COMPUTED_VALUE"""),45610.66666666667)</f>
        <v>45610.66667</v>
      </c>
      <c r="N222" s="1">
        <f>IFERROR(__xludf.DUMMYFUNCTION("""COMPUTED_VALUE"""),1.96807751E8)</f>
        <v>196807751</v>
      </c>
    </row>
    <row r="223">
      <c r="A223" s="2">
        <f>IFERROR(__xludf.DUMMYFUNCTION("""COMPUTED_VALUE"""),45611.66666666667)</f>
        <v>45611.66667</v>
      </c>
      <c r="B223" s="1">
        <f>IFERROR(__xludf.DUMMYFUNCTION("""COMPUTED_VALUE"""),789.57)</f>
        <v>789.57</v>
      </c>
      <c r="D223" s="2">
        <f>IFERROR(__xludf.DUMMYFUNCTION("""COMPUTED_VALUE"""),45611.66666666667)</f>
        <v>45611.66667</v>
      </c>
      <c r="E223" s="1">
        <f>IFERROR(__xludf.DUMMYFUNCTION("""COMPUTED_VALUE"""),795.35)</f>
        <v>795.35</v>
      </c>
      <c r="G223" s="2">
        <f>IFERROR(__xludf.DUMMYFUNCTION("""COMPUTED_VALUE"""),45611.66666666667)</f>
        <v>45611.66667</v>
      </c>
      <c r="H223" s="1">
        <f>IFERROR(__xludf.DUMMYFUNCTION("""COMPUTED_VALUE"""),784.26)</f>
        <v>784.26</v>
      </c>
      <c r="J223" s="2">
        <f>IFERROR(__xludf.DUMMYFUNCTION("""COMPUTED_VALUE"""),45611.66666666667)</f>
        <v>45611.66667</v>
      </c>
      <c r="K223" s="1">
        <f>IFERROR(__xludf.DUMMYFUNCTION("""COMPUTED_VALUE"""),786.42)</f>
        <v>786.42</v>
      </c>
      <c r="M223" s="2">
        <f>IFERROR(__xludf.DUMMYFUNCTION("""COMPUTED_VALUE"""),45611.66666666667)</f>
        <v>45611.66667</v>
      </c>
      <c r="N223" s="1">
        <f>IFERROR(__xludf.DUMMYFUNCTION("""COMPUTED_VALUE"""),2.00587552E8)</f>
        <v>200587552</v>
      </c>
    </row>
    <row r="224">
      <c r="A224" s="2">
        <f>IFERROR(__xludf.DUMMYFUNCTION("""COMPUTED_VALUE"""),45614.66666666667)</f>
        <v>45614.66667</v>
      </c>
      <c r="B224" s="1">
        <f>IFERROR(__xludf.DUMMYFUNCTION("""COMPUTED_VALUE"""),786.42)</f>
        <v>786.42</v>
      </c>
      <c r="D224" s="2">
        <f>IFERROR(__xludf.DUMMYFUNCTION("""COMPUTED_VALUE"""),45614.66666666667)</f>
        <v>45614.66667</v>
      </c>
      <c r="E224" s="1">
        <f>IFERROR(__xludf.DUMMYFUNCTION("""COMPUTED_VALUE"""),797.17)</f>
        <v>797.17</v>
      </c>
      <c r="G224" s="2">
        <f>IFERROR(__xludf.DUMMYFUNCTION("""COMPUTED_VALUE"""),45614.66666666667)</f>
        <v>45614.66667</v>
      </c>
      <c r="H224" s="1">
        <f>IFERROR(__xludf.DUMMYFUNCTION("""COMPUTED_VALUE"""),786.42)</f>
        <v>786.42</v>
      </c>
      <c r="J224" s="2">
        <f>IFERROR(__xludf.DUMMYFUNCTION("""COMPUTED_VALUE"""),45614.66666666667)</f>
        <v>45614.66667</v>
      </c>
      <c r="K224" s="1">
        <f>IFERROR(__xludf.DUMMYFUNCTION("""COMPUTED_VALUE"""),795.48)</f>
        <v>795.48</v>
      </c>
      <c r="M224" s="2">
        <f>IFERROR(__xludf.DUMMYFUNCTION("""COMPUTED_VALUE"""),45614.66666666667)</f>
        <v>45614.66667</v>
      </c>
      <c r="N224" s="1">
        <f>IFERROR(__xludf.DUMMYFUNCTION("""COMPUTED_VALUE"""),1.91831725E8)</f>
        <v>191831725</v>
      </c>
    </row>
    <row r="225">
      <c r="A225" s="2">
        <f>IFERROR(__xludf.DUMMYFUNCTION("""COMPUTED_VALUE"""),45615.66666666667)</f>
        <v>45615.66667</v>
      </c>
      <c r="B225" s="1">
        <f>IFERROR(__xludf.DUMMYFUNCTION("""COMPUTED_VALUE"""),795.48)</f>
        <v>795.48</v>
      </c>
      <c r="D225" s="2">
        <f>IFERROR(__xludf.DUMMYFUNCTION("""COMPUTED_VALUE"""),45615.66666666667)</f>
        <v>45615.66667</v>
      </c>
      <c r="E225" s="1">
        <f>IFERROR(__xludf.DUMMYFUNCTION("""COMPUTED_VALUE"""),795.48)</f>
        <v>795.48</v>
      </c>
      <c r="G225" s="2">
        <f>IFERROR(__xludf.DUMMYFUNCTION("""COMPUTED_VALUE"""),45615.66666666667)</f>
        <v>45615.66667</v>
      </c>
      <c r="H225" s="1">
        <f>IFERROR(__xludf.DUMMYFUNCTION("""COMPUTED_VALUE"""),787.35)</f>
        <v>787.35</v>
      </c>
      <c r="J225" s="2">
        <f>IFERROR(__xludf.DUMMYFUNCTION("""COMPUTED_VALUE"""),45615.66666666667)</f>
        <v>45615.66667</v>
      </c>
      <c r="K225" s="1">
        <f>IFERROR(__xludf.DUMMYFUNCTION("""COMPUTED_VALUE"""),790.73)</f>
        <v>790.73</v>
      </c>
      <c r="M225" s="2">
        <f>IFERROR(__xludf.DUMMYFUNCTION("""COMPUTED_VALUE"""),45615.66666666667)</f>
        <v>45615.66667</v>
      </c>
      <c r="N225" s="1">
        <f>IFERROR(__xludf.DUMMYFUNCTION("""COMPUTED_VALUE"""),1.80265906E8)</f>
        <v>180265906</v>
      </c>
    </row>
    <row r="226">
      <c r="A226" s="2">
        <f>IFERROR(__xludf.DUMMYFUNCTION("""COMPUTED_VALUE"""),45616.66666666667)</f>
        <v>45616.66667</v>
      </c>
      <c r="B226" s="1">
        <f>IFERROR(__xludf.DUMMYFUNCTION("""COMPUTED_VALUE"""),790.73)</f>
        <v>790.73</v>
      </c>
      <c r="D226" s="2">
        <f>IFERROR(__xludf.DUMMYFUNCTION("""COMPUTED_VALUE"""),45616.66666666667)</f>
        <v>45616.66667</v>
      </c>
      <c r="E226" s="1">
        <f>IFERROR(__xludf.DUMMYFUNCTION("""COMPUTED_VALUE"""),799.25)</f>
        <v>799.25</v>
      </c>
      <c r="G226" s="2">
        <f>IFERROR(__xludf.DUMMYFUNCTION("""COMPUTED_VALUE"""),45616.66666666667)</f>
        <v>45616.66667</v>
      </c>
      <c r="H226" s="1">
        <f>IFERROR(__xludf.DUMMYFUNCTION("""COMPUTED_VALUE"""),790.73)</f>
        <v>790.73</v>
      </c>
      <c r="J226" s="2">
        <f>IFERROR(__xludf.DUMMYFUNCTION("""COMPUTED_VALUE"""),45616.66666666667)</f>
        <v>45616.66667</v>
      </c>
      <c r="K226" s="1">
        <f>IFERROR(__xludf.DUMMYFUNCTION("""COMPUTED_VALUE"""),798.81)</f>
        <v>798.81</v>
      </c>
      <c r="M226" s="2">
        <f>IFERROR(__xludf.DUMMYFUNCTION("""COMPUTED_VALUE"""),45616.66666666667)</f>
        <v>45616.66667</v>
      </c>
      <c r="N226" s="1">
        <f>IFERROR(__xludf.DUMMYFUNCTION("""COMPUTED_VALUE"""),1.89666922E8)</f>
        <v>189666922</v>
      </c>
    </row>
    <row r="227">
      <c r="A227" s="2">
        <f>IFERROR(__xludf.DUMMYFUNCTION("""COMPUTED_VALUE"""),45617.66666666667)</f>
        <v>45617.66667</v>
      </c>
      <c r="B227" s="1">
        <f>IFERROR(__xludf.DUMMYFUNCTION("""COMPUTED_VALUE"""),798.81)</f>
        <v>798.81</v>
      </c>
      <c r="D227" s="2">
        <f>IFERROR(__xludf.DUMMYFUNCTION("""COMPUTED_VALUE"""),45617.66666666667)</f>
        <v>45617.66667</v>
      </c>
      <c r="E227" s="1">
        <f>IFERROR(__xludf.DUMMYFUNCTION("""COMPUTED_VALUE"""),811.1)</f>
        <v>811.1</v>
      </c>
      <c r="G227" s="2">
        <f>IFERROR(__xludf.DUMMYFUNCTION("""COMPUTED_VALUE"""),45617.66666666667)</f>
        <v>45617.66667</v>
      </c>
      <c r="H227" s="1">
        <f>IFERROR(__xludf.DUMMYFUNCTION("""COMPUTED_VALUE"""),798.81)</f>
        <v>798.81</v>
      </c>
      <c r="J227" s="2">
        <f>IFERROR(__xludf.DUMMYFUNCTION("""COMPUTED_VALUE"""),45617.66666666667)</f>
        <v>45617.66667</v>
      </c>
      <c r="K227" s="1">
        <f>IFERROR(__xludf.DUMMYFUNCTION("""COMPUTED_VALUE"""),806.63)</f>
        <v>806.63</v>
      </c>
      <c r="M227" s="2">
        <f>IFERROR(__xludf.DUMMYFUNCTION("""COMPUTED_VALUE"""),45617.66666666667)</f>
        <v>45617.66667</v>
      </c>
      <c r="N227" s="1">
        <f>IFERROR(__xludf.DUMMYFUNCTION("""COMPUTED_VALUE"""),2.49248604E8)</f>
        <v>249248604</v>
      </c>
    </row>
    <row r="228">
      <c r="A228" s="2">
        <f>IFERROR(__xludf.DUMMYFUNCTION("""COMPUTED_VALUE"""),45618.66666666667)</f>
        <v>45618.66667</v>
      </c>
      <c r="B228" s="1">
        <f>IFERROR(__xludf.DUMMYFUNCTION("""COMPUTED_VALUE"""),806.63)</f>
        <v>806.63</v>
      </c>
      <c r="D228" s="2">
        <f>IFERROR(__xludf.DUMMYFUNCTION("""COMPUTED_VALUE"""),45618.66666666667)</f>
        <v>45618.66667</v>
      </c>
      <c r="E228" s="1">
        <f>IFERROR(__xludf.DUMMYFUNCTION("""COMPUTED_VALUE"""),813.7)</f>
        <v>813.7</v>
      </c>
      <c r="G228" s="2">
        <f>IFERROR(__xludf.DUMMYFUNCTION("""COMPUTED_VALUE"""),45618.66666666667)</f>
        <v>45618.66667</v>
      </c>
      <c r="H228" s="1">
        <f>IFERROR(__xludf.DUMMYFUNCTION("""COMPUTED_VALUE"""),805.12)</f>
        <v>805.12</v>
      </c>
      <c r="J228" s="2">
        <f>IFERROR(__xludf.DUMMYFUNCTION("""COMPUTED_VALUE"""),45618.66666666667)</f>
        <v>45618.66667</v>
      </c>
      <c r="K228" s="1">
        <f>IFERROR(__xludf.DUMMYFUNCTION("""COMPUTED_VALUE"""),809.36)</f>
        <v>809.36</v>
      </c>
      <c r="M228" s="2">
        <f>IFERROR(__xludf.DUMMYFUNCTION("""COMPUTED_VALUE"""),45618.66666666667)</f>
        <v>45618.66667</v>
      </c>
      <c r="N228" s="1">
        <f>IFERROR(__xludf.DUMMYFUNCTION("""COMPUTED_VALUE"""),2.00004214E8)</f>
        <v>200004214</v>
      </c>
    </row>
    <row r="229">
      <c r="A229" s="2">
        <f>IFERROR(__xludf.DUMMYFUNCTION("""COMPUTED_VALUE"""),45621.66666666667)</f>
        <v>45621.66667</v>
      </c>
      <c r="B229" s="1">
        <f>IFERROR(__xludf.DUMMYFUNCTION("""COMPUTED_VALUE"""),809.36)</f>
        <v>809.36</v>
      </c>
      <c r="D229" s="2">
        <f>IFERROR(__xludf.DUMMYFUNCTION("""COMPUTED_VALUE"""),45621.66666666667)</f>
        <v>45621.66667</v>
      </c>
      <c r="E229" s="1">
        <f>IFERROR(__xludf.DUMMYFUNCTION("""COMPUTED_VALUE"""),813.4)</f>
        <v>813.4</v>
      </c>
      <c r="G229" s="2">
        <f>IFERROR(__xludf.DUMMYFUNCTION("""COMPUTED_VALUE"""),45621.66666666667)</f>
        <v>45621.66667</v>
      </c>
      <c r="H229" s="1">
        <f>IFERROR(__xludf.DUMMYFUNCTION("""COMPUTED_VALUE"""),791.91)</f>
        <v>791.91</v>
      </c>
      <c r="J229" s="2">
        <f>IFERROR(__xludf.DUMMYFUNCTION("""COMPUTED_VALUE"""),45621.66666666667)</f>
        <v>45621.66667</v>
      </c>
      <c r="K229" s="1">
        <f>IFERROR(__xludf.DUMMYFUNCTION("""COMPUTED_VALUE"""),793.24)</f>
        <v>793.24</v>
      </c>
      <c r="M229" s="2">
        <f>IFERROR(__xludf.DUMMYFUNCTION("""COMPUTED_VALUE"""),45621.66666666667)</f>
        <v>45621.66667</v>
      </c>
      <c r="N229" s="1">
        <f>IFERROR(__xludf.DUMMYFUNCTION("""COMPUTED_VALUE"""),3.33571588E8)</f>
        <v>333571588</v>
      </c>
    </row>
    <row r="230">
      <c r="A230" s="2">
        <f>IFERROR(__xludf.DUMMYFUNCTION("""COMPUTED_VALUE"""),45622.66666666667)</f>
        <v>45622.66667</v>
      </c>
      <c r="B230" s="1">
        <f>IFERROR(__xludf.DUMMYFUNCTION("""COMPUTED_VALUE"""),793.24)</f>
        <v>793.24</v>
      </c>
      <c r="D230" s="2">
        <f>IFERROR(__xludf.DUMMYFUNCTION("""COMPUTED_VALUE"""),45622.66666666667)</f>
        <v>45622.66667</v>
      </c>
      <c r="E230" s="1">
        <f>IFERROR(__xludf.DUMMYFUNCTION("""COMPUTED_VALUE"""),795.23)</f>
        <v>795.23</v>
      </c>
      <c r="G230" s="2">
        <f>IFERROR(__xludf.DUMMYFUNCTION("""COMPUTED_VALUE"""),45622.66666666667)</f>
        <v>45622.66667</v>
      </c>
      <c r="H230" s="1">
        <f>IFERROR(__xludf.DUMMYFUNCTION("""COMPUTED_VALUE"""),788.45)</f>
        <v>788.45</v>
      </c>
      <c r="J230" s="2">
        <f>IFERROR(__xludf.DUMMYFUNCTION("""COMPUTED_VALUE"""),45622.66666666667)</f>
        <v>45622.66667</v>
      </c>
      <c r="K230" s="1">
        <f>IFERROR(__xludf.DUMMYFUNCTION("""COMPUTED_VALUE"""),791.67)</f>
        <v>791.67</v>
      </c>
      <c r="M230" s="2">
        <f>IFERROR(__xludf.DUMMYFUNCTION("""COMPUTED_VALUE"""),45622.66666666667)</f>
        <v>45622.66667</v>
      </c>
      <c r="N230" s="1">
        <f>IFERROR(__xludf.DUMMYFUNCTION("""COMPUTED_VALUE"""),1.98684914E8)</f>
        <v>198684914</v>
      </c>
    </row>
    <row r="231">
      <c r="A231" s="2">
        <f>IFERROR(__xludf.DUMMYFUNCTION("""COMPUTED_VALUE"""),45623.66666666667)</f>
        <v>45623.66667</v>
      </c>
      <c r="B231" s="1">
        <f>IFERROR(__xludf.DUMMYFUNCTION("""COMPUTED_VALUE"""),791.67)</f>
        <v>791.67</v>
      </c>
      <c r="D231" s="2">
        <f>IFERROR(__xludf.DUMMYFUNCTION("""COMPUTED_VALUE"""),45623.66666666667)</f>
        <v>45623.66667</v>
      </c>
      <c r="E231" s="1">
        <f>IFERROR(__xludf.DUMMYFUNCTION("""COMPUTED_VALUE"""),797.75)</f>
        <v>797.75</v>
      </c>
      <c r="G231" s="2">
        <f>IFERROR(__xludf.DUMMYFUNCTION("""COMPUTED_VALUE"""),45623.66666666667)</f>
        <v>45623.66667</v>
      </c>
      <c r="H231" s="1">
        <f>IFERROR(__xludf.DUMMYFUNCTION("""COMPUTED_VALUE"""),789.9)</f>
        <v>789.9</v>
      </c>
      <c r="J231" s="2">
        <f>IFERROR(__xludf.DUMMYFUNCTION("""COMPUTED_VALUE"""),45623.66666666667)</f>
        <v>45623.66667</v>
      </c>
      <c r="K231" s="1">
        <f>IFERROR(__xludf.DUMMYFUNCTION("""COMPUTED_VALUE"""),790.78)</f>
        <v>790.78</v>
      </c>
      <c r="M231" s="2">
        <f>IFERROR(__xludf.DUMMYFUNCTION("""COMPUTED_VALUE"""),45623.66666666667)</f>
        <v>45623.66667</v>
      </c>
      <c r="N231" s="1">
        <f>IFERROR(__xludf.DUMMYFUNCTION("""COMPUTED_VALUE"""),1.51921805E8)</f>
        <v>151921805</v>
      </c>
    </row>
    <row r="232">
      <c r="A232" s="2">
        <f>IFERROR(__xludf.DUMMYFUNCTION("""COMPUTED_VALUE"""),45625.54166666667)</f>
        <v>45625.54167</v>
      </c>
      <c r="B232" s="1">
        <f>IFERROR(__xludf.DUMMYFUNCTION("""COMPUTED_VALUE"""),790.78)</f>
        <v>790.78</v>
      </c>
      <c r="D232" s="2">
        <f>IFERROR(__xludf.DUMMYFUNCTION("""COMPUTED_VALUE"""),45625.54166666667)</f>
        <v>45625.54167</v>
      </c>
      <c r="E232" s="1">
        <f>IFERROR(__xludf.DUMMYFUNCTION("""COMPUTED_VALUE"""),795.68)</f>
        <v>795.68</v>
      </c>
      <c r="G232" s="2">
        <f>IFERROR(__xludf.DUMMYFUNCTION("""COMPUTED_VALUE"""),45625.54166666667)</f>
        <v>45625.54167</v>
      </c>
      <c r="H232" s="1">
        <f>IFERROR(__xludf.DUMMYFUNCTION("""COMPUTED_VALUE"""),790.78)</f>
        <v>790.78</v>
      </c>
      <c r="J232" s="2">
        <f>IFERROR(__xludf.DUMMYFUNCTION("""COMPUTED_VALUE"""),45625.54166666667)</f>
        <v>45625.54167</v>
      </c>
      <c r="K232" s="1">
        <f>IFERROR(__xludf.DUMMYFUNCTION("""COMPUTED_VALUE"""),793.93)</f>
        <v>793.93</v>
      </c>
      <c r="M232" s="2">
        <f>IFERROR(__xludf.DUMMYFUNCTION("""COMPUTED_VALUE"""),45625.54166666667)</f>
        <v>45625.54167</v>
      </c>
      <c r="N232" s="1">
        <f>IFERROR(__xludf.DUMMYFUNCTION("""COMPUTED_VALUE"""),9.499087E7)</f>
        <v>94990870</v>
      </c>
    </row>
    <row r="233">
      <c r="A233" s="2">
        <f>IFERROR(__xludf.DUMMYFUNCTION("""COMPUTED_VALUE"""),45628.66666666667)</f>
        <v>45628.66667</v>
      </c>
      <c r="B233" s="1">
        <f>IFERROR(__xludf.DUMMYFUNCTION("""COMPUTED_VALUE"""),793.93)</f>
        <v>793.93</v>
      </c>
      <c r="D233" s="2">
        <f>IFERROR(__xludf.DUMMYFUNCTION("""COMPUTED_VALUE"""),45628.66666666667)</f>
        <v>45628.66667</v>
      </c>
      <c r="E233" s="1">
        <f>IFERROR(__xludf.DUMMYFUNCTION("""COMPUTED_VALUE"""),795.6)</f>
        <v>795.6</v>
      </c>
      <c r="G233" s="2">
        <f>IFERROR(__xludf.DUMMYFUNCTION("""COMPUTED_VALUE"""),45628.66666666667)</f>
        <v>45628.66667</v>
      </c>
      <c r="H233" s="1">
        <f>IFERROR(__xludf.DUMMYFUNCTION("""COMPUTED_VALUE"""),780.68)</f>
        <v>780.68</v>
      </c>
      <c r="J233" s="2">
        <f>IFERROR(__xludf.DUMMYFUNCTION("""COMPUTED_VALUE"""),45628.66666666667)</f>
        <v>45628.66667</v>
      </c>
      <c r="K233" s="1">
        <f>IFERROR(__xludf.DUMMYFUNCTION("""COMPUTED_VALUE"""),787.44)</f>
        <v>787.44</v>
      </c>
      <c r="M233" s="2">
        <f>IFERROR(__xludf.DUMMYFUNCTION("""COMPUTED_VALUE"""),45628.66666666667)</f>
        <v>45628.66667</v>
      </c>
      <c r="N233" s="1">
        <f>IFERROR(__xludf.DUMMYFUNCTION("""COMPUTED_VALUE"""),1.93610244E8)</f>
        <v>193610244</v>
      </c>
    </row>
    <row r="234">
      <c r="A234" s="2">
        <f>IFERROR(__xludf.DUMMYFUNCTION("""COMPUTED_VALUE"""),45629.66666666667)</f>
        <v>45629.66667</v>
      </c>
      <c r="B234" s="1">
        <f>IFERROR(__xludf.DUMMYFUNCTION("""COMPUTED_VALUE"""),787.44)</f>
        <v>787.44</v>
      </c>
      <c r="D234" s="2">
        <f>IFERROR(__xludf.DUMMYFUNCTION("""COMPUTED_VALUE"""),45629.66666666667)</f>
        <v>45629.66667</v>
      </c>
      <c r="E234" s="1">
        <f>IFERROR(__xludf.DUMMYFUNCTION("""COMPUTED_VALUE"""),793.22)</f>
        <v>793.22</v>
      </c>
      <c r="G234" s="2">
        <f>IFERROR(__xludf.DUMMYFUNCTION("""COMPUTED_VALUE"""),45629.66666666667)</f>
        <v>45629.66667</v>
      </c>
      <c r="H234" s="1">
        <f>IFERROR(__xludf.DUMMYFUNCTION("""COMPUTED_VALUE"""),783.65)</f>
        <v>783.65</v>
      </c>
      <c r="J234" s="2">
        <f>IFERROR(__xludf.DUMMYFUNCTION("""COMPUTED_VALUE"""),45629.66666666667)</f>
        <v>45629.66667</v>
      </c>
      <c r="K234" s="1">
        <f>IFERROR(__xludf.DUMMYFUNCTION("""COMPUTED_VALUE"""),787.35)</f>
        <v>787.35</v>
      </c>
      <c r="M234" s="2">
        <f>IFERROR(__xludf.DUMMYFUNCTION("""COMPUTED_VALUE"""),45629.66666666667)</f>
        <v>45629.66667</v>
      </c>
      <c r="N234" s="1">
        <f>IFERROR(__xludf.DUMMYFUNCTION("""COMPUTED_VALUE"""),1.65070383E8)</f>
        <v>165070383</v>
      </c>
    </row>
    <row r="235">
      <c r="A235" s="2">
        <f>IFERROR(__xludf.DUMMYFUNCTION("""COMPUTED_VALUE"""),45630.66666666667)</f>
        <v>45630.66667</v>
      </c>
      <c r="B235" s="1">
        <f>IFERROR(__xludf.DUMMYFUNCTION("""COMPUTED_VALUE"""),787.35)</f>
        <v>787.35</v>
      </c>
      <c r="D235" s="2">
        <f>IFERROR(__xludf.DUMMYFUNCTION("""COMPUTED_VALUE"""),45630.66666666667)</f>
        <v>45630.66667</v>
      </c>
      <c r="E235" s="1">
        <f>IFERROR(__xludf.DUMMYFUNCTION("""COMPUTED_VALUE"""),787.35)</f>
        <v>787.35</v>
      </c>
      <c r="G235" s="2">
        <f>IFERROR(__xludf.DUMMYFUNCTION("""COMPUTED_VALUE"""),45630.66666666667)</f>
        <v>45630.66667</v>
      </c>
      <c r="H235" s="1">
        <f>IFERROR(__xludf.DUMMYFUNCTION("""COMPUTED_VALUE"""),764.36)</f>
        <v>764.36</v>
      </c>
      <c r="J235" s="2">
        <f>IFERROR(__xludf.DUMMYFUNCTION("""COMPUTED_VALUE"""),45630.66666666667)</f>
        <v>45630.66667</v>
      </c>
      <c r="K235" s="1">
        <f>IFERROR(__xludf.DUMMYFUNCTION("""COMPUTED_VALUE"""),768.76)</f>
        <v>768.76</v>
      </c>
      <c r="M235" s="2">
        <f>IFERROR(__xludf.DUMMYFUNCTION("""COMPUTED_VALUE"""),45630.66666666667)</f>
        <v>45630.66667</v>
      </c>
      <c r="N235" s="1">
        <f>IFERROR(__xludf.DUMMYFUNCTION("""COMPUTED_VALUE"""),2.09600062E8)</f>
        <v>209600062</v>
      </c>
    </row>
    <row r="236">
      <c r="A236" s="2">
        <f>IFERROR(__xludf.DUMMYFUNCTION("""COMPUTED_VALUE"""),45631.66666666667)</f>
        <v>45631.66667</v>
      </c>
      <c r="B236" s="1">
        <f>IFERROR(__xludf.DUMMYFUNCTION("""COMPUTED_VALUE"""),768.76)</f>
        <v>768.76</v>
      </c>
      <c r="D236" s="2">
        <f>IFERROR(__xludf.DUMMYFUNCTION("""COMPUTED_VALUE"""),45631.66666666667)</f>
        <v>45631.66667</v>
      </c>
      <c r="E236" s="1">
        <f>IFERROR(__xludf.DUMMYFUNCTION("""COMPUTED_VALUE"""),776.69)</f>
        <v>776.69</v>
      </c>
      <c r="G236" s="2">
        <f>IFERROR(__xludf.DUMMYFUNCTION("""COMPUTED_VALUE"""),45631.66666666667)</f>
        <v>45631.66667</v>
      </c>
      <c r="H236" s="1">
        <f>IFERROR(__xludf.DUMMYFUNCTION("""COMPUTED_VALUE"""),768.65)</f>
        <v>768.65</v>
      </c>
      <c r="J236" s="2">
        <f>IFERROR(__xludf.DUMMYFUNCTION("""COMPUTED_VALUE"""),45631.66666666667)</f>
        <v>45631.66667</v>
      </c>
      <c r="K236" s="1">
        <f>IFERROR(__xludf.DUMMYFUNCTION("""COMPUTED_VALUE"""),771.14)</f>
        <v>771.14</v>
      </c>
      <c r="M236" s="2">
        <f>IFERROR(__xludf.DUMMYFUNCTION("""COMPUTED_VALUE"""),45631.66666666667)</f>
        <v>45631.66667</v>
      </c>
      <c r="N236" s="1">
        <f>IFERROR(__xludf.DUMMYFUNCTION("""COMPUTED_VALUE"""),1.91970292E8)</f>
        <v>191970292</v>
      </c>
    </row>
    <row r="237">
      <c r="A237" s="2">
        <f>IFERROR(__xludf.DUMMYFUNCTION("""COMPUTED_VALUE"""),45632.66666666667)</f>
        <v>45632.66667</v>
      </c>
      <c r="B237" s="1">
        <f>IFERROR(__xludf.DUMMYFUNCTION("""COMPUTED_VALUE"""),771.14)</f>
        <v>771.14</v>
      </c>
      <c r="D237" s="2">
        <f>IFERROR(__xludf.DUMMYFUNCTION("""COMPUTED_VALUE"""),45632.66666666667)</f>
        <v>45632.66667</v>
      </c>
      <c r="E237" s="1">
        <f>IFERROR(__xludf.DUMMYFUNCTION("""COMPUTED_VALUE"""),771.14)</f>
        <v>771.14</v>
      </c>
      <c r="G237" s="2">
        <f>IFERROR(__xludf.DUMMYFUNCTION("""COMPUTED_VALUE"""),45632.66666666667)</f>
        <v>45632.66667</v>
      </c>
      <c r="H237" s="1">
        <f>IFERROR(__xludf.DUMMYFUNCTION("""COMPUTED_VALUE"""),757.12)</f>
        <v>757.12</v>
      </c>
      <c r="J237" s="2">
        <f>IFERROR(__xludf.DUMMYFUNCTION("""COMPUTED_VALUE"""),45632.66666666667)</f>
        <v>45632.66667</v>
      </c>
      <c r="K237" s="1">
        <f>IFERROR(__xludf.DUMMYFUNCTION("""COMPUTED_VALUE"""),758.29)</f>
        <v>758.29</v>
      </c>
      <c r="M237" s="2">
        <f>IFERROR(__xludf.DUMMYFUNCTION("""COMPUTED_VALUE"""),45632.66666666667)</f>
        <v>45632.66667</v>
      </c>
      <c r="N237" s="1">
        <f>IFERROR(__xludf.DUMMYFUNCTION("""COMPUTED_VALUE"""),2.31627639E8)</f>
        <v>231627639</v>
      </c>
    </row>
    <row r="238">
      <c r="A238" s="2">
        <f>IFERROR(__xludf.DUMMYFUNCTION("""COMPUTED_VALUE"""),45635.66666666667)</f>
        <v>45635.66667</v>
      </c>
      <c r="B238" s="1">
        <f>IFERROR(__xludf.DUMMYFUNCTION("""COMPUTED_VALUE"""),758.29)</f>
        <v>758.29</v>
      </c>
      <c r="D238" s="2">
        <f>IFERROR(__xludf.DUMMYFUNCTION("""COMPUTED_VALUE"""),45635.66666666667)</f>
        <v>45635.66667</v>
      </c>
      <c r="E238" s="1">
        <f>IFERROR(__xludf.DUMMYFUNCTION("""COMPUTED_VALUE"""),768.07)</f>
        <v>768.07</v>
      </c>
      <c r="G238" s="2">
        <f>IFERROR(__xludf.DUMMYFUNCTION("""COMPUTED_VALUE"""),45635.66666666667)</f>
        <v>45635.66667</v>
      </c>
      <c r="H238" s="1">
        <f>IFERROR(__xludf.DUMMYFUNCTION("""COMPUTED_VALUE"""),755.96)</f>
        <v>755.96</v>
      </c>
      <c r="J238" s="2">
        <f>IFERROR(__xludf.DUMMYFUNCTION("""COMPUTED_VALUE"""),45635.66666666667)</f>
        <v>45635.66667</v>
      </c>
      <c r="K238" s="1">
        <f>IFERROR(__xludf.DUMMYFUNCTION("""COMPUTED_VALUE"""),756.66)</f>
        <v>756.66</v>
      </c>
      <c r="M238" s="2">
        <f>IFERROR(__xludf.DUMMYFUNCTION("""COMPUTED_VALUE"""),45635.66666666667)</f>
        <v>45635.66667</v>
      </c>
      <c r="N238" s="1">
        <f>IFERROR(__xludf.DUMMYFUNCTION("""COMPUTED_VALUE"""),2.26519337E8)</f>
        <v>226519337</v>
      </c>
    </row>
    <row r="239">
      <c r="A239" s="2">
        <f>IFERROR(__xludf.DUMMYFUNCTION("""COMPUTED_VALUE"""),45636.66666666667)</f>
        <v>45636.66667</v>
      </c>
      <c r="B239" s="1">
        <f>IFERROR(__xludf.DUMMYFUNCTION("""COMPUTED_VALUE"""),756.66)</f>
        <v>756.66</v>
      </c>
      <c r="D239" s="2">
        <f>IFERROR(__xludf.DUMMYFUNCTION("""COMPUTED_VALUE"""),45636.66666666667)</f>
        <v>45636.66667</v>
      </c>
      <c r="E239" s="1">
        <f>IFERROR(__xludf.DUMMYFUNCTION("""COMPUTED_VALUE"""),761.57)</f>
        <v>761.57</v>
      </c>
      <c r="G239" s="2">
        <f>IFERROR(__xludf.DUMMYFUNCTION("""COMPUTED_VALUE"""),45636.66666666667)</f>
        <v>45636.66667</v>
      </c>
      <c r="H239" s="1">
        <f>IFERROR(__xludf.DUMMYFUNCTION("""COMPUTED_VALUE"""),751.18)</f>
        <v>751.18</v>
      </c>
      <c r="J239" s="2">
        <f>IFERROR(__xludf.DUMMYFUNCTION("""COMPUTED_VALUE"""),45636.66666666667)</f>
        <v>45636.66667</v>
      </c>
      <c r="K239" s="1">
        <f>IFERROR(__xludf.DUMMYFUNCTION("""COMPUTED_VALUE"""),752.21)</f>
        <v>752.21</v>
      </c>
      <c r="M239" s="2">
        <f>IFERROR(__xludf.DUMMYFUNCTION("""COMPUTED_VALUE"""),45636.66666666667)</f>
        <v>45636.66667</v>
      </c>
      <c r="N239" s="1">
        <f>IFERROR(__xludf.DUMMYFUNCTION("""COMPUTED_VALUE"""),2.12732558E8)</f>
        <v>212732558</v>
      </c>
    </row>
    <row r="240">
      <c r="A240" s="2">
        <f>IFERROR(__xludf.DUMMYFUNCTION("""COMPUTED_VALUE"""),45637.66666666667)</f>
        <v>45637.66667</v>
      </c>
      <c r="B240" s="1">
        <f>IFERROR(__xludf.DUMMYFUNCTION("""COMPUTED_VALUE"""),752.21)</f>
        <v>752.21</v>
      </c>
      <c r="D240" s="2">
        <f>IFERROR(__xludf.DUMMYFUNCTION("""COMPUTED_VALUE"""),45637.66666666667)</f>
        <v>45637.66667</v>
      </c>
      <c r="E240" s="1">
        <f>IFERROR(__xludf.DUMMYFUNCTION("""COMPUTED_VALUE"""),756.38)</f>
        <v>756.38</v>
      </c>
      <c r="G240" s="2">
        <f>IFERROR(__xludf.DUMMYFUNCTION("""COMPUTED_VALUE"""),45637.66666666667)</f>
        <v>45637.66667</v>
      </c>
      <c r="H240" s="1">
        <f>IFERROR(__xludf.DUMMYFUNCTION("""COMPUTED_VALUE"""),749.57)</f>
        <v>749.57</v>
      </c>
      <c r="J240" s="2">
        <f>IFERROR(__xludf.DUMMYFUNCTION("""COMPUTED_VALUE"""),45637.66666666667)</f>
        <v>45637.66667</v>
      </c>
      <c r="K240" s="1">
        <f>IFERROR(__xludf.DUMMYFUNCTION("""COMPUTED_VALUE"""),753.97)</f>
        <v>753.97</v>
      </c>
      <c r="M240" s="2">
        <f>IFERROR(__xludf.DUMMYFUNCTION("""COMPUTED_VALUE"""),45637.66666666667)</f>
        <v>45637.66667</v>
      </c>
      <c r="N240" s="1">
        <f>IFERROR(__xludf.DUMMYFUNCTION("""COMPUTED_VALUE"""),2.42794301E8)</f>
        <v>242794301</v>
      </c>
    </row>
    <row r="241">
      <c r="A241" s="2">
        <f>IFERROR(__xludf.DUMMYFUNCTION("""COMPUTED_VALUE"""),45638.66666666667)</f>
        <v>45638.66667</v>
      </c>
      <c r="B241" s="1">
        <f>IFERROR(__xludf.DUMMYFUNCTION("""COMPUTED_VALUE"""),753.97)</f>
        <v>753.97</v>
      </c>
      <c r="D241" s="2">
        <f>IFERROR(__xludf.DUMMYFUNCTION("""COMPUTED_VALUE"""),45638.66666666667)</f>
        <v>45638.66667</v>
      </c>
      <c r="E241" s="1">
        <f>IFERROR(__xludf.DUMMYFUNCTION("""COMPUTED_VALUE"""),753.97)</f>
        <v>753.97</v>
      </c>
      <c r="G241" s="2">
        <f>IFERROR(__xludf.DUMMYFUNCTION("""COMPUTED_VALUE"""),45638.66666666667)</f>
        <v>45638.66667</v>
      </c>
      <c r="H241" s="1">
        <f>IFERROR(__xludf.DUMMYFUNCTION("""COMPUTED_VALUE"""),747.35)</f>
        <v>747.35</v>
      </c>
      <c r="J241" s="2">
        <f>IFERROR(__xludf.DUMMYFUNCTION("""COMPUTED_VALUE"""),45638.66666666667)</f>
        <v>45638.66667</v>
      </c>
      <c r="K241" s="1">
        <f>IFERROR(__xludf.DUMMYFUNCTION("""COMPUTED_VALUE"""),748.77)</f>
        <v>748.77</v>
      </c>
      <c r="M241" s="2">
        <f>IFERROR(__xludf.DUMMYFUNCTION("""COMPUTED_VALUE"""),45638.66666666667)</f>
        <v>45638.66667</v>
      </c>
      <c r="N241" s="1">
        <f>IFERROR(__xludf.DUMMYFUNCTION("""COMPUTED_VALUE"""),1.80507409E8)</f>
        <v>180507409</v>
      </c>
    </row>
    <row r="242">
      <c r="A242" s="2">
        <f>IFERROR(__xludf.DUMMYFUNCTION("""COMPUTED_VALUE"""),45639.66666666667)</f>
        <v>45639.66667</v>
      </c>
      <c r="B242" s="1">
        <f>IFERROR(__xludf.DUMMYFUNCTION("""COMPUTED_VALUE"""),748.77)</f>
        <v>748.77</v>
      </c>
      <c r="D242" s="2">
        <f>IFERROR(__xludf.DUMMYFUNCTION("""COMPUTED_VALUE"""),45639.66666666667)</f>
        <v>45639.66667</v>
      </c>
      <c r="E242" s="1">
        <f>IFERROR(__xludf.DUMMYFUNCTION("""COMPUTED_VALUE"""),748.77)</f>
        <v>748.77</v>
      </c>
      <c r="G242" s="2">
        <f>IFERROR(__xludf.DUMMYFUNCTION("""COMPUTED_VALUE"""),45639.66666666667)</f>
        <v>45639.66667</v>
      </c>
      <c r="H242" s="1">
        <f>IFERROR(__xludf.DUMMYFUNCTION("""COMPUTED_VALUE"""),741.76)</f>
        <v>741.76</v>
      </c>
      <c r="J242" s="2">
        <f>IFERROR(__xludf.DUMMYFUNCTION("""COMPUTED_VALUE"""),45639.66666666667)</f>
        <v>45639.66667</v>
      </c>
      <c r="K242" s="1">
        <f>IFERROR(__xludf.DUMMYFUNCTION("""COMPUTED_VALUE"""),743.87)</f>
        <v>743.87</v>
      </c>
      <c r="M242" s="2">
        <f>IFERROR(__xludf.DUMMYFUNCTION("""COMPUTED_VALUE"""),45639.66666666667)</f>
        <v>45639.66667</v>
      </c>
      <c r="N242" s="1">
        <f>IFERROR(__xludf.DUMMYFUNCTION("""COMPUTED_VALUE"""),1.671738E8)</f>
        <v>167173800</v>
      </c>
    </row>
    <row r="243">
      <c r="A243" s="2">
        <f>IFERROR(__xludf.DUMMYFUNCTION("""COMPUTED_VALUE"""),45642.66666666667)</f>
        <v>45642.66667</v>
      </c>
      <c r="B243" s="1">
        <f>IFERROR(__xludf.DUMMYFUNCTION("""COMPUTED_VALUE"""),743.87)</f>
        <v>743.87</v>
      </c>
      <c r="D243" s="2">
        <f>IFERROR(__xludf.DUMMYFUNCTION("""COMPUTED_VALUE"""),45642.66666666667)</f>
        <v>45642.66667</v>
      </c>
      <c r="E243" s="1">
        <f>IFERROR(__xludf.DUMMYFUNCTION("""COMPUTED_VALUE"""),743.87)</f>
        <v>743.87</v>
      </c>
      <c r="G243" s="2">
        <f>IFERROR(__xludf.DUMMYFUNCTION("""COMPUTED_VALUE"""),45642.66666666667)</f>
        <v>45642.66667</v>
      </c>
      <c r="H243" s="1">
        <f>IFERROR(__xludf.DUMMYFUNCTION("""COMPUTED_VALUE"""),726.85)</f>
        <v>726.85</v>
      </c>
      <c r="J243" s="2">
        <f>IFERROR(__xludf.DUMMYFUNCTION("""COMPUTED_VALUE"""),45642.66666666667)</f>
        <v>45642.66667</v>
      </c>
      <c r="K243" s="1">
        <f>IFERROR(__xludf.DUMMYFUNCTION("""COMPUTED_VALUE"""),727.64)</f>
        <v>727.64</v>
      </c>
      <c r="M243" s="2">
        <f>IFERROR(__xludf.DUMMYFUNCTION("""COMPUTED_VALUE"""),45642.66666666667)</f>
        <v>45642.66667</v>
      </c>
      <c r="N243" s="1">
        <f>IFERROR(__xludf.DUMMYFUNCTION("""COMPUTED_VALUE"""),2.34140983E8)</f>
        <v>234140983</v>
      </c>
    </row>
    <row r="244">
      <c r="A244" s="2">
        <f>IFERROR(__xludf.DUMMYFUNCTION("""COMPUTED_VALUE"""),45643.66666666667)</f>
        <v>45643.66667</v>
      </c>
      <c r="B244" s="1">
        <f>IFERROR(__xludf.DUMMYFUNCTION("""COMPUTED_VALUE"""),727.64)</f>
        <v>727.64</v>
      </c>
      <c r="D244" s="2">
        <f>IFERROR(__xludf.DUMMYFUNCTION("""COMPUTED_VALUE"""),45643.66666666667)</f>
        <v>45643.66667</v>
      </c>
      <c r="E244" s="1">
        <f>IFERROR(__xludf.DUMMYFUNCTION("""COMPUTED_VALUE"""),727.64)</f>
        <v>727.64</v>
      </c>
      <c r="G244" s="2">
        <f>IFERROR(__xludf.DUMMYFUNCTION("""COMPUTED_VALUE"""),45643.66666666667)</f>
        <v>45643.66667</v>
      </c>
      <c r="H244" s="1">
        <f>IFERROR(__xludf.DUMMYFUNCTION("""COMPUTED_VALUE"""),715.38)</f>
        <v>715.38</v>
      </c>
      <c r="J244" s="2">
        <f>IFERROR(__xludf.DUMMYFUNCTION("""COMPUTED_VALUE"""),45643.66666666667)</f>
        <v>45643.66667</v>
      </c>
      <c r="K244" s="1">
        <f>IFERROR(__xludf.DUMMYFUNCTION("""COMPUTED_VALUE"""),721.99)</f>
        <v>721.99</v>
      </c>
      <c r="M244" s="2">
        <f>IFERROR(__xludf.DUMMYFUNCTION("""COMPUTED_VALUE"""),45643.66666666667)</f>
        <v>45643.66667</v>
      </c>
      <c r="N244" s="1">
        <f>IFERROR(__xludf.DUMMYFUNCTION("""COMPUTED_VALUE"""),2.55355599E8)</f>
        <v>255355599</v>
      </c>
    </row>
    <row r="245">
      <c r="A245" s="2">
        <f>IFERROR(__xludf.DUMMYFUNCTION("""COMPUTED_VALUE"""),45644.66666666667)</f>
        <v>45644.66667</v>
      </c>
      <c r="B245" s="1">
        <f>IFERROR(__xludf.DUMMYFUNCTION("""COMPUTED_VALUE"""),721.99)</f>
        <v>721.99</v>
      </c>
      <c r="D245" s="2">
        <f>IFERROR(__xludf.DUMMYFUNCTION("""COMPUTED_VALUE"""),45644.66666666667)</f>
        <v>45644.66667</v>
      </c>
      <c r="E245" s="1">
        <f>IFERROR(__xludf.DUMMYFUNCTION("""COMPUTED_VALUE"""),723.97)</f>
        <v>723.97</v>
      </c>
      <c r="G245" s="2">
        <f>IFERROR(__xludf.DUMMYFUNCTION("""COMPUTED_VALUE"""),45644.66666666667)</f>
        <v>45644.66667</v>
      </c>
      <c r="H245" s="1">
        <f>IFERROR(__xludf.DUMMYFUNCTION("""COMPUTED_VALUE"""),702.71)</f>
        <v>702.71</v>
      </c>
      <c r="J245" s="2">
        <f>IFERROR(__xludf.DUMMYFUNCTION("""COMPUTED_VALUE"""),45644.66666666667)</f>
        <v>45644.66667</v>
      </c>
      <c r="K245" s="1">
        <f>IFERROR(__xludf.DUMMYFUNCTION("""COMPUTED_VALUE"""),703.03)</f>
        <v>703.03</v>
      </c>
      <c r="M245" s="2">
        <f>IFERROR(__xludf.DUMMYFUNCTION("""COMPUTED_VALUE"""),45644.66666666667)</f>
        <v>45644.66667</v>
      </c>
      <c r="N245" s="1">
        <f>IFERROR(__xludf.DUMMYFUNCTION("""COMPUTED_VALUE"""),2.50256177E8)</f>
        <v>250256177</v>
      </c>
    </row>
    <row r="246">
      <c r="A246" s="2">
        <f>IFERROR(__xludf.DUMMYFUNCTION("""COMPUTED_VALUE"""),45645.66666666667)</f>
        <v>45645.66667</v>
      </c>
      <c r="B246" s="1">
        <f>IFERROR(__xludf.DUMMYFUNCTION("""COMPUTED_VALUE"""),703.03)</f>
        <v>703.03</v>
      </c>
      <c r="D246" s="2">
        <f>IFERROR(__xludf.DUMMYFUNCTION("""COMPUTED_VALUE"""),45645.66666666667)</f>
        <v>45645.66667</v>
      </c>
      <c r="E246" s="1">
        <f>IFERROR(__xludf.DUMMYFUNCTION("""COMPUTED_VALUE"""),711.36)</f>
        <v>711.36</v>
      </c>
      <c r="G246" s="2">
        <f>IFERROR(__xludf.DUMMYFUNCTION("""COMPUTED_VALUE"""),45645.66666666667)</f>
        <v>45645.66667</v>
      </c>
      <c r="H246" s="1">
        <f>IFERROR(__xludf.DUMMYFUNCTION("""COMPUTED_VALUE"""),695.35)</f>
        <v>695.35</v>
      </c>
      <c r="J246" s="2">
        <f>IFERROR(__xludf.DUMMYFUNCTION("""COMPUTED_VALUE"""),45645.66666666667)</f>
        <v>45645.66667</v>
      </c>
      <c r="K246" s="1">
        <f>IFERROR(__xludf.DUMMYFUNCTION("""COMPUTED_VALUE"""),696.18)</f>
        <v>696.18</v>
      </c>
      <c r="M246" s="2">
        <f>IFERROR(__xludf.DUMMYFUNCTION("""COMPUTED_VALUE"""),45645.66666666667)</f>
        <v>45645.66667</v>
      </c>
      <c r="N246" s="1">
        <f>IFERROR(__xludf.DUMMYFUNCTION("""COMPUTED_VALUE"""),2.77633879E8)</f>
        <v>277633879</v>
      </c>
    </row>
    <row r="247">
      <c r="A247" s="2">
        <f>IFERROR(__xludf.DUMMYFUNCTION("""COMPUTED_VALUE"""),45646.66666666667)</f>
        <v>45646.66667</v>
      </c>
      <c r="B247" s="1">
        <f>IFERROR(__xludf.DUMMYFUNCTION("""COMPUTED_VALUE"""),696.18)</f>
        <v>696.18</v>
      </c>
      <c r="D247" s="2">
        <f>IFERROR(__xludf.DUMMYFUNCTION("""COMPUTED_VALUE"""),45646.66666666667)</f>
        <v>45646.66667</v>
      </c>
      <c r="E247" s="1">
        <f>IFERROR(__xludf.DUMMYFUNCTION("""COMPUTED_VALUE"""),704.59)</f>
        <v>704.59</v>
      </c>
      <c r="G247" s="2">
        <f>IFERROR(__xludf.DUMMYFUNCTION("""COMPUTED_VALUE"""),45646.66666666667)</f>
        <v>45646.66667</v>
      </c>
      <c r="H247" s="1">
        <f>IFERROR(__xludf.DUMMYFUNCTION("""COMPUTED_VALUE"""),694.14)</f>
        <v>694.14</v>
      </c>
      <c r="J247" s="2">
        <f>IFERROR(__xludf.DUMMYFUNCTION("""COMPUTED_VALUE"""),45646.66666666667)</f>
        <v>45646.66667</v>
      </c>
      <c r="K247" s="1">
        <f>IFERROR(__xludf.DUMMYFUNCTION("""COMPUTED_VALUE"""),702.45)</f>
        <v>702.45</v>
      </c>
      <c r="M247" s="2">
        <f>IFERROR(__xludf.DUMMYFUNCTION("""COMPUTED_VALUE"""),45646.66666666667)</f>
        <v>45646.66667</v>
      </c>
      <c r="N247" s="1">
        <f>IFERROR(__xludf.DUMMYFUNCTION("""COMPUTED_VALUE"""),5.4904329E8)</f>
        <v>549043290</v>
      </c>
    </row>
    <row r="248">
      <c r="A248" s="2">
        <f>IFERROR(__xludf.DUMMYFUNCTION("""COMPUTED_VALUE"""),45649.66666666667)</f>
        <v>45649.66667</v>
      </c>
      <c r="B248" s="1">
        <f>IFERROR(__xludf.DUMMYFUNCTION("""COMPUTED_VALUE"""),702.45)</f>
        <v>702.45</v>
      </c>
      <c r="D248" s="2">
        <f>IFERROR(__xludf.DUMMYFUNCTION("""COMPUTED_VALUE"""),45649.66666666667)</f>
        <v>45649.66667</v>
      </c>
      <c r="E248" s="1">
        <f>IFERROR(__xludf.DUMMYFUNCTION("""COMPUTED_VALUE"""),708.81)</f>
        <v>708.81</v>
      </c>
      <c r="G248" s="2">
        <f>IFERROR(__xludf.DUMMYFUNCTION("""COMPUTED_VALUE"""),45649.66666666667)</f>
        <v>45649.66667</v>
      </c>
      <c r="H248" s="1">
        <f>IFERROR(__xludf.DUMMYFUNCTION("""COMPUTED_VALUE"""),697.08)</f>
        <v>697.08</v>
      </c>
      <c r="J248" s="2">
        <f>IFERROR(__xludf.DUMMYFUNCTION("""COMPUTED_VALUE"""),45649.66666666667)</f>
        <v>45649.66667</v>
      </c>
      <c r="K248" s="1">
        <f>IFERROR(__xludf.DUMMYFUNCTION("""COMPUTED_VALUE"""),707.3)</f>
        <v>707.3</v>
      </c>
      <c r="M248" s="2">
        <f>IFERROR(__xludf.DUMMYFUNCTION("""COMPUTED_VALUE"""),45649.66666666667)</f>
        <v>45649.66667</v>
      </c>
      <c r="N248" s="1">
        <f>IFERROR(__xludf.DUMMYFUNCTION("""COMPUTED_VALUE"""),2.02832078E8)</f>
        <v>202832078</v>
      </c>
    </row>
    <row r="249">
      <c r="A249" s="2">
        <f>IFERROR(__xludf.DUMMYFUNCTION("""COMPUTED_VALUE"""),45650.54166666667)</f>
        <v>45650.54167</v>
      </c>
      <c r="B249" s="1">
        <f>IFERROR(__xludf.DUMMYFUNCTION("""COMPUTED_VALUE"""),707.3)</f>
        <v>707.3</v>
      </c>
      <c r="D249" s="2">
        <f>IFERROR(__xludf.DUMMYFUNCTION("""COMPUTED_VALUE"""),45650.54166666667)</f>
        <v>45650.54167</v>
      </c>
      <c r="E249" s="1">
        <f>IFERROR(__xludf.DUMMYFUNCTION("""COMPUTED_VALUE"""),713.75)</f>
        <v>713.75</v>
      </c>
      <c r="G249" s="2">
        <f>IFERROR(__xludf.DUMMYFUNCTION("""COMPUTED_VALUE"""),45650.54166666667)</f>
        <v>45650.54167</v>
      </c>
      <c r="H249" s="1">
        <f>IFERROR(__xludf.DUMMYFUNCTION("""COMPUTED_VALUE"""),704.08)</f>
        <v>704.08</v>
      </c>
      <c r="J249" s="2">
        <f>IFERROR(__xludf.DUMMYFUNCTION("""COMPUTED_VALUE"""),45650.54166666667)</f>
        <v>45650.54167</v>
      </c>
      <c r="K249" s="1">
        <f>IFERROR(__xludf.DUMMYFUNCTION("""COMPUTED_VALUE"""),712.49)</f>
        <v>712.49</v>
      </c>
      <c r="M249" s="2">
        <f>IFERROR(__xludf.DUMMYFUNCTION("""COMPUTED_VALUE"""),45650.54166666667)</f>
        <v>45650.54167</v>
      </c>
      <c r="N249" s="1">
        <f>IFERROR(__xludf.DUMMYFUNCTION("""COMPUTED_VALUE"""),9.3223827E7)</f>
        <v>93223827</v>
      </c>
    </row>
    <row r="250">
      <c r="A250" s="2">
        <f>IFERROR(__xludf.DUMMYFUNCTION("""COMPUTED_VALUE"""),45652.66666666667)</f>
        <v>45652.66667</v>
      </c>
      <c r="B250" s="1">
        <f>IFERROR(__xludf.DUMMYFUNCTION("""COMPUTED_VALUE"""),712.49)</f>
        <v>712.49</v>
      </c>
      <c r="D250" s="2">
        <f>IFERROR(__xludf.DUMMYFUNCTION("""COMPUTED_VALUE"""),45652.66666666667)</f>
        <v>45652.66667</v>
      </c>
      <c r="E250" s="1">
        <f>IFERROR(__xludf.DUMMYFUNCTION("""COMPUTED_VALUE"""),713.01)</f>
        <v>713.01</v>
      </c>
      <c r="G250" s="2">
        <f>IFERROR(__xludf.DUMMYFUNCTION("""COMPUTED_VALUE"""),45652.66666666667)</f>
        <v>45652.66667</v>
      </c>
      <c r="H250" s="1">
        <f>IFERROR(__xludf.DUMMYFUNCTION("""COMPUTED_VALUE"""),707.77)</f>
        <v>707.77</v>
      </c>
      <c r="J250" s="2">
        <f>IFERROR(__xludf.DUMMYFUNCTION("""COMPUTED_VALUE"""),45652.66666666667)</f>
        <v>45652.66667</v>
      </c>
      <c r="K250" s="1">
        <f>IFERROR(__xludf.DUMMYFUNCTION("""COMPUTED_VALUE"""),711.45)</f>
        <v>711.45</v>
      </c>
      <c r="M250" s="2">
        <f>IFERROR(__xludf.DUMMYFUNCTION("""COMPUTED_VALUE"""),45652.66666666667)</f>
        <v>45652.66667</v>
      </c>
      <c r="N250" s="1">
        <f>IFERROR(__xludf.DUMMYFUNCTION("""COMPUTED_VALUE"""),1.35057623E8)</f>
        <v>135057623</v>
      </c>
    </row>
    <row r="251">
      <c r="A251" s="2">
        <f>IFERROR(__xludf.DUMMYFUNCTION("""COMPUTED_VALUE"""),45653.66666666667)</f>
        <v>45653.66667</v>
      </c>
      <c r="B251" s="1">
        <f>IFERROR(__xludf.DUMMYFUNCTION("""COMPUTED_VALUE"""),711.45)</f>
        <v>711.45</v>
      </c>
      <c r="D251" s="2">
        <f>IFERROR(__xludf.DUMMYFUNCTION("""COMPUTED_VALUE"""),45653.66666666667)</f>
        <v>45653.66667</v>
      </c>
      <c r="E251" s="1">
        <f>IFERROR(__xludf.DUMMYFUNCTION("""COMPUTED_VALUE"""),718.78)</f>
        <v>718.78</v>
      </c>
      <c r="G251" s="2">
        <f>IFERROR(__xludf.DUMMYFUNCTION("""COMPUTED_VALUE"""),45653.66666666667)</f>
        <v>45653.66667</v>
      </c>
      <c r="H251" s="1">
        <f>IFERROR(__xludf.DUMMYFUNCTION("""COMPUTED_VALUE"""),708.14)</f>
        <v>708.14</v>
      </c>
      <c r="J251" s="2">
        <f>IFERROR(__xludf.DUMMYFUNCTION("""COMPUTED_VALUE"""),45653.66666666667)</f>
        <v>45653.66667</v>
      </c>
      <c r="K251" s="1">
        <f>IFERROR(__xludf.DUMMYFUNCTION("""COMPUTED_VALUE"""),711.41)</f>
        <v>711.41</v>
      </c>
      <c r="M251" s="2">
        <f>IFERROR(__xludf.DUMMYFUNCTION("""COMPUTED_VALUE"""),45653.66666666667)</f>
        <v>45653.66667</v>
      </c>
      <c r="N251" s="1">
        <f>IFERROR(__xludf.DUMMYFUNCTION("""COMPUTED_VALUE"""),1.53053244E8)</f>
        <v>153053244</v>
      </c>
    </row>
    <row r="252">
      <c r="A252" s="2">
        <f>IFERROR(__xludf.DUMMYFUNCTION("""COMPUTED_VALUE"""),45656.66666666667)</f>
        <v>45656.66667</v>
      </c>
      <c r="B252" s="1">
        <f>IFERROR(__xludf.DUMMYFUNCTION("""COMPUTED_VALUE"""),711.41)</f>
        <v>711.41</v>
      </c>
      <c r="D252" s="2">
        <f>IFERROR(__xludf.DUMMYFUNCTION("""COMPUTED_VALUE"""),45656.66666666667)</f>
        <v>45656.66667</v>
      </c>
      <c r="E252" s="1">
        <f>IFERROR(__xludf.DUMMYFUNCTION("""COMPUTED_VALUE"""),716.26)</f>
        <v>716.26</v>
      </c>
      <c r="G252" s="2">
        <f>IFERROR(__xludf.DUMMYFUNCTION("""COMPUTED_VALUE"""),45656.66666666667)</f>
        <v>45656.66667</v>
      </c>
      <c r="H252" s="1">
        <f>IFERROR(__xludf.DUMMYFUNCTION("""COMPUTED_VALUE"""),706.28)</f>
        <v>706.28</v>
      </c>
      <c r="J252" s="2">
        <f>IFERROR(__xludf.DUMMYFUNCTION("""COMPUTED_VALUE"""),45656.66666666667)</f>
        <v>45656.66667</v>
      </c>
      <c r="K252" s="1">
        <f>IFERROR(__xludf.DUMMYFUNCTION("""COMPUTED_VALUE"""),712.12)</f>
        <v>712.12</v>
      </c>
      <c r="M252" s="2">
        <f>IFERROR(__xludf.DUMMYFUNCTION("""COMPUTED_VALUE"""),45656.66666666667)</f>
        <v>45656.66667</v>
      </c>
      <c r="N252" s="1">
        <f>IFERROR(__xludf.DUMMYFUNCTION("""COMPUTED_VALUE"""),1.94328499E8)</f>
        <v>194328499</v>
      </c>
    </row>
    <row r="253">
      <c r="A253" s="2">
        <f>IFERROR(__xludf.DUMMYFUNCTION("""COMPUTED_VALUE"""),45657.66666666667)</f>
        <v>45657.66667</v>
      </c>
      <c r="B253" s="1">
        <f>IFERROR(__xludf.DUMMYFUNCTION("""COMPUTED_VALUE"""),712.12)</f>
        <v>712.12</v>
      </c>
      <c r="D253" s="2">
        <f>IFERROR(__xludf.DUMMYFUNCTION("""COMPUTED_VALUE"""),45657.66666666667)</f>
        <v>45657.66667</v>
      </c>
      <c r="E253" s="1">
        <f>IFERROR(__xludf.DUMMYFUNCTION("""COMPUTED_VALUE"""),723.32)</f>
        <v>723.32</v>
      </c>
      <c r="G253" s="2">
        <f>IFERROR(__xludf.DUMMYFUNCTION("""COMPUTED_VALUE"""),45657.66666666667)</f>
        <v>45657.66667</v>
      </c>
      <c r="H253" s="1">
        <f>IFERROR(__xludf.DUMMYFUNCTION("""COMPUTED_VALUE"""),712.12)</f>
        <v>712.12</v>
      </c>
      <c r="J253" s="2">
        <f>IFERROR(__xludf.DUMMYFUNCTION("""COMPUTED_VALUE"""),45657.66666666667)</f>
        <v>45657.66667</v>
      </c>
      <c r="K253" s="1">
        <f>IFERROR(__xludf.DUMMYFUNCTION("""COMPUTED_VALUE"""),721.16)</f>
        <v>721.16</v>
      </c>
      <c r="M253" s="2">
        <f>IFERROR(__xludf.DUMMYFUNCTION("""COMPUTED_VALUE"""),45657.66666666667)</f>
        <v>45657.66667</v>
      </c>
      <c r="N253" s="1">
        <f>IFERROR(__xludf.DUMMYFUNCTION("""COMPUTED_VALUE"""),1.73730683E8)</f>
        <v>173730683</v>
      </c>
    </row>
    <row r="254">
      <c r="A254" s="2">
        <f>IFERROR(__xludf.DUMMYFUNCTION("""COMPUTED_VALUE"""),45659.66666666667)</f>
        <v>45659.66667</v>
      </c>
      <c r="B254" s="1">
        <f>IFERROR(__xludf.DUMMYFUNCTION("""COMPUTED_VALUE"""),721.16)</f>
        <v>721.16</v>
      </c>
      <c r="D254" s="2">
        <f>IFERROR(__xludf.DUMMYFUNCTION("""COMPUTED_VALUE"""),45659.66666666667)</f>
        <v>45659.66667</v>
      </c>
      <c r="E254" s="1">
        <f>IFERROR(__xludf.DUMMYFUNCTION("""COMPUTED_VALUE"""),735.15)</f>
        <v>735.15</v>
      </c>
      <c r="G254" s="2">
        <f>IFERROR(__xludf.DUMMYFUNCTION("""COMPUTED_VALUE"""),45659.66666666667)</f>
        <v>45659.66667</v>
      </c>
      <c r="H254" s="1">
        <f>IFERROR(__xludf.DUMMYFUNCTION("""COMPUTED_VALUE"""),721.16)</f>
        <v>721.16</v>
      </c>
      <c r="J254" s="2">
        <f>IFERROR(__xludf.DUMMYFUNCTION("""COMPUTED_VALUE"""),45659.66666666667)</f>
        <v>45659.66667</v>
      </c>
      <c r="K254" s="1">
        <f>IFERROR(__xludf.DUMMYFUNCTION("""COMPUTED_VALUE"""),729.92)</f>
        <v>729.92</v>
      </c>
      <c r="M254" s="2">
        <f>IFERROR(__xludf.DUMMYFUNCTION("""COMPUTED_VALUE"""),45659.66666666667)</f>
        <v>45659.66667</v>
      </c>
      <c r="N254" s="1">
        <f>IFERROR(__xludf.DUMMYFUNCTION("""COMPUTED_VALUE"""),2.01540654E8)</f>
        <v>201540654</v>
      </c>
    </row>
    <row r="255">
      <c r="A255" s="2">
        <f>IFERROR(__xludf.DUMMYFUNCTION("""COMPUTED_VALUE"""),45660.66666666667)</f>
        <v>45660.66667</v>
      </c>
      <c r="B255" s="1">
        <f>IFERROR(__xludf.DUMMYFUNCTION("""COMPUTED_VALUE"""),729.92)</f>
        <v>729.92</v>
      </c>
      <c r="D255" s="2">
        <f>IFERROR(__xludf.DUMMYFUNCTION("""COMPUTED_VALUE"""),45660.66666666667)</f>
        <v>45660.66667</v>
      </c>
      <c r="E255" s="1">
        <f>IFERROR(__xludf.DUMMYFUNCTION("""COMPUTED_VALUE"""),738.73)</f>
        <v>738.73</v>
      </c>
      <c r="G255" s="2">
        <f>IFERROR(__xludf.DUMMYFUNCTION("""COMPUTED_VALUE"""),45660.66666666667)</f>
        <v>45660.66667</v>
      </c>
      <c r="H255" s="1">
        <f>IFERROR(__xludf.DUMMYFUNCTION("""COMPUTED_VALUE"""),729.92)</f>
        <v>729.92</v>
      </c>
      <c r="J255" s="2">
        <f>IFERROR(__xludf.DUMMYFUNCTION("""COMPUTED_VALUE"""),45660.66666666667)</f>
        <v>45660.66667</v>
      </c>
      <c r="K255" s="1">
        <f>IFERROR(__xludf.DUMMYFUNCTION("""COMPUTED_VALUE"""),736.31)</f>
        <v>736.31</v>
      </c>
      <c r="M255" s="2">
        <f>IFERROR(__xludf.DUMMYFUNCTION("""COMPUTED_VALUE"""),45660.66666666667)</f>
        <v>45660.66667</v>
      </c>
      <c r="N255" s="1">
        <f>IFERROR(__xludf.DUMMYFUNCTION("""COMPUTED_VALUE"""),1.81353252E8)</f>
        <v>181353252</v>
      </c>
    </row>
    <row r="256">
      <c r="A256" s="2">
        <f>IFERROR(__xludf.DUMMYFUNCTION("""COMPUTED_VALUE"""),45663.66666666667)</f>
        <v>45663.66667</v>
      </c>
      <c r="B256" s="1">
        <f>IFERROR(__xludf.DUMMYFUNCTION("""COMPUTED_VALUE"""),736.31)</f>
        <v>736.31</v>
      </c>
      <c r="D256" s="2">
        <f>IFERROR(__xludf.DUMMYFUNCTION("""COMPUTED_VALUE"""),45663.66666666667)</f>
        <v>45663.66667</v>
      </c>
      <c r="E256" s="1">
        <f>IFERROR(__xludf.DUMMYFUNCTION("""COMPUTED_VALUE"""),746.41)</f>
        <v>746.41</v>
      </c>
      <c r="G256" s="2">
        <f>IFERROR(__xludf.DUMMYFUNCTION("""COMPUTED_VALUE"""),45663.66666666667)</f>
        <v>45663.66667</v>
      </c>
      <c r="H256" s="1">
        <f>IFERROR(__xludf.DUMMYFUNCTION("""COMPUTED_VALUE"""),732.44)</f>
        <v>732.44</v>
      </c>
      <c r="J256" s="2">
        <f>IFERROR(__xludf.DUMMYFUNCTION("""COMPUTED_VALUE"""),45663.66666666667)</f>
        <v>45663.66667</v>
      </c>
      <c r="K256" s="1">
        <f>IFERROR(__xludf.DUMMYFUNCTION("""COMPUTED_VALUE"""),734.26)</f>
        <v>734.26</v>
      </c>
      <c r="M256" s="2">
        <f>IFERROR(__xludf.DUMMYFUNCTION("""COMPUTED_VALUE"""),45663.66666666667)</f>
        <v>45663.66667</v>
      </c>
      <c r="N256" s="1">
        <f>IFERROR(__xludf.DUMMYFUNCTION("""COMPUTED_VALUE"""),1.99422072E8)</f>
        <v>199422072</v>
      </c>
    </row>
    <row r="257">
      <c r="A257" s="2">
        <f>IFERROR(__xludf.DUMMYFUNCTION("""COMPUTED_VALUE"""),45664.66666666667)</f>
        <v>45664.66667</v>
      </c>
      <c r="B257" s="1">
        <f>IFERROR(__xludf.DUMMYFUNCTION("""COMPUTED_VALUE"""),734.26)</f>
        <v>734.26</v>
      </c>
      <c r="D257" s="2">
        <f>IFERROR(__xludf.DUMMYFUNCTION("""COMPUTED_VALUE"""),45664.66666666667)</f>
        <v>45664.66667</v>
      </c>
      <c r="E257" s="1">
        <f>IFERROR(__xludf.DUMMYFUNCTION("""COMPUTED_VALUE"""),747.04)</f>
        <v>747.04</v>
      </c>
      <c r="G257" s="2">
        <f>IFERROR(__xludf.DUMMYFUNCTION("""COMPUTED_VALUE"""),45664.66666666667)</f>
        <v>45664.66667</v>
      </c>
      <c r="H257" s="1">
        <f>IFERROR(__xludf.DUMMYFUNCTION("""COMPUTED_VALUE"""),734.26)</f>
        <v>734.26</v>
      </c>
      <c r="J257" s="2">
        <f>IFERROR(__xludf.DUMMYFUNCTION("""COMPUTED_VALUE"""),45664.66666666667)</f>
        <v>45664.66667</v>
      </c>
      <c r="K257" s="1">
        <f>IFERROR(__xludf.DUMMYFUNCTION("""COMPUTED_VALUE"""),742.07)</f>
        <v>742.07</v>
      </c>
      <c r="M257" s="2">
        <f>IFERROR(__xludf.DUMMYFUNCTION("""COMPUTED_VALUE"""),45664.66666666667)</f>
        <v>45664.66667</v>
      </c>
      <c r="N257" s="1">
        <f>IFERROR(__xludf.DUMMYFUNCTION("""COMPUTED_VALUE"""),2.02989655E8)</f>
        <v>202989655</v>
      </c>
    </row>
    <row r="258">
      <c r="A258" s="2">
        <f>IFERROR(__xludf.DUMMYFUNCTION("""COMPUTED_VALUE"""),45665.66666666667)</f>
        <v>45665.66667</v>
      </c>
      <c r="B258" s="1">
        <f>IFERROR(__xludf.DUMMYFUNCTION("""COMPUTED_VALUE"""),742.07)</f>
        <v>742.07</v>
      </c>
      <c r="D258" s="2">
        <f>IFERROR(__xludf.DUMMYFUNCTION("""COMPUTED_VALUE"""),45665.66666666667)</f>
        <v>45665.66667</v>
      </c>
      <c r="E258" s="1">
        <f>IFERROR(__xludf.DUMMYFUNCTION("""COMPUTED_VALUE"""),742.07)</f>
        <v>742.07</v>
      </c>
      <c r="G258" s="2">
        <f>IFERROR(__xludf.DUMMYFUNCTION("""COMPUTED_VALUE"""),45665.66666666667)</f>
        <v>45665.66667</v>
      </c>
      <c r="H258" s="1">
        <f>IFERROR(__xludf.DUMMYFUNCTION("""COMPUTED_VALUE"""),734.79)</f>
        <v>734.79</v>
      </c>
      <c r="J258" s="2">
        <f>IFERROR(__xludf.DUMMYFUNCTION("""COMPUTED_VALUE"""),45665.66666666667)</f>
        <v>45665.66667</v>
      </c>
      <c r="K258" s="1">
        <f>IFERROR(__xludf.DUMMYFUNCTION("""COMPUTED_VALUE"""),741.54)</f>
        <v>741.54</v>
      </c>
      <c r="M258" s="2">
        <f>IFERROR(__xludf.DUMMYFUNCTION("""COMPUTED_VALUE"""),45665.66666666667)</f>
        <v>45665.66667</v>
      </c>
      <c r="N258" s="1">
        <f>IFERROR(__xludf.DUMMYFUNCTION("""COMPUTED_VALUE"""),2.1244442E8)</f>
        <v>212444420</v>
      </c>
    </row>
    <row r="259">
      <c r="A259" s="2">
        <f>IFERROR(__xludf.DUMMYFUNCTION("""COMPUTED_VALUE"""),45667.66666666667)</f>
        <v>45667.66667</v>
      </c>
      <c r="B259" s="1">
        <f>IFERROR(__xludf.DUMMYFUNCTION("""COMPUTED_VALUE"""),741.54)</f>
        <v>741.54</v>
      </c>
      <c r="D259" s="2">
        <f>IFERROR(__xludf.DUMMYFUNCTION("""COMPUTED_VALUE"""),45667.66666666667)</f>
        <v>45667.66667</v>
      </c>
      <c r="E259" s="1">
        <f>IFERROR(__xludf.DUMMYFUNCTION("""COMPUTED_VALUE"""),759.83)</f>
        <v>759.83</v>
      </c>
      <c r="G259" s="2">
        <f>IFERROR(__xludf.DUMMYFUNCTION("""COMPUTED_VALUE"""),45667.66666666667)</f>
        <v>45667.66667</v>
      </c>
      <c r="H259" s="1">
        <f>IFERROR(__xludf.DUMMYFUNCTION("""COMPUTED_VALUE"""),740.3)</f>
        <v>740.3</v>
      </c>
      <c r="J259" s="2">
        <f>IFERROR(__xludf.DUMMYFUNCTION("""COMPUTED_VALUE"""),45667.66666666667)</f>
        <v>45667.66667</v>
      </c>
      <c r="K259" s="1">
        <f>IFERROR(__xludf.DUMMYFUNCTION("""COMPUTED_VALUE"""),743.88)</f>
        <v>743.88</v>
      </c>
      <c r="M259" s="2">
        <f>IFERROR(__xludf.DUMMYFUNCTION("""COMPUTED_VALUE"""),45667.66666666667)</f>
        <v>45667.66667</v>
      </c>
      <c r="N259" s="1">
        <f>IFERROR(__xludf.DUMMYFUNCTION("""COMPUTED_VALUE"""),2.59285439E8)</f>
        <v>259285439</v>
      </c>
    </row>
    <row r="260">
      <c r="A260" s="2">
        <f>IFERROR(__xludf.DUMMYFUNCTION("""COMPUTED_VALUE"""),45670.66666666667)</f>
        <v>45670.66667</v>
      </c>
      <c r="B260" s="1">
        <f>IFERROR(__xludf.DUMMYFUNCTION("""COMPUTED_VALUE"""),743.88)</f>
        <v>743.88</v>
      </c>
      <c r="D260" s="2">
        <f>IFERROR(__xludf.DUMMYFUNCTION("""COMPUTED_VALUE"""),45670.66666666667)</f>
        <v>45670.66667</v>
      </c>
      <c r="E260" s="1">
        <f>IFERROR(__xludf.DUMMYFUNCTION("""COMPUTED_VALUE"""),762.27)</f>
        <v>762.27</v>
      </c>
      <c r="G260" s="2">
        <f>IFERROR(__xludf.DUMMYFUNCTION("""COMPUTED_VALUE"""),45670.66666666667)</f>
        <v>45670.66667</v>
      </c>
      <c r="H260" s="1">
        <f>IFERROR(__xludf.DUMMYFUNCTION("""COMPUTED_VALUE"""),743.88)</f>
        <v>743.88</v>
      </c>
      <c r="J260" s="2">
        <f>IFERROR(__xludf.DUMMYFUNCTION("""COMPUTED_VALUE"""),45670.66666666667)</f>
        <v>45670.66667</v>
      </c>
      <c r="K260" s="1">
        <f>IFERROR(__xludf.DUMMYFUNCTION("""COMPUTED_VALUE"""),759.56)</f>
        <v>759.56</v>
      </c>
      <c r="M260" s="2">
        <f>IFERROR(__xludf.DUMMYFUNCTION("""COMPUTED_VALUE"""),45670.66666666667)</f>
        <v>45670.66667</v>
      </c>
      <c r="N260" s="1">
        <f>IFERROR(__xludf.DUMMYFUNCTION("""COMPUTED_VALUE"""),2.54726202E8)</f>
        <v>254726202</v>
      </c>
    </row>
    <row r="261">
      <c r="A261" s="2">
        <f>IFERROR(__xludf.DUMMYFUNCTION("""COMPUTED_VALUE"""),45671.66666666667)</f>
        <v>45671.66667</v>
      </c>
      <c r="B261" s="1">
        <f>IFERROR(__xludf.DUMMYFUNCTION("""COMPUTED_VALUE"""),759.56)</f>
        <v>759.56</v>
      </c>
      <c r="D261" s="2">
        <f>IFERROR(__xludf.DUMMYFUNCTION("""COMPUTED_VALUE"""),45671.66666666667)</f>
        <v>45671.66667</v>
      </c>
      <c r="E261" s="1">
        <f>IFERROR(__xludf.DUMMYFUNCTION("""COMPUTED_VALUE"""),767.96)</f>
        <v>767.96</v>
      </c>
      <c r="G261" s="2">
        <f>IFERROR(__xludf.DUMMYFUNCTION("""COMPUTED_VALUE"""),45671.66666666667)</f>
        <v>45671.66667</v>
      </c>
      <c r="H261" s="1">
        <f>IFERROR(__xludf.DUMMYFUNCTION("""COMPUTED_VALUE"""),756.44)</f>
        <v>756.44</v>
      </c>
      <c r="J261" s="2">
        <f>IFERROR(__xludf.DUMMYFUNCTION("""COMPUTED_VALUE"""),45671.66666666667)</f>
        <v>45671.66667</v>
      </c>
      <c r="K261" s="1">
        <f>IFERROR(__xludf.DUMMYFUNCTION("""COMPUTED_VALUE"""),767.86)</f>
        <v>767.86</v>
      </c>
      <c r="M261" s="2">
        <f>IFERROR(__xludf.DUMMYFUNCTION("""COMPUTED_VALUE"""),45671.66666666667)</f>
        <v>45671.66667</v>
      </c>
      <c r="N261" s="1">
        <f>IFERROR(__xludf.DUMMYFUNCTION("""COMPUTED_VALUE"""),2.03789583E8)</f>
        <v>203789583</v>
      </c>
    </row>
    <row r="262">
      <c r="A262" s="2">
        <f>IFERROR(__xludf.DUMMYFUNCTION("""COMPUTED_VALUE"""),45672.66666666667)</f>
        <v>45672.66667</v>
      </c>
      <c r="B262" s="1">
        <f>IFERROR(__xludf.DUMMYFUNCTION("""COMPUTED_VALUE"""),767.86)</f>
        <v>767.86</v>
      </c>
      <c r="D262" s="2">
        <f>IFERROR(__xludf.DUMMYFUNCTION("""COMPUTED_VALUE"""),45672.66666666667)</f>
        <v>45672.66667</v>
      </c>
      <c r="E262" s="1">
        <f>IFERROR(__xludf.DUMMYFUNCTION("""COMPUTED_VALUE"""),780.72)</f>
        <v>780.72</v>
      </c>
      <c r="G262" s="2">
        <f>IFERROR(__xludf.DUMMYFUNCTION("""COMPUTED_VALUE"""),45672.66666666667)</f>
        <v>45672.66667</v>
      </c>
      <c r="H262" s="1">
        <f>IFERROR(__xludf.DUMMYFUNCTION("""COMPUTED_VALUE"""),767.86)</f>
        <v>767.86</v>
      </c>
      <c r="J262" s="2">
        <f>IFERROR(__xludf.DUMMYFUNCTION("""COMPUTED_VALUE"""),45672.66666666667)</f>
        <v>45672.66667</v>
      </c>
      <c r="K262" s="1">
        <f>IFERROR(__xludf.DUMMYFUNCTION("""COMPUTED_VALUE"""),778.53)</f>
        <v>778.53</v>
      </c>
      <c r="M262" s="2">
        <f>IFERROR(__xludf.DUMMYFUNCTION("""COMPUTED_VALUE"""),45672.66666666667)</f>
        <v>45672.66667</v>
      </c>
      <c r="N262" s="1">
        <f>IFERROR(__xludf.DUMMYFUNCTION("""COMPUTED_VALUE"""),2.29037024E8)</f>
        <v>229037024</v>
      </c>
    </row>
    <row r="263">
      <c r="A263" s="2">
        <f>IFERROR(__xludf.DUMMYFUNCTION("""COMPUTED_VALUE"""),45673.66666666667)</f>
        <v>45673.66667</v>
      </c>
      <c r="B263" s="1">
        <f>IFERROR(__xludf.DUMMYFUNCTION("""COMPUTED_VALUE"""),778.53)</f>
        <v>778.53</v>
      </c>
      <c r="D263" s="2">
        <f>IFERROR(__xludf.DUMMYFUNCTION("""COMPUTED_VALUE"""),45673.66666666667)</f>
        <v>45673.66667</v>
      </c>
      <c r="E263" s="1">
        <f>IFERROR(__xludf.DUMMYFUNCTION("""COMPUTED_VALUE"""),785.14)</f>
        <v>785.14</v>
      </c>
      <c r="G263" s="2">
        <f>IFERROR(__xludf.DUMMYFUNCTION("""COMPUTED_VALUE"""),45673.66666666667)</f>
        <v>45673.66667</v>
      </c>
      <c r="H263" s="1">
        <f>IFERROR(__xludf.DUMMYFUNCTION("""COMPUTED_VALUE"""),776.06)</f>
        <v>776.06</v>
      </c>
      <c r="J263" s="2">
        <f>IFERROR(__xludf.DUMMYFUNCTION("""COMPUTED_VALUE"""),45673.66666666667)</f>
        <v>45673.66667</v>
      </c>
      <c r="K263" s="1">
        <f>IFERROR(__xludf.DUMMYFUNCTION("""COMPUTED_VALUE"""),784.11)</f>
        <v>784.11</v>
      </c>
      <c r="M263" s="2">
        <f>IFERROR(__xludf.DUMMYFUNCTION("""COMPUTED_VALUE"""),45673.66666666667)</f>
        <v>45673.66667</v>
      </c>
      <c r="N263" s="1">
        <f>IFERROR(__xludf.DUMMYFUNCTION("""COMPUTED_VALUE"""),2.15290847E8)</f>
        <v>215290847</v>
      </c>
    </row>
    <row r="264">
      <c r="A264" s="2">
        <f>IFERROR(__xludf.DUMMYFUNCTION("""COMPUTED_VALUE"""),45674.66666666667)</f>
        <v>45674.66667</v>
      </c>
      <c r="B264" s="1">
        <f>IFERROR(__xludf.DUMMYFUNCTION("""COMPUTED_VALUE"""),784.11)</f>
        <v>784.11</v>
      </c>
      <c r="D264" s="2">
        <f>IFERROR(__xludf.DUMMYFUNCTION("""COMPUTED_VALUE"""),45674.66666666667)</f>
        <v>45674.66667</v>
      </c>
      <c r="E264" s="1">
        <f>IFERROR(__xludf.DUMMYFUNCTION("""COMPUTED_VALUE"""),792.27)</f>
        <v>792.27</v>
      </c>
      <c r="G264" s="2">
        <f>IFERROR(__xludf.DUMMYFUNCTION("""COMPUTED_VALUE"""),45674.66666666667)</f>
        <v>45674.66667</v>
      </c>
      <c r="H264" s="1">
        <f>IFERROR(__xludf.DUMMYFUNCTION("""COMPUTED_VALUE"""),781.74)</f>
        <v>781.74</v>
      </c>
      <c r="J264" s="2">
        <f>IFERROR(__xludf.DUMMYFUNCTION("""COMPUTED_VALUE"""),45674.66666666667)</f>
        <v>45674.66667</v>
      </c>
      <c r="K264" s="1">
        <f>IFERROR(__xludf.DUMMYFUNCTION("""COMPUTED_VALUE"""),789.74)</f>
        <v>789.74</v>
      </c>
      <c r="M264" s="2">
        <f>IFERROR(__xludf.DUMMYFUNCTION("""COMPUTED_VALUE"""),45674.66666666667)</f>
        <v>45674.66667</v>
      </c>
      <c r="N264" s="1">
        <f>IFERROR(__xludf.DUMMYFUNCTION("""COMPUTED_VALUE"""),2.58681076E8)</f>
        <v>258681076</v>
      </c>
    </row>
    <row r="265">
      <c r="A265" s="2">
        <f>IFERROR(__xludf.DUMMYFUNCTION("""COMPUTED_VALUE"""),45678.66666666667)</f>
        <v>45678.66667</v>
      </c>
      <c r="B265" s="1">
        <f>IFERROR(__xludf.DUMMYFUNCTION("""COMPUTED_VALUE"""),789.74)</f>
        <v>789.74</v>
      </c>
      <c r="D265" s="2">
        <f>IFERROR(__xludf.DUMMYFUNCTION("""COMPUTED_VALUE"""),45678.66666666667)</f>
        <v>45678.66667</v>
      </c>
      <c r="E265" s="1">
        <f>IFERROR(__xludf.DUMMYFUNCTION("""COMPUTED_VALUE"""),789.74)</f>
        <v>789.74</v>
      </c>
      <c r="G265" s="2">
        <f>IFERROR(__xludf.DUMMYFUNCTION("""COMPUTED_VALUE"""),45678.66666666667)</f>
        <v>45678.66667</v>
      </c>
      <c r="H265" s="1">
        <f>IFERROR(__xludf.DUMMYFUNCTION("""COMPUTED_VALUE"""),780.95)</f>
        <v>780.95</v>
      </c>
      <c r="J265" s="2">
        <f>IFERROR(__xludf.DUMMYFUNCTION("""COMPUTED_VALUE"""),45678.66666666667)</f>
        <v>45678.66667</v>
      </c>
      <c r="K265" s="1">
        <f>IFERROR(__xludf.DUMMYFUNCTION("""COMPUTED_VALUE"""),784.23)</f>
        <v>784.23</v>
      </c>
      <c r="M265" s="2">
        <f>IFERROR(__xludf.DUMMYFUNCTION("""COMPUTED_VALUE"""),45678.66666666667)</f>
        <v>45678.66667</v>
      </c>
      <c r="N265" s="1">
        <f>IFERROR(__xludf.DUMMYFUNCTION("""COMPUTED_VALUE"""),2.71610415E8)</f>
        <v>271610415</v>
      </c>
    </row>
    <row r="266">
      <c r="A266" s="2">
        <f>IFERROR(__xludf.DUMMYFUNCTION("""COMPUTED_VALUE"""),45679.66666666667)</f>
        <v>45679.66667</v>
      </c>
      <c r="B266" s="1">
        <f>IFERROR(__xludf.DUMMYFUNCTION("""COMPUTED_VALUE"""),784.23)</f>
        <v>784.23</v>
      </c>
      <c r="D266" s="2">
        <f>IFERROR(__xludf.DUMMYFUNCTION("""COMPUTED_VALUE"""),45679.66666666667)</f>
        <v>45679.66667</v>
      </c>
      <c r="E266" s="1">
        <f>IFERROR(__xludf.DUMMYFUNCTION("""COMPUTED_VALUE"""),784.23)</f>
        <v>784.23</v>
      </c>
      <c r="G266" s="2">
        <f>IFERROR(__xludf.DUMMYFUNCTION("""COMPUTED_VALUE"""),45679.66666666667)</f>
        <v>45679.66667</v>
      </c>
      <c r="H266" s="1">
        <f>IFERROR(__xludf.DUMMYFUNCTION("""COMPUTED_VALUE"""),769.12)</f>
        <v>769.12</v>
      </c>
      <c r="J266" s="2">
        <f>IFERROR(__xludf.DUMMYFUNCTION("""COMPUTED_VALUE"""),45679.66666666667)</f>
        <v>45679.66667</v>
      </c>
      <c r="K266" s="1">
        <f>IFERROR(__xludf.DUMMYFUNCTION("""COMPUTED_VALUE"""),769.48)</f>
        <v>769.48</v>
      </c>
      <c r="M266" s="2">
        <f>IFERROR(__xludf.DUMMYFUNCTION("""COMPUTED_VALUE"""),45679.66666666667)</f>
        <v>45679.66667</v>
      </c>
      <c r="N266" s="1">
        <f>IFERROR(__xludf.DUMMYFUNCTION("""COMPUTED_VALUE"""),2.30637395E8)</f>
        <v>230637395</v>
      </c>
    </row>
    <row r="267">
      <c r="A267" s="2">
        <f>IFERROR(__xludf.DUMMYFUNCTION("""COMPUTED_VALUE"""),45680.66666666667)</f>
        <v>45680.66667</v>
      </c>
      <c r="B267" s="1">
        <f>IFERROR(__xludf.DUMMYFUNCTION("""COMPUTED_VALUE"""),769.48)</f>
        <v>769.48</v>
      </c>
      <c r="D267" s="2">
        <f>IFERROR(__xludf.DUMMYFUNCTION("""COMPUTED_VALUE"""),45680.66666666667)</f>
        <v>45680.66667</v>
      </c>
      <c r="E267" s="1">
        <f>IFERROR(__xludf.DUMMYFUNCTION("""COMPUTED_VALUE"""),777.82)</f>
        <v>777.82</v>
      </c>
      <c r="G267" s="2">
        <f>IFERROR(__xludf.DUMMYFUNCTION("""COMPUTED_VALUE"""),45680.66666666667)</f>
        <v>45680.66667</v>
      </c>
      <c r="H267" s="1">
        <f>IFERROR(__xludf.DUMMYFUNCTION("""COMPUTED_VALUE"""),767.85)</f>
        <v>767.85</v>
      </c>
      <c r="J267" s="2">
        <f>IFERROR(__xludf.DUMMYFUNCTION("""COMPUTED_VALUE"""),45680.66666666667)</f>
        <v>45680.66667</v>
      </c>
      <c r="K267" s="1">
        <f>IFERROR(__xludf.DUMMYFUNCTION("""COMPUTED_VALUE"""),772.57)</f>
        <v>772.57</v>
      </c>
      <c r="M267" s="2">
        <f>IFERROR(__xludf.DUMMYFUNCTION("""COMPUTED_VALUE"""),45680.66666666667)</f>
        <v>45680.66667</v>
      </c>
      <c r="N267" s="1">
        <f>IFERROR(__xludf.DUMMYFUNCTION("""COMPUTED_VALUE"""),2.22921229E8)</f>
        <v>222921229</v>
      </c>
    </row>
    <row r="268">
      <c r="A268" s="2">
        <f>IFERROR(__xludf.DUMMYFUNCTION("""COMPUTED_VALUE"""),45681.66666666667)</f>
        <v>45681.66667</v>
      </c>
      <c r="B268" s="1">
        <f>IFERROR(__xludf.DUMMYFUNCTION("""COMPUTED_VALUE"""),772.57)</f>
        <v>772.57</v>
      </c>
      <c r="D268" s="2">
        <f>IFERROR(__xludf.DUMMYFUNCTION("""COMPUTED_VALUE"""),45681.66666666667)</f>
        <v>45681.66667</v>
      </c>
      <c r="E268" s="1">
        <f>IFERROR(__xludf.DUMMYFUNCTION("""COMPUTED_VALUE"""),776.74)</f>
        <v>776.74</v>
      </c>
      <c r="G268" s="2">
        <f>IFERROR(__xludf.DUMMYFUNCTION("""COMPUTED_VALUE"""),45681.66666666667)</f>
        <v>45681.66667</v>
      </c>
      <c r="H268" s="1">
        <f>IFERROR(__xludf.DUMMYFUNCTION("""COMPUTED_VALUE"""),763.85)</f>
        <v>763.85</v>
      </c>
      <c r="J268" s="2">
        <f>IFERROR(__xludf.DUMMYFUNCTION("""COMPUTED_VALUE"""),45681.66666666667)</f>
        <v>45681.66667</v>
      </c>
      <c r="K268" s="1">
        <f>IFERROR(__xludf.DUMMYFUNCTION("""COMPUTED_VALUE"""),764.79)</f>
        <v>764.79</v>
      </c>
      <c r="M268" s="2">
        <f>IFERROR(__xludf.DUMMYFUNCTION("""COMPUTED_VALUE"""),45681.66666666667)</f>
        <v>45681.66667</v>
      </c>
      <c r="N268" s="1">
        <f>IFERROR(__xludf.DUMMYFUNCTION("""COMPUTED_VALUE"""),2.06816602E8)</f>
        <v>206816602</v>
      </c>
    </row>
    <row r="269">
      <c r="A269" s="2">
        <f>IFERROR(__xludf.DUMMYFUNCTION("""COMPUTED_VALUE"""),45684.66666666667)</f>
        <v>45684.66667</v>
      </c>
      <c r="B269" s="1">
        <f>IFERROR(__xludf.DUMMYFUNCTION("""COMPUTED_VALUE"""),764.79)</f>
        <v>764.79</v>
      </c>
      <c r="D269" s="2">
        <f>IFERROR(__xludf.DUMMYFUNCTION("""COMPUTED_VALUE"""),45684.66666666667)</f>
        <v>45684.66667</v>
      </c>
      <c r="E269" s="1">
        <f>IFERROR(__xludf.DUMMYFUNCTION("""COMPUTED_VALUE"""),764.79)</f>
        <v>764.79</v>
      </c>
      <c r="G269" s="2">
        <f>IFERROR(__xludf.DUMMYFUNCTION("""COMPUTED_VALUE"""),45684.66666666667)</f>
        <v>45684.66667</v>
      </c>
      <c r="H269" s="1">
        <f>IFERROR(__xludf.DUMMYFUNCTION("""COMPUTED_VALUE"""),751.78)</f>
        <v>751.78</v>
      </c>
      <c r="J269" s="2">
        <f>IFERROR(__xludf.DUMMYFUNCTION("""COMPUTED_VALUE"""),45684.66666666667)</f>
        <v>45684.66667</v>
      </c>
      <c r="K269" s="1">
        <f>IFERROR(__xludf.DUMMYFUNCTION("""COMPUTED_VALUE"""),756.75)</f>
        <v>756.75</v>
      </c>
      <c r="M269" s="2">
        <f>IFERROR(__xludf.DUMMYFUNCTION("""COMPUTED_VALUE"""),45684.66666666667)</f>
        <v>45684.66667</v>
      </c>
      <c r="N269" s="1">
        <f>IFERROR(__xludf.DUMMYFUNCTION("""COMPUTED_VALUE"""),3.02759995E8)</f>
        <v>302759995</v>
      </c>
    </row>
    <row r="270">
      <c r="A270" s="2">
        <f>IFERROR(__xludf.DUMMYFUNCTION("""COMPUTED_VALUE"""),45685.66666666667)</f>
        <v>45685.66667</v>
      </c>
      <c r="B270" s="1">
        <f>IFERROR(__xludf.DUMMYFUNCTION("""COMPUTED_VALUE"""),756.75)</f>
        <v>756.75</v>
      </c>
      <c r="D270" s="2">
        <f>IFERROR(__xludf.DUMMYFUNCTION("""COMPUTED_VALUE"""),45685.66666666667)</f>
        <v>45685.66667</v>
      </c>
      <c r="E270" s="1">
        <f>IFERROR(__xludf.DUMMYFUNCTION("""COMPUTED_VALUE"""),761.48)</f>
        <v>761.48</v>
      </c>
      <c r="G270" s="2">
        <f>IFERROR(__xludf.DUMMYFUNCTION("""COMPUTED_VALUE"""),45685.66666666667)</f>
        <v>45685.66667</v>
      </c>
      <c r="H270" s="1">
        <f>IFERROR(__xludf.DUMMYFUNCTION("""COMPUTED_VALUE"""),745.96)</f>
        <v>745.96</v>
      </c>
      <c r="J270" s="2">
        <f>IFERROR(__xludf.DUMMYFUNCTION("""COMPUTED_VALUE"""),45685.66666666667)</f>
        <v>45685.66667</v>
      </c>
      <c r="K270" s="1">
        <f>IFERROR(__xludf.DUMMYFUNCTION("""COMPUTED_VALUE"""),749.85)</f>
        <v>749.85</v>
      </c>
      <c r="M270" s="2">
        <f>IFERROR(__xludf.DUMMYFUNCTION("""COMPUTED_VALUE"""),45685.66666666667)</f>
        <v>45685.66667</v>
      </c>
      <c r="N270" s="1">
        <f>IFERROR(__xludf.DUMMYFUNCTION("""COMPUTED_VALUE"""),2.21936481E8)</f>
        <v>221936481</v>
      </c>
    </row>
    <row r="271">
      <c r="A271" s="2">
        <f>IFERROR(__xludf.DUMMYFUNCTION("""COMPUTED_VALUE"""),45686.66666666667)</f>
        <v>45686.66667</v>
      </c>
      <c r="B271" s="1">
        <f>IFERROR(__xludf.DUMMYFUNCTION("""COMPUTED_VALUE"""),749.85)</f>
        <v>749.85</v>
      </c>
      <c r="D271" s="2">
        <f>IFERROR(__xludf.DUMMYFUNCTION("""COMPUTED_VALUE"""),45686.66666666667)</f>
        <v>45686.66667</v>
      </c>
      <c r="E271" s="1">
        <f>IFERROR(__xludf.DUMMYFUNCTION("""COMPUTED_VALUE"""),755.44)</f>
        <v>755.44</v>
      </c>
      <c r="G271" s="2">
        <f>IFERROR(__xludf.DUMMYFUNCTION("""COMPUTED_VALUE"""),45686.66666666667)</f>
        <v>45686.66667</v>
      </c>
      <c r="H271" s="1">
        <f>IFERROR(__xludf.DUMMYFUNCTION("""COMPUTED_VALUE"""),747.03)</f>
        <v>747.03</v>
      </c>
      <c r="J271" s="2">
        <f>IFERROR(__xludf.DUMMYFUNCTION("""COMPUTED_VALUE"""),45686.66666666667)</f>
        <v>45686.66667</v>
      </c>
      <c r="K271" s="1">
        <f>IFERROR(__xludf.DUMMYFUNCTION("""COMPUTED_VALUE"""),751.54)</f>
        <v>751.54</v>
      </c>
      <c r="M271" s="2">
        <f>IFERROR(__xludf.DUMMYFUNCTION("""COMPUTED_VALUE"""),45686.66666666667)</f>
        <v>45686.66667</v>
      </c>
      <c r="N271" s="1">
        <f>IFERROR(__xludf.DUMMYFUNCTION("""COMPUTED_VALUE"""),1.89063524E8)</f>
        <v>189063524</v>
      </c>
    </row>
    <row r="272">
      <c r="A272" s="2">
        <f>IFERROR(__xludf.DUMMYFUNCTION("""COMPUTED_VALUE"""),45687.66666666667)</f>
        <v>45687.66667</v>
      </c>
      <c r="B272" s="1">
        <f>IFERROR(__xludf.DUMMYFUNCTION("""COMPUTED_VALUE"""),751.54)</f>
        <v>751.54</v>
      </c>
      <c r="D272" s="2">
        <f>IFERROR(__xludf.DUMMYFUNCTION("""COMPUTED_VALUE"""),45687.66666666667)</f>
        <v>45687.66667</v>
      </c>
      <c r="E272" s="1">
        <f>IFERROR(__xludf.DUMMYFUNCTION("""COMPUTED_VALUE"""),759.29)</f>
        <v>759.29</v>
      </c>
      <c r="G272" s="2">
        <f>IFERROR(__xludf.DUMMYFUNCTION("""COMPUTED_VALUE"""),45687.66666666667)</f>
        <v>45687.66667</v>
      </c>
      <c r="H272" s="1">
        <f>IFERROR(__xludf.DUMMYFUNCTION("""COMPUTED_VALUE"""),751.12)</f>
        <v>751.12</v>
      </c>
      <c r="J272" s="2">
        <f>IFERROR(__xludf.DUMMYFUNCTION("""COMPUTED_VALUE"""),45687.66666666667)</f>
        <v>45687.66667</v>
      </c>
      <c r="K272" s="1">
        <f>IFERROR(__xludf.DUMMYFUNCTION("""COMPUTED_VALUE"""),755.36)</f>
        <v>755.36</v>
      </c>
      <c r="M272" s="2">
        <f>IFERROR(__xludf.DUMMYFUNCTION("""COMPUTED_VALUE"""),45687.66666666667)</f>
        <v>45687.66667</v>
      </c>
      <c r="N272" s="1">
        <f>IFERROR(__xludf.DUMMYFUNCTION("""COMPUTED_VALUE"""),2.01892643E8)</f>
        <v>201892643</v>
      </c>
    </row>
    <row r="273">
      <c r="A273" s="2">
        <f>IFERROR(__xludf.DUMMYFUNCTION("""COMPUTED_VALUE"""),45688.66666666667)</f>
        <v>45688.66667</v>
      </c>
      <c r="B273" s="1">
        <f>IFERROR(__xludf.DUMMYFUNCTION("""COMPUTED_VALUE"""),755.36)</f>
        <v>755.36</v>
      </c>
      <c r="D273" s="2">
        <f>IFERROR(__xludf.DUMMYFUNCTION("""COMPUTED_VALUE"""),45688.66666666667)</f>
        <v>45688.66667</v>
      </c>
      <c r="E273" s="1">
        <f>IFERROR(__xludf.DUMMYFUNCTION("""COMPUTED_VALUE"""),755.89)</f>
        <v>755.89</v>
      </c>
      <c r="G273" s="2">
        <f>IFERROR(__xludf.DUMMYFUNCTION("""COMPUTED_VALUE"""),45688.66666666667)</f>
        <v>45688.66667</v>
      </c>
      <c r="H273" s="1">
        <f>IFERROR(__xludf.DUMMYFUNCTION("""COMPUTED_VALUE"""),733.15)</f>
        <v>733.15</v>
      </c>
      <c r="J273" s="2">
        <f>IFERROR(__xludf.DUMMYFUNCTION("""COMPUTED_VALUE"""),45688.66666666667)</f>
        <v>45688.66667</v>
      </c>
      <c r="K273" s="1">
        <f>IFERROR(__xludf.DUMMYFUNCTION("""COMPUTED_VALUE"""),735.37)</f>
        <v>735.37</v>
      </c>
      <c r="M273" s="2">
        <f>IFERROR(__xludf.DUMMYFUNCTION("""COMPUTED_VALUE"""),45688.66666666667)</f>
        <v>45688.66667</v>
      </c>
      <c r="N273" s="1">
        <f>IFERROR(__xludf.DUMMYFUNCTION("""COMPUTED_VALUE"""),2.79259857E8)</f>
        <v>279259857</v>
      </c>
    </row>
    <row r="274">
      <c r="A274" s="2">
        <f>IFERROR(__xludf.DUMMYFUNCTION("""COMPUTED_VALUE"""),45691.66666666667)</f>
        <v>45691.66667</v>
      </c>
      <c r="B274" s="1">
        <f>IFERROR(__xludf.DUMMYFUNCTION("""COMPUTED_VALUE"""),735.37)</f>
        <v>735.37</v>
      </c>
      <c r="D274" s="2">
        <f>IFERROR(__xludf.DUMMYFUNCTION("""COMPUTED_VALUE"""),45691.66666666667)</f>
        <v>45691.66667</v>
      </c>
      <c r="E274" s="1">
        <f>IFERROR(__xludf.DUMMYFUNCTION("""COMPUTED_VALUE"""),741.73)</f>
        <v>741.73</v>
      </c>
      <c r="G274" s="2">
        <f>IFERROR(__xludf.DUMMYFUNCTION("""COMPUTED_VALUE"""),45691.66666666667)</f>
        <v>45691.66667</v>
      </c>
      <c r="H274" s="1">
        <f>IFERROR(__xludf.DUMMYFUNCTION("""COMPUTED_VALUE"""),727.34)</f>
        <v>727.34</v>
      </c>
      <c r="J274" s="2">
        <f>IFERROR(__xludf.DUMMYFUNCTION("""COMPUTED_VALUE"""),45691.66666666667)</f>
        <v>45691.66667</v>
      </c>
      <c r="K274" s="1">
        <f>IFERROR(__xludf.DUMMYFUNCTION("""COMPUTED_VALUE"""),738.56)</f>
        <v>738.56</v>
      </c>
      <c r="M274" s="2">
        <f>IFERROR(__xludf.DUMMYFUNCTION("""COMPUTED_VALUE"""),45691.66666666667)</f>
        <v>45691.66667</v>
      </c>
      <c r="N274" s="1">
        <f>IFERROR(__xludf.DUMMYFUNCTION("""COMPUTED_VALUE"""),2.3784687E8)</f>
        <v>237846870</v>
      </c>
    </row>
    <row r="275">
      <c r="A275" s="2">
        <f>IFERROR(__xludf.DUMMYFUNCTION("""COMPUTED_VALUE"""),45692.66666666667)</f>
        <v>45692.66667</v>
      </c>
      <c r="B275" s="1">
        <f>IFERROR(__xludf.DUMMYFUNCTION("""COMPUTED_VALUE"""),738.56)</f>
        <v>738.56</v>
      </c>
      <c r="D275" s="2">
        <f>IFERROR(__xludf.DUMMYFUNCTION("""COMPUTED_VALUE"""),45692.66666666667)</f>
        <v>45692.66667</v>
      </c>
      <c r="E275" s="1">
        <f>IFERROR(__xludf.DUMMYFUNCTION("""COMPUTED_VALUE"""),755.2)</f>
        <v>755.2</v>
      </c>
      <c r="G275" s="2">
        <f>IFERROR(__xludf.DUMMYFUNCTION("""COMPUTED_VALUE"""),45692.66666666667)</f>
        <v>45692.66667</v>
      </c>
      <c r="H275" s="1">
        <f>IFERROR(__xludf.DUMMYFUNCTION("""COMPUTED_VALUE"""),734.08)</f>
        <v>734.08</v>
      </c>
      <c r="J275" s="2">
        <f>IFERROR(__xludf.DUMMYFUNCTION("""COMPUTED_VALUE"""),45692.66666666667)</f>
        <v>45692.66667</v>
      </c>
      <c r="K275" s="1">
        <f>IFERROR(__xludf.DUMMYFUNCTION("""COMPUTED_VALUE"""),753.71)</f>
        <v>753.71</v>
      </c>
      <c r="M275" s="2">
        <f>IFERROR(__xludf.DUMMYFUNCTION("""COMPUTED_VALUE"""),45692.66666666667)</f>
        <v>45692.66667</v>
      </c>
      <c r="N275" s="1">
        <f>IFERROR(__xludf.DUMMYFUNCTION("""COMPUTED_VALUE"""),2.17981329E8)</f>
        <v>217981329</v>
      </c>
    </row>
    <row r="276">
      <c r="A276" s="2">
        <f>IFERROR(__xludf.DUMMYFUNCTION("""COMPUTED_VALUE"""),45693.66666666667)</f>
        <v>45693.66667</v>
      </c>
      <c r="B276" s="1">
        <f>IFERROR(__xludf.DUMMYFUNCTION("""COMPUTED_VALUE"""),753.71)</f>
        <v>753.71</v>
      </c>
      <c r="D276" s="2">
        <f>IFERROR(__xludf.DUMMYFUNCTION("""COMPUTED_VALUE"""),45693.66666666667)</f>
        <v>45693.66667</v>
      </c>
      <c r="E276" s="1">
        <f>IFERROR(__xludf.DUMMYFUNCTION("""COMPUTED_VALUE"""),756.43)</f>
        <v>756.43</v>
      </c>
      <c r="G276" s="2">
        <f>IFERROR(__xludf.DUMMYFUNCTION("""COMPUTED_VALUE"""),45693.66666666667)</f>
        <v>45693.66667</v>
      </c>
      <c r="H276" s="1">
        <f>IFERROR(__xludf.DUMMYFUNCTION("""COMPUTED_VALUE"""),749.78)</f>
        <v>749.78</v>
      </c>
      <c r="J276" s="2">
        <f>IFERROR(__xludf.DUMMYFUNCTION("""COMPUTED_VALUE"""),45693.66666666667)</f>
        <v>45693.66667</v>
      </c>
      <c r="K276" s="1">
        <f>IFERROR(__xludf.DUMMYFUNCTION("""COMPUTED_VALUE"""),755.03)</f>
        <v>755.03</v>
      </c>
      <c r="M276" s="2">
        <f>IFERROR(__xludf.DUMMYFUNCTION("""COMPUTED_VALUE"""),45693.66666666667)</f>
        <v>45693.66667</v>
      </c>
      <c r="N276" s="1">
        <f>IFERROR(__xludf.DUMMYFUNCTION("""COMPUTED_VALUE"""),2.02483701E8)</f>
        <v>202483701</v>
      </c>
    </row>
    <row r="277">
      <c r="A277" s="2">
        <f>IFERROR(__xludf.DUMMYFUNCTION("""COMPUTED_VALUE"""),45694.66666666667)</f>
        <v>45694.66667</v>
      </c>
      <c r="B277" s="1">
        <f>IFERROR(__xludf.DUMMYFUNCTION("""COMPUTED_VALUE"""),755.03)</f>
        <v>755.03</v>
      </c>
      <c r="D277" s="2">
        <f>IFERROR(__xludf.DUMMYFUNCTION("""COMPUTED_VALUE"""),45694.66666666667)</f>
        <v>45694.66667</v>
      </c>
      <c r="E277" s="1">
        <f>IFERROR(__xludf.DUMMYFUNCTION("""COMPUTED_VALUE"""),760.77)</f>
        <v>760.77</v>
      </c>
      <c r="G277" s="2">
        <f>IFERROR(__xludf.DUMMYFUNCTION("""COMPUTED_VALUE"""),45694.66666666667)</f>
        <v>45694.66667</v>
      </c>
      <c r="H277" s="1">
        <f>IFERROR(__xludf.DUMMYFUNCTION("""COMPUTED_VALUE"""),737.36)</f>
        <v>737.36</v>
      </c>
      <c r="J277" s="2">
        <f>IFERROR(__xludf.DUMMYFUNCTION("""COMPUTED_VALUE"""),45694.66666666667)</f>
        <v>45694.66667</v>
      </c>
      <c r="K277" s="1">
        <f>IFERROR(__xludf.DUMMYFUNCTION("""COMPUTED_VALUE"""),741.84)</f>
        <v>741.84</v>
      </c>
      <c r="M277" s="2">
        <f>IFERROR(__xludf.DUMMYFUNCTION("""COMPUTED_VALUE"""),45694.66666666667)</f>
        <v>45694.66667</v>
      </c>
      <c r="N277" s="1">
        <f>IFERROR(__xludf.DUMMYFUNCTION("""COMPUTED_VALUE"""),2.33267328E8)</f>
        <v>233267328</v>
      </c>
    </row>
    <row r="278">
      <c r="A278" s="2">
        <f>IFERROR(__xludf.DUMMYFUNCTION("""COMPUTED_VALUE"""),45695.66666666667)</f>
        <v>45695.66667</v>
      </c>
      <c r="B278" s="1">
        <f>IFERROR(__xludf.DUMMYFUNCTION("""COMPUTED_VALUE"""),741.84)</f>
        <v>741.84</v>
      </c>
      <c r="D278" s="2">
        <f>IFERROR(__xludf.DUMMYFUNCTION("""COMPUTED_VALUE"""),45695.66666666667)</f>
        <v>45695.66667</v>
      </c>
      <c r="E278" s="1">
        <f>IFERROR(__xludf.DUMMYFUNCTION("""COMPUTED_VALUE"""),747.9)</f>
        <v>747.9</v>
      </c>
      <c r="G278" s="2">
        <f>IFERROR(__xludf.DUMMYFUNCTION("""COMPUTED_VALUE"""),45695.66666666667)</f>
        <v>45695.66667</v>
      </c>
      <c r="H278" s="1">
        <f>IFERROR(__xludf.DUMMYFUNCTION("""COMPUTED_VALUE"""),740.86)</f>
        <v>740.86</v>
      </c>
      <c r="J278" s="2">
        <f>IFERROR(__xludf.DUMMYFUNCTION("""COMPUTED_VALUE"""),45695.66666666667)</f>
        <v>45695.66667</v>
      </c>
      <c r="K278" s="1">
        <f>IFERROR(__xludf.DUMMYFUNCTION("""COMPUTED_VALUE"""),741.44)</f>
        <v>741.44</v>
      </c>
      <c r="M278" s="2">
        <f>IFERROR(__xludf.DUMMYFUNCTION("""COMPUTED_VALUE"""),45695.66666666667)</f>
        <v>45695.66667</v>
      </c>
      <c r="N278" s="1">
        <f>IFERROR(__xludf.DUMMYFUNCTION("""COMPUTED_VALUE"""),1.95689526E8)</f>
        <v>195689526</v>
      </c>
    </row>
    <row r="279">
      <c r="A279" s="2">
        <f>IFERROR(__xludf.DUMMYFUNCTION("""COMPUTED_VALUE"""),45698.66666666667)</f>
        <v>45698.66667</v>
      </c>
      <c r="B279" s="1">
        <f>IFERROR(__xludf.DUMMYFUNCTION("""COMPUTED_VALUE"""),741.44)</f>
        <v>741.44</v>
      </c>
      <c r="D279" s="2">
        <f>IFERROR(__xludf.DUMMYFUNCTION("""COMPUTED_VALUE"""),45698.66666666667)</f>
        <v>45698.66667</v>
      </c>
      <c r="E279" s="1">
        <f>IFERROR(__xludf.DUMMYFUNCTION("""COMPUTED_VALUE"""),758.8)</f>
        <v>758.8</v>
      </c>
      <c r="G279" s="2">
        <f>IFERROR(__xludf.DUMMYFUNCTION("""COMPUTED_VALUE"""),45698.66666666667)</f>
        <v>45698.66667</v>
      </c>
      <c r="H279" s="1">
        <f>IFERROR(__xludf.DUMMYFUNCTION("""COMPUTED_VALUE"""),741.44)</f>
        <v>741.44</v>
      </c>
      <c r="J279" s="2">
        <f>IFERROR(__xludf.DUMMYFUNCTION("""COMPUTED_VALUE"""),45698.66666666667)</f>
        <v>45698.66667</v>
      </c>
      <c r="K279" s="1">
        <f>IFERROR(__xludf.DUMMYFUNCTION("""COMPUTED_VALUE"""),757.71)</f>
        <v>757.71</v>
      </c>
      <c r="M279" s="2">
        <f>IFERROR(__xludf.DUMMYFUNCTION("""COMPUTED_VALUE"""),45698.66666666667)</f>
        <v>45698.66667</v>
      </c>
      <c r="N279" s="1">
        <f>IFERROR(__xludf.DUMMYFUNCTION("""COMPUTED_VALUE"""),2.04043386E8)</f>
        <v>204043386</v>
      </c>
    </row>
    <row r="280">
      <c r="A280" s="2">
        <f>IFERROR(__xludf.DUMMYFUNCTION("""COMPUTED_VALUE"""),45699.66666666667)</f>
        <v>45699.66667</v>
      </c>
      <c r="B280" s="1">
        <f>IFERROR(__xludf.DUMMYFUNCTION("""COMPUTED_VALUE"""),757.71)</f>
        <v>757.71</v>
      </c>
      <c r="D280" s="2">
        <f>IFERROR(__xludf.DUMMYFUNCTION("""COMPUTED_VALUE"""),45699.66666666667)</f>
        <v>45699.66667</v>
      </c>
      <c r="E280" s="1">
        <f>IFERROR(__xludf.DUMMYFUNCTION("""COMPUTED_VALUE"""),768.36)</f>
        <v>768.36</v>
      </c>
      <c r="G280" s="2">
        <f>IFERROR(__xludf.DUMMYFUNCTION("""COMPUTED_VALUE"""),45699.66666666667)</f>
        <v>45699.66667</v>
      </c>
      <c r="H280" s="1">
        <f>IFERROR(__xludf.DUMMYFUNCTION("""COMPUTED_VALUE"""),756.76)</f>
        <v>756.76</v>
      </c>
      <c r="J280" s="2">
        <f>IFERROR(__xludf.DUMMYFUNCTION("""COMPUTED_VALUE"""),45699.66666666667)</f>
        <v>45699.66667</v>
      </c>
      <c r="K280" s="1">
        <f>IFERROR(__xludf.DUMMYFUNCTION("""COMPUTED_VALUE"""),762.78)</f>
        <v>762.78</v>
      </c>
      <c r="M280" s="2">
        <f>IFERROR(__xludf.DUMMYFUNCTION("""COMPUTED_VALUE"""),45699.66666666667)</f>
        <v>45699.66667</v>
      </c>
      <c r="N280" s="1">
        <f>IFERROR(__xludf.DUMMYFUNCTION("""COMPUTED_VALUE"""),2.15215541E8)</f>
        <v>215215541</v>
      </c>
    </row>
    <row r="281">
      <c r="A281" s="2">
        <f>IFERROR(__xludf.DUMMYFUNCTION("""COMPUTED_VALUE"""),45700.66666666667)</f>
        <v>45700.66667</v>
      </c>
      <c r="B281" s="1">
        <f>IFERROR(__xludf.DUMMYFUNCTION("""COMPUTED_VALUE"""),762.78)</f>
        <v>762.78</v>
      </c>
      <c r="D281" s="2">
        <f>IFERROR(__xludf.DUMMYFUNCTION("""COMPUTED_VALUE"""),45700.66666666667)</f>
        <v>45700.66667</v>
      </c>
      <c r="E281" s="1">
        <f>IFERROR(__xludf.DUMMYFUNCTION("""COMPUTED_VALUE"""),762.78)</f>
        <v>762.78</v>
      </c>
      <c r="G281" s="2">
        <f>IFERROR(__xludf.DUMMYFUNCTION("""COMPUTED_VALUE"""),45700.66666666667)</f>
        <v>45700.66667</v>
      </c>
      <c r="H281" s="1">
        <f>IFERROR(__xludf.DUMMYFUNCTION("""COMPUTED_VALUE"""),740.61)</f>
        <v>740.61</v>
      </c>
      <c r="J281" s="2">
        <f>IFERROR(__xludf.DUMMYFUNCTION("""COMPUTED_VALUE"""),45700.66666666667)</f>
        <v>45700.66667</v>
      </c>
      <c r="K281" s="1">
        <f>IFERROR(__xludf.DUMMYFUNCTION("""COMPUTED_VALUE"""),741.74)</f>
        <v>741.74</v>
      </c>
      <c r="M281" s="2">
        <f>IFERROR(__xludf.DUMMYFUNCTION("""COMPUTED_VALUE"""),45700.66666666667)</f>
        <v>45700.66667</v>
      </c>
      <c r="N281" s="1">
        <f>IFERROR(__xludf.DUMMYFUNCTION("""COMPUTED_VALUE"""),2.26796079E8)</f>
        <v>226796079</v>
      </c>
    </row>
    <row r="282">
      <c r="A282" s="2">
        <f>IFERROR(__xludf.DUMMYFUNCTION("""COMPUTED_VALUE"""),45701.66666666667)</f>
        <v>45701.66667</v>
      </c>
      <c r="B282" s="1">
        <f>IFERROR(__xludf.DUMMYFUNCTION("""COMPUTED_VALUE"""),741.74)</f>
        <v>741.74</v>
      </c>
      <c r="D282" s="2">
        <f>IFERROR(__xludf.DUMMYFUNCTION("""COMPUTED_VALUE"""),45701.66666666667)</f>
        <v>45701.66667</v>
      </c>
      <c r="E282" s="1">
        <f>IFERROR(__xludf.DUMMYFUNCTION("""COMPUTED_VALUE"""),748.93)</f>
        <v>748.93</v>
      </c>
      <c r="G282" s="2">
        <f>IFERROR(__xludf.DUMMYFUNCTION("""COMPUTED_VALUE"""),45701.66666666667)</f>
        <v>45701.66667</v>
      </c>
      <c r="H282" s="1">
        <f>IFERROR(__xludf.DUMMYFUNCTION("""COMPUTED_VALUE"""),736.85)</f>
        <v>736.85</v>
      </c>
      <c r="J282" s="2">
        <f>IFERROR(__xludf.DUMMYFUNCTION("""COMPUTED_VALUE"""),45701.66666666667)</f>
        <v>45701.66667</v>
      </c>
      <c r="K282" s="1">
        <f>IFERROR(__xludf.DUMMYFUNCTION("""COMPUTED_VALUE"""),747.53)</f>
        <v>747.53</v>
      </c>
      <c r="M282" s="2">
        <f>IFERROR(__xludf.DUMMYFUNCTION("""COMPUTED_VALUE"""),45701.66666666667)</f>
        <v>45701.66667</v>
      </c>
      <c r="N282" s="1">
        <f>IFERROR(__xludf.DUMMYFUNCTION("""COMPUTED_VALUE"""),2.09645241E8)</f>
        <v>209645241</v>
      </c>
    </row>
    <row r="283">
      <c r="A283" s="2">
        <f>IFERROR(__xludf.DUMMYFUNCTION("""COMPUTED_VALUE"""),45702.66666666667)</f>
        <v>45702.66667</v>
      </c>
      <c r="B283" s="1">
        <f>IFERROR(__xludf.DUMMYFUNCTION("""COMPUTED_VALUE"""),747.53)</f>
        <v>747.53</v>
      </c>
      <c r="D283" s="2">
        <f>IFERROR(__xludf.DUMMYFUNCTION("""COMPUTED_VALUE"""),45702.66666666667)</f>
        <v>45702.66667</v>
      </c>
      <c r="E283" s="1">
        <f>IFERROR(__xludf.DUMMYFUNCTION("""COMPUTED_VALUE"""),759.33)</f>
        <v>759.33</v>
      </c>
      <c r="G283" s="2">
        <f>IFERROR(__xludf.DUMMYFUNCTION("""COMPUTED_VALUE"""),45702.66666666667)</f>
        <v>45702.66667</v>
      </c>
      <c r="H283" s="1">
        <f>IFERROR(__xludf.DUMMYFUNCTION("""COMPUTED_VALUE"""),747.53)</f>
        <v>747.53</v>
      </c>
      <c r="J283" s="2">
        <f>IFERROR(__xludf.DUMMYFUNCTION("""COMPUTED_VALUE"""),45702.66666666667)</f>
        <v>45702.66667</v>
      </c>
      <c r="K283" s="1">
        <f>IFERROR(__xludf.DUMMYFUNCTION("""COMPUTED_VALUE"""),748.65)</f>
        <v>748.65</v>
      </c>
      <c r="M283" s="2">
        <f>IFERROR(__xludf.DUMMYFUNCTION("""COMPUTED_VALUE"""),45702.66666666667)</f>
        <v>45702.66667</v>
      </c>
      <c r="N283" s="1">
        <f>IFERROR(__xludf.DUMMYFUNCTION("""COMPUTED_VALUE"""),2.1646693E8)</f>
        <v>216466930</v>
      </c>
    </row>
    <row r="284">
      <c r="A284" s="2">
        <f>IFERROR(__xludf.DUMMYFUNCTION("""COMPUTED_VALUE"""),45706.66666666667)</f>
        <v>45706.66667</v>
      </c>
      <c r="B284" s="1">
        <f>IFERROR(__xludf.DUMMYFUNCTION("""COMPUTED_VALUE"""),748.65)</f>
        <v>748.65</v>
      </c>
      <c r="D284" s="2">
        <f>IFERROR(__xludf.DUMMYFUNCTION("""COMPUTED_VALUE"""),45706.66666666667)</f>
        <v>45706.66667</v>
      </c>
      <c r="E284" s="1">
        <f>IFERROR(__xludf.DUMMYFUNCTION("""COMPUTED_VALUE"""),763.54)</f>
        <v>763.54</v>
      </c>
      <c r="G284" s="2">
        <f>IFERROR(__xludf.DUMMYFUNCTION("""COMPUTED_VALUE"""),45706.66666666667)</f>
        <v>45706.66667</v>
      </c>
      <c r="H284" s="1">
        <f>IFERROR(__xludf.DUMMYFUNCTION("""COMPUTED_VALUE"""),747.84)</f>
        <v>747.84</v>
      </c>
      <c r="J284" s="2">
        <f>IFERROR(__xludf.DUMMYFUNCTION("""COMPUTED_VALUE"""),45706.66666666667)</f>
        <v>45706.66667</v>
      </c>
      <c r="K284" s="1">
        <f>IFERROR(__xludf.DUMMYFUNCTION("""COMPUTED_VALUE"""),758.7)</f>
        <v>758.7</v>
      </c>
      <c r="M284" s="2">
        <f>IFERROR(__xludf.DUMMYFUNCTION("""COMPUTED_VALUE"""),45706.66666666667)</f>
        <v>45706.66667</v>
      </c>
      <c r="N284" s="1">
        <f>IFERROR(__xludf.DUMMYFUNCTION("""COMPUTED_VALUE"""),2.43819207E8)</f>
        <v>243819207</v>
      </c>
    </row>
    <row r="285">
      <c r="A285" s="2">
        <f>IFERROR(__xludf.DUMMYFUNCTION("""COMPUTED_VALUE"""),45707.66666666667)</f>
        <v>45707.66667</v>
      </c>
      <c r="B285" s="1">
        <f>IFERROR(__xludf.DUMMYFUNCTION("""COMPUTED_VALUE"""),758.7)</f>
        <v>758.7</v>
      </c>
      <c r="D285" s="2">
        <f>IFERROR(__xludf.DUMMYFUNCTION("""COMPUTED_VALUE"""),45707.66666666667)</f>
        <v>45707.66667</v>
      </c>
      <c r="E285" s="1">
        <f>IFERROR(__xludf.DUMMYFUNCTION("""COMPUTED_VALUE"""),771.54)</f>
        <v>771.54</v>
      </c>
      <c r="G285" s="2">
        <f>IFERROR(__xludf.DUMMYFUNCTION("""COMPUTED_VALUE"""),45707.66666666667)</f>
        <v>45707.66667</v>
      </c>
      <c r="H285" s="1">
        <f>IFERROR(__xludf.DUMMYFUNCTION("""COMPUTED_VALUE"""),758.7)</f>
        <v>758.7</v>
      </c>
      <c r="J285" s="2">
        <f>IFERROR(__xludf.DUMMYFUNCTION("""COMPUTED_VALUE"""),45707.66666666667)</f>
        <v>45707.66667</v>
      </c>
      <c r="K285" s="1">
        <f>IFERROR(__xludf.DUMMYFUNCTION("""COMPUTED_VALUE"""),763.84)</f>
        <v>763.84</v>
      </c>
      <c r="M285" s="2">
        <f>IFERROR(__xludf.DUMMYFUNCTION("""COMPUTED_VALUE"""),45707.66666666667)</f>
        <v>45707.66667</v>
      </c>
      <c r="N285" s="1">
        <f>IFERROR(__xludf.DUMMYFUNCTION("""COMPUTED_VALUE"""),2.50480284E8)</f>
        <v>250480284</v>
      </c>
    </row>
    <row r="286">
      <c r="A286" s="2">
        <f>IFERROR(__xludf.DUMMYFUNCTION("""COMPUTED_VALUE"""),45708.66666666667)</f>
        <v>45708.66667</v>
      </c>
      <c r="B286" s="1">
        <f>IFERROR(__xludf.DUMMYFUNCTION("""COMPUTED_VALUE"""),763.84)</f>
        <v>763.84</v>
      </c>
      <c r="D286" s="2">
        <f>IFERROR(__xludf.DUMMYFUNCTION("""COMPUTED_VALUE"""),45708.66666666667)</f>
        <v>45708.66667</v>
      </c>
      <c r="E286" s="1">
        <f>IFERROR(__xludf.DUMMYFUNCTION("""COMPUTED_VALUE"""),772.64)</f>
        <v>772.64</v>
      </c>
      <c r="G286" s="2">
        <f>IFERROR(__xludf.DUMMYFUNCTION("""COMPUTED_VALUE"""),45708.66666666667)</f>
        <v>45708.66667</v>
      </c>
      <c r="H286" s="1">
        <f>IFERROR(__xludf.DUMMYFUNCTION("""COMPUTED_VALUE"""),759.32)</f>
        <v>759.32</v>
      </c>
      <c r="J286" s="2">
        <f>IFERROR(__xludf.DUMMYFUNCTION("""COMPUTED_VALUE"""),45708.66666666667)</f>
        <v>45708.66667</v>
      </c>
      <c r="K286" s="1">
        <f>IFERROR(__xludf.DUMMYFUNCTION("""COMPUTED_VALUE"""),770.95)</f>
        <v>770.95</v>
      </c>
      <c r="M286" s="2">
        <f>IFERROR(__xludf.DUMMYFUNCTION("""COMPUTED_VALUE"""),45708.66666666667)</f>
        <v>45708.66667</v>
      </c>
      <c r="N286" s="1">
        <f>IFERROR(__xludf.DUMMYFUNCTION("""COMPUTED_VALUE"""),2.30501879E8)</f>
        <v>230501879</v>
      </c>
    </row>
    <row r="287">
      <c r="A287" s="2">
        <f>IFERROR(__xludf.DUMMYFUNCTION("""COMPUTED_VALUE"""),45709.66666666667)</f>
        <v>45709.66667</v>
      </c>
      <c r="B287" s="1">
        <f>IFERROR(__xludf.DUMMYFUNCTION("""COMPUTED_VALUE"""),770.95)</f>
        <v>770.95</v>
      </c>
      <c r="D287" s="2">
        <f>IFERROR(__xludf.DUMMYFUNCTION("""COMPUTED_VALUE"""),45709.66666666667)</f>
        <v>45709.66667</v>
      </c>
      <c r="E287" s="1">
        <f>IFERROR(__xludf.DUMMYFUNCTION("""COMPUTED_VALUE"""),770.95)</f>
        <v>770.95</v>
      </c>
      <c r="G287" s="2">
        <f>IFERROR(__xludf.DUMMYFUNCTION("""COMPUTED_VALUE"""),45709.66666666667)</f>
        <v>45709.66667</v>
      </c>
      <c r="H287" s="1">
        <f>IFERROR(__xludf.DUMMYFUNCTION("""COMPUTED_VALUE"""),754.15)</f>
        <v>754.15</v>
      </c>
      <c r="J287" s="2">
        <f>IFERROR(__xludf.DUMMYFUNCTION("""COMPUTED_VALUE"""),45709.66666666667)</f>
        <v>45709.66667</v>
      </c>
      <c r="K287" s="1">
        <f>IFERROR(__xludf.DUMMYFUNCTION("""COMPUTED_VALUE"""),754.69)</f>
        <v>754.69</v>
      </c>
      <c r="M287" s="2">
        <f>IFERROR(__xludf.DUMMYFUNCTION("""COMPUTED_VALUE"""),45709.66666666667)</f>
        <v>45709.66667</v>
      </c>
      <c r="N287" s="1">
        <f>IFERROR(__xludf.DUMMYFUNCTION("""COMPUTED_VALUE"""),2.79884347E8)</f>
        <v>279884347</v>
      </c>
    </row>
    <row r="288">
      <c r="A288" s="2">
        <f>IFERROR(__xludf.DUMMYFUNCTION("""COMPUTED_VALUE"""),45712.66666666667)</f>
        <v>45712.66667</v>
      </c>
      <c r="B288" s="1">
        <f>IFERROR(__xludf.DUMMYFUNCTION("""COMPUTED_VALUE"""),754.69)</f>
        <v>754.69</v>
      </c>
      <c r="D288" s="2">
        <f>IFERROR(__xludf.DUMMYFUNCTION("""COMPUTED_VALUE"""),45712.66666666667)</f>
        <v>45712.66667</v>
      </c>
      <c r="E288" s="1">
        <f>IFERROR(__xludf.DUMMYFUNCTION("""COMPUTED_VALUE"""),758.68)</f>
        <v>758.68</v>
      </c>
      <c r="G288" s="2">
        <f>IFERROR(__xludf.DUMMYFUNCTION("""COMPUTED_VALUE"""),45712.66666666667)</f>
        <v>45712.66667</v>
      </c>
      <c r="H288" s="1">
        <f>IFERROR(__xludf.DUMMYFUNCTION("""COMPUTED_VALUE"""),750.65)</f>
        <v>750.65</v>
      </c>
      <c r="J288" s="2">
        <f>IFERROR(__xludf.DUMMYFUNCTION("""COMPUTED_VALUE"""),45712.66666666667)</f>
        <v>45712.66667</v>
      </c>
      <c r="K288" s="1">
        <f>IFERROR(__xludf.DUMMYFUNCTION("""COMPUTED_VALUE"""),754.97)</f>
        <v>754.97</v>
      </c>
      <c r="M288" s="2">
        <f>IFERROR(__xludf.DUMMYFUNCTION("""COMPUTED_VALUE"""),45712.66666666667)</f>
        <v>45712.66667</v>
      </c>
      <c r="N288" s="1">
        <f>IFERROR(__xludf.DUMMYFUNCTION("""COMPUTED_VALUE"""),2.39242248E8)</f>
        <v>239242248</v>
      </c>
    </row>
    <row r="289">
      <c r="A289" s="2">
        <f>IFERROR(__xludf.DUMMYFUNCTION("""COMPUTED_VALUE"""),45713.66666666667)</f>
        <v>45713.66667</v>
      </c>
      <c r="B289" s="1">
        <f>IFERROR(__xludf.DUMMYFUNCTION("""COMPUTED_VALUE"""),754.97)</f>
        <v>754.97</v>
      </c>
      <c r="D289" s="2">
        <f>IFERROR(__xludf.DUMMYFUNCTION("""COMPUTED_VALUE"""),45713.66666666667)</f>
        <v>45713.66667</v>
      </c>
      <c r="E289" s="1">
        <f>IFERROR(__xludf.DUMMYFUNCTION("""COMPUTED_VALUE"""),757.23)</f>
        <v>757.23</v>
      </c>
      <c r="G289" s="2">
        <f>IFERROR(__xludf.DUMMYFUNCTION("""COMPUTED_VALUE"""),45713.66666666667)</f>
        <v>45713.66667</v>
      </c>
      <c r="H289" s="1">
        <f>IFERROR(__xludf.DUMMYFUNCTION("""COMPUTED_VALUE"""),737.32)</f>
        <v>737.32</v>
      </c>
      <c r="J289" s="2">
        <f>IFERROR(__xludf.DUMMYFUNCTION("""COMPUTED_VALUE"""),45713.66666666667)</f>
        <v>45713.66667</v>
      </c>
      <c r="K289" s="1">
        <f>IFERROR(__xludf.DUMMYFUNCTION("""COMPUTED_VALUE"""),743.25)</f>
        <v>743.25</v>
      </c>
      <c r="M289" s="2">
        <f>IFERROR(__xludf.DUMMYFUNCTION("""COMPUTED_VALUE"""),45713.66666666667)</f>
        <v>45713.66667</v>
      </c>
      <c r="N289" s="1">
        <f>IFERROR(__xludf.DUMMYFUNCTION("""COMPUTED_VALUE"""),2.67701396E8)</f>
        <v>267701396</v>
      </c>
    </row>
    <row r="290">
      <c r="A290" s="2">
        <f>IFERROR(__xludf.DUMMYFUNCTION("""COMPUTED_VALUE"""),45714.66666666667)</f>
        <v>45714.66667</v>
      </c>
      <c r="B290" s="1">
        <f>IFERROR(__xludf.DUMMYFUNCTION("""COMPUTED_VALUE"""),743.25)</f>
        <v>743.25</v>
      </c>
      <c r="D290" s="2">
        <f>IFERROR(__xludf.DUMMYFUNCTION("""COMPUTED_VALUE"""),45714.66666666667)</f>
        <v>45714.66667</v>
      </c>
      <c r="E290" s="1">
        <f>IFERROR(__xludf.DUMMYFUNCTION("""COMPUTED_VALUE"""),747.05)</f>
        <v>747.05</v>
      </c>
      <c r="G290" s="2">
        <f>IFERROR(__xludf.DUMMYFUNCTION("""COMPUTED_VALUE"""),45714.66666666667)</f>
        <v>45714.66667</v>
      </c>
      <c r="H290" s="1">
        <f>IFERROR(__xludf.DUMMYFUNCTION("""COMPUTED_VALUE"""),736.93)</f>
        <v>736.93</v>
      </c>
      <c r="J290" s="2">
        <f>IFERROR(__xludf.DUMMYFUNCTION("""COMPUTED_VALUE"""),45714.66666666667)</f>
        <v>45714.66667</v>
      </c>
      <c r="K290" s="1">
        <f>IFERROR(__xludf.DUMMYFUNCTION("""COMPUTED_VALUE"""),740.51)</f>
        <v>740.51</v>
      </c>
      <c r="M290" s="2">
        <f>IFERROR(__xludf.DUMMYFUNCTION("""COMPUTED_VALUE"""),45714.66666666667)</f>
        <v>45714.66667</v>
      </c>
      <c r="N290" s="1">
        <f>IFERROR(__xludf.DUMMYFUNCTION("""COMPUTED_VALUE"""),2.50487709E8)</f>
        <v>250487709</v>
      </c>
    </row>
    <row r="291">
      <c r="A291" s="2">
        <f>IFERROR(__xludf.DUMMYFUNCTION("""COMPUTED_VALUE"""),45715.66666666667)</f>
        <v>45715.66667</v>
      </c>
      <c r="B291" s="1">
        <f>IFERROR(__xludf.DUMMYFUNCTION("""COMPUTED_VALUE"""),740.51)</f>
        <v>740.51</v>
      </c>
      <c r="D291" s="2">
        <f>IFERROR(__xludf.DUMMYFUNCTION("""COMPUTED_VALUE"""),45715.66666666667)</f>
        <v>45715.66667</v>
      </c>
      <c r="E291" s="1">
        <f>IFERROR(__xludf.DUMMYFUNCTION("""COMPUTED_VALUE"""),751.79)</f>
        <v>751.79</v>
      </c>
      <c r="G291" s="2">
        <f>IFERROR(__xludf.DUMMYFUNCTION("""COMPUTED_VALUE"""),45715.66666666667)</f>
        <v>45715.66667</v>
      </c>
      <c r="H291" s="1">
        <f>IFERROR(__xludf.DUMMYFUNCTION("""COMPUTED_VALUE"""),739.3)</f>
        <v>739.3</v>
      </c>
      <c r="J291" s="2">
        <f>IFERROR(__xludf.DUMMYFUNCTION("""COMPUTED_VALUE"""),45715.66666666667)</f>
        <v>45715.66667</v>
      </c>
      <c r="K291" s="1">
        <f>IFERROR(__xludf.DUMMYFUNCTION("""COMPUTED_VALUE"""),742.52)</f>
        <v>742.52</v>
      </c>
      <c r="M291" s="2">
        <f>IFERROR(__xludf.DUMMYFUNCTION("""COMPUTED_VALUE"""),45715.66666666667)</f>
        <v>45715.66667</v>
      </c>
      <c r="N291" s="1">
        <f>IFERROR(__xludf.DUMMYFUNCTION("""COMPUTED_VALUE"""),2.65147431E8)</f>
        <v>265147431</v>
      </c>
    </row>
    <row r="292">
      <c r="A292" s="2">
        <f>IFERROR(__xludf.DUMMYFUNCTION("""COMPUTED_VALUE"""),45716.66666666667)</f>
        <v>45716.66667</v>
      </c>
      <c r="B292" s="1">
        <f>IFERROR(__xludf.DUMMYFUNCTION("""COMPUTED_VALUE"""),742.52)</f>
        <v>742.52</v>
      </c>
      <c r="D292" s="2">
        <f>IFERROR(__xludf.DUMMYFUNCTION("""COMPUTED_VALUE"""),45716.66666666667)</f>
        <v>45716.66667</v>
      </c>
      <c r="E292" s="1">
        <f>IFERROR(__xludf.DUMMYFUNCTION("""COMPUTED_VALUE"""),754.27)</f>
        <v>754.27</v>
      </c>
      <c r="G292" s="2">
        <f>IFERROR(__xludf.DUMMYFUNCTION("""COMPUTED_VALUE"""),45716.66666666667)</f>
        <v>45716.66667</v>
      </c>
      <c r="H292" s="1">
        <f>IFERROR(__xludf.DUMMYFUNCTION("""COMPUTED_VALUE"""),735.88)</f>
        <v>735.88</v>
      </c>
      <c r="J292" s="2">
        <f>IFERROR(__xludf.DUMMYFUNCTION("""COMPUTED_VALUE"""),45716.66666666667)</f>
        <v>45716.66667</v>
      </c>
      <c r="K292" s="1">
        <f>IFERROR(__xludf.DUMMYFUNCTION("""COMPUTED_VALUE"""),753.82)</f>
        <v>753.82</v>
      </c>
      <c r="M292" s="2">
        <f>IFERROR(__xludf.DUMMYFUNCTION("""COMPUTED_VALUE"""),45716.66666666667)</f>
        <v>45716.66667</v>
      </c>
      <c r="N292" s="1">
        <f>IFERROR(__xludf.DUMMYFUNCTION("""COMPUTED_VALUE"""),3.34339678E8)</f>
        <v>334339678</v>
      </c>
    </row>
    <row r="293">
      <c r="A293" s="2">
        <f>IFERROR(__xludf.DUMMYFUNCTION("""COMPUTED_VALUE"""),45719.66666666667)</f>
        <v>45719.66667</v>
      </c>
      <c r="B293" s="1">
        <f>IFERROR(__xludf.DUMMYFUNCTION("""COMPUTED_VALUE"""),753.82)</f>
        <v>753.82</v>
      </c>
      <c r="D293" s="2">
        <f>IFERROR(__xludf.DUMMYFUNCTION("""COMPUTED_VALUE"""),45719.66666666667)</f>
        <v>45719.66667</v>
      </c>
      <c r="E293" s="1">
        <f>IFERROR(__xludf.DUMMYFUNCTION("""COMPUTED_VALUE"""),760.06)</f>
        <v>760.06</v>
      </c>
      <c r="G293" s="2">
        <f>IFERROR(__xludf.DUMMYFUNCTION("""COMPUTED_VALUE"""),45719.66666666667)</f>
        <v>45719.66667</v>
      </c>
      <c r="H293" s="1">
        <f>IFERROR(__xludf.DUMMYFUNCTION("""COMPUTED_VALUE"""),719.93)</f>
        <v>719.93</v>
      </c>
      <c r="J293" s="2">
        <f>IFERROR(__xludf.DUMMYFUNCTION("""COMPUTED_VALUE"""),45719.66666666667)</f>
        <v>45719.66667</v>
      </c>
      <c r="K293" s="1">
        <f>IFERROR(__xludf.DUMMYFUNCTION("""COMPUTED_VALUE"""),726.57)</f>
        <v>726.57</v>
      </c>
      <c r="M293" s="2">
        <f>IFERROR(__xludf.DUMMYFUNCTION("""COMPUTED_VALUE"""),45719.66666666667)</f>
        <v>45719.66667</v>
      </c>
      <c r="N293" s="1">
        <f>IFERROR(__xludf.DUMMYFUNCTION("""COMPUTED_VALUE"""),3.50874695E8)</f>
        <v>350874695</v>
      </c>
    </row>
    <row r="294">
      <c r="A294" s="2">
        <f>IFERROR(__xludf.DUMMYFUNCTION("""COMPUTED_VALUE"""),45720.66666666667)</f>
        <v>45720.66667</v>
      </c>
      <c r="B294" s="1">
        <f>IFERROR(__xludf.DUMMYFUNCTION("""COMPUTED_VALUE"""),726.57)</f>
        <v>726.57</v>
      </c>
      <c r="D294" s="2">
        <f>IFERROR(__xludf.DUMMYFUNCTION("""COMPUTED_VALUE"""),45720.66666666667)</f>
        <v>45720.66667</v>
      </c>
      <c r="E294" s="1">
        <f>IFERROR(__xludf.DUMMYFUNCTION("""COMPUTED_VALUE"""),731.93)</f>
        <v>731.93</v>
      </c>
      <c r="G294" s="2">
        <f>IFERROR(__xludf.DUMMYFUNCTION("""COMPUTED_VALUE"""),45720.66666666667)</f>
        <v>45720.66667</v>
      </c>
      <c r="H294" s="1">
        <f>IFERROR(__xludf.DUMMYFUNCTION("""COMPUTED_VALUE"""),707.58)</f>
        <v>707.58</v>
      </c>
      <c r="J294" s="2">
        <f>IFERROR(__xludf.DUMMYFUNCTION("""COMPUTED_VALUE"""),45720.66666666667)</f>
        <v>45720.66667</v>
      </c>
      <c r="K294" s="1">
        <f>IFERROR(__xludf.DUMMYFUNCTION("""COMPUTED_VALUE"""),720.64)</f>
        <v>720.64</v>
      </c>
      <c r="M294" s="2">
        <f>IFERROR(__xludf.DUMMYFUNCTION("""COMPUTED_VALUE"""),45720.66666666667)</f>
        <v>45720.66667</v>
      </c>
      <c r="N294" s="1">
        <f>IFERROR(__xludf.DUMMYFUNCTION("""COMPUTED_VALUE"""),3.43709156E8)</f>
        <v>343709156</v>
      </c>
    </row>
    <row r="295">
      <c r="A295" s="2">
        <f>IFERROR(__xludf.DUMMYFUNCTION("""COMPUTED_VALUE"""),45721.66666666667)</f>
        <v>45721.66667</v>
      </c>
      <c r="B295" s="1">
        <f>IFERROR(__xludf.DUMMYFUNCTION("""COMPUTED_VALUE"""),720.64)</f>
        <v>720.64</v>
      </c>
      <c r="D295" s="2">
        <f>IFERROR(__xludf.DUMMYFUNCTION("""COMPUTED_VALUE"""),45721.66666666667)</f>
        <v>45721.66667</v>
      </c>
      <c r="E295" s="1">
        <f>IFERROR(__xludf.DUMMYFUNCTION("""COMPUTED_VALUE"""),720.64)</f>
        <v>720.64</v>
      </c>
      <c r="G295" s="2">
        <f>IFERROR(__xludf.DUMMYFUNCTION("""COMPUTED_VALUE"""),45721.66666666667)</f>
        <v>45721.66667</v>
      </c>
      <c r="H295" s="1">
        <f>IFERROR(__xludf.DUMMYFUNCTION("""COMPUTED_VALUE"""),696.46)</f>
        <v>696.46</v>
      </c>
      <c r="J295" s="2">
        <f>IFERROR(__xludf.DUMMYFUNCTION("""COMPUTED_VALUE"""),45721.66666666667)</f>
        <v>45721.66667</v>
      </c>
      <c r="K295" s="1">
        <f>IFERROR(__xludf.DUMMYFUNCTION("""COMPUTED_VALUE"""),710.35)</f>
        <v>710.35</v>
      </c>
      <c r="M295" s="2">
        <f>IFERROR(__xludf.DUMMYFUNCTION("""COMPUTED_VALUE"""),45721.66666666667)</f>
        <v>45721.66667</v>
      </c>
      <c r="N295" s="1">
        <f>IFERROR(__xludf.DUMMYFUNCTION("""COMPUTED_VALUE"""),3.35178935E8)</f>
        <v>335178935</v>
      </c>
    </row>
    <row r="296">
      <c r="A296" s="2">
        <f>IFERROR(__xludf.DUMMYFUNCTION("""COMPUTED_VALUE"""),45722.66666666667)</f>
        <v>45722.66667</v>
      </c>
      <c r="B296" s="1">
        <f>IFERROR(__xludf.DUMMYFUNCTION("""COMPUTED_VALUE"""),710.35)</f>
        <v>710.35</v>
      </c>
      <c r="D296" s="2">
        <f>IFERROR(__xludf.DUMMYFUNCTION("""COMPUTED_VALUE"""),45722.66666666667)</f>
        <v>45722.66667</v>
      </c>
      <c r="E296" s="1">
        <f>IFERROR(__xludf.DUMMYFUNCTION("""COMPUTED_VALUE"""),716.33)</f>
        <v>716.33</v>
      </c>
      <c r="G296" s="2">
        <f>IFERROR(__xludf.DUMMYFUNCTION("""COMPUTED_VALUE"""),45722.66666666667)</f>
        <v>45722.66667</v>
      </c>
      <c r="H296" s="1">
        <f>IFERROR(__xludf.DUMMYFUNCTION("""COMPUTED_VALUE"""),701.39)</f>
        <v>701.39</v>
      </c>
      <c r="J296" s="2">
        <f>IFERROR(__xludf.DUMMYFUNCTION("""COMPUTED_VALUE"""),45722.66666666667)</f>
        <v>45722.66667</v>
      </c>
      <c r="K296" s="1">
        <f>IFERROR(__xludf.DUMMYFUNCTION("""COMPUTED_VALUE"""),712.2)</f>
        <v>712.2</v>
      </c>
      <c r="M296" s="2">
        <f>IFERROR(__xludf.DUMMYFUNCTION("""COMPUTED_VALUE"""),45722.66666666667)</f>
        <v>45722.66667</v>
      </c>
      <c r="N296" s="1">
        <f>IFERROR(__xludf.DUMMYFUNCTION("""COMPUTED_VALUE"""),2.65249453E8)</f>
        <v>265249453</v>
      </c>
    </row>
    <row r="297">
      <c r="A297" s="2">
        <f>IFERROR(__xludf.DUMMYFUNCTION("""COMPUTED_VALUE"""),45723.66666666667)</f>
        <v>45723.66667</v>
      </c>
      <c r="B297" s="1">
        <f>IFERROR(__xludf.DUMMYFUNCTION("""COMPUTED_VALUE"""),712.2)</f>
        <v>712.2</v>
      </c>
      <c r="D297" s="2">
        <f>IFERROR(__xludf.DUMMYFUNCTION("""COMPUTED_VALUE"""),45723.66666666667)</f>
        <v>45723.66667</v>
      </c>
      <c r="E297" s="1">
        <f>IFERROR(__xludf.DUMMYFUNCTION("""COMPUTED_VALUE"""),729.31)</f>
        <v>729.31</v>
      </c>
      <c r="G297" s="2">
        <f>IFERROR(__xludf.DUMMYFUNCTION("""COMPUTED_VALUE"""),45723.66666666667)</f>
        <v>45723.66667</v>
      </c>
      <c r="H297" s="1">
        <f>IFERROR(__xludf.DUMMYFUNCTION("""COMPUTED_VALUE"""),712.2)</f>
        <v>712.2</v>
      </c>
      <c r="J297" s="2">
        <f>IFERROR(__xludf.DUMMYFUNCTION("""COMPUTED_VALUE"""),45723.66666666667)</f>
        <v>45723.66667</v>
      </c>
      <c r="K297" s="1">
        <f>IFERROR(__xludf.DUMMYFUNCTION("""COMPUTED_VALUE"""),724.14)</f>
        <v>724.14</v>
      </c>
      <c r="M297" s="2">
        <f>IFERROR(__xludf.DUMMYFUNCTION("""COMPUTED_VALUE"""),45723.66666666667)</f>
        <v>45723.66667</v>
      </c>
      <c r="N297" s="1">
        <f>IFERROR(__xludf.DUMMYFUNCTION("""COMPUTED_VALUE"""),2.86698972E8)</f>
        <v>286698972</v>
      </c>
    </row>
    <row r="298">
      <c r="A298" s="2">
        <f>IFERROR(__xludf.DUMMYFUNCTION("""COMPUTED_VALUE"""),45726.66666666667)</f>
        <v>45726.66667</v>
      </c>
      <c r="B298" s="1">
        <f>IFERROR(__xludf.DUMMYFUNCTION("""COMPUTED_VALUE"""),724.14)</f>
        <v>724.14</v>
      </c>
      <c r="D298" s="2">
        <f>IFERROR(__xludf.DUMMYFUNCTION("""COMPUTED_VALUE"""),45726.66666666667)</f>
        <v>45726.66667</v>
      </c>
      <c r="E298" s="1">
        <f>IFERROR(__xludf.DUMMYFUNCTION("""COMPUTED_VALUE"""),738.42)</f>
        <v>738.42</v>
      </c>
      <c r="G298" s="2">
        <f>IFERROR(__xludf.DUMMYFUNCTION("""COMPUTED_VALUE"""),45726.66666666667)</f>
        <v>45726.66667</v>
      </c>
      <c r="H298" s="1">
        <f>IFERROR(__xludf.DUMMYFUNCTION("""COMPUTED_VALUE"""),722.37)</f>
        <v>722.37</v>
      </c>
      <c r="J298" s="2">
        <f>IFERROR(__xludf.DUMMYFUNCTION("""COMPUTED_VALUE"""),45726.66666666667)</f>
        <v>45726.66667</v>
      </c>
      <c r="K298" s="1">
        <f>IFERROR(__xludf.DUMMYFUNCTION("""COMPUTED_VALUE"""),729.13)</f>
        <v>729.13</v>
      </c>
      <c r="M298" s="2">
        <f>IFERROR(__xludf.DUMMYFUNCTION("""COMPUTED_VALUE"""),45726.66666666667)</f>
        <v>45726.66667</v>
      </c>
      <c r="N298" s="1">
        <f>IFERROR(__xludf.DUMMYFUNCTION("""COMPUTED_VALUE"""),3.34875814E8)</f>
        <v>334875814</v>
      </c>
    </row>
    <row r="299">
      <c r="A299" s="2">
        <f>IFERROR(__xludf.DUMMYFUNCTION("""COMPUTED_VALUE"""),45727.66666666667)</f>
        <v>45727.66667</v>
      </c>
      <c r="B299" s="1">
        <f>IFERROR(__xludf.DUMMYFUNCTION("""COMPUTED_VALUE"""),729.13)</f>
        <v>729.13</v>
      </c>
      <c r="D299" s="2">
        <f>IFERROR(__xludf.DUMMYFUNCTION("""COMPUTED_VALUE"""),45727.66666666667)</f>
        <v>45727.66667</v>
      </c>
      <c r="E299" s="1">
        <f>IFERROR(__xludf.DUMMYFUNCTION("""COMPUTED_VALUE"""),734.63)</f>
        <v>734.63</v>
      </c>
      <c r="G299" s="2">
        <f>IFERROR(__xludf.DUMMYFUNCTION("""COMPUTED_VALUE"""),45727.66666666667)</f>
        <v>45727.66667</v>
      </c>
      <c r="H299" s="1">
        <f>IFERROR(__xludf.DUMMYFUNCTION("""COMPUTED_VALUE"""),719.86)</f>
        <v>719.86</v>
      </c>
      <c r="J299" s="2">
        <f>IFERROR(__xludf.DUMMYFUNCTION("""COMPUTED_VALUE"""),45727.66666666667)</f>
        <v>45727.66667</v>
      </c>
      <c r="K299" s="1">
        <f>IFERROR(__xludf.DUMMYFUNCTION("""COMPUTED_VALUE"""),723.53)</f>
        <v>723.53</v>
      </c>
      <c r="M299" s="2">
        <f>IFERROR(__xludf.DUMMYFUNCTION("""COMPUTED_VALUE"""),45727.66666666667)</f>
        <v>45727.66667</v>
      </c>
      <c r="N299" s="1">
        <f>IFERROR(__xludf.DUMMYFUNCTION("""COMPUTED_VALUE"""),2.96524642E8)</f>
        <v>296524642</v>
      </c>
    </row>
    <row r="300">
      <c r="A300" s="2">
        <f>IFERROR(__xludf.DUMMYFUNCTION("""COMPUTED_VALUE"""),45728.66666666667)</f>
        <v>45728.66667</v>
      </c>
      <c r="B300" s="1">
        <f>IFERROR(__xludf.DUMMYFUNCTION("""COMPUTED_VALUE"""),723.53)</f>
        <v>723.53</v>
      </c>
      <c r="D300" s="2">
        <f>IFERROR(__xludf.DUMMYFUNCTION("""COMPUTED_VALUE"""),45728.66666666667)</f>
        <v>45728.66667</v>
      </c>
      <c r="E300" s="1">
        <f>IFERROR(__xludf.DUMMYFUNCTION("""COMPUTED_VALUE"""),733.42)</f>
        <v>733.42</v>
      </c>
      <c r="G300" s="2">
        <f>IFERROR(__xludf.DUMMYFUNCTION("""COMPUTED_VALUE"""),45728.66666666667)</f>
        <v>45728.66667</v>
      </c>
      <c r="H300" s="1">
        <f>IFERROR(__xludf.DUMMYFUNCTION("""COMPUTED_VALUE"""),721.71)</f>
        <v>721.71</v>
      </c>
      <c r="J300" s="2">
        <f>IFERROR(__xludf.DUMMYFUNCTION("""COMPUTED_VALUE"""),45728.66666666667)</f>
        <v>45728.66667</v>
      </c>
      <c r="K300" s="1">
        <f>IFERROR(__xludf.DUMMYFUNCTION("""COMPUTED_VALUE"""),727.29)</f>
        <v>727.29</v>
      </c>
      <c r="M300" s="2">
        <f>IFERROR(__xludf.DUMMYFUNCTION("""COMPUTED_VALUE"""),45728.66666666667)</f>
        <v>45728.66667</v>
      </c>
      <c r="N300" s="1">
        <f>IFERROR(__xludf.DUMMYFUNCTION("""COMPUTED_VALUE"""),2.37937966E8)</f>
        <v>237937966</v>
      </c>
    </row>
    <row r="301">
      <c r="A301" s="2">
        <f>IFERROR(__xludf.DUMMYFUNCTION("""COMPUTED_VALUE"""),45729.66666666667)</f>
        <v>45729.66667</v>
      </c>
      <c r="B301" s="1">
        <f>IFERROR(__xludf.DUMMYFUNCTION("""COMPUTED_VALUE"""),727.29)</f>
        <v>727.29</v>
      </c>
      <c r="D301" s="2">
        <f>IFERROR(__xludf.DUMMYFUNCTION("""COMPUTED_VALUE"""),45729.66666666667)</f>
        <v>45729.66667</v>
      </c>
      <c r="E301" s="1">
        <f>IFERROR(__xludf.DUMMYFUNCTION("""COMPUTED_VALUE"""),734.36)</f>
        <v>734.36</v>
      </c>
      <c r="G301" s="2">
        <f>IFERROR(__xludf.DUMMYFUNCTION("""COMPUTED_VALUE"""),45729.66666666667)</f>
        <v>45729.66667</v>
      </c>
      <c r="H301" s="1">
        <f>IFERROR(__xludf.DUMMYFUNCTION("""COMPUTED_VALUE"""),717.35)</f>
        <v>717.35</v>
      </c>
      <c r="J301" s="2">
        <f>IFERROR(__xludf.DUMMYFUNCTION("""COMPUTED_VALUE"""),45729.66666666667)</f>
        <v>45729.66667</v>
      </c>
      <c r="K301" s="1">
        <f>IFERROR(__xludf.DUMMYFUNCTION("""COMPUTED_VALUE"""),722.13)</f>
        <v>722.13</v>
      </c>
      <c r="M301" s="2">
        <f>IFERROR(__xludf.DUMMYFUNCTION("""COMPUTED_VALUE"""),45729.66666666667)</f>
        <v>45729.66667</v>
      </c>
      <c r="N301" s="1">
        <f>IFERROR(__xludf.DUMMYFUNCTION("""COMPUTED_VALUE"""),2.59804565E8)</f>
        <v>259804565</v>
      </c>
    </row>
    <row r="302">
      <c r="A302" s="2">
        <f>IFERROR(__xludf.DUMMYFUNCTION("""COMPUTED_VALUE"""),45730.66666666667)</f>
        <v>45730.66667</v>
      </c>
      <c r="B302" s="1">
        <f>IFERROR(__xludf.DUMMYFUNCTION("""COMPUTED_VALUE"""),722.13)</f>
        <v>722.13</v>
      </c>
      <c r="D302" s="2">
        <f>IFERROR(__xludf.DUMMYFUNCTION("""COMPUTED_VALUE"""),45730.66666666667)</f>
        <v>45730.66667</v>
      </c>
      <c r="E302" s="1">
        <f>IFERROR(__xludf.DUMMYFUNCTION("""COMPUTED_VALUE"""),743.66)</f>
        <v>743.66</v>
      </c>
      <c r="G302" s="2">
        <f>IFERROR(__xludf.DUMMYFUNCTION("""COMPUTED_VALUE"""),45730.66666666667)</f>
        <v>45730.66667</v>
      </c>
      <c r="H302" s="1">
        <f>IFERROR(__xludf.DUMMYFUNCTION("""COMPUTED_VALUE"""),722.13)</f>
        <v>722.13</v>
      </c>
      <c r="J302" s="2">
        <f>IFERROR(__xludf.DUMMYFUNCTION("""COMPUTED_VALUE"""),45730.66666666667)</f>
        <v>45730.66667</v>
      </c>
      <c r="K302" s="1">
        <f>IFERROR(__xludf.DUMMYFUNCTION("""COMPUTED_VALUE"""),742.53)</f>
        <v>742.53</v>
      </c>
      <c r="M302" s="2">
        <f>IFERROR(__xludf.DUMMYFUNCTION("""COMPUTED_VALUE"""),45730.66666666667)</f>
        <v>45730.66667</v>
      </c>
      <c r="N302" s="1">
        <f>IFERROR(__xludf.DUMMYFUNCTION("""COMPUTED_VALUE"""),2.26428178E8)</f>
        <v>226428178</v>
      </c>
    </row>
    <row r="303">
      <c r="A303" s="2">
        <f>IFERROR(__xludf.DUMMYFUNCTION("""COMPUTED_VALUE"""),45733.66666666667)</f>
        <v>45733.66667</v>
      </c>
      <c r="B303" s="1">
        <f>IFERROR(__xludf.DUMMYFUNCTION("""COMPUTED_VALUE"""),742.53)</f>
        <v>742.53</v>
      </c>
      <c r="D303" s="2">
        <f>IFERROR(__xludf.DUMMYFUNCTION("""COMPUTED_VALUE"""),45733.66666666667)</f>
        <v>45733.66667</v>
      </c>
      <c r="E303" s="1">
        <f>IFERROR(__xludf.DUMMYFUNCTION("""COMPUTED_VALUE"""),758.13)</f>
        <v>758.13</v>
      </c>
      <c r="G303" s="2">
        <f>IFERROR(__xludf.DUMMYFUNCTION("""COMPUTED_VALUE"""),45733.66666666667)</f>
        <v>45733.66667</v>
      </c>
      <c r="H303" s="1">
        <f>IFERROR(__xludf.DUMMYFUNCTION("""COMPUTED_VALUE"""),742.53)</f>
        <v>742.53</v>
      </c>
      <c r="J303" s="2">
        <f>IFERROR(__xludf.DUMMYFUNCTION("""COMPUTED_VALUE"""),45733.66666666667)</f>
        <v>45733.66667</v>
      </c>
      <c r="K303" s="1">
        <f>IFERROR(__xludf.DUMMYFUNCTION("""COMPUTED_VALUE"""),754.54)</f>
        <v>754.54</v>
      </c>
      <c r="M303" s="2">
        <f>IFERROR(__xludf.DUMMYFUNCTION("""COMPUTED_VALUE"""),45733.66666666667)</f>
        <v>45733.66667</v>
      </c>
      <c r="N303" s="1">
        <f>IFERROR(__xludf.DUMMYFUNCTION("""COMPUTED_VALUE"""),2.38355837E8)</f>
        <v>238355837</v>
      </c>
    </row>
    <row r="304">
      <c r="A304" s="2">
        <f>IFERROR(__xludf.DUMMYFUNCTION("""COMPUTED_VALUE"""),45734.66666666667)</f>
        <v>45734.66667</v>
      </c>
      <c r="B304" s="1">
        <f>IFERROR(__xludf.DUMMYFUNCTION("""COMPUTED_VALUE"""),754.54)</f>
        <v>754.54</v>
      </c>
      <c r="D304" s="2">
        <f>IFERROR(__xludf.DUMMYFUNCTION("""COMPUTED_VALUE"""),45734.66666666667)</f>
        <v>45734.66667</v>
      </c>
      <c r="E304" s="1">
        <f>IFERROR(__xludf.DUMMYFUNCTION("""COMPUTED_VALUE"""),760.07)</f>
        <v>760.07</v>
      </c>
      <c r="G304" s="2">
        <f>IFERROR(__xludf.DUMMYFUNCTION("""COMPUTED_VALUE"""),45734.66666666667)</f>
        <v>45734.66667</v>
      </c>
      <c r="H304" s="1">
        <f>IFERROR(__xludf.DUMMYFUNCTION("""COMPUTED_VALUE"""),750.24)</f>
        <v>750.24</v>
      </c>
      <c r="J304" s="2">
        <f>IFERROR(__xludf.DUMMYFUNCTION("""COMPUTED_VALUE"""),45734.66666666667)</f>
        <v>45734.66667</v>
      </c>
      <c r="K304" s="1">
        <f>IFERROR(__xludf.DUMMYFUNCTION("""COMPUTED_VALUE"""),756.1)</f>
        <v>756.1</v>
      </c>
      <c r="M304" s="2">
        <f>IFERROR(__xludf.DUMMYFUNCTION("""COMPUTED_VALUE"""),45734.66666666667)</f>
        <v>45734.66667</v>
      </c>
      <c r="N304" s="1">
        <f>IFERROR(__xludf.DUMMYFUNCTION("""COMPUTED_VALUE"""),2.20031703E8)</f>
        <v>220031703</v>
      </c>
    </row>
    <row r="305">
      <c r="A305" s="2">
        <f>IFERROR(__xludf.DUMMYFUNCTION("""COMPUTED_VALUE"""),45735.66666666667)</f>
        <v>45735.66667</v>
      </c>
      <c r="B305" s="1">
        <f>IFERROR(__xludf.DUMMYFUNCTION("""COMPUTED_VALUE"""),756.1)</f>
        <v>756.1</v>
      </c>
      <c r="D305" s="2">
        <f>IFERROR(__xludf.DUMMYFUNCTION("""COMPUTED_VALUE"""),45735.66666666667)</f>
        <v>45735.66667</v>
      </c>
      <c r="E305" s="1">
        <f>IFERROR(__xludf.DUMMYFUNCTION("""COMPUTED_VALUE"""),771.73)</f>
        <v>771.73</v>
      </c>
      <c r="G305" s="2">
        <f>IFERROR(__xludf.DUMMYFUNCTION("""COMPUTED_VALUE"""),45735.66666666667)</f>
        <v>45735.66667</v>
      </c>
      <c r="H305" s="1">
        <f>IFERROR(__xludf.DUMMYFUNCTION("""COMPUTED_VALUE"""),756.1)</f>
        <v>756.1</v>
      </c>
      <c r="J305" s="2">
        <f>IFERROR(__xludf.DUMMYFUNCTION("""COMPUTED_VALUE"""),45735.66666666667)</f>
        <v>45735.66667</v>
      </c>
      <c r="K305" s="1">
        <f>IFERROR(__xludf.DUMMYFUNCTION("""COMPUTED_VALUE"""),768.48)</f>
        <v>768.48</v>
      </c>
      <c r="M305" s="2">
        <f>IFERROR(__xludf.DUMMYFUNCTION("""COMPUTED_VALUE"""),45735.66666666667)</f>
        <v>45735.66667</v>
      </c>
      <c r="N305" s="1">
        <f>IFERROR(__xludf.DUMMYFUNCTION("""COMPUTED_VALUE"""),2.6428963E8)</f>
        <v>264289630</v>
      </c>
    </row>
    <row r="306">
      <c r="A306" s="2">
        <f>IFERROR(__xludf.DUMMYFUNCTION("""COMPUTED_VALUE"""),45736.66666666667)</f>
        <v>45736.66667</v>
      </c>
      <c r="B306" s="1">
        <f>IFERROR(__xludf.DUMMYFUNCTION("""COMPUTED_VALUE"""),768.48)</f>
        <v>768.48</v>
      </c>
      <c r="D306" s="2">
        <f>IFERROR(__xludf.DUMMYFUNCTION("""COMPUTED_VALUE"""),45736.66666666667)</f>
        <v>45736.66667</v>
      </c>
      <c r="E306" s="1">
        <f>IFERROR(__xludf.DUMMYFUNCTION("""COMPUTED_VALUE"""),773.85)</f>
        <v>773.85</v>
      </c>
      <c r="G306" s="2">
        <f>IFERROR(__xludf.DUMMYFUNCTION("""COMPUTED_VALUE"""),45736.66666666667)</f>
        <v>45736.66667</v>
      </c>
      <c r="H306" s="1">
        <f>IFERROR(__xludf.DUMMYFUNCTION("""COMPUTED_VALUE"""),761.49)</f>
        <v>761.49</v>
      </c>
      <c r="J306" s="2">
        <f>IFERROR(__xludf.DUMMYFUNCTION("""COMPUTED_VALUE"""),45736.66666666667)</f>
        <v>45736.66667</v>
      </c>
      <c r="K306" s="1">
        <f>IFERROR(__xludf.DUMMYFUNCTION("""COMPUTED_VALUE"""),771.65)</f>
        <v>771.65</v>
      </c>
      <c r="M306" s="2">
        <f>IFERROR(__xludf.DUMMYFUNCTION("""COMPUTED_VALUE"""),45736.66666666667)</f>
        <v>45736.66667</v>
      </c>
      <c r="N306" s="1">
        <f>IFERROR(__xludf.DUMMYFUNCTION("""COMPUTED_VALUE"""),2.31880672E8)</f>
        <v>231880672</v>
      </c>
    </row>
    <row r="307">
      <c r="A307" s="2">
        <f>IFERROR(__xludf.DUMMYFUNCTION("""COMPUTED_VALUE"""),45737.66666666667)</f>
        <v>45737.66667</v>
      </c>
      <c r="B307" s="1">
        <f>IFERROR(__xludf.DUMMYFUNCTION("""COMPUTED_VALUE"""),771.65)</f>
        <v>771.65</v>
      </c>
      <c r="D307" s="2">
        <f>IFERROR(__xludf.DUMMYFUNCTION("""COMPUTED_VALUE"""),45737.66666666667)</f>
        <v>45737.66667</v>
      </c>
      <c r="E307" s="1">
        <f>IFERROR(__xludf.DUMMYFUNCTION("""COMPUTED_VALUE"""),771.65)</f>
        <v>771.65</v>
      </c>
      <c r="G307" s="2">
        <f>IFERROR(__xludf.DUMMYFUNCTION("""COMPUTED_VALUE"""),45737.66666666667)</f>
        <v>45737.66667</v>
      </c>
      <c r="H307" s="1">
        <f>IFERROR(__xludf.DUMMYFUNCTION("""COMPUTED_VALUE"""),761.83)</f>
        <v>761.83</v>
      </c>
      <c r="J307" s="2">
        <f>IFERROR(__xludf.DUMMYFUNCTION("""COMPUTED_VALUE"""),45737.66666666667)</f>
        <v>45737.66667</v>
      </c>
      <c r="K307" s="1">
        <f>IFERROR(__xludf.DUMMYFUNCTION("""COMPUTED_VALUE"""),766.52)</f>
        <v>766.52</v>
      </c>
      <c r="M307" s="2">
        <f>IFERROR(__xludf.DUMMYFUNCTION("""COMPUTED_VALUE"""),45737.66666666667)</f>
        <v>45737.66667</v>
      </c>
      <c r="N307" s="1">
        <f>IFERROR(__xludf.DUMMYFUNCTION("""COMPUTED_VALUE"""),6.82390054E8)</f>
        <v>682390054</v>
      </c>
    </row>
    <row r="308">
      <c r="A308" s="2">
        <f>IFERROR(__xludf.DUMMYFUNCTION("""COMPUTED_VALUE"""),45740.66666666667)</f>
        <v>45740.66667</v>
      </c>
      <c r="B308" s="1">
        <f>IFERROR(__xludf.DUMMYFUNCTION("""COMPUTED_VALUE"""),766.52)</f>
        <v>766.52</v>
      </c>
      <c r="D308" s="2">
        <f>IFERROR(__xludf.DUMMYFUNCTION("""COMPUTED_VALUE"""),45740.66666666667)</f>
        <v>45740.66667</v>
      </c>
      <c r="E308" s="1">
        <f>IFERROR(__xludf.DUMMYFUNCTION("""COMPUTED_VALUE"""),779.34)</f>
        <v>779.34</v>
      </c>
      <c r="G308" s="2">
        <f>IFERROR(__xludf.DUMMYFUNCTION("""COMPUTED_VALUE"""),45740.66666666667)</f>
        <v>45740.66667</v>
      </c>
      <c r="H308" s="1">
        <f>IFERROR(__xludf.DUMMYFUNCTION("""COMPUTED_VALUE"""),766.52)</f>
        <v>766.52</v>
      </c>
      <c r="J308" s="2">
        <f>IFERROR(__xludf.DUMMYFUNCTION("""COMPUTED_VALUE"""),45740.66666666667)</f>
        <v>45740.66667</v>
      </c>
      <c r="K308" s="1">
        <f>IFERROR(__xludf.DUMMYFUNCTION("""COMPUTED_VALUE"""),775.09)</f>
        <v>775.09</v>
      </c>
      <c r="M308" s="2">
        <f>IFERROR(__xludf.DUMMYFUNCTION("""COMPUTED_VALUE"""),45740.66666666667)</f>
        <v>45740.66667</v>
      </c>
      <c r="N308" s="1">
        <f>IFERROR(__xludf.DUMMYFUNCTION("""COMPUTED_VALUE"""),2.1790375E8)</f>
        <v>217903750</v>
      </c>
    </row>
    <row r="309">
      <c r="A309" s="2">
        <f>IFERROR(__xludf.DUMMYFUNCTION("""COMPUTED_VALUE"""),45741.66666666667)</f>
        <v>45741.66667</v>
      </c>
      <c r="B309" s="1">
        <f>IFERROR(__xludf.DUMMYFUNCTION("""COMPUTED_VALUE"""),775.09)</f>
        <v>775.09</v>
      </c>
      <c r="D309" s="2">
        <f>IFERROR(__xludf.DUMMYFUNCTION("""COMPUTED_VALUE"""),45741.66666666667)</f>
        <v>45741.66667</v>
      </c>
      <c r="E309" s="1">
        <f>IFERROR(__xludf.DUMMYFUNCTION("""COMPUTED_VALUE"""),784.66)</f>
        <v>784.66</v>
      </c>
      <c r="G309" s="2">
        <f>IFERROR(__xludf.DUMMYFUNCTION("""COMPUTED_VALUE"""),45741.66666666667)</f>
        <v>45741.66667</v>
      </c>
      <c r="H309" s="1">
        <f>IFERROR(__xludf.DUMMYFUNCTION("""COMPUTED_VALUE"""),775.09)</f>
        <v>775.09</v>
      </c>
      <c r="J309" s="2">
        <f>IFERROR(__xludf.DUMMYFUNCTION("""COMPUTED_VALUE"""),45741.66666666667)</f>
        <v>45741.66667</v>
      </c>
      <c r="K309" s="1">
        <f>IFERROR(__xludf.DUMMYFUNCTION("""COMPUTED_VALUE"""),778.54)</f>
        <v>778.54</v>
      </c>
      <c r="M309" s="2">
        <f>IFERROR(__xludf.DUMMYFUNCTION("""COMPUTED_VALUE"""),45741.66666666667)</f>
        <v>45741.66667</v>
      </c>
      <c r="N309" s="1">
        <f>IFERROR(__xludf.DUMMYFUNCTION("""COMPUTED_VALUE"""),2.20599312E8)</f>
        <v>220599312</v>
      </c>
    </row>
    <row r="310">
      <c r="A310" s="2">
        <f>IFERROR(__xludf.DUMMYFUNCTION("""COMPUTED_VALUE"""),45742.66666666667)</f>
        <v>45742.66667</v>
      </c>
      <c r="B310" s="1">
        <f>IFERROR(__xludf.DUMMYFUNCTION("""COMPUTED_VALUE"""),778.54)</f>
        <v>778.54</v>
      </c>
      <c r="D310" s="2">
        <f>IFERROR(__xludf.DUMMYFUNCTION("""COMPUTED_VALUE"""),45742.66666666667)</f>
        <v>45742.66667</v>
      </c>
      <c r="E310" s="1">
        <f>IFERROR(__xludf.DUMMYFUNCTION("""COMPUTED_VALUE"""),791.34)</f>
        <v>791.34</v>
      </c>
      <c r="G310" s="2">
        <f>IFERROR(__xludf.DUMMYFUNCTION("""COMPUTED_VALUE"""),45742.66666666667)</f>
        <v>45742.66667</v>
      </c>
      <c r="H310" s="1">
        <f>IFERROR(__xludf.DUMMYFUNCTION("""COMPUTED_VALUE"""),778.54)</f>
        <v>778.54</v>
      </c>
      <c r="J310" s="2">
        <f>IFERROR(__xludf.DUMMYFUNCTION("""COMPUTED_VALUE"""),45742.66666666667)</f>
        <v>45742.66667</v>
      </c>
      <c r="K310" s="1">
        <f>IFERROR(__xludf.DUMMYFUNCTION("""COMPUTED_VALUE"""),782.59)</f>
        <v>782.59</v>
      </c>
      <c r="M310" s="2">
        <f>IFERROR(__xludf.DUMMYFUNCTION("""COMPUTED_VALUE"""),45742.66666666667)</f>
        <v>45742.66667</v>
      </c>
      <c r="N310" s="1">
        <f>IFERROR(__xludf.DUMMYFUNCTION("""COMPUTED_VALUE"""),2.20969226E8)</f>
        <v>220969226</v>
      </c>
    </row>
    <row r="311">
      <c r="A311" s="2">
        <f>IFERROR(__xludf.DUMMYFUNCTION("""COMPUTED_VALUE"""),45743.66666666667)</f>
        <v>45743.66667</v>
      </c>
      <c r="B311" s="1">
        <f>IFERROR(__xludf.DUMMYFUNCTION("""COMPUTED_VALUE"""),782.59)</f>
        <v>782.59</v>
      </c>
      <c r="D311" s="2">
        <f>IFERROR(__xludf.DUMMYFUNCTION("""COMPUTED_VALUE"""),45743.66666666667)</f>
        <v>45743.66667</v>
      </c>
      <c r="E311" s="1">
        <f>IFERROR(__xludf.DUMMYFUNCTION("""COMPUTED_VALUE"""),783.74)</f>
        <v>783.74</v>
      </c>
      <c r="G311" s="2">
        <f>IFERROR(__xludf.DUMMYFUNCTION("""COMPUTED_VALUE"""),45743.66666666667)</f>
        <v>45743.66667</v>
      </c>
      <c r="H311" s="1">
        <f>IFERROR(__xludf.DUMMYFUNCTION("""COMPUTED_VALUE"""),772.15)</f>
        <v>772.15</v>
      </c>
      <c r="J311" s="2">
        <f>IFERROR(__xludf.DUMMYFUNCTION("""COMPUTED_VALUE"""),45743.66666666667)</f>
        <v>45743.66667</v>
      </c>
      <c r="K311" s="1">
        <f>IFERROR(__xludf.DUMMYFUNCTION("""COMPUTED_VALUE"""),775.41)</f>
        <v>775.41</v>
      </c>
      <c r="M311" s="2">
        <f>IFERROR(__xludf.DUMMYFUNCTION("""COMPUTED_VALUE"""),45743.66666666667)</f>
        <v>45743.66667</v>
      </c>
      <c r="N311" s="1">
        <f>IFERROR(__xludf.DUMMYFUNCTION("""COMPUTED_VALUE"""),2.3756147E8)</f>
        <v>237561470</v>
      </c>
    </row>
    <row r="312">
      <c r="A312" s="2">
        <f>IFERROR(__xludf.DUMMYFUNCTION("""COMPUTED_VALUE"""),45744.66666666667)</f>
        <v>45744.66667</v>
      </c>
      <c r="B312" s="1">
        <f>IFERROR(__xludf.DUMMYFUNCTION("""COMPUTED_VALUE"""),775.41)</f>
        <v>775.41</v>
      </c>
      <c r="D312" s="2">
        <f>IFERROR(__xludf.DUMMYFUNCTION("""COMPUTED_VALUE"""),45744.66666666667)</f>
        <v>45744.66667</v>
      </c>
      <c r="E312" s="1">
        <f>IFERROR(__xludf.DUMMYFUNCTION("""COMPUTED_VALUE"""),777.35)</f>
        <v>777.35</v>
      </c>
      <c r="G312" s="2">
        <f>IFERROR(__xludf.DUMMYFUNCTION("""COMPUTED_VALUE"""),45744.66666666667)</f>
        <v>45744.66667</v>
      </c>
      <c r="H312" s="1">
        <f>IFERROR(__xludf.DUMMYFUNCTION("""COMPUTED_VALUE"""),767.89)</f>
        <v>767.89</v>
      </c>
      <c r="J312" s="2">
        <f>IFERROR(__xludf.DUMMYFUNCTION("""COMPUTED_VALUE"""),45744.66666666667)</f>
        <v>45744.66667</v>
      </c>
      <c r="K312" s="1">
        <f>IFERROR(__xludf.DUMMYFUNCTION("""COMPUTED_VALUE"""),771.9)</f>
        <v>771.9</v>
      </c>
      <c r="M312" s="2">
        <f>IFERROR(__xludf.DUMMYFUNCTION("""COMPUTED_VALUE"""),45744.66666666667)</f>
        <v>45744.66667</v>
      </c>
      <c r="N312" s="1">
        <f>IFERROR(__xludf.DUMMYFUNCTION("""COMPUTED_VALUE"""),1.74972874E8)</f>
        <v>174972874</v>
      </c>
    </row>
    <row r="313">
      <c r="A313" s="2">
        <f>IFERROR(__xludf.DUMMYFUNCTION("""COMPUTED_VALUE"""),45747.66666666667)</f>
        <v>45747.66667</v>
      </c>
      <c r="B313" s="1">
        <f>IFERROR(__xludf.DUMMYFUNCTION("""COMPUTED_VALUE"""),771.9)</f>
        <v>771.9</v>
      </c>
      <c r="D313" s="2">
        <f>IFERROR(__xludf.DUMMYFUNCTION("""COMPUTED_VALUE"""),45747.66666666667)</f>
        <v>45747.66667</v>
      </c>
      <c r="E313" s="1">
        <f>IFERROR(__xludf.DUMMYFUNCTION("""COMPUTED_VALUE"""),784.41)</f>
        <v>784.41</v>
      </c>
      <c r="G313" s="2">
        <f>IFERROR(__xludf.DUMMYFUNCTION("""COMPUTED_VALUE"""),45747.66666666667)</f>
        <v>45747.66667</v>
      </c>
      <c r="H313" s="1">
        <f>IFERROR(__xludf.DUMMYFUNCTION("""COMPUTED_VALUE"""),770.1)</f>
        <v>770.1</v>
      </c>
      <c r="J313" s="2">
        <f>IFERROR(__xludf.DUMMYFUNCTION("""COMPUTED_VALUE"""),45747.66666666667)</f>
        <v>45747.66667</v>
      </c>
      <c r="K313" s="1">
        <f>IFERROR(__xludf.DUMMYFUNCTION("""COMPUTED_VALUE"""),780.19)</f>
        <v>780.19</v>
      </c>
      <c r="M313" s="2">
        <f>IFERROR(__xludf.DUMMYFUNCTION("""COMPUTED_VALUE"""),45747.66666666667)</f>
        <v>45747.66667</v>
      </c>
      <c r="N313" s="1">
        <f>IFERROR(__xludf.DUMMYFUNCTION("""COMPUTED_VALUE"""),2.4091448E8)</f>
        <v>240914480</v>
      </c>
    </row>
    <row r="314">
      <c r="A314" s="2">
        <f>IFERROR(__xludf.DUMMYFUNCTION("""COMPUTED_VALUE"""),45748.66666666667)</f>
        <v>45748.66667</v>
      </c>
      <c r="B314" s="1">
        <f>IFERROR(__xludf.DUMMYFUNCTION("""COMPUTED_VALUE"""),780.19)</f>
        <v>780.19</v>
      </c>
      <c r="D314" s="2">
        <f>IFERROR(__xludf.DUMMYFUNCTION("""COMPUTED_VALUE"""),45748.66666666667)</f>
        <v>45748.66667</v>
      </c>
      <c r="E314" s="1">
        <f>IFERROR(__xludf.DUMMYFUNCTION("""COMPUTED_VALUE"""),785.28)</f>
        <v>785.28</v>
      </c>
      <c r="G314" s="2">
        <f>IFERROR(__xludf.DUMMYFUNCTION("""COMPUTED_VALUE"""),45748.66666666667)</f>
        <v>45748.66667</v>
      </c>
      <c r="H314" s="1">
        <f>IFERROR(__xludf.DUMMYFUNCTION("""COMPUTED_VALUE"""),772.21)</f>
        <v>772.21</v>
      </c>
      <c r="J314" s="2">
        <f>IFERROR(__xludf.DUMMYFUNCTION("""COMPUTED_VALUE"""),45748.66666666667)</f>
        <v>45748.66667</v>
      </c>
      <c r="K314" s="1">
        <f>IFERROR(__xludf.DUMMYFUNCTION("""COMPUTED_VALUE"""),784.79)</f>
        <v>784.79</v>
      </c>
      <c r="M314" s="2">
        <f>IFERROR(__xludf.DUMMYFUNCTION("""COMPUTED_VALUE"""),45748.66666666667)</f>
        <v>45748.66667</v>
      </c>
      <c r="N314" s="1">
        <f>IFERROR(__xludf.DUMMYFUNCTION("""COMPUTED_VALUE"""),2.18579986E8)</f>
        <v>218579986</v>
      </c>
    </row>
    <row r="315">
      <c r="A315" s="2">
        <f>IFERROR(__xludf.DUMMYFUNCTION("""COMPUTED_VALUE"""),45749.66666666667)</f>
        <v>45749.66667</v>
      </c>
      <c r="B315" s="1">
        <f>IFERROR(__xludf.DUMMYFUNCTION("""COMPUTED_VALUE"""),784.79)</f>
        <v>784.79</v>
      </c>
      <c r="D315" s="2">
        <f>IFERROR(__xludf.DUMMYFUNCTION("""COMPUTED_VALUE"""),45749.66666666667)</f>
        <v>45749.66667</v>
      </c>
      <c r="E315" s="1">
        <f>IFERROR(__xludf.DUMMYFUNCTION("""COMPUTED_VALUE"""),786.96)</f>
        <v>786.96</v>
      </c>
      <c r="G315" s="2">
        <f>IFERROR(__xludf.DUMMYFUNCTION("""COMPUTED_VALUE"""),45749.66666666667)</f>
        <v>45749.66667</v>
      </c>
      <c r="H315" s="1">
        <f>IFERROR(__xludf.DUMMYFUNCTION("""COMPUTED_VALUE"""),776.6)</f>
        <v>776.6</v>
      </c>
      <c r="J315" s="2">
        <f>IFERROR(__xludf.DUMMYFUNCTION("""COMPUTED_VALUE"""),45749.66666666667)</f>
        <v>45749.66667</v>
      </c>
      <c r="K315" s="1">
        <f>IFERROR(__xludf.DUMMYFUNCTION("""COMPUTED_VALUE"""),786.24)</f>
        <v>786.24</v>
      </c>
      <c r="M315" s="2">
        <f>IFERROR(__xludf.DUMMYFUNCTION("""COMPUTED_VALUE"""),45749.66666666667)</f>
        <v>45749.66667</v>
      </c>
      <c r="N315" s="1">
        <f>IFERROR(__xludf.DUMMYFUNCTION("""COMPUTED_VALUE"""),2.36132834E8)</f>
        <v>236132834</v>
      </c>
    </row>
    <row r="316">
      <c r="A316" s="2">
        <f>IFERROR(__xludf.DUMMYFUNCTION("""COMPUTED_VALUE"""),45750.66666666667)</f>
        <v>45750.66667</v>
      </c>
      <c r="B316" s="1">
        <f>IFERROR(__xludf.DUMMYFUNCTION("""COMPUTED_VALUE"""),786.24)</f>
        <v>786.24</v>
      </c>
      <c r="D316" s="2">
        <f>IFERROR(__xludf.DUMMYFUNCTION("""COMPUTED_VALUE"""),45750.66666666667)</f>
        <v>45750.66667</v>
      </c>
      <c r="E316" s="1">
        <f>IFERROR(__xludf.DUMMYFUNCTION("""COMPUTED_VALUE"""),786.24)</f>
        <v>786.24</v>
      </c>
      <c r="G316" s="2">
        <f>IFERROR(__xludf.DUMMYFUNCTION("""COMPUTED_VALUE"""),45750.66666666667)</f>
        <v>45750.66667</v>
      </c>
      <c r="H316" s="1">
        <f>IFERROR(__xludf.DUMMYFUNCTION("""COMPUTED_VALUE"""),726.02)</f>
        <v>726.02</v>
      </c>
      <c r="J316" s="2">
        <f>IFERROR(__xludf.DUMMYFUNCTION("""COMPUTED_VALUE"""),45750.66666666667)</f>
        <v>45750.66667</v>
      </c>
      <c r="K316" s="1">
        <f>IFERROR(__xludf.DUMMYFUNCTION("""COMPUTED_VALUE"""),726.7)</f>
        <v>726.7</v>
      </c>
      <c r="M316" s="2">
        <f>IFERROR(__xludf.DUMMYFUNCTION("""COMPUTED_VALUE"""),45750.66666666667)</f>
        <v>45750.66667</v>
      </c>
      <c r="N316" s="1">
        <f>IFERROR(__xludf.DUMMYFUNCTION("""COMPUTED_VALUE"""),4.20109929E8)</f>
        <v>420109929</v>
      </c>
    </row>
    <row r="317">
      <c r="A317" s="2">
        <f>IFERROR(__xludf.DUMMYFUNCTION("""COMPUTED_VALUE"""),45751.66666666667)</f>
        <v>45751.66667</v>
      </c>
      <c r="B317" s="1">
        <f>IFERROR(__xludf.DUMMYFUNCTION("""COMPUTED_VALUE"""),726.7)</f>
        <v>726.7</v>
      </c>
      <c r="D317" s="2">
        <f>IFERROR(__xludf.DUMMYFUNCTION("""COMPUTED_VALUE"""),45751.66666666667)</f>
        <v>45751.66667</v>
      </c>
      <c r="E317" s="1">
        <f>IFERROR(__xludf.DUMMYFUNCTION("""COMPUTED_VALUE"""),726.7)</f>
        <v>726.7</v>
      </c>
      <c r="G317" s="2">
        <f>IFERROR(__xludf.DUMMYFUNCTION("""COMPUTED_VALUE"""),45751.66666666667)</f>
        <v>45751.66667</v>
      </c>
      <c r="H317" s="1">
        <f>IFERROR(__xludf.DUMMYFUNCTION("""COMPUTED_VALUE"""),658.62)</f>
        <v>658.62</v>
      </c>
      <c r="J317" s="2">
        <f>IFERROR(__xludf.DUMMYFUNCTION("""COMPUTED_VALUE"""),45751.66666666667)</f>
        <v>45751.66667</v>
      </c>
      <c r="K317" s="1">
        <f>IFERROR(__xludf.DUMMYFUNCTION("""COMPUTED_VALUE"""),661.69)</f>
        <v>661.69</v>
      </c>
      <c r="M317" s="2">
        <f>IFERROR(__xludf.DUMMYFUNCTION("""COMPUTED_VALUE"""),45751.66666666667)</f>
        <v>45751.66667</v>
      </c>
      <c r="N317" s="1">
        <f>IFERROR(__xludf.DUMMYFUNCTION("""COMPUTED_VALUE"""),6.20999331E8)</f>
        <v>620999331</v>
      </c>
    </row>
    <row r="318">
      <c r="A318" s="2">
        <f>IFERROR(__xludf.DUMMYFUNCTION("""COMPUTED_VALUE"""),45754.66666666667)</f>
        <v>45754.66667</v>
      </c>
      <c r="B318" s="1">
        <f>IFERROR(__xludf.DUMMYFUNCTION("""COMPUTED_VALUE"""),661.69)</f>
        <v>661.69</v>
      </c>
      <c r="D318" s="2">
        <f>IFERROR(__xludf.DUMMYFUNCTION("""COMPUTED_VALUE"""),45754.66666666667)</f>
        <v>45754.66667</v>
      </c>
      <c r="E318" s="1">
        <f>IFERROR(__xludf.DUMMYFUNCTION("""COMPUTED_VALUE"""),681.98)</f>
        <v>681.98</v>
      </c>
      <c r="G318" s="2">
        <f>IFERROR(__xludf.DUMMYFUNCTION("""COMPUTED_VALUE"""),45754.66666666667)</f>
        <v>45754.66667</v>
      </c>
      <c r="H318" s="1">
        <f>IFERROR(__xludf.DUMMYFUNCTION("""COMPUTED_VALUE"""),627.97)</f>
        <v>627.97</v>
      </c>
      <c r="J318" s="2">
        <f>IFERROR(__xludf.DUMMYFUNCTION("""COMPUTED_VALUE"""),45754.66666666667)</f>
        <v>45754.66667</v>
      </c>
      <c r="K318" s="1">
        <f>IFERROR(__xludf.DUMMYFUNCTION("""COMPUTED_VALUE"""),656.54)</f>
        <v>656.54</v>
      </c>
      <c r="M318" s="2">
        <f>IFERROR(__xludf.DUMMYFUNCTION("""COMPUTED_VALUE"""),45754.66666666667)</f>
        <v>45754.66667</v>
      </c>
      <c r="N318" s="1">
        <f>IFERROR(__xludf.DUMMYFUNCTION("""COMPUTED_VALUE"""),5.00604776E8)</f>
        <v>500604776</v>
      </c>
    </row>
    <row r="319">
      <c r="A319" s="2">
        <f>IFERROR(__xludf.DUMMYFUNCTION("""COMPUTED_VALUE"""),45755.66666666667)</f>
        <v>45755.66667</v>
      </c>
      <c r="B319" s="1">
        <f>IFERROR(__xludf.DUMMYFUNCTION("""COMPUTED_VALUE"""),656.54)</f>
        <v>656.54</v>
      </c>
      <c r="D319" s="2">
        <f>IFERROR(__xludf.DUMMYFUNCTION("""COMPUTED_VALUE"""),45755.66666666667)</f>
        <v>45755.66667</v>
      </c>
      <c r="E319" s="1">
        <f>IFERROR(__xludf.DUMMYFUNCTION("""COMPUTED_VALUE"""),678.81)</f>
        <v>678.81</v>
      </c>
      <c r="G319" s="2">
        <f>IFERROR(__xludf.DUMMYFUNCTION("""COMPUTED_VALUE"""),45755.66666666667)</f>
        <v>45755.66667</v>
      </c>
      <c r="H319" s="1">
        <f>IFERROR(__xludf.DUMMYFUNCTION("""COMPUTED_VALUE"""),630.04)</f>
        <v>630.04</v>
      </c>
      <c r="J319" s="2">
        <f>IFERROR(__xludf.DUMMYFUNCTION("""COMPUTED_VALUE"""),45755.66666666667)</f>
        <v>45755.66667</v>
      </c>
      <c r="K319" s="1">
        <f>IFERROR(__xludf.DUMMYFUNCTION("""COMPUTED_VALUE"""),639.99)</f>
        <v>639.99</v>
      </c>
      <c r="M319" s="2">
        <f>IFERROR(__xludf.DUMMYFUNCTION("""COMPUTED_VALUE"""),45755.66666666667)</f>
        <v>45755.66667</v>
      </c>
      <c r="N319" s="1">
        <f>IFERROR(__xludf.DUMMYFUNCTION("""COMPUTED_VALUE"""),4.58199083E8)</f>
        <v>458199083</v>
      </c>
    </row>
    <row r="320">
      <c r="A320" s="2">
        <f>IFERROR(__xludf.DUMMYFUNCTION("""COMPUTED_VALUE"""),45756.66666666667)</f>
        <v>45756.66667</v>
      </c>
      <c r="B320" s="1">
        <f>IFERROR(__xludf.DUMMYFUNCTION("""COMPUTED_VALUE"""),639.99)</f>
        <v>639.99</v>
      </c>
      <c r="D320" s="2">
        <f>IFERROR(__xludf.DUMMYFUNCTION("""COMPUTED_VALUE"""),45756.66666666667)</f>
        <v>45756.66667</v>
      </c>
      <c r="E320" s="1">
        <f>IFERROR(__xludf.DUMMYFUNCTION("""COMPUTED_VALUE"""),695.96)</f>
        <v>695.96</v>
      </c>
      <c r="G320" s="2">
        <f>IFERROR(__xludf.DUMMYFUNCTION("""COMPUTED_VALUE"""),45756.66666666667)</f>
        <v>45756.66667</v>
      </c>
      <c r="H320" s="1">
        <f>IFERROR(__xludf.DUMMYFUNCTION("""COMPUTED_VALUE"""),623.85)</f>
        <v>623.85</v>
      </c>
      <c r="J320" s="2">
        <f>IFERROR(__xludf.DUMMYFUNCTION("""COMPUTED_VALUE"""),45756.66666666667)</f>
        <v>45756.66667</v>
      </c>
      <c r="K320" s="1">
        <f>IFERROR(__xludf.DUMMYFUNCTION("""COMPUTED_VALUE"""),689.26)</f>
        <v>689.26</v>
      </c>
      <c r="M320" s="2">
        <f>IFERROR(__xludf.DUMMYFUNCTION("""COMPUTED_VALUE"""),45756.66666666667)</f>
        <v>45756.66667</v>
      </c>
      <c r="N320" s="1">
        <f>IFERROR(__xludf.DUMMYFUNCTION("""COMPUTED_VALUE"""),5.84952849E8)</f>
        <v>584952849</v>
      </c>
    </row>
    <row r="321">
      <c r="A321" s="2">
        <f>IFERROR(__xludf.DUMMYFUNCTION("""COMPUTED_VALUE"""),45757.66666666667)</f>
        <v>45757.66667</v>
      </c>
      <c r="B321" s="1">
        <f>IFERROR(__xludf.DUMMYFUNCTION("""COMPUTED_VALUE"""),689.26)</f>
        <v>689.26</v>
      </c>
      <c r="D321" s="2">
        <f>IFERROR(__xludf.DUMMYFUNCTION("""COMPUTED_VALUE"""),45757.66666666667)</f>
        <v>45757.66667</v>
      </c>
      <c r="E321" s="1">
        <f>IFERROR(__xludf.DUMMYFUNCTION("""COMPUTED_VALUE"""),689.26)</f>
        <v>689.26</v>
      </c>
      <c r="G321" s="2">
        <f>IFERROR(__xludf.DUMMYFUNCTION("""COMPUTED_VALUE"""),45757.66666666667)</f>
        <v>45757.66667</v>
      </c>
      <c r="H321" s="1">
        <f>IFERROR(__xludf.DUMMYFUNCTION("""COMPUTED_VALUE"""),631.85)</f>
        <v>631.85</v>
      </c>
      <c r="J321" s="2">
        <f>IFERROR(__xludf.DUMMYFUNCTION("""COMPUTED_VALUE"""),45757.66666666667)</f>
        <v>45757.66667</v>
      </c>
      <c r="K321" s="1">
        <f>IFERROR(__xludf.DUMMYFUNCTION("""COMPUTED_VALUE"""),645.04)</f>
        <v>645.04</v>
      </c>
      <c r="M321" s="2">
        <f>IFERROR(__xludf.DUMMYFUNCTION("""COMPUTED_VALUE"""),45757.66666666667)</f>
        <v>45757.66667</v>
      </c>
      <c r="N321" s="1">
        <f>IFERROR(__xludf.DUMMYFUNCTION("""COMPUTED_VALUE"""),4.35018803E8)</f>
        <v>435018803</v>
      </c>
    </row>
    <row r="322">
      <c r="A322" s="2">
        <f>IFERROR(__xludf.DUMMYFUNCTION("""COMPUTED_VALUE"""),45758.66666666667)</f>
        <v>45758.66667</v>
      </c>
      <c r="B322" s="1">
        <f>IFERROR(__xludf.DUMMYFUNCTION("""COMPUTED_VALUE"""),645.04)</f>
        <v>645.04</v>
      </c>
      <c r="D322" s="2">
        <f>IFERROR(__xludf.DUMMYFUNCTION("""COMPUTED_VALUE"""),45758.66666666667)</f>
        <v>45758.66667</v>
      </c>
      <c r="E322" s="1">
        <f>IFERROR(__xludf.DUMMYFUNCTION("""COMPUTED_VALUE"""),666.07)</f>
        <v>666.07</v>
      </c>
      <c r="G322" s="2">
        <f>IFERROR(__xludf.DUMMYFUNCTION("""COMPUTED_VALUE"""),45758.66666666667)</f>
        <v>45758.66667</v>
      </c>
      <c r="H322" s="1">
        <f>IFERROR(__xludf.DUMMYFUNCTION("""COMPUTED_VALUE"""),635.26)</f>
        <v>635.26</v>
      </c>
      <c r="J322" s="2">
        <f>IFERROR(__xludf.DUMMYFUNCTION("""COMPUTED_VALUE"""),45758.66666666667)</f>
        <v>45758.66667</v>
      </c>
      <c r="K322" s="1">
        <f>IFERROR(__xludf.DUMMYFUNCTION("""COMPUTED_VALUE"""),661.88)</f>
        <v>661.88</v>
      </c>
      <c r="M322" s="2">
        <f>IFERROR(__xludf.DUMMYFUNCTION("""COMPUTED_VALUE"""),45758.66666666667)</f>
        <v>45758.66667</v>
      </c>
      <c r="N322" s="1">
        <f>IFERROR(__xludf.DUMMYFUNCTION("""COMPUTED_VALUE"""),3.31912877E8)</f>
        <v>331912877</v>
      </c>
    </row>
    <row r="323">
      <c r="A323" s="2">
        <f>IFERROR(__xludf.DUMMYFUNCTION("""COMPUTED_VALUE"""),45761.66666666667)</f>
        <v>45761.66667</v>
      </c>
      <c r="B323" s="1">
        <f>IFERROR(__xludf.DUMMYFUNCTION("""COMPUTED_VALUE"""),661.88)</f>
        <v>661.88</v>
      </c>
      <c r="D323" s="2">
        <f>IFERROR(__xludf.DUMMYFUNCTION("""COMPUTED_VALUE"""),45761.66666666667)</f>
        <v>45761.66667</v>
      </c>
      <c r="E323" s="1">
        <f>IFERROR(__xludf.DUMMYFUNCTION("""COMPUTED_VALUE"""),675.91)</f>
        <v>675.91</v>
      </c>
      <c r="G323" s="2">
        <f>IFERROR(__xludf.DUMMYFUNCTION("""COMPUTED_VALUE"""),45761.66666666667)</f>
        <v>45761.66667</v>
      </c>
      <c r="H323" s="1">
        <f>IFERROR(__xludf.DUMMYFUNCTION("""COMPUTED_VALUE"""),657.46)</f>
        <v>657.46</v>
      </c>
      <c r="J323" s="2">
        <f>IFERROR(__xludf.DUMMYFUNCTION("""COMPUTED_VALUE"""),45761.66666666667)</f>
        <v>45761.66667</v>
      </c>
      <c r="K323" s="1">
        <f>IFERROR(__xludf.DUMMYFUNCTION("""COMPUTED_VALUE"""),663.75)</f>
        <v>663.75</v>
      </c>
      <c r="M323" s="2">
        <f>IFERROR(__xludf.DUMMYFUNCTION("""COMPUTED_VALUE"""),45761.66666666667)</f>
        <v>45761.66667</v>
      </c>
      <c r="N323" s="1">
        <f>IFERROR(__xludf.DUMMYFUNCTION("""COMPUTED_VALUE"""),2.42535372E8)</f>
        <v>242535372</v>
      </c>
    </row>
    <row r="324">
      <c r="A324" s="2">
        <f>IFERROR(__xludf.DUMMYFUNCTION("""COMPUTED_VALUE"""),45762.66666666667)</f>
        <v>45762.66667</v>
      </c>
      <c r="B324" s="1">
        <f>IFERROR(__xludf.DUMMYFUNCTION("""COMPUTED_VALUE"""),663.75)</f>
        <v>663.75</v>
      </c>
      <c r="D324" s="2">
        <f>IFERROR(__xludf.DUMMYFUNCTION("""COMPUTED_VALUE"""),45762.66666666667)</f>
        <v>45762.66667</v>
      </c>
      <c r="E324" s="1">
        <f>IFERROR(__xludf.DUMMYFUNCTION("""COMPUTED_VALUE"""),675.34)</f>
        <v>675.34</v>
      </c>
      <c r="G324" s="2">
        <f>IFERROR(__xludf.DUMMYFUNCTION("""COMPUTED_VALUE"""),45762.66666666667)</f>
        <v>45762.66667</v>
      </c>
      <c r="H324" s="1">
        <f>IFERROR(__xludf.DUMMYFUNCTION("""COMPUTED_VALUE"""),662.61)</f>
        <v>662.61</v>
      </c>
      <c r="J324" s="2">
        <f>IFERROR(__xludf.DUMMYFUNCTION("""COMPUTED_VALUE"""),45762.66666666667)</f>
        <v>45762.66667</v>
      </c>
      <c r="K324" s="1">
        <f>IFERROR(__xludf.DUMMYFUNCTION("""COMPUTED_VALUE"""),663.12)</f>
        <v>663.12</v>
      </c>
      <c r="M324" s="2">
        <f>IFERROR(__xludf.DUMMYFUNCTION("""COMPUTED_VALUE"""),45762.66666666667)</f>
        <v>45762.66667</v>
      </c>
      <c r="N324" s="1">
        <f>IFERROR(__xludf.DUMMYFUNCTION("""COMPUTED_VALUE"""),2.26074897E8)</f>
        <v>226074897</v>
      </c>
    </row>
    <row r="325">
      <c r="A325" s="2">
        <f>IFERROR(__xludf.DUMMYFUNCTION("""COMPUTED_VALUE"""),45763.66666666667)</f>
        <v>45763.66667</v>
      </c>
      <c r="B325" s="1">
        <f>IFERROR(__xludf.DUMMYFUNCTION("""COMPUTED_VALUE"""),663.12)</f>
        <v>663.12</v>
      </c>
      <c r="D325" s="2">
        <f>IFERROR(__xludf.DUMMYFUNCTION("""COMPUTED_VALUE"""),45763.66666666667)</f>
        <v>45763.66667</v>
      </c>
      <c r="E325" s="1">
        <f>IFERROR(__xludf.DUMMYFUNCTION("""COMPUTED_VALUE"""),679.3)</f>
        <v>679.3</v>
      </c>
      <c r="G325" s="2">
        <f>IFERROR(__xludf.DUMMYFUNCTION("""COMPUTED_VALUE"""),45763.66666666667)</f>
        <v>45763.66667</v>
      </c>
      <c r="H325" s="1">
        <f>IFERROR(__xludf.DUMMYFUNCTION("""COMPUTED_VALUE"""),663.12)</f>
        <v>663.12</v>
      </c>
      <c r="J325" s="2">
        <f>IFERROR(__xludf.DUMMYFUNCTION("""COMPUTED_VALUE"""),45763.66666666667)</f>
        <v>45763.66667</v>
      </c>
      <c r="K325" s="1">
        <f>IFERROR(__xludf.DUMMYFUNCTION("""COMPUTED_VALUE"""),668.54)</f>
        <v>668.54</v>
      </c>
      <c r="M325" s="2">
        <f>IFERROR(__xludf.DUMMYFUNCTION("""COMPUTED_VALUE"""),45763.66666666667)</f>
        <v>45763.66667</v>
      </c>
      <c r="N325" s="1">
        <f>IFERROR(__xludf.DUMMYFUNCTION("""COMPUTED_VALUE"""),2.63140554E8)</f>
        <v>263140554</v>
      </c>
    </row>
    <row r="326">
      <c r="A326" s="2">
        <f>IFERROR(__xludf.DUMMYFUNCTION("""COMPUTED_VALUE"""),45764.66666666667)</f>
        <v>45764.66667</v>
      </c>
      <c r="B326" s="1">
        <f>IFERROR(__xludf.DUMMYFUNCTION("""COMPUTED_VALUE"""),668.54)</f>
        <v>668.54</v>
      </c>
      <c r="D326" s="2">
        <f>IFERROR(__xludf.DUMMYFUNCTION("""COMPUTED_VALUE"""),45764.66666666667)</f>
        <v>45764.66667</v>
      </c>
      <c r="E326" s="1">
        <f>IFERROR(__xludf.DUMMYFUNCTION("""COMPUTED_VALUE"""),694.03)</f>
        <v>694.03</v>
      </c>
      <c r="G326" s="2">
        <f>IFERROR(__xludf.DUMMYFUNCTION("""COMPUTED_VALUE"""),45764.66666666667)</f>
        <v>45764.66667</v>
      </c>
      <c r="H326" s="1">
        <f>IFERROR(__xludf.DUMMYFUNCTION("""COMPUTED_VALUE"""),668.54)</f>
        <v>668.54</v>
      </c>
      <c r="J326" s="2">
        <f>IFERROR(__xludf.DUMMYFUNCTION("""COMPUTED_VALUE"""),45764.66666666667)</f>
        <v>45764.66667</v>
      </c>
      <c r="K326" s="1">
        <f>IFERROR(__xludf.DUMMYFUNCTION("""COMPUTED_VALUE"""),683.83)</f>
        <v>683.83</v>
      </c>
      <c r="M326" s="2">
        <f>IFERROR(__xludf.DUMMYFUNCTION("""COMPUTED_VALUE"""),45764.66666666667)</f>
        <v>45764.66667</v>
      </c>
      <c r="N326" s="1">
        <f>IFERROR(__xludf.DUMMYFUNCTION("""COMPUTED_VALUE"""),2.73561543E8)</f>
        <v>273561543</v>
      </c>
    </row>
    <row r="327">
      <c r="A327" s="2">
        <f>IFERROR(__xludf.DUMMYFUNCTION("""COMPUTED_VALUE"""),45768.66666666667)</f>
        <v>45768.66667</v>
      </c>
      <c r="B327" s="1">
        <f>IFERROR(__xludf.DUMMYFUNCTION("""COMPUTED_VALUE"""),683.83)</f>
        <v>683.83</v>
      </c>
      <c r="D327" s="2">
        <f>IFERROR(__xludf.DUMMYFUNCTION("""COMPUTED_VALUE"""),45768.66666666667)</f>
        <v>45768.66667</v>
      </c>
      <c r="E327" s="1">
        <f>IFERROR(__xludf.DUMMYFUNCTION("""COMPUTED_VALUE"""),683.83)</f>
        <v>683.83</v>
      </c>
      <c r="G327" s="2">
        <f>IFERROR(__xludf.DUMMYFUNCTION("""COMPUTED_VALUE"""),45768.66666666667)</f>
        <v>45768.66667</v>
      </c>
      <c r="H327" s="1">
        <f>IFERROR(__xludf.DUMMYFUNCTION("""COMPUTED_VALUE"""),658.58)</f>
        <v>658.58</v>
      </c>
      <c r="J327" s="2">
        <f>IFERROR(__xludf.DUMMYFUNCTION("""COMPUTED_VALUE"""),45768.66666666667)</f>
        <v>45768.66667</v>
      </c>
      <c r="K327" s="1">
        <f>IFERROR(__xludf.DUMMYFUNCTION("""COMPUTED_VALUE"""),665.86)</f>
        <v>665.86</v>
      </c>
      <c r="M327" s="2">
        <f>IFERROR(__xludf.DUMMYFUNCTION("""COMPUTED_VALUE"""),45768.66666666667)</f>
        <v>45768.66667</v>
      </c>
      <c r="N327" s="1">
        <f>IFERROR(__xludf.DUMMYFUNCTION("""COMPUTED_VALUE"""),2.33893819E8)</f>
        <v>233893819</v>
      </c>
    </row>
    <row r="328">
      <c r="A328" s="2">
        <f>IFERROR(__xludf.DUMMYFUNCTION("""COMPUTED_VALUE"""),45769.66666666667)</f>
        <v>45769.66667</v>
      </c>
      <c r="B328" s="1">
        <f>IFERROR(__xludf.DUMMYFUNCTION("""COMPUTED_VALUE"""),665.86)</f>
        <v>665.86</v>
      </c>
      <c r="D328" s="2">
        <f>IFERROR(__xludf.DUMMYFUNCTION("""COMPUTED_VALUE"""),45769.66666666667)</f>
        <v>45769.66667</v>
      </c>
      <c r="E328" s="1">
        <f>IFERROR(__xludf.DUMMYFUNCTION("""COMPUTED_VALUE"""),688.55)</f>
        <v>688.55</v>
      </c>
      <c r="G328" s="2">
        <f>IFERROR(__xludf.DUMMYFUNCTION("""COMPUTED_VALUE"""),45769.66666666667)</f>
        <v>45769.66667</v>
      </c>
      <c r="H328" s="1">
        <f>IFERROR(__xludf.DUMMYFUNCTION("""COMPUTED_VALUE"""),665.86)</f>
        <v>665.86</v>
      </c>
      <c r="J328" s="2">
        <f>IFERROR(__xludf.DUMMYFUNCTION("""COMPUTED_VALUE"""),45769.66666666667)</f>
        <v>45769.66667</v>
      </c>
      <c r="K328" s="1">
        <f>IFERROR(__xludf.DUMMYFUNCTION("""COMPUTED_VALUE"""),683.57)</f>
        <v>683.57</v>
      </c>
      <c r="M328" s="2">
        <f>IFERROR(__xludf.DUMMYFUNCTION("""COMPUTED_VALUE"""),45769.66666666667)</f>
        <v>45769.66667</v>
      </c>
      <c r="N328" s="1">
        <f>IFERROR(__xludf.DUMMYFUNCTION("""COMPUTED_VALUE"""),2.64676186E8)</f>
        <v>264676186</v>
      </c>
    </row>
    <row r="329">
      <c r="A329" s="2">
        <f>IFERROR(__xludf.DUMMYFUNCTION("""COMPUTED_VALUE"""),45770.66666666667)</f>
        <v>45770.66667</v>
      </c>
      <c r="B329" s="1">
        <f>IFERROR(__xludf.DUMMYFUNCTION("""COMPUTED_VALUE"""),683.57)</f>
        <v>683.57</v>
      </c>
      <c r="D329" s="2">
        <f>IFERROR(__xludf.DUMMYFUNCTION("""COMPUTED_VALUE"""),45770.66666666667)</f>
        <v>45770.66667</v>
      </c>
      <c r="E329" s="1">
        <f>IFERROR(__xludf.DUMMYFUNCTION("""COMPUTED_VALUE"""),696.07)</f>
        <v>696.07</v>
      </c>
      <c r="G329" s="2">
        <f>IFERROR(__xludf.DUMMYFUNCTION("""COMPUTED_VALUE"""),45770.66666666667)</f>
        <v>45770.66667</v>
      </c>
      <c r="H329" s="1">
        <f>IFERROR(__xludf.DUMMYFUNCTION("""COMPUTED_VALUE"""),677.48)</f>
        <v>677.48</v>
      </c>
      <c r="J329" s="2">
        <f>IFERROR(__xludf.DUMMYFUNCTION("""COMPUTED_VALUE"""),45770.66666666667)</f>
        <v>45770.66667</v>
      </c>
      <c r="K329" s="1">
        <f>IFERROR(__xludf.DUMMYFUNCTION("""COMPUTED_VALUE"""),681.63)</f>
        <v>681.63</v>
      </c>
      <c r="M329" s="2">
        <f>IFERROR(__xludf.DUMMYFUNCTION("""COMPUTED_VALUE"""),45770.66666666667)</f>
        <v>45770.66667</v>
      </c>
      <c r="N329" s="1">
        <f>IFERROR(__xludf.DUMMYFUNCTION("""COMPUTED_VALUE"""),3.04830667E8)</f>
        <v>304830667</v>
      </c>
    </row>
    <row r="330">
      <c r="A330" s="2">
        <f>IFERROR(__xludf.DUMMYFUNCTION("""COMPUTED_VALUE"""),45771.66666666667)</f>
        <v>45771.66667</v>
      </c>
      <c r="B330" s="1">
        <f>IFERROR(__xludf.DUMMYFUNCTION("""COMPUTED_VALUE"""),681.63)</f>
        <v>681.63</v>
      </c>
      <c r="D330" s="2">
        <f>IFERROR(__xludf.DUMMYFUNCTION("""COMPUTED_VALUE"""),45771.66666666667)</f>
        <v>45771.66667</v>
      </c>
      <c r="E330" s="1">
        <f>IFERROR(__xludf.DUMMYFUNCTION("""COMPUTED_VALUE"""),694.43)</f>
        <v>694.43</v>
      </c>
      <c r="G330" s="2">
        <f>IFERROR(__xludf.DUMMYFUNCTION("""COMPUTED_VALUE"""),45771.66666666667)</f>
        <v>45771.66667</v>
      </c>
      <c r="H330" s="1">
        <f>IFERROR(__xludf.DUMMYFUNCTION("""COMPUTED_VALUE"""),681.63)</f>
        <v>681.63</v>
      </c>
      <c r="J330" s="2">
        <f>IFERROR(__xludf.DUMMYFUNCTION("""COMPUTED_VALUE"""),45771.66666666667)</f>
        <v>45771.66667</v>
      </c>
      <c r="K330" s="1">
        <f>IFERROR(__xludf.DUMMYFUNCTION("""COMPUTED_VALUE"""),692.32)</f>
        <v>692.32</v>
      </c>
      <c r="M330" s="2">
        <f>IFERROR(__xludf.DUMMYFUNCTION("""COMPUTED_VALUE"""),45771.66666666667)</f>
        <v>45771.66667</v>
      </c>
      <c r="N330" s="1">
        <f>IFERROR(__xludf.DUMMYFUNCTION("""COMPUTED_VALUE"""),2.38429328E8)</f>
        <v>238429328</v>
      </c>
    </row>
    <row r="331">
      <c r="A331" s="2">
        <f>IFERROR(__xludf.DUMMYFUNCTION("""COMPUTED_VALUE"""),45772.66666666667)</f>
        <v>45772.66667</v>
      </c>
      <c r="B331" s="1">
        <f>IFERROR(__xludf.DUMMYFUNCTION("""COMPUTED_VALUE"""),692.32)</f>
        <v>692.32</v>
      </c>
      <c r="D331" s="2">
        <f>IFERROR(__xludf.DUMMYFUNCTION("""COMPUTED_VALUE"""),45772.66666666667)</f>
        <v>45772.66667</v>
      </c>
      <c r="E331" s="1">
        <f>IFERROR(__xludf.DUMMYFUNCTION("""COMPUTED_VALUE"""),692.76)</f>
        <v>692.76</v>
      </c>
      <c r="G331" s="2">
        <f>IFERROR(__xludf.DUMMYFUNCTION("""COMPUTED_VALUE"""),45772.66666666667)</f>
        <v>45772.66667</v>
      </c>
      <c r="H331" s="1">
        <f>IFERROR(__xludf.DUMMYFUNCTION("""COMPUTED_VALUE"""),684.87)</f>
        <v>684.87</v>
      </c>
      <c r="J331" s="2">
        <f>IFERROR(__xludf.DUMMYFUNCTION("""COMPUTED_VALUE"""),45772.66666666667)</f>
        <v>45772.66667</v>
      </c>
      <c r="K331" s="1">
        <f>IFERROR(__xludf.DUMMYFUNCTION("""COMPUTED_VALUE"""),692.33)</f>
        <v>692.33</v>
      </c>
      <c r="M331" s="2">
        <f>IFERROR(__xludf.DUMMYFUNCTION("""COMPUTED_VALUE"""),45772.66666666667)</f>
        <v>45772.66667</v>
      </c>
      <c r="N331" s="1">
        <f>IFERROR(__xludf.DUMMYFUNCTION("""COMPUTED_VALUE"""),2.02478869E8)</f>
        <v>202478869</v>
      </c>
    </row>
    <row r="332">
      <c r="A332" s="2">
        <f>IFERROR(__xludf.DUMMYFUNCTION("""COMPUTED_VALUE"""),45775.66666666667)</f>
        <v>45775.66667</v>
      </c>
      <c r="B332" s="1">
        <f>IFERROR(__xludf.DUMMYFUNCTION("""COMPUTED_VALUE"""),692.33)</f>
        <v>692.33</v>
      </c>
      <c r="D332" s="2">
        <f>IFERROR(__xludf.DUMMYFUNCTION("""COMPUTED_VALUE"""),45775.66666666667)</f>
        <v>45775.66667</v>
      </c>
      <c r="E332" s="1">
        <f>IFERROR(__xludf.DUMMYFUNCTION("""COMPUTED_VALUE"""),698.76)</f>
        <v>698.76</v>
      </c>
      <c r="G332" s="2">
        <f>IFERROR(__xludf.DUMMYFUNCTION("""COMPUTED_VALUE"""),45775.66666666667)</f>
        <v>45775.66667</v>
      </c>
      <c r="H332" s="1">
        <f>IFERROR(__xludf.DUMMYFUNCTION("""COMPUTED_VALUE"""),690.65)</f>
        <v>690.65</v>
      </c>
      <c r="J332" s="2">
        <f>IFERROR(__xludf.DUMMYFUNCTION("""COMPUTED_VALUE"""),45775.66666666667)</f>
        <v>45775.66667</v>
      </c>
      <c r="K332" s="1">
        <f>IFERROR(__xludf.DUMMYFUNCTION("""COMPUTED_VALUE"""),696.87)</f>
        <v>696.87</v>
      </c>
      <c r="M332" s="2">
        <f>IFERROR(__xludf.DUMMYFUNCTION("""COMPUTED_VALUE"""),45775.66666666667)</f>
        <v>45775.66667</v>
      </c>
      <c r="N332" s="1">
        <f>IFERROR(__xludf.DUMMYFUNCTION("""COMPUTED_VALUE"""),2.05883043E8)</f>
        <v>205883043</v>
      </c>
    </row>
    <row r="333">
      <c r="A333" s="2">
        <f>IFERROR(__xludf.DUMMYFUNCTION("""COMPUTED_VALUE"""),45776.66666666667)</f>
        <v>45776.66667</v>
      </c>
      <c r="B333" s="1">
        <f>IFERROR(__xludf.DUMMYFUNCTION("""COMPUTED_VALUE"""),696.87)</f>
        <v>696.87</v>
      </c>
      <c r="D333" s="2">
        <f>IFERROR(__xludf.DUMMYFUNCTION("""COMPUTED_VALUE"""),45776.66666666667)</f>
        <v>45776.66667</v>
      </c>
      <c r="E333" s="1">
        <f>IFERROR(__xludf.DUMMYFUNCTION("""COMPUTED_VALUE"""),697.72)</f>
        <v>697.72</v>
      </c>
      <c r="G333" s="2">
        <f>IFERROR(__xludf.DUMMYFUNCTION("""COMPUTED_VALUE"""),45776.66666666667)</f>
        <v>45776.66667</v>
      </c>
      <c r="H333" s="1">
        <f>IFERROR(__xludf.DUMMYFUNCTION("""COMPUTED_VALUE"""),688.5)</f>
        <v>688.5</v>
      </c>
      <c r="J333" s="2">
        <f>IFERROR(__xludf.DUMMYFUNCTION("""COMPUTED_VALUE"""),45776.66666666667)</f>
        <v>45776.66667</v>
      </c>
      <c r="K333" s="1">
        <f>IFERROR(__xludf.DUMMYFUNCTION("""COMPUTED_VALUE"""),694.3)</f>
        <v>694.3</v>
      </c>
      <c r="M333" s="2">
        <f>IFERROR(__xludf.DUMMYFUNCTION("""COMPUTED_VALUE"""),45776.66666666667)</f>
        <v>45776.66667</v>
      </c>
      <c r="N333" s="1">
        <f>IFERROR(__xludf.DUMMYFUNCTION("""COMPUTED_VALUE"""),2.35222154E8)</f>
        <v>235222154</v>
      </c>
    </row>
    <row r="334">
      <c r="A334" s="2">
        <f>IFERROR(__xludf.DUMMYFUNCTION("""COMPUTED_VALUE"""),45777.66666666667)</f>
        <v>45777.66667</v>
      </c>
      <c r="B334" s="1">
        <f>IFERROR(__xludf.DUMMYFUNCTION("""COMPUTED_VALUE"""),694.3)</f>
        <v>694.3</v>
      </c>
      <c r="D334" s="2">
        <f>IFERROR(__xludf.DUMMYFUNCTION("""COMPUTED_VALUE"""),45777.66666666667)</f>
        <v>45777.66667</v>
      </c>
      <c r="E334" s="1">
        <f>IFERROR(__xludf.DUMMYFUNCTION("""COMPUTED_VALUE"""),694.3)</f>
        <v>694.3</v>
      </c>
      <c r="G334" s="2">
        <f>IFERROR(__xludf.DUMMYFUNCTION("""COMPUTED_VALUE"""),45777.66666666667)</f>
        <v>45777.66667</v>
      </c>
      <c r="H334" s="1">
        <f>IFERROR(__xludf.DUMMYFUNCTION("""COMPUTED_VALUE"""),667.21)</f>
        <v>667.21</v>
      </c>
      <c r="J334" s="2">
        <f>IFERROR(__xludf.DUMMYFUNCTION("""COMPUTED_VALUE"""),45777.66666666667)</f>
        <v>45777.66667</v>
      </c>
      <c r="K334" s="1">
        <f>IFERROR(__xludf.DUMMYFUNCTION("""COMPUTED_VALUE"""),675.62)</f>
        <v>675.62</v>
      </c>
      <c r="M334" s="2">
        <f>IFERROR(__xludf.DUMMYFUNCTION("""COMPUTED_VALUE"""),45777.66666666667)</f>
        <v>45777.66667</v>
      </c>
      <c r="N334" s="1">
        <f>IFERROR(__xludf.DUMMYFUNCTION("""COMPUTED_VALUE"""),3.25786169E8)</f>
        <v>325786169</v>
      </c>
    </row>
    <row r="335">
      <c r="A335" s="2">
        <f>IFERROR(__xludf.DUMMYFUNCTION("""COMPUTED_VALUE"""),45778.66666666667)</f>
        <v>45778.66667</v>
      </c>
      <c r="B335" s="1">
        <f>IFERROR(__xludf.DUMMYFUNCTION("""COMPUTED_VALUE"""),675.62)</f>
        <v>675.62</v>
      </c>
      <c r="D335" s="2">
        <f>IFERROR(__xludf.DUMMYFUNCTION("""COMPUTED_VALUE"""),45778.66666666667)</f>
        <v>45778.66667</v>
      </c>
      <c r="E335" s="1">
        <f>IFERROR(__xludf.DUMMYFUNCTION("""COMPUTED_VALUE"""),687.17)</f>
        <v>687.17</v>
      </c>
      <c r="G335" s="2">
        <f>IFERROR(__xludf.DUMMYFUNCTION("""COMPUTED_VALUE"""),45778.66666666667)</f>
        <v>45778.66667</v>
      </c>
      <c r="H335" s="1">
        <f>IFERROR(__xludf.DUMMYFUNCTION("""COMPUTED_VALUE"""),672.01)</f>
        <v>672.01</v>
      </c>
      <c r="J335" s="2">
        <f>IFERROR(__xludf.DUMMYFUNCTION("""COMPUTED_VALUE"""),45778.66666666667)</f>
        <v>45778.66667</v>
      </c>
      <c r="K335" s="1">
        <f>IFERROR(__xludf.DUMMYFUNCTION("""COMPUTED_VALUE"""),678.67)</f>
        <v>678.67</v>
      </c>
      <c r="M335" s="2">
        <f>IFERROR(__xludf.DUMMYFUNCTION("""COMPUTED_VALUE"""),45778.66666666667)</f>
        <v>45778.66667</v>
      </c>
      <c r="N335" s="1">
        <f>IFERROR(__xludf.DUMMYFUNCTION("""COMPUTED_VALUE"""),2.93038114E8)</f>
        <v>293038114</v>
      </c>
    </row>
    <row r="336">
      <c r="A336" s="2">
        <f>IFERROR(__xludf.DUMMYFUNCTION("""COMPUTED_VALUE"""),45779.66666666667)</f>
        <v>45779.66667</v>
      </c>
      <c r="B336" s="1">
        <f>IFERROR(__xludf.DUMMYFUNCTION("""COMPUTED_VALUE"""),678.67)</f>
        <v>678.67</v>
      </c>
      <c r="D336" s="2">
        <f>IFERROR(__xludf.DUMMYFUNCTION("""COMPUTED_VALUE"""),45779.66666666667)</f>
        <v>45779.66667</v>
      </c>
      <c r="E336" s="1">
        <f>IFERROR(__xludf.DUMMYFUNCTION("""COMPUTED_VALUE"""),691.58)</f>
        <v>691.58</v>
      </c>
      <c r="G336" s="2">
        <f>IFERROR(__xludf.DUMMYFUNCTION("""COMPUTED_VALUE"""),45779.66666666667)</f>
        <v>45779.66667</v>
      </c>
      <c r="H336" s="1">
        <f>IFERROR(__xludf.DUMMYFUNCTION("""COMPUTED_VALUE"""),674.82)</f>
        <v>674.82</v>
      </c>
      <c r="J336" s="2">
        <f>IFERROR(__xludf.DUMMYFUNCTION("""COMPUTED_VALUE"""),45779.66666666667)</f>
        <v>45779.66667</v>
      </c>
      <c r="K336" s="1">
        <f>IFERROR(__xludf.DUMMYFUNCTION("""COMPUTED_VALUE"""),688.72)</f>
        <v>688.72</v>
      </c>
      <c r="M336" s="2">
        <f>IFERROR(__xludf.DUMMYFUNCTION("""COMPUTED_VALUE"""),45779.66666666667)</f>
        <v>45779.66667</v>
      </c>
      <c r="N336" s="1">
        <f>IFERROR(__xludf.DUMMYFUNCTION("""COMPUTED_VALUE"""),2.40203554E8)</f>
        <v>240203554</v>
      </c>
    </row>
    <row r="337">
      <c r="A337" s="2">
        <f>IFERROR(__xludf.DUMMYFUNCTION("""COMPUTED_VALUE"""),45782.66666666667)</f>
        <v>45782.66667</v>
      </c>
      <c r="B337" s="1">
        <f>IFERROR(__xludf.DUMMYFUNCTION("""COMPUTED_VALUE"""),688.72)</f>
        <v>688.72</v>
      </c>
      <c r="D337" s="2">
        <f>IFERROR(__xludf.DUMMYFUNCTION("""COMPUTED_VALUE"""),45782.66666666667)</f>
        <v>45782.66667</v>
      </c>
      <c r="E337" s="1">
        <f>IFERROR(__xludf.DUMMYFUNCTION("""COMPUTED_VALUE"""),688.72)</f>
        <v>688.72</v>
      </c>
      <c r="G337" s="2">
        <f>IFERROR(__xludf.DUMMYFUNCTION("""COMPUTED_VALUE"""),45782.66666666667)</f>
        <v>45782.66667</v>
      </c>
      <c r="H337" s="1">
        <f>IFERROR(__xludf.DUMMYFUNCTION("""COMPUTED_VALUE"""),671.95)</f>
        <v>671.95</v>
      </c>
      <c r="J337" s="2">
        <f>IFERROR(__xludf.DUMMYFUNCTION("""COMPUTED_VALUE"""),45782.66666666667)</f>
        <v>45782.66667</v>
      </c>
      <c r="K337" s="1">
        <f>IFERROR(__xludf.DUMMYFUNCTION("""COMPUTED_VALUE"""),675.28)</f>
        <v>675.28</v>
      </c>
      <c r="M337" s="2">
        <f>IFERROR(__xludf.DUMMYFUNCTION("""COMPUTED_VALUE"""),45782.66666666667)</f>
        <v>45782.66667</v>
      </c>
      <c r="N337" s="1">
        <f>IFERROR(__xludf.DUMMYFUNCTION("""COMPUTED_VALUE"""),2.79656533E8)</f>
        <v>279656533</v>
      </c>
    </row>
    <row r="338">
      <c r="A338" s="2">
        <f>IFERROR(__xludf.DUMMYFUNCTION("""COMPUTED_VALUE"""),45783.66666666667)</f>
        <v>45783.66667</v>
      </c>
      <c r="B338" s="1">
        <f>IFERROR(__xludf.DUMMYFUNCTION("""COMPUTED_VALUE"""),675.28)</f>
        <v>675.28</v>
      </c>
      <c r="D338" s="2">
        <f>IFERROR(__xludf.DUMMYFUNCTION("""COMPUTED_VALUE"""),45783.66666666667)</f>
        <v>45783.66667</v>
      </c>
      <c r="E338" s="1">
        <f>IFERROR(__xludf.DUMMYFUNCTION("""COMPUTED_VALUE"""),682.28)</f>
        <v>682.28</v>
      </c>
      <c r="G338" s="2">
        <f>IFERROR(__xludf.DUMMYFUNCTION("""COMPUTED_VALUE"""),45783.66666666667)</f>
        <v>45783.66667</v>
      </c>
      <c r="H338" s="1">
        <f>IFERROR(__xludf.DUMMYFUNCTION("""COMPUTED_VALUE"""),672.62)</f>
        <v>672.62</v>
      </c>
      <c r="J338" s="2">
        <f>IFERROR(__xludf.DUMMYFUNCTION("""COMPUTED_VALUE"""),45783.66666666667)</f>
        <v>45783.66667</v>
      </c>
      <c r="K338" s="1">
        <f>IFERROR(__xludf.DUMMYFUNCTION("""COMPUTED_VALUE"""),675.86)</f>
        <v>675.86</v>
      </c>
      <c r="M338" s="2">
        <f>IFERROR(__xludf.DUMMYFUNCTION("""COMPUTED_VALUE"""),45783.66666666667)</f>
        <v>45783.66667</v>
      </c>
      <c r="N338" s="1">
        <f>IFERROR(__xludf.DUMMYFUNCTION("""COMPUTED_VALUE"""),3.08225324E8)</f>
        <v>308225324</v>
      </c>
    </row>
    <row r="339">
      <c r="A339" s="2">
        <f>IFERROR(__xludf.DUMMYFUNCTION("""COMPUTED_VALUE"""),45784.66666666667)</f>
        <v>45784.66667</v>
      </c>
      <c r="B339" s="1">
        <f>IFERROR(__xludf.DUMMYFUNCTION("""COMPUTED_VALUE"""),675.86)</f>
        <v>675.86</v>
      </c>
      <c r="D339" s="2">
        <f>IFERROR(__xludf.DUMMYFUNCTION("""COMPUTED_VALUE"""),45784.66666666667)</f>
        <v>45784.66667</v>
      </c>
      <c r="E339" s="1">
        <f>IFERROR(__xludf.DUMMYFUNCTION("""COMPUTED_VALUE"""),680.16)</f>
        <v>680.16</v>
      </c>
      <c r="G339" s="2">
        <f>IFERROR(__xludf.DUMMYFUNCTION("""COMPUTED_VALUE"""),45784.66666666667)</f>
        <v>45784.66667</v>
      </c>
      <c r="H339" s="1">
        <f>IFERROR(__xludf.DUMMYFUNCTION("""COMPUTED_VALUE"""),671.93)</f>
        <v>671.93</v>
      </c>
      <c r="J339" s="2">
        <f>IFERROR(__xludf.DUMMYFUNCTION("""COMPUTED_VALUE"""),45784.66666666667)</f>
        <v>45784.66667</v>
      </c>
      <c r="K339" s="1">
        <f>IFERROR(__xludf.DUMMYFUNCTION("""COMPUTED_VALUE"""),676.92)</f>
        <v>676.92</v>
      </c>
      <c r="M339" s="2">
        <f>IFERROR(__xludf.DUMMYFUNCTION("""COMPUTED_VALUE"""),45784.66666666667)</f>
        <v>45784.66667</v>
      </c>
      <c r="N339" s="1">
        <f>IFERROR(__xludf.DUMMYFUNCTION("""COMPUTED_VALUE"""),2.72214135E8)</f>
        <v>272214135</v>
      </c>
    </row>
    <row r="340">
      <c r="A340" s="2">
        <f>IFERROR(__xludf.DUMMYFUNCTION("""COMPUTED_VALUE"""),45785.66666666667)</f>
        <v>45785.66667</v>
      </c>
      <c r="B340" s="1">
        <f>IFERROR(__xludf.DUMMYFUNCTION("""COMPUTED_VALUE"""),676.92)</f>
        <v>676.92</v>
      </c>
      <c r="D340" s="2">
        <f>IFERROR(__xludf.DUMMYFUNCTION("""COMPUTED_VALUE"""),45785.66666666667)</f>
        <v>45785.66667</v>
      </c>
      <c r="E340" s="1">
        <f>IFERROR(__xludf.DUMMYFUNCTION("""COMPUTED_VALUE"""),694.95)</f>
        <v>694.95</v>
      </c>
      <c r="G340" s="2">
        <f>IFERROR(__xludf.DUMMYFUNCTION("""COMPUTED_VALUE"""),45785.66666666667)</f>
        <v>45785.66667</v>
      </c>
      <c r="H340" s="1">
        <f>IFERROR(__xludf.DUMMYFUNCTION("""COMPUTED_VALUE"""),676.92)</f>
        <v>676.92</v>
      </c>
      <c r="J340" s="2">
        <f>IFERROR(__xludf.DUMMYFUNCTION("""COMPUTED_VALUE"""),45785.66666666667)</f>
        <v>45785.66667</v>
      </c>
      <c r="K340" s="1">
        <f>IFERROR(__xludf.DUMMYFUNCTION("""COMPUTED_VALUE"""),685.96)</f>
        <v>685.96</v>
      </c>
      <c r="M340" s="2">
        <f>IFERROR(__xludf.DUMMYFUNCTION("""COMPUTED_VALUE"""),45785.66666666667)</f>
        <v>45785.66667</v>
      </c>
      <c r="N340" s="1">
        <f>IFERROR(__xludf.DUMMYFUNCTION("""COMPUTED_VALUE"""),3.35968727E8)</f>
        <v>335968727</v>
      </c>
    </row>
    <row r="341">
      <c r="A341" s="2">
        <f>IFERROR(__xludf.DUMMYFUNCTION("""COMPUTED_VALUE"""),45786.66666666667)</f>
        <v>45786.66667</v>
      </c>
      <c r="B341" s="1">
        <f>IFERROR(__xludf.DUMMYFUNCTION("""COMPUTED_VALUE"""),685.96)</f>
        <v>685.96</v>
      </c>
      <c r="D341" s="2">
        <f>IFERROR(__xludf.DUMMYFUNCTION("""COMPUTED_VALUE"""),45786.66666666667)</f>
        <v>45786.66667</v>
      </c>
      <c r="E341" s="1">
        <f>IFERROR(__xludf.DUMMYFUNCTION("""COMPUTED_VALUE"""),696.04)</f>
        <v>696.04</v>
      </c>
      <c r="G341" s="2">
        <f>IFERROR(__xludf.DUMMYFUNCTION("""COMPUTED_VALUE"""),45786.66666666667)</f>
        <v>45786.66667</v>
      </c>
      <c r="H341" s="1">
        <f>IFERROR(__xludf.DUMMYFUNCTION("""COMPUTED_VALUE"""),685.96)</f>
        <v>685.96</v>
      </c>
      <c r="J341" s="2">
        <f>IFERROR(__xludf.DUMMYFUNCTION("""COMPUTED_VALUE"""),45786.66666666667)</f>
        <v>45786.66667</v>
      </c>
      <c r="K341" s="1">
        <f>IFERROR(__xludf.DUMMYFUNCTION("""COMPUTED_VALUE"""),692.97)</f>
        <v>692.97</v>
      </c>
      <c r="M341" s="2">
        <f>IFERROR(__xludf.DUMMYFUNCTION("""COMPUTED_VALUE"""),45786.66666666667)</f>
        <v>45786.66667</v>
      </c>
      <c r="N341" s="1">
        <f>IFERROR(__xludf.DUMMYFUNCTION("""COMPUTED_VALUE"""),2.16089747E8)</f>
        <v>216089747</v>
      </c>
    </row>
    <row r="342">
      <c r="A342" s="2">
        <f>IFERROR(__xludf.DUMMYFUNCTION("""COMPUTED_VALUE"""),45789.66666666667)</f>
        <v>45789.66667</v>
      </c>
      <c r="B342" s="1">
        <f>IFERROR(__xludf.DUMMYFUNCTION("""COMPUTED_VALUE"""),692.97)</f>
        <v>692.97</v>
      </c>
      <c r="D342" s="2">
        <f>IFERROR(__xludf.DUMMYFUNCTION("""COMPUTED_VALUE"""),45789.66666666667)</f>
        <v>45789.66667</v>
      </c>
      <c r="E342" s="1">
        <f>IFERROR(__xludf.DUMMYFUNCTION("""COMPUTED_VALUE"""),721.13)</f>
        <v>721.13</v>
      </c>
      <c r="G342" s="2">
        <f>IFERROR(__xludf.DUMMYFUNCTION("""COMPUTED_VALUE"""),45789.66666666667)</f>
        <v>45789.66667</v>
      </c>
      <c r="H342" s="1">
        <f>IFERROR(__xludf.DUMMYFUNCTION("""COMPUTED_VALUE"""),692.97)</f>
        <v>692.97</v>
      </c>
      <c r="J342" s="2">
        <f>IFERROR(__xludf.DUMMYFUNCTION("""COMPUTED_VALUE"""),45789.66666666667)</f>
        <v>45789.66667</v>
      </c>
      <c r="K342" s="1">
        <f>IFERROR(__xludf.DUMMYFUNCTION("""COMPUTED_VALUE"""),710.23)</f>
        <v>710.23</v>
      </c>
      <c r="M342" s="2">
        <f>IFERROR(__xludf.DUMMYFUNCTION("""COMPUTED_VALUE"""),45789.66666666667)</f>
        <v>45789.66667</v>
      </c>
      <c r="N342" s="1">
        <f>IFERROR(__xludf.DUMMYFUNCTION("""COMPUTED_VALUE"""),2.96076734E8)</f>
        <v>296076734</v>
      </c>
    </row>
    <row r="343">
      <c r="A343" s="2">
        <f>IFERROR(__xludf.DUMMYFUNCTION("""COMPUTED_VALUE"""),45790.66666666667)</f>
        <v>45790.66667</v>
      </c>
      <c r="B343" s="1">
        <f>IFERROR(__xludf.DUMMYFUNCTION("""COMPUTED_VALUE"""),710.23)</f>
        <v>710.23</v>
      </c>
      <c r="D343" s="2">
        <f>IFERROR(__xludf.DUMMYFUNCTION("""COMPUTED_VALUE"""),45790.66666666667)</f>
        <v>45790.66667</v>
      </c>
      <c r="E343" s="1">
        <f>IFERROR(__xludf.DUMMYFUNCTION("""COMPUTED_VALUE"""),727.1)</f>
        <v>727.1</v>
      </c>
      <c r="G343" s="2">
        <f>IFERROR(__xludf.DUMMYFUNCTION("""COMPUTED_VALUE"""),45790.66666666667)</f>
        <v>45790.66667</v>
      </c>
      <c r="H343" s="1">
        <f>IFERROR(__xludf.DUMMYFUNCTION("""COMPUTED_VALUE"""),710.23)</f>
        <v>710.23</v>
      </c>
      <c r="J343" s="2">
        <f>IFERROR(__xludf.DUMMYFUNCTION("""COMPUTED_VALUE"""),45790.66666666667)</f>
        <v>45790.66667</v>
      </c>
      <c r="K343" s="1">
        <f>IFERROR(__xludf.DUMMYFUNCTION("""COMPUTED_VALUE"""),721.55)</f>
        <v>721.55</v>
      </c>
      <c r="M343" s="2">
        <f>IFERROR(__xludf.DUMMYFUNCTION("""COMPUTED_VALUE"""),45790.66666666667)</f>
        <v>45790.66667</v>
      </c>
      <c r="N343" s="1">
        <f>IFERROR(__xludf.DUMMYFUNCTION("""COMPUTED_VALUE"""),2.69058332E8)</f>
        <v>269058332</v>
      </c>
    </row>
    <row r="344">
      <c r="A344" s="2">
        <f>IFERROR(__xludf.DUMMYFUNCTION("""COMPUTED_VALUE"""),45791.66666666667)</f>
        <v>45791.66667</v>
      </c>
      <c r="B344" s="1">
        <f>IFERROR(__xludf.DUMMYFUNCTION("""COMPUTED_VALUE"""),721.55)</f>
        <v>721.55</v>
      </c>
      <c r="D344" s="2">
        <f>IFERROR(__xludf.DUMMYFUNCTION("""COMPUTED_VALUE"""),45791.66666666667)</f>
        <v>45791.66667</v>
      </c>
      <c r="E344" s="1">
        <f>IFERROR(__xludf.DUMMYFUNCTION("""COMPUTED_VALUE"""),721.55)</f>
        <v>721.55</v>
      </c>
      <c r="G344" s="2">
        <f>IFERROR(__xludf.DUMMYFUNCTION("""COMPUTED_VALUE"""),45791.66666666667)</f>
        <v>45791.66667</v>
      </c>
      <c r="H344" s="1">
        <f>IFERROR(__xludf.DUMMYFUNCTION("""COMPUTED_VALUE"""),714.51)</f>
        <v>714.51</v>
      </c>
      <c r="J344" s="2">
        <f>IFERROR(__xludf.DUMMYFUNCTION("""COMPUTED_VALUE"""),45791.66666666667)</f>
        <v>45791.66667</v>
      </c>
      <c r="K344" s="1">
        <f>IFERROR(__xludf.DUMMYFUNCTION("""COMPUTED_VALUE"""),717.66)</f>
        <v>717.66</v>
      </c>
      <c r="M344" s="2">
        <f>IFERROR(__xludf.DUMMYFUNCTION("""COMPUTED_VALUE"""),45791.66666666667)</f>
        <v>45791.66667</v>
      </c>
      <c r="N344" s="1">
        <f>IFERROR(__xludf.DUMMYFUNCTION("""COMPUTED_VALUE"""),2.29226871E8)</f>
        <v>229226871</v>
      </c>
    </row>
    <row r="345">
      <c r="A345" s="2">
        <f>IFERROR(__xludf.DUMMYFUNCTION("""COMPUTED_VALUE"""),45792.66666666667)</f>
        <v>45792.66667</v>
      </c>
      <c r="B345" s="1">
        <f>IFERROR(__xludf.DUMMYFUNCTION("""COMPUTED_VALUE"""),717.66)</f>
        <v>717.66</v>
      </c>
      <c r="D345" s="2">
        <f>IFERROR(__xludf.DUMMYFUNCTION("""COMPUTED_VALUE"""),45792.66666666667)</f>
        <v>45792.66667</v>
      </c>
      <c r="E345" s="1">
        <f>IFERROR(__xludf.DUMMYFUNCTION("""COMPUTED_VALUE"""),718.06)</f>
        <v>718.06</v>
      </c>
      <c r="G345" s="2">
        <f>IFERROR(__xludf.DUMMYFUNCTION("""COMPUTED_VALUE"""),45792.66666666667)</f>
        <v>45792.66667</v>
      </c>
      <c r="H345" s="1">
        <f>IFERROR(__xludf.DUMMYFUNCTION("""COMPUTED_VALUE"""),704.68)</f>
        <v>704.68</v>
      </c>
      <c r="J345" s="2">
        <f>IFERROR(__xludf.DUMMYFUNCTION("""COMPUTED_VALUE"""),45792.66666666667)</f>
        <v>45792.66667</v>
      </c>
      <c r="K345" s="1">
        <f>IFERROR(__xludf.DUMMYFUNCTION("""COMPUTED_VALUE"""),717.59)</f>
        <v>717.59</v>
      </c>
      <c r="M345" s="2">
        <f>IFERROR(__xludf.DUMMYFUNCTION("""COMPUTED_VALUE"""),45792.66666666667)</f>
        <v>45792.66667</v>
      </c>
      <c r="N345" s="1">
        <f>IFERROR(__xludf.DUMMYFUNCTION("""COMPUTED_VALUE"""),3.29638859E8)</f>
        <v>329638859</v>
      </c>
    </row>
    <row r="346">
      <c r="A346" s="2">
        <f>IFERROR(__xludf.DUMMYFUNCTION("""COMPUTED_VALUE"""),45793.66666666667)</f>
        <v>45793.66667</v>
      </c>
      <c r="B346" s="1">
        <f>IFERROR(__xludf.DUMMYFUNCTION("""COMPUTED_VALUE"""),717.59)</f>
        <v>717.59</v>
      </c>
      <c r="D346" s="2">
        <f>IFERROR(__xludf.DUMMYFUNCTION("""COMPUTED_VALUE"""),45793.66666666667)</f>
        <v>45793.66667</v>
      </c>
      <c r="E346" s="1">
        <f>IFERROR(__xludf.DUMMYFUNCTION("""COMPUTED_VALUE"""),719.68)</f>
        <v>719.68</v>
      </c>
      <c r="G346" s="2">
        <f>IFERROR(__xludf.DUMMYFUNCTION("""COMPUTED_VALUE"""),45793.66666666667)</f>
        <v>45793.66667</v>
      </c>
      <c r="H346" s="1">
        <f>IFERROR(__xludf.DUMMYFUNCTION("""COMPUTED_VALUE"""),709.39)</f>
        <v>709.39</v>
      </c>
      <c r="J346" s="2">
        <f>IFERROR(__xludf.DUMMYFUNCTION("""COMPUTED_VALUE"""),45793.66666666667)</f>
        <v>45793.66667</v>
      </c>
      <c r="K346" s="1">
        <f>IFERROR(__xludf.DUMMYFUNCTION("""COMPUTED_VALUE"""),715.81)</f>
        <v>715.81</v>
      </c>
      <c r="M346" s="2">
        <f>IFERROR(__xludf.DUMMYFUNCTION("""COMPUTED_VALUE"""),45793.66666666667)</f>
        <v>45793.66667</v>
      </c>
      <c r="N346" s="1">
        <f>IFERROR(__xludf.DUMMYFUNCTION("""COMPUTED_VALUE"""),2.51537217E8)</f>
        <v>251537217</v>
      </c>
    </row>
    <row r="347">
      <c r="A347" s="2">
        <f>IFERROR(__xludf.DUMMYFUNCTION("""COMPUTED_VALUE"""),45796.66666666667)</f>
        <v>45796.66667</v>
      </c>
      <c r="B347" s="1">
        <f>IFERROR(__xludf.DUMMYFUNCTION("""COMPUTED_VALUE"""),715.81)</f>
        <v>715.81</v>
      </c>
      <c r="D347" s="2">
        <f>IFERROR(__xludf.DUMMYFUNCTION("""COMPUTED_VALUE"""),45796.66666666667)</f>
        <v>45796.66667</v>
      </c>
      <c r="E347" s="1">
        <f>IFERROR(__xludf.DUMMYFUNCTION("""COMPUTED_VALUE"""),715.81)</f>
        <v>715.81</v>
      </c>
      <c r="G347" s="2">
        <f>IFERROR(__xludf.DUMMYFUNCTION("""COMPUTED_VALUE"""),45796.66666666667)</f>
        <v>45796.66667</v>
      </c>
      <c r="H347" s="1">
        <f>IFERROR(__xludf.DUMMYFUNCTION("""COMPUTED_VALUE"""),699.66)</f>
        <v>699.66</v>
      </c>
      <c r="J347" s="2">
        <f>IFERROR(__xludf.DUMMYFUNCTION("""COMPUTED_VALUE"""),45796.66666666667)</f>
        <v>45796.66667</v>
      </c>
      <c r="K347" s="1">
        <f>IFERROR(__xludf.DUMMYFUNCTION("""COMPUTED_VALUE"""),704.64)</f>
        <v>704.64</v>
      </c>
      <c r="M347" s="2">
        <f>IFERROR(__xludf.DUMMYFUNCTION("""COMPUTED_VALUE"""),45796.66666666667)</f>
        <v>45796.66667</v>
      </c>
      <c r="N347" s="1">
        <f>IFERROR(__xludf.DUMMYFUNCTION("""COMPUTED_VALUE"""),2.41067714E8)</f>
        <v>241067714</v>
      </c>
    </row>
    <row r="348">
      <c r="A348" s="2">
        <f>IFERROR(__xludf.DUMMYFUNCTION("""COMPUTED_VALUE"""),45797.66666666667)</f>
        <v>45797.66667</v>
      </c>
      <c r="B348" s="1">
        <f>IFERROR(__xludf.DUMMYFUNCTION("""COMPUTED_VALUE"""),704.64)</f>
        <v>704.64</v>
      </c>
      <c r="D348" s="2">
        <f>IFERROR(__xludf.DUMMYFUNCTION("""COMPUTED_VALUE"""),45797.66666666667)</f>
        <v>45797.66667</v>
      </c>
      <c r="E348" s="1">
        <f>IFERROR(__xludf.DUMMYFUNCTION("""COMPUTED_VALUE"""),705.2)</f>
        <v>705.2</v>
      </c>
      <c r="G348" s="2">
        <f>IFERROR(__xludf.DUMMYFUNCTION("""COMPUTED_VALUE"""),45797.66666666667)</f>
        <v>45797.66667</v>
      </c>
      <c r="H348" s="1">
        <f>IFERROR(__xludf.DUMMYFUNCTION("""COMPUTED_VALUE"""),697.53)</f>
        <v>697.53</v>
      </c>
      <c r="J348" s="2">
        <f>IFERROR(__xludf.DUMMYFUNCTION("""COMPUTED_VALUE"""),45797.66666666667)</f>
        <v>45797.66667</v>
      </c>
      <c r="K348" s="1">
        <f>IFERROR(__xludf.DUMMYFUNCTION("""COMPUTED_VALUE"""),698.32)</f>
        <v>698.32</v>
      </c>
      <c r="M348" s="2">
        <f>IFERROR(__xludf.DUMMYFUNCTION("""COMPUTED_VALUE"""),45797.66666666667)</f>
        <v>45797.66667</v>
      </c>
      <c r="N348" s="1">
        <f>IFERROR(__xludf.DUMMYFUNCTION("""COMPUTED_VALUE"""),2.04136845E8)</f>
        <v>204136845</v>
      </c>
    </row>
    <row r="349">
      <c r="A349" s="2">
        <f>IFERROR(__xludf.DUMMYFUNCTION("""COMPUTED_VALUE"""),45798.66666666667)</f>
        <v>45798.66667</v>
      </c>
      <c r="B349" s="1">
        <f>IFERROR(__xludf.DUMMYFUNCTION("""COMPUTED_VALUE"""),698.32)</f>
        <v>698.32</v>
      </c>
      <c r="D349" s="2">
        <f>IFERROR(__xludf.DUMMYFUNCTION("""COMPUTED_VALUE"""),45798.66666666667)</f>
        <v>45798.66667</v>
      </c>
      <c r="E349" s="1">
        <f>IFERROR(__xludf.DUMMYFUNCTION("""COMPUTED_VALUE"""),698.32)</f>
        <v>698.32</v>
      </c>
      <c r="G349" s="2">
        <f>IFERROR(__xludf.DUMMYFUNCTION("""COMPUTED_VALUE"""),45798.66666666667)</f>
        <v>45798.66667</v>
      </c>
      <c r="H349" s="1">
        <f>IFERROR(__xludf.DUMMYFUNCTION("""COMPUTED_VALUE"""),685.42)</f>
        <v>685.42</v>
      </c>
      <c r="J349" s="2">
        <f>IFERROR(__xludf.DUMMYFUNCTION("""COMPUTED_VALUE"""),45798.66666666667)</f>
        <v>45798.66667</v>
      </c>
      <c r="K349" s="1">
        <f>IFERROR(__xludf.DUMMYFUNCTION("""COMPUTED_VALUE"""),685.5)</f>
        <v>685.5</v>
      </c>
      <c r="M349" s="2">
        <f>IFERROR(__xludf.DUMMYFUNCTION("""COMPUTED_VALUE"""),45798.66666666667)</f>
        <v>45798.66667</v>
      </c>
      <c r="N349" s="1">
        <f>IFERROR(__xludf.DUMMYFUNCTION("""COMPUTED_VALUE"""),2.52010525E8)</f>
        <v>252010525</v>
      </c>
    </row>
    <row r="350">
      <c r="A350" s="2">
        <f>IFERROR(__xludf.DUMMYFUNCTION("""COMPUTED_VALUE"""),45799.66666666667)</f>
        <v>45799.66667</v>
      </c>
      <c r="B350" s="1">
        <f>IFERROR(__xludf.DUMMYFUNCTION("""COMPUTED_VALUE"""),685.5)</f>
        <v>685.5</v>
      </c>
      <c r="D350" s="2">
        <f>IFERROR(__xludf.DUMMYFUNCTION("""COMPUTED_VALUE"""),45799.66666666667)</f>
        <v>45799.66667</v>
      </c>
      <c r="E350" s="1">
        <f>IFERROR(__xludf.DUMMYFUNCTION("""COMPUTED_VALUE"""),686.03)</f>
        <v>686.03</v>
      </c>
      <c r="G350" s="2">
        <f>IFERROR(__xludf.DUMMYFUNCTION("""COMPUTED_VALUE"""),45799.66666666667)</f>
        <v>45799.66667</v>
      </c>
      <c r="H350" s="1">
        <f>IFERROR(__xludf.DUMMYFUNCTION("""COMPUTED_VALUE"""),674.01)</f>
        <v>674.01</v>
      </c>
      <c r="J350" s="2">
        <f>IFERROR(__xludf.DUMMYFUNCTION("""COMPUTED_VALUE"""),45799.66666666667)</f>
        <v>45799.66667</v>
      </c>
      <c r="K350" s="1">
        <f>IFERROR(__xludf.DUMMYFUNCTION("""COMPUTED_VALUE"""),682.3)</f>
        <v>682.3</v>
      </c>
      <c r="M350" s="2">
        <f>IFERROR(__xludf.DUMMYFUNCTION("""COMPUTED_VALUE"""),45799.66666666667)</f>
        <v>45799.66667</v>
      </c>
      <c r="N350" s="1">
        <f>IFERROR(__xludf.DUMMYFUNCTION("""COMPUTED_VALUE"""),2.25368087E8)</f>
        <v>225368087</v>
      </c>
    </row>
    <row r="351">
      <c r="A351" s="2">
        <f>IFERROR(__xludf.DUMMYFUNCTION("""COMPUTED_VALUE"""),45800.66666666667)</f>
        <v>45800.66667</v>
      </c>
      <c r="B351" s="1">
        <f>IFERROR(__xludf.DUMMYFUNCTION("""COMPUTED_VALUE"""),682.3)</f>
        <v>682.3</v>
      </c>
      <c r="D351" s="2">
        <f>IFERROR(__xludf.DUMMYFUNCTION("""COMPUTED_VALUE"""),45800.66666666667)</f>
        <v>45800.66667</v>
      </c>
      <c r="E351" s="1">
        <f>IFERROR(__xludf.DUMMYFUNCTION("""COMPUTED_VALUE"""),686.17)</f>
        <v>686.17</v>
      </c>
      <c r="G351" s="2">
        <f>IFERROR(__xludf.DUMMYFUNCTION("""COMPUTED_VALUE"""),45800.66666666667)</f>
        <v>45800.66667</v>
      </c>
      <c r="H351" s="1">
        <f>IFERROR(__xludf.DUMMYFUNCTION("""COMPUTED_VALUE"""),676.28)</f>
        <v>676.28</v>
      </c>
      <c r="J351" s="2">
        <f>IFERROR(__xludf.DUMMYFUNCTION("""COMPUTED_VALUE"""),45800.66666666667)</f>
        <v>45800.66667</v>
      </c>
      <c r="K351" s="1">
        <f>IFERROR(__xludf.DUMMYFUNCTION("""COMPUTED_VALUE"""),684.33)</f>
        <v>684.33</v>
      </c>
      <c r="M351" s="2">
        <f>IFERROR(__xludf.DUMMYFUNCTION("""COMPUTED_VALUE"""),45800.66666666667)</f>
        <v>45800.66667</v>
      </c>
      <c r="N351" s="1">
        <f>IFERROR(__xludf.DUMMYFUNCTION("""COMPUTED_VALUE"""),1.9240767E8)</f>
        <v>192407670</v>
      </c>
    </row>
    <row r="352">
      <c r="A352" s="2">
        <f>IFERROR(__xludf.DUMMYFUNCTION("""COMPUTED_VALUE"""),45804.66666666667)</f>
        <v>45804.66667</v>
      </c>
      <c r="B352" s="1">
        <f>IFERROR(__xludf.DUMMYFUNCTION("""COMPUTED_VALUE"""),684.33)</f>
        <v>684.33</v>
      </c>
      <c r="D352" s="2">
        <f>IFERROR(__xludf.DUMMYFUNCTION("""COMPUTED_VALUE"""),45804.66666666667)</f>
        <v>45804.66667</v>
      </c>
      <c r="E352" s="1">
        <f>IFERROR(__xludf.DUMMYFUNCTION("""COMPUTED_VALUE"""),691.36)</f>
        <v>691.36</v>
      </c>
      <c r="G352" s="2">
        <f>IFERROR(__xludf.DUMMYFUNCTION("""COMPUTED_VALUE"""),45804.66666666667)</f>
        <v>45804.66667</v>
      </c>
      <c r="H352" s="1">
        <f>IFERROR(__xludf.DUMMYFUNCTION("""COMPUTED_VALUE"""),684.2)</f>
        <v>684.2</v>
      </c>
      <c r="J352" s="2">
        <f>IFERROR(__xludf.DUMMYFUNCTION("""COMPUTED_VALUE"""),45804.66666666667)</f>
        <v>45804.66667</v>
      </c>
      <c r="K352" s="1">
        <f>IFERROR(__xludf.DUMMYFUNCTION("""COMPUTED_VALUE"""),690.36)</f>
        <v>690.36</v>
      </c>
      <c r="M352" s="2">
        <f>IFERROR(__xludf.DUMMYFUNCTION("""COMPUTED_VALUE"""),45804.66666666667)</f>
        <v>45804.66667</v>
      </c>
      <c r="N352" s="1">
        <f>IFERROR(__xludf.DUMMYFUNCTION("""COMPUTED_VALUE"""),2.44524464E8)</f>
        <v>244524464</v>
      </c>
    </row>
    <row r="353">
      <c r="A353" s="2">
        <f>IFERROR(__xludf.DUMMYFUNCTION("""COMPUTED_VALUE"""),45805.66666666667)</f>
        <v>45805.66667</v>
      </c>
      <c r="B353" s="1">
        <f>IFERROR(__xludf.DUMMYFUNCTION("""COMPUTED_VALUE"""),690.36)</f>
        <v>690.36</v>
      </c>
      <c r="D353" s="2">
        <f>IFERROR(__xludf.DUMMYFUNCTION("""COMPUTED_VALUE"""),45805.66666666667)</f>
        <v>45805.66667</v>
      </c>
      <c r="E353" s="1">
        <f>IFERROR(__xludf.DUMMYFUNCTION("""COMPUTED_VALUE"""),695.3)</f>
        <v>695.3</v>
      </c>
      <c r="G353" s="2">
        <f>IFERROR(__xludf.DUMMYFUNCTION("""COMPUTED_VALUE"""),45805.66666666667)</f>
        <v>45805.66667</v>
      </c>
      <c r="H353" s="1">
        <f>IFERROR(__xludf.DUMMYFUNCTION("""COMPUTED_VALUE"""),680.7)</f>
        <v>680.7</v>
      </c>
      <c r="J353" s="2">
        <f>IFERROR(__xludf.DUMMYFUNCTION("""COMPUTED_VALUE"""),45805.66666666667)</f>
        <v>45805.66667</v>
      </c>
      <c r="K353" s="1">
        <f>IFERROR(__xludf.DUMMYFUNCTION("""COMPUTED_VALUE"""),682.5)</f>
        <v>682.5</v>
      </c>
      <c r="M353" s="2">
        <f>IFERROR(__xludf.DUMMYFUNCTION("""COMPUTED_VALUE"""),45805.66666666667)</f>
        <v>45805.66667</v>
      </c>
      <c r="N353" s="1">
        <f>IFERROR(__xludf.DUMMYFUNCTION("""COMPUTED_VALUE"""),2.17626923E8)</f>
        <v>217626923</v>
      </c>
    </row>
    <row r="354">
      <c r="A354" s="2">
        <f>IFERROR(__xludf.DUMMYFUNCTION("""COMPUTED_VALUE"""),45806.66666666667)</f>
        <v>45806.66667</v>
      </c>
      <c r="B354" s="1">
        <f>IFERROR(__xludf.DUMMYFUNCTION("""COMPUTED_VALUE"""),682.5)</f>
        <v>682.5</v>
      </c>
      <c r="D354" s="2">
        <f>IFERROR(__xludf.DUMMYFUNCTION("""COMPUTED_VALUE"""),45806.66666666667)</f>
        <v>45806.66667</v>
      </c>
      <c r="E354" s="1">
        <f>IFERROR(__xludf.DUMMYFUNCTION("""COMPUTED_VALUE"""),687.04)</f>
        <v>687.04</v>
      </c>
      <c r="G354" s="2">
        <f>IFERROR(__xludf.DUMMYFUNCTION("""COMPUTED_VALUE"""),45806.66666666667)</f>
        <v>45806.66667</v>
      </c>
      <c r="H354" s="1">
        <f>IFERROR(__xludf.DUMMYFUNCTION("""COMPUTED_VALUE"""),679.25)</f>
        <v>679.25</v>
      </c>
      <c r="J354" s="2">
        <f>IFERROR(__xludf.DUMMYFUNCTION("""COMPUTED_VALUE"""),45806.66666666667)</f>
        <v>45806.66667</v>
      </c>
      <c r="K354" s="1">
        <f>IFERROR(__xludf.DUMMYFUNCTION("""COMPUTED_VALUE"""),686.59)</f>
        <v>686.59</v>
      </c>
      <c r="M354" s="2">
        <f>IFERROR(__xludf.DUMMYFUNCTION("""COMPUTED_VALUE"""),45806.66666666667)</f>
        <v>45806.66667</v>
      </c>
      <c r="N354" s="1">
        <f>IFERROR(__xludf.DUMMYFUNCTION("""COMPUTED_VALUE"""),2.12189231E8)</f>
        <v>212189231</v>
      </c>
    </row>
    <row r="355">
      <c r="A355" s="2">
        <f>IFERROR(__xludf.DUMMYFUNCTION("""COMPUTED_VALUE"""),45807.66666666667)</f>
        <v>45807.66667</v>
      </c>
      <c r="B355" s="1">
        <f>IFERROR(__xludf.DUMMYFUNCTION("""COMPUTED_VALUE"""),686.59)</f>
        <v>686.59</v>
      </c>
      <c r="D355" s="2">
        <f>IFERROR(__xludf.DUMMYFUNCTION("""COMPUTED_VALUE"""),45807.66666666667)</f>
        <v>45807.66667</v>
      </c>
      <c r="E355" s="1">
        <f>IFERROR(__xludf.DUMMYFUNCTION("""COMPUTED_VALUE"""),686.59)</f>
        <v>686.59</v>
      </c>
      <c r="G355" s="2">
        <f>IFERROR(__xludf.DUMMYFUNCTION("""COMPUTED_VALUE"""),45807.66666666667)</f>
        <v>45807.66667</v>
      </c>
      <c r="H355" s="1">
        <f>IFERROR(__xludf.DUMMYFUNCTION("""COMPUTED_VALUE"""),676.15)</f>
        <v>676.15</v>
      </c>
      <c r="J355" s="2">
        <f>IFERROR(__xludf.DUMMYFUNCTION("""COMPUTED_VALUE"""),45807.66666666667)</f>
        <v>45807.66667</v>
      </c>
      <c r="K355" s="1">
        <f>IFERROR(__xludf.DUMMYFUNCTION("""COMPUTED_VALUE"""),682.22)</f>
        <v>682.22</v>
      </c>
      <c r="M355" s="2">
        <f>IFERROR(__xludf.DUMMYFUNCTION("""COMPUTED_VALUE"""),45807.66666666667)</f>
        <v>45807.66667</v>
      </c>
      <c r="N355" s="1">
        <f>IFERROR(__xludf.DUMMYFUNCTION("""COMPUTED_VALUE"""),3.81355522E8)</f>
        <v>381355522</v>
      </c>
    </row>
    <row r="356">
      <c r="A356" s="2">
        <f>IFERROR(__xludf.DUMMYFUNCTION("""COMPUTED_VALUE"""),45810.66666666667)</f>
        <v>45810.66667</v>
      </c>
      <c r="B356" s="1">
        <f>IFERROR(__xludf.DUMMYFUNCTION("""COMPUTED_VALUE"""),682.22)</f>
        <v>682.22</v>
      </c>
      <c r="D356" s="2">
        <f>IFERROR(__xludf.DUMMYFUNCTION("""COMPUTED_VALUE"""),45810.66666666667)</f>
        <v>45810.66667</v>
      </c>
      <c r="E356" s="1">
        <f>IFERROR(__xludf.DUMMYFUNCTION("""COMPUTED_VALUE"""),694.84)</f>
        <v>694.84</v>
      </c>
      <c r="G356" s="2">
        <f>IFERROR(__xludf.DUMMYFUNCTION("""COMPUTED_VALUE"""),45810.66666666667)</f>
        <v>45810.66667</v>
      </c>
      <c r="H356" s="1">
        <f>IFERROR(__xludf.DUMMYFUNCTION("""COMPUTED_VALUE"""),682.22)</f>
        <v>682.22</v>
      </c>
      <c r="J356" s="2">
        <f>IFERROR(__xludf.DUMMYFUNCTION("""COMPUTED_VALUE"""),45810.66666666667)</f>
        <v>45810.66667</v>
      </c>
      <c r="K356" s="1">
        <f>IFERROR(__xludf.DUMMYFUNCTION("""COMPUTED_VALUE"""),690.07)</f>
        <v>690.07</v>
      </c>
      <c r="M356" s="2">
        <f>IFERROR(__xludf.DUMMYFUNCTION("""COMPUTED_VALUE"""),45810.66666666667)</f>
        <v>45810.66667</v>
      </c>
      <c r="N356" s="1">
        <f>IFERROR(__xludf.DUMMYFUNCTION("""COMPUTED_VALUE"""),2.59849984E8)</f>
        <v>259849984</v>
      </c>
    </row>
    <row r="357">
      <c r="A357" s="2">
        <f>IFERROR(__xludf.DUMMYFUNCTION("""COMPUTED_VALUE"""),45811.66666666667)</f>
        <v>45811.66667</v>
      </c>
      <c r="B357" s="1">
        <f>IFERROR(__xludf.DUMMYFUNCTION("""COMPUTED_VALUE"""),690.07)</f>
        <v>690.07</v>
      </c>
      <c r="D357" s="2">
        <f>IFERROR(__xludf.DUMMYFUNCTION("""COMPUTED_VALUE"""),45811.66666666667)</f>
        <v>45811.66667</v>
      </c>
      <c r="E357" s="1">
        <f>IFERROR(__xludf.DUMMYFUNCTION("""COMPUTED_VALUE"""),702.76)</f>
        <v>702.76</v>
      </c>
      <c r="G357" s="2">
        <f>IFERROR(__xludf.DUMMYFUNCTION("""COMPUTED_VALUE"""),45811.66666666667)</f>
        <v>45811.66667</v>
      </c>
      <c r="H357" s="1">
        <f>IFERROR(__xludf.DUMMYFUNCTION("""COMPUTED_VALUE"""),684.22)</f>
        <v>684.22</v>
      </c>
      <c r="J357" s="2">
        <f>IFERROR(__xludf.DUMMYFUNCTION("""COMPUTED_VALUE"""),45811.66666666667)</f>
        <v>45811.66667</v>
      </c>
      <c r="K357" s="1">
        <f>IFERROR(__xludf.DUMMYFUNCTION("""COMPUTED_VALUE"""),698.55)</f>
        <v>698.55</v>
      </c>
      <c r="M357" s="2">
        <f>IFERROR(__xludf.DUMMYFUNCTION("""COMPUTED_VALUE"""),45811.66666666667)</f>
        <v>45811.66667</v>
      </c>
      <c r="N357" s="1">
        <f>IFERROR(__xludf.DUMMYFUNCTION("""COMPUTED_VALUE"""),2.76670997E8)</f>
        <v>276670997</v>
      </c>
    </row>
    <row r="358">
      <c r="A358" s="2">
        <f>IFERROR(__xludf.DUMMYFUNCTION("""COMPUTED_VALUE"""),45812.66666666667)</f>
        <v>45812.66667</v>
      </c>
      <c r="B358" s="1">
        <f>IFERROR(__xludf.DUMMYFUNCTION("""COMPUTED_VALUE"""),698.55)</f>
        <v>698.55</v>
      </c>
      <c r="D358" s="2">
        <f>IFERROR(__xludf.DUMMYFUNCTION("""COMPUTED_VALUE"""),45812.66666666667)</f>
        <v>45812.66667</v>
      </c>
      <c r="E358" s="1">
        <f>IFERROR(__xludf.DUMMYFUNCTION("""COMPUTED_VALUE"""),704.02)</f>
        <v>704.02</v>
      </c>
      <c r="G358" s="2">
        <f>IFERROR(__xludf.DUMMYFUNCTION("""COMPUTED_VALUE"""),45812.66666666667)</f>
        <v>45812.66667</v>
      </c>
      <c r="H358" s="1">
        <f>IFERROR(__xludf.DUMMYFUNCTION("""COMPUTED_VALUE"""),684.89)</f>
        <v>684.89</v>
      </c>
      <c r="J358" s="2">
        <f>IFERROR(__xludf.DUMMYFUNCTION("""COMPUTED_VALUE"""),45812.66666666667)</f>
        <v>45812.66667</v>
      </c>
      <c r="K358" s="1">
        <f>IFERROR(__xludf.DUMMYFUNCTION("""COMPUTED_VALUE"""),685.68)</f>
        <v>685.68</v>
      </c>
      <c r="M358" s="2">
        <f>IFERROR(__xludf.DUMMYFUNCTION("""COMPUTED_VALUE"""),45812.66666666667)</f>
        <v>45812.66667</v>
      </c>
      <c r="N358" s="1">
        <f>IFERROR(__xludf.DUMMYFUNCTION("""COMPUTED_VALUE"""),2.65999033E8)</f>
        <v>265999033</v>
      </c>
    </row>
    <row r="359">
      <c r="A359" s="2">
        <f>IFERROR(__xludf.DUMMYFUNCTION("""COMPUTED_VALUE"""),45813.66666666667)</f>
        <v>45813.66667</v>
      </c>
      <c r="B359" s="1">
        <f>IFERROR(__xludf.DUMMYFUNCTION("""COMPUTED_VALUE"""),685.68)</f>
        <v>685.68</v>
      </c>
      <c r="D359" s="2">
        <f>IFERROR(__xludf.DUMMYFUNCTION("""COMPUTED_VALUE"""),45813.66666666667)</f>
        <v>45813.66667</v>
      </c>
      <c r="E359" s="1">
        <f>IFERROR(__xludf.DUMMYFUNCTION("""COMPUTED_VALUE"""),690.4)</f>
        <v>690.4</v>
      </c>
      <c r="G359" s="2">
        <f>IFERROR(__xludf.DUMMYFUNCTION("""COMPUTED_VALUE"""),45813.66666666667)</f>
        <v>45813.66667</v>
      </c>
      <c r="H359" s="1">
        <f>IFERROR(__xludf.DUMMYFUNCTION("""COMPUTED_VALUE"""),683.6)</f>
        <v>683.6</v>
      </c>
      <c r="J359" s="2">
        <f>IFERROR(__xludf.DUMMYFUNCTION("""COMPUTED_VALUE"""),45813.66666666667)</f>
        <v>45813.66667</v>
      </c>
      <c r="K359" s="1">
        <f>IFERROR(__xludf.DUMMYFUNCTION("""COMPUTED_VALUE"""),685.14)</f>
        <v>685.14</v>
      </c>
      <c r="M359" s="2">
        <f>IFERROR(__xludf.DUMMYFUNCTION("""COMPUTED_VALUE"""),45813.66666666667)</f>
        <v>45813.66667</v>
      </c>
      <c r="N359" s="1">
        <f>IFERROR(__xludf.DUMMYFUNCTION("""COMPUTED_VALUE"""),2.30182134E8)</f>
        <v>230182134</v>
      </c>
    </row>
    <row r="360">
      <c r="A360" s="2">
        <f>IFERROR(__xludf.DUMMYFUNCTION("""COMPUTED_VALUE"""),45814.66666666667)</f>
        <v>45814.66667</v>
      </c>
      <c r="B360" s="1">
        <f>IFERROR(__xludf.DUMMYFUNCTION("""COMPUTED_VALUE"""),685.14)</f>
        <v>685.14</v>
      </c>
      <c r="D360" s="2">
        <f>IFERROR(__xludf.DUMMYFUNCTION("""COMPUTED_VALUE"""),45814.66666666667)</f>
        <v>45814.66667</v>
      </c>
      <c r="E360" s="1">
        <f>IFERROR(__xludf.DUMMYFUNCTION("""COMPUTED_VALUE"""),700.06)</f>
        <v>700.06</v>
      </c>
      <c r="G360" s="2">
        <f>IFERROR(__xludf.DUMMYFUNCTION("""COMPUTED_VALUE"""),45814.66666666667)</f>
        <v>45814.66667</v>
      </c>
      <c r="H360" s="1">
        <f>IFERROR(__xludf.DUMMYFUNCTION("""COMPUTED_VALUE"""),685.14)</f>
        <v>685.14</v>
      </c>
      <c r="J360" s="2">
        <f>IFERROR(__xludf.DUMMYFUNCTION("""COMPUTED_VALUE"""),45814.66666666667)</f>
        <v>45814.66667</v>
      </c>
      <c r="K360" s="1">
        <f>IFERROR(__xludf.DUMMYFUNCTION("""COMPUTED_VALUE"""),698.47)</f>
        <v>698.47</v>
      </c>
      <c r="M360" s="2">
        <f>IFERROR(__xludf.DUMMYFUNCTION("""COMPUTED_VALUE"""),45814.66666666667)</f>
        <v>45814.66667</v>
      </c>
      <c r="N360" s="1">
        <f>IFERROR(__xludf.DUMMYFUNCTION("""COMPUTED_VALUE"""),2.20095466E8)</f>
        <v>220095466</v>
      </c>
    </row>
    <row r="361">
      <c r="A361" s="2">
        <f>IFERROR(__xludf.DUMMYFUNCTION("""COMPUTED_VALUE"""),45817.66666666667)</f>
        <v>45817.66667</v>
      </c>
      <c r="B361" s="1">
        <f>IFERROR(__xludf.DUMMYFUNCTION("""COMPUTED_VALUE"""),698.47)</f>
        <v>698.47</v>
      </c>
      <c r="D361" s="2">
        <f>IFERROR(__xludf.DUMMYFUNCTION("""COMPUTED_VALUE"""),45817.66666666667)</f>
        <v>45817.66667</v>
      </c>
      <c r="E361" s="1">
        <f>IFERROR(__xludf.DUMMYFUNCTION("""COMPUTED_VALUE"""),705.71)</f>
        <v>705.71</v>
      </c>
      <c r="G361" s="2">
        <f>IFERROR(__xludf.DUMMYFUNCTION("""COMPUTED_VALUE"""),45817.66666666667)</f>
        <v>45817.66667</v>
      </c>
      <c r="H361" s="1">
        <f>IFERROR(__xludf.DUMMYFUNCTION("""COMPUTED_VALUE"""),694.9)</f>
        <v>694.9</v>
      </c>
      <c r="J361" s="2">
        <f>IFERROR(__xludf.DUMMYFUNCTION("""COMPUTED_VALUE"""),45817.66666666667)</f>
        <v>45817.66667</v>
      </c>
      <c r="K361" s="1">
        <f>IFERROR(__xludf.DUMMYFUNCTION("""COMPUTED_VALUE"""),698.64)</f>
        <v>698.64</v>
      </c>
      <c r="M361" s="2">
        <f>IFERROR(__xludf.DUMMYFUNCTION("""COMPUTED_VALUE"""),45817.66666666667)</f>
        <v>45817.66667</v>
      </c>
      <c r="N361" s="1">
        <f>IFERROR(__xludf.DUMMYFUNCTION("""COMPUTED_VALUE"""),2.4408848E8)</f>
        <v>244088480</v>
      </c>
    </row>
    <row r="362">
      <c r="A362" s="2">
        <f>IFERROR(__xludf.DUMMYFUNCTION("""COMPUTED_VALUE"""),45818.66666666667)</f>
        <v>45818.66667</v>
      </c>
      <c r="B362" s="1">
        <f>IFERROR(__xludf.DUMMYFUNCTION("""COMPUTED_VALUE"""),698.64)</f>
        <v>698.64</v>
      </c>
      <c r="D362" s="2">
        <f>IFERROR(__xludf.DUMMYFUNCTION("""COMPUTED_VALUE"""),45818.66666666667)</f>
        <v>45818.66667</v>
      </c>
      <c r="E362" s="1">
        <f>IFERROR(__xludf.DUMMYFUNCTION("""COMPUTED_VALUE"""),715.24)</f>
        <v>715.24</v>
      </c>
      <c r="G362" s="2">
        <f>IFERROR(__xludf.DUMMYFUNCTION("""COMPUTED_VALUE"""),45818.66666666667)</f>
        <v>45818.66667</v>
      </c>
      <c r="H362" s="1">
        <f>IFERROR(__xludf.DUMMYFUNCTION("""COMPUTED_VALUE"""),698.64)</f>
        <v>698.64</v>
      </c>
      <c r="J362" s="2">
        <f>IFERROR(__xludf.DUMMYFUNCTION("""COMPUTED_VALUE"""),45818.66666666667)</f>
        <v>45818.66667</v>
      </c>
      <c r="K362" s="1">
        <f>IFERROR(__xludf.DUMMYFUNCTION("""COMPUTED_VALUE"""),710.74)</f>
        <v>710.74</v>
      </c>
      <c r="M362" s="2">
        <f>IFERROR(__xludf.DUMMYFUNCTION("""COMPUTED_VALUE"""),45818.66666666667)</f>
        <v>45818.66667</v>
      </c>
      <c r="N362" s="1">
        <f>IFERROR(__xludf.DUMMYFUNCTION("""COMPUTED_VALUE"""),2.8692856E8)</f>
        <v>286928560</v>
      </c>
    </row>
    <row r="363">
      <c r="A363" s="2">
        <f>IFERROR(__xludf.DUMMYFUNCTION("""COMPUTED_VALUE"""),45819.66666666667)</f>
        <v>45819.66667</v>
      </c>
      <c r="B363" s="1">
        <f>IFERROR(__xludf.DUMMYFUNCTION("""COMPUTED_VALUE"""),710.74)</f>
        <v>710.74</v>
      </c>
      <c r="D363" s="2">
        <f>IFERROR(__xludf.DUMMYFUNCTION("""COMPUTED_VALUE"""),45819.66666666667)</f>
        <v>45819.66667</v>
      </c>
      <c r="E363" s="1">
        <f>IFERROR(__xludf.DUMMYFUNCTION("""COMPUTED_VALUE"""),722.94)</f>
        <v>722.94</v>
      </c>
      <c r="G363" s="2">
        <f>IFERROR(__xludf.DUMMYFUNCTION("""COMPUTED_VALUE"""),45819.66666666667)</f>
        <v>45819.66667</v>
      </c>
      <c r="H363" s="1">
        <f>IFERROR(__xludf.DUMMYFUNCTION("""COMPUTED_VALUE"""),709.61)</f>
        <v>709.61</v>
      </c>
      <c r="J363" s="2">
        <f>IFERROR(__xludf.DUMMYFUNCTION("""COMPUTED_VALUE"""),45819.66666666667)</f>
        <v>45819.66667</v>
      </c>
      <c r="K363" s="1">
        <f>IFERROR(__xludf.DUMMYFUNCTION("""COMPUTED_VALUE"""),721.82)</f>
        <v>721.82</v>
      </c>
      <c r="M363" s="2">
        <f>IFERROR(__xludf.DUMMYFUNCTION("""COMPUTED_VALUE"""),45819.66666666667)</f>
        <v>45819.66667</v>
      </c>
      <c r="N363" s="1">
        <f>IFERROR(__xludf.DUMMYFUNCTION("""COMPUTED_VALUE"""),2.75203943E8)</f>
        <v>275203943</v>
      </c>
    </row>
    <row r="364">
      <c r="A364" s="2">
        <f>IFERROR(__xludf.DUMMYFUNCTION("""COMPUTED_VALUE"""),45820.66666666667)</f>
        <v>45820.66667</v>
      </c>
      <c r="B364" s="1">
        <f>IFERROR(__xludf.DUMMYFUNCTION("""COMPUTED_VALUE"""),721.82)</f>
        <v>721.82</v>
      </c>
      <c r="D364" s="2">
        <f>IFERROR(__xludf.DUMMYFUNCTION("""COMPUTED_VALUE"""),45820.66666666667)</f>
        <v>45820.66667</v>
      </c>
      <c r="E364" s="1">
        <f>IFERROR(__xludf.DUMMYFUNCTION("""COMPUTED_VALUE"""),724.84)</f>
        <v>724.84</v>
      </c>
      <c r="G364" s="2">
        <f>IFERROR(__xludf.DUMMYFUNCTION("""COMPUTED_VALUE"""),45820.66666666667)</f>
        <v>45820.66667</v>
      </c>
      <c r="H364" s="1">
        <f>IFERROR(__xludf.DUMMYFUNCTION("""COMPUTED_VALUE"""),714.36)</f>
        <v>714.36</v>
      </c>
      <c r="J364" s="2">
        <f>IFERROR(__xludf.DUMMYFUNCTION("""COMPUTED_VALUE"""),45820.66666666667)</f>
        <v>45820.66667</v>
      </c>
      <c r="K364" s="1">
        <f>IFERROR(__xludf.DUMMYFUNCTION("""COMPUTED_VALUE"""),724.8)</f>
        <v>724.8</v>
      </c>
      <c r="M364" s="2">
        <f>IFERROR(__xludf.DUMMYFUNCTION("""COMPUTED_VALUE"""),45820.66666666667)</f>
        <v>45820.66667</v>
      </c>
      <c r="N364" s="1">
        <f>IFERROR(__xludf.DUMMYFUNCTION("""COMPUTED_VALUE"""),2.32098401E8)</f>
        <v>232098401</v>
      </c>
    </row>
    <row r="365">
      <c r="A365" s="2">
        <f>IFERROR(__xludf.DUMMYFUNCTION("""COMPUTED_VALUE"""),45821.66666666667)</f>
        <v>45821.66667</v>
      </c>
      <c r="B365" s="1">
        <f>IFERROR(__xludf.DUMMYFUNCTION("""COMPUTED_VALUE"""),724.8)</f>
        <v>724.8</v>
      </c>
      <c r="D365" s="2">
        <f>IFERROR(__xludf.DUMMYFUNCTION("""COMPUTED_VALUE"""),45821.66666666667)</f>
        <v>45821.66667</v>
      </c>
      <c r="E365" s="1">
        <f>IFERROR(__xludf.DUMMYFUNCTION("""COMPUTED_VALUE"""),740.6)</f>
        <v>740.6</v>
      </c>
      <c r="G365" s="2">
        <f>IFERROR(__xludf.DUMMYFUNCTION("""COMPUTED_VALUE"""),45821.66666666667)</f>
        <v>45821.66667</v>
      </c>
      <c r="H365" s="1">
        <f>IFERROR(__xludf.DUMMYFUNCTION("""COMPUTED_VALUE"""),724.8)</f>
        <v>724.8</v>
      </c>
      <c r="J365" s="2">
        <f>IFERROR(__xludf.DUMMYFUNCTION("""COMPUTED_VALUE"""),45821.66666666667)</f>
        <v>45821.66667</v>
      </c>
      <c r="K365" s="1">
        <f>IFERROR(__xludf.DUMMYFUNCTION("""COMPUTED_VALUE"""),737.65)</f>
        <v>737.65</v>
      </c>
      <c r="M365" s="2">
        <f>IFERROR(__xludf.DUMMYFUNCTION("""COMPUTED_VALUE"""),45821.66666666667)</f>
        <v>45821.66667</v>
      </c>
      <c r="N365" s="1">
        <f>IFERROR(__xludf.DUMMYFUNCTION("""COMPUTED_VALUE"""),3.6979674E8)</f>
        <v>369796740</v>
      </c>
    </row>
    <row r="366">
      <c r="A366" s="2">
        <f>IFERROR(__xludf.DUMMYFUNCTION("""COMPUTED_VALUE"""),45824.66666666667)</f>
        <v>45824.66667</v>
      </c>
      <c r="B366" s="1">
        <f>IFERROR(__xludf.DUMMYFUNCTION("""COMPUTED_VALUE"""),737.65)</f>
        <v>737.65</v>
      </c>
      <c r="D366" s="2">
        <f>IFERROR(__xludf.DUMMYFUNCTION("""COMPUTED_VALUE"""),45824.66666666667)</f>
        <v>45824.66667</v>
      </c>
      <c r="E366" s="1">
        <f>IFERROR(__xludf.DUMMYFUNCTION("""COMPUTED_VALUE"""),742.68)</f>
        <v>742.68</v>
      </c>
      <c r="G366" s="2">
        <f>IFERROR(__xludf.DUMMYFUNCTION("""COMPUTED_VALUE"""),45824.66666666667)</f>
        <v>45824.66667</v>
      </c>
      <c r="H366" s="1">
        <f>IFERROR(__xludf.DUMMYFUNCTION("""COMPUTED_VALUE"""),729.92)</f>
        <v>729.92</v>
      </c>
      <c r="J366" s="2">
        <f>IFERROR(__xludf.DUMMYFUNCTION("""COMPUTED_VALUE"""),45824.66666666667)</f>
        <v>45824.66667</v>
      </c>
      <c r="K366" s="1">
        <f>IFERROR(__xludf.DUMMYFUNCTION("""COMPUTED_VALUE"""),735.16)</f>
        <v>735.16</v>
      </c>
      <c r="M366" s="2">
        <f>IFERROR(__xludf.DUMMYFUNCTION("""COMPUTED_VALUE"""),45824.66666666667)</f>
        <v>45824.66667</v>
      </c>
      <c r="N366" s="1">
        <f>IFERROR(__xludf.DUMMYFUNCTION("""COMPUTED_VALUE"""),3.09705597E8)</f>
        <v>309705597</v>
      </c>
    </row>
    <row r="367">
      <c r="A367" s="2">
        <f>IFERROR(__xludf.DUMMYFUNCTION("""COMPUTED_VALUE"""),45825.66666666667)</f>
        <v>45825.66667</v>
      </c>
      <c r="B367" s="1">
        <f>IFERROR(__xludf.DUMMYFUNCTION("""COMPUTED_VALUE"""),735.16)</f>
        <v>735.16</v>
      </c>
      <c r="D367" s="2">
        <f>IFERROR(__xludf.DUMMYFUNCTION("""COMPUTED_VALUE"""),45825.66666666667)</f>
        <v>45825.66667</v>
      </c>
      <c r="E367" s="1">
        <f>IFERROR(__xludf.DUMMYFUNCTION("""COMPUTED_VALUE"""),746.47)</f>
        <v>746.47</v>
      </c>
      <c r="G367" s="2">
        <f>IFERROR(__xludf.DUMMYFUNCTION("""COMPUTED_VALUE"""),45825.66666666667)</f>
        <v>45825.66667</v>
      </c>
      <c r="H367" s="1">
        <f>IFERROR(__xludf.DUMMYFUNCTION("""COMPUTED_VALUE"""),735.16)</f>
        <v>735.16</v>
      </c>
      <c r="J367" s="2">
        <f>IFERROR(__xludf.DUMMYFUNCTION("""COMPUTED_VALUE"""),45825.66666666667)</f>
        <v>45825.66667</v>
      </c>
      <c r="K367" s="1">
        <f>IFERROR(__xludf.DUMMYFUNCTION("""COMPUTED_VALUE"""),741.13)</f>
        <v>741.13</v>
      </c>
      <c r="M367" s="2">
        <f>IFERROR(__xludf.DUMMYFUNCTION("""COMPUTED_VALUE"""),45825.66666666667)</f>
        <v>45825.66667</v>
      </c>
      <c r="N367" s="1">
        <f>IFERROR(__xludf.DUMMYFUNCTION("""COMPUTED_VALUE"""),3.15507929E8)</f>
        <v>315507929</v>
      </c>
    </row>
    <row r="368">
      <c r="A368" s="2">
        <f>IFERROR(__xludf.DUMMYFUNCTION("""COMPUTED_VALUE"""),45826.66666666667)</f>
        <v>45826.66667</v>
      </c>
      <c r="B368" s="1">
        <f>IFERROR(__xludf.DUMMYFUNCTION("""COMPUTED_VALUE"""),741.13)</f>
        <v>741.13</v>
      </c>
      <c r="D368" s="2">
        <f>IFERROR(__xludf.DUMMYFUNCTION("""COMPUTED_VALUE"""),45826.66666666667)</f>
        <v>45826.66667</v>
      </c>
      <c r="E368" s="1">
        <f>IFERROR(__xludf.DUMMYFUNCTION("""COMPUTED_VALUE"""),746.97)</f>
        <v>746.97</v>
      </c>
      <c r="G368" s="2">
        <f>IFERROR(__xludf.DUMMYFUNCTION("""COMPUTED_VALUE"""),45826.66666666667)</f>
        <v>45826.66667</v>
      </c>
      <c r="H368" s="1">
        <f>IFERROR(__xludf.DUMMYFUNCTION("""COMPUTED_VALUE"""),735.01)</f>
        <v>735.01</v>
      </c>
      <c r="J368" s="2">
        <f>IFERROR(__xludf.DUMMYFUNCTION("""COMPUTED_VALUE"""),45826.66666666667)</f>
        <v>45826.66667</v>
      </c>
      <c r="K368" s="1">
        <f>IFERROR(__xludf.DUMMYFUNCTION("""COMPUTED_VALUE"""),736.39)</f>
        <v>736.39</v>
      </c>
      <c r="M368" s="2">
        <f>IFERROR(__xludf.DUMMYFUNCTION("""COMPUTED_VALUE"""),45826.66666666667)</f>
        <v>45826.66667</v>
      </c>
      <c r="N368" s="1">
        <f>IFERROR(__xludf.DUMMYFUNCTION("""COMPUTED_VALUE"""),2.99325775E8)</f>
        <v>299325775</v>
      </c>
    </row>
    <row r="369">
      <c r="A369" s="2">
        <f>IFERROR(__xludf.DUMMYFUNCTION("""COMPUTED_VALUE"""),45828.66666666667)</f>
        <v>45828.66667</v>
      </c>
      <c r="B369" s="1">
        <f>IFERROR(__xludf.DUMMYFUNCTION("""COMPUTED_VALUE"""),736.39)</f>
        <v>736.39</v>
      </c>
      <c r="D369" s="2">
        <f>IFERROR(__xludf.DUMMYFUNCTION("""COMPUTED_VALUE"""),45828.66666666667)</f>
        <v>45828.66667</v>
      </c>
      <c r="E369" s="1">
        <f>IFERROR(__xludf.DUMMYFUNCTION("""COMPUTED_VALUE"""),745.62)</f>
        <v>745.62</v>
      </c>
      <c r="G369" s="2">
        <f>IFERROR(__xludf.DUMMYFUNCTION("""COMPUTED_VALUE"""),45828.66666666667)</f>
        <v>45828.66667</v>
      </c>
      <c r="H369" s="1">
        <f>IFERROR(__xludf.DUMMYFUNCTION("""COMPUTED_VALUE"""),736.39)</f>
        <v>736.39</v>
      </c>
      <c r="J369" s="2">
        <f>IFERROR(__xludf.DUMMYFUNCTION("""COMPUTED_VALUE"""),45828.66666666667)</f>
        <v>45828.66667</v>
      </c>
      <c r="K369" s="1">
        <f>IFERROR(__xludf.DUMMYFUNCTION("""COMPUTED_VALUE"""),743.51)</f>
        <v>743.51</v>
      </c>
      <c r="M369" s="2">
        <f>IFERROR(__xludf.DUMMYFUNCTION("""COMPUTED_VALUE"""),45828.66666666667)</f>
        <v>45828.66667</v>
      </c>
      <c r="N369" s="1">
        <f>IFERROR(__xludf.DUMMYFUNCTION("""COMPUTED_VALUE"""),4.84491632E8)</f>
        <v>484491632</v>
      </c>
    </row>
    <row r="370">
      <c r="A370" s="2">
        <f>IFERROR(__xludf.DUMMYFUNCTION("""COMPUTED_VALUE"""),45831.66666666667)</f>
        <v>45831.66667</v>
      </c>
      <c r="B370" s="1">
        <f>IFERROR(__xludf.DUMMYFUNCTION("""COMPUTED_VALUE"""),743.51)</f>
        <v>743.51</v>
      </c>
      <c r="D370" s="2">
        <f>IFERROR(__xludf.DUMMYFUNCTION("""COMPUTED_VALUE"""),45831.66666666667)</f>
        <v>45831.66667</v>
      </c>
      <c r="E370" s="1">
        <f>IFERROR(__xludf.DUMMYFUNCTION("""COMPUTED_VALUE"""),752.47)</f>
        <v>752.47</v>
      </c>
      <c r="G370" s="2">
        <f>IFERROR(__xludf.DUMMYFUNCTION("""COMPUTED_VALUE"""),45831.66666666667)</f>
        <v>45831.66667</v>
      </c>
      <c r="H370" s="1">
        <f>IFERROR(__xludf.DUMMYFUNCTION("""COMPUTED_VALUE"""),721.86)</f>
        <v>721.86</v>
      </c>
      <c r="J370" s="2">
        <f>IFERROR(__xludf.DUMMYFUNCTION("""COMPUTED_VALUE"""),45831.66666666667)</f>
        <v>45831.66667</v>
      </c>
      <c r="K370" s="1">
        <f>IFERROR(__xludf.DUMMYFUNCTION("""COMPUTED_VALUE"""),724.7)</f>
        <v>724.7</v>
      </c>
      <c r="M370" s="2">
        <f>IFERROR(__xludf.DUMMYFUNCTION("""COMPUTED_VALUE"""),45831.66666666667)</f>
        <v>45831.66667</v>
      </c>
      <c r="N370" s="1">
        <f>IFERROR(__xludf.DUMMYFUNCTION("""COMPUTED_VALUE"""),3.76620133E8)</f>
        <v>376620133</v>
      </c>
    </row>
    <row r="371">
      <c r="A371" s="2">
        <f>IFERROR(__xludf.DUMMYFUNCTION("""COMPUTED_VALUE"""),45832.66666666667)</f>
        <v>45832.66667</v>
      </c>
      <c r="B371" s="1">
        <f>IFERROR(__xludf.DUMMYFUNCTION("""COMPUTED_VALUE"""),724.7)</f>
        <v>724.7</v>
      </c>
      <c r="D371" s="2">
        <f>IFERROR(__xludf.DUMMYFUNCTION("""COMPUTED_VALUE"""),45832.66666666667)</f>
        <v>45832.66667</v>
      </c>
      <c r="E371" s="1">
        <f>IFERROR(__xludf.DUMMYFUNCTION("""COMPUTED_VALUE"""),724.7)</f>
        <v>724.7</v>
      </c>
      <c r="G371" s="2">
        <f>IFERROR(__xludf.DUMMYFUNCTION("""COMPUTED_VALUE"""),45832.66666666667)</f>
        <v>45832.66667</v>
      </c>
      <c r="H371" s="1">
        <f>IFERROR(__xludf.DUMMYFUNCTION("""COMPUTED_VALUE"""),712.84)</f>
        <v>712.84</v>
      </c>
      <c r="J371" s="2">
        <f>IFERROR(__xludf.DUMMYFUNCTION("""COMPUTED_VALUE"""),45832.66666666667)</f>
        <v>45832.66667</v>
      </c>
      <c r="K371" s="1">
        <f>IFERROR(__xludf.DUMMYFUNCTION("""COMPUTED_VALUE"""),715.67)</f>
        <v>715.67</v>
      </c>
      <c r="M371" s="2">
        <f>IFERROR(__xludf.DUMMYFUNCTION("""COMPUTED_VALUE"""),45832.66666666667)</f>
        <v>45832.66667</v>
      </c>
      <c r="N371" s="1">
        <f>IFERROR(__xludf.DUMMYFUNCTION("""COMPUTED_VALUE"""),3.21982002E8)</f>
        <v>321982002</v>
      </c>
    </row>
    <row r="372">
      <c r="A372" s="2">
        <f>IFERROR(__xludf.DUMMYFUNCTION("""COMPUTED_VALUE"""),45833.66666666667)</f>
        <v>45833.66667</v>
      </c>
      <c r="B372" s="1">
        <f>IFERROR(__xludf.DUMMYFUNCTION("""COMPUTED_VALUE"""),715.67)</f>
        <v>715.67</v>
      </c>
      <c r="D372" s="2">
        <f>IFERROR(__xludf.DUMMYFUNCTION("""COMPUTED_VALUE"""),45833.66666666667)</f>
        <v>45833.66667</v>
      </c>
      <c r="E372" s="1">
        <f>IFERROR(__xludf.DUMMYFUNCTION("""COMPUTED_VALUE"""),717.25)</f>
        <v>717.25</v>
      </c>
      <c r="G372" s="2">
        <f>IFERROR(__xludf.DUMMYFUNCTION("""COMPUTED_VALUE"""),45833.66666666667)</f>
        <v>45833.66667</v>
      </c>
      <c r="H372" s="1">
        <f>IFERROR(__xludf.DUMMYFUNCTION("""COMPUTED_VALUE"""),710.61)</f>
        <v>710.61</v>
      </c>
      <c r="J372" s="2">
        <f>IFERROR(__xludf.DUMMYFUNCTION("""COMPUTED_VALUE"""),45833.66666666667)</f>
        <v>45833.66667</v>
      </c>
      <c r="K372" s="1">
        <f>IFERROR(__xludf.DUMMYFUNCTION("""COMPUTED_VALUE"""),711.98)</f>
        <v>711.98</v>
      </c>
      <c r="M372" s="2">
        <f>IFERROR(__xludf.DUMMYFUNCTION("""COMPUTED_VALUE"""),45833.66666666667)</f>
        <v>45833.66667</v>
      </c>
      <c r="N372" s="1">
        <f>IFERROR(__xludf.DUMMYFUNCTION("""COMPUTED_VALUE"""),2.49363131E8)</f>
        <v>249363131</v>
      </c>
    </row>
    <row r="373">
      <c r="A373" s="2">
        <f>IFERROR(__xludf.DUMMYFUNCTION("""COMPUTED_VALUE"""),45834.66666666667)</f>
        <v>45834.66667</v>
      </c>
      <c r="B373" s="1">
        <f>IFERROR(__xludf.DUMMYFUNCTION("""COMPUTED_VALUE"""),711.98)</f>
        <v>711.98</v>
      </c>
      <c r="D373" s="2">
        <f>IFERROR(__xludf.DUMMYFUNCTION("""COMPUTED_VALUE"""),45834.66666666667)</f>
        <v>45834.66667</v>
      </c>
      <c r="E373" s="1">
        <f>IFERROR(__xludf.DUMMYFUNCTION("""COMPUTED_VALUE"""),724.67)</f>
        <v>724.67</v>
      </c>
      <c r="G373" s="2">
        <f>IFERROR(__xludf.DUMMYFUNCTION("""COMPUTED_VALUE"""),45834.66666666667)</f>
        <v>45834.66667</v>
      </c>
      <c r="H373" s="1">
        <f>IFERROR(__xludf.DUMMYFUNCTION("""COMPUTED_VALUE"""),711.98)</f>
        <v>711.98</v>
      </c>
      <c r="J373" s="2">
        <f>IFERROR(__xludf.DUMMYFUNCTION("""COMPUTED_VALUE"""),45834.66666666667)</f>
        <v>45834.66667</v>
      </c>
      <c r="K373" s="1">
        <f>IFERROR(__xludf.DUMMYFUNCTION("""COMPUTED_VALUE"""),722.89)</f>
        <v>722.89</v>
      </c>
      <c r="M373" s="2">
        <f>IFERROR(__xludf.DUMMYFUNCTION("""COMPUTED_VALUE"""),45834.66666666667)</f>
        <v>45834.66667</v>
      </c>
      <c r="N373" s="1">
        <f>IFERROR(__xludf.DUMMYFUNCTION("""COMPUTED_VALUE"""),2.41686868E8)</f>
        <v>241686868</v>
      </c>
    </row>
    <row r="374">
      <c r="A374" s="2">
        <f>IFERROR(__xludf.DUMMYFUNCTION("""COMPUTED_VALUE"""),45835.66666666667)</f>
        <v>45835.66667</v>
      </c>
      <c r="B374" s="1">
        <f>IFERROR(__xludf.DUMMYFUNCTION("""COMPUTED_VALUE"""),722.89)</f>
        <v>722.89</v>
      </c>
      <c r="D374" s="2">
        <f>IFERROR(__xludf.DUMMYFUNCTION("""COMPUTED_VALUE"""),45835.66666666667)</f>
        <v>45835.66667</v>
      </c>
      <c r="E374" s="1">
        <f>IFERROR(__xludf.DUMMYFUNCTION("""COMPUTED_VALUE"""),722.89)</f>
        <v>722.89</v>
      </c>
      <c r="G374" s="2">
        <f>IFERROR(__xludf.DUMMYFUNCTION("""COMPUTED_VALUE"""),45835.66666666667)</f>
        <v>45835.66667</v>
      </c>
      <c r="H374" s="1">
        <f>IFERROR(__xludf.DUMMYFUNCTION("""COMPUTED_VALUE"""),714.68)</f>
        <v>714.68</v>
      </c>
      <c r="J374" s="2">
        <f>IFERROR(__xludf.DUMMYFUNCTION("""COMPUTED_VALUE"""),45835.66666666667)</f>
        <v>45835.66667</v>
      </c>
      <c r="K374" s="1">
        <f>IFERROR(__xludf.DUMMYFUNCTION("""COMPUTED_VALUE"""),719.04)</f>
        <v>719.04</v>
      </c>
      <c r="M374" s="2">
        <f>IFERROR(__xludf.DUMMYFUNCTION("""COMPUTED_VALUE"""),45835.66666666667)</f>
        <v>45835.66667</v>
      </c>
      <c r="N374" s="1">
        <f>IFERROR(__xludf.DUMMYFUNCTION("""COMPUTED_VALUE"""),3.78671906E8)</f>
        <v>378671906</v>
      </c>
    </row>
    <row r="375">
      <c r="A375" s="2">
        <f>IFERROR(__xludf.DUMMYFUNCTION("""COMPUTED_VALUE"""),45838.66666666667)</f>
        <v>45838.66667</v>
      </c>
      <c r="B375" s="1">
        <f>IFERROR(__xludf.DUMMYFUNCTION("""COMPUTED_VALUE"""),719.04)</f>
        <v>719.04</v>
      </c>
      <c r="D375" s="2">
        <f>IFERROR(__xludf.DUMMYFUNCTION("""COMPUTED_VALUE"""),45838.66666666667)</f>
        <v>45838.66667</v>
      </c>
      <c r="E375" s="1">
        <f>IFERROR(__xludf.DUMMYFUNCTION("""COMPUTED_VALUE"""),719.72)</f>
        <v>719.72</v>
      </c>
      <c r="G375" s="2">
        <f>IFERROR(__xludf.DUMMYFUNCTION("""COMPUTED_VALUE"""),45838.66666666667)</f>
        <v>45838.66667</v>
      </c>
      <c r="H375" s="1">
        <f>IFERROR(__xludf.DUMMYFUNCTION("""COMPUTED_VALUE"""),713.44)</f>
        <v>713.44</v>
      </c>
      <c r="J375" s="2">
        <f>IFERROR(__xludf.DUMMYFUNCTION("""COMPUTED_VALUE"""),45838.66666666667)</f>
        <v>45838.66667</v>
      </c>
      <c r="K375" s="1">
        <f>IFERROR(__xludf.DUMMYFUNCTION("""COMPUTED_VALUE"""),715.35)</f>
        <v>715.35</v>
      </c>
      <c r="M375" s="2">
        <f>IFERROR(__xludf.DUMMYFUNCTION("""COMPUTED_VALUE"""),45838.66666666667)</f>
        <v>45838.66667</v>
      </c>
      <c r="N375" s="1">
        <f>IFERROR(__xludf.DUMMYFUNCTION("""COMPUTED_VALUE"""),2.74852088E8)</f>
        <v>274852088</v>
      </c>
    </row>
    <row r="376">
      <c r="A376" s="2">
        <f>IFERROR(__xludf.DUMMYFUNCTION("""COMPUTED_VALUE"""),45839.66666666667)</f>
        <v>45839.66667</v>
      </c>
      <c r="B376" s="1">
        <f>IFERROR(__xludf.DUMMYFUNCTION("""COMPUTED_VALUE"""),715.35)</f>
        <v>715.35</v>
      </c>
      <c r="D376" s="2">
        <f>IFERROR(__xludf.DUMMYFUNCTION("""COMPUTED_VALUE"""),45839.66666666667)</f>
        <v>45839.66667</v>
      </c>
      <c r="E376" s="1">
        <f>IFERROR(__xludf.DUMMYFUNCTION("""COMPUTED_VALUE"""),723.31)</f>
        <v>723.31</v>
      </c>
      <c r="G376" s="2">
        <f>IFERROR(__xludf.DUMMYFUNCTION("""COMPUTED_VALUE"""),45839.66666666667)</f>
        <v>45839.66667</v>
      </c>
      <c r="H376" s="1">
        <f>IFERROR(__xludf.DUMMYFUNCTION("""COMPUTED_VALUE"""),709.88)</f>
        <v>709.88</v>
      </c>
      <c r="J376" s="2">
        <f>IFERROR(__xludf.DUMMYFUNCTION("""COMPUTED_VALUE"""),45839.66666666667)</f>
        <v>45839.66667</v>
      </c>
      <c r="K376" s="1">
        <f>IFERROR(__xludf.DUMMYFUNCTION("""COMPUTED_VALUE"""),719.99)</f>
        <v>719.99</v>
      </c>
      <c r="M376" s="2">
        <f>IFERROR(__xludf.DUMMYFUNCTION("""COMPUTED_VALUE"""),45839.66666666667)</f>
        <v>45839.66667</v>
      </c>
      <c r="N376" s="1">
        <f>IFERROR(__xludf.DUMMYFUNCTION("""COMPUTED_VALUE"""),3.11101195E8)</f>
        <v>311101195</v>
      </c>
    </row>
    <row r="377">
      <c r="A377" s="2">
        <f>IFERROR(__xludf.DUMMYFUNCTION("""COMPUTED_VALUE"""),45840.66666666667)</f>
        <v>45840.66667</v>
      </c>
      <c r="B377" s="1">
        <f>IFERROR(__xludf.DUMMYFUNCTION("""COMPUTED_VALUE"""),719.99)</f>
        <v>719.99</v>
      </c>
      <c r="D377" s="2">
        <f>IFERROR(__xludf.DUMMYFUNCTION("""COMPUTED_VALUE"""),45840.66666666667)</f>
        <v>45840.66667</v>
      </c>
      <c r="E377" s="1">
        <f>IFERROR(__xludf.DUMMYFUNCTION("""COMPUTED_VALUE"""),733.8)</f>
        <v>733.8</v>
      </c>
      <c r="G377" s="2">
        <f>IFERROR(__xludf.DUMMYFUNCTION("""COMPUTED_VALUE"""),45840.66666666667)</f>
        <v>45840.66667</v>
      </c>
      <c r="H377" s="1">
        <f>IFERROR(__xludf.DUMMYFUNCTION("""COMPUTED_VALUE"""),718.64)</f>
        <v>718.64</v>
      </c>
      <c r="J377" s="2">
        <f>IFERROR(__xludf.DUMMYFUNCTION("""COMPUTED_VALUE"""),45840.66666666667)</f>
        <v>45840.66667</v>
      </c>
      <c r="K377" s="1">
        <f>IFERROR(__xludf.DUMMYFUNCTION("""COMPUTED_VALUE"""),732.36)</f>
        <v>732.36</v>
      </c>
      <c r="M377" s="2">
        <f>IFERROR(__xludf.DUMMYFUNCTION("""COMPUTED_VALUE"""),45840.66666666667)</f>
        <v>45840.66667</v>
      </c>
      <c r="N377" s="1">
        <f>IFERROR(__xludf.DUMMYFUNCTION("""COMPUTED_VALUE"""),2.60557846E8)</f>
        <v>260557846</v>
      </c>
    </row>
    <row r="378">
      <c r="A378" s="2">
        <f>IFERROR(__xludf.DUMMYFUNCTION("""COMPUTED_VALUE"""),45841.54166666667)</f>
        <v>45841.54167</v>
      </c>
      <c r="B378" s="1">
        <f>IFERROR(__xludf.DUMMYFUNCTION("""COMPUTED_VALUE"""),732.36)</f>
        <v>732.36</v>
      </c>
      <c r="D378" s="2">
        <f>IFERROR(__xludf.DUMMYFUNCTION("""COMPUTED_VALUE"""),45841.54166666667)</f>
        <v>45841.54167</v>
      </c>
      <c r="E378" s="1">
        <f>IFERROR(__xludf.DUMMYFUNCTION("""COMPUTED_VALUE"""),736.18)</f>
        <v>736.18</v>
      </c>
      <c r="G378" s="2">
        <f>IFERROR(__xludf.DUMMYFUNCTION("""COMPUTED_VALUE"""),45841.54166666667)</f>
        <v>45841.54167</v>
      </c>
      <c r="H378" s="1">
        <f>IFERROR(__xludf.DUMMYFUNCTION("""COMPUTED_VALUE"""),730.99)</f>
        <v>730.99</v>
      </c>
      <c r="J378" s="2">
        <f>IFERROR(__xludf.DUMMYFUNCTION("""COMPUTED_VALUE"""),45841.54166666667)</f>
        <v>45841.54167</v>
      </c>
      <c r="K378" s="1">
        <f>IFERROR(__xludf.DUMMYFUNCTION("""COMPUTED_VALUE"""),734.55)</f>
        <v>734.55</v>
      </c>
      <c r="M378" s="2">
        <f>IFERROR(__xludf.DUMMYFUNCTION("""COMPUTED_VALUE"""),45841.54166666667)</f>
        <v>45841.54167</v>
      </c>
      <c r="N378" s="1">
        <f>IFERROR(__xludf.DUMMYFUNCTION("""COMPUTED_VALUE"""),1.38953138E8)</f>
        <v>138953138</v>
      </c>
    </row>
    <row r="379">
      <c r="A379" s="2">
        <f>IFERROR(__xludf.DUMMYFUNCTION("""COMPUTED_VALUE"""),45845.66666666667)</f>
        <v>45845.66667</v>
      </c>
      <c r="B379" s="1">
        <f>IFERROR(__xludf.DUMMYFUNCTION("""COMPUTED_VALUE"""),734.55)</f>
        <v>734.55</v>
      </c>
      <c r="D379" s="2">
        <f>IFERROR(__xludf.DUMMYFUNCTION("""COMPUTED_VALUE"""),45845.66666666667)</f>
        <v>45845.66667</v>
      </c>
      <c r="E379" s="1">
        <f>IFERROR(__xludf.DUMMYFUNCTION("""COMPUTED_VALUE"""),734.55)</f>
        <v>734.55</v>
      </c>
      <c r="G379" s="2">
        <f>IFERROR(__xludf.DUMMYFUNCTION("""COMPUTED_VALUE"""),45845.66666666667)</f>
        <v>45845.66667</v>
      </c>
      <c r="H379" s="1">
        <f>IFERROR(__xludf.DUMMYFUNCTION("""COMPUTED_VALUE"""),719.86)</f>
        <v>719.86</v>
      </c>
      <c r="J379" s="2">
        <f>IFERROR(__xludf.DUMMYFUNCTION("""COMPUTED_VALUE"""),45845.66666666667)</f>
        <v>45845.66667</v>
      </c>
      <c r="K379" s="1">
        <f>IFERROR(__xludf.DUMMYFUNCTION("""COMPUTED_VALUE"""),726.99)</f>
        <v>726.99</v>
      </c>
      <c r="M379" s="2">
        <f>IFERROR(__xludf.DUMMYFUNCTION("""COMPUTED_VALUE"""),45845.66666666667)</f>
        <v>45845.66667</v>
      </c>
      <c r="N379" s="1">
        <f>IFERROR(__xludf.DUMMYFUNCTION("""COMPUTED_VALUE"""),2.34656436E8)</f>
        <v>234656436</v>
      </c>
    </row>
    <row r="380">
      <c r="A380" s="2">
        <f>IFERROR(__xludf.DUMMYFUNCTION("""COMPUTED_VALUE"""),45846.66666666667)</f>
        <v>45846.66667</v>
      </c>
      <c r="B380" s="1">
        <f>IFERROR(__xludf.DUMMYFUNCTION("""COMPUTED_VALUE"""),726.99)</f>
        <v>726.99</v>
      </c>
      <c r="D380" s="2">
        <f>IFERROR(__xludf.DUMMYFUNCTION("""COMPUTED_VALUE"""),45846.66666666667)</f>
        <v>45846.66667</v>
      </c>
      <c r="E380" s="1">
        <f>IFERROR(__xludf.DUMMYFUNCTION("""COMPUTED_VALUE"""),748.27)</f>
        <v>748.27</v>
      </c>
      <c r="G380" s="2">
        <f>IFERROR(__xludf.DUMMYFUNCTION("""COMPUTED_VALUE"""),45846.66666666667)</f>
        <v>45846.66667</v>
      </c>
      <c r="H380" s="1">
        <f>IFERROR(__xludf.DUMMYFUNCTION("""COMPUTED_VALUE"""),726.17)</f>
        <v>726.17</v>
      </c>
      <c r="J380" s="2">
        <f>IFERROR(__xludf.DUMMYFUNCTION("""COMPUTED_VALUE"""),45846.66666666667)</f>
        <v>45846.66667</v>
      </c>
      <c r="K380" s="1">
        <f>IFERROR(__xludf.DUMMYFUNCTION("""COMPUTED_VALUE"""),745.43)</f>
        <v>745.43</v>
      </c>
      <c r="M380" s="2">
        <f>IFERROR(__xludf.DUMMYFUNCTION("""COMPUTED_VALUE"""),45846.66666666667)</f>
        <v>45846.66667</v>
      </c>
      <c r="N380" s="1">
        <f>IFERROR(__xludf.DUMMYFUNCTION("""COMPUTED_VALUE"""),3.19328842E8)</f>
        <v>319328842</v>
      </c>
    </row>
    <row r="381">
      <c r="A381" s="2">
        <f>IFERROR(__xludf.DUMMYFUNCTION("""COMPUTED_VALUE"""),45847.66666666667)</f>
        <v>45847.66667</v>
      </c>
      <c r="B381" s="1">
        <f>IFERROR(__xludf.DUMMYFUNCTION("""COMPUTED_VALUE"""),745.43)</f>
        <v>745.43</v>
      </c>
      <c r="D381" s="2">
        <f>IFERROR(__xludf.DUMMYFUNCTION("""COMPUTED_VALUE"""),45847.66666666667)</f>
        <v>45847.66667</v>
      </c>
      <c r="E381" s="1">
        <f>IFERROR(__xludf.DUMMYFUNCTION("""COMPUTED_VALUE"""),745.74)</f>
        <v>745.74</v>
      </c>
      <c r="G381" s="2">
        <f>IFERROR(__xludf.DUMMYFUNCTION("""COMPUTED_VALUE"""),45847.66666666667)</f>
        <v>45847.66667</v>
      </c>
      <c r="H381" s="1">
        <f>IFERROR(__xludf.DUMMYFUNCTION("""COMPUTED_VALUE"""),739.34)</f>
        <v>739.34</v>
      </c>
      <c r="J381" s="2">
        <f>IFERROR(__xludf.DUMMYFUNCTION("""COMPUTED_VALUE"""),45847.66666666667)</f>
        <v>45847.66667</v>
      </c>
      <c r="K381" s="1">
        <f>IFERROR(__xludf.DUMMYFUNCTION("""COMPUTED_VALUE"""),741.45)</f>
        <v>741.45</v>
      </c>
      <c r="M381" s="2">
        <f>IFERROR(__xludf.DUMMYFUNCTION("""COMPUTED_VALUE"""),45847.66666666667)</f>
        <v>45847.66667</v>
      </c>
      <c r="N381" s="1">
        <f>IFERROR(__xludf.DUMMYFUNCTION("""COMPUTED_VALUE"""),2.18144321E8)</f>
        <v>218144321</v>
      </c>
    </row>
    <row r="382">
      <c r="A382" s="2">
        <f>IFERROR(__xludf.DUMMYFUNCTION("""COMPUTED_VALUE"""),45848.66666666667)</f>
        <v>45848.66667</v>
      </c>
      <c r="B382" s="1">
        <f>IFERROR(__xludf.DUMMYFUNCTION("""COMPUTED_VALUE"""),741.45)</f>
        <v>741.45</v>
      </c>
      <c r="D382" s="2">
        <f>IFERROR(__xludf.DUMMYFUNCTION("""COMPUTED_VALUE"""),45848.66666666667)</f>
        <v>45848.66667</v>
      </c>
      <c r="E382" s="1">
        <f>IFERROR(__xludf.DUMMYFUNCTION("""COMPUTED_VALUE"""),747.4)</f>
        <v>747.4</v>
      </c>
      <c r="G382" s="2">
        <f>IFERROR(__xludf.DUMMYFUNCTION("""COMPUTED_VALUE"""),45848.66666666667)</f>
        <v>45848.66667</v>
      </c>
      <c r="H382" s="1">
        <f>IFERROR(__xludf.DUMMYFUNCTION("""COMPUTED_VALUE"""),735.0)</f>
        <v>735</v>
      </c>
      <c r="J382" s="2">
        <f>IFERROR(__xludf.DUMMYFUNCTION("""COMPUTED_VALUE"""),45848.66666666667)</f>
        <v>45848.66667</v>
      </c>
      <c r="K382" s="1">
        <f>IFERROR(__xludf.DUMMYFUNCTION("""COMPUTED_VALUE"""),747.01)</f>
        <v>747.01</v>
      </c>
      <c r="M382" s="2">
        <f>IFERROR(__xludf.DUMMYFUNCTION("""COMPUTED_VALUE"""),45848.66666666667)</f>
        <v>45848.66667</v>
      </c>
      <c r="N382" s="1">
        <f>IFERROR(__xludf.DUMMYFUNCTION("""COMPUTED_VALUE"""),2.33124585E8)</f>
        <v>233124585</v>
      </c>
    </row>
    <row r="383">
      <c r="A383" s="2">
        <f>IFERROR(__xludf.DUMMYFUNCTION("""COMPUTED_VALUE"""),45849.66666666667)</f>
        <v>45849.66667</v>
      </c>
      <c r="B383" s="1">
        <f>IFERROR(__xludf.DUMMYFUNCTION("""COMPUTED_VALUE"""),747.01)</f>
        <v>747.01</v>
      </c>
      <c r="D383" s="2">
        <f>IFERROR(__xludf.DUMMYFUNCTION("""COMPUTED_VALUE"""),45849.66666666667)</f>
        <v>45849.66667</v>
      </c>
      <c r="E383" s="1">
        <f>IFERROR(__xludf.DUMMYFUNCTION("""COMPUTED_VALUE"""),752.79)</f>
        <v>752.79</v>
      </c>
      <c r="G383" s="2">
        <f>IFERROR(__xludf.DUMMYFUNCTION("""COMPUTED_VALUE"""),45849.66666666667)</f>
        <v>45849.66667</v>
      </c>
      <c r="H383" s="1">
        <f>IFERROR(__xludf.DUMMYFUNCTION("""COMPUTED_VALUE"""),743.78)</f>
        <v>743.78</v>
      </c>
      <c r="J383" s="2">
        <f>IFERROR(__xludf.DUMMYFUNCTION("""COMPUTED_VALUE"""),45849.66666666667)</f>
        <v>45849.66667</v>
      </c>
      <c r="K383" s="1">
        <f>IFERROR(__xludf.DUMMYFUNCTION("""COMPUTED_VALUE"""),750.52)</f>
        <v>750.52</v>
      </c>
      <c r="M383" s="2">
        <f>IFERROR(__xludf.DUMMYFUNCTION("""COMPUTED_VALUE"""),45849.66666666667)</f>
        <v>45849.66667</v>
      </c>
      <c r="N383" s="1">
        <f>IFERROR(__xludf.DUMMYFUNCTION("""COMPUTED_VALUE"""),2.14916049E8)</f>
        <v>214916049</v>
      </c>
    </row>
    <row r="384">
      <c r="A384" s="2">
        <f>IFERROR(__xludf.DUMMYFUNCTION("""COMPUTED_VALUE"""),45852.66666666667)</f>
        <v>45852.66667</v>
      </c>
      <c r="B384" s="1">
        <f>IFERROR(__xludf.DUMMYFUNCTION("""COMPUTED_VALUE"""),750.52)</f>
        <v>750.52</v>
      </c>
      <c r="D384" s="2">
        <f>IFERROR(__xludf.DUMMYFUNCTION("""COMPUTED_VALUE"""),45852.66666666667)</f>
        <v>45852.66667</v>
      </c>
      <c r="E384" s="1">
        <f>IFERROR(__xludf.DUMMYFUNCTION("""COMPUTED_VALUE"""),750.52)</f>
        <v>750.52</v>
      </c>
      <c r="G384" s="2">
        <f>IFERROR(__xludf.DUMMYFUNCTION("""COMPUTED_VALUE"""),45852.66666666667)</f>
        <v>45852.66667</v>
      </c>
      <c r="H384" s="1">
        <f>IFERROR(__xludf.DUMMYFUNCTION("""COMPUTED_VALUE"""),738.82)</f>
        <v>738.82</v>
      </c>
      <c r="J384" s="2">
        <f>IFERROR(__xludf.DUMMYFUNCTION("""COMPUTED_VALUE"""),45852.66666666667)</f>
        <v>45852.66667</v>
      </c>
      <c r="K384" s="1">
        <f>IFERROR(__xludf.DUMMYFUNCTION("""COMPUTED_VALUE"""),742.31)</f>
        <v>742.31</v>
      </c>
      <c r="M384" s="2">
        <f>IFERROR(__xludf.DUMMYFUNCTION("""COMPUTED_VALUE"""),45852.66666666667)</f>
        <v>45852.66667</v>
      </c>
      <c r="N384" s="1">
        <f>IFERROR(__xludf.DUMMYFUNCTION("""COMPUTED_VALUE"""),2.46097733E8)</f>
        <v>246097733</v>
      </c>
    </row>
    <row r="385">
      <c r="A385" s="2">
        <f>IFERROR(__xludf.DUMMYFUNCTION("""COMPUTED_VALUE"""),45853.66666666667)</f>
        <v>45853.66667</v>
      </c>
      <c r="B385" s="1">
        <f>IFERROR(__xludf.DUMMYFUNCTION("""COMPUTED_VALUE"""),742.31)</f>
        <v>742.31</v>
      </c>
      <c r="D385" s="2">
        <f>IFERROR(__xludf.DUMMYFUNCTION("""COMPUTED_VALUE"""),45853.66666666667)</f>
        <v>45853.66667</v>
      </c>
      <c r="E385" s="1">
        <f>IFERROR(__xludf.DUMMYFUNCTION("""COMPUTED_VALUE"""),744.11)</f>
        <v>744.11</v>
      </c>
      <c r="G385" s="2">
        <f>IFERROR(__xludf.DUMMYFUNCTION("""COMPUTED_VALUE"""),45853.66666666667)</f>
        <v>45853.66667</v>
      </c>
      <c r="H385" s="1">
        <f>IFERROR(__xludf.DUMMYFUNCTION("""COMPUTED_VALUE"""),731.63)</f>
        <v>731.63</v>
      </c>
      <c r="J385" s="2">
        <f>IFERROR(__xludf.DUMMYFUNCTION("""COMPUTED_VALUE"""),45853.66666666667)</f>
        <v>45853.66667</v>
      </c>
      <c r="K385" s="1">
        <f>IFERROR(__xludf.DUMMYFUNCTION("""COMPUTED_VALUE"""),732.17)</f>
        <v>732.17</v>
      </c>
      <c r="M385" s="2">
        <f>IFERROR(__xludf.DUMMYFUNCTION("""COMPUTED_VALUE"""),45853.66666666667)</f>
        <v>45853.66667</v>
      </c>
      <c r="N385" s="1">
        <f>IFERROR(__xludf.DUMMYFUNCTION("""COMPUTED_VALUE"""),2.57687039E8)</f>
        <v>257687039</v>
      </c>
    </row>
    <row r="386">
      <c r="A386" s="2">
        <f>IFERROR(__xludf.DUMMYFUNCTION("""COMPUTED_VALUE"""),45854.66666666667)</f>
        <v>45854.66667</v>
      </c>
      <c r="B386" s="1">
        <f>IFERROR(__xludf.DUMMYFUNCTION("""COMPUTED_VALUE"""),732.17)</f>
        <v>732.17</v>
      </c>
      <c r="D386" s="2">
        <f>IFERROR(__xludf.DUMMYFUNCTION("""COMPUTED_VALUE"""),45854.66666666667)</f>
        <v>45854.66667</v>
      </c>
      <c r="E386" s="1">
        <f>IFERROR(__xludf.DUMMYFUNCTION("""COMPUTED_VALUE"""),734.92)</f>
        <v>734.92</v>
      </c>
      <c r="G386" s="2">
        <f>IFERROR(__xludf.DUMMYFUNCTION("""COMPUTED_VALUE"""),45854.66666666667)</f>
        <v>45854.66667</v>
      </c>
      <c r="H386" s="1">
        <f>IFERROR(__xludf.DUMMYFUNCTION("""COMPUTED_VALUE"""),723.25)</f>
        <v>723.25</v>
      </c>
      <c r="J386" s="2">
        <f>IFERROR(__xludf.DUMMYFUNCTION("""COMPUTED_VALUE"""),45854.66666666667)</f>
        <v>45854.66667</v>
      </c>
      <c r="K386" s="1">
        <f>IFERROR(__xludf.DUMMYFUNCTION("""COMPUTED_VALUE"""),725.23)</f>
        <v>725.23</v>
      </c>
      <c r="M386" s="2">
        <f>IFERROR(__xludf.DUMMYFUNCTION("""COMPUTED_VALUE"""),45854.66666666667)</f>
        <v>45854.66667</v>
      </c>
      <c r="N386" s="1">
        <f>IFERROR(__xludf.DUMMYFUNCTION("""COMPUTED_VALUE"""),2.43129251E8)</f>
        <v>243129251</v>
      </c>
    </row>
    <row r="387">
      <c r="A387" s="2">
        <f>IFERROR(__xludf.DUMMYFUNCTION("""COMPUTED_VALUE"""),45855.66666666667)</f>
        <v>45855.66667</v>
      </c>
      <c r="B387" s="1">
        <f>IFERROR(__xludf.DUMMYFUNCTION("""COMPUTED_VALUE"""),725.23)</f>
        <v>725.23</v>
      </c>
      <c r="D387" s="2">
        <f>IFERROR(__xludf.DUMMYFUNCTION("""COMPUTED_VALUE"""),45855.66666666667)</f>
        <v>45855.66667</v>
      </c>
      <c r="E387" s="1">
        <f>IFERROR(__xludf.DUMMYFUNCTION("""COMPUTED_VALUE"""),730.55)</f>
        <v>730.55</v>
      </c>
      <c r="G387" s="2">
        <f>IFERROR(__xludf.DUMMYFUNCTION("""COMPUTED_VALUE"""),45855.66666666667)</f>
        <v>45855.66667</v>
      </c>
      <c r="H387" s="1">
        <f>IFERROR(__xludf.DUMMYFUNCTION("""COMPUTED_VALUE"""),720.29)</f>
        <v>720.29</v>
      </c>
      <c r="J387" s="2">
        <f>IFERROR(__xludf.DUMMYFUNCTION("""COMPUTED_VALUE"""),45855.66666666667)</f>
        <v>45855.66667</v>
      </c>
      <c r="K387" s="1">
        <f>IFERROR(__xludf.DUMMYFUNCTION("""COMPUTED_VALUE"""),728.93)</f>
        <v>728.93</v>
      </c>
      <c r="M387" s="2">
        <f>IFERROR(__xludf.DUMMYFUNCTION("""COMPUTED_VALUE"""),45855.66666666667)</f>
        <v>45855.66667</v>
      </c>
      <c r="N387" s="1">
        <f>IFERROR(__xludf.DUMMYFUNCTION("""COMPUTED_VALUE"""),3.0389525E8)</f>
        <v>303895250</v>
      </c>
    </row>
    <row r="388">
      <c r="A388" s="2">
        <f>IFERROR(__xludf.DUMMYFUNCTION("""COMPUTED_VALUE"""),45856.66666666667)</f>
        <v>45856.66667</v>
      </c>
      <c r="B388" s="1">
        <f>IFERROR(__xludf.DUMMYFUNCTION("""COMPUTED_VALUE"""),729.63)</f>
        <v>729.63</v>
      </c>
      <c r="D388" s="2">
        <f>IFERROR(__xludf.DUMMYFUNCTION("""COMPUTED_VALUE"""),45856.66666666667)</f>
        <v>45856.66667</v>
      </c>
      <c r="E388" s="1">
        <f>IFERROR(__xludf.DUMMYFUNCTION("""COMPUTED_VALUE"""),737.69)</f>
        <v>737.69</v>
      </c>
      <c r="G388" s="2">
        <f>IFERROR(__xludf.DUMMYFUNCTION("""COMPUTED_VALUE"""),45856.66666666667)</f>
        <v>45856.66667</v>
      </c>
      <c r="H388" s="1">
        <f>IFERROR(__xludf.DUMMYFUNCTION("""COMPUTED_VALUE"""),720.83)</f>
        <v>720.83</v>
      </c>
      <c r="J388" s="2">
        <f>IFERROR(__xludf.DUMMYFUNCTION("""COMPUTED_VALUE"""),45856.66666666667)</f>
        <v>45856.66667</v>
      </c>
      <c r="K388" s="1">
        <f>IFERROR(__xludf.DUMMYFUNCTION("""COMPUTED_VALUE"""),723.94)</f>
        <v>723.94</v>
      </c>
      <c r="M388" s="2">
        <f>IFERROR(__xludf.DUMMYFUNCTION("""COMPUTED_VALUE"""),45856.66666666667)</f>
        <v>45856.66667</v>
      </c>
      <c r="N388" s="1">
        <f>IFERROR(__xludf.DUMMYFUNCTION("""COMPUTED_VALUE"""),3.28716689E8)</f>
        <v>328716689</v>
      </c>
    </row>
    <row r="389">
      <c r="A389" s="2">
        <f>IFERROR(__xludf.DUMMYFUNCTION("""COMPUTED_VALUE"""),45859.66666666667)</f>
        <v>45859.66667</v>
      </c>
      <c r="B389" s="1">
        <f>IFERROR(__xludf.DUMMYFUNCTION("""COMPUTED_VALUE"""),723.94)</f>
        <v>723.94</v>
      </c>
      <c r="D389" s="2">
        <f>IFERROR(__xludf.DUMMYFUNCTION("""COMPUTED_VALUE"""),45859.66666666667)</f>
        <v>45859.66667</v>
      </c>
      <c r="E389" s="1">
        <f>IFERROR(__xludf.DUMMYFUNCTION("""COMPUTED_VALUE"""),724.12)</f>
        <v>724.12</v>
      </c>
      <c r="G389" s="2">
        <f>IFERROR(__xludf.DUMMYFUNCTION("""COMPUTED_VALUE"""),45859.66666666667)</f>
        <v>45859.66667</v>
      </c>
      <c r="H389" s="1">
        <f>IFERROR(__xludf.DUMMYFUNCTION("""COMPUTED_VALUE"""),713.67)</f>
        <v>713.67</v>
      </c>
      <c r="J389" s="2">
        <f>IFERROR(__xludf.DUMMYFUNCTION("""COMPUTED_VALUE"""),45859.66666666667)</f>
        <v>45859.66667</v>
      </c>
      <c r="K389" s="1">
        <f>IFERROR(__xludf.DUMMYFUNCTION("""COMPUTED_VALUE"""),714.79)</f>
        <v>714.79</v>
      </c>
      <c r="M389" s="2">
        <f>IFERROR(__xludf.DUMMYFUNCTION("""COMPUTED_VALUE"""),45859.66666666667)</f>
        <v>45859.66667</v>
      </c>
      <c r="N389" s="1">
        <f>IFERROR(__xludf.DUMMYFUNCTION("""COMPUTED_VALUE"""),2.68040712E8)</f>
        <v>268040712</v>
      </c>
    </row>
    <row r="390">
      <c r="A390" s="2">
        <f>IFERROR(__xludf.DUMMYFUNCTION("""COMPUTED_VALUE"""),45860.66666666667)</f>
        <v>45860.66667</v>
      </c>
      <c r="B390" s="1">
        <f>IFERROR(__xludf.DUMMYFUNCTION("""COMPUTED_VALUE"""),714.79)</f>
        <v>714.79</v>
      </c>
      <c r="D390" s="2">
        <f>IFERROR(__xludf.DUMMYFUNCTION("""COMPUTED_VALUE"""),45860.66666666667)</f>
        <v>45860.66667</v>
      </c>
      <c r="E390" s="1">
        <f>IFERROR(__xludf.DUMMYFUNCTION("""COMPUTED_VALUE"""),722.18)</f>
        <v>722.18</v>
      </c>
      <c r="G390" s="2">
        <f>IFERROR(__xludf.DUMMYFUNCTION("""COMPUTED_VALUE"""),45860.66666666667)</f>
        <v>45860.66667</v>
      </c>
      <c r="H390" s="1">
        <f>IFERROR(__xludf.DUMMYFUNCTION("""COMPUTED_VALUE"""),713.75)</f>
        <v>713.75</v>
      </c>
      <c r="J390" s="2">
        <f>IFERROR(__xludf.DUMMYFUNCTION("""COMPUTED_VALUE"""),45860.66666666667)</f>
        <v>45860.66667</v>
      </c>
      <c r="K390" s="1">
        <f>IFERROR(__xludf.DUMMYFUNCTION("""COMPUTED_VALUE"""),718.62)</f>
        <v>718.62</v>
      </c>
      <c r="M390" s="2">
        <f>IFERROR(__xludf.DUMMYFUNCTION("""COMPUTED_VALUE"""),45860.66666666667)</f>
        <v>45860.66667</v>
      </c>
      <c r="N390" s="1">
        <f>IFERROR(__xludf.DUMMYFUNCTION("""COMPUTED_VALUE"""),2.80833587E8)</f>
        <v>280833587</v>
      </c>
    </row>
    <row r="391">
      <c r="A391" s="2">
        <f>IFERROR(__xludf.DUMMYFUNCTION("""COMPUTED_VALUE"""),45861.66666666667)</f>
        <v>45861.66667</v>
      </c>
      <c r="B391" s="1">
        <f>IFERROR(__xludf.DUMMYFUNCTION("""COMPUTED_VALUE"""),718.62)</f>
        <v>718.62</v>
      </c>
      <c r="D391" s="2">
        <f>IFERROR(__xludf.DUMMYFUNCTION("""COMPUTED_VALUE"""),45861.66666666667)</f>
        <v>45861.66667</v>
      </c>
      <c r="E391" s="1">
        <f>IFERROR(__xludf.DUMMYFUNCTION("""COMPUTED_VALUE"""),729.57)</f>
        <v>729.57</v>
      </c>
      <c r="G391" s="2">
        <f>IFERROR(__xludf.DUMMYFUNCTION("""COMPUTED_VALUE"""),45861.66666666667)</f>
        <v>45861.66667</v>
      </c>
      <c r="H391" s="1">
        <f>IFERROR(__xludf.DUMMYFUNCTION("""COMPUTED_VALUE"""),718.62)</f>
        <v>718.62</v>
      </c>
      <c r="J391" s="2">
        <f>IFERROR(__xludf.DUMMYFUNCTION("""COMPUTED_VALUE"""),45861.66666666667)</f>
        <v>45861.66667</v>
      </c>
      <c r="K391" s="1">
        <f>IFERROR(__xludf.DUMMYFUNCTION("""COMPUTED_VALUE"""),729.25)</f>
        <v>729.25</v>
      </c>
      <c r="M391" s="2">
        <f>IFERROR(__xludf.DUMMYFUNCTION("""COMPUTED_VALUE"""),45861.66666666667)</f>
        <v>45861.66667</v>
      </c>
      <c r="N391" s="1">
        <f>IFERROR(__xludf.DUMMYFUNCTION("""COMPUTED_VALUE"""),3.05862192E8)</f>
        <v>305862192</v>
      </c>
    </row>
    <row r="392">
      <c r="A392" s="2">
        <f>IFERROR(__xludf.DUMMYFUNCTION("""COMPUTED_VALUE"""),45862.66666666667)</f>
        <v>45862.66667</v>
      </c>
      <c r="B392" s="1">
        <f>IFERROR(__xludf.DUMMYFUNCTION("""COMPUTED_VALUE"""),729.25)</f>
        <v>729.25</v>
      </c>
      <c r="D392" s="2">
        <f>IFERROR(__xludf.DUMMYFUNCTION("""COMPUTED_VALUE"""),45862.66666666667)</f>
        <v>45862.66667</v>
      </c>
      <c r="E392" s="1">
        <f>IFERROR(__xludf.DUMMYFUNCTION("""COMPUTED_VALUE"""),736.14)</f>
        <v>736.14</v>
      </c>
      <c r="G392" s="2">
        <f>IFERROR(__xludf.DUMMYFUNCTION("""COMPUTED_VALUE"""),45862.66666666667)</f>
        <v>45862.66667</v>
      </c>
      <c r="H392" s="1">
        <f>IFERROR(__xludf.DUMMYFUNCTION("""COMPUTED_VALUE"""),724.95)</f>
        <v>724.95</v>
      </c>
      <c r="J392" s="2">
        <f>IFERROR(__xludf.DUMMYFUNCTION("""COMPUTED_VALUE"""),45862.66666666667)</f>
        <v>45862.66667</v>
      </c>
      <c r="K392" s="1">
        <f>IFERROR(__xludf.DUMMYFUNCTION("""COMPUTED_VALUE"""),735.11)</f>
        <v>735.11</v>
      </c>
      <c r="M392" s="2">
        <f>IFERROR(__xludf.DUMMYFUNCTION("""COMPUTED_VALUE"""),45862.66666666667)</f>
        <v>45862.66667</v>
      </c>
      <c r="N392" s="1">
        <f>IFERROR(__xludf.DUMMYFUNCTION("""COMPUTED_VALUE"""),2.77818949E8)</f>
        <v>277818949</v>
      </c>
    </row>
    <row r="393">
      <c r="A393" s="2">
        <f>IFERROR(__xludf.DUMMYFUNCTION("""COMPUTED_VALUE"""),45863.66666666667)</f>
        <v>45863.66667</v>
      </c>
      <c r="B393" s="1">
        <f>IFERROR(__xludf.DUMMYFUNCTION("""COMPUTED_VALUE"""),735.11)</f>
        <v>735.11</v>
      </c>
      <c r="D393" s="2">
        <f>IFERROR(__xludf.DUMMYFUNCTION("""COMPUTED_VALUE"""),45863.66666666667)</f>
        <v>45863.66667</v>
      </c>
      <c r="E393" s="1">
        <f>IFERROR(__xludf.DUMMYFUNCTION("""COMPUTED_VALUE"""),737.0)</f>
        <v>737</v>
      </c>
      <c r="G393" s="2">
        <f>IFERROR(__xludf.DUMMYFUNCTION("""COMPUTED_VALUE"""),45863.66666666667)</f>
        <v>45863.66667</v>
      </c>
      <c r="H393" s="1">
        <f>IFERROR(__xludf.DUMMYFUNCTION("""COMPUTED_VALUE"""),729.02)</f>
        <v>729.02</v>
      </c>
      <c r="J393" s="2">
        <f>IFERROR(__xludf.DUMMYFUNCTION("""COMPUTED_VALUE"""),45863.66666666667)</f>
        <v>45863.66667</v>
      </c>
      <c r="K393" s="1">
        <f>IFERROR(__xludf.DUMMYFUNCTION("""COMPUTED_VALUE"""),732.3)</f>
        <v>732.3</v>
      </c>
      <c r="M393" s="2">
        <f>IFERROR(__xludf.DUMMYFUNCTION("""COMPUTED_VALUE"""),45863.66666666667)</f>
        <v>45863.66667</v>
      </c>
      <c r="N393" s="1">
        <f>IFERROR(__xludf.DUMMYFUNCTION("""COMPUTED_VALUE"""),1.99789006E8)</f>
        <v>199789006</v>
      </c>
    </row>
    <row r="394">
      <c r="A394" s="2">
        <f>IFERROR(__xludf.DUMMYFUNCTION("""COMPUTED_VALUE"""),45866.66666666667)</f>
        <v>45866.66667</v>
      </c>
      <c r="B394" s="1">
        <f>IFERROR(__xludf.DUMMYFUNCTION("""COMPUTED_VALUE"""),732.3)</f>
        <v>732.3</v>
      </c>
      <c r="D394" s="2">
        <f>IFERROR(__xludf.DUMMYFUNCTION("""COMPUTED_VALUE"""),45866.66666666667)</f>
        <v>45866.66667</v>
      </c>
      <c r="E394" s="1">
        <f>IFERROR(__xludf.DUMMYFUNCTION("""COMPUTED_VALUE"""),742.68)</f>
        <v>742.68</v>
      </c>
      <c r="G394" s="2">
        <f>IFERROR(__xludf.DUMMYFUNCTION("""COMPUTED_VALUE"""),45866.66666666667)</f>
        <v>45866.66667</v>
      </c>
      <c r="H394" s="1">
        <f>IFERROR(__xludf.DUMMYFUNCTION("""COMPUTED_VALUE"""),732.3)</f>
        <v>732.3</v>
      </c>
      <c r="J394" s="2">
        <f>IFERROR(__xludf.DUMMYFUNCTION("""COMPUTED_VALUE"""),45866.66666666667)</f>
        <v>45866.66667</v>
      </c>
      <c r="K394" s="1">
        <f>IFERROR(__xludf.DUMMYFUNCTION("""COMPUTED_VALUE"""),741.08)</f>
        <v>741.08</v>
      </c>
      <c r="M394" s="2">
        <f>IFERROR(__xludf.DUMMYFUNCTION("""COMPUTED_VALUE"""),45866.66666666667)</f>
        <v>45866.66667</v>
      </c>
      <c r="N394" s="1">
        <f>IFERROR(__xludf.DUMMYFUNCTION("""COMPUTED_VALUE"""),2.14023779E8)</f>
        <v>214023779</v>
      </c>
    </row>
    <row r="395">
      <c r="A395" s="2">
        <f>IFERROR(__xludf.DUMMYFUNCTION("""COMPUTED_VALUE"""),45867.66666666667)</f>
        <v>45867.66667</v>
      </c>
      <c r="B395" s="1">
        <f>IFERROR(__xludf.DUMMYFUNCTION("""COMPUTED_VALUE"""),741.08)</f>
        <v>741.08</v>
      </c>
      <c r="D395" s="2">
        <f>IFERROR(__xludf.DUMMYFUNCTION("""COMPUTED_VALUE"""),45867.66666666667)</f>
        <v>45867.66667</v>
      </c>
      <c r="E395" s="1">
        <f>IFERROR(__xludf.DUMMYFUNCTION("""COMPUTED_VALUE"""),748.69)</f>
        <v>748.69</v>
      </c>
      <c r="G395" s="2">
        <f>IFERROR(__xludf.DUMMYFUNCTION("""COMPUTED_VALUE"""),45867.66666666667)</f>
        <v>45867.66667</v>
      </c>
      <c r="H395" s="1">
        <f>IFERROR(__xludf.DUMMYFUNCTION("""COMPUTED_VALUE"""),740.08)</f>
        <v>740.08</v>
      </c>
      <c r="J395" s="2">
        <f>IFERROR(__xludf.DUMMYFUNCTION("""COMPUTED_VALUE"""),45867.66666666667)</f>
        <v>45867.66667</v>
      </c>
      <c r="K395" s="1">
        <f>IFERROR(__xludf.DUMMYFUNCTION("""COMPUTED_VALUE"""),748.15)</f>
        <v>748.15</v>
      </c>
      <c r="M395" s="2">
        <f>IFERROR(__xludf.DUMMYFUNCTION("""COMPUTED_VALUE"""),45867.66666666667)</f>
        <v>45867.66667</v>
      </c>
      <c r="N395" s="1">
        <f>IFERROR(__xludf.DUMMYFUNCTION("""COMPUTED_VALUE"""),2.56210722E8)</f>
        <v>256210722</v>
      </c>
    </row>
    <row r="396">
      <c r="A396" s="2">
        <f>IFERROR(__xludf.DUMMYFUNCTION("""COMPUTED_VALUE"""),45868.66666666667)</f>
        <v>45868.66667</v>
      </c>
      <c r="B396" s="1">
        <f>IFERROR(__xludf.DUMMYFUNCTION("""COMPUTED_VALUE"""),748.15)</f>
        <v>748.15</v>
      </c>
      <c r="D396" s="2">
        <f>IFERROR(__xludf.DUMMYFUNCTION("""COMPUTED_VALUE"""),45868.66666666667)</f>
        <v>45868.66667</v>
      </c>
      <c r="E396" s="1">
        <f>IFERROR(__xludf.DUMMYFUNCTION("""COMPUTED_VALUE"""),748.15)</f>
        <v>748.15</v>
      </c>
      <c r="G396" s="2">
        <f>IFERROR(__xludf.DUMMYFUNCTION("""COMPUTED_VALUE"""),45868.66666666667)</f>
        <v>45868.66667</v>
      </c>
      <c r="H396" s="1">
        <f>IFERROR(__xludf.DUMMYFUNCTION("""COMPUTED_VALUE"""),733.6)</f>
        <v>733.6</v>
      </c>
      <c r="J396" s="2">
        <f>IFERROR(__xludf.DUMMYFUNCTION("""COMPUTED_VALUE"""),45868.66666666667)</f>
        <v>45868.66667</v>
      </c>
      <c r="K396" s="1">
        <f>IFERROR(__xludf.DUMMYFUNCTION("""COMPUTED_VALUE"""),738.07)</f>
        <v>738.07</v>
      </c>
      <c r="M396" s="2">
        <f>IFERROR(__xludf.DUMMYFUNCTION("""COMPUTED_VALUE"""),45868.66666666667)</f>
        <v>45868.66667</v>
      </c>
      <c r="N396" s="1">
        <f>IFERROR(__xludf.DUMMYFUNCTION("""COMPUTED_VALUE"""),2.58974015E8)</f>
        <v>258974015</v>
      </c>
    </row>
    <row r="397">
      <c r="A397" s="2">
        <f>IFERROR(__xludf.DUMMYFUNCTION("""COMPUTED_VALUE"""),45869.66666666667)</f>
        <v>45869.66667</v>
      </c>
      <c r="B397" s="1">
        <f>IFERROR(__xludf.DUMMYFUNCTION("""COMPUTED_VALUE"""),738.07)</f>
        <v>738.07</v>
      </c>
      <c r="D397" s="2">
        <f>IFERROR(__xludf.DUMMYFUNCTION("""COMPUTED_VALUE"""),45869.66666666667)</f>
        <v>45869.66667</v>
      </c>
      <c r="E397" s="1">
        <f>IFERROR(__xludf.DUMMYFUNCTION("""COMPUTED_VALUE"""),742.19)</f>
        <v>742.19</v>
      </c>
      <c r="G397" s="2">
        <f>IFERROR(__xludf.DUMMYFUNCTION("""COMPUTED_VALUE"""),45869.66666666667)</f>
        <v>45869.66667</v>
      </c>
      <c r="H397" s="1">
        <f>IFERROR(__xludf.DUMMYFUNCTION("""COMPUTED_VALUE"""),732.05)</f>
        <v>732.05</v>
      </c>
      <c r="J397" s="2">
        <f>IFERROR(__xludf.DUMMYFUNCTION("""COMPUTED_VALUE"""),45869.66666666667)</f>
        <v>45869.66667</v>
      </c>
      <c r="K397" s="1">
        <f>IFERROR(__xludf.DUMMYFUNCTION("""COMPUTED_VALUE"""),733.82)</f>
        <v>733.82</v>
      </c>
      <c r="M397" s="2">
        <f>IFERROR(__xludf.DUMMYFUNCTION("""COMPUTED_VALUE"""),45869.66666666667)</f>
        <v>45869.66667</v>
      </c>
      <c r="N397" s="1">
        <f>IFERROR(__xludf.DUMMYFUNCTION("""COMPUTED_VALUE"""),2.4034434E8)</f>
        <v>240344340</v>
      </c>
    </row>
    <row r="398">
      <c r="A398" s="2">
        <f>IFERROR(__xludf.DUMMYFUNCTION("""COMPUTED_VALUE"""),45870.66666666667)</f>
        <v>45870.66667</v>
      </c>
      <c r="B398" s="1">
        <f>IFERROR(__xludf.DUMMYFUNCTION("""COMPUTED_VALUE"""),733.82)</f>
        <v>733.82</v>
      </c>
      <c r="D398" s="2">
        <f>IFERROR(__xludf.DUMMYFUNCTION("""COMPUTED_VALUE"""),45870.66666666667)</f>
        <v>45870.66667</v>
      </c>
      <c r="E398" s="1">
        <f>IFERROR(__xludf.DUMMYFUNCTION("""COMPUTED_VALUE"""),734.09)</f>
        <v>734.09</v>
      </c>
      <c r="G398" s="2">
        <f>IFERROR(__xludf.DUMMYFUNCTION("""COMPUTED_VALUE"""),45870.66666666667)</f>
        <v>45870.66667</v>
      </c>
      <c r="H398" s="1">
        <f>IFERROR(__xludf.DUMMYFUNCTION("""COMPUTED_VALUE"""),717.62)</f>
        <v>717.62</v>
      </c>
      <c r="J398" s="2">
        <f>IFERROR(__xludf.DUMMYFUNCTION("""COMPUTED_VALUE"""),45870.66666666667)</f>
        <v>45870.66667</v>
      </c>
      <c r="K398" s="1">
        <f>IFERROR(__xludf.DUMMYFUNCTION("""COMPUTED_VALUE"""),721.41)</f>
        <v>721.41</v>
      </c>
      <c r="M398" s="2">
        <f>IFERROR(__xludf.DUMMYFUNCTION("""COMPUTED_VALUE"""),45870.66666666667)</f>
        <v>45870.66667</v>
      </c>
      <c r="N398" s="1">
        <f>IFERROR(__xludf.DUMMYFUNCTION("""COMPUTED_VALUE"""),2.62068182E8)</f>
        <v>262068182</v>
      </c>
    </row>
    <row r="399">
      <c r="A399" s="2">
        <f>IFERROR(__xludf.DUMMYFUNCTION("""COMPUTED_VALUE"""),45873.66666666667)</f>
        <v>45873.66667</v>
      </c>
      <c r="B399" s="1">
        <f>IFERROR(__xludf.DUMMYFUNCTION("""COMPUTED_VALUE"""),721.41)</f>
        <v>721.41</v>
      </c>
      <c r="D399" s="2">
        <f>IFERROR(__xludf.DUMMYFUNCTION("""COMPUTED_VALUE"""),45873.66666666667)</f>
        <v>45873.66667</v>
      </c>
      <c r="E399" s="1">
        <f>IFERROR(__xludf.DUMMYFUNCTION("""COMPUTED_VALUE"""),725.05)</f>
        <v>725.05</v>
      </c>
      <c r="G399" s="2">
        <f>IFERROR(__xludf.DUMMYFUNCTION("""COMPUTED_VALUE"""),45873.66666666667)</f>
        <v>45873.66667</v>
      </c>
      <c r="H399" s="1">
        <f>IFERROR(__xludf.DUMMYFUNCTION("""COMPUTED_VALUE"""),715.46)</f>
        <v>715.46</v>
      </c>
      <c r="J399" s="2">
        <f>IFERROR(__xludf.DUMMYFUNCTION("""COMPUTED_VALUE"""),45873.66666666667)</f>
        <v>45873.66667</v>
      </c>
      <c r="K399" s="1">
        <f>IFERROR(__xludf.DUMMYFUNCTION("""COMPUTED_VALUE"""),718.94)</f>
        <v>718.94</v>
      </c>
      <c r="M399" s="2">
        <f>IFERROR(__xludf.DUMMYFUNCTION("""COMPUTED_VALUE"""),45873.66666666667)</f>
        <v>45873.66667</v>
      </c>
      <c r="N399" s="1">
        <f>IFERROR(__xludf.DUMMYFUNCTION("""COMPUTED_VALUE"""),2.25243048E8)</f>
        <v>225243048</v>
      </c>
    </row>
    <row r="400">
      <c r="A400" s="2">
        <f>IFERROR(__xludf.DUMMYFUNCTION("""COMPUTED_VALUE"""),45874.66666666667)</f>
        <v>45874.66667</v>
      </c>
      <c r="B400" s="1">
        <f>IFERROR(__xludf.DUMMYFUNCTION("""COMPUTED_VALUE"""),718.94)</f>
        <v>718.94</v>
      </c>
      <c r="D400" s="2">
        <f>IFERROR(__xludf.DUMMYFUNCTION("""COMPUTED_VALUE"""),45874.66666666667)</f>
        <v>45874.66667</v>
      </c>
      <c r="E400" s="1">
        <f>IFERROR(__xludf.DUMMYFUNCTION("""COMPUTED_VALUE"""),720.55)</f>
        <v>720.55</v>
      </c>
      <c r="G400" s="2">
        <f>IFERROR(__xludf.DUMMYFUNCTION("""COMPUTED_VALUE"""),45874.66666666667)</f>
        <v>45874.66667</v>
      </c>
      <c r="H400" s="1">
        <f>IFERROR(__xludf.DUMMYFUNCTION("""COMPUTED_VALUE"""),710.14)</f>
        <v>710.14</v>
      </c>
      <c r="J400" s="2">
        <f>IFERROR(__xludf.DUMMYFUNCTION("""COMPUTED_VALUE"""),45874.66666666667)</f>
        <v>45874.66667</v>
      </c>
      <c r="K400" s="1">
        <f>IFERROR(__xludf.DUMMYFUNCTION("""COMPUTED_VALUE"""),719.87)</f>
        <v>719.87</v>
      </c>
      <c r="M400" s="2">
        <f>IFERROR(__xludf.DUMMYFUNCTION("""COMPUTED_VALUE"""),45874.66666666667)</f>
        <v>45874.66667</v>
      </c>
      <c r="N400" s="1">
        <f>IFERROR(__xludf.DUMMYFUNCTION("""COMPUTED_VALUE"""),2.54830271E8)</f>
        <v>254830271</v>
      </c>
    </row>
    <row r="401">
      <c r="A401" s="2">
        <f>IFERROR(__xludf.DUMMYFUNCTION("""COMPUTED_VALUE"""),45875.66666666667)</f>
        <v>45875.66667</v>
      </c>
      <c r="B401" s="1">
        <f>IFERROR(__xludf.DUMMYFUNCTION("""COMPUTED_VALUE"""),719.87)</f>
        <v>719.87</v>
      </c>
      <c r="D401" s="2">
        <f>IFERROR(__xludf.DUMMYFUNCTION("""COMPUTED_VALUE"""),45875.66666666667)</f>
        <v>45875.66667</v>
      </c>
      <c r="E401" s="1">
        <f>IFERROR(__xludf.DUMMYFUNCTION("""COMPUTED_VALUE"""),728.69)</f>
        <v>728.69</v>
      </c>
      <c r="G401" s="2">
        <f>IFERROR(__xludf.DUMMYFUNCTION("""COMPUTED_VALUE"""),45875.66666666667)</f>
        <v>45875.66667</v>
      </c>
      <c r="H401" s="1">
        <f>IFERROR(__xludf.DUMMYFUNCTION("""COMPUTED_VALUE"""),711.53)</f>
        <v>711.53</v>
      </c>
      <c r="J401" s="2">
        <f>IFERROR(__xludf.DUMMYFUNCTION("""COMPUTED_VALUE"""),45875.66666666667)</f>
        <v>45875.66667</v>
      </c>
      <c r="K401" s="1">
        <f>IFERROR(__xludf.DUMMYFUNCTION("""COMPUTED_VALUE"""),713.23)</f>
        <v>713.23</v>
      </c>
      <c r="M401" s="2">
        <f>IFERROR(__xludf.DUMMYFUNCTION("""COMPUTED_VALUE"""),45875.66666666667)</f>
        <v>45875.66667</v>
      </c>
      <c r="N401" s="1">
        <f>IFERROR(__xludf.DUMMYFUNCTION("""COMPUTED_VALUE"""),2.82057884E8)</f>
        <v>282057884</v>
      </c>
    </row>
    <row r="402">
      <c r="A402" s="2">
        <f>IFERROR(__xludf.DUMMYFUNCTION("""COMPUTED_VALUE"""),45876.66666666667)</f>
        <v>45876.66667</v>
      </c>
      <c r="B402" s="1">
        <f>IFERROR(__xludf.DUMMYFUNCTION("""COMPUTED_VALUE"""),713.23)</f>
        <v>713.23</v>
      </c>
      <c r="D402" s="2">
        <f>IFERROR(__xludf.DUMMYFUNCTION("""COMPUTED_VALUE"""),45876.66666666667)</f>
        <v>45876.66667</v>
      </c>
      <c r="E402" s="1">
        <f>IFERROR(__xludf.DUMMYFUNCTION("""COMPUTED_VALUE"""),725.1)</f>
        <v>725.1</v>
      </c>
      <c r="G402" s="2">
        <f>IFERROR(__xludf.DUMMYFUNCTION("""COMPUTED_VALUE"""),45876.66666666667)</f>
        <v>45876.66667</v>
      </c>
      <c r="H402" s="1">
        <f>IFERROR(__xludf.DUMMYFUNCTION("""COMPUTED_VALUE"""),709.59)</f>
        <v>709.59</v>
      </c>
      <c r="J402" s="2">
        <f>IFERROR(__xludf.DUMMYFUNCTION("""COMPUTED_VALUE"""),45876.66666666667)</f>
        <v>45876.66667</v>
      </c>
      <c r="K402" s="1">
        <f>IFERROR(__xludf.DUMMYFUNCTION("""COMPUTED_VALUE"""),710.25)</f>
        <v>710.25</v>
      </c>
      <c r="M402" s="2">
        <f>IFERROR(__xludf.DUMMYFUNCTION("""COMPUTED_VALUE"""),45876.66666666667)</f>
        <v>45876.66667</v>
      </c>
      <c r="N402" s="1">
        <f>IFERROR(__xludf.DUMMYFUNCTION("""COMPUTED_VALUE"""),2.5530964E8)</f>
        <v>255309640</v>
      </c>
    </row>
    <row r="403">
      <c r="A403" s="2">
        <f>IFERROR(__xludf.DUMMYFUNCTION("""COMPUTED_VALUE"""),45877.66666666667)</f>
        <v>45877.66667</v>
      </c>
      <c r="B403" s="1">
        <f>IFERROR(__xludf.DUMMYFUNCTION("""COMPUTED_VALUE"""),710.25)</f>
        <v>710.25</v>
      </c>
      <c r="D403" s="2">
        <f>IFERROR(__xludf.DUMMYFUNCTION("""COMPUTED_VALUE"""),45877.66666666667)</f>
        <v>45877.66667</v>
      </c>
      <c r="E403" s="1">
        <f>IFERROR(__xludf.DUMMYFUNCTION("""COMPUTED_VALUE"""),721.39)</f>
        <v>721.39</v>
      </c>
      <c r="G403" s="2">
        <f>IFERROR(__xludf.DUMMYFUNCTION("""COMPUTED_VALUE"""),45877.66666666667)</f>
        <v>45877.66667</v>
      </c>
      <c r="H403" s="1">
        <f>IFERROR(__xludf.DUMMYFUNCTION("""COMPUTED_VALUE"""),710.25)</f>
        <v>710.25</v>
      </c>
      <c r="J403" s="2">
        <f>IFERROR(__xludf.DUMMYFUNCTION("""COMPUTED_VALUE"""),45877.66666666667)</f>
        <v>45877.66667</v>
      </c>
      <c r="K403" s="1">
        <f>IFERROR(__xludf.DUMMYFUNCTION("""COMPUTED_VALUE"""),714.13)</f>
        <v>714.13</v>
      </c>
      <c r="M403" s="2">
        <f>IFERROR(__xludf.DUMMYFUNCTION("""COMPUTED_VALUE"""),45877.66666666667)</f>
        <v>45877.66667</v>
      </c>
      <c r="N403" s="1">
        <f>IFERROR(__xludf.DUMMYFUNCTION("""COMPUTED_VALUE"""),2.09928129E8)</f>
        <v>209928129</v>
      </c>
    </row>
    <row r="404">
      <c r="A404" s="2">
        <f>IFERROR(__xludf.DUMMYFUNCTION("""COMPUTED_VALUE"""),45880.66666666667)</f>
        <v>45880.66667</v>
      </c>
      <c r="B404" s="1">
        <f>IFERROR(__xludf.DUMMYFUNCTION("""COMPUTED_VALUE"""),714.13)</f>
        <v>714.13</v>
      </c>
      <c r="D404" s="2">
        <f>IFERROR(__xludf.DUMMYFUNCTION("""COMPUTED_VALUE"""),45880.66666666667)</f>
        <v>45880.66667</v>
      </c>
      <c r="E404" s="1">
        <f>IFERROR(__xludf.DUMMYFUNCTION("""COMPUTED_VALUE"""),718.79)</f>
        <v>718.79</v>
      </c>
      <c r="G404" s="2">
        <f>IFERROR(__xludf.DUMMYFUNCTION("""COMPUTED_VALUE"""),45880.66666666667)</f>
        <v>45880.66667</v>
      </c>
      <c r="H404" s="1">
        <f>IFERROR(__xludf.DUMMYFUNCTION("""COMPUTED_VALUE"""),707.61)</f>
        <v>707.61</v>
      </c>
      <c r="J404" s="2">
        <f>IFERROR(__xludf.DUMMYFUNCTION("""COMPUTED_VALUE"""),45880.66666666667)</f>
        <v>45880.66667</v>
      </c>
      <c r="K404" s="1">
        <f>IFERROR(__xludf.DUMMYFUNCTION("""COMPUTED_VALUE"""),708.33)</f>
        <v>708.33</v>
      </c>
      <c r="M404" s="2">
        <f>IFERROR(__xludf.DUMMYFUNCTION("""COMPUTED_VALUE"""),45880.66666666667)</f>
        <v>45880.66667</v>
      </c>
      <c r="N404" s="1">
        <f>IFERROR(__xludf.DUMMYFUNCTION("""COMPUTED_VALUE"""),1.89218143E8)</f>
        <v>189218143</v>
      </c>
    </row>
    <row r="405">
      <c r="A405" s="2">
        <f>IFERROR(__xludf.DUMMYFUNCTION("""COMPUTED_VALUE"""),45881.66666666667)</f>
        <v>45881.66667</v>
      </c>
      <c r="B405" s="1">
        <f>IFERROR(__xludf.DUMMYFUNCTION("""COMPUTED_VALUE"""),708.33)</f>
        <v>708.33</v>
      </c>
      <c r="D405" s="2">
        <f>IFERROR(__xludf.DUMMYFUNCTION("""COMPUTED_VALUE"""),45881.66666666667)</f>
        <v>45881.66667</v>
      </c>
      <c r="E405" s="1">
        <f>IFERROR(__xludf.DUMMYFUNCTION("""COMPUTED_VALUE"""),717.94)</f>
        <v>717.94</v>
      </c>
      <c r="G405" s="2">
        <f>IFERROR(__xludf.DUMMYFUNCTION("""COMPUTED_VALUE"""),45881.66666666667)</f>
        <v>45881.66667</v>
      </c>
      <c r="H405" s="1">
        <f>IFERROR(__xludf.DUMMYFUNCTION("""COMPUTED_VALUE"""),708.33)</f>
        <v>708.33</v>
      </c>
      <c r="J405" s="2">
        <f>IFERROR(__xludf.DUMMYFUNCTION("""COMPUTED_VALUE"""),45881.66666666667)</f>
        <v>45881.66667</v>
      </c>
      <c r="K405" s="1">
        <f>IFERROR(__xludf.DUMMYFUNCTION("""COMPUTED_VALUE"""),712.09)</f>
        <v>712.09</v>
      </c>
      <c r="M405" s="2">
        <f>IFERROR(__xludf.DUMMYFUNCTION("""COMPUTED_VALUE"""),45881.66666666667)</f>
        <v>45881.66667</v>
      </c>
      <c r="N405" s="1">
        <f>IFERROR(__xludf.DUMMYFUNCTION("""COMPUTED_VALUE"""),1.9806096E8)</f>
        <v>198060960</v>
      </c>
    </row>
    <row r="406">
      <c r="A406" s="2">
        <f>IFERROR(__xludf.DUMMYFUNCTION("""COMPUTED_VALUE"""),45882.66666666667)</f>
        <v>45882.66667</v>
      </c>
      <c r="B406" s="1">
        <f>IFERROR(__xludf.DUMMYFUNCTION("""COMPUTED_VALUE"""),712.09)</f>
        <v>712.09</v>
      </c>
      <c r="D406" s="2">
        <f>IFERROR(__xludf.DUMMYFUNCTION("""COMPUTED_VALUE"""),45882.66666666667)</f>
        <v>45882.66667</v>
      </c>
      <c r="E406" s="1">
        <f>IFERROR(__xludf.DUMMYFUNCTION("""COMPUTED_VALUE"""),720.23)</f>
        <v>720.23</v>
      </c>
      <c r="G406" s="2">
        <f>IFERROR(__xludf.DUMMYFUNCTION("""COMPUTED_VALUE"""),45882.66666666667)</f>
        <v>45882.66667</v>
      </c>
      <c r="H406" s="1">
        <f>IFERROR(__xludf.DUMMYFUNCTION("""COMPUTED_VALUE"""),710.3)</f>
        <v>710.3</v>
      </c>
      <c r="J406" s="2">
        <f>IFERROR(__xludf.DUMMYFUNCTION("""COMPUTED_VALUE"""),45882.66666666667)</f>
        <v>45882.66667</v>
      </c>
      <c r="K406" s="1">
        <f>IFERROR(__xludf.DUMMYFUNCTION("""COMPUTED_VALUE"""),720.23)</f>
        <v>720.23</v>
      </c>
      <c r="M406" s="2">
        <f>IFERROR(__xludf.DUMMYFUNCTION("""COMPUTED_VALUE"""),45882.66666666667)</f>
        <v>45882.66667</v>
      </c>
      <c r="N406" s="1">
        <f>IFERROR(__xludf.DUMMYFUNCTION("""COMPUTED_VALUE"""),2.03354804E8)</f>
        <v>203354804</v>
      </c>
    </row>
    <row r="407">
      <c r="A407" s="2">
        <f>IFERROR(__xludf.DUMMYFUNCTION("""COMPUTED_VALUE"""),45883.66666666667)</f>
        <v>45883.66667</v>
      </c>
      <c r="B407" s="1">
        <f>IFERROR(__xludf.DUMMYFUNCTION("""COMPUTED_VALUE"""),720.23)</f>
        <v>720.23</v>
      </c>
      <c r="D407" s="2">
        <f>IFERROR(__xludf.DUMMYFUNCTION("""COMPUTED_VALUE"""),45883.66666666667)</f>
        <v>45883.66667</v>
      </c>
      <c r="E407" s="1">
        <f>IFERROR(__xludf.DUMMYFUNCTION("""COMPUTED_VALUE"""),720.23)</f>
        <v>720.23</v>
      </c>
      <c r="G407" s="2">
        <f>IFERROR(__xludf.DUMMYFUNCTION("""COMPUTED_VALUE"""),45883.66666666667)</f>
        <v>45883.66667</v>
      </c>
      <c r="H407" s="1">
        <f>IFERROR(__xludf.DUMMYFUNCTION("""COMPUTED_VALUE"""),711.9)</f>
        <v>711.9</v>
      </c>
      <c r="J407" s="2">
        <f>IFERROR(__xludf.DUMMYFUNCTION("""COMPUTED_VALUE"""),45883.66666666667)</f>
        <v>45883.66667</v>
      </c>
      <c r="K407" s="1">
        <f>IFERROR(__xludf.DUMMYFUNCTION("""COMPUTED_VALUE"""),719.12)</f>
        <v>719.12</v>
      </c>
      <c r="M407" s="2">
        <f>IFERROR(__xludf.DUMMYFUNCTION("""COMPUTED_VALUE"""),45883.66666666667)</f>
        <v>45883.66667</v>
      </c>
      <c r="N407" s="1">
        <f>IFERROR(__xludf.DUMMYFUNCTION("""COMPUTED_VALUE"""),2.05658367E8)</f>
        <v>205658367</v>
      </c>
    </row>
    <row r="408">
      <c r="A408" s="2">
        <f>IFERROR(__xludf.DUMMYFUNCTION("""COMPUTED_VALUE"""),45884.66666666667)</f>
        <v>45884.66667</v>
      </c>
      <c r="B408" s="1">
        <f>IFERROR(__xludf.DUMMYFUNCTION("""COMPUTED_VALUE"""),719.12)</f>
        <v>719.12</v>
      </c>
      <c r="D408" s="2">
        <f>IFERROR(__xludf.DUMMYFUNCTION("""COMPUTED_VALUE"""),45884.66666666667)</f>
        <v>45884.66667</v>
      </c>
      <c r="E408" s="1">
        <f>IFERROR(__xludf.DUMMYFUNCTION("""COMPUTED_VALUE"""),725.54)</f>
        <v>725.54</v>
      </c>
      <c r="G408" s="2">
        <f>IFERROR(__xludf.DUMMYFUNCTION("""COMPUTED_VALUE"""),45884.66666666667)</f>
        <v>45884.66667</v>
      </c>
      <c r="H408" s="1">
        <f>IFERROR(__xludf.DUMMYFUNCTION("""COMPUTED_VALUE"""),715.18)</f>
        <v>715.18</v>
      </c>
      <c r="J408" s="2">
        <f>IFERROR(__xludf.DUMMYFUNCTION("""COMPUTED_VALUE"""),45884.66666666667)</f>
        <v>45884.66667</v>
      </c>
      <c r="K408" s="1">
        <f>IFERROR(__xludf.DUMMYFUNCTION("""COMPUTED_VALUE"""),717.72)</f>
        <v>717.72</v>
      </c>
      <c r="M408" s="2">
        <f>IFERROR(__xludf.DUMMYFUNCTION("""COMPUTED_VALUE"""),45884.66666666667)</f>
        <v>45884.66667</v>
      </c>
      <c r="N408" s="1">
        <f>IFERROR(__xludf.DUMMYFUNCTION("""COMPUTED_VALUE"""),2.16410854E8)</f>
        <v>216410854</v>
      </c>
    </row>
    <row r="409">
      <c r="A409" s="2">
        <f>IFERROR(__xludf.DUMMYFUNCTION("""COMPUTED_VALUE"""),45887.66666666667)</f>
        <v>45887.66667</v>
      </c>
      <c r="B409" s="1">
        <f>IFERROR(__xludf.DUMMYFUNCTION("""COMPUTED_VALUE"""),717.72)</f>
        <v>717.72</v>
      </c>
      <c r="D409" s="2">
        <f>IFERROR(__xludf.DUMMYFUNCTION("""COMPUTED_VALUE"""),45887.66666666667)</f>
        <v>45887.66667</v>
      </c>
      <c r="E409" s="1">
        <f>IFERROR(__xludf.DUMMYFUNCTION("""COMPUTED_VALUE"""),717.72)</f>
        <v>717.72</v>
      </c>
      <c r="G409" s="2">
        <f>IFERROR(__xludf.DUMMYFUNCTION("""COMPUTED_VALUE"""),45887.66666666667)</f>
        <v>45887.66667</v>
      </c>
      <c r="H409" s="1">
        <f>IFERROR(__xludf.DUMMYFUNCTION("""COMPUTED_VALUE"""),710.0)</f>
        <v>710</v>
      </c>
      <c r="J409" s="2">
        <f>IFERROR(__xludf.DUMMYFUNCTION("""COMPUTED_VALUE"""),45887.66666666667)</f>
        <v>45887.66667</v>
      </c>
      <c r="K409" s="1">
        <f>IFERROR(__xludf.DUMMYFUNCTION("""COMPUTED_VALUE"""),714.43)</f>
        <v>714.43</v>
      </c>
      <c r="M409" s="2">
        <f>IFERROR(__xludf.DUMMYFUNCTION("""COMPUTED_VALUE"""),45887.66666666667)</f>
        <v>45887.66667</v>
      </c>
      <c r="N409" s="1">
        <f>IFERROR(__xludf.DUMMYFUNCTION("""COMPUTED_VALUE"""),1.9655994E8)</f>
        <v>196559940</v>
      </c>
    </row>
    <row r="410">
      <c r="A410" s="2">
        <f>IFERROR(__xludf.DUMMYFUNCTION("""COMPUTED_VALUE"""),45888.66666666667)</f>
        <v>45888.66667</v>
      </c>
      <c r="B410" s="1">
        <f>IFERROR(__xludf.DUMMYFUNCTION("""COMPUTED_VALUE"""),714.43)</f>
        <v>714.43</v>
      </c>
      <c r="D410" s="2">
        <f>IFERROR(__xludf.DUMMYFUNCTION("""COMPUTED_VALUE"""),45888.66666666667)</f>
        <v>45888.66667</v>
      </c>
      <c r="E410" s="1">
        <f>IFERROR(__xludf.DUMMYFUNCTION("""COMPUTED_VALUE"""),716.57)</f>
        <v>716.57</v>
      </c>
      <c r="G410" s="2">
        <f>IFERROR(__xludf.DUMMYFUNCTION("""COMPUTED_VALUE"""),45888.66666666667)</f>
        <v>45888.66667</v>
      </c>
      <c r="H410" s="1">
        <f>IFERROR(__xludf.DUMMYFUNCTION("""COMPUTED_VALUE"""),708.65)</f>
        <v>708.65</v>
      </c>
      <c r="J410" s="2">
        <f>IFERROR(__xludf.DUMMYFUNCTION("""COMPUTED_VALUE"""),45888.66666666667)</f>
        <v>45888.66667</v>
      </c>
      <c r="K410" s="1">
        <f>IFERROR(__xludf.DUMMYFUNCTION("""COMPUTED_VALUE"""),712.6)</f>
        <v>712.6</v>
      </c>
      <c r="M410" s="2">
        <f>IFERROR(__xludf.DUMMYFUNCTION("""COMPUTED_VALUE"""),45888.66666666667)</f>
        <v>45888.66667</v>
      </c>
      <c r="N410" s="1">
        <f>IFERROR(__xludf.DUMMYFUNCTION("""COMPUTED_VALUE"""),1.85326849E8)</f>
        <v>185326849</v>
      </c>
    </row>
    <row r="411">
      <c r="A411" s="2">
        <f>IFERROR(__xludf.DUMMYFUNCTION("""COMPUTED_VALUE"""),45889.66666666667)</f>
        <v>45889.66667</v>
      </c>
      <c r="B411" s="1">
        <f>IFERROR(__xludf.DUMMYFUNCTION("""COMPUTED_VALUE"""),712.6)</f>
        <v>712.6</v>
      </c>
      <c r="D411" s="2">
        <f>IFERROR(__xludf.DUMMYFUNCTION("""COMPUTED_VALUE"""),45889.66666666667)</f>
        <v>45889.66667</v>
      </c>
      <c r="E411" s="1">
        <f>IFERROR(__xludf.DUMMYFUNCTION("""COMPUTED_VALUE"""),721.59)</f>
        <v>721.59</v>
      </c>
      <c r="G411" s="2">
        <f>IFERROR(__xludf.DUMMYFUNCTION("""COMPUTED_VALUE"""),45889.66666666667)</f>
        <v>45889.66667</v>
      </c>
      <c r="H411" s="1">
        <f>IFERROR(__xludf.DUMMYFUNCTION("""COMPUTED_VALUE"""),712.6)</f>
        <v>712.6</v>
      </c>
      <c r="J411" s="2">
        <f>IFERROR(__xludf.DUMMYFUNCTION("""COMPUTED_VALUE"""),45889.66666666667)</f>
        <v>45889.66667</v>
      </c>
      <c r="K411" s="1">
        <f>IFERROR(__xludf.DUMMYFUNCTION("""COMPUTED_VALUE"""),718.68)</f>
        <v>718.68</v>
      </c>
      <c r="M411" s="2">
        <f>IFERROR(__xludf.DUMMYFUNCTION("""COMPUTED_VALUE"""),45889.66666666667)</f>
        <v>45889.66667</v>
      </c>
      <c r="N411" s="1">
        <f>IFERROR(__xludf.DUMMYFUNCTION("""COMPUTED_VALUE"""),1.96233961E8)</f>
        <v>196233961</v>
      </c>
    </row>
    <row r="412">
      <c r="A412" s="2">
        <f>IFERROR(__xludf.DUMMYFUNCTION("""COMPUTED_VALUE"""),45890.66666666667)</f>
        <v>45890.66667</v>
      </c>
      <c r="B412" s="1">
        <f>IFERROR(__xludf.DUMMYFUNCTION("""COMPUTED_VALUE"""),718.68)</f>
        <v>718.68</v>
      </c>
      <c r="D412" s="2">
        <f>IFERROR(__xludf.DUMMYFUNCTION("""COMPUTED_VALUE"""),45890.66666666667)</f>
        <v>45890.66667</v>
      </c>
      <c r="E412" s="1">
        <f>IFERROR(__xludf.DUMMYFUNCTION("""COMPUTED_VALUE"""),724.6)</f>
        <v>724.6</v>
      </c>
      <c r="G412" s="2">
        <f>IFERROR(__xludf.DUMMYFUNCTION("""COMPUTED_VALUE"""),45890.66666666667)</f>
        <v>45890.66667</v>
      </c>
      <c r="H412" s="1">
        <f>IFERROR(__xludf.DUMMYFUNCTION("""COMPUTED_VALUE"""),715.3)</f>
        <v>715.3</v>
      </c>
      <c r="J412" s="2">
        <f>IFERROR(__xludf.DUMMYFUNCTION("""COMPUTED_VALUE"""),45890.66666666667)</f>
        <v>45890.66667</v>
      </c>
      <c r="K412" s="1">
        <f>IFERROR(__xludf.DUMMYFUNCTION("""COMPUTED_VALUE"""),723.2)</f>
        <v>723.2</v>
      </c>
      <c r="M412" s="2">
        <f>IFERROR(__xludf.DUMMYFUNCTION("""COMPUTED_VALUE"""),45890.66666666667)</f>
        <v>45890.66667</v>
      </c>
      <c r="N412" s="1">
        <f>IFERROR(__xludf.DUMMYFUNCTION("""COMPUTED_VALUE"""),1.74541647E8)</f>
        <v>174541647</v>
      </c>
    </row>
    <row r="413">
      <c r="A413" s="2">
        <f>IFERROR(__xludf.DUMMYFUNCTION("""COMPUTED_VALUE"""),45891.66666666667)</f>
        <v>45891.66667</v>
      </c>
      <c r="B413" s="1">
        <f>IFERROR(__xludf.DUMMYFUNCTION("""COMPUTED_VALUE"""),723.2)</f>
        <v>723.2</v>
      </c>
      <c r="D413" s="2">
        <f>IFERROR(__xludf.DUMMYFUNCTION("""COMPUTED_VALUE"""),45891.66666666667)</f>
        <v>45891.66667</v>
      </c>
      <c r="E413" s="1">
        <f>IFERROR(__xludf.DUMMYFUNCTION("""COMPUTED_VALUE"""),739.01)</f>
        <v>739.01</v>
      </c>
      <c r="G413" s="2">
        <f>IFERROR(__xludf.DUMMYFUNCTION("""COMPUTED_VALUE"""),45891.66666666667)</f>
        <v>45891.66667</v>
      </c>
      <c r="H413" s="1">
        <f>IFERROR(__xludf.DUMMYFUNCTION("""COMPUTED_VALUE"""),723.2)</f>
        <v>723.2</v>
      </c>
      <c r="J413" s="2">
        <f>IFERROR(__xludf.DUMMYFUNCTION("""COMPUTED_VALUE"""),45891.66666666667)</f>
        <v>45891.66667</v>
      </c>
      <c r="K413" s="1">
        <f>IFERROR(__xludf.DUMMYFUNCTION("""COMPUTED_VALUE"""),737.74)</f>
        <v>737.74</v>
      </c>
      <c r="M413" s="2">
        <f>IFERROR(__xludf.DUMMYFUNCTION("""COMPUTED_VALUE"""),45891.66666666667)</f>
        <v>45891.66667</v>
      </c>
      <c r="N413" s="1">
        <f>IFERROR(__xludf.DUMMYFUNCTION("""COMPUTED_VALUE"""),2.21856691E8)</f>
        <v>221856691</v>
      </c>
    </row>
    <row r="414">
      <c r="A414" s="2">
        <f>IFERROR(__xludf.DUMMYFUNCTION("""COMPUTED_VALUE"""),45894.66666666667)</f>
        <v>45894.66667</v>
      </c>
      <c r="B414" s="1">
        <f>IFERROR(__xludf.DUMMYFUNCTION("""COMPUTED_VALUE"""),737.74)</f>
        <v>737.74</v>
      </c>
      <c r="D414" s="2">
        <f>IFERROR(__xludf.DUMMYFUNCTION("""COMPUTED_VALUE"""),45894.66666666667)</f>
        <v>45894.66667</v>
      </c>
      <c r="E414" s="1">
        <f>IFERROR(__xludf.DUMMYFUNCTION("""COMPUTED_VALUE"""),740.7)</f>
        <v>740.7</v>
      </c>
      <c r="G414" s="2">
        <f>IFERROR(__xludf.DUMMYFUNCTION("""COMPUTED_VALUE"""),45894.66666666667)</f>
        <v>45894.66667</v>
      </c>
      <c r="H414" s="1">
        <f>IFERROR(__xludf.DUMMYFUNCTION("""COMPUTED_VALUE"""),733.72)</f>
        <v>733.72</v>
      </c>
      <c r="J414" s="2">
        <f>IFERROR(__xludf.DUMMYFUNCTION("""COMPUTED_VALUE"""),45894.66666666667)</f>
        <v>45894.66667</v>
      </c>
      <c r="K414" s="1">
        <f>IFERROR(__xludf.DUMMYFUNCTION("""COMPUTED_VALUE"""),739.9)</f>
        <v>739.9</v>
      </c>
      <c r="M414" s="2">
        <f>IFERROR(__xludf.DUMMYFUNCTION("""COMPUTED_VALUE"""),45894.66666666667)</f>
        <v>45894.66667</v>
      </c>
      <c r="N414" s="1">
        <f>IFERROR(__xludf.DUMMYFUNCTION("""COMPUTED_VALUE"""),1.71603505E8)</f>
        <v>171603505</v>
      </c>
    </row>
    <row r="415">
      <c r="A415" s="2">
        <f>IFERROR(__xludf.DUMMYFUNCTION("""COMPUTED_VALUE"""),45895.66666666667)</f>
        <v>45895.66667</v>
      </c>
      <c r="B415" s="1">
        <f>IFERROR(__xludf.DUMMYFUNCTION("""COMPUTED_VALUE"""),739.9)</f>
        <v>739.9</v>
      </c>
      <c r="D415" s="2">
        <f>IFERROR(__xludf.DUMMYFUNCTION("""COMPUTED_VALUE"""),45895.66666666667)</f>
        <v>45895.66667</v>
      </c>
      <c r="E415" s="1">
        <f>IFERROR(__xludf.DUMMYFUNCTION("""COMPUTED_VALUE"""),739.9)</f>
        <v>739.9</v>
      </c>
      <c r="G415" s="2">
        <f>IFERROR(__xludf.DUMMYFUNCTION("""COMPUTED_VALUE"""),45895.66666666667)</f>
        <v>45895.66667</v>
      </c>
      <c r="H415" s="1">
        <f>IFERROR(__xludf.DUMMYFUNCTION("""COMPUTED_VALUE"""),732.06)</f>
        <v>732.06</v>
      </c>
      <c r="J415" s="2">
        <f>IFERROR(__xludf.DUMMYFUNCTION("""COMPUTED_VALUE"""),45895.66666666667)</f>
        <v>45895.66667</v>
      </c>
      <c r="K415" s="1">
        <f>IFERROR(__xludf.DUMMYFUNCTION("""COMPUTED_VALUE"""),738.44)</f>
        <v>738.44</v>
      </c>
      <c r="M415" s="2">
        <f>IFERROR(__xludf.DUMMYFUNCTION("""COMPUTED_VALUE"""),45895.66666666667)</f>
        <v>45895.66667</v>
      </c>
      <c r="N415" s="1">
        <f>IFERROR(__xludf.DUMMYFUNCTION("""COMPUTED_VALUE"""),2.24356799E8)</f>
        <v>224356799</v>
      </c>
    </row>
    <row r="416">
      <c r="A416" s="2">
        <f>IFERROR(__xludf.DUMMYFUNCTION("""COMPUTED_VALUE"""),45896.66666666667)</f>
        <v>45896.66667</v>
      </c>
      <c r="B416" s="1">
        <f>IFERROR(__xludf.DUMMYFUNCTION("""COMPUTED_VALUE"""),738.44)</f>
        <v>738.44</v>
      </c>
      <c r="D416" s="2">
        <f>IFERROR(__xludf.DUMMYFUNCTION("""COMPUTED_VALUE"""),45896.66666666667)</f>
        <v>45896.66667</v>
      </c>
      <c r="E416" s="1">
        <f>IFERROR(__xludf.DUMMYFUNCTION("""COMPUTED_VALUE"""),749.06)</f>
        <v>749.06</v>
      </c>
      <c r="G416" s="2">
        <f>IFERROR(__xludf.DUMMYFUNCTION("""COMPUTED_VALUE"""),45896.66666666667)</f>
        <v>45896.66667</v>
      </c>
      <c r="H416" s="1">
        <f>IFERROR(__xludf.DUMMYFUNCTION("""COMPUTED_VALUE"""),737.36)</f>
        <v>737.36</v>
      </c>
      <c r="J416" s="2">
        <f>IFERROR(__xludf.DUMMYFUNCTION("""COMPUTED_VALUE"""),45896.66666666667)</f>
        <v>45896.66667</v>
      </c>
      <c r="K416" s="1">
        <f>IFERROR(__xludf.DUMMYFUNCTION("""COMPUTED_VALUE"""),746.52)</f>
        <v>746.52</v>
      </c>
      <c r="M416" s="2">
        <f>IFERROR(__xludf.DUMMYFUNCTION("""COMPUTED_VALUE"""),45896.66666666667)</f>
        <v>45896.66667</v>
      </c>
      <c r="N416" s="1">
        <f>IFERROR(__xludf.DUMMYFUNCTION("""COMPUTED_VALUE"""),1.99321002E8)</f>
        <v>199321002</v>
      </c>
    </row>
    <row r="417">
      <c r="A417" s="2">
        <f>IFERROR(__xludf.DUMMYFUNCTION("""COMPUTED_VALUE"""),45897.66666666667)</f>
        <v>45897.66667</v>
      </c>
      <c r="B417" s="1">
        <f>IFERROR(__xludf.DUMMYFUNCTION("""COMPUTED_VALUE"""),746.52)</f>
        <v>746.52</v>
      </c>
      <c r="D417" s="2">
        <f>IFERROR(__xludf.DUMMYFUNCTION("""COMPUTED_VALUE"""),45897.66666666667)</f>
        <v>45897.66667</v>
      </c>
      <c r="E417" s="1">
        <f>IFERROR(__xludf.DUMMYFUNCTION("""COMPUTED_VALUE"""),753.18)</f>
        <v>753.18</v>
      </c>
      <c r="G417" s="2">
        <f>IFERROR(__xludf.DUMMYFUNCTION("""COMPUTED_VALUE"""),45897.66666666667)</f>
        <v>45897.66667</v>
      </c>
      <c r="H417" s="1">
        <f>IFERROR(__xludf.DUMMYFUNCTION("""COMPUTED_VALUE"""),742.15)</f>
        <v>742.15</v>
      </c>
      <c r="J417" s="2">
        <f>IFERROR(__xludf.DUMMYFUNCTION("""COMPUTED_VALUE"""),45897.66666666667)</f>
        <v>45897.66667</v>
      </c>
      <c r="K417" s="1">
        <f>IFERROR(__xludf.DUMMYFUNCTION("""COMPUTED_VALUE"""),751.97)</f>
        <v>751.97</v>
      </c>
      <c r="M417" s="2">
        <f>IFERROR(__xludf.DUMMYFUNCTION("""COMPUTED_VALUE"""),45897.66666666667)</f>
        <v>45897.66667</v>
      </c>
      <c r="N417" s="1">
        <f>IFERROR(__xludf.DUMMYFUNCTION("""COMPUTED_VALUE"""),1.89274375E8)</f>
        <v>189274375</v>
      </c>
    </row>
    <row r="418">
      <c r="A418" s="2">
        <f>IFERROR(__xludf.DUMMYFUNCTION("""COMPUTED_VALUE"""),45898.66666666667)</f>
        <v>45898.66667</v>
      </c>
      <c r="B418" s="1">
        <f>IFERROR(__xludf.DUMMYFUNCTION("""COMPUTED_VALUE"""),751.97)</f>
        <v>751.97</v>
      </c>
      <c r="D418" s="2">
        <f>IFERROR(__xludf.DUMMYFUNCTION("""COMPUTED_VALUE"""),45898.66666666667)</f>
        <v>45898.66667</v>
      </c>
      <c r="E418" s="1">
        <f>IFERROR(__xludf.DUMMYFUNCTION("""COMPUTED_VALUE"""),757.9)</f>
        <v>757.9</v>
      </c>
      <c r="G418" s="2">
        <f>IFERROR(__xludf.DUMMYFUNCTION("""COMPUTED_VALUE"""),45898.66666666667)</f>
        <v>45898.66667</v>
      </c>
      <c r="H418" s="1">
        <f>IFERROR(__xludf.DUMMYFUNCTION("""COMPUTED_VALUE"""),751.93)</f>
        <v>751.93</v>
      </c>
      <c r="J418" s="2">
        <f>IFERROR(__xludf.DUMMYFUNCTION("""COMPUTED_VALUE"""),45898.66666666667)</f>
        <v>45898.66667</v>
      </c>
      <c r="K418" s="1">
        <f>IFERROR(__xludf.DUMMYFUNCTION("""COMPUTED_VALUE"""),755.45)</f>
        <v>755.45</v>
      </c>
      <c r="M418" s="2">
        <f>IFERROR(__xludf.DUMMYFUNCTION("""COMPUTED_VALUE"""),45898.66666666667)</f>
        <v>45898.66667</v>
      </c>
      <c r="N418" s="1">
        <f>IFERROR(__xludf.DUMMYFUNCTION("""COMPUTED_VALUE"""),1.75026393E8)</f>
        <v>175026393</v>
      </c>
    </row>
    <row r="419">
      <c r="A419" s="2">
        <f>IFERROR(__xludf.DUMMYFUNCTION("""COMPUTED_VALUE"""),45902.66666666667)</f>
        <v>45902.66667</v>
      </c>
      <c r="B419" s="1">
        <f>IFERROR(__xludf.DUMMYFUNCTION("""COMPUTED_VALUE"""),755.45)</f>
        <v>755.45</v>
      </c>
      <c r="D419" s="2">
        <f>IFERROR(__xludf.DUMMYFUNCTION("""COMPUTED_VALUE"""),45902.66666666667)</f>
        <v>45902.66667</v>
      </c>
      <c r="E419" s="1">
        <f>IFERROR(__xludf.DUMMYFUNCTION("""COMPUTED_VALUE"""),758.12)</f>
        <v>758.12</v>
      </c>
      <c r="G419" s="2">
        <f>IFERROR(__xludf.DUMMYFUNCTION("""COMPUTED_VALUE"""),45902.66666666667)</f>
        <v>45902.66667</v>
      </c>
      <c r="H419" s="1">
        <f>IFERROR(__xludf.DUMMYFUNCTION("""COMPUTED_VALUE"""),748.21)</f>
        <v>748.21</v>
      </c>
      <c r="J419" s="2">
        <f>IFERROR(__xludf.DUMMYFUNCTION("""COMPUTED_VALUE"""),45902.66666666667)</f>
        <v>45902.66667</v>
      </c>
      <c r="K419" s="1">
        <f>IFERROR(__xludf.DUMMYFUNCTION("""COMPUTED_VALUE"""),757.56)</f>
        <v>757.56</v>
      </c>
      <c r="M419" s="2">
        <f>IFERROR(__xludf.DUMMYFUNCTION("""COMPUTED_VALUE"""),45902.66666666667)</f>
        <v>45902.66667</v>
      </c>
      <c r="N419" s="1">
        <f>IFERROR(__xludf.DUMMYFUNCTION("""COMPUTED_VALUE"""),2.17425151E8)</f>
        <v>217425151</v>
      </c>
    </row>
    <row r="420">
      <c r="A420" s="2">
        <f>IFERROR(__xludf.DUMMYFUNCTION("""COMPUTED_VALUE"""),45903.66666666667)</f>
        <v>45903.66667</v>
      </c>
      <c r="B420" s="1">
        <f>IFERROR(__xludf.DUMMYFUNCTION("""COMPUTED_VALUE"""),757.56)</f>
        <v>757.56</v>
      </c>
      <c r="D420" s="2">
        <f>IFERROR(__xludf.DUMMYFUNCTION("""COMPUTED_VALUE"""),45903.66666666667)</f>
        <v>45903.66667</v>
      </c>
      <c r="E420" s="1">
        <f>IFERROR(__xludf.DUMMYFUNCTION("""COMPUTED_VALUE"""),757.63)</f>
        <v>757.63</v>
      </c>
      <c r="G420" s="2">
        <f>IFERROR(__xludf.DUMMYFUNCTION("""COMPUTED_VALUE"""),45903.66666666667)</f>
        <v>45903.66667</v>
      </c>
      <c r="H420" s="1">
        <f>IFERROR(__xludf.DUMMYFUNCTION("""COMPUTED_VALUE"""),738.77)</f>
        <v>738.77</v>
      </c>
      <c r="J420" s="2">
        <f>IFERROR(__xludf.DUMMYFUNCTION("""COMPUTED_VALUE"""),45903.66666666667)</f>
        <v>45903.66667</v>
      </c>
      <c r="K420" s="1">
        <f>IFERROR(__xludf.DUMMYFUNCTION("""COMPUTED_VALUE"""),741.19)</f>
        <v>741.19</v>
      </c>
      <c r="M420" s="2">
        <f>IFERROR(__xludf.DUMMYFUNCTION("""COMPUTED_VALUE"""),45903.66666666667)</f>
        <v>45903.66667</v>
      </c>
      <c r="N420" s="1">
        <f>IFERROR(__xludf.DUMMYFUNCTION("""COMPUTED_VALUE"""),2.25859344E8)</f>
        <v>225859344</v>
      </c>
    </row>
    <row r="421">
      <c r="A421" s="2">
        <f>IFERROR(__xludf.DUMMYFUNCTION("""COMPUTED_VALUE"""),45904.66666666667)</f>
        <v>45904.66667</v>
      </c>
      <c r="B421" s="1">
        <f>IFERROR(__xludf.DUMMYFUNCTION("""COMPUTED_VALUE"""),741.19)</f>
        <v>741.19</v>
      </c>
      <c r="D421" s="2">
        <f>IFERROR(__xludf.DUMMYFUNCTION("""COMPUTED_VALUE"""),45904.66666666667)</f>
        <v>45904.66667</v>
      </c>
      <c r="E421" s="1">
        <f>IFERROR(__xludf.DUMMYFUNCTION("""COMPUTED_VALUE"""),748.89)</f>
        <v>748.89</v>
      </c>
      <c r="G421" s="2">
        <f>IFERROR(__xludf.DUMMYFUNCTION("""COMPUTED_VALUE"""),45904.66666666667)</f>
        <v>45904.66667</v>
      </c>
      <c r="H421" s="1">
        <f>IFERROR(__xludf.DUMMYFUNCTION("""COMPUTED_VALUE"""),738.53)</f>
        <v>738.53</v>
      </c>
      <c r="J421" s="2">
        <f>IFERROR(__xludf.DUMMYFUNCTION("""COMPUTED_VALUE"""),45904.66666666667)</f>
        <v>45904.66667</v>
      </c>
      <c r="K421" s="1">
        <f>IFERROR(__xludf.DUMMYFUNCTION("""COMPUTED_VALUE"""),745.89)</f>
        <v>745.89</v>
      </c>
      <c r="M421" s="2">
        <f>IFERROR(__xludf.DUMMYFUNCTION("""COMPUTED_VALUE"""),45904.66666666667)</f>
        <v>45904.66667</v>
      </c>
      <c r="N421" s="1">
        <f>IFERROR(__xludf.DUMMYFUNCTION("""COMPUTED_VALUE"""),2.03679017E8)</f>
        <v>203679017</v>
      </c>
    </row>
    <row r="422">
      <c r="A422" s="2">
        <f>IFERROR(__xludf.DUMMYFUNCTION("""COMPUTED_VALUE"""),45905.66666666667)</f>
        <v>45905.66667</v>
      </c>
      <c r="B422" s="1">
        <f>IFERROR(__xludf.DUMMYFUNCTION("""COMPUTED_VALUE"""),745.89)</f>
        <v>745.89</v>
      </c>
      <c r="D422" s="2">
        <f>IFERROR(__xludf.DUMMYFUNCTION("""COMPUTED_VALUE"""),45905.66666666667)</f>
        <v>45905.66667</v>
      </c>
      <c r="E422" s="1">
        <f>IFERROR(__xludf.DUMMYFUNCTION("""COMPUTED_VALUE"""),745.89)</f>
        <v>745.89</v>
      </c>
      <c r="G422" s="2">
        <f>IFERROR(__xludf.DUMMYFUNCTION("""COMPUTED_VALUE"""),45905.66666666667)</f>
        <v>45905.66667</v>
      </c>
      <c r="H422" s="1">
        <f>IFERROR(__xludf.DUMMYFUNCTION("""COMPUTED_VALUE"""),728.34)</f>
        <v>728.34</v>
      </c>
      <c r="J422" s="2">
        <f>IFERROR(__xludf.DUMMYFUNCTION("""COMPUTED_VALUE"""),45905.66666666667)</f>
        <v>45905.66667</v>
      </c>
      <c r="K422" s="1">
        <f>IFERROR(__xludf.DUMMYFUNCTION("""COMPUTED_VALUE"""),731.4)</f>
        <v>731.4</v>
      </c>
      <c r="M422" s="2">
        <f>IFERROR(__xludf.DUMMYFUNCTION("""COMPUTED_VALUE"""),45905.66666666667)</f>
        <v>45905.66667</v>
      </c>
      <c r="N422" s="1">
        <f>IFERROR(__xludf.DUMMYFUNCTION("""COMPUTED_VALUE"""),2.16750074E8)</f>
        <v>216750074</v>
      </c>
    </row>
    <row r="423">
      <c r="A423" s="2">
        <f>IFERROR(__xludf.DUMMYFUNCTION("""COMPUTED_VALUE"""),45908.66666666667)</f>
        <v>45908.66667</v>
      </c>
      <c r="B423" s="1">
        <f>IFERROR(__xludf.DUMMYFUNCTION("""COMPUTED_VALUE"""),731.4)</f>
        <v>731.4</v>
      </c>
      <c r="D423" s="2">
        <f>IFERROR(__xludf.DUMMYFUNCTION("""COMPUTED_VALUE"""),45908.66666666667)</f>
        <v>45908.66667</v>
      </c>
      <c r="E423" s="1">
        <f>IFERROR(__xludf.DUMMYFUNCTION("""COMPUTED_VALUE"""),736.8)</f>
        <v>736.8</v>
      </c>
      <c r="G423" s="2">
        <f>IFERROR(__xludf.DUMMYFUNCTION("""COMPUTED_VALUE"""),45908.66666666667)</f>
        <v>45908.66667</v>
      </c>
      <c r="H423" s="1">
        <f>IFERROR(__xludf.DUMMYFUNCTION("""COMPUTED_VALUE"""),723.71)</f>
        <v>723.71</v>
      </c>
      <c r="J423" s="2">
        <f>IFERROR(__xludf.DUMMYFUNCTION("""COMPUTED_VALUE"""),45908.66666666667)</f>
        <v>45908.66667</v>
      </c>
      <c r="K423" s="1">
        <f>IFERROR(__xludf.DUMMYFUNCTION("""COMPUTED_VALUE"""),729.97)</f>
        <v>729.97</v>
      </c>
      <c r="M423" s="2">
        <f>IFERROR(__xludf.DUMMYFUNCTION("""COMPUTED_VALUE"""),45908.66666666667)</f>
        <v>45908.66667</v>
      </c>
      <c r="N423" s="1">
        <f>IFERROR(__xludf.DUMMYFUNCTION("""COMPUTED_VALUE"""),3.09609972E8)</f>
        <v>309609972</v>
      </c>
    </row>
    <row r="424">
      <c r="A424" s="2">
        <f>IFERROR(__xludf.DUMMYFUNCTION("""COMPUTED_VALUE"""),45909.66666666667)</f>
        <v>45909.66667</v>
      </c>
      <c r="B424" s="1">
        <f>IFERROR(__xludf.DUMMYFUNCTION("""COMPUTED_VALUE"""),729.97)</f>
        <v>729.97</v>
      </c>
      <c r="D424" s="2">
        <f>IFERROR(__xludf.DUMMYFUNCTION("""COMPUTED_VALUE"""),45909.66666666667)</f>
        <v>45909.66667</v>
      </c>
      <c r="E424" s="1">
        <f>IFERROR(__xludf.DUMMYFUNCTION("""COMPUTED_VALUE"""),743.82)</f>
        <v>743.82</v>
      </c>
      <c r="G424" s="2">
        <f>IFERROR(__xludf.DUMMYFUNCTION("""COMPUTED_VALUE"""),45909.66666666667)</f>
        <v>45909.66667</v>
      </c>
      <c r="H424" s="1">
        <f>IFERROR(__xludf.DUMMYFUNCTION("""COMPUTED_VALUE"""),729.97)</f>
        <v>729.97</v>
      </c>
      <c r="J424" s="2">
        <f>IFERROR(__xludf.DUMMYFUNCTION("""COMPUTED_VALUE"""),45909.66666666667)</f>
        <v>45909.66667</v>
      </c>
      <c r="K424" s="1">
        <f>IFERROR(__xludf.DUMMYFUNCTION("""COMPUTED_VALUE"""),733.7)</f>
        <v>733.7</v>
      </c>
      <c r="M424" s="2">
        <f>IFERROR(__xludf.DUMMYFUNCTION("""COMPUTED_VALUE"""),45909.66666666667)</f>
        <v>45909.66667</v>
      </c>
      <c r="N424" s="1">
        <f>IFERROR(__xludf.DUMMYFUNCTION("""COMPUTED_VALUE"""),2.00862772E8)</f>
        <v>200862772</v>
      </c>
    </row>
    <row r="425">
      <c r="A425" s="2">
        <f>IFERROR(__xludf.DUMMYFUNCTION("""COMPUTED_VALUE"""),45910.66666666667)</f>
        <v>45910.66667</v>
      </c>
      <c r="B425" s="1">
        <f>IFERROR(__xludf.DUMMYFUNCTION("""COMPUTED_VALUE"""),733.7)</f>
        <v>733.7</v>
      </c>
      <c r="D425" s="2">
        <f>IFERROR(__xludf.DUMMYFUNCTION("""COMPUTED_VALUE"""),45910.66666666667)</f>
        <v>45910.66667</v>
      </c>
      <c r="E425" s="1">
        <f>IFERROR(__xludf.DUMMYFUNCTION("""COMPUTED_VALUE"""),746.84)</f>
        <v>746.84</v>
      </c>
      <c r="G425" s="2">
        <f>IFERROR(__xludf.DUMMYFUNCTION("""COMPUTED_VALUE"""),45910.66666666667)</f>
        <v>45910.66667</v>
      </c>
      <c r="H425" s="1">
        <f>IFERROR(__xludf.DUMMYFUNCTION("""COMPUTED_VALUE"""),733.7)</f>
        <v>733.7</v>
      </c>
      <c r="J425" s="2">
        <f>IFERROR(__xludf.DUMMYFUNCTION("""COMPUTED_VALUE"""),45910.66666666667)</f>
        <v>45910.66667</v>
      </c>
      <c r="K425" s="1">
        <f>IFERROR(__xludf.DUMMYFUNCTION("""COMPUTED_VALUE"""),746.65)</f>
        <v>746.65</v>
      </c>
      <c r="M425" s="2">
        <f>IFERROR(__xludf.DUMMYFUNCTION("""COMPUTED_VALUE"""),45910.66666666667)</f>
        <v>45910.66667</v>
      </c>
      <c r="N425" s="1">
        <f>IFERROR(__xludf.DUMMYFUNCTION("""COMPUTED_VALUE"""),2.24445825E8)</f>
        <v>224445825</v>
      </c>
    </row>
    <row r="426">
      <c r="A426" s="2">
        <f>IFERROR(__xludf.DUMMYFUNCTION("""COMPUTED_VALUE"""),45911.66666666667)</f>
        <v>45911.66667</v>
      </c>
      <c r="B426" s="1">
        <f>IFERROR(__xludf.DUMMYFUNCTION("""COMPUTED_VALUE"""),746.65)</f>
        <v>746.65</v>
      </c>
      <c r="D426" s="2">
        <f>IFERROR(__xludf.DUMMYFUNCTION("""COMPUTED_VALUE"""),45911.66666666667)</f>
        <v>45911.66667</v>
      </c>
      <c r="E426" s="1">
        <f>IFERROR(__xludf.DUMMYFUNCTION("""COMPUTED_VALUE"""),748.05)</f>
        <v>748.05</v>
      </c>
      <c r="G426" s="2">
        <f>IFERROR(__xludf.DUMMYFUNCTION("""COMPUTED_VALUE"""),45911.66666666667)</f>
        <v>45911.66667</v>
      </c>
      <c r="H426" s="1">
        <f>IFERROR(__xludf.DUMMYFUNCTION("""COMPUTED_VALUE"""),738.68)</f>
        <v>738.68</v>
      </c>
      <c r="J426" s="2">
        <f>IFERROR(__xludf.DUMMYFUNCTION("""COMPUTED_VALUE"""),45911.66666666667)</f>
        <v>45911.66667</v>
      </c>
      <c r="K426" s="1">
        <f>IFERROR(__xludf.DUMMYFUNCTION("""COMPUTED_VALUE"""),746.17)</f>
        <v>746.17</v>
      </c>
      <c r="M426" s="2">
        <f>IFERROR(__xludf.DUMMYFUNCTION("""COMPUTED_VALUE"""),45911.66666666667)</f>
        <v>45911.66667</v>
      </c>
      <c r="N426" s="1">
        <f>IFERROR(__xludf.DUMMYFUNCTION("""COMPUTED_VALUE"""),2.36666903E8)</f>
        <v>236666903</v>
      </c>
    </row>
    <row r="427">
      <c r="A427" s="2">
        <f>IFERROR(__xludf.DUMMYFUNCTION("""COMPUTED_VALUE"""),45912.66666666667)</f>
        <v>45912.66667</v>
      </c>
      <c r="B427" s="1">
        <f>IFERROR(__xludf.DUMMYFUNCTION("""COMPUTED_VALUE"""),746.17)</f>
        <v>746.17</v>
      </c>
      <c r="D427" s="2">
        <f>IFERROR(__xludf.DUMMYFUNCTION("""COMPUTED_VALUE"""),45912.66666666667)</f>
        <v>45912.66667</v>
      </c>
      <c r="E427" s="1">
        <f>IFERROR(__xludf.DUMMYFUNCTION("""COMPUTED_VALUE"""),752.11)</f>
        <v>752.11</v>
      </c>
      <c r="G427" s="2">
        <f>IFERROR(__xludf.DUMMYFUNCTION("""COMPUTED_VALUE"""),45912.66666666667)</f>
        <v>45912.66667</v>
      </c>
      <c r="H427" s="1">
        <f>IFERROR(__xludf.DUMMYFUNCTION("""COMPUTED_VALUE"""),741.7)</f>
        <v>741.7</v>
      </c>
      <c r="J427" s="2">
        <f>IFERROR(__xludf.DUMMYFUNCTION("""COMPUTED_VALUE"""),45912.66666666667)</f>
        <v>45912.66667</v>
      </c>
      <c r="K427" s="1">
        <f>IFERROR(__xludf.DUMMYFUNCTION("""COMPUTED_VALUE"""),741.74)</f>
        <v>741.74</v>
      </c>
      <c r="M427" s="2">
        <f>IFERROR(__xludf.DUMMYFUNCTION("""COMPUTED_VALUE"""),45912.66666666667)</f>
        <v>45912.66667</v>
      </c>
      <c r="N427" s="1">
        <f>IFERROR(__xludf.DUMMYFUNCTION("""COMPUTED_VALUE"""),1.72601094E8)</f>
        <v>172601094</v>
      </c>
    </row>
    <row r="428">
      <c r="A428" s="2">
        <f>IFERROR(__xludf.DUMMYFUNCTION("""COMPUTED_VALUE"""),45915.66666666667)</f>
        <v>45915.66667</v>
      </c>
      <c r="B428" s="1">
        <f>IFERROR(__xludf.DUMMYFUNCTION("""COMPUTED_VALUE"""),741.74)</f>
        <v>741.74</v>
      </c>
      <c r="D428" s="2">
        <f>IFERROR(__xludf.DUMMYFUNCTION("""COMPUTED_VALUE"""),45915.66666666667)</f>
        <v>45915.66667</v>
      </c>
      <c r="E428" s="1">
        <f>IFERROR(__xludf.DUMMYFUNCTION("""COMPUTED_VALUE"""),744.39)</f>
        <v>744.39</v>
      </c>
      <c r="G428" s="2">
        <f>IFERROR(__xludf.DUMMYFUNCTION("""COMPUTED_VALUE"""),45915.66666666667)</f>
        <v>45915.66667</v>
      </c>
      <c r="H428" s="1">
        <f>IFERROR(__xludf.DUMMYFUNCTION("""COMPUTED_VALUE"""),737.68)</f>
        <v>737.68</v>
      </c>
      <c r="J428" s="2">
        <f>IFERROR(__xludf.DUMMYFUNCTION("""COMPUTED_VALUE"""),45915.66666666667)</f>
        <v>45915.66667</v>
      </c>
      <c r="K428" s="1">
        <f>IFERROR(__xludf.DUMMYFUNCTION("""COMPUTED_VALUE"""),739.06)</f>
        <v>739.06</v>
      </c>
      <c r="M428" s="2">
        <f>IFERROR(__xludf.DUMMYFUNCTION("""COMPUTED_VALUE"""),45915.66666666667)</f>
        <v>45915.66667</v>
      </c>
      <c r="N428" s="1">
        <f>IFERROR(__xludf.DUMMYFUNCTION("""COMPUTED_VALUE"""),2.3722704E8)</f>
        <v>237227040</v>
      </c>
    </row>
    <row r="429">
      <c r="A429" s="2">
        <f>IFERROR(__xludf.DUMMYFUNCTION("""COMPUTED_VALUE"""),45916.66666666667)</f>
        <v>45916.66667</v>
      </c>
      <c r="B429" s="1">
        <f>IFERROR(__xludf.DUMMYFUNCTION("""COMPUTED_VALUE"""),739.06)</f>
        <v>739.06</v>
      </c>
      <c r="D429" s="2">
        <f>IFERROR(__xludf.DUMMYFUNCTION("""COMPUTED_VALUE"""),45916.66666666667)</f>
        <v>45916.66667</v>
      </c>
      <c r="E429" s="1">
        <f>IFERROR(__xludf.DUMMYFUNCTION("""COMPUTED_VALUE"""),753.82)</f>
        <v>753.82</v>
      </c>
      <c r="G429" s="2">
        <f>IFERROR(__xludf.DUMMYFUNCTION("""COMPUTED_VALUE"""),45916.66666666667)</f>
        <v>45916.66667</v>
      </c>
      <c r="H429" s="1">
        <f>IFERROR(__xludf.DUMMYFUNCTION("""COMPUTED_VALUE"""),739.06)</f>
        <v>739.06</v>
      </c>
      <c r="J429" s="2">
        <f>IFERROR(__xludf.DUMMYFUNCTION("""COMPUTED_VALUE"""),45916.66666666667)</f>
        <v>45916.66667</v>
      </c>
      <c r="K429" s="1">
        <f>IFERROR(__xludf.DUMMYFUNCTION("""COMPUTED_VALUE"""),751.66)</f>
        <v>751.66</v>
      </c>
      <c r="M429" s="2">
        <f>IFERROR(__xludf.DUMMYFUNCTION("""COMPUTED_VALUE"""),45916.66666666667)</f>
        <v>45916.66667</v>
      </c>
      <c r="N429" s="1">
        <f>IFERROR(__xludf.DUMMYFUNCTION("""COMPUTED_VALUE"""),3.29227053E8)</f>
        <v>329227053</v>
      </c>
    </row>
    <row r="430">
      <c r="A430" s="2">
        <f>IFERROR(__xludf.DUMMYFUNCTION("""COMPUTED_VALUE"""),45917.66666666667)</f>
        <v>45917.66667</v>
      </c>
      <c r="B430" s="1">
        <f>IFERROR(__xludf.DUMMYFUNCTION("""COMPUTED_VALUE"""),751.66)</f>
        <v>751.66</v>
      </c>
      <c r="D430" s="2">
        <f>IFERROR(__xludf.DUMMYFUNCTION("""COMPUTED_VALUE"""),45917.66666666667)</f>
        <v>45917.66667</v>
      </c>
      <c r="E430" s="1">
        <f>IFERROR(__xludf.DUMMYFUNCTION("""COMPUTED_VALUE"""),758.52)</f>
        <v>758.52</v>
      </c>
      <c r="G430" s="2">
        <f>IFERROR(__xludf.DUMMYFUNCTION("""COMPUTED_VALUE"""),45917.66666666667)</f>
        <v>45917.66667</v>
      </c>
      <c r="H430" s="1">
        <f>IFERROR(__xludf.DUMMYFUNCTION("""COMPUTED_VALUE"""),747.96)</f>
        <v>747.96</v>
      </c>
      <c r="J430" s="2">
        <f>IFERROR(__xludf.DUMMYFUNCTION("""COMPUTED_VALUE"""),45917.66666666667)</f>
        <v>45917.66667</v>
      </c>
      <c r="K430" s="1">
        <f>IFERROR(__xludf.DUMMYFUNCTION("""COMPUTED_VALUE"""),753.55)</f>
        <v>753.55</v>
      </c>
      <c r="M430" s="2">
        <f>IFERROR(__xludf.DUMMYFUNCTION("""COMPUTED_VALUE"""),45917.66666666667)</f>
        <v>45917.66667</v>
      </c>
      <c r="N430" s="1">
        <f>IFERROR(__xludf.DUMMYFUNCTION("""COMPUTED_VALUE"""),3.75233979E8)</f>
        <v>375233979</v>
      </c>
    </row>
    <row r="431">
      <c r="A431" s="2">
        <f>IFERROR(__xludf.DUMMYFUNCTION("""COMPUTED_VALUE"""),45918.66666666667)</f>
        <v>45918.66667</v>
      </c>
      <c r="B431" s="1">
        <f>IFERROR(__xludf.DUMMYFUNCTION("""COMPUTED_VALUE"""),753.55)</f>
        <v>753.55</v>
      </c>
      <c r="D431" s="2">
        <f>IFERROR(__xludf.DUMMYFUNCTION("""COMPUTED_VALUE"""),45918.66666666667)</f>
        <v>45918.66667</v>
      </c>
      <c r="E431" s="1">
        <f>IFERROR(__xludf.DUMMYFUNCTION("""COMPUTED_VALUE"""),755.23)</f>
        <v>755.23</v>
      </c>
      <c r="G431" s="2">
        <f>IFERROR(__xludf.DUMMYFUNCTION("""COMPUTED_VALUE"""),45918.66666666667)</f>
        <v>45918.66667</v>
      </c>
      <c r="H431" s="1">
        <f>IFERROR(__xludf.DUMMYFUNCTION("""COMPUTED_VALUE"""),745.75)</f>
        <v>745.75</v>
      </c>
      <c r="J431" s="2">
        <f>IFERROR(__xludf.DUMMYFUNCTION("""COMPUTED_VALUE"""),45918.66666666667)</f>
        <v>45918.66667</v>
      </c>
      <c r="K431" s="1">
        <f>IFERROR(__xludf.DUMMYFUNCTION("""COMPUTED_VALUE"""),750.5)</f>
        <v>750.5</v>
      </c>
      <c r="M431" s="2">
        <f>IFERROR(__xludf.DUMMYFUNCTION("""COMPUTED_VALUE"""),45918.66666666667)</f>
        <v>45918.66667</v>
      </c>
      <c r="N431" s="1">
        <f>IFERROR(__xludf.DUMMYFUNCTION("""COMPUTED_VALUE"""),2.6353309E8)</f>
        <v>263533090</v>
      </c>
    </row>
    <row r="432">
      <c r="A432" s="2">
        <f>IFERROR(__xludf.DUMMYFUNCTION("""COMPUTED_VALUE"""),45919.66666666667)</f>
        <v>45919.66667</v>
      </c>
      <c r="B432" s="1">
        <f>IFERROR(__xludf.DUMMYFUNCTION("""COMPUTED_VALUE"""),750.5)</f>
        <v>750.5</v>
      </c>
      <c r="D432" s="2">
        <f>IFERROR(__xludf.DUMMYFUNCTION("""COMPUTED_VALUE"""),45919.66666666667)</f>
        <v>45919.66667</v>
      </c>
      <c r="E432" s="1">
        <f>IFERROR(__xludf.DUMMYFUNCTION("""COMPUTED_VALUE"""),750.5)</f>
        <v>750.5</v>
      </c>
      <c r="G432" s="2">
        <f>IFERROR(__xludf.DUMMYFUNCTION("""COMPUTED_VALUE"""),45919.66666666667)</f>
        <v>45919.66667</v>
      </c>
      <c r="H432" s="1">
        <f>IFERROR(__xludf.DUMMYFUNCTION("""COMPUTED_VALUE"""),738.46)</f>
        <v>738.46</v>
      </c>
      <c r="J432" s="2">
        <f>IFERROR(__xludf.DUMMYFUNCTION("""COMPUTED_VALUE"""),45919.66666666667)</f>
        <v>45919.66667</v>
      </c>
      <c r="K432" s="1">
        <f>IFERROR(__xludf.DUMMYFUNCTION("""COMPUTED_VALUE"""),740.91)</f>
        <v>740.91</v>
      </c>
      <c r="M432" s="2">
        <f>IFERROR(__xludf.DUMMYFUNCTION("""COMPUTED_VALUE"""),45919.66666666667)</f>
        <v>45919.66667</v>
      </c>
      <c r="N432" s="1">
        <f>IFERROR(__xludf.DUMMYFUNCTION("""COMPUTED_VALUE"""),5.10201327E8)</f>
        <v>510201327</v>
      </c>
    </row>
    <row r="433">
      <c r="A433" s="2">
        <f>IFERROR(__xludf.DUMMYFUNCTION("""COMPUTED_VALUE"""),45922.66666666667)</f>
        <v>45922.66667</v>
      </c>
      <c r="B433" s="1">
        <f>IFERROR(__xludf.DUMMYFUNCTION("""COMPUTED_VALUE"""),740.91)</f>
        <v>740.91</v>
      </c>
      <c r="D433" s="2">
        <f>IFERROR(__xludf.DUMMYFUNCTION("""COMPUTED_VALUE"""),45922.66666666667)</f>
        <v>45922.66667</v>
      </c>
      <c r="E433" s="1">
        <f>IFERROR(__xludf.DUMMYFUNCTION("""COMPUTED_VALUE"""),743.7)</f>
        <v>743.7</v>
      </c>
      <c r="G433" s="2">
        <f>IFERROR(__xludf.DUMMYFUNCTION("""COMPUTED_VALUE"""),45922.66666666667)</f>
        <v>45922.66667</v>
      </c>
      <c r="H433" s="1">
        <f>IFERROR(__xludf.DUMMYFUNCTION("""COMPUTED_VALUE"""),735.58)</f>
        <v>735.58</v>
      </c>
      <c r="J433" s="2">
        <f>IFERROR(__xludf.DUMMYFUNCTION("""COMPUTED_VALUE"""),45922.66666666667)</f>
        <v>45922.66667</v>
      </c>
      <c r="K433" s="1">
        <f>IFERROR(__xludf.DUMMYFUNCTION("""COMPUTED_VALUE"""),740.19)</f>
        <v>740.19</v>
      </c>
      <c r="M433" s="2">
        <f>IFERROR(__xludf.DUMMYFUNCTION("""COMPUTED_VALUE"""),45922.66666666667)</f>
        <v>45922.66667</v>
      </c>
      <c r="N433" s="1">
        <f>IFERROR(__xludf.DUMMYFUNCTION("""COMPUTED_VALUE"""),1.97913941E8)</f>
        <v>197913941</v>
      </c>
    </row>
    <row r="434">
      <c r="A434" s="2">
        <f>IFERROR(__xludf.DUMMYFUNCTION("""COMPUTED_VALUE"""),45923.66666666667)</f>
        <v>45923.66667</v>
      </c>
      <c r="B434" s="1">
        <f>IFERROR(__xludf.DUMMYFUNCTION("""COMPUTED_VALUE"""),740.19)</f>
        <v>740.19</v>
      </c>
      <c r="D434" s="2">
        <f>IFERROR(__xludf.DUMMYFUNCTION("""COMPUTED_VALUE"""),45923.66666666667)</f>
        <v>45923.66667</v>
      </c>
      <c r="E434" s="1">
        <f>IFERROR(__xludf.DUMMYFUNCTION("""COMPUTED_VALUE"""),760.73)</f>
        <v>760.73</v>
      </c>
      <c r="G434" s="2">
        <f>IFERROR(__xludf.DUMMYFUNCTION("""COMPUTED_VALUE"""),45923.66666666667)</f>
        <v>45923.66667</v>
      </c>
      <c r="H434" s="1">
        <f>IFERROR(__xludf.DUMMYFUNCTION("""COMPUTED_VALUE"""),740.19)</f>
        <v>740.19</v>
      </c>
      <c r="J434" s="2">
        <f>IFERROR(__xludf.DUMMYFUNCTION("""COMPUTED_VALUE"""),45923.66666666667)</f>
        <v>45923.66667</v>
      </c>
      <c r="K434" s="1">
        <f>IFERROR(__xludf.DUMMYFUNCTION("""COMPUTED_VALUE"""),752.76)</f>
        <v>752.76</v>
      </c>
      <c r="M434" s="2">
        <f>IFERROR(__xludf.DUMMYFUNCTION("""COMPUTED_VALUE"""),45923.66666666667)</f>
        <v>45923.66667</v>
      </c>
      <c r="N434" s="1">
        <f>IFERROR(__xludf.DUMMYFUNCTION("""COMPUTED_VALUE"""),2.55734151E8)</f>
        <v>255734151</v>
      </c>
    </row>
    <row r="435">
      <c r="A435" s="2">
        <f>IFERROR(__xludf.DUMMYFUNCTION("""COMPUTED_VALUE"""),45924.66666666667)</f>
        <v>45924.66667</v>
      </c>
      <c r="B435" s="1">
        <f>IFERROR(__xludf.DUMMYFUNCTION("""COMPUTED_VALUE"""),752.76)</f>
        <v>752.76</v>
      </c>
      <c r="D435" s="2">
        <f>IFERROR(__xludf.DUMMYFUNCTION("""COMPUTED_VALUE"""),45924.66666666667)</f>
        <v>45924.66667</v>
      </c>
      <c r="E435" s="1">
        <f>IFERROR(__xludf.DUMMYFUNCTION("""COMPUTED_VALUE"""),769.18)</f>
        <v>769.18</v>
      </c>
      <c r="G435" s="2">
        <f>IFERROR(__xludf.DUMMYFUNCTION("""COMPUTED_VALUE"""),45924.66666666667)</f>
        <v>45924.66667</v>
      </c>
      <c r="H435" s="1">
        <f>IFERROR(__xludf.DUMMYFUNCTION("""COMPUTED_VALUE"""),752.76)</f>
        <v>752.76</v>
      </c>
      <c r="J435" s="2">
        <f>IFERROR(__xludf.DUMMYFUNCTION("""COMPUTED_VALUE"""),45924.66666666667)</f>
        <v>45924.66667</v>
      </c>
      <c r="K435" s="1">
        <f>IFERROR(__xludf.DUMMYFUNCTION("""COMPUTED_VALUE"""),761.89)</f>
        <v>761.89</v>
      </c>
      <c r="M435" s="2">
        <f>IFERROR(__xludf.DUMMYFUNCTION("""COMPUTED_VALUE"""),45924.66666666667)</f>
        <v>45924.66667</v>
      </c>
      <c r="N435" s="1">
        <f>IFERROR(__xludf.DUMMYFUNCTION("""COMPUTED_VALUE"""),2.25630416E8)</f>
        <v>225630416</v>
      </c>
    </row>
    <row r="436">
      <c r="A436" s="2">
        <f>IFERROR(__xludf.DUMMYFUNCTION("""COMPUTED_VALUE"""),45925.66666666667)</f>
        <v>45925.66667</v>
      </c>
      <c r="B436" s="1">
        <f>IFERROR(__xludf.DUMMYFUNCTION("""COMPUTED_VALUE"""),761.89)</f>
        <v>761.89</v>
      </c>
      <c r="D436" s="2">
        <f>IFERROR(__xludf.DUMMYFUNCTION("""COMPUTED_VALUE"""),45925.66666666667)</f>
        <v>45925.66667</v>
      </c>
      <c r="E436" s="1">
        <f>IFERROR(__xludf.DUMMYFUNCTION("""COMPUTED_VALUE"""),769.08)</f>
        <v>769.08</v>
      </c>
      <c r="G436" s="2">
        <f>IFERROR(__xludf.DUMMYFUNCTION("""COMPUTED_VALUE"""),45925.66666666667)</f>
        <v>45925.66667</v>
      </c>
      <c r="H436" s="1">
        <f>IFERROR(__xludf.DUMMYFUNCTION("""COMPUTED_VALUE"""),759.61)</f>
        <v>759.61</v>
      </c>
      <c r="J436" s="2">
        <f>IFERROR(__xludf.DUMMYFUNCTION("""COMPUTED_VALUE"""),45925.66666666667)</f>
        <v>45925.66667</v>
      </c>
      <c r="K436" s="1">
        <f>IFERROR(__xludf.DUMMYFUNCTION("""COMPUTED_VALUE"""),768.37)</f>
        <v>768.37</v>
      </c>
      <c r="M436" s="2">
        <f>IFERROR(__xludf.DUMMYFUNCTION("""COMPUTED_VALUE"""),45925.66666666667)</f>
        <v>45925.66667</v>
      </c>
      <c r="N436" s="1">
        <f>IFERROR(__xludf.DUMMYFUNCTION("""COMPUTED_VALUE"""),1.99238615E8)</f>
        <v>199238615</v>
      </c>
    </row>
    <row r="437">
      <c r="A437" s="2">
        <f>IFERROR(__xludf.DUMMYFUNCTION("""COMPUTED_VALUE"""),45926.66666666667)</f>
        <v>45926.66667</v>
      </c>
      <c r="B437" s="1">
        <f>IFERROR(__xludf.DUMMYFUNCTION("""COMPUTED_VALUE"""),768.37)</f>
        <v>768.37</v>
      </c>
      <c r="D437" s="2">
        <f>IFERROR(__xludf.DUMMYFUNCTION("""COMPUTED_VALUE"""),45926.66666666667)</f>
        <v>45926.66667</v>
      </c>
      <c r="E437" s="1">
        <f>IFERROR(__xludf.DUMMYFUNCTION("""COMPUTED_VALUE"""),783.0)</f>
        <v>783</v>
      </c>
      <c r="G437" s="2">
        <f>IFERROR(__xludf.DUMMYFUNCTION("""COMPUTED_VALUE"""),45926.66666666667)</f>
        <v>45926.66667</v>
      </c>
      <c r="H437" s="1">
        <f>IFERROR(__xludf.DUMMYFUNCTION("""COMPUTED_VALUE"""),768.37)</f>
        <v>768.37</v>
      </c>
      <c r="J437" s="2">
        <f>IFERROR(__xludf.DUMMYFUNCTION("""COMPUTED_VALUE"""),45926.66666666667)</f>
        <v>45926.66667</v>
      </c>
      <c r="K437" s="1">
        <f>IFERROR(__xludf.DUMMYFUNCTION("""COMPUTED_VALUE"""),775.37)</f>
        <v>775.37</v>
      </c>
      <c r="M437" s="2">
        <f>IFERROR(__xludf.DUMMYFUNCTION("""COMPUTED_VALUE"""),45926.66666666667)</f>
        <v>45926.66667</v>
      </c>
      <c r="N437" s="1">
        <f>IFERROR(__xludf.DUMMYFUNCTION("""COMPUTED_VALUE"""),2.25507721E8)</f>
        <v>225507721</v>
      </c>
    </row>
  </sheetData>
  <drawing r:id="rId1"/>
</worksheet>
</file>