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IFERROR(__xludf.DUMMYFUNCTION("GOOGLEFINANCE(""DJUSEU"",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IFERROR(__xludf.DUMMYFUNCTION("GOOGLEFINANCE(""DJUSEU"",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IFERROR(__xludf.DUMMYFUNCTION("GOOGLEFINANCE(""DJUSEU"",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IFERROR(__xludf.DUMMYFUNCTION("GOOGLEFINANCE(""DJUSEU"",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IFERROR(__xludf.DUMMYFUNCTION("GOOGLEFINANCE(""DJUSEU"",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IFERROR(__xludf.DUMMYFUNCTION("""COMPUTED_VALUE"""),297.42)</f>
        <v>297.42</v>
      </c>
      <c r="D2" s="2">
        <f>IFERROR(__xludf.DUMMYFUNCTION("""COMPUTED_VALUE"""),45293.66666666667)</f>
        <v>45293.66667</v>
      </c>
      <c r="E2" s="1">
        <f>IFERROR(__xludf.DUMMYFUNCTION("""COMPUTED_VALUE"""),302.63)</f>
        <v>302.63</v>
      </c>
      <c r="G2" s="2">
        <f>IFERROR(__xludf.DUMMYFUNCTION("""COMPUTED_VALUE"""),45293.66666666667)</f>
        <v>45293.66667</v>
      </c>
      <c r="H2" s="1">
        <f>IFERROR(__xludf.DUMMYFUNCTION("""COMPUTED_VALUE"""),296.38)</f>
        <v>296.38</v>
      </c>
      <c r="J2" s="2">
        <f>IFERROR(__xludf.DUMMYFUNCTION("""COMPUTED_VALUE"""),45293.66666666667)</f>
        <v>45293.66667</v>
      </c>
      <c r="K2" s="1">
        <f>IFERROR(__xludf.DUMMYFUNCTION("""COMPUTED_VALUE"""),301.87)</f>
        <v>301.87</v>
      </c>
      <c r="M2" s="2">
        <f>IFERROR(__xludf.DUMMYFUNCTION("""COMPUTED_VALUE"""),45293.66666666667)</f>
        <v>45293.66667</v>
      </c>
      <c r="N2" s="1">
        <f>IFERROR(__xludf.DUMMYFUNCTION("""COMPUTED_VALUE"""),1.02788055E8)</f>
        <v>102788055</v>
      </c>
    </row>
    <row r="3">
      <c r="A3" s="2">
        <f>IFERROR(__xludf.DUMMYFUNCTION("""COMPUTED_VALUE"""),45294.66666666667)</f>
        <v>45294.66667</v>
      </c>
      <c r="B3" s="1">
        <f>IFERROR(__xludf.DUMMYFUNCTION("""COMPUTED_VALUE"""),301.61)</f>
        <v>301.61</v>
      </c>
      <c r="D3" s="2">
        <f>IFERROR(__xludf.DUMMYFUNCTION("""COMPUTED_VALUE"""),45294.66666666667)</f>
        <v>45294.66667</v>
      </c>
      <c r="E3" s="1">
        <f>IFERROR(__xludf.DUMMYFUNCTION("""COMPUTED_VALUE"""),303.91)</f>
        <v>303.91</v>
      </c>
      <c r="G3" s="2">
        <f>IFERROR(__xludf.DUMMYFUNCTION("""COMPUTED_VALUE"""),45294.66666666667)</f>
        <v>45294.66667</v>
      </c>
      <c r="H3" s="1">
        <f>IFERROR(__xludf.DUMMYFUNCTION("""COMPUTED_VALUE"""),299.92)</f>
        <v>299.92</v>
      </c>
      <c r="J3" s="2">
        <f>IFERROR(__xludf.DUMMYFUNCTION("""COMPUTED_VALUE"""),45294.66666666667)</f>
        <v>45294.66667</v>
      </c>
      <c r="K3" s="1">
        <f>IFERROR(__xludf.DUMMYFUNCTION("""COMPUTED_VALUE"""),303.33)</f>
        <v>303.33</v>
      </c>
      <c r="M3" s="2">
        <f>IFERROR(__xludf.DUMMYFUNCTION("""COMPUTED_VALUE"""),45294.66666666667)</f>
        <v>45294.66667</v>
      </c>
      <c r="N3" s="1">
        <f>IFERROR(__xludf.DUMMYFUNCTION("""COMPUTED_VALUE"""),1.08595119E8)</f>
        <v>108595119</v>
      </c>
    </row>
    <row r="4">
      <c r="A4" s="2">
        <f>IFERROR(__xludf.DUMMYFUNCTION("""COMPUTED_VALUE"""),45295.66666666667)</f>
        <v>45295.66667</v>
      </c>
      <c r="B4" s="1">
        <f>IFERROR(__xludf.DUMMYFUNCTION("""COMPUTED_VALUE"""),303.98)</f>
        <v>303.98</v>
      </c>
      <c r="D4" s="2">
        <f>IFERROR(__xludf.DUMMYFUNCTION("""COMPUTED_VALUE"""),45295.66666666667)</f>
        <v>45295.66667</v>
      </c>
      <c r="E4" s="1">
        <f>IFERROR(__xludf.DUMMYFUNCTION("""COMPUTED_VALUE"""),305.51)</f>
        <v>305.51</v>
      </c>
      <c r="G4" s="2">
        <f>IFERROR(__xludf.DUMMYFUNCTION("""COMPUTED_VALUE"""),45295.66666666667)</f>
        <v>45295.66667</v>
      </c>
      <c r="H4" s="1">
        <f>IFERROR(__xludf.DUMMYFUNCTION("""COMPUTED_VALUE"""),302.02)</f>
        <v>302.02</v>
      </c>
      <c r="J4" s="2">
        <f>IFERROR(__xludf.DUMMYFUNCTION("""COMPUTED_VALUE"""),45295.66666666667)</f>
        <v>45295.66667</v>
      </c>
      <c r="K4" s="1">
        <f>IFERROR(__xludf.DUMMYFUNCTION("""COMPUTED_VALUE"""),302.3)</f>
        <v>302.3</v>
      </c>
      <c r="M4" s="2">
        <f>IFERROR(__xludf.DUMMYFUNCTION("""COMPUTED_VALUE"""),45295.66666666667)</f>
        <v>45295.66667</v>
      </c>
      <c r="N4" s="1">
        <f>IFERROR(__xludf.DUMMYFUNCTION("""COMPUTED_VALUE"""),9.5742774E7)</f>
        <v>95742774</v>
      </c>
    </row>
    <row r="5">
      <c r="A5" s="2">
        <f>IFERROR(__xludf.DUMMYFUNCTION("""COMPUTED_VALUE"""),45296.66666666667)</f>
        <v>45296.66667</v>
      </c>
      <c r="B5" s="1">
        <f>IFERROR(__xludf.DUMMYFUNCTION("""COMPUTED_VALUE"""),301.71)</f>
        <v>301.71</v>
      </c>
      <c r="D5" s="2">
        <f>IFERROR(__xludf.DUMMYFUNCTION("""COMPUTED_VALUE"""),45296.66666666667)</f>
        <v>45296.66667</v>
      </c>
      <c r="E5" s="1">
        <f>IFERROR(__xludf.DUMMYFUNCTION("""COMPUTED_VALUE"""),305.0)</f>
        <v>305</v>
      </c>
      <c r="G5" s="2">
        <f>IFERROR(__xludf.DUMMYFUNCTION("""COMPUTED_VALUE"""),45296.66666666667)</f>
        <v>45296.66667</v>
      </c>
      <c r="H5" s="1">
        <f>IFERROR(__xludf.DUMMYFUNCTION("""COMPUTED_VALUE"""),300.55)</f>
        <v>300.55</v>
      </c>
      <c r="J5" s="2">
        <f>IFERROR(__xludf.DUMMYFUNCTION("""COMPUTED_VALUE"""),45296.66666666667)</f>
        <v>45296.66667</v>
      </c>
      <c r="K5" s="1">
        <f>IFERROR(__xludf.DUMMYFUNCTION("""COMPUTED_VALUE"""),303.32)</f>
        <v>303.32</v>
      </c>
      <c r="M5" s="2">
        <f>IFERROR(__xludf.DUMMYFUNCTION("""COMPUTED_VALUE"""),45296.66666666667)</f>
        <v>45296.66667</v>
      </c>
      <c r="N5" s="1">
        <f>IFERROR(__xludf.DUMMYFUNCTION("""COMPUTED_VALUE"""),9.2002637E7)</f>
        <v>92002637</v>
      </c>
    </row>
    <row r="6">
      <c r="A6" s="2">
        <f>IFERROR(__xludf.DUMMYFUNCTION("""COMPUTED_VALUE"""),45299.66666666667)</f>
        <v>45299.66667</v>
      </c>
      <c r="B6" s="1">
        <f>IFERROR(__xludf.DUMMYFUNCTION("""COMPUTED_VALUE"""),302.59)</f>
        <v>302.59</v>
      </c>
      <c r="D6" s="2">
        <f>IFERROR(__xludf.DUMMYFUNCTION("""COMPUTED_VALUE"""),45299.66666666667)</f>
        <v>45299.66667</v>
      </c>
      <c r="E6" s="1">
        <f>IFERROR(__xludf.DUMMYFUNCTION("""COMPUTED_VALUE"""),305.99)</f>
        <v>305.99</v>
      </c>
      <c r="G6" s="2">
        <f>IFERROR(__xludf.DUMMYFUNCTION("""COMPUTED_VALUE"""),45299.66666666667)</f>
        <v>45299.66667</v>
      </c>
      <c r="H6" s="1">
        <f>IFERROR(__xludf.DUMMYFUNCTION("""COMPUTED_VALUE"""),301.93)</f>
        <v>301.93</v>
      </c>
      <c r="J6" s="2">
        <f>IFERROR(__xludf.DUMMYFUNCTION("""COMPUTED_VALUE"""),45299.66666666667)</f>
        <v>45299.66667</v>
      </c>
      <c r="K6" s="1">
        <f>IFERROR(__xludf.DUMMYFUNCTION("""COMPUTED_VALUE"""),305.88)</f>
        <v>305.88</v>
      </c>
      <c r="M6" s="2">
        <f>IFERROR(__xludf.DUMMYFUNCTION("""COMPUTED_VALUE"""),45299.66666666667)</f>
        <v>45299.66667</v>
      </c>
      <c r="N6" s="1">
        <f>IFERROR(__xludf.DUMMYFUNCTION("""COMPUTED_VALUE"""),7.6327356E7)</f>
        <v>76327356</v>
      </c>
    </row>
    <row r="7">
      <c r="A7" s="2">
        <f>IFERROR(__xludf.DUMMYFUNCTION("""COMPUTED_VALUE"""),45300.66666666667)</f>
        <v>45300.66667</v>
      </c>
      <c r="B7" s="1">
        <f>IFERROR(__xludf.DUMMYFUNCTION("""COMPUTED_VALUE"""),303.99)</f>
        <v>303.99</v>
      </c>
      <c r="D7" s="2">
        <f>IFERROR(__xludf.DUMMYFUNCTION("""COMPUTED_VALUE"""),45300.66666666667)</f>
        <v>45300.66667</v>
      </c>
      <c r="E7" s="1">
        <f>IFERROR(__xludf.DUMMYFUNCTION("""COMPUTED_VALUE"""),304.36)</f>
        <v>304.36</v>
      </c>
      <c r="G7" s="2">
        <f>IFERROR(__xludf.DUMMYFUNCTION("""COMPUTED_VALUE"""),45300.66666666667)</f>
        <v>45300.66667</v>
      </c>
      <c r="H7" s="1">
        <f>IFERROR(__xludf.DUMMYFUNCTION("""COMPUTED_VALUE"""),302.84)</f>
        <v>302.84</v>
      </c>
      <c r="J7" s="2">
        <f>IFERROR(__xludf.DUMMYFUNCTION("""COMPUTED_VALUE"""),45300.66666666667)</f>
        <v>45300.66667</v>
      </c>
      <c r="K7" s="1">
        <f>IFERROR(__xludf.DUMMYFUNCTION("""COMPUTED_VALUE"""),303.5)</f>
        <v>303.5</v>
      </c>
      <c r="M7" s="2">
        <f>IFERROR(__xludf.DUMMYFUNCTION("""COMPUTED_VALUE"""),45300.66666666667)</f>
        <v>45300.66667</v>
      </c>
      <c r="N7" s="1">
        <f>IFERROR(__xludf.DUMMYFUNCTION("""COMPUTED_VALUE"""),7.9510321E7)</f>
        <v>79510321</v>
      </c>
    </row>
    <row r="8">
      <c r="A8" s="2">
        <f>IFERROR(__xludf.DUMMYFUNCTION("""COMPUTED_VALUE"""),45301.66666666667)</f>
        <v>45301.66667</v>
      </c>
      <c r="B8" s="1">
        <f>IFERROR(__xludf.DUMMYFUNCTION("""COMPUTED_VALUE"""),303.41)</f>
        <v>303.41</v>
      </c>
      <c r="D8" s="2">
        <f>IFERROR(__xludf.DUMMYFUNCTION("""COMPUTED_VALUE"""),45301.66666666667)</f>
        <v>45301.66667</v>
      </c>
      <c r="E8" s="1">
        <f>IFERROR(__xludf.DUMMYFUNCTION("""COMPUTED_VALUE"""),304.29)</f>
        <v>304.29</v>
      </c>
      <c r="G8" s="2">
        <f>IFERROR(__xludf.DUMMYFUNCTION("""COMPUTED_VALUE"""),45301.66666666667)</f>
        <v>45301.66667</v>
      </c>
      <c r="H8" s="1">
        <f>IFERROR(__xludf.DUMMYFUNCTION("""COMPUTED_VALUE"""),302.15)</f>
        <v>302.15</v>
      </c>
      <c r="J8" s="2">
        <f>IFERROR(__xludf.DUMMYFUNCTION("""COMPUTED_VALUE"""),45301.66666666667)</f>
        <v>45301.66667</v>
      </c>
      <c r="K8" s="1">
        <f>IFERROR(__xludf.DUMMYFUNCTION("""COMPUTED_VALUE"""),302.9)</f>
        <v>302.9</v>
      </c>
      <c r="M8" s="2">
        <f>IFERROR(__xludf.DUMMYFUNCTION("""COMPUTED_VALUE"""),45301.66666666667)</f>
        <v>45301.66667</v>
      </c>
      <c r="N8" s="1">
        <f>IFERROR(__xludf.DUMMYFUNCTION("""COMPUTED_VALUE"""),7.5129018E7)</f>
        <v>75129018</v>
      </c>
    </row>
    <row r="9">
      <c r="A9" s="2">
        <f>IFERROR(__xludf.DUMMYFUNCTION("""COMPUTED_VALUE"""),45302.66666666667)</f>
        <v>45302.66667</v>
      </c>
      <c r="B9" s="1">
        <f>IFERROR(__xludf.DUMMYFUNCTION("""COMPUTED_VALUE"""),301.9)</f>
        <v>301.9</v>
      </c>
      <c r="D9" s="2">
        <f>IFERROR(__xludf.DUMMYFUNCTION("""COMPUTED_VALUE"""),45302.66666666667)</f>
        <v>45302.66667</v>
      </c>
      <c r="E9" s="1">
        <f>IFERROR(__xludf.DUMMYFUNCTION("""COMPUTED_VALUE"""),301.9)</f>
        <v>301.9</v>
      </c>
      <c r="G9" s="2">
        <f>IFERROR(__xludf.DUMMYFUNCTION("""COMPUTED_VALUE"""),45302.66666666667)</f>
        <v>45302.66667</v>
      </c>
      <c r="H9" s="1">
        <f>IFERROR(__xludf.DUMMYFUNCTION("""COMPUTED_VALUE"""),295.34)</f>
        <v>295.34</v>
      </c>
      <c r="J9" s="2">
        <f>IFERROR(__xludf.DUMMYFUNCTION("""COMPUTED_VALUE"""),45302.66666666667)</f>
        <v>45302.66667</v>
      </c>
      <c r="K9" s="1">
        <f>IFERROR(__xludf.DUMMYFUNCTION("""COMPUTED_VALUE"""),296.14)</f>
        <v>296.14</v>
      </c>
      <c r="M9" s="2">
        <f>IFERROR(__xludf.DUMMYFUNCTION("""COMPUTED_VALUE"""),45302.66666666667)</f>
        <v>45302.66667</v>
      </c>
      <c r="N9" s="1">
        <f>IFERROR(__xludf.DUMMYFUNCTION("""COMPUTED_VALUE"""),9.1504462E7)</f>
        <v>91504462</v>
      </c>
    </row>
    <row r="10">
      <c r="A10" s="2">
        <f>IFERROR(__xludf.DUMMYFUNCTION("""COMPUTED_VALUE"""),45303.66666666667)</f>
        <v>45303.66667</v>
      </c>
      <c r="B10" s="1">
        <f>IFERROR(__xludf.DUMMYFUNCTION("""COMPUTED_VALUE"""),298.36)</f>
        <v>298.36</v>
      </c>
      <c r="D10" s="2">
        <f>IFERROR(__xludf.DUMMYFUNCTION("""COMPUTED_VALUE"""),45303.66666666667)</f>
        <v>45303.66667</v>
      </c>
      <c r="E10" s="1">
        <f>IFERROR(__xludf.DUMMYFUNCTION("""COMPUTED_VALUE"""),298.95)</f>
        <v>298.95</v>
      </c>
      <c r="G10" s="2">
        <f>IFERROR(__xludf.DUMMYFUNCTION("""COMPUTED_VALUE"""),45303.66666666667)</f>
        <v>45303.66667</v>
      </c>
      <c r="H10" s="1">
        <f>IFERROR(__xludf.DUMMYFUNCTION("""COMPUTED_VALUE"""),296.9)</f>
        <v>296.9</v>
      </c>
      <c r="J10" s="2">
        <f>IFERROR(__xludf.DUMMYFUNCTION("""COMPUTED_VALUE"""),45303.66666666667)</f>
        <v>45303.66667</v>
      </c>
      <c r="K10" s="1">
        <f>IFERROR(__xludf.DUMMYFUNCTION("""COMPUTED_VALUE"""),297.93)</f>
        <v>297.93</v>
      </c>
      <c r="M10" s="2">
        <f>IFERROR(__xludf.DUMMYFUNCTION("""COMPUTED_VALUE"""),45303.66666666667)</f>
        <v>45303.66667</v>
      </c>
      <c r="N10" s="1">
        <f>IFERROR(__xludf.DUMMYFUNCTION("""COMPUTED_VALUE"""),7.6692162E7)</f>
        <v>76692162</v>
      </c>
    </row>
    <row r="11">
      <c r="A11" s="2">
        <f>IFERROR(__xludf.DUMMYFUNCTION("""COMPUTED_VALUE"""),45307.66666666667)</f>
        <v>45307.66667</v>
      </c>
      <c r="B11" s="1">
        <f>IFERROR(__xludf.DUMMYFUNCTION("""COMPUTED_VALUE"""),296.69)</f>
        <v>296.69</v>
      </c>
      <c r="D11" s="2">
        <f>IFERROR(__xludf.DUMMYFUNCTION("""COMPUTED_VALUE"""),45307.66666666667)</f>
        <v>45307.66667</v>
      </c>
      <c r="E11" s="1">
        <f>IFERROR(__xludf.DUMMYFUNCTION("""COMPUTED_VALUE"""),297.15)</f>
        <v>297.15</v>
      </c>
      <c r="G11" s="2">
        <f>IFERROR(__xludf.DUMMYFUNCTION("""COMPUTED_VALUE"""),45307.66666666667)</f>
        <v>45307.66667</v>
      </c>
      <c r="H11" s="1">
        <f>IFERROR(__xludf.DUMMYFUNCTION("""COMPUTED_VALUE"""),293.93)</f>
        <v>293.93</v>
      </c>
      <c r="J11" s="2">
        <f>IFERROR(__xludf.DUMMYFUNCTION("""COMPUTED_VALUE"""),45307.66666666667)</f>
        <v>45307.66667</v>
      </c>
      <c r="K11" s="1">
        <f>IFERROR(__xludf.DUMMYFUNCTION("""COMPUTED_VALUE"""),294.6)</f>
        <v>294.6</v>
      </c>
      <c r="M11" s="2">
        <f>IFERROR(__xludf.DUMMYFUNCTION("""COMPUTED_VALUE"""),45307.66666666667)</f>
        <v>45307.66667</v>
      </c>
      <c r="N11" s="1">
        <f>IFERROR(__xludf.DUMMYFUNCTION("""COMPUTED_VALUE"""),9.8338962E7)</f>
        <v>98338962</v>
      </c>
    </row>
    <row r="12">
      <c r="A12" s="2">
        <f>IFERROR(__xludf.DUMMYFUNCTION("""COMPUTED_VALUE"""),45308.66666666667)</f>
        <v>45308.66667</v>
      </c>
      <c r="B12" s="1">
        <f>IFERROR(__xludf.DUMMYFUNCTION("""COMPUTED_VALUE"""),292.47)</f>
        <v>292.47</v>
      </c>
      <c r="D12" s="2">
        <f>IFERROR(__xludf.DUMMYFUNCTION("""COMPUTED_VALUE"""),45308.66666666667)</f>
        <v>45308.66667</v>
      </c>
      <c r="E12" s="1">
        <f>IFERROR(__xludf.DUMMYFUNCTION("""COMPUTED_VALUE"""),295.05)</f>
        <v>295.05</v>
      </c>
      <c r="G12" s="2">
        <f>IFERROR(__xludf.DUMMYFUNCTION("""COMPUTED_VALUE"""),45308.66666666667)</f>
        <v>45308.66667</v>
      </c>
      <c r="H12" s="1">
        <f>IFERROR(__xludf.DUMMYFUNCTION("""COMPUTED_VALUE"""),287.83)</f>
        <v>287.83</v>
      </c>
      <c r="J12" s="2">
        <f>IFERROR(__xludf.DUMMYFUNCTION("""COMPUTED_VALUE"""),45308.66666666667)</f>
        <v>45308.66667</v>
      </c>
      <c r="K12" s="1">
        <f>IFERROR(__xludf.DUMMYFUNCTION("""COMPUTED_VALUE"""),290.05)</f>
        <v>290.05</v>
      </c>
      <c r="M12" s="2">
        <f>IFERROR(__xludf.DUMMYFUNCTION("""COMPUTED_VALUE"""),45308.66666666667)</f>
        <v>45308.66667</v>
      </c>
      <c r="N12" s="1">
        <f>IFERROR(__xludf.DUMMYFUNCTION("""COMPUTED_VALUE"""),9.9676313E7)</f>
        <v>99676313</v>
      </c>
    </row>
    <row r="13">
      <c r="A13" s="2">
        <f>IFERROR(__xludf.DUMMYFUNCTION("""COMPUTED_VALUE"""),45309.66666666667)</f>
        <v>45309.66667</v>
      </c>
      <c r="B13" s="1">
        <f>IFERROR(__xludf.DUMMYFUNCTION("""COMPUTED_VALUE"""),288.79)</f>
        <v>288.79</v>
      </c>
      <c r="D13" s="2">
        <f>IFERROR(__xludf.DUMMYFUNCTION("""COMPUTED_VALUE"""),45309.66666666667)</f>
        <v>45309.66667</v>
      </c>
      <c r="E13" s="1">
        <f>IFERROR(__xludf.DUMMYFUNCTION("""COMPUTED_VALUE"""),289.01)</f>
        <v>289.01</v>
      </c>
      <c r="G13" s="2">
        <f>IFERROR(__xludf.DUMMYFUNCTION("""COMPUTED_VALUE"""),45309.66666666667)</f>
        <v>45309.66667</v>
      </c>
      <c r="H13" s="1">
        <f>IFERROR(__xludf.DUMMYFUNCTION("""COMPUTED_VALUE"""),285.61)</f>
        <v>285.61</v>
      </c>
      <c r="J13" s="2">
        <f>IFERROR(__xludf.DUMMYFUNCTION("""COMPUTED_VALUE"""),45309.66666666667)</f>
        <v>45309.66667</v>
      </c>
      <c r="K13" s="1">
        <f>IFERROR(__xludf.DUMMYFUNCTION("""COMPUTED_VALUE"""),287.06)</f>
        <v>287.06</v>
      </c>
      <c r="M13" s="2">
        <f>IFERROR(__xludf.DUMMYFUNCTION("""COMPUTED_VALUE"""),45309.66666666667)</f>
        <v>45309.66667</v>
      </c>
      <c r="N13" s="1">
        <f>IFERROR(__xludf.DUMMYFUNCTION("""COMPUTED_VALUE"""),9.848447E7)</f>
        <v>98484470</v>
      </c>
    </row>
    <row r="14">
      <c r="A14" s="2">
        <f>IFERROR(__xludf.DUMMYFUNCTION("""COMPUTED_VALUE"""),45310.66666666667)</f>
        <v>45310.66667</v>
      </c>
      <c r="B14" s="1">
        <f>IFERROR(__xludf.DUMMYFUNCTION("""COMPUTED_VALUE"""),287.7)</f>
        <v>287.7</v>
      </c>
      <c r="D14" s="2">
        <f>IFERROR(__xludf.DUMMYFUNCTION("""COMPUTED_VALUE"""),45310.66666666667)</f>
        <v>45310.66667</v>
      </c>
      <c r="E14" s="1">
        <f>IFERROR(__xludf.DUMMYFUNCTION("""COMPUTED_VALUE"""),287.82)</f>
        <v>287.82</v>
      </c>
      <c r="G14" s="2">
        <f>IFERROR(__xludf.DUMMYFUNCTION("""COMPUTED_VALUE"""),45310.66666666667)</f>
        <v>45310.66667</v>
      </c>
      <c r="H14" s="1">
        <f>IFERROR(__xludf.DUMMYFUNCTION("""COMPUTED_VALUE"""),284.76)</f>
        <v>284.76</v>
      </c>
      <c r="J14" s="2">
        <f>IFERROR(__xludf.DUMMYFUNCTION("""COMPUTED_VALUE"""),45310.66666666667)</f>
        <v>45310.66667</v>
      </c>
      <c r="K14" s="1">
        <f>IFERROR(__xludf.DUMMYFUNCTION("""COMPUTED_VALUE"""),286.83)</f>
        <v>286.83</v>
      </c>
      <c r="M14" s="2">
        <f>IFERROR(__xludf.DUMMYFUNCTION("""COMPUTED_VALUE"""),45310.66666666667)</f>
        <v>45310.66667</v>
      </c>
      <c r="N14" s="1">
        <f>IFERROR(__xludf.DUMMYFUNCTION("""COMPUTED_VALUE"""),9.9071239E7)</f>
        <v>99071239</v>
      </c>
    </row>
    <row r="15">
      <c r="A15" s="2">
        <f>IFERROR(__xludf.DUMMYFUNCTION("""COMPUTED_VALUE"""),45313.66666666667)</f>
        <v>45313.66667</v>
      </c>
      <c r="B15" s="1">
        <f>IFERROR(__xludf.DUMMYFUNCTION("""COMPUTED_VALUE"""),286.87)</f>
        <v>286.87</v>
      </c>
      <c r="D15" s="2">
        <f>IFERROR(__xludf.DUMMYFUNCTION("""COMPUTED_VALUE"""),45313.66666666667)</f>
        <v>45313.66667</v>
      </c>
      <c r="E15" s="1">
        <f>IFERROR(__xludf.DUMMYFUNCTION("""COMPUTED_VALUE"""),288.9)</f>
        <v>288.9</v>
      </c>
      <c r="G15" s="2">
        <f>IFERROR(__xludf.DUMMYFUNCTION("""COMPUTED_VALUE"""),45313.66666666667)</f>
        <v>45313.66667</v>
      </c>
      <c r="H15" s="1">
        <f>IFERROR(__xludf.DUMMYFUNCTION("""COMPUTED_VALUE"""),284.34)</f>
        <v>284.34</v>
      </c>
      <c r="J15" s="2">
        <f>IFERROR(__xludf.DUMMYFUNCTION("""COMPUTED_VALUE"""),45313.66666666667)</f>
        <v>45313.66667</v>
      </c>
      <c r="K15" s="1">
        <f>IFERROR(__xludf.DUMMYFUNCTION("""COMPUTED_VALUE"""),285.51)</f>
        <v>285.51</v>
      </c>
      <c r="M15" s="2">
        <f>IFERROR(__xludf.DUMMYFUNCTION("""COMPUTED_VALUE"""),45313.66666666667)</f>
        <v>45313.66667</v>
      </c>
      <c r="N15" s="1">
        <f>IFERROR(__xludf.DUMMYFUNCTION("""COMPUTED_VALUE"""),9.4982037E7)</f>
        <v>94982037</v>
      </c>
    </row>
    <row r="16">
      <c r="A16" s="2">
        <f>IFERROR(__xludf.DUMMYFUNCTION("""COMPUTED_VALUE"""),45314.66666666667)</f>
        <v>45314.66667</v>
      </c>
      <c r="B16" s="1">
        <f>IFERROR(__xludf.DUMMYFUNCTION("""COMPUTED_VALUE"""),285.87)</f>
        <v>285.87</v>
      </c>
      <c r="D16" s="2">
        <f>IFERROR(__xludf.DUMMYFUNCTION("""COMPUTED_VALUE"""),45314.66666666667)</f>
        <v>45314.66667</v>
      </c>
      <c r="E16" s="1">
        <f>IFERROR(__xludf.DUMMYFUNCTION("""COMPUTED_VALUE"""),287.13)</f>
        <v>287.13</v>
      </c>
      <c r="G16" s="2">
        <f>IFERROR(__xludf.DUMMYFUNCTION("""COMPUTED_VALUE"""),45314.66666666667)</f>
        <v>45314.66667</v>
      </c>
      <c r="H16" s="1">
        <f>IFERROR(__xludf.DUMMYFUNCTION("""COMPUTED_VALUE"""),284.86)</f>
        <v>284.86</v>
      </c>
      <c r="J16" s="2">
        <f>IFERROR(__xludf.DUMMYFUNCTION("""COMPUTED_VALUE"""),45314.66666666667)</f>
        <v>45314.66667</v>
      </c>
      <c r="K16" s="1">
        <f>IFERROR(__xludf.DUMMYFUNCTION("""COMPUTED_VALUE"""),286.44)</f>
        <v>286.44</v>
      </c>
      <c r="M16" s="2">
        <f>IFERROR(__xludf.DUMMYFUNCTION("""COMPUTED_VALUE"""),45314.66666666667)</f>
        <v>45314.66667</v>
      </c>
      <c r="N16" s="1">
        <f>IFERROR(__xludf.DUMMYFUNCTION("""COMPUTED_VALUE"""),1.07713359E8)</f>
        <v>107713359</v>
      </c>
    </row>
    <row r="17">
      <c r="A17" s="2">
        <f>IFERROR(__xludf.DUMMYFUNCTION("""COMPUTED_VALUE"""),45315.66666666667)</f>
        <v>45315.66667</v>
      </c>
      <c r="B17" s="1">
        <f>IFERROR(__xludf.DUMMYFUNCTION("""COMPUTED_VALUE"""),288.49)</f>
        <v>288.49</v>
      </c>
      <c r="D17" s="2">
        <f>IFERROR(__xludf.DUMMYFUNCTION("""COMPUTED_VALUE"""),45315.66666666667)</f>
        <v>45315.66667</v>
      </c>
      <c r="E17" s="1">
        <f>IFERROR(__xludf.DUMMYFUNCTION("""COMPUTED_VALUE"""),288.93)</f>
        <v>288.93</v>
      </c>
      <c r="G17" s="2">
        <f>IFERROR(__xludf.DUMMYFUNCTION("""COMPUTED_VALUE"""),45315.66666666667)</f>
        <v>45315.66667</v>
      </c>
      <c r="H17" s="1">
        <f>IFERROR(__xludf.DUMMYFUNCTION("""COMPUTED_VALUE"""),282.49)</f>
        <v>282.49</v>
      </c>
      <c r="J17" s="2">
        <f>IFERROR(__xludf.DUMMYFUNCTION("""COMPUTED_VALUE"""),45315.66666666667)</f>
        <v>45315.66667</v>
      </c>
      <c r="K17" s="1">
        <f>IFERROR(__xludf.DUMMYFUNCTION("""COMPUTED_VALUE"""),282.92)</f>
        <v>282.92</v>
      </c>
      <c r="M17" s="2">
        <f>IFERROR(__xludf.DUMMYFUNCTION("""COMPUTED_VALUE"""),45315.66666666667)</f>
        <v>45315.66667</v>
      </c>
      <c r="N17" s="1">
        <f>IFERROR(__xludf.DUMMYFUNCTION("""COMPUTED_VALUE"""),1.19952267E8)</f>
        <v>119952267</v>
      </c>
    </row>
    <row r="18">
      <c r="A18" s="2">
        <f>IFERROR(__xludf.DUMMYFUNCTION("""COMPUTED_VALUE"""),45316.66666666667)</f>
        <v>45316.66667</v>
      </c>
      <c r="B18" s="1">
        <f>IFERROR(__xludf.DUMMYFUNCTION("""COMPUTED_VALUE"""),287.58)</f>
        <v>287.58</v>
      </c>
      <c r="D18" s="2">
        <f>IFERROR(__xludf.DUMMYFUNCTION("""COMPUTED_VALUE"""),45316.66666666667)</f>
        <v>45316.66667</v>
      </c>
      <c r="E18" s="1">
        <f>IFERROR(__xludf.DUMMYFUNCTION("""COMPUTED_VALUE"""),288.46)</f>
        <v>288.46</v>
      </c>
      <c r="G18" s="2">
        <f>IFERROR(__xludf.DUMMYFUNCTION("""COMPUTED_VALUE"""),45316.66666666667)</f>
        <v>45316.66667</v>
      </c>
      <c r="H18" s="1">
        <f>IFERROR(__xludf.DUMMYFUNCTION("""COMPUTED_VALUE"""),284.29)</f>
        <v>284.29</v>
      </c>
      <c r="J18" s="2">
        <f>IFERROR(__xludf.DUMMYFUNCTION("""COMPUTED_VALUE"""),45316.66666666667)</f>
        <v>45316.66667</v>
      </c>
      <c r="K18" s="1">
        <f>IFERROR(__xludf.DUMMYFUNCTION("""COMPUTED_VALUE"""),288.44)</f>
        <v>288.44</v>
      </c>
      <c r="M18" s="2">
        <f>IFERROR(__xludf.DUMMYFUNCTION("""COMPUTED_VALUE"""),45316.66666666667)</f>
        <v>45316.66667</v>
      </c>
      <c r="N18" s="1">
        <f>IFERROR(__xludf.DUMMYFUNCTION("""COMPUTED_VALUE"""),1.04874278E8)</f>
        <v>104874278</v>
      </c>
    </row>
    <row r="19">
      <c r="A19" s="2">
        <f>IFERROR(__xludf.DUMMYFUNCTION("""COMPUTED_VALUE"""),45317.66666666667)</f>
        <v>45317.66667</v>
      </c>
      <c r="B19" s="1">
        <f>IFERROR(__xludf.DUMMYFUNCTION("""COMPUTED_VALUE"""),288.99)</f>
        <v>288.99</v>
      </c>
      <c r="D19" s="2">
        <f>IFERROR(__xludf.DUMMYFUNCTION("""COMPUTED_VALUE"""),45317.66666666667)</f>
        <v>45317.66667</v>
      </c>
      <c r="E19" s="1">
        <f>IFERROR(__xludf.DUMMYFUNCTION("""COMPUTED_VALUE"""),290.49)</f>
        <v>290.49</v>
      </c>
      <c r="G19" s="2">
        <f>IFERROR(__xludf.DUMMYFUNCTION("""COMPUTED_VALUE"""),45317.66666666667)</f>
        <v>45317.66667</v>
      </c>
      <c r="H19" s="1">
        <f>IFERROR(__xludf.DUMMYFUNCTION("""COMPUTED_VALUE"""),288.55)</f>
        <v>288.55</v>
      </c>
      <c r="J19" s="2">
        <f>IFERROR(__xludf.DUMMYFUNCTION("""COMPUTED_VALUE"""),45317.66666666667)</f>
        <v>45317.66667</v>
      </c>
      <c r="K19" s="1">
        <f>IFERROR(__xludf.DUMMYFUNCTION("""COMPUTED_VALUE"""),289.56)</f>
        <v>289.56</v>
      </c>
      <c r="M19" s="2">
        <f>IFERROR(__xludf.DUMMYFUNCTION("""COMPUTED_VALUE"""),45317.66666666667)</f>
        <v>45317.66667</v>
      </c>
      <c r="N19" s="1">
        <f>IFERROR(__xludf.DUMMYFUNCTION("""COMPUTED_VALUE"""),9.0478976E7)</f>
        <v>90478976</v>
      </c>
    </row>
    <row r="20">
      <c r="A20" s="2">
        <f>IFERROR(__xludf.DUMMYFUNCTION("""COMPUTED_VALUE"""),45320.66666666667)</f>
        <v>45320.66667</v>
      </c>
      <c r="B20" s="1">
        <f>IFERROR(__xludf.DUMMYFUNCTION("""COMPUTED_VALUE"""),289.55)</f>
        <v>289.55</v>
      </c>
      <c r="D20" s="2">
        <f>IFERROR(__xludf.DUMMYFUNCTION("""COMPUTED_VALUE"""),45320.66666666667)</f>
        <v>45320.66667</v>
      </c>
      <c r="E20" s="1">
        <f>IFERROR(__xludf.DUMMYFUNCTION("""COMPUTED_VALUE"""),292.13)</f>
        <v>292.13</v>
      </c>
      <c r="G20" s="2">
        <f>IFERROR(__xludf.DUMMYFUNCTION("""COMPUTED_VALUE"""),45320.66666666667)</f>
        <v>45320.66667</v>
      </c>
      <c r="H20" s="1">
        <f>IFERROR(__xludf.DUMMYFUNCTION("""COMPUTED_VALUE"""),288.13)</f>
        <v>288.13</v>
      </c>
      <c r="J20" s="2">
        <f>IFERROR(__xludf.DUMMYFUNCTION("""COMPUTED_VALUE"""),45320.66666666667)</f>
        <v>45320.66667</v>
      </c>
      <c r="K20" s="1">
        <f>IFERROR(__xludf.DUMMYFUNCTION("""COMPUTED_VALUE"""),291.3)</f>
        <v>291.3</v>
      </c>
      <c r="M20" s="2">
        <f>IFERROR(__xludf.DUMMYFUNCTION("""COMPUTED_VALUE"""),45320.66666666667)</f>
        <v>45320.66667</v>
      </c>
      <c r="N20" s="1">
        <f>IFERROR(__xludf.DUMMYFUNCTION("""COMPUTED_VALUE"""),7.6888827E7)</f>
        <v>76888827</v>
      </c>
    </row>
    <row r="21">
      <c r="A21" s="2">
        <f>IFERROR(__xludf.DUMMYFUNCTION("""COMPUTED_VALUE"""),45321.66666666667)</f>
        <v>45321.66667</v>
      </c>
      <c r="B21" s="1">
        <f>IFERROR(__xludf.DUMMYFUNCTION("""COMPUTED_VALUE"""),290.58)</f>
        <v>290.58</v>
      </c>
      <c r="D21" s="2">
        <f>IFERROR(__xludf.DUMMYFUNCTION("""COMPUTED_VALUE"""),45321.66666666667)</f>
        <v>45321.66667</v>
      </c>
      <c r="E21" s="1">
        <f>IFERROR(__xludf.DUMMYFUNCTION("""COMPUTED_VALUE"""),292.42)</f>
        <v>292.42</v>
      </c>
      <c r="G21" s="2">
        <f>IFERROR(__xludf.DUMMYFUNCTION("""COMPUTED_VALUE"""),45321.66666666667)</f>
        <v>45321.66667</v>
      </c>
      <c r="H21" s="1">
        <f>IFERROR(__xludf.DUMMYFUNCTION("""COMPUTED_VALUE"""),288.47)</f>
        <v>288.47</v>
      </c>
      <c r="J21" s="2">
        <f>IFERROR(__xludf.DUMMYFUNCTION("""COMPUTED_VALUE"""),45321.66666666667)</f>
        <v>45321.66667</v>
      </c>
      <c r="K21" s="1">
        <f>IFERROR(__xludf.DUMMYFUNCTION("""COMPUTED_VALUE"""),290.77)</f>
        <v>290.77</v>
      </c>
      <c r="M21" s="2">
        <f>IFERROR(__xludf.DUMMYFUNCTION("""COMPUTED_VALUE"""),45321.66666666667)</f>
        <v>45321.66667</v>
      </c>
      <c r="N21" s="1">
        <f>IFERROR(__xludf.DUMMYFUNCTION("""COMPUTED_VALUE"""),7.9103027E7)</f>
        <v>79103027</v>
      </c>
    </row>
    <row r="22">
      <c r="A22" s="2">
        <f>IFERROR(__xludf.DUMMYFUNCTION("""COMPUTED_VALUE"""),45322.66666666667)</f>
        <v>45322.66667</v>
      </c>
      <c r="B22" s="1">
        <f>IFERROR(__xludf.DUMMYFUNCTION("""COMPUTED_VALUE"""),292.57)</f>
        <v>292.57</v>
      </c>
      <c r="D22" s="2">
        <f>IFERROR(__xludf.DUMMYFUNCTION("""COMPUTED_VALUE"""),45322.66666666667)</f>
        <v>45322.66667</v>
      </c>
      <c r="E22" s="1">
        <f>IFERROR(__xludf.DUMMYFUNCTION("""COMPUTED_VALUE"""),294.08)</f>
        <v>294.08</v>
      </c>
      <c r="G22" s="2">
        <f>IFERROR(__xludf.DUMMYFUNCTION("""COMPUTED_VALUE"""),45322.66666666667)</f>
        <v>45322.66667</v>
      </c>
      <c r="H22" s="1">
        <f>IFERROR(__xludf.DUMMYFUNCTION("""COMPUTED_VALUE"""),288.26)</f>
        <v>288.26</v>
      </c>
      <c r="J22" s="2">
        <f>IFERROR(__xludf.DUMMYFUNCTION("""COMPUTED_VALUE"""),45322.66666666667)</f>
        <v>45322.66667</v>
      </c>
      <c r="K22" s="1">
        <f>IFERROR(__xludf.DUMMYFUNCTION("""COMPUTED_VALUE"""),289.72)</f>
        <v>289.72</v>
      </c>
      <c r="M22" s="2">
        <f>IFERROR(__xludf.DUMMYFUNCTION("""COMPUTED_VALUE"""),45322.66666666667)</f>
        <v>45322.66667</v>
      </c>
      <c r="N22" s="1">
        <f>IFERROR(__xludf.DUMMYFUNCTION("""COMPUTED_VALUE"""),1.58777743E8)</f>
        <v>158777743</v>
      </c>
    </row>
    <row r="23">
      <c r="A23" s="2">
        <f>IFERROR(__xludf.DUMMYFUNCTION("""COMPUTED_VALUE"""),45323.66666666667)</f>
        <v>45323.66667</v>
      </c>
      <c r="B23" s="1">
        <f>IFERROR(__xludf.DUMMYFUNCTION("""COMPUTED_VALUE"""),288.89)</f>
        <v>288.89</v>
      </c>
      <c r="D23" s="2">
        <f>IFERROR(__xludf.DUMMYFUNCTION("""COMPUTED_VALUE"""),45323.66666666667)</f>
        <v>45323.66667</v>
      </c>
      <c r="E23" s="1">
        <f>IFERROR(__xludf.DUMMYFUNCTION("""COMPUTED_VALUE"""),295.78)</f>
        <v>295.78</v>
      </c>
      <c r="G23" s="2">
        <f>IFERROR(__xludf.DUMMYFUNCTION("""COMPUTED_VALUE"""),45323.66666666667)</f>
        <v>45323.66667</v>
      </c>
      <c r="H23" s="1">
        <f>IFERROR(__xludf.DUMMYFUNCTION("""COMPUTED_VALUE"""),287.45)</f>
        <v>287.45</v>
      </c>
      <c r="J23" s="2">
        <f>IFERROR(__xludf.DUMMYFUNCTION("""COMPUTED_VALUE"""),45323.66666666667)</f>
        <v>45323.66667</v>
      </c>
      <c r="K23" s="1">
        <f>IFERROR(__xludf.DUMMYFUNCTION("""COMPUTED_VALUE"""),295.69)</f>
        <v>295.69</v>
      </c>
      <c r="M23" s="2">
        <f>IFERROR(__xludf.DUMMYFUNCTION("""COMPUTED_VALUE"""),45323.66666666667)</f>
        <v>45323.66667</v>
      </c>
      <c r="N23" s="1">
        <f>IFERROR(__xludf.DUMMYFUNCTION("""COMPUTED_VALUE"""),8.6016719E7)</f>
        <v>86016719</v>
      </c>
    </row>
    <row r="24">
      <c r="A24" s="2">
        <f>IFERROR(__xludf.DUMMYFUNCTION("""COMPUTED_VALUE"""),45324.66666666667)</f>
        <v>45324.66667</v>
      </c>
      <c r="B24" s="1">
        <f>IFERROR(__xludf.DUMMYFUNCTION("""COMPUTED_VALUE"""),292.55)</f>
        <v>292.55</v>
      </c>
      <c r="D24" s="2">
        <f>IFERROR(__xludf.DUMMYFUNCTION("""COMPUTED_VALUE"""),45324.66666666667)</f>
        <v>45324.66667</v>
      </c>
      <c r="E24" s="1">
        <f>IFERROR(__xludf.DUMMYFUNCTION("""COMPUTED_VALUE"""),293.58)</f>
        <v>293.58</v>
      </c>
      <c r="G24" s="2">
        <f>IFERROR(__xludf.DUMMYFUNCTION("""COMPUTED_VALUE"""),45324.66666666667)</f>
        <v>45324.66667</v>
      </c>
      <c r="H24" s="1">
        <f>IFERROR(__xludf.DUMMYFUNCTION("""COMPUTED_VALUE"""),288.9)</f>
        <v>288.9</v>
      </c>
      <c r="J24" s="2">
        <f>IFERROR(__xludf.DUMMYFUNCTION("""COMPUTED_VALUE"""),45324.66666666667)</f>
        <v>45324.66667</v>
      </c>
      <c r="K24" s="1">
        <f>IFERROR(__xludf.DUMMYFUNCTION("""COMPUTED_VALUE"""),290.68)</f>
        <v>290.68</v>
      </c>
      <c r="M24" s="2">
        <f>IFERROR(__xludf.DUMMYFUNCTION("""COMPUTED_VALUE"""),45324.66666666667)</f>
        <v>45324.66667</v>
      </c>
      <c r="N24" s="1">
        <f>IFERROR(__xludf.DUMMYFUNCTION("""COMPUTED_VALUE"""),1.12540608E8)</f>
        <v>112540608</v>
      </c>
    </row>
    <row r="25">
      <c r="A25" s="2">
        <f>IFERROR(__xludf.DUMMYFUNCTION("""COMPUTED_VALUE"""),45327.66666666667)</f>
        <v>45327.66667</v>
      </c>
      <c r="B25" s="1">
        <f>IFERROR(__xludf.DUMMYFUNCTION("""COMPUTED_VALUE"""),287.87)</f>
        <v>287.87</v>
      </c>
      <c r="D25" s="2">
        <f>IFERROR(__xludf.DUMMYFUNCTION("""COMPUTED_VALUE"""),45327.66666666667)</f>
        <v>45327.66667</v>
      </c>
      <c r="E25" s="1">
        <f>IFERROR(__xludf.DUMMYFUNCTION("""COMPUTED_VALUE"""),287.87)</f>
        <v>287.87</v>
      </c>
      <c r="G25" s="2">
        <f>IFERROR(__xludf.DUMMYFUNCTION("""COMPUTED_VALUE"""),45327.66666666667)</f>
        <v>45327.66667</v>
      </c>
      <c r="H25" s="1">
        <f>IFERROR(__xludf.DUMMYFUNCTION("""COMPUTED_VALUE"""),283.85)</f>
        <v>283.85</v>
      </c>
      <c r="J25" s="2">
        <f>IFERROR(__xludf.DUMMYFUNCTION("""COMPUTED_VALUE"""),45327.66666666667)</f>
        <v>45327.66667</v>
      </c>
      <c r="K25" s="1">
        <f>IFERROR(__xludf.DUMMYFUNCTION("""COMPUTED_VALUE"""),284.1)</f>
        <v>284.1</v>
      </c>
      <c r="M25" s="2">
        <f>IFERROR(__xludf.DUMMYFUNCTION("""COMPUTED_VALUE"""),45327.66666666667)</f>
        <v>45327.66667</v>
      </c>
      <c r="N25" s="1">
        <f>IFERROR(__xludf.DUMMYFUNCTION("""COMPUTED_VALUE"""),9.497256E7)</f>
        <v>94972560</v>
      </c>
    </row>
    <row r="26">
      <c r="A26" s="2">
        <f>IFERROR(__xludf.DUMMYFUNCTION("""COMPUTED_VALUE"""),45328.66666666667)</f>
        <v>45328.66667</v>
      </c>
      <c r="B26" s="1">
        <f>IFERROR(__xludf.DUMMYFUNCTION("""COMPUTED_VALUE"""),283.77)</f>
        <v>283.77</v>
      </c>
      <c r="D26" s="2">
        <f>IFERROR(__xludf.DUMMYFUNCTION("""COMPUTED_VALUE"""),45328.66666666667)</f>
        <v>45328.66667</v>
      </c>
      <c r="E26" s="1">
        <f>IFERROR(__xludf.DUMMYFUNCTION("""COMPUTED_VALUE"""),285.87)</f>
        <v>285.87</v>
      </c>
      <c r="G26" s="2">
        <f>IFERROR(__xludf.DUMMYFUNCTION("""COMPUTED_VALUE"""),45328.66666666667)</f>
        <v>45328.66667</v>
      </c>
      <c r="H26" s="1">
        <f>IFERROR(__xludf.DUMMYFUNCTION("""COMPUTED_VALUE"""),282.83)</f>
        <v>282.83</v>
      </c>
      <c r="J26" s="2">
        <f>IFERROR(__xludf.DUMMYFUNCTION("""COMPUTED_VALUE"""),45328.66666666667)</f>
        <v>45328.66667</v>
      </c>
      <c r="K26" s="1">
        <f>IFERROR(__xludf.DUMMYFUNCTION("""COMPUTED_VALUE"""),284.96)</f>
        <v>284.96</v>
      </c>
      <c r="M26" s="2">
        <f>IFERROR(__xludf.DUMMYFUNCTION("""COMPUTED_VALUE"""),45328.66666666667)</f>
        <v>45328.66667</v>
      </c>
      <c r="N26" s="1">
        <f>IFERROR(__xludf.DUMMYFUNCTION("""COMPUTED_VALUE"""),1.04540693E8)</f>
        <v>104540693</v>
      </c>
    </row>
    <row r="27">
      <c r="A27" s="2">
        <f>IFERROR(__xludf.DUMMYFUNCTION("""COMPUTED_VALUE"""),45329.66666666667)</f>
        <v>45329.66667</v>
      </c>
      <c r="B27" s="1">
        <f>IFERROR(__xludf.DUMMYFUNCTION("""COMPUTED_VALUE"""),286.04)</f>
        <v>286.04</v>
      </c>
      <c r="D27" s="2">
        <f>IFERROR(__xludf.DUMMYFUNCTION("""COMPUTED_VALUE"""),45329.66666666667)</f>
        <v>45329.66667</v>
      </c>
      <c r="E27" s="1">
        <f>IFERROR(__xludf.DUMMYFUNCTION("""COMPUTED_VALUE"""),286.44)</f>
        <v>286.44</v>
      </c>
      <c r="G27" s="2">
        <f>IFERROR(__xludf.DUMMYFUNCTION("""COMPUTED_VALUE"""),45329.66666666667)</f>
        <v>45329.66667</v>
      </c>
      <c r="H27" s="1">
        <f>IFERROR(__xludf.DUMMYFUNCTION("""COMPUTED_VALUE"""),283.68)</f>
        <v>283.68</v>
      </c>
      <c r="J27" s="2">
        <f>IFERROR(__xludf.DUMMYFUNCTION("""COMPUTED_VALUE"""),45329.66666666667)</f>
        <v>45329.66667</v>
      </c>
      <c r="K27" s="1">
        <f>IFERROR(__xludf.DUMMYFUNCTION("""COMPUTED_VALUE"""),285.41)</f>
        <v>285.41</v>
      </c>
      <c r="M27" s="2">
        <f>IFERROR(__xludf.DUMMYFUNCTION("""COMPUTED_VALUE"""),45329.66666666667)</f>
        <v>45329.66667</v>
      </c>
      <c r="N27" s="1">
        <f>IFERROR(__xludf.DUMMYFUNCTION("""COMPUTED_VALUE"""),1.08940286E8)</f>
        <v>108940286</v>
      </c>
    </row>
    <row r="28">
      <c r="A28" s="2">
        <f>IFERROR(__xludf.DUMMYFUNCTION("""COMPUTED_VALUE"""),45330.66666666667)</f>
        <v>45330.66667</v>
      </c>
      <c r="B28" s="1">
        <f>IFERROR(__xludf.DUMMYFUNCTION("""COMPUTED_VALUE"""),284.07)</f>
        <v>284.07</v>
      </c>
      <c r="D28" s="2">
        <f>IFERROR(__xludf.DUMMYFUNCTION("""COMPUTED_VALUE"""),45330.66666666667)</f>
        <v>45330.66667</v>
      </c>
      <c r="E28" s="1">
        <f>IFERROR(__xludf.DUMMYFUNCTION("""COMPUTED_VALUE"""),284.29)</f>
        <v>284.29</v>
      </c>
      <c r="G28" s="2">
        <f>IFERROR(__xludf.DUMMYFUNCTION("""COMPUTED_VALUE"""),45330.66666666667)</f>
        <v>45330.66667</v>
      </c>
      <c r="H28" s="1">
        <f>IFERROR(__xludf.DUMMYFUNCTION("""COMPUTED_VALUE"""),280.36)</f>
        <v>280.36</v>
      </c>
      <c r="J28" s="2">
        <f>IFERROR(__xludf.DUMMYFUNCTION("""COMPUTED_VALUE"""),45330.66666666667)</f>
        <v>45330.66667</v>
      </c>
      <c r="K28" s="1">
        <f>IFERROR(__xludf.DUMMYFUNCTION("""COMPUTED_VALUE"""),282.68)</f>
        <v>282.68</v>
      </c>
      <c r="M28" s="2">
        <f>IFERROR(__xludf.DUMMYFUNCTION("""COMPUTED_VALUE"""),45330.66666666667)</f>
        <v>45330.66667</v>
      </c>
      <c r="N28" s="1">
        <f>IFERROR(__xludf.DUMMYFUNCTION("""COMPUTED_VALUE"""),9.6698915E7)</f>
        <v>96698915</v>
      </c>
    </row>
    <row r="29">
      <c r="A29" s="2">
        <f>IFERROR(__xludf.DUMMYFUNCTION("""COMPUTED_VALUE"""),45331.66666666667)</f>
        <v>45331.66667</v>
      </c>
      <c r="B29" s="1">
        <f>IFERROR(__xludf.DUMMYFUNCTION("""COMPUTED_VALUE"""),281.81)</f>
        <v>281.81</v>
      </c>
      <c r="D29" s="2">
        <f>IFERROR(__xludf.DUMMYFUNCTION("""COMPUTED_VALUE"""),45331.66666666667)</f>
        <v>45331.66667</v>
      </c>
      <c r="E29" s="1">
        <f>IFERROR(__xludf.DUMMYFUNCTION("""COMPUTED_VALUE"""),284.21)</f>
        <v>284.21</v>
      </c>
      <c r="G29" s="2">
        <f>IFERROR(__xludf.DUMMYFUNCTION("""COMPUTED_VALUE"""),45331.66666666667)</f>
        <v>45331.66667</v>
      </c>
      <c r="H29" s="1">
        <f>IFERROR(__xludf.DUMMYFUNCTION("""COMPUTED_VALUE"""),281.48)</f>
        <v>281.48</v>
      </c>
      <c r="J29" s="2">
        <f>IFERROR(__xludf.DUMMYFUNCTION("""COMPUTED_VALUE"""),45331.66666666667)</f>
        <v>45331.66667</v>
      </c>
      <c r="K29" s="1">
        <f>IFERROR(__xludf.DUMMYFUNCTION("""COMPUTED_VALUE"""),284.01)</f>
        <v>284.01</v>
      </c>
      <c r="M29" s="2">
        <f>IFERROR(__xludf.DUMMYFUNCTION("""COMPUTED_VALUE"""),45331.66666666667)</f>
        <v>45331.66667</v>
      </c>
      <c r="N29" s="1">
        <f>IFERROR(__xludf.DUMMYFUNCTION("""COMPUTED_VALUE"""),9.1390574E7)</f>
        <v>91390574</v>
      </c>
    </row>
    <row r="30">
      <c r="A30" s="2">
        <f>IFERROR(__xludf.DUMMYFUNCTION("""COMPUTED_VALUE"""),45334.66666666667)</f>
        <v>45334.66667</v>
      </c>
      <c r="B30" s="1">
        <f>IFERROR(__xludf.DUMMYFUNCTION("""COMPUTED_VALUE"""),283.95)</f>
        <v>283.95</v>
      </c>
      <c r="D30" s="2">
        <f>IFERROR(__xludf.DUMMYFUNCTION("""COMPUTED_VALUE"""),45334.66666666667)</f>
        <v>45334.66667</v>
      </c>
      <c r="E30" s="1">
        <f>IFERROR(__xludf.DUMMYFUNCTION("""COMPUTED_VALUE"""),287.23)</f>
        <v>287.23</v>
      </c>
      <c r="G30" s="2">
        <f>IFERROR(__xludf.DUMMYFUNCTION("""COMPUTED_VALUE"""),45334.66666666667)</f>
        <v>45334.66667</v>
      </c>
      <c r="H30" s="1">
        <f>IFERROR(__xludf.DUMMYFUNCTION("""COMPUTED_VALUE"""),283.29)</f>
        <v>283.29</v>
      </c>
      <c r="J30" s="2">
        <f>IFERROR(__xludf.DUMMYFUNCTION("""COMPUTED_VALUE"""),45334.66666666667)</f>
        <v>45334.66667</v>
      </c>
      <c r="K30" s="1">
        <f>IFERROR(__xludf.DUMMYFUNCTION("""COMPUTED_VALUE"""),287.11)</f>
        <v>287.11</v>
      </c>
      <c r="M30" s="2">
        <f>IFERROR(__xludf.DUMMYFUNCTION("""COMPUTED_VALUE"""),45334.66666666667)</f>
        <v>45334.66667</v>
      </c>
      <c r="N30" s="1">
        <f>IFERROR(__xludf.DUMMYFUNCTION("""COMPUTED_VALUE"""),9.2421635E7)</f>
        <v>92421635</v>
      </c>
    </row>
    <row r="31">
      <c r="A31" s="2">
        <f>IFERROR(__xludf.DUMMYFUNCTION("""COMPUTED_VALUE"""),45335.66666666667)</f>
        <v>45335.66667</v>
      </c>
      <c r="B31" s="1">
        <f>IFERROR(__xludf.DUMMYFUNCTION("""COMPUTED_VALUE"""),286.07)</f>
        <v>286.07</v>
      </c>
      <c r="D31" s="2">
        <f>IFERROR(__xludf.DUMMYFUNCTION("""COMPUTED_VALUE"""),45335.66666666667)</f>
        <v>45335.66667</v>
      </c>
      <c r="E31" s="1">
        <f>IFERROR(__xludf.DUMMYFUNCTION("""COMPUTED_VALUE"""),286.74)</f>
        <v>286.74</v>
      </c>
      <c r="G31" s="2">
        <f>IFERROR(__xludf.DUMMYFUNCTION("""COMPUTED_VALUE"""),45335.66666666667)</f>
        <v>45335.66667</v>
      </c>
      <c r="H31" s="1">
        <f>IFERROR(__xludf.DUMMYFUNCTION("""COMPUTED_VALUE"""),278.92)</f>
        <v>278.92</v>
      </c>
      <c r="J31" s="2">
        <f>IFERROR(__xludf.DUMMYFUNCTION("""COMPUTED_VALUE"""),45335.66666666667)</f>
        <v>45335.66667</v>
      </c>
      <c r="K31" s="1">
        <f>IFERROR(__xludf.DUMMYFUNCTION("""COMPUTED_VALUE"""),282.84)</f>
        <v>282.84</v>
      </c>
      <c r="M31" s="2">
        <f>IFERROR(__xludf.DUMMYFUNCTION("""COMPUTED_VALUE"""),45335.66666666667)</f>
        <v>45335.66667</v>
      </c>
      <c r="N31" s="1">
        <f>IFERROR(__xludf.DUMMYFUNCTION("""COMPUTED_VALUE"""),1.13169401E8)</f>
        <v>113169401</v>
      </c>
    </row>
    <row r="32">
      <c r="A32" s="2">
        <f>IFERROR(__xludf.DUMMYFUNCTION("""COMPUTED_VALUE"""),45336.66666666667)</f>
        <v>45336.66667</v>
      </c>
      <c r="B32" s="1">
        <f>IFERROR(__xludf.DUMMYFUNCTION("""COMPUTED_VALUE"""),283.22)</f>
        <v>283.22</v>
      </c>
      <c r="D32" s="2">
        <f>IFERROR(__xludf.DUMMYFUNCTION("""COMPUTED_VALUE"""),45336.66666666667)</f>
        <v>45336.66667</v>
      </c>
      <c r="E32" s="1">
        <f>IFERROR(__xludf.DUMMYFUNCTION("""COMPUTED_VALUE"""),284.79)</f>
        <v>284.79</v>
      </c>
      <c r="G32" s="2">
        <f>IFERROR(__xludf.DUMMYFUNCTION("""COMPUTED_VALUE"""),45336.66666666667)</f>
        <v>45336.66667</v>
      </c>
      <c r="H32" s="1">
        <f>IFERROR(__xludf.DUMMYFUNCTION("""COMPUTED_VALUE"""),282.3)</f>
        <v>282.3</v>
      </c>
      <c r="J32" s="2">
        <f>IFERROR(__xludf.DUMMYFUNCTION("""COMPUTED_VALUE"""),45336.66666666667)</f>
        <v>45336.66667</v>
      </c>
      <c r="K32" s="1">
        <f>IFERROR(__xludf.DUMMYFUNCTION("""COMPUTED_VALUE"""),284.38)</f>
        <v>284.38</v>
      </c>
      <c r="M32" s="2">
        <f>IFERROR(__xludf.DUMMYFUNCTION("""COMPUTED_VALUE"""),45336.66666666667)</f>
        <v>45336.66667</v>
      </c>
      <c r="N32" s="1">
        <f>IFERROR(__xludf.DUMMYFUNCTION("""COMPUTED_VALUE"""),9.7176949E7)</f>
        <v>97176949</v>
      </c>
    </row>
    <row r="33">
      <c r="A33" s="2">
        <f>IFERROR(__xludf.DUMMYFUNCTION("""COMPUTED_VALUE"""),45337.66666666667)</f>
        <v>45337.66667</v>
      </c>
      <c r="B33" s="1">
        <f>IFERROR(__xludf.DUMMYFUNCTION("""COMPUTED_VALUE"""),285.08)</f>
        <v>285.08</v>
      </c>
      <c r="D33" s="2">
        <f>IFERROR(__xludf.DUMMYFUNCTION("""COMPUTED_VALUE"""),45337.66666666667)</f>
        <v>45337.66667</v>
      </c>
      <c r="E33" s="1">
        <f>IFERROR(__xludf.DUMMYFUNCTION("""COMPUTED_VALUE"""),288.8)</f>
        <v>288.8</v>
      </c>
      <c r="G33" s="2">
        <f>IFERROR(__xludf.DUMMYFUNCTION("""COMPUTED_VALUE"""),45337.66666666667)</f>
        <v>45337.66667</v>
      </c>
      <c r="H33" s="1">
        <f>IFERROR(__xludf.DUMMYFUNCTION("""COMPUTED_VALUE"""),285.08)</f>
        <v>285.08</v>
      </c>
      <c r="J33" s="2">
        <f>IFERROR(__xludf.DUMMYFUNCTION("""COMPUTED_VALUE"""),45337.66666666667)</f>
        <v>45337.66667</v>
      </c>
      <c r="K33" s="1">
        <f>IFERROR(__xludf.DUMMYFUNCTION("""COMPUTED_VALUE"""),288.72)</f>
        <v>288.72</v>
      </c>
      <c r="M33" s="2">
        <f>IFERROR(__xludf.DUMMYFUNCTION("""COMPUTED_VALUE"""),45337.66666666667)</f>
        <v>45337.66667</v>
      </c>
      <c r="N33" s="1">
        <f>IFERROR(__xludf.DUMMYFUNCTION("""COMPUTED_VALUE"""),1.04906441E8)</f>
        <v>104906441</v>
      </c>
    </row>
    <row r="34">
      <c r="A34" s="2">
        <f>IFERROR(__xludf.DUMMYFUNCTION("""COMPUTED_VALUE"""),45338.66666666667)</f>
        <v>45338.66667</v>
      </c>
      <c r="B34" s="1">
        <f>IFERROR(__xludf.DUMMYFUNCTION("""COMPUTED_VALUE"""),287.72)</f>
        <v>287.72</v>
      </c>
      <c r="D34" s="2">
        <f>IFERROR(__xludf.DUMMYFUNCTION("""COMPUTED_VALUE"""),45338.66666666667)</f>
        <v>45338.66667</v>
      </c>
      <c r="E34" s="1">
        <f>IFERROR(__xludf.DUMMYFUNCTION("""COMPUTED_VALUE"""),289.55)</f>
        <v>289.55</v>
      </c>
      <c r="G34" s="2">
        <f>IFERROR(__xludf.DUMMYFUNCTION("""COMPUTED_VALUE"""),45338.66666666667)</f>
        <v>45338.66667</v>
      </c>
      <c r="H34" s="1">
        <f>IFERROR(__xludf.DUMMYFUNCTION("""COMPUTED_VALUE"""),285.52)</f>
        <v>285.52</v>
      </c>
      <c r="J34" s="2">
        <f>IFERROR(__xludf.DUMMYFUNCTION("""COMPUTED_VALUE"""),45338.66666666667)</f>
        <v>45338.66667</v>
      </c>
      <c r="K34" s="1">
        <f>IFERROR(__xludf.DUMMYFUNCTION("""COMPUTED_VALUE"""),288.18)</f>
        <v>288.18</v>
      </c>
      <c r="M34" s="2">
        <f>IFERROR(__xludf.DUMMYFUNCTION("""COMPUTED_VALUE"""),45338.66666666667)</f>
        <v>45338.66667</v>
      </c>
      <c r="N34" s="1">
        <f>IFERROR(__xludf.DUMMYFUNCTION("""COMPUTED_VALUE"""),1.1012429E8)</f>
        <v>110124290</v>
      </c>
    </row>
    <row r="35">
      <c r="A35" s="2">
        <f>IFERROR(__xludf.DUMMYFUNCTION("""COMPUTED_VALUE"""),45342.66666666667)</f>
        <v>45342.66667</v>
      </c>
      <c r="B35" s="1">
        <f>IFERROR(__xludf.DUMMYFUNCTION("""COMPUTED_VALUE"""),288.11)</f>
        <v>288.11</v>
      </c>
      <c r="D35" s="2">
        <f>IFERROR(__xludf.DUMMYFUNCTION("""COMPUTED_VALUE"""),45342.66666666667)</f>
        <v>45342.66667</v>
      </c>
      <c r="E35" s="1">
        <f>IFERROR(__xludf.DUMMYFUNCTION("""COMPUTED_VALUE"""),290.94)</f>
        <v>290.94</v>
      </c>
      <c r="G35" s="2">
        <f>IFERROR(__xludf.DUMMYFUNCTION("""COMPUTED_VALUE"""),45342.66666666667)</f>
        <v>45342.66667</v>
      </c>
      <c r="H35" s="1">
        <f>IFERROR(__xludf.DUMMYFUNCTION("""COMPUTED_VALUE"""),287.33)</f>
        <v>287.33</v>
      </c>
      <c r="J35" s="2">
        <f>IFERROR(__xludf.DUMMYFUNCTION("""COMPUTED_VALUE"""),45342.66666666667)</f>
        <v>45342.66667</v>
      </c>
      <c r="K35" s="1">
        <f>IFERROR(__xludf.DUMMYFUNCTION("""COMPUTED_VALUE"""),287.92)</f>
        <v>287.92</v>
      </c>
      <c r="M35" s="2">
        <f>IFERROR(__xludf.DUMMYFUNCTION("""COMPUTED_VALUE"""),45342.66666666667)</f>
        <v>45342.66667</v>
      </c>
      <c r="N35" s="1">
        <f>IFERROR(__xludf.DUMMYFUNCTION("""COMPUTED_VALUE"""),9.9125108E7)</f>
        <v>99125108</v>
      </c>
    </row>
    <row r="36">
      <c r="A36" s="2">
        <f>IFERROR(__xludf.DUMMYFUNCTION("""COMPUTED_VALUE"""),45343.66666666667)</f>
        <v>45343.66667</v>
      </c>
      <c r="B36" s="1">
        <f>IFERROR(__xludf.DUMMYFUNCTION("""COMPUTED_VALUE"""),289.77)</f>
        <v>289.77</v>
      </c>
      <c r="D36" s="2">
        <f>IFERROR(__xludf.DUMMYFUNCTION("""COMPUTED_VALUE"""),45343.66666666667)</f>
        <v>45343.66667</v>
      </c>
      <c r="E36" s="1">
        <f>IFERROR(__xludf.DUMMYFUNCTION("""COMPUTED_VALUE"""),292.13)</f>
        <v>292.13</v>
      </c>
      <c r="G36" s="2">
        <f>IFERROR(__xludf.DUMMYFUNCTION("""COMPUTED_VALUE"""),45343.66666666667)</f>
        <v>45343.66667</v>
      </c>
      <c r="H36" s="1">
        <f>IFERROR(__xludf.DUMMYFUNCTION("""COMPUTED_VALUE"""),288.95)</f>
        <v>288.95</v>
      </c>
      <c r="J36" s="2">
        <f>IFERROR(__xludf.DUMMYFUNCTION("""COMPUTED_VALUE"""),45343.66666666667)</f>
        <v>45343.66667</v>
      </c>
      <c r="K36" s="1">
        <f>IFERROR(__xludf.DUMMYFUNCTION("""COMPUTED_VALUE"""),291.5)</f>
        <v>291.5</v>
      </c>
      <c r="M36" s="2">
        <f>IFERROR(__xludf.DUMMYFUNCTION("""COMPUTED_VALUE"""),45343.66666666667)</f>
        <v>45343.66667</v>
      </c>
      <c r="N36" s="1">
        <f>IFERROR(__xludf.DUMMYFUNCTION("""COMPUTED_VALUE"""),9.4023223E7)</f>
        <v>94023223</v>
      </c>
    </row>
    <row r="37">
      <c r="A37" s="2">
        <f>IFERROR(__xludf.DUMMYFUNCTION("""COMPUTED_VALUE"""),45344.66666666667)</f>
        <v>45344.66667</v>
      </c>
      <c r="B37" s="1">
        <f>IFERROR(__xludf.DUMMYFUNCTION("""COMPUTED_VALUE"""),289.66)</f>
        <v>289.66</v>
      </c>
      <c r="D37" s="2">
        <f>IFERROR(__xludf.DUMMYFUNCTION("""COMPUTED_VALUE"""),45344.66666666667)</f>
        <v>45344.66667</v>
      </c>
      <c r="E37" s="1">
        <f>IFERROR(__xludf.DUMMYFUNCTION("""COMPUTED_VALUE"""),291.23)</f>
        <v>291.23</v>
      </c>
      <c r="G37" s="2">
        <f>IFERROR(__xludf.DUMMYFUNCTION("""COMPUTED_VALUE"""),45344.66666666667)</f>
        <v>45344.66667</v>
      </c>
      <c r="H37" s="1">
        <f>IFERROR(__xludf.DUMMYFUNCTION("""COMPUTED_VALUE"""),287.71)</f>
        <v>287.71</v>
      </c>
      <c r="J37" s="2">
        <f>IFERROR(__xludf.DUMMYFUNCTION("""COMPUTED_VALUE"""),45344.66666666667)</f>
        <v>45344.66667</v>
      </c>
      <c r="K37" s="1">
        <f>IFERROR(__xludf.DUMMYFUNCTION("""COMPUTED_VALUE"""),289.98)</f>
        <v>289.98</v>
      </c>
      <c r="M37" s="2">
        <f>IFERROR(__xludf.DUMMYFUNCTION("""COMPUTED_VALUE"""),45344.66666666667)</f>
        <v>45344.66667</v>
      </c>
      <c r="N37" s="1">
        <f>IFERROR(__xludf.DUMMYFUNCTION("""COMPUTED_VALUE"""),1.06132523E8)</f>
        <v>106132523</v>
      </c>
    </row>
    <row r="38">
      <c r="A38" s="2">
        <f>IFERROR(__xludf.DUMMYFUNCTION("""COMPUTED_VALUE"""),45345.66666666667)</f>
        <v>45345.66667</v>
      </c>
      <c r="B38" s="1">
        <f>IFERROR(__xludf.DUMMYFUNCTION("""COMPUTED_VALUE"""),290.4)</f>
        <v>290.4</v>
      </c>
      <c r="D38" s="2">
        <f>IFERROR(__xludf.DUMMYFUNCTION("""COMPUTED_VALUE"""),45345.66666666667)</f>
        <v>45345.66667</v>
      </c>
      <c r="E38" s="1">
        <f>IFERROR(__xludf.DUMMYFUNCTION("""COMPUTED_VALUE"""),292.96)</f>
        <v>292.96</v>
      </c>
      <c r="G38" s="2">
        <f>IFERROR(__xludf.DUMMYFUNCTION("""COMPUTED_VALUE"""),45345.66666666667)</f>
        <v>45345.66667</v>
      </c>
      <c r="H38" s="1">
        <f>IFERROR(__xludf.DUMMYFUNCTION("""COMPUTED_VALUE"""),290.0)</f>
        <v>290</v>
      </c>
      <c r="J38" s="2">
        <f>IFERROR(__xludf.DUMMYFUNCTION("""COMPUTED_VALUE"""),45345.66666666667)</f>
        <v>45345.66667</v>
      </c>
      <c r="K38" s="1">
        <f>IFERROR(__xludf.DUMMYFUNCTION("""COMPUTED_VALUE"""),291.63)</f>
        <v>291.63</v>
      </c>
      <c r="M38" s="2">
        <f>IFERROR(__xludf.DUMMYFUNCTION("""COMPUTED_VALUE"""),45345.66666666667)</f>
        <v>45345.66667</v>
      </c>
      <c r="N38" s="1">
        <f>IFERROR(__xludf.DUMMYFUNCTION("""COMPUTED_VALUE"""),9.5821768E7)</f>
        <v>95821768</v>
      </c>
    </row>
    <row r="39">
      <c r="A39" s="2">
        <f>IFERROR(__xludf.DUMMYFUNCTION("""COMPUTED_VALUE"""),45348.66666666667)</f>
        <v>45348.66667</v>
      </c>
      <c r="B39" s="1">
        <f>IFERROR(__xludf.DUMMYFUNCTION("""COMPUTED_VALUE"""),289.99)</f>
        <v>289.99</v>
      </c>
      <c r="D39" s="2">
        <f>IFERROR(__xludf.DUMMYFUNCTION("""COMPUTED_VALUE"""),45348.66666666667)</f>
        <v>45348.66667</v>
      </c>
      <c r="E39" s="1">
        <f>IFERROR(__xludf.DUMMYFUNCTION("""COMPUTED_VALUE"""),290.06)</f>
        <v>290.06</v>
      </c>
      <c r="G39" s="2">
        <f>IFERROR(__xludf.DUMMYFUNCTION("""COMPUTED_VALUE"""),45348.66666666667)</f>
        <v>45348.66667</v>
      </c>
      <c r="H39" s="1">
        <f>IFERROR(__xludf.DUMMYFUNCTION("""COMPUTED_VALUE"""),285.13)</f>
        <v>285.13</v>
      </c>
      <c r="J39" s="2">
        <f>IFERROR(__xludf.DUMMYFUNCTION("""COMPUTED_VALUE"""),45348.66666666667)</f>
        <v>45348.66667</v>
      </c>
      <c r="K39" s="1">
        <f>IFERROR(__xludf.DUMMYFUNCTION("""COMPUTED_VALUE"""),285.39)</f>
        <v>285.39</v>
      </c>
      <c r="M39" s="2">
        <f>IFERROR(__xludf.DUMMYFUNCTION("""COMPUTED_VALUE"""),45348.66666666667)</f>
        <v>45348.66667</v>
      </c>
      <c r="N39" s="1">
        <f>IFERROR(__xludf.DUMMYFUNCTION("""COMPUTED_VALUE"""),1.05302457E8)</f>
        <v>105302457</v>
      </c>
    </row>
    <row r="40">
      <c r="A40" s="2">
        <f>IFERROR(__xludf.DUMMYFUNCTION("""COMPUTED_VALUE"""),45349.66666666667)</f>
        <v>45349.66667</v>
      </c>
      <c r="B40" s="1">
        <f>IFERROR(__xludf.DUMMYFUNCTION("""COMPUTED_VALUE"""),287.05)</f>
        <v>287.05</v>
      </c>
      <c r="D40" s="2">
        <f>IFERROR(__xludf.DUMMYFUNCTION("""COMPUTED_VALUE"""),45349.66666666667)</f>
        <v>45349.66667</v>
      </c>
      <c r="E40" s="1">
        <f>IFERROR(__xludf.DUMMYFUNCTION("""COMPUTED_VALUE"""),291.88)</f>
        <v>291.88</v>
      </c>
      <c r="G40" s="2">
        <f>IFERROR(__xludf.DUMMYFUNCTION("""COMPUTED_VALUE"""),45349.66666666667)</f>
        <v>45349.66667</v>
      </c>
      <c r="H40" s="1">
        <f>IFERROR(__xludf.DUMMYFUNCTION("""COMPUTED_VALUE"""),286.23)</f>
        <v>286.23</v>
      </c>
      <c r="J40" s="2">
        <f>IFERROR(__xludf.DUMMYFUNCTION("""COMPUTED_VALUE"""),45349.66666666667)</f>
        <v>45349.66667</v>
      </c>
      <c r="K40" s="1">
        <f>IFERROR(__xludf.DUMMYFUNCTION("""COMPUTED_VALUE"""),291.72)</f>
        <v>291.72</v>
      </c>
      <c r="M40" s="2">
        <f>IFERROR(__xludf.DUMMYFUNCTION("""COMPUTED_VALUE"""),45349.66666666667)</f>
        <v>45349.66667</v>
      </c>
      <c r="N40" s="1">
        <f>IFERROR(__xludf.DUMMYFUNCTION("""COMPUTED_VALUE"""),1.08936617E8)</f>
        <v>108936617</v>
      </c>
    </row>
    <row r="41">
      <c r="A41" s="2">
        <f>IFERROR(__xludf.DUMMYFUNCTION("""COMPUTED_VALUE"""),45350.66666666667)</f>
        <v>45350.66667</v>
      </c>
      <c r="B41" s="1">
        <f>IFERROR(__xludf.DUMMYFUNCTION("""COMPUTED_VALUE"""),291.18)</f>
        <v>291.18</v>
      </c>
      <c r="D41" s="2">
        <f>IFERROR(__xludf.DUMMYFUNCTION("""COMPUTED_VALUE"""),45350.66666666667)</f>
        <v>45350.66667</v>
      </c>
      <c r="E41" s="1">
        <f>IFERROR(__xludf.DUMMYFUNCTION("""COMPUTED_VALUE"""),292.98)</f>
        <v>292.98</v>
      </c>
      <c r="G41" s="2">
        <f>IFERROR(__xludf.DUMMYFUNCTION("""COMPUTED_VALUE"""),45350.66666666667)</f>
        <v>45350.66667</v>
      </c>
      <c r="H41" s="1">
        <f>IFERROR(__xludf.DUMMYFUNCTION("""COMPUTED_VALUE"""),290.55)</f>
        <v>290.55</v>
      </c>
      <c r="J41" s="2">
        <f>IFERROR(__xludf.DUMMYFUNCTION("""COMPUTED_VALUE"""),45350.66666666667)</f>
        <v>45350.66667</v>
      </c>
      <c r="K41" s="1">
        <f>IFERROR(__xludf.DUMMYFUNCTION("""COMPUTED_VALUE"""),292.93)</f>
        <v>292.93</v>
      </c>
      <c r="M41" s="2">
        <f>IFERROR(__xludf.DUMMYFUNCTION("""COMPUTED_VALUE"""),45350.66666666667)</f>
        <v>45350.66667</v>
      </c>
      <c r="N41" s="1">
        <f>IFERROR(__xludf.DUMMYFUNCTION("""COMPUTED_VALUE"""),1.09513377E8)</f>
        <v>109513377</v>
      </c>
    </row>
    <row r="42">
      <c r="A42" s="2">
        <f>IFERROR(__xludf.DUMMYFUNCTION("""COMPUTED_VALUE"""),45351.66666666667)</f>
        <v>45351.66667</v>
      </c>
      <c r="B42" s="1">
        <f>IFERROR(__xludf.DUMMYFUNCTION("""COMPUTED_VALUE"""),293.95)</f>
        <v>293.95</v>
      </c>
      <c r="D42" s="2">
        <f>IFERROR(__xludf.DUMMYFUNCTION("""COMPUTED_VALUE"""),45351.66666666667)</f>
        <v>45351.66667</v>
      </c>
      <c r="E42" s="1">
        <f>IFERROR(__xludf.DUMMYFUNCTION("""COMPUTED_VALUE"""),295.67)</f>
        <v>295.67</v>
      </c>
      <c r="G42" s="2">
        <f>IFERROR(__xludf.DUMMYFUNCTION("""COMPUTED_VALUE"""),45351.66666666667)</f>
        <v>45351.66667</v>
      </c>
      <c r="H42" s="1">
        <f>IFERROR(__xludf.DUMMYFUNCTION("""COMPUTED_VALUE"""),291.32)</f>
        <v>291.32</v>
      </c>
      <c r="J42" s="2">
        <f>IFERROR(__xludf.DUMMYFUNCTION("""COMPUTED_VALUE"""),45351.66666666667)</f>
        <v>45351.66667</v>
      </c>
      <c r="K42" s="1">
        <f>IFERROR(__xludf.DUMMYFUNCTION("""COMPUTED_VALUE"""),293.06)</f>
        <v>293.06</v>
      </c>
      <c r="M42" s="2">
        <f>IFERROR(__xludf.DUMMYFUNCTION("""COMPUTED_VALUE"""),45351.66666666667)</f>
        <v>45351.66667</v>
      </c>
      <c r="N42" s="1">
        <f>IFERROR(__xludf.DUMMYFUNCTION("""COMPUTED_VALUE"""),1.65895157E8)</f>
        <v>165895157</v>
      </c>
    </row>
    <row r="43">
      <c r="A43" s="2">
        <f>IFERROR(__xludf.DUMMYFUNCTION("""COMPUTED_VALUE"""),45352.66666666667)</f>
        <v>45352.66667</v>
      </c>
      <c r="B43" s="1">
        <f>IFERROR(__xludf.DUMMYFUNCTION("""COMPUTED_VALUE"""),292.19)</f>
        <v>292.19</v>
      </c>
      <c r="D43" s="2">
        <f>IFERROR(__xludf.DUMMYFUNCTION("""COMPUTED_VALUE"""),45352.66666666667)</f>
        <v>45352.66667</v>
      </c>
      <c r="E43" s="1">
        <f>IFERROR(__xludf.DUMMYFUNCTION("""COMPUTED_VALUE"""),292.19)</f>
        <v>292.19</v>
      </c>
      <c r="G43" s="2">
        <f>IFERROR(__xludf.DUMMYFUNCTION("""COMPUTED_VALUE"""),45352.66666666667)</f>
        <v>45352.66667</v>
      </c>
      <c r="H43" s="1">
        <f>IFERROR(__xludf.DUMMYFUNCTION("""COMPUTED_VALUE"""),287.72)</f>
        <v>287.72</v>
      </c>
      <c r="J43" s="2">
        <f>IFERROR(__xludf.DUMMYFUNCTION("""COMPUTED_VALUE"""),45352.66666666667)</f>
        <v>45352.66667</v>
      </c>
      <c r="K43" s="1">
        <f>IFERROR(__xludf.DUMMYFUNCTION("""COMPUTED_VALUE"""),291.36)</f>
        <v>291.36</v>
      </c>
      <c r="M43" s="2">
        <f>IFERROR(__xludf.DUMMYFUNCTION("""COMPUTED_VALUE"""),45352.66666666667)</f>
        <v>45352.66667</v>
      </c>
      <c r="N43" s="1">
        <f>IFERROR(__xludf.DUMMYFUNCTION("""COMPUTED_VALUE"""),1.27053651E8)</f>
        <v>127053651</v>
      </c>
    </row>
    <row r="44">
      <c r="A44" s="2">
        <f>IFERROR(__xludf.DUMMYFUNCTION("""COMPUTED_VALUE"""),45355.66666666667)</f>
        <v>45355.66667</v>
      </c>
      <c r="B44" s="1">
        <f>IFERROR(__xludf.DUMMYFUNCTION("""COMPUTED_VALUE"""),290.49)</f>
        <v>290.49</v>
      </c>
      <c r="D44" s="2">
        <f>IFERROR(__xludf.DUMMYFUNCTION("""COMPUTED_VALUE"""),45355.66666666667)</f>
        <v>45355.66667</v>
      </c>
      <c r="E44" s="1">
        <f>IFERROR(__xludf.DUMMYFUNCTION("""COMPUTED_VALUE"""),296.36)</f>
        <v>296.36</v>
      </c>
      <c r="G44" s="2">
        <f>IFERROR(__xludf.DUMMYFUNCTION("""COMPUTED_VALUE"""),45355.66666666667)</f>
        <v>45355.66667</v>
      </c>
      <c r="H44" s="1">
        <f>IFERROR(__xludf.DUMMYFUNCTION("""COMPUTED_VALUE"""),290.11)</f>
        <v>290.11</v>
      </c>
      <c r="J44" s="2">
        <f>IFERROR(__xludf.DUMMYFUNCTION("""COMPUTED_VALUE"""),45355.66666666667)</f>
        <v>45355.66667</v>
      </c>
      <c r="K44" s="1">
        <f>IFERROR(__xludf.DUMMYFUNCTION("""COMPUTED_VALUE"""),295.87)</f>
        <v>295.87</v>
      </c>
      <c r="M44" s="2">
        <f>IFERROR(__xludf.DUMMYFUNCTION("""COMPUTED_VALUE"""),45355.66666666667)</f>
        <v>45355.66667</v>
      </c>
      <c r="N44" s="1">
        <f>IFERROR(__xludf.DUMMYFUNCTION("""COMPUTED_VALUE"""),1.02322627E8)</f>
        <v>102322627</v>
      </c>
    </row>
    <row r="45">
      <c r="A45" s="2">
        <f>IFERROR(__xludf.DUMMYFUNCTION("""COMPUTED_VALUE"""),45356.66666666667)</f>
        <v>45356.66667</v>
      </c>
      <c r="B45" s="1">
        <f>IFERROR(__xludf.DUMMYFUNCTION("""COMPUTED_VALUE"""),296.83)</f>
        <v>296.83</v>
      </c>
      <c r="D45" s="2">
        <f>IFERROR(__xludf.DUMMYFUNCTION("""COMPUTED_VALUE"""),45356.66666666667)</f>
        <v>45356.66667</v>
      </c>
      <c r="E45" s="1">
        <f>IFERROR(__xludf.DUMMYFUNCTION("""COMPUTED_VALUE"""),302.06)</f>
        <v>302.06</v>
      </c>
      <c r="G45" s="2">
        <f>IFERROR(__xludf.DUMMYFUNCTION("""COMPUTED_VALUE"""),45356.66666666667)</f>
        <v>45356.66667</v>
      </c>
      <c r="H45" s="1">
        <f>IFERROR(__xludf.DUMMYFUNCTION("""COMPUTED_VALUE"""),294.31)</f>
        <v>294.31</v>
      </c>
      <c r="J45" s="2">
        <f>IFERROR(__xludf.DUMMYFUNCTION("""COMPUTED_VALUE"""),45356.66666666667)</f>
        <v>45356.66667</v>
      </c>
      <c r="K45" s="1">
        <f>IFERROR(__xludf.DUMMYFUNCTION("""COMPUTED_VALUE"""),295.46)</f>
        <v>295.46</v>
      </c>
      <c r="M45" s="2">
        <f>IFERROR(__xludf.DUMMYFUNCTION("""COMPUTED_VALUE"""),45356.66666666667)</f>
        <v>45356.66667</v>
      </c>
      <c r="N45" s="1">
        <f>IFERROR(__xludf.DUMMYFUNCTION("""COMPUTED_VALUE"""),1.32169917E8)</f>
        <v>132169917</v>
      </c>
    </row>
    <row r="46">
      <c r="A46" s="2">
        <f>IFERROR(__xludf.DUMMYFUNCTION("""COMPUTED_VALUE"""),45357.66666666667)</f>
        <v>45357.66667</v>
      </c>
      <c r="B46" s="1">
        <f>IFERROR(__xludf.DUMMYFUNCTION("""COMPUTED_VALUE"""),297.37)</f>
        <v>297.37</v>
      </c>
      <c r="D46" s="2">
        <f>IFERROR(__xludf.DUMMYFUNCTION("""COMPUTED_VALUE"""),45357.66666666667)</f>
        <v>45357.66667</v>
      </c>
      <c r="E46" s="1">
        <f>IFERROR(__xludf.DUMMYFUNCTION("""COMPUTED_VALUE"""),299.89)</f>
        <v>299.89</v>
      </c>
      <c r="G46" s="2">
        <f>IFERROR(__xludf.DUMMYFUNCTION("""COMPUTED_VALUE"""),45357.66666666667)</f>
        <v>45357.66667</v>
      </c>
      <c r="H46" s="1">
        <f>IFERROR(__xludf.DUMMYFUNCTION("""COMPUTED_VALUE"""),296.83)</f>
        <v>296.83</v>
      </c>
      <c r="J46" s="2">
        <f>IFERROR(__xludf.DUMMYFUNCTION("""COMPUTED_VALUE"""),45357.66666666667)</f>
        <v>45357.66667</v>
      </c>
      <c r="K46" s="1">
        <f>IFERROR(__xludf.DUMMYFUNCTION("""COMPUTED_VALUE"""),298.06)</f>
        <v>298.06</v>
      </c>
      <c r="M46" s="2">
        <f>IFERROR(__xludf.DUMMYFUNCTION("""COMPUTED_VALUE"""),45357.66666666667)</f>
        <v>45357.66667</v>
      </c>
      <c r="N46" s="1">
        <f>IFERROR(__xludf.DUMMYFUNCTION("""COMPUTED_VALUE"""),1.16129546E8)</f>
        <v>116129546</v>
      </c>
    </row>
    <row r="47">
      <c r="A47" s="2">
        <f>IFERROR(__xludf.DUMMYFUNCTION("""COMPUTED_VALUE"""),45358.66666666667)</f>
        <v>45358.66667</v>
      </c>
      <c r="B47" s="1">
        <f>IFERROR(__xludf.DUMMYFUNCTION("""COMPUTED_VALUE"""),300.83)</f>
        <v>300.83</v>
      </c>
      <c r="D47" s="2">
        <f>IFERROR(__xludf.DUMMYFUNCTION("""COMPUTED_VALUE"""),45358.66666666667)</f>
        <v>45358.66667</v>
      </c>
      <c r="E47" s="1">
        <f>IFERROR(__xludf.DUMMYFUNCTION("""COMPUTED_VALUE"""),300.97)</f>
        <v>300.97</v>
      </c>
      <c r="G47" s="2">
        <f>IFERROR(__xludf.DUMMYFUNCTION("""COMPUTED_VALUE"""),45358.66666666667)</f>
        <v>45358.66667</v>
      </c>
      <c r="H47" s="1">
        <f>IFERROR(__xludf.DUMMYFUNCTION("""COMPUTED_VALUE"""),299.34)</f>
        <v>299.34</v>
      </c>
      <c r="J47" s="2">
        <f>IFERROR(__xludf.DUMMYFUNCTION("""COMPUTED_VALUE"""),45358.66666666667)</f>
        <v>45358.66667</v>
      </c>
      <c r="K47" s="1">
        <f>IFERROR(__xludf.DUMMYFUNCTION("""COMPUTED_VALUE"""),300.5)</f>
        <v>300.5</v>
      </c>
      <c r="M47" s="2">
        <f>IFERROR(__xludf.DUMMYFUNCTION("""COMPUTED_VALUE"""),45358.66666666667)</f>
        <v>45358.66667</v>
      </c>
      <c r="N47" s="1">
        <f>IFERROR(__xludf.DUMMYFUNCTION("""COMPUTED_VALUE"""),1.07521707E8)</f>
        <v>107521707</v>
      </c>
    </row>
    <row r="48">
      <c r="A48" s="2">
        <f>IFERROR(__xludf.DUMMYFUNCTION("""COMPUTED_VALUE"""),45359.66666666667)</f>
        <v>45359.66667</v>
      </c>
      <c r="B48" s="1">
        <f>IFERROR(__xludf.DUMMYFUNCTION("""COMPUTED_VALUE"""),301.16)</f>
        <v>301.16</v>
      </c>
      <c r="D48" s="2">
        <f>IFERROR(__xludf.DUMMYFUNCTION("""COMPUTED_VALUE"""),45359.66666666667)</f>
        <v>45359.66667</v>
      </c>
      <c r="E48" s="1">
        <f>IFERROR(__xludf.DUMMYFUNCTION("""COMPUTED_VALUE"""),302.07)</f>
        <v>302.07</v>
      </c>
      <c r="G48" s="2">
        <f>IFERROR(__xludf.DUMMYFUNCTION("""COMPUTED_VALUE"""),45359.66666666667)</f>
        <v>45359.66667</v>
      </c>
      <c r="H48" s="1">
        <f>IFERROR(__xludf.DUMMYFUNCTION("""COMPUTED_VALUE"""),298.58)</f>
        <v>298.58</v>
      </c>
      <c r="J48" s="2">
        <f>IFERROR(__xludf.DUMMYFUNCTION("""COMPUTED_VALUE"""),45359.66666666667)</f>
        <v>45359.66667</v>
      </c>
      <c r="K48" s="1">
        <f>IFERROR(__xludf.DUMMYFUNCTION("""COMPUTED_VALUE"""),301.19)</f>
        <v>301.19</v>
      </c>
      <c r="M48" s="2">
        <f>IFERROR(__xludf.DUMMYFUNCTION("""COMPUTED_VALUE"""),45359.66666666667)</f>
        <v>45359.66667</v>
      </c>
      <c r="N48" s="1">
        <f>IFERROR(__xludf.DUMMYFUNCTION("""COMPUTED_VALUE"""),1.18141575E8)</f>
        <v>118141575</v>
      </c>
    </row>
    <row r="49">
      <c r="A49" s="2">
        <f>IFERROR(__xludf.DUMMYFUNCTION("""COMPUTED_VALUE"""),45362.66666666667)</f>
        <v>45362.66667</v>
      </c>
      <c r="B49" s="1">
        <f>IFERROR(__xludf.DUMMYFUNCTION("""COMPUTED_VALUE"""),301.03)</f>
        <v>301.03</v>
      </c>
      <c r="D49" s="2">
        <f>IFERROR(__xludf.DUMMYFUNCTION("""COMPUTED_VALUE"""),45362.66666666667)</f>
        <v>45362.66667</v>
      </c>
      <c r="E49" s="1">
        <f>IFERROR(__xludf.DUMMYFUNCTION("""COMPUTED_VALUE"""),302.93)</f>
        <v>302.93</v>
      </c>
      <c r="G49" s="2">
        <f>IFERROR(__xludf.DUMMYFUNCTION("""COMPUTED_VALUE"""),45362.66666666667)</f>
        <v>45362.66667</v>
      </c>
      <c r="H49" s="1">
        <f>IFERROR(__xludf.DUMMYFUNCTION("""COMPUTED_VALUE"""),299.22)</f>
        <v>299.22</v>
      </c>
      <c r="J49" s="2">
        <f>IFERROR(__xludf.DUMMYFUNCTION("""COMPUTED_VALUE"""),45362.66666666667)</f>
        <v>45362.66667</v>
      </c>
      <c r="K49" s="1">
        <f>IFERROR(__xludf.DUMMYFUNCTION("""COMPUTED_VALUE"""),302.0)</f>
        <v>302</v>
      </c>
      <c r="M49" s="2">
        <f>IFERROR(__xludf.DUMMYFUNCTION("""COMPUTED_VALUE"""),45362.66666666667)</f>
        <v>45362.66667</v>
      </c>
      <c r="N49" s="1">
        <f>IFERROR(__xludf.DUMMYFUNCTION("""COMPUTED_VALUE"""),9.8881246E7)</f>
        <v>98881246</v>
      </c>
    </row>
    <row r="50">
      <c r="A50" s="2">
        <f>IFERROR(__xludf.DUMMYFUNCTION("""COMPUTED_VALUE"""),45363.66666666667)</f>
        <v>45363.66667</v>
      </c>
      <c r="B50" s="1">
        <f>IFERROR(__xludf.DUMMYFUNCTION("""COMPUTED_VALUE"""),300.68)</f>
        <v>300.68</v>
      </c>
      <c r="D50" s="2">
        <f>IFERROR(__xludf.DUMMYFUNCTION("""COMPUTED_VALUE"""),45363.66666666667)</f>
        <v>45363.66667</v>
      </c>
      <c r="E50" s="1">
        <f>IFERROR(__xludf.DUMMYFUNCTION("""COMPUTED_VALUE"""),301.6)</f>
        <v>301.6</v>
      </c>
      <c r="G50" s="2">
        <f>IFERROR(__xludf.DUMMYFUNCTION("""COMPUTED_VALUE"""),45363.66666666667)</f>
        <v>45363.66667</v>
      </c>
      <c r="H50" s="1">
        <f>IFERROR(__xludf.DUMMYFUNCTION("""COMPUTED_VALUE"""),297.71)</f>
        <v>297.71</v>
      </c>
      <c r="J50" s="2">
        <f>IFERROR(__xludf.DUMMYFUNCTION("""COMPUTED_VALUE"""),45363.66666666667)</f>
        <v>45363.66667</v>
      </c>
      <c r="K50" s="1">
        <f>IFERROR(__xludf.DUMMYFUNCTION("""COMPUTED_VALUE"""),300.02)</f>
        <v>300.02</v>
      </c>
      <c r="M50" s="2">
        <f>IFERROR(__xludf.DUMMYFUNCTION("""COMPUTED_VALUE"""),45363.66666666667)</f>
        <v>45363.66667</v>
      </c>
      <c r="N50" s="1">
        <f>IFERROR(__xludf.DUMMYFUNCTION("""COMPUTED_VALUE"""),9.3521983E7)</f>
        <v>93521983</v>
      </c>
    </row>
    <row r="51">
      <c r="A51" s="2">
        <f>IFERROR(__xludf.DUMMYFUNCTION("""COMPUTED_VALUE"""),45364.66666666667)</f>
        <v>45364.66667</v>
      </c>
      <c r="B51" s="1">
        <f>IFERROR(__xludf.DUMMYFUNCTION("""COMPUTED_VALUE"""),303.25)</f>
        <v>303.25</v>
      </c>
      <c r="D51" s="2">
        <f>IFERROR(__xludf.DUMMYFUNCTION("""COMPUTED_VALUE"""),45364.66666666667)</f>
        <v>45364.66667</v>
      </c>
      <c r="E51" s="1">
        <f>IFERROR(__xludf.DUMMYFUNCTION("""COMPUTED_VALUE"""),305.3)</f>
        <v>305.3</v>
      </c>
      <c r="G51" s="2">
        <f>IFERROR(__xludf.DUMMYFUNCTION("""COMPUTED_VALUE"""),45364.66666666667)</f>
        <v>45364.66667</v>
      </c>
      <c r="H51" s="1">
        <f>IFERROR(__xludf.DUMMYFUNCTION("""COMPUTED_VALUE"""),302.1)</f>
        <v>302.1</v>
      </c>
      <c r="J51" s="2">
        <f>IFERROR(__xludf.DUMMYFUNCTION("""COMPUTED_VALUE"""),45364.66666666667)</f>
        <v>45364.66667</v>
      </c>
      <c r="K51" s="1">
        <f>IFERROR(__xludf.DUMMYFUNCTION("""COMPUTED_VALUE"""),302.57)</f>
        <v>302.57</v>
      </c>
      <c r="M51" s="2">
        <f>IFERROR(__xludf.DUMMYFUNCTION("""COMPUTED_VALUE"""),45364.66666666667)</f>
        <v>45364.66667</v>
      </c>
      <c r="N51" s="1">
        <f>IFERROR(__xludf.DUMMYFUNCTION("""COMPUTED_VALUE"""),1.0761319E8)</f>
        <v>107613190</v>
      </c>
    </row>
    <row r="52">
      <c r="A52" s="2">
        <f>IFERROR(__xludf.DUMMYFUNCTION("""COMPUTED_VALUE"""),45365.66666666667)</f>
        <v>45365.66667</v>
      </c>
      <c r="B52" s="1">
        <f>IFERROR(__xludf.DUMMYFUNCTION("""COMPUTED_VALUE"""),301.75)</f>
        <v>301.75</v>
      </c>
      <c r="D52" s="2">
        <f>IFERROR(__xludf.DUMMYFUNCTION("""COMPUTED_VALUE"""),45365.66666666667)</f>
        <v>45365.66667</v>
      </c>
      <c r="E52" s="1">
        <f>IFERROR(__xludf.DUMMYFUNCTION("""COMPUTED_VALUE"""),303.13)</f>
        <v>303.13</v>
      </c>
      <c r="G52" s="2">
        <f>IFERROR(__xludf.DUMMYFUNCTION("""COMPUTED_VALUE"""),45365.66666666667)</f>
        <v>45365.66667</v>
      </c>
      <c r="H52" s="1">
        <f>IFERROR(__xludf.DUMMYFUNCTION("""COMPUTED_VALUE"""),298.64)</f>
        <v>298.64</v>
      </c>
      <c r="J52" s="2">
        <f>IFERROR(__xludf.DUMMYFUNCTION("""COMPUTED_VALUE"""),45365.66666666667)</f>
        <v>45365.66667</v>
      </c>
      <c r="K52" s="1">
        <f>IFERROR(__xludf.DUMMYFUNCTION("""COMPUTED_VALUE"""),300.56)</f>
        <v>300.56</v>
      </c>
      <c r="M52" s="2">
        <f>IFERROR(__xludf.DUMMYFUNCTION("""COMPUTED_VALUE"""),45365.66666666667)</f>
        <v>45365.66667</v>
      </c>
      <c r="N52" s="1">
        <f>IFERROR(__xludf.DUMMYFUNCTION("""COMPUTED_VALUE"""),1.1845015E8)</f>
        <v>118450150</v>
      </c>
    </row>
    <row r="53">
      <c r="A53" s="2">
        <f>IFERROR(__xludf.DUMMYFUNCTION("""COMPUTED_VALUE"""),45366.66666666667)</f>
        <v>45366.66667</v>
      </c>
      <c r="B53" s="1">
        <f>IFERROR(__xludf.DUMMYFUNCTION("""COMPUTED_VALUE"""),299.42)</f>
        <v>299.42</v>
      </c>
      <c r="D53" s="2">
        <f>IFERROR(__xludf.DUMMYFUNCTION("""COMPUTED_VALUE"""),45366.66666666667)</f>
        <v>45366.66667</v>
      </c>
      <c r="E53" s="1">
        <f>IFERROR(__xludf.DUMMYFUNCTION("""COMPUTED_VALUE"""),302.4)</f>
        <v>302.4</v>
      </c>
      <c r="G53" s="2">
        <f>IFERROR(__xludf.DUMMYFUNCTION("""COMPUTED_VALUE"""),45366.66666666667)</f>
        <v>45366.66667</v>
      </c>
      <c r="H53" s="1">
        <f>IFERROR(__xludf.DUMMYFUNCTION("""COMPUTED_VALUE"""),299.08)</f>
        <v>299.08</v>
      </c>
      <c r="J53" s="2">
        <f>IFERROR(__xludf.DUMMYFUNCTION("""COMPUTED_VALUE"""),45366.66666666667)</f>
        <v>45366.66667</v>
      </c>
      <c r="K53" s="1">
        <f>IFERROR(__xludf.DUMMYFUNCTION("""COMPUTED_VALUE"""),301.05)</f>
        <v>301.05</v>
      </c>
      <c r="M53" s="2">
        <f>IFERROR(__xludf.DUMMYFUNCTION("""COMPUTED_VALUE"""),45366.66666666667)</f>
        <v>45366.66667</v>
      </c>
      <c r="N53" s="1">
        <f>IFERROR(__xludf.DUMMYFUNCTION("""COMPUTED_VALUE"""),2.04533981E8)</f>
        <v>204533981</v>
      </c>
    </row>
    <row r="54">
      <c r="A54" s="2">
        <f>IFERROR(__xludf.DUMMYFUNCTION("""COMPUTED_VALUE"""),45369.66666666667)</f>
        <v>45369.66667</v>
      </c>
      <c r="B54" s="1">
        <f>IFERROR(__xludf.DUMMYFUNCTION("""COMPUTED_VALUE"""),301.32)</f>
        <v>301.32</v>
      </c>
      <c r="D54" s="2">
        <f>IFERROR(__xludf.DUMMYFUNCTION("""COMPUTED_VALUE"""),45369.66666666667)</f>
        <v>45369.66667</v>
      </c>
      <c r="E54" s="1">
        <f>IFERROR(__xludf.DUMMYFUNCTION("""COMPUTED_VALUE"""),304.47)</f>
        <v>304.47</v>
      </c>
      <c r="G54" s="2">
        <f>IFERROR(__xludf.DUMMYFUNCTION("""COMPUTED_VALUE"""),45369.66666666667)</f>
        <v>45369.66667</v>
      </c>
      <c r="H54" s="1">
        <f>IFERROR(__xludf.DUMMYFUNCTION("""COMPUTED_VALUE"""),299.67)</f>
        <v>299.67</v>
      </c>
      <c r="J54" s="2">
        <f>IFERROR(__xludf.DUMMYFUNCTION("""COMPUTED_VALUE"""),45369.66666666667)</f>
        <v>45369.66667</v>
      </c>
      <c r="K54" s="1">
        <f>IFERROR(__xludf.DUMMYFUNCTION("""COMPUTED_VALUE"""),302.27)</f>
        <v>302.27</v>
      </c>
      <c r="M54" s="2">
        <f>IFERROR(__xludf.DUMMYFUNCTION("""COMPUTED_VALUE"""),45369.66666666667)</f>
        <v>45369.66667</v>
      </c>
      <c r="N54" s="1">
        <f>IFERROR(__xludf.DUMMYFUNCTION("""COMPUTED_VALUE"""),1.07440366E8)</f>
        <v>107440366</v>
      </c>
    </row>
    <row r="55">
      <c r="A55" s="2">
        <f>IFERROR(__xludf.DUMMYFUNCTION("""COMPUTED_VALUE"""),45370.66666666667)</f>
        <v>45370.66667</v>
      </c>
      <c r="B55" s="1">
        <f>IFERROR(__xludf.DUMMYFUNCTION("""COMPUTED_VALUE"""),302.9)</f>
        <v>302.9</v>
      </c>
      <c r="D55" s="2">
        <f>IFERROR(__xludf.DUMMYFUNCTION("""COMPUTED_VALUE"""),45370.66666666667)</f>
        <v>45370.66667</v>
      </c>
      <c r="E55" s="1">
        <f>IFERROR(__xludf.DUMMYFUNCTION("""COMPUTED_VALUE"""),306.09)</f>
        <v>306.09</v>
      </c>
      <c r="G55" s="2">
        <f>IFERROR(__xludf.DUMMYFUNCTION("""COMPUTED_VALUE"""),45370.66666666667)</f>
        <v>45370.66667</v>
      </c>
      <c r="H55" s="1">
        <f>IFERROR(__xludf.DUMMYFUNCTION("""COMPUTED_VALUE"""),302.34)</f>
        <v>302.34</v>
      </c>
      <c r="J55" s="2">
        <f>IFERROR(__xludf.DUMMYFUNCTION("""COMPUTED_VALUE"""),45370.66666666667)</f>
        <v>45370.66667</v>
      </c>
      <c r="K55" s="1">
        <f>IFERROR(__xludf.DUMMYFUNCTION("""COMPUTED_VALUE"""),305.72)</f>
        <v>305.72</v>
      </c>
      <c r="M55" s="2">
        <f>IFERROR(__xludf.DUMMYFUNCTION("""COMPUTED_VALUE"""),45370.66666666667)</f>
        <v>45370.66667</v>
      </c>
      <c r="N55" s="1">
        <f>IFERROR(__xludf.DUMMYFUNCTION("""COMPUTED_VALUE"""),9.9461986E7)</f>
        <v>99461986</v>
      </c>
    </row>
    <row r="56">
      <c r="A56" s="2">
        <f>IFERROR(__xludf.DUMMYFUNCTION("""COMPUTED_VALUE"""),45371.66666666667)</f>
        <v>45371.66667</v>
      </c>
      <c r="B56" s="1">
        <f>IFERROR(__xludf.DUMMYFUNCTION("""COMPUTED_VALUE"""),305.48)</f>
        <v>305.48</v>
      </c>
      <c r="D56" s="2">
        <f>IFERROR(__xludf.DUMMYFUNCTION("""COMPUTED_VALUE"""),45371.66666666667)</f>
        <v>45371.66667</v>
      </c>
      <c r="E56" s="1">
        <f>IFERROR(__xludf.DUMMYFUNCTION("""COMPUTED_VALUE"""),308.23)</f>
        <v>308.23</v>
      </c>
      <c r="G56" s="2">
        <f>IFERROR(__xludf.DUMMYFUNCTION("""COMPUTED_VALUE"""),45371.66666666667)</f>
        <v>45371.66667</v>
      </c>
      <c r="H56" s="1">
        <f>IFERROR(__xludf.DUMMYFUNCTION("""COMPUTED_VALUE"""),305.24)</f>
        <v>305.24</v>
      </c>
      <c r="J56" s="2">
        <f>IFERROR(__xludf.DUMMYFUNCTION("""COMPUTED_VALUE"""),45371.66666666667)</f>
        <v>45371.66667</v>
      </c>
      <c r="K56" s="1">
        <f>IFERROR(__xludf.DUMMYFUNCTION("""COMPUTED_VALUE"""),307.41)</f>
        <v>307.41</v>
      </c>
      <c r="M56" s="2">
        <f>IFERROR(__xludf.DUMMYFUNCTION("""COMPUTED_VALUE"""),45371.66666666667)</f>
        <v>45371.66667</v>
      </c>
      <c r="N56" s="1">
        <f>IFERROR(__xludf.DUMMYFUNCTION("""COMPUTED_VALUE"""),1.00730743E8)</f>
        <v>100730743</v>
      </c>
    </row>
    <row r="57">
      <c r="A57" s="2">
        <f>IFERROR(__xludf.DUMMYFUNCTION("""COMPUTED_VALUE"""),45372.66666666667)</f>
        <v>45372.66667</v>
      </c>
      <c r="B57" s="1">
        <f>IFERROR(__xludf.DUMMYFUNCTION("""COMPUTED_VALUE"""),308.36)</f>
        <v>308.36</v>
      </c>
      <c r="D57" s="2">
        <f>IFERROR(__xludf.DUMMYFUNCTION("""COMPUTED_VALUE"""),45372.66666666667)</f>
        <v>45372.66667</v>
      </c>
      <c r="E57" s="1">
        <f>IFERROR(__xludf.DUMMYFUNCTION("""COMPUTED_VALUE"""),310.32)</f>
        <v>310.32</v>
      </c>
      <c r="G57" s="2">
        <f>IFERROR(__xludf.DUMMYFUNCTION("""COMPUTED_VALUE"""),45372.66666666667)</f>
        <v>45372.66667</v>
      </c>
      <c r="H57" s="1">
        <f>IFERROR(__xludf.DUMMYFUNCTION("""COMPUTED_VALUE"""),306.74)</f>
        <v>306.74</v>
      </c>
      <c r="J57" s="2">
        <f>IFERROR(__xludf.DUMMYFUNCTION("""COMPUTED_VALUE"""),45372.66666666667)</f>
        <v>45372.66667</v>
      </c>
      <c r="K57" s="1">
        <f>IFERROR(__xludf.DUMMYFUNCTION("""COMPUTED_VALUE"""),306.77)</f>
        <v>306.77</v>
      </c>
      <c r="M57" s="2">
        <f>IFERROR(__xludf.DUMMYFUNCTION("""COMPUTED_VALUE"""),45372.66666666667)</f>
        <v>45372.66667</v>
      </c>
      <c r="N57" s="1">
        <f>IFERROR(__xludf.DUMMYFUNCTION("""COMPUTED_VALUE"""),1.24342574E8)</f>
        <v>124342574</v>
      </c>
    </row>
    <row r="58">
      <c r="A58" s="2">
        <f>IFERROR(__xludf.DUMMYFUNCTION("""COMPUTED_VALUE"""),45373.66666666667)</f>
        <v>45373.66667</v>
      </c>
      <c r="B58" s="1">
        <f>IFERROR(__xludf.DUMMYFUNCTION("""COMPUTED_VALUE"""),308.16)</f>
        <v>308.16</v>
      </c>
      <c r="D58" s="2">
        <f>IFERROR(__xludf.DUMMYFUNCTION("""COMPUTED_VALUE"""),45373.66666666667)</f>
        <v>45373.66667</v>
      </c>
      <c r="E58" s="1">
        <f>IFERROR(__xludf.DUMMYFUNCTION("""COMPUTED_VALUE"""),309.19)</f>
        <v>309.19</v>
      </c>
      <c r="G58" s="2">
        <f>IFERROR(__xludf.DUMMYFUNCTION("""COMPUTED_VALUE"""),45373.66666666667)</f>
        <v>45373.66667</v>
      </c>
      <c r="H58" s="1">
        <f>IFERROR(__xludf.DUMMYFUNCTION("""COMPUTED_VALUE"""),307.16)</f>
        <v>307.16</v>
      </c>
      <c r="J58" s="2">
        <f>IFERROR(__xludf.DUMMYFUNCTION("""COMPUTED_VALUE"""),45373.66666666667)</f>
        <v>45373.66667</v>
      </c>
      <c r="K58" s="1">
        <f>IFERROR(__xludf.DUMMYFUNCTION("""COMPUTED_VALUE"""),307.45)</f>
        <v>307.45</v>
      </c>
      <c r="M58" s="2">
        <f>IFERROR(__xludf.DUMMYFUNCTION("""COMPUTED_VALUE"""),45373.66666666667)</f>
        <v>45373.66667</v>
      </c>
      <c r="N58" s="1">
        <f>IFERROR(__xludf.DUMMYFUNCTION("""COMPUTED_VALUE"""),8.4564087E7)</f>
        <v>84564087</v>
      </c>
    </row>
    <row r="59">
      <c r="A59" s="2">
        <f>IFERROR(__xludf.DUMMYFUNCTION("""COMPUTED_VALUE"""),45376.66666666667)</f>
        <v>45376.66667</v>
      </c>
      <c r="B59" s="1">
        <f>IFERROR(__xludf.DUMMYFUNCTION("""COMPUTED_VALUE"""),308.61)</f>
        <v>308.61</v>
      </c>
      <c r="D59" s="2">
        <f>IFERROR(__xludf.DUMMYFUNCTION("""COMPUTED_VALUE"""),45376.66666666667)</f>
        <v>45376.66667</v>
      </c>
      <c r="E59" s="1">
        <f>IFERROR(__xludf.DUMMYFUNCTION("""COMPUTED_VALUE"""),310.14)</f>
        <v>310.14</v>
      </c>
      <c r="G59" s="2">
        <f>IFERROR(__xludf.DUMMYFUNCTION("""COMPUTED_VALUE"""),45376.66666666667)</f>
        <v>45376.66667</v>
      </c>
      <c r="H59" s="1">
        <f>IFERROR(__xludf.DUMMYFUNCTION("""COMPUTED_VALUE"""),307.68)</f>
        <v>307.68</v>
      </c>
      <c r="J59" s="2">
        <f>IFERROR(__xludf.DUMMYFUNCTION("""COMPUTED_VALUE"""),45376.66666666667)</f>
        <v>45376.66667</v>
      </c>
      <c r="K59" s="1">
        <f>IFERROR(__xludf.DUMMYFUNCTION("""COMPUTED_VALUE"""),309.97)</f>
        <v>309.97</v>
      </c>
      <c r="M59" s="2">
        <f>IFERROR(__xludf.DUMMYFUNCTION("""COMPUTED_VALUE"""),45376.66666666667)</f>
        <v>45376.66667</v>
      </c>
      <c r="N59" s="1">
        <f>IFERROR(__xludf.DUMMYFUNCTION("""COMPUTED_VALUE"""),8.5466447E7)</f>
        <v>85466447</v>
      </c>
    </row>
    <row r="60">
      <c r="A60" s="2">
        <f>IFERROR(__xludf.DUMMYFUNCTION("""COMPUTED_VALUE"""),45377.66666666667)</f>
        <v>45377.66667</v>
      </c>
      <c r="B60" s="1">
        <f>IFERROR(__xludf.DUMMYFUNCTION("""COMPUTED_VALUE"""),310.38)</f>
        <v>310.38</v>
      </c>
      <c r="D60" s="2">
        <f>IFERROR(__xludf.DUMMYFUNCTION("""COMPUTED_VALUE"""),45377.66666666667)</f>
        <v>45377.66667</v>
      </c>
      <c r="E60" s="1">
        <f>IFERROR(__xludf.DUMMYFUNCTION("""COMPUTED_VALUE"""),312.03)</f>
        <v>312.03</v>
      </c>
      <c r="G60" s="2">
        <f>IFERROR(__xludf.DUMMYFUNCTION("""COMPUTED_VALUE"""),45377.66666666667)</f>
        <v>45377.66667</v>
      </c>
      <c r="H60" s="1">
        <f>IFERROR(__xludf.DUMMYFUNCTION("""COMPUTED_VALUE"""),305.94)</f>
        <v>305.94</v>
      </c>
      <c r="J60" s="2">
        <f>IFERROR(__xludf.DUMMYFUNCTION("""COMPUTED_VALUE"""),45377.66666666667)</f>
        <v>45377.66667</v>
      </c>
      <c r="K60" s="1">
        <f>IFERROR(__xludf.DUMMYFUNCTION("""COMPUTED_VALUE"""),305.98)</f>
        <v>305.98</v>
      </c>
      <c r="M60" s="2">
        <f>IFERROR(__xludf.DUMMYFUNCTION("""COMPUTED_VALUE"""),45377.66666666667)</f>
        <v>45377.66667</v>
      </c>
      <c r="N60" s="1">
        <f>IFERROR(__xludf.DUMMYFUNCTION("""COMPUTED_VALUE"""),9.8902421E7)</f>
        <v>98902421</v>
      </c>
    </row>
    <row r="61">
      <c r="A61" s="2">
        <f>IFERROR(__xludf.DUMMYFUNCTION("""COMPUTED_VALUE"""),45378.66666666667)</f>
        <v>45378.66667</v>
      </c>
      <c r="B61" s="1">
        <f>IFERROR(__xludf.DUMMYFUNCTION("""COMPUTED_VALUE"""),308.34)</f>
        <v>308.34</v>
      </c>
      <c r="D61" s="2">
        <f>IFERROR(__xludf.DUMMYFUNCTION("""COMPUTED_VALUE"""),45378.66666666667)</f>
        <v>45378.66667</v>
      </c>
      <c r="E61" s="1">
        <f>IFERROR(__xludf.DUMMYFUNCTION("""COMPUTED_VALUE"""),313.82)</f>
        <v>313.82</v>
      </c>
      <c r="G61" s="2">
        <f>IFERROR(__xludf.DUMMYFUNCTION("""COMPUTED_VALUE"""),45378.66666666667)</f>
        <v>45378.66667</v>
      </c>
      <c r="H61" s="1">
        <f>IFERROR(__xludf.DUMMYFUNCTION("""COMPUTED_VALUE"""),308.34)</f>
        <v>308.34</v>
      </c>
      <c r="J61" s="2">
        <f>IFERROR(__xludf.DUMMYFUNCTION("""COMPUTED_VALUE"""),45378.66666666667)</f>
        <v>45378.66667</v>
      </c>
      <c r="K61" s="1">
        <f>IFERROR(__xludf.DUMMYFUNCTION("""COMPUTED_VALUE"""),313.76)</f>
        <v>313.76</v>
      </c>
      <c r="M61" s="2">
        <f>IFERROR(__xludf.DUMMYFUNCTION("""COMPUTED_VALUE"""),45378.66666666667)</f>
        <v>45378.66667</v>
      </c>
      <c r="N61" s="1">
        <f>IFERROR(__xludf.DUMMYFUNCTION("""COMPUTED_VALUE"""),1.07911842E8)</f>
        <v>107911842</v>
      </c>
    </row>
    <row r="62">
      <c r="A62" s="2">
        <f>IFERROR(__xludf.DUMMYFUNCTION("""COMPUTED_VALUE"""),45379.66666666667)</f>
        <v>45379.66667</v>
      </c>
      <c r="B62" s="1">
        <f>IFERROR(__xludf.DUMMYFUNCTION("""COMPUTED_VALUE"""),313.96)</f>
        <v>313.96</v>
      </c>
      <c r="D62" s="2">
        <f>IFERROR(__xludf.DUMMYFUNCTION("""COMPUTED_VALUE"""),45379.66666666667)</f>
        <v>45379.66667</v>
      </c>
      <c r="E62" s="1">
        <f>IFERROR(__xludf.DUMMYFUNCTION("""COMPUTED_VALUE"""),316.58)</f>
        <v>316.58</v>
      </c>
      <c r="G62" s="2">
        <f>IFERROR(__xludf.DUMMYFUNCTION("""COMPUTED_VALUE"""),45379.66666666667)</f>
        <v>45379.66667</v>
      </c>
      <c r="H62" s="1">
        <f>IFERROR(__xludf.DUMMYFUNCTION("""COMPUTED_VALUE"""),313.15)</f>
        <v>313.15</v>
      </c>
      <c r="J62" s="2">
        <f>IFERROR(__xludf.DUMMYFUNCTION("""COMPUTED_VALUE"""),45379.66666666667)</f>
        <v>45379.66667</v>
      </c>
      <c r="K62" s="1">
        <f>IFERROR(__xludf.DUMMYFUNCTION("""COMPUTED_VALUE"""),316.18)</f>
        <v>316.18</v>
      </c>
      <c r="M62" s="2">
        <f>IFERROR(__xludf.DUMMYFUNCTION("""COMPUTED_VALUE"""),45379.66666666667)</f>
        <v>45379.66667</v>
      </c>
      <c r="N62" s="1">
        <f>IFERROR(__xludf.DUMMYFUNCTION("""COMPUTED_VALUE"""),9.6486589E7)</f>
        <v>96486589</v>
      </c>
    </row>
    <row r="63">
      <c r="A63" s="2">
        <f>IFERROR(__xludf.DUMMYFUNCTION("""COMPUTED_VALUE"""),45383.66666666667)</f>
        <v>45383.66667</v>
      </c>
      <c r="B63" s="1">
        <f>IFERROR(__xludf.DUMMYFUNCTION("""COMPUTED_VALUE"""),316.14)</f>
        <v>316.14</v>
      </c>
      <c r="D63" s="2">
        <f>IFERROR(__xludf.DUMMYFUNCTION("""COMPUTED_VALUE"""),45383.66666666667)</f>
        <v>45383.66667</v>
      </c>
      <c r="E63" s="1">
        <f>IFERROR(__xludf.DUMMYFUNCTION("""COMPUTED_VALUE"""),316.14)</f>
        <v>316.14</v>
      </c>
      <c r="G63" s="2">
        <f>IFERROR(__xludf.DUMMYFUNCTION("""COMPUTED_VALUE"""),45383.66666666667)</f>
        <v>45383.66667</v>
      </c>
      <c r="H63" s="1">
        <f>IFERROR(__xludf.DUMMYFUNCTION("""COMPUTED_VALUE"""),312.73)</f>
        <v>312.73</v>
      </c>
      <c r="J63" s="2">
        <f>IFERROR(__xludf.DUMMYFUNCTION("""COMPUTED_VALUE"""),45383.66666666667)</f>
        <v>45383.66667</v>
      </c>
      <c r="K63" s="1">
        <f>IFERROR(__xludf.DUMMYFUNCTION("""COMPUTED_VALUE"""),314.52)</f>
        <v>314.52</v>
      </c>
      <c r="M63" s="2">
        <f>IFERROR(__xludf.DUMMYFUNCTION("""COMPUTED_VALUE"""),45383.66666666667)</f>
        <v>45383.66667</v>
      </c>
      <c r="N63" s="1">
        <f>IFERROR(__xludf.DUMMYFUNCTION("""COMPUTED_VALUE"""),8.6931096E7)</f>
        <v>86931096</v>
      </c>
    </row>
    <row r="64">
      <c r="A64" s="2">
        <f>IFERROR(__xludf.DUMMYFUNCTION("""COMPUTED_VALUE"""),45384.66666666667)</f>
        <v>45384.66667</v>
      </c>
      <c r="B64" s="1">
        <f>IFERROR(__xludf.DUMMYFUNCTION("""COMPUTED_VALUE"""),313.77)</f>
        <v>313.77</v>
      </c>
      <c r="D64" s="2">
        <f>IFERROR(__xludf.DUMMYFUNCTION("""COMPUTED_VALUE"""),45384.66666666667)</f>
        <v>45384.66667</v>
      </c>
      <c r="E64" s="1">
        <f>IFERROR(__xludf.DUMMYFUNCTION("""COMPUTED_VALUE"""),316.04)</f>
        <v>316.04</v>
      </c>
      <c r="G64" s="2">
        <f>IFERROR(__xludf.DUMMYFUNCTION("""COMPUTED_VALUE"""),45384.66666666667)</f>
        <v>45384.66667</v>
      </c>
      <c r="H64" s="1">
        <f>IFERROR(__xludf.DUMMYFUNCTION("""COMPUTED_VALUE"""),313.49)</f>
        <v>313.49</v>
      </c>
      <c r="J64" s="2">
        <f>IFERROR(__xludf.DUMMYFUNCTION("""COMPUTED_VALUE"""),45384.66666666667)</f>
        <v>45384.66667</v>
      </c>
      <c r="K64" s="1">
        <f>IFERROR(__xludf.DUMMYFUNCTION("""COMPUTED_VALUE"""),315.17)</f>
        <v>315.17</v>
      </c>
      <c r="M64" s="2">
        <f>IFERROR(__xludf.DUMMYFUNCTION("""COMPUTED_VALUE"""),45384.66666666667)</f>
        <v>45384.66667</v>
      </c>
      <c r="N64" s="1">
        <f>IFERROR(__xludf.DUMMYFUNCTION("""COMPUTED_VALUE"""),8.3791892E7)</f>
        <v>83791892</v>
      </c>
    </row>
    <row r="65">
      <c r="A65" s="2">
        <f>IFERROR(__xludf.DUMMYFUNCTION("""COMPUTED_VALUE"""),45385.66666666667)</f>
        <v>45385.66667</v>
      </c>
      <c r="B65" s="1">
        <f>IFERROR(__xludf.DUMMYFUNCTION("""COMPUTED_VALUE"""),315.05)</f>
        <v>315.05</v>
      </c>
      <c r="D65" s="2">
        <f>IFERROR(__xludf.DUMMYFUNCTION("""COMPUTED_VALUE"""),45385.66666666667)</f>
        <v>45385.66667</v>
      </c>
      <c r="E65" s="1">
        <f>IFERROR(__xludf.DUMMYFUNCTION("""COMPUTED_VALUE"""),316.27)</f>
        <v>316.27</v>
      </c>
      <c r="G65" s="2">
        <f>IFERROR(__xludf.DUMMYFUNCTION("""COMPUTED_VALUE"""),45385.66666666667)</f>
        <v>45385.66667</v>
      </c>
      <c r="H65" s="1">
        <f>IFERROR(__xludf.DUMMYFUNCTION("""COMPUTED_VALUE"""),312.99)</f>
        <v>312.99</v>
      </c>
      <c r="J65" s="2">
        <f>IFERROR(__xludf.DUMMYFUNCTION("""COMPUTED_VALUE"""),45385.66666666667)</f>
        <v>45385.66667</v>
      </c>
      <c r="K65" s="1">
        <f>IFERROR(__xludf.DUMMYFUNCTION("""COMPUTED_VALUE"""),314.6)</f>
        <v>314.6</v>
      </c>
      <c r="M65" s="2">
        <f>IFERROR(__xludf.DUMMYFUNCTION("""COMPUTED_VALUE"""),45385.66666666667)</f>
        <v>45385.66667</v>
      </c>
      <c r="N65" s="1">
        <f>IFERROR(__xludf.DUMMYFUNCTION("""COMPUTED_VALUE"""),8.0030269E7)</f>
        <v>80030269</v>
      </c>
    </row>
    <row r="66">
      <c r="A66" s="2">
        <f>IFERROR(__xludf.DUMMYFUNCTION("""COMPUTED_VALUE"""),45386.66666666667)</f>
        <v>45386.66667</v>
      </c>
      <c r="B66" s="1">
        <f>IFERROR(__xludf.DUMMYFUNCTION("""COMPUTED_VALUE"""),316.6)</f>
        <v>316.6</v>
      </c>
      <c r="D66" s="2">
        <f>IFERROR(__xludf.DUMMYFUNCTION("""COMPUTED_VALUE"""),45386.66666666667)</f>
        <v>45386.66667</v>
      </c>
      <c r="E66" s="1">
        <f>IFERROR(__xludf.DUMMYFUNCTION("""COMPUTED_VALUE"""),318.14)</f>
        <v>318.14</v>
      </c>
      <c r="G66" s="2">
        <f>IFERROR(__xludf.DUMMYFUNCTION("""COMPUTED_VALUE"""),45386.66666666667)</f>
        <v>45386.66667</v>
      </c>
      <c r="H66" s="1">
        <f>IFERROR(__xludf.DUMMYFUNCTION("""COMPUTED_VALUE"""),311.65)</f>
        <v>311.65</v>
      </c>
      <c r="J66" s="2">
        <f>IFERROR(__xludf.DUMMYFUNCTION("""COMPUTED_VALUE"""),45386.66666666667)</f>
        <v>45386.66667</v>
      </c>
      <c r="K66" s="1">
        <f>IFERROR(__xludf.DUMMYFUNCTION("""COMPUTED_VALUE"""),313.47)</f>
        <v>313.47</v>
      </c>
      <c r="M66" s="2">
        <f>IFERROR(__xludf.DUMMYFUNCTION("""COMPUTED_VALUE"""),45386.66666666667)</f>
        <v>45386.66667</v>
      </c>
      <c r="N66" s="1">
        <f>IFERROR(__xludf.DUMMYFUNCTION("""COMPUTED_VALUE"""),9.1373449E7)</f>
        <v>91373449</v>
      </c>
    </row>
    <row r="67">
      <c r="A67" s="2">
        <f>IFERROR(__xludf.DUMMYFUNCTION("""COMPUTED_VALUE"""),45387.66666666667)</f>
        <v>45387.66667</v>
      </c>
      <c r="B67" s="1">
        <f>IFERROR(__xludf.DUMMYFUNCTION("""COMPUTED_VALUE"""),311.6)</f>
        <v>311.6</v>
      </c>
      <c r="D67" s="2">
        <f>IFERROR(__xludf.DUMMYFUNCTION("""COMPUTED_VALUE"""),45387.66666666667)</f>
        <v>45387.66667</v>
      </c>
      <c r="E67" s="1">
        <f>IFERROR(__xludf.DUMMYFUNCTION("""COMPUTED_VALUE"""),316.79)</f>
        <v>316.79</v>
      </c>
      <c r="G67" s="2">
        <f>IFERROR(__xludf.DUMMYFUNCTION("""COMPUTED_VALUE"""),45387.66666666667)</f>
        <v>45387.66667</v>
      </c>
      <c r="H67" s="1">
        <f>IFERROR(__xludf.DUMMYFUNCTION("""COMPUTED_VALUE"""),310.25)</f>
        <v>310.25</v>
      </c>
      <c r="J67" s="2">
        <f>IFERROR(__xludf.DUMMYFUNCTION("""COMPUTED_VALUE"""),45387.66666666667)</f>
        <v>45387.66667</v>
      </c>
      <c r="K67" s="1">
        <f>IFERROR(__xludf.DUMMYFUNCTION("""COMPUTED_VALUE"""),316.12)</f>
        <v>316.12</v>
      </c>
      <c r="M67" s="2">
        <f>IFERROR(__xludf.DUMMYFUNCTION("""COMPUTED_VALUE"""),45387.66666666667)</f>
        <v>45387.66667</v>
      </c>
      <c r="N67" s="1">
        <f>IFERROR(__xludf.DUMMYFUNCTION("""COMPUTED_VALUE"""),9.0731301E7)</f>
        <v>90731301</v>
      </c>
    </row>
    <row r="68">
      <c r="A68" s="2">
        <f>IFERROR(__xludf.DUMMYFUNCTION("""COMPUTED_VALUE"""),45390.66666666667)</f>
        <v>45390.66667</v>
      </c>
      <c r="B68" s="1">
        <f>IFERROR(__xludf.DUMMYFUNCTION("""COMPUTED_VALUE"""),315.97)</f>
        <v>315.97</v>
      </c>
      <c r="D68" s="2">
        <f>IFERROR(__xludf.DUMMYFUNCTION("""COMPUTED_VALUE"""),45390.66666666667)</f>
        <v>45390.66667</v>
      </c>
      <c r="E68" s="1">
        <f>IFERROR(__xludf.DUMMYFUNCTION("""COMPUTED_VALUE"""),318.16)</f>
        <v>318.16</v>
      </c>
      <c r="G68" s="2">
        <f>IFERROR(__xludf.DUMMYFUNCTION("""COMPUTED_VALUE"""),45390.66666666667)</f>
        <v>45390.66667</v>
      </c>
      <c r="H68" s="1">
        <f>IFERROR(__xludf.DUMMYFUNCTION("""COMPUTED_VALUE"""),314.93)</f>
        <v>314.93</v>
      </c>
      <c r="J68" s="2">
        <f>IFERROR(__xludf.DUMMYFUNCTION("""COMPUTED_VALUE"""),45390.66666666667)</f>
        <v>45390.66667</v>
      </c>
      <c r="K68" s="1">
        <f>IFERROR(__xludf.DUMMYFUNCTION("""COMPUTED_VALUE"""),317.97)</f>
        <v>317.97</v>
      </c>
      <c r="M68" s="2">
        <f>IFERROR(__xludf.DUMMYFUNCTION("""COMPUTED_VALUE"""),45390.66666666667)</f>
        <v>45390.66667</v>
      </c>
      <c r="N68" s="1">
        <f>IFERROR(__xludf.DUMMYFUNCTION("""COMPUTED_VALUE"""),7.4523564E7)</f>
        <v>74523564</v>
      </c>
    </row>
    <row r="69">
      <c r="A69" s="2">
        <f>IFERROR(__xludf.DUMMYFUNCTION("""COMPUTED_VALUE"""),45391.66666666667)</f>
        <v>45391.66667</v>
      </c>
      <c r="B69" s="1">
        <f>IFERROR(__xludf.DUMMYFUNCTION("""COMPUTED_VALUE"""),319.36)</f>
        <v>319.36</v>
      </c>
      <c r="D69" s="2">
        <f>IFERROR(__xludf.DUMMYFUNCTION("""COMPUTED_VALUE"""),45391.66666666667)</f>
        <v>45391.66667</v>
      </c>
      <c r="E69" s="1">
        <f>IFERROR(__xludf.DUMMYFUNCTION("""COMPUTED_VALUE"""),319.95)</f>
        <v>319.95</v>
      </c>
      <c r="G69" s="2">
        <f>IFERROR(__xludf.DUMMYFUNCTION("""COMPUTED_VALUE"""),45391.66666666667)</f>
        <v>45391.66667</v>
      </c>
      <c r="H69" s="1">
        <f>IFERROR(__xludf.DUMMYFUNCTION("""COMPUTED_VALUE"""),316.71)</f>
        <v>316.71</v>
      </c>
      <c r="J69" s="2">
        <f>IFERROR(__xludf.DUMMYFUNCTION("""COMPUTED_VALUE"""),45391.66666666667)</f>
        <v>45391.66667</v>
      </c>
      <c r="K69" s="1">
        <f>IFERROR(__xludf.DUMMYFUNCTION("""COMPUTED_VALUE"""),318.54)</f>
        <v>318.54</v>
      </c>
      <c r="M69" s="2">
        <f>IFERROR(__xludf.DUMMYFUNCTION("""COMPUTED_VALUE"""),45391.66666666667)</f>
        <v>45391.66667</v>
      </c>
      <c r="N69" s="1">
        <f>IFERROR(__xludf.DUMMYFUNCTION("""COMPUTED_VALUE"""),7.919025E7)</f>
        <v>79190250</v>
      </c>
    </row>
    <row r="70">
      <c r="A70" s="2">
        <f>IFERROR(__xludf.DUMMYFUNCTION("""COMPUTED_VALUE"""),45392.66666666667)</f>
        <v>45392.66667</v>
      </c>
      <c r="B70" s="1">
        <f>IFERROR(__xludf.DUMMYFUNCTION("""COMPUTED_VALUE"""),312.13)</f>
        <v>312.13</v>
      </c>
      <c r="D70" s="2">
        <f>IFERROR(__xludf.DUMMYFUNCTION("""COMPUTED_VALUE"""),45392.66666666667)</f>
        <v>45392.66667</v>
      </c>
      <c r="E70" s="1">
        <f>IFERROR(__xludf.DUMMYFUNCTION("""COMPUTED_VALUE"""),314.88)</f>
        <v>314.88</v>
      </c>
      <c r="G70" s="2">
        <f>IFERROR(__xludf.DUMMYFUNCTION("""COMPUTED_VALUE"""),45392.66666666667)</f>
        <v>45392.66667</v>
      </c>
      <c r="H70" s="1">
        <f>IFERROR(__xludf.DUMMYFUNCTION("""COMPUTED_VALUE"""),310.73)</f>
        <v>310.73</v>
      </c>
      <c r="J70" s="2">
        <f>IFERROR(__xludf.DUMMYFUNCTION("""COMPUTED_VALUE"""),45392.66666666667)</f>
        <v>45392.66667</v>
      </c>
      <c r="K70" s="1">
        <f>IFERROR(__xludf.DUMMYFUNCTION("""COMPUTED_VALUE"""),313.73)</f>
        <v>313.73</v>
      </c>
      <c r="M70" s="2">
        <f>IFERROR(__xludf.DUMMYFUNCTION("""COMPUTED_VALUE"""),45392.66666666667)</f>
        <v>45392.66667</v>
      </c>
      <c r="N70" s="1">
        <f>IFERROR(__xludf.DUMMYFUNCTION("""COMPUTED_VALUE"""),9.3421511E7)</f>
        <v>93421511</v>
      </c>
    </row>
    <row r="71">
      <c r="A71" s="2">
        <f>IFERROR(__xludf.DUMMYFUNCTION("""COMPUTED_VALUE"""),45393.66666666667)</f>
        <v>45393.66667</v>
      </c>
      <c r="B71" s="1">
        <f>IFERROR(__xludf.DUMMYFUNCTION("""COMPUTED_VALUE"""),315.69)</f>
        <v>315.69</v>
      </c>
      <c r="D71" s="2">
        <f>IFERROR(__xludf.DUMMYFUNCTION("""COMPUTED_VALUE"""),45393.66666666667)</f>
        <v>45393.66667</v>
      </c>
      <c r="E71" s="1">
        <f>IFERROR(__xludf.DUMMYFUNCTION("""COMPUTED_VALUE"""),315.69)</f>
        <v>315.69</v>
      </c>
      <c r="G71" s="2">
        <f>IFERROR(__xludf.DUMMYFUNCTION("""COMPUTED_VALUE"""),45393.66666666667)</f>
        <v>45393.66667</v>
      </c>
      <c r="H71" s="1">
        <f>IFERROR(__xludf.DUMMYFUNCTION("""COMPUTED_VALUE"""),311.16)</f>
        <v>311.16</v>
      </c>
      <c r="J71" s="2">
        <f>IFERROR(__xludf.DUMMYFUNCTION("""COMPUTED_VALUE"""),45393.66666666667)</f>
        <v>45393.66667</v>
      </c>
      <c r="K71" s="1">
        <f>IFERROR(__xludf.DUMMYFUNCTION("""COMPUTED_VALUE"""),313.53)</f>
        <v>313.53</v>
      </c>
      <c r="M71" s="2">
        <f>IFERROR(__xludf.DUMMYFUNCTION("""COMPUTED_VALUE"""),45393.66666666667)</f>
        <v>45393.66667</v>
      </c>
      <c r="N71" s="1">
        <f>IFERROR(__xludf.DUMMYFUNCTION("""COMPUTED_VALUE"""),7.5690491E7)</f>
        <v>75690491</v>
      </c>
    </row>
    <row r="72">
      <c r="A72" s="2">
        <f>IFERROR(__xludf.DUMMYFUNCTION("""COMPUTED_VALUE"""),45394.66666666667)</f>
        <v>45394.66667</v>
      </c>
      <c r="B72" s="1">
        <f>IFERROR(__xludf.DUMMYFUNCTION("""COMPUTED_VALUE"""),313.84)</f>
        <v>313.84</v>
      </c>
      <c r="D72" s="2">
        <f>IFERROR(__xludf.DUMMYFUNCTION("""COMPUTED_VALUE"""),45394.66666666667)</f>
        <v>45394.66667</v>
      </c>
      <c r="E72" s="1">
        <f>IFERROR(__xludf.DUMMYFUNCTION("""COMPUTED_VALUE"""),314.88)</f>
        <v>314.88</v>
      </c>
      <c r="G72" s="2">
        <f>IFERROR(__xludf.DUMMYFUNCTION("""COMPUTED_VALUE"""),45394.66666666667)</f>
        <v>45394.66667</v>
      </c>
      <c r="H72" s="1">
        <f>IFERROR(__xludf.DUMMYFUNCTION("""COMPUTED_VALUE"""),309.35)</f>
        <v>309.35</v>
      </c>
      <c r="J72" s="2">
        <f>IFERROR(__xludf.DUMMYFUNCTION("""COMPUTED_VALUE"""),45394.66666666667)</f>
        <v>45394.66667</v>
      </c>
      <c r="K72" s="1">
        <f>IFERROR(__xludf.DUMMYFUNCTION("""COMPUTED_VALUE"""),310.56)</f>
        <v>310.56</v>
      </c>
      <c r="M72" s="2">
        <f>IFERROR(__xludf.DUMMYFUNCTION("""COMPUTED_VALUE"""),45394.66666666667)</f>
        <v>45394.66667</v>
      </c>
      <c r="N72" s="1">
        <f>IFERROR(__xludf.DUMMYFUNCTION("""COMPUTED_VALUE"""),8.7266642E7)</f>
        <v>87266642</v>
      </c>
    </row>
    <row r="73">
      <c r="A73" s="2">
        <f>IFERROR(__xludf.DUMMYFUNCTION("""COMPUTED_VALUE"""),45397.66666666667)</f>
        <v>45397.66667</v>
      </c>
      <c r="B73" s="1">
        <f>IFERROR(__xludf.DUMMYFUNCTION("""COMPUTED_VALUE"""),312.74)</f>
        <v>312.74</v>
      </c>
      <c r="D73" s="2">
        <f>IFERROR(__xludf.DUMMYFUNCTION("""COMPUTED_VALUE"""),45397.66666666667)</f>
        <v>45397.66667</v>
      </c>
      <c r="E73" s="1">
        <f>IFERROR(__xludf.DUMMYFUNCTION("""COMPUTED_VALUE"""),314.25)</f>
        <v>314.25</v>
      </c>
      <c r="G73" s="2">
        <f>IFERROR(__xludf.DUMMYFUNCTION("""COMPUTED_VALUE"""),45397.66666666667)</f>
        <v>45397.66667</v>
      </c>
      <c r="H73" s="1">
        <f>IFERROR(__xludf.DUMMYFUNCTION("""COMPUTED_VALUE"""),306.17)</f>
        <v>306.17</v>
      </c>
      <c r="J73" s="2">
        <f>IFERROR(__xludf.DUMMYFUNCTION("""COMPUTED_VALUE"""),45397.66666666667)</f>
        <v>45397.66667</v>
      </c>
      <c r="K73" s="1">
        <f>IFERROR(__xludf.DUMMYFUNCTION("""COMPUTED_VALUE"""),307.34)</f>
        <v>307.34</v>
      </c>
      <c r="M73" s="2">
        <f>IFERROR(__xludf.DUMMYFUNCTION("""COMPUTED_VALUE"""),45397.66666666667)</f>
        <v>45397.66667</v>
      </c>
      <c r="N73" s="1">
        <f>IFERROR(__xludf.DUMMYFUNCTION("""COMPUTED_VALUE"""),8.6308071E7)</f>
        <v>86308071</v>
      </c>
    </row>
    <row r="74">
      <c r="A74" s="2">
        <f>IFERROR(__xludf.DUMMYFUNCTION("""COMPUTED_VALUE"""),45398.66666666667)</f>
        <v>45398.66667</v>
      </c>
      <c r="B74" s="1">
        <f>IFERROR(__xludf.DUMMYFUNCTION("""COMPUTED_VALUE"""),306.61)</f>
        <v>306.61</v>
      </c>
      <c r="D74" s="2">
        <f>IFERROR(__xludf.DUMMYFUNCTION("""COMPUTED_VALUE"""),45398.66666666667)</f>
        <v>45398.66667</v>
      </c>
      <c r="E74" s="1">
        <f>IFERROR(__xludf.DUMMYFUNCTION("""COMPUTED_VALUE"""),306.61)</f>
        <v>306.61</v>
      </c>
      <c r="G74" s="2">
        <f>IFERROR(__xludf.DUMMYFUNCTION("""COMPUTED_VALUE"""),45398.66666666667)</f>
        <v>45398.66667</v>
      </c>
      <c r="H74" s="1">
        <f>IFERROR(__xludf.DUMMYFUNCTION("""COMPUTED_VALUE"""),302.4)</f>
        <v>302.4</v>
      </c>
      <c r="J74" s="2">
        <f>IFERROR(__xludf.DUMMYFUNCTION("""COMPUTED_VALUE"""),45398.66666666667)</f>
        <v>45398.66667</v>
      </c>
      <c r="K74" s="1">
        <f>IFERROR(__xludf.DUMMYFUNCTION("""COMPUTED_VALUE"""),303.71)</f>
        <v>303.71</v>
      </c>
      <c r="M74" s="2">
        <f>IFERROR(__xludf.DUMMYFUNCTION("""COMPUTED_VALUE"""),45398.66666666667)</f>
        <v>45398.66667</v>
      </c>
      <c r="N74" s="1">
        <f>IFERROR(__xludf.DUMMYFUNCTION("""COMPUTED_VALUE"""),1.02527205E8)</f>
        <v>102527205</v>
      </c>
    </row>
    <row r="75">
      <c r="A75" s="2">
        <f>IFERROR(__xludf.DUMMYFUNCTION("""COMPUTED_VALUE"""),45399.66666666667)</f>
        <v>45399.66667</v>
      </c>
      <c r="B75" s="1">
        <f>IFERROR(__xludf.DUMMYFUNCTION("""COMPUTED_VALUE"""),305.91)</f>
        <v>305.91</v>
      </c>
      <c r="D75" s="2">
        <f>IFERROR(__xludf.DUMMYFUNCTION("""COMPUTED_VALUE"""),45399.66666666667)</f>
        <v>45399.66667</v>
      </c>
      <c r="E75" s="1">
        <f>IFERROR(__xludf.DUMMYFUNCTION("""COMPUTED_VALUE"""),310.6)</f>
        <v>310.6</v>
      </c>
      <c r="G75" s="2">
        <f>IFERROR(__xludf.DUMMYFUNCTION("""COMPUTED_VALUE"""),45399.66666666667)</f>
        <v>45399.66667</v>
      </c>
      <c r="H75" s="1">
        <f>IFERROR(__xludf.DUMMYFUNCTION("""COMPUTED_VALUE"""),304.73)</f>
        <v>304.73</v>
      </c>
      <c r="J75" s="2">
        <f>IFERROR(__xludf.DUMMYFUNCTION("""COMPUTED_VALUE"""),45399.66666666667)</f>
        <v>45399.66667</v>
      </c>
      <c r="K75" s="1">
        <f>IFERROR(__xludf.DUMMYFUNCTION("""COMPUTED_VALUE"""),309.65)</f>
        <v>309.65</v>
      </c>
      <c r="M75" s="2">
        <f>IFERROR(__xludf.DUMMYFUNCTION("""COMPUTED_VALUE"""),45399.66666666667)</f>
        <v>45399.66667</v>
      </c>
      <c r="N75" s="1">
        <f>IFERROR(__xludf.DUMMYFUNCTION("""COMPUTED_VALUE"""),9.0925293E7)</f>
        <v>90925293</v>
      </c>
    </row>
    <row r="76">
      <c r="A76" s="2">
        <f>IFERROR(__xludf.DUMMYFUNCTION("""COMPUTED_VALUE"""),45400.66666666667)</f>
        <v>45400.66667</v>
      </c>
      <c r="B76" s="1">
        <f>IFERROR(__xludf.DUMMYFUNCTION("""COMPUTED_VALUE"""),310.91)</f>
        <v>310.91</v>
      </c>
      <c r="D76" s="2">
        <f>IFERROR(__xludf.DUMMYFUNCTION("""COMPUTED_VALUE"""),45400.66666666667)</f>
        <v>45400.66667</v>
      </c>
      <c r="E76" s="1">
        <f>IFERROR(__xludf.DUMMYFUNCTION("""COMPUTED_VALUE"""),312.04)</f>
        <v>312.04</v>
      </c>
      <c r="G76" s="2">
        <f>IFERROR(__xludf.DUMMYFUNCTION("""COMPUTED_VALUE"""),45400.66666666667)</f>
        <v>45400.66667</v>
      </c>
      <c r="H76" s="1">
        <f>IFERROR(__xludf.DUMMYFUNCTION("""COMPUTED_VALUE"""),308.45)</f>
        <v>308.45</v>
      </c>
      <c r="J76" s="2">
        <f>IFERROR(__xludf.DUMMYFUNCTION("""COMPUTED_VALUE"""),45400.66666666667)</f>
        <v>45400.66667</v>
      </c>
      <c r="K76" s="1">
        <f>IFERROR(__xludf.DUMMYFUNCTION("""COMPUTED_VALUE"""),311.03)</f>
        <v>311.03</v>
      </c>
      <c r="M76" s="2">
        <f>IFERROR(__xludf.DUMMYFUNCTION("""COMPUTED_VALUE"""),45400.66666666667)</f>
        <v>45400.66667</v>
      </c>
      <c r="N76" s="1">
        <f>IFERROR(__xludf.DUMMYFUNCTION("""COMPUTED_VALUE"""),7.8822295E7)</f>
        <v>78822295</v>
      </c>
    </row>
    <row r="77">
      <c r="A77" s="2">
        <f>IFERROR(__xludf.DUMMYFUNCTION("""COMPUTED_VALUE"""),45401.66666666667)</f>
        <v>45401.66667</v>
      </c>
      <c r="B77" s="1">
        <f>IFERROR(__xludf.DUMMYFUNCTION("""COMPUTED_VALUE"""),311.66)</f>
        <v>311.66</v>
      </c>
      <c r="D77" s="2">
        <f>IFERROR(__xludf.DUMMYFUNCTION("""COMPUTED_VALUE"""),45401.66666666667)</f>
        <v>45401.66667</v>
      </c>
      <c r="E77" s="1">
        <f>IFERROR(__xludf.DUMMYFUNCTION("""COMPUTED_VALUE"""),315.85)</f>
        <v>315.85</v>
      </c>
      <c r="G77" s="2">
        <f>IFERROR(__xludf.DUMMYFUNCTION("""COMPUTED_VALUE"""),45401.66666666667)</f>
        <v>45401.66667</v>
      </c>
      <c r="H77" s="1">
        <f>IFERROR(__xludf.DUMMYFUNCTION("""COMPUTED_VALUE"""),311.05)</f>
        <v>311.05</v>
      </c>
      <c r="J77" s="2">
        <f>IFERROR(__xludf.DUMMYFUNCTION("""COMPUTED_VALUE"""),45401.66666666667)</f>
        <v>45401.66667</v>
      </c>
      <c r="K77" s="1">
        <f>IFERROR(__xludf.DUMMYFUNCTION("""COMPUTED_VALUE"""),315.16)</f>
        <v>315.16</v>
      </c>
      <c r="M77" s="2">
        <f>IFERROR(__xludf.DUMMYFUNCTION("""COMPUTED_VALUE"""),45401.66666666667)</f>
        <v>45401.66667</v>
      </c>
      <c r="N77" s="1">
        <f>IFERROR(__xludf.DUMMYFUNCTION("""COMPUTED_VALUE"""),9.996983E7)</f>
        <v>99969830</v>
      </c>
    </row>
    <row r="78">
      <c r="A78" s="2">
        <f>IFERROR(__xludf.DUMMYFUNCTION("""COMPUTED_VALUE"""),45404.66666666667)</f>
        <v>45404.66667</v>
      </c>
      <c r="B78" s="1">
        <f>IFERROR(__xludf.DUMMYFUNCTION("""COMPUTED_VALUE"""),315.4)</f>
        <v>315.4</v>
      </c>
      <c r="D78" s="2">
        <f>IFERROR(__xludf.DUMMYFUNCTION("""COMPUTED_VALUE"""),45404.66666666667)</f>
        <v>45404.66667</v>
      </c>
      <c r="E78" s="1">
        <f>IFERROR(__xludf.DUMMYFUNCTION("""COMPUTED_VALUE"""),318.87)</f>
        <v>318.87</v>
      </c>
      <c r="G78" s="2">
        <f>IFERROR(__xludf.DUMMYFUNCTION("""COMPUTED_VALUE"""),45404.66666666667)</f>
        <v>45404.66667</v>
      </c>
      <c r="H78" s="1">
        <f>IFERROR(__xludf.DUMMYFUNCTION("""COMPUTED_VALUE"""),313.2)</f>
        <v>313.2</v>
      </c>
      <c r="J78" s="2">
        <f>IFERROR(__xludf.DUMMYFUNCTION("""COMPUTED_VALUE"""),45404.66666666667)</f>
        <v>45404.66667</v>
      </c>
      <c r="K78" s="1">
        <f>IFERROR(__xludf.DUMMYFUNCTION("""COMPUTED_VALUE"""),317.96)</f>
        <v>317.96</v>
      </c>
      <c r="M78" s="2">
        <f>IFERROR(__xludf.DUMMYFUNCTION("""COMPUTED_VALUE"""),45404.66666666667)</f>
        <v>45404.66667</v>
      </c>
      <c r="N78" s="1">
        <f>IFERROR(__xludf.DUMMYFUNCTION("""COMPUTED_VALUE"""),8.4337454E7)</f>
        <v>84337454</v>
      </c>
    </row>
    <row r="79">
      <c r="A79" s="2">
        <f>IFERROR(__xludf.DUMMYFUNCTION("""COMPUTED_VALUE"""),45405.66666666667)</f>
        <v>45405.66667</v>
      </c>
      <c r="B79" s="1">
        <f>IFERROR(__xludf.DUMMYFUNCTION("""COMPUTED_VALUE"""),317.88)</f>
        <v>317.88</v>
      </c>
      <c r="D79" s="2">
        <f>IFERROR(__xludf.DUMMYFUNCTION("""COMPUTED_VALUE"""),45405.66666666667)</f>
        <v>45405.66667</v>
      </c>
      <c r="E79" s="1">
        <f>IFERROR(__xludf.DUMMYFUNCTION("""COMPUTED_VALUE"""),322.12)</f>
        <v>322.12</v>
      </c>
      <c r="G79" s="2">
        <f>IFERROR(__xludf.DUMMYFUNCTION("""COMPUTED_VALUE"""),45405.66666666667)</f>
        <v>45405.66667</v>
      </c>
      <c r="H79" s="1">
        <f>IFERROR(__xludf.DUMMYFUNCTION("""COMPUTED_VALUE"""),317.69)</f>
        <v>317.69</v>
      </c>
      <c r="J79" s="2">
        <f>IFERROR(__xludf.DUMMYFUNCTION("""COMPUTED_VALUE"""),45405.66666666667)</f>
        <v>45405.66667</v>
      </c>
      <c r="K79" s="1">
        <f>IFERROR(__xludf.DUMMYFUNCTION("""COMPUTED_VALUE"""),320.27)</f>
        <v>320.27</v>
      </c>
      <c r="M79" s="2">
        <f>IFERROR(__xludf.DUMMYFUNCTION("""COMPUTED_VALUE"""),45405.66666666667)</f>
        <v>45405.66667</v>
      </c>
      <c r="N79" s="1">
        <f>IFERROR(__xludf.DUMMYFUNCTION("""COMPUTED_VALUE"""),8.1737675E7)</f>
        <v>81737675</v>
      </c>
    </row>
    <row r="80">
      <c r="A80" s="2">
        <f>IFERROR(__xludf.DUMMYFUNCTION("""COMPUTED_VALUE"""),45406.66666666667)</f>
        <v>45406.66667</v>
      </c>
      <c r="B80" s="1">
        <f>IFERROR(__xludf.DUMMYFUNCTION("""COMPUTED_VALUE"""),318.09)</f>
        <v>318.09</v>
      </c>
      <c r="D80" s="2">
        <f>IFERROR(__xludf.DUMMYFUNCTION("""COMPUTED_VALUE"""),45406.66666666667)</f>
        <v>45406.66667</v>
      </c>
      <c r="E80" s="1">
        <f>IFERROR(__xludf.DUMMYFUNCTION("""COMPUTED_VALUE"""),322.99)</f>
        <v>322.99</v>
      </c>
      <c r="G80" s="2">
        <f>IFERROR(__xludf.DUMMYFUNCTION("""COMPUTED_VALUE"""),45406.66666666667)</f>
        <v>45406.66667</v>
      </c>
      <c r="H80" s="1">
        <f>IFERROR(__xludf.DUMMYFUNCTION("""COMPUTED_VALUE"""),316.36)</f>
        <v>316.36</v>
      </c>
      <c r="J80" s="2">
        <f>IFERROR(__xludf.DUMMYFUNCTION("""COMPUTED_VALUE"""),45406.66666666667)</f>
        <v>45406.66667</v>
      </c>
      <c r="K80" s="1">
        <f>IFERROR(__xludf.DUMMYFUNCTION("""COMPUTED_VALUE"""),321.91)</f>
        <v>321.91</v>
      </c>
      <c r="M80" s="2">
        <f>IFERROR(__xludf.DUMMYFUNCTION("""COMPUTED_VALUE"""),45406.66666666667)</f>
        <v>45406.66667</v>
      </c>
      <c r="N80" s="1">
        <f>IFERROR(__xludf.DUMMYFUNCTION("""COMPUTED_VALUE"""),8.6744356E7)</f>
        <v>86744356</v>
      </c>
    </row>
    <row r="81">
      <c r="A81" s="2">
        <f>IFERROR(__xludf.DUMMYFUNCTION("""COMPUTED_VALUE"""),45407.66666666667)</f>
        <v>45407.66667</v>
      </c>
      <c r="B81" s="1">
        <f>IFERROR(__xludf.DUMMYFUNCTION("""COMPUTED_VALUE"""),320.67)</f>
        <v>320.67</v>
      </c>
      <c r="D81" s="2">
        <f>IFERROR(__xludf.DUMMYFUNCTION("""COMPUTED_VALUE"""),45407.66666666667)</f>
        <v>45407.66667</v>
      </c>
      <c r="E81" s="1">
        <f>IFERROR(__xludf.DUMMYFUNCTION("""COMPUTED_VALUE"""),324.53)</f>
        <v>324.53</v>
      </c>
      <c r="G81" s="2">
        <f>IFERROR(__xludf.DUMMYFUNCTION("""COMPUTED_VALUE"""),45407.66666666667)</f>
        <v>45407.66667</v>
      </c>
      <c r="H81" s="1">
        <f>IFERROR(__xludf.DUMMYFUNCTION("""COMPUTED_VALUE"""),318.6)</f>
        <v>318.6</v>
      </c>
      <c r="J81" s="2">
        <f>IFERROR(__xludf.DUMMYFUNCTION("""COMPUTED_VALUE"""),45407.66666666667)</f>
        <v>45407.66667</v>
      </c>
      <c r="K81" s="1">
        <f>IFERROR(__xludf.DUMMYFUNCTION("""COMPUTED_VALUE"""),323.07)</f>
        <v>323.07</v>
      </c>
      <c r="M81" s="2">
        <f>IFERROR(__xludf.DUMMYFUNCTION("""COMPUTED_VALUE"""),45407.66666666667)</f>
        <v>45407.66667</v>
      </c>
      <c r="N81" s="1">
        <f>IFERROR(__xludf.DUMMYFUNCTION("""COMPUTED_VALUE"""),9.1059229E7)</f>
        <v>91059229</v>
      </c>
    </row>
    <row r="82">
      <c r="A82" s="2">
        <f>IFERROR(__xludf.DUMMYFUNCTION("""COMPUTED_VALUE"""),45408.66666666667)</f>
        <v>45408.66667</v>
      </c>
      <c r="B82" s="1">
        <f>IFERROR(__xludf.DUMMYFUNCTION("""COMPUTED_VALUE"""),323.1)</f>
        <v>323.1</v>
      </c>
      <c r="D82" s="2">
        <f>IFERROR(__xludf.DUMMYFUNCTION("""COMPUTED_VALUE"""),45408.66666666667)</f>
        <v>45408.66667</v>
      </c>
      <c r="E82" s="1">
        <f>IFERROR(__xludf.DUMMYFUNCTION("""COMPUTED_VALUE"""),323.45)</f>
        <v>323.45</v>
      </c>
      <c r="G82" s="2">
        <f>IFERROR(__xludf.DUMMYFUNCTION("""COMPUTED_VALUE"""),45408.66666666667)</f>
        <v>45408.66667</v>
      </c>
      <c r="H82" s="1">
        <f>IFERROR(__xludf.DUMMYFUNCTION("""COMPUTED_VALUE"""),319.6)</f>
        <v>319.6</v>
      </c>
      <c r="J82" s="2">
        <f>IFERROR(__xludf.DUMMYFUNCTION("""COMPUTED_VALUE"""),45408.66666666667)</f>
        <v>45408.66667</v>
      </c>
      <c r="K82" s="1">
        <f>IFERROR(__xludf.DUMMYFUNCTION("""COMPUTED_VALUE"""),319.6)</f>
        <v>319.6</v>
      </c>
      <c r="M82" s="2">
        <f>IFERROR(__xludf.DUMMYFUNCTION("""COMPUTED_VALUE"""),45408.66666666667)</f>
        <v>45408.66667</v>
      </c>
      <c r="N82" s="1">
        <f>IFERROR(__xludf.DUMMYFUNCTION("""COMPUTED_VALUE"""),8.742045E7)</f>
        <v>87420450</v>
      </c>
    </row>
    <row r="83">
      <c r="A83" s="2">
        <f>IFERROR(__xludf.DUMMYFUNCTION("""COMPUTED_VALUE"""),45411.66666666667)</f>
        <v>45411.66667</v>
      </c>
      <c r="B83" s="1">
        <f>IFERROR(__xludf.DUMMYFUNCTION("""COMPUTED_VALUE"""),322.07)</f>
        <v>322.07</v>
      </c>
      <c r="D83" s="2">
        <f>IFERROR(__xludf.DUMMYFUNCTION("""COMPUTED_VALUE"""),45411.66666666667)</f>
        <v>45411.66667</v>
      </c>
      <c r="E83" s="1">
        <f>IFERROR(__xludf.DUMMYFUNCTION("""COMPUTED_VALUE"""),325.21)</f>
        <v>325.21</v>
      </c>
      <c r="G83" s="2">
        <f>IFERROR(__xludf.DUMMYFUNCTION("""COMPUTED_VALUE"""),45411.66666666667)</f>
        <v>45411.66667</v>
      </c>
      <c r="H83" s="1">
        <f>IFERROR(__xludf.DUMMYFUNCTION("""COMPUTED_VALUE"""),322.07)</f>
        <v>322.07</v>
      </c>
      <c r="J83" s="2">
        <f>IFERROR(__xludf.DUMMYFUNCTION("""COMPUTED_VALUE"""),45411.66666666667)</f>
        <v>45411.66667</v>
      </c>
      <c r="K83" s="1">
        <f>IFERROR(__xludf.DUMMYFUNCTION("""COMPUTED_VALUE"""),324.88)</f>
        <v>324.88</v>
      </c>
      <c r="M83" s="2">
        <f>IFERROR(__xludf.DUMMYFUNCTION("""COMPUTED_VALUE"""),45411.66666666667)</f>
        <v>45411.66667</v>
      </c>
      <c r="N83" s="1">
        <f>IFERROR(__xludf.DUMMYFUNCTION("""COMPUTED_VALUE"""),8.0799081E7)</f>
        <v>80799081</v>
      </c>
    </row>
    <row r="84">
      <c r="A84" s="2">
        <f>IFERROR(__xludf.DUMMYFUNCTION("""COMPUTED_VALUE"""),45412.66666666667)</f>
        <v>45412.66667</v>
      </c>
      <c r="B84" s="1">
        <f>IFERROR(__xludf.DUMMYFUNCTION("""COMPUTED_VALUE"""),322.93)</f>
        <v>322.93</v>
      </c>
      <c r="D84" s="2">
        <f>IFERROR(__xludf.DUMMYFUNCTION("""COMPUTED_VALUE"""),45412.66666666667)</f>
        <v>45412.66667</v>
      </c>
      <c r="E84" s="1">
        <f>IFERROR(__xludf.DUMMYFUNCTION("""COMPUTED_VALUE"""),325.01)</f>
        <v>325.01</v>
      </c>
      <c r="G84" s="2">
        <f>IFERROR(__xludf.DUMMYFUNCTION("""COMPUTED_VALUE"""),45412.66666666667)</f>
        <v>45412.66667</v>
      </c>
      <c r="H84" s="1">
        <f>IFERROR(__xludf.DUMMYFUNCTION("""COMPUTED_VALUE"""),321.05)</f>
        <v>321.05</v>
      </c>
      <c r="J84" s="2">
        <f>IFERROR(__xludf.DUMMYFUNCTION("""COMPUTED_VALUE"""),45412.66666666667)</f>
        <v>45412.66667</v>
      </c>
      <c r="K84" s="1">
        <f>IFERROR(__xludf.DUMMYFUNCTION("""COMPUTED_VALUE"""),322.23)</f>
        <v>322.23</v>
      </c>
      <c r="M84" s="2">
        <f>IFERROR(__xludf.DUMMYFUNCTION("""COMPUTED_VALUE"""),45412.66666666667)</f>
        <v>45412.66667</v>
      </c>
      <c r="N84" s="1">
        <f>IFERROR(__xludf.DUMMYFUNCTION("""COMPUTED_VALUE"""),9.925713E7)</f>
        <v>99257130</v>
      </c>
    </row>
    <row r="85">
      <c r="A85" s="2">
        <f>IFERROR(__xludf.DUMMYFUNCTION("""COMPUTED_VALUE"""),45413.66666666667)</f>
        <v>45413.66667</v>
      </c>
      <c r="B85" s="1">
        <f>IFERROR(__xludf.DUMMYFUNCTION("""COMPUTED_VALUE"""),321.53)</f>
        <v>321.53</v>
      </c>
      <c r="D85" s="2">
        <f>IFERROR(__xludf.DUMMYFUNCTION("""COMPUTED_VALUE"""),45413.66666666667)</f>
        <v>45413.66667</v>
      </c>
      <c r="E85" s="1">
        <f>IFERROR(__xludf.DUMMYFUNCTION("""COMPUTED_VALUE"""),329.56)</f>
        <v>329.56</v>
      </c>
      <c r="G85" s="2">
        <f>IFERROR(__xludf.DUMMYFUNCTION("""COMPUTED_VALUE"""),45413.66666666667)</f>
        <v>45413.66667</v>
      </c>
      <c r="H85" s="1">
        <f>IFERROR(__xludf.DUMMYFUNCTION("""COMPUTED_VALUE"""),320.77)</f>
        <v>320.77</v>
      </c>
      <c r="J85" s="2">
        <f>IFERROR(__xludf.DUMMYFUNCTION("""COMPUTED_VALUE"""),45413.66666666667)</f>
        <v>45413.66667</v>
      </c>
      <c r="K85" s="1">
        <f>IFERROR(__xludf.DUMMYFUNCTION("""COMPUTED_VALUE"""),326.58)</f>
        <v>326.58</v>
      </c>
      <c r="M85" s="2">
        <f>IFERROR(__xludf.DUMMYFUNCTION("""COMPUTED_VALUE"""),45413.66666666667)</f>
        <v>45413.66667</v>
      </c>
      <c r="N85" s="1">
        <f>IFERROR(__xludf.DUMMYFUNCTION("""COMPUTED_VALUE"""),1.08231775E8)</f>
        <v>108231775</v>
      </c>
    </row>
    <row r="86">
      <c r="A86" s="2">
        <f>IFERROR(__xludf.DUMMYFUNCTION("""COMPUTED_VALUE"""),45414.66666666667)</f>
        <v>45414.66667</v>
      </c>
      <c r="B86" s="1">
        <f>IFERROR(__xludf.DUMMYFUNCTION("""COMPUTED_VALUE"""),327.91)</f>
        <v>327.91</v>
      </c>
      <c r="D86" s="2">
        <f>IFERROR(__xludf.DUMMYFUNCTION("""COMPUTED_VALUE"""),45414.66666666667)</f>
        <v>45414.66667</v>
      </c>
      <c r="E86" s="1">
        <f>IFERROR(__xludf.DUMMYFUNCTION("""COMPUTED_VALUE"""),329.38)</f>
        <v>329.38</v>
      </c>
      <c r="G86" s="2">
        <f>IFERROR(__xludf.DUMMYFUNCTION("""COMPUTED_VALUE"""),45414.66666666667)</f>
        <v>45414.66667</v>
      </c>
      <c r="H86" s="1">
        <f>IFERROR(__xludf.DUMMYFUNCTION("""COMPUTED_VALUE"""),325.5)</f>
        <v>325.5</v>
      </c>
      <c r="J86" s="2">
        <f>IFERROR(__xludf.DUMMYFUNCTION("""COMPUTED_VALUE"""),45414.66666666667)</f>
        <v>45414.66667</v>
      </c>
      <c r="K86" s="1">
        <f>IFERROR(__xludf.DUMMYFUNCTION("""COMPUTED_VALUE"""),328.42)</f>
        <v>328.42</v>
      </c>
      <c r="M86" s="2">
        <f>IFERROR(__xludf.DUMMYFUNCTION("""COMPUTED_VALUE"""),45414.66666666667)</f>
        <v>45414.66667</v>
      </c>
      <c r="N86" s="1">
        <f>IFERROR(__xludf.DUMMYFUNCTION("""COMPUTED_VALUE"""),9.3353302E7)</f>
        <v>93353302</v>
      </c>
    </row>
    <row r="87">
      <c r="A87" s="2">
        <f>IFERROR(__xludf.DUMMYFUNCTION("""COMPUTED_VALUE"""),45415.66666666667)</f>
        <v>45415.66667</v>
      </c>
      <c r="B87" s="1">
        <f>IFERROR(__xludf.DUMMYFUNCTION("""COMPUTED_VALUE"""),331.36)</f>
        <v>331.36</v>
      </c>
      <c r="D87" s="2">
        <f>IFERROR(__xludf.DUMMYFUNCTION("""COMPUTED_VALUE"""),45415.66666666667)</f>
        <v>45415.66667</v>
      </c>
      <c r="E87" s="1">
        <f>IFERROR(__xludf.DUMMYFUNCTION("""COMPUTED_VALUE"""),332.35)</f>
        <v>332.35</v>
      </c>
      <c r="G87" s="2">
        <f>IFERROR(__xludf.DUMMYFUNCTION("""COMPUTED_VALUE"""),45415.66666666667)</f>
        <v>45415.66667</v>
      </c>
      <c r="H87" s="1">
        <f>IFERROR(__xludf.DUMMYFUNCTION("""COMPUTED_VALUE"""),329.27)</f>
        <v>329.27</v>
      </c>
      <c r="J87" s="2">
        <f>IFERROR(__xludf.DUMMYFUNCTION("""COMPUTED_VALUE"""),45415.66666666667)</f>
        <v>45415.66667</v>
      </c>
      <c r="K87" s="1">
        <f>IFERROR(__xludf.DUMMYFUNCTION("""COMPUTED_VALUE"""),332.13)</f>
        <v>332.13</v>
      </c>
      <c r="M87" s="2">
        <f>IFERROR(__xludf.DUMMYFUNCTION("""COMPUTED_VALUE"""),45415.66666666667)</f>
        <v>45415.66667</v>
      </c>
      <c r="N87" s="1">
        <f>IFERROR(__xludf.DUMMYFUNCTION("""COMPUTED_VALUE"""),1.00033437E8)</f>
        <v>100033437</v>
      </c>
    </row>
    <row r="88">
      <c r="A88" s="2">
        <f>IFERROR(__xludf.DUMMYFUNCTION("""COMPUTED_VALUE"""),45418.66666666667)</f>
        <v>45418.66667</v>
      </c>
      <c r="B88" s="1">
        <f>IFERROR(__xludf.DUMMYFUNCTION("""COMPUTED_VALUE"""),333.41)</f>
        <v>333.41</v>
      </c>
      <c r="D88" s="2">
        <f>IFERROR(__xludf.DUMMYFUNCTION("""COMPUTED_VALUE"""),45418.66666666667)</f>
        <v>45418.66667</v>
      </c>
      <c r="E88" s="1">
        <f>IFERROR(__xludf.DUMMYFUNCTION("""COMPUTED_VALUE"""),334.45)</f>
        <v>334.45</v>
      </c>
      <c r="G88" s="2">
        <f>IFERROR(__xludf.DUMMYFUNCTION("""COMPUTED_VALUE"""),45418.66666666667)</f>
        <v>45418.66667</v>
      </c>
      <c r="H88" s="1">
        <f>IFERROR(__xludf.DUMMYFUNCTION("""COMPUTED_VALUE"""),330.92)</f>
        <v>330.92</v>
      </c>
      <c r="J88" s="2">
        <f>IFERROR(__xludf.DUMMYFUNCTION("""COMPUTED_VALUE"""),45418.66666666667)</f>
        <v>45418.66667</v>
      </c>
      <c r="K88" s="1">
        <f>IFERROR(__xludf.DUMMYFUNCTION("""COMPUTED_VALUE"""),334.19)</f>
        <v>334.19</v>
      </c>
      <c r="M88" s="2">
        <f>IFERROR(__xludf.DUMMYFUNCTION("""COMPUTED_VALUE"""),45418.66666666667)</f>
        <v>45418.66667</v>
      </c>
      <c r="N88" s="1">
        <f>IFERROR(__xludf.DUMMYFUNCTION("""COMPUTED_VALUE"""),1.03914489E8)</f>
        <v>103914489</v>
      </c>
    </row>
    <row r="89">
      <c r="A89" s="2">
        <f>IFERROR(__xludf.DUMMYFUNCTION("""COMPUTED_VALUE"""),45419.66666666667)</f>
        <v>45419.66667</v>
      </c>
      <c r="B89" s="1">
        <f>IFERROR(__xludf.DUMMYFUNCTION("""COMPUTED_VALUE"""),335.62)</f>
        <v>335.62</v>
      </c>
      <c r="D89" s="2">
        <f>IFERROR(__xludf.DUMMYFUNCTION("""COMPUTED_VALUE"""),45419.66666666667)</f>
        <v>45419.66667</v>
      </c>
      <c r="E89" s="1">
        <f>IFERROR(__xludf.DUMMYFUNCTION("""COMPUTED_VALUE"""),338.15)</f>
        <v>338.15</v>
      </c>
      <c r="G89" s="2">
        <f>IFERROR(__xludf.DUMMYFUNCTION("""COMPUTED_VALUE"""),45419.66666666667)</f>
        <v>45419.66667</v>
      </c>
      <c r="H89" s="1">
        <f>IFERROR(__xludf.DUMMYFUNCTION("""COMPUTED_VALUE"""),335.06)</f>
        <v>335.06</v>
      </c>
      <c r="J89" s="2">
        <f>IFERROR(__xludf.DUMMYFUNCTION("""COMPUTED_VALUE"""),45419.66666666667)</f>
        <v>45419.66667</v>
      </c>
      <c r="K89" s="1">
        <f>IFERROR(__xludf.DUMMYFUNCTION("""COMPUTED_VALUE"""),337.4)</f>
        <v>337.4</v>
      </c>
      <c r="M89" s="2">
        <f>IFERROR(__xludf.DUMMYFUNCTION("""COMPUTED_VALUE"""),45419.66666666667)</f>
        <v>45419.66667</v>
      </c>
      <c r="N89" s="1">
        <f>IFERROR(__xludf.DUMMYFUNCTION("""COMPUTED_VALUE"""),1.88855984E8)</f>
        <v>188855984</v>
      </c>
    </row>
    <row r="90">
      <c r="A90" s="2">
        <f>IFERROR(__xludf.DUMMYFUNCTION("""COMPUTED_VALUE"""),45420.66666666667)</f>
        <v>45420.66667</v>
      </c>
      <c r="B90" s="1">
        <f>IFERROR(__xludf.DUMMYFUNCTION("""COMPUTED_VALUE"""),336.33)</f>
        <v>336.33</v>
      </c>
      <c r="D90" s="2">
        <f>IFERROR(__xludf.DUMMYFUNCTION("""COMPUTED_VALUE"""),45420.66666666667)</f>
        <v>45420.66667</v>
      </c>
      <c r="E90" s="1">
        <f>IFERROR(__xludf.DUMMYFUNCTION("""COMPUTED_VALUE"""),341.69)</f>
        <v>341.69</v>
      </c>
      <c r="G90" s="2">
        <f>IFERROR(__xludf.DUMMYFUNCTION("""COMPUTED_VALUE"""),45420.66666666667)</f>
        <v>45420.66667</v>
      </c>
      <c r="H90" s="1">
        <f>IFERROR(__xludf.DUMMYFUNCTION("""COMPUTED_VALUE"""),336.33)</f>
        <v>336.33</v>
      </c>
      <c r="J90" s="2">
        <f>IFERROR(__xludf.DUMMYFUNCTION("""COMPUTED_VALUE"""),45420.66666666667)</f>
        <v>45420.66667</v>
      </c>
      <c r="K90" s="1">
        <f>IFERROR(__xludf.DUMMYFUNCTION("""COMPUTED_VALUE"""),341.43)</f>
        <v>341.43</v>
      </c>
      <c r="M90" s="2">
        <f>IFERROR(__xludf.DUMMYFUNCTION("""COMPUTED_VALUE"""),45420.66666666667)</f>
        <v>45420.66667</v>
      </c>
      <c r="N90" s="1">
        <f>IFERROR(__xludf.DUMMYFUNCTION("""COMPUTED_VALUE"""),1.071603E8)</f>
        <v>107160300</v>
      </c>
    </row>
    <row r="91">
      <c r="A91" s="2">
        <f>IFERROR(__xludf.DUMMYFUNCTION("""COMPUTED_VALUE"""),45421.66666666667)</f>
        <v>45421.66667</v>
      </c>
      <c r="B91" s="1">
        <f>IFERROR(__xludf.DUMMYFUNCTION("""COMPUTED_VALUE"""),340.78)</f>
        <v>340.78</v>
      </c>
      <c r="D91" s="2">
        <f>IFERROR(__xludf.DUMMYFUNCTION("""COMPUTED_VALUE"""),45421.66666666667)</f>
        <v>45421.66667</v>
      </c>
      <c r="E91" s="1">
        <f>IFERROR(__xludf.DUMMYFUNCTION("""COMPUTED_VALUE"""),347.59)</f>
        <v>347.59</v>
      </c>
      <c r="G91" s="2">
        <f>IFERROR(__xludf.DUMMYFUNCTION("""COMPUTED_VALUE"""),45421.66666666667)</f>
        <v>45421.66667</v>
      </c>
      <c r="H91" s="1">
        <f>IFERROR(__xludf.DUMMYFUNCTION("""COMPUTED_VALUE"""),340.48)</f>
        <v>340.48</v>
      </c>
      <c r="J91" s="2">
        <f>IFERROR(__xludf.DUMMYFUNCTION("""COMPUTED_VALUE"""),45421.66666666667)</f>
        <v>45421.66667</v>
      </c>
      <c r="K91" s="1">
        <f>IFERROR(__xludf.DUMMYFUNCTION("""COMPUTED_VALUE"""),347.39)</f>
        <v>347.39</v>
      </c>
      <c r="M91" s="2">
        <f>IFERROR(__xludf.DUMMYFUNCTION("""COMPUTED_VALUE"""),45421.66666666667)</f>
        <v>45421.66667</v>
      </c>
      <c r="N91" s="1">
        <f>IFERROR(__xludf.DUMMYFUNCTION("""COMPUTED_VALUE"""),1.05436467E8)</f>
        <v>105436467</v>
      </c>
    </row>
    <row r="92">
      <c r="A92" s="2">
        <f>IFERROR(__xludf.DUMMYFUNCTION("""COMPUTED_VALUE"""),45422.66666666667)</f>
        <v>45422.66667</v>
      </c>
      <c r="B92" s="1">
        <f>IFERROR(__xludf.DUMMYFUNCTION("""COMPUTED_VALUE"""),349.25)</f>
        <v>349.25</v>
      </c>
      <c r="D92" s="2">
        <f>IFERROR(__xludf.DUMMYFUNCTION("""COMPUTED_VALUE"""),45422.66666666667)</f>
        <v>45422.66667</v>
      </c>
      <c r="E92" s="1">
        <f>IFERROR(__xludf.DUMMYFUNCTION("""COMPUTED_VALUE"""),349.85)</f>
        <v>349.85</v>
      </c>
      <c r="G92" s="2">
        <f>IFERROR(__xludf.DUMMYFUNCTION("""COMPUTED_VALUE"""),45422.66666666667)</f>
        <v>45422.66667</v>
      </c>
      <c r="H92" s="1">
        <f>IFERROR(__xludf.DUMMYFUNCTION("""COMPUTED_VALUE"""),345.64)</f>
        <v>345.64</v>
      </c>
      <c r="J92" s="2">
        <f>IFERROR(__xludf.DUMMYFUNCTION("""COMPUTED_VALUE"""),45422.66666666667)</f>
        <v>45422.66667</v>
      </c>
      <c r="K92" s="1">
        <f>IFERROR(__xludf.DUMMYFUNCTION("""COMPUTED_VALUE"""),346.54)</f>
        <v>346.54</v>
      </c>
      <c r="M92" s="2">
        <f>IFERROR(__xludf.DUMMYFUNCTION("""COMPUTED_VALUE"""),45422.66666666667)</f>
        <v>45422.66667</v>
      </c>
      <c r="N92" s="1">
        <f>IFERROR(__xludf.DUMMYFUNCTION("""COMPUTED_VALUE"""),1.00342802E8)</f>
        <v>100342802</v>
      </c>
    </row>
    <row r="93">
      <c r="A93" s="2">
        <f>IFERROR(__xludf.DUMMYFUNCTION("""COMPUTED_VALUE"""),45425.66666666667)</f>
        <v>45425.66667</v>
      </c>
      <c r="B93" s="1">
        <f>IFERROR(__xludf.DUMMYFUNCTION("""COMPUTED_VALUE"""),347.92)</f>
        <v>347.92</v>
      </c>
      <c r="D93" s="2">
        <f>IFERROR(__xludf.DUMMYFUNCTION("""COMPUTED_VALUE"""),45425.66666666667)</f>
        <v>45425.66667</v>
      </c>
      <c r="E93" s="1">
        <f>IFERROR(__xludf.DUMMYFUNCTION("""COMPUTED_VALUE"""),349.58)</f>
        <v>349.58</v>
      </c>
      <c r="G93" s="2">
        <f>IFERROR(__xludf.DUMMYFUNCTION("""COMPUTED_VALUE"""),45425.66666666667)</f>
        <v>45425.66667</v>
      </c>
      <c r="H93" s="1">
        <f>IFERROR(__xludf.DUMMYFUNCTION("""COMPUTED_VALUE"""),346.05)</f>
        <v>346.05</v>
      </c>
      <c r="J93" s="2">
        <f>IFERROR(__xludf.DUMMYFUNCTION("""COMPUTED_VALUE"""),45425.66666666667)</f>
        <v>45425.66667</v>
      </c>
      <c r="K93" s="1">
        <f>IFERROR(__xludf.DUMMYFUNCTION("""COMPUTED_VALUE"""),346.98)</f>
        <v>346.98</v>
      </c>
      <c r="M93" s="2">
        <f>IFERROR(__xludf.DUMMYFUNCTION("""COMPUTED_VALUE"""),45425.66666666667)</f>
        <v>45425.66667</v>
      </c>
      <c r="N93" s="1">
        <f>IFERROR(__xludf.DUMMYFUNCTION("""COMPUTED_VALUE"""),8.9219654E7)</f>
        <v>89219654</v>
      </c>
    </row>
    <row r="94">
      <c r="A94" s="2">
        <f>IFERROR(__xludf.DUMMYFUNCTION("""COMPUTED_VALUE"""),45426.66666666667)</f>
        <v>45426.66667</v>
      </c>
      <c r="B94" s="1">
        <f>IFERROR(__xludf.DUMMYFUNCTION("""COMPUTED_VALUE"""),348.31)</f>
        <v>348.31</v>
      </c>
      <c r="D94" s="2">
        <f>IFERROR(__xludf.DUMMYFUNCTION("""COMPUTED_VALUE"""),45426.66666666667)</f>
        <v>45426.66667</v>
      </c>
      <c r="E94" s="1">
        <f>IFERROR(__xludf.DUMMYFUNCTION("""COMPUTED_VALUE"""),348.77)</f>
        <v>348.77</v>
      </c>
      <c r="G94" s="2">
        <f>IFERROR(__xludf.DUMMYFUNCTION("""COMPUTED_VALUE"""),45426.66666666667)</f>
        <v>45426.66667</v>
      </c>
      <c r="H94" s="1">
        <f>IFERROR(__xludf.DUMMYFUNCTION("""COMPUTED_VALUE"""),346.26)</f>
        <v>346.26</v>
      </c>
      <c r="J94" s="2">
        <f>IFERROR(__xludf.DUMMYFUNCTION("""COMPUTED_VALUE"""),45426.66666666667)</f>
        <v>45426.66667</v>
      </c>
      <c r="K94" s="1">
        <f>IFERROR(__xludf.DUMMYFUNCTION("""COMPUTED_VALUE"""),348.38)</f>
        <v>348.38</v>
      </c>
      <c r="M94" s="2">
        <f>IFERROR(__xludf.DUMMYFUNCTION("""COMPUTED_VALUE"""),45426.66666666667)</f>
        <v>45426.66667</v>
      </c>
      <c r="N94" s="1">
        <f>IFERROR(__xludf.DUMMYFUNCTION("""COMPUTED_VALUE"""),9.4353675E7)</f>
        <v>94353675</v>
      </c>
    </row>
    <row r="95">
      <c r="A95" s="2">
        <f>IFERROR(__xludf.DUMMYFUNCTION("""COMPUTED_VALUE"""),45427.66666666667)</f>
        <v>45427.66667</v>
      </c>
      <c r="B95" s="1">
        <f>IFERROR(__xludf.DUMMYFUNCTION("""COMPUTED_VALUE"""),351.9)</f>
        <v>351.9</v>
      </c>
      <c r="D95" s="2">
        <f>IFERROR(__xludf.DUMMYFUNCTION("""COMPUTED_VALUE"""),45427.66666666667)</f>
        <v>45427.66667</v>
      </c>
      <c r="E95" s="1">
        <f>IFERROR(__xludf.DUMMYFUNCTION("""COMPUTED_VALUE"""),354.88)</f>
        <v>354.88</v>
      </c>
      <c r="G95" s="2">
        <f>IFERROR(__xludf.DUMMYFUNCTION("""COMPUTED_VALUE"""),45427.66666666667)</f>
        <v>45427.66667</v>
      </c>
      <c r="H95" s="1">
        <f>IFERROR(__xludf.DUMMYFUNCTION("""COMPUTED_VALUE"""),351.68)</f>
        <v>351.68</v>
      </c>
      <c r="J95" s="2">
        <f>IFERROR(__xludf.DUMMYFUNCTION("""COMPUTED_VALUE"""),45427.66666666667)</f>
        <v>45427.66667</v>
      </c>
      <c r="K95" s="1">
        <f>IFERROR(__xludf.DUMMYFUNCTION("""COMPUTED_VALUE"""),353.97)</f>
        <v>353.97</v>
      </c>
      <c r="M95" s="2">
        <f>IFERROR(__xludf.DUMMYFUNCTION("""COMPUTED_VALUE"""),45427.66666666667)</f>
        <v>45427.66667</v>
      </c>
      <c r="N95" s="1">
        <f>IFERROR(__xludf.DUMMYFUNCTION("""COMPUTED_VALUE"""),9.2501448E7)</f>
        <v>92501448</v>
      </c>
    </row>
    <row r="96">
      <c r="A96" s="2">
        <f>IFERROR(__xludf.DUMMYFUNCTION("""COMPUTED_VALUE"""),45428.66666666667)</f>
        <v>45428.66667</v>
      </c>
      <c r="B96" s="1">
        <f>IFERROR(__xludf.DUMMYFUNCTION("""COMPUTED_VALUE"""),353.93)</f>
        <v>353.93</v>
      </c>
      <c r="D96" s="2">
        <f>IFERROR(__xludf.DUMMYFUNCTION("""COMPUTED_VALUE"""),45428.66666666667)</f>
        <v>45428.66667</v>
      </c>
      <c r="E96" s="1">
        <f>IFERROR(__xludf.DUMMYFUNCTION("""COMPUTED_VALUE"""),355.61)</f>
        <v>355.61</v>
      </c>
      <c r="G96" s="2">
        <f>IFERROR(__xludf.DUMMYFUNCTION("""COMPUTED_VALUE"""),45428.66666666667)</f>
        <v>45428.66667</v>
      </c>
      <c r="H96" s="1">
        <f>IFERROR(__xludf.DUMMYFUNCTION("""COMPUTED_VALUE"""),351.79)</f>
        <v>351.79</v>
      </c>
      <c r="J96" s="2">
        <f>IFERROR(__xludf.DUMMYFUNCTION("""COMPUTED_VALUE"""),45428.66666666667)</f>
        <v>45428.66667</v>
      </c>
      <c r="K96" s="1">
        <f>IFERROR(__xludf.DUMMYFUNCTION("""COMPUTED_VALUE"""),352.14)</f>
        <v>352.14</v>
      </c>
      <c r="M96" s="2">
        <f>IFERROR(__xludf.DUMMYFUNCTION("""COMPUTED_VALUE"""),45428.66666666667)</f>
        <v>45428.66667</v>
      </c>
      <c r="N96" s="1">
        <f>IFERROR(__xludf.DUMMYFUNCTION("""COMPUTED_VALUE"""),9.404251E7)</f>
        <v>94042510</v>
      </c>
    </row>
    <row r="97">
      <c r="A97" s="2">
        <f>IFERROR(__xludf.DUMMYFUNCTION("""COMPUTED_VALUE"""),45429.66666666667)</f>
        <v>45429.66667</v>
      </c>
      <c r="B97" s="1">
        <f>IFERROR(__xludf.DUMMYFUNCTION("""COMPUTED_VALUE"""),351.95)</f>
        <v>351.95</v>
      </c>
      <c r="D97" s="2">
        <f>IFERROR(__xludf.DUMMYFUNCTION("""COMPUTED_VALUE"""),45429.66666666667)</f>
        <v>45429.66667</v>
      </c>
      <c r="E97" s="1">
        <f>IFERROR(__xludf.DUMMYFUNCTION("""COMPUTED_VALUE"""),353.19)</f>
        <v>353.19</v>
      </c>
      <c r="G97" s="2">
        <f>IFERROR(__xludf.DUMMYFUNCTION("""COMPUTED_VALUE"""),45429.66666666667)</f>
        <v>45429.66667</v>
      </c>
      <c r="H97" s="1">
        <f>IFERROR(__xludf.DUMMYFUNCTION("""COMPUTED_VALUE"""),350.17)</f>
        <v>350.17</v>
      </c>
      <c r="J97" s="2">
        <f>IFERROR(__xludf.DUMMYFUNCTION("""COMPUTED_VALUE"""),45429.66666666667)</f>
        <v>45429.66667</v>
      </c>
      <c r="K97" s="1">
        <f>IFERROR(__xludf.DUMMYFUNCTION("""COMPUTED_VALUE"""),351.8)</f>
        <v>351.8</v>
      </c>
      <c r="M97" s="2">
        <f>IFERROR(__xludf.DUMMYFUNCTION("""COMPUTED_VALUE"""),45429.66666666667)</f>
        <v>45429.66667</v>
      </c>
      <c r="N97" s="1">
        <f>IFERROR(__xludf.DUMMYFUNCTION("""COMPUTED_VALUE"""),9.1519101E7)</f>
        <v>91519101</v>
      </c>
    </row>
    <row r="98">
      <c r="A98" s="2">
        <f>IFERROR(__xludf.DUMMYFUNCTION("""COMPUTED_VALUE"""),45432.66666666667)</f>
        <v>45432.66667</v>
      </c>
      <c r="B98" s="1">
        <f>IFERROR(__xludf.DUMMYFUNCTION("""COMPUTED_VALUE"""),352.46)</f>
        <v>352.46</v>
      </c>
      <c r="D98" s="2">
        <f>IFERROR(__xludf.DUMMYFUNCTION("""COMPUTED_VALUE"""),45432.66666666667)</f>
        <v>45432.66667</v>
      </c>
      <c r="E98" s="1">
        <f>IFERROR(__xludf.DUMMYFUNCTION("""COMPUTED_VALUE"""),352.48)</f>
        <v>352.48</v>
      </c>
      <c r="G98" s="2">
        <f>IFERROR(__xludf.DUMMYFUNCTION("""COMPUTED_VALUE"""),45432.66666666667)</f>
        <v>45432.66667</v>
      </c>
      <c r="H98" s="1">
        <f>IFERROR(__xludf.DUMMYFUNCTION("""COMPUTED_VALUE"""),350.41)</f>
        <v>350.41</v>
      </c>
      <c r="J98" s="2">
        <f>IFERROR(__xludf.DUMMYFUNCTION("""COMPUTED_VALUE"""),45432.66666666667)</f>
        <v>45432.66667</v>
      </c>
      <c r="K98" s="1">
        <f>IFERROR(__xludf.DUMMYFUNCTION("""COMPUTED_VALUE"""),351.16)</f>
        <v>351.16</v>
      </c>
      <c r="M98" s="2">
        <f>IFERROR(__xludf.DUMMYFUNCTION("""COMPUTED_VALUE"""),45432.66666666667)</f>
        <v>45432.66667</v>
      </c>
      <c r="N98" s="1">
        <f>IFERROR(__xludf.DUMMYFUNCTION("""COMPUTED_VALUE"""),7.3417287E7)</f>
        <v>73417287</v>
      </c>
    </row>
    <row r="99">
      <c r="A99" s="2">
        <f>IFERROR(__xludf.DUMMYFUNCTION("""COMPUTED_VALUE"""),45433.66666666667)</f>
        <v>45433.66667</v>
      </c>
      <c r="B99" s="1">
        <f>IFERROR(__xludf.DUMMYFUNCTION("""COMPUTED_VALUE"""),351.31)</f>
        <v>351.31</v>
      </c>
      <c r="D99" s="2">
        <f>IFERROR(__xludf.DUMMYFUNCTION("""COMPUTED_VALUE"""),45433.66666666667)</f>
        <v>45433.66667</v>
      </c>
      <c r="E99" s="1">
        <f>IFERROR(__xludf.DUMMYFUNCTION("""COMPUTED_VALUE"""),355.39)</f>
        <v>355.39</v>
      </c>
      <c r="G99" s="2">
        <f>IFERROR(__xludf.DUMMYFUNCTION("""COMPUTED_VALUE"""),45433.66666666667)</f>
        <v>45433.66667</v>
      </c>
      <c r="H99" s="1">
        <f>IFERROR(__xludf.DUMMYFUNCTION("""COMPUTED_VALUE"""),351.19)</f>
        <v>351.19</v>
      </c>
      <c r="J99" s="2">
        <f>IFERROR(__xludf.DUMMYFUNCTION("""COMPUTED_VALUE"""),45433.66666666667)</f>
        <v>45433.66667</v>
      </c>
      <c r="K99" s="1">
        <f>IFERROR(__xludf.DUMMYFUNCTION("""COMPUTED_VALUE"""),355.3)</f>
        <v>355.3</v>
      </c>
      <c r="M99" s="2">
        <f>IFERROR(__xludf.DUMMYFUNCTION("""COMPUTED_VALUE"""),45433.66666666667)</f>
        <v>45433.66667</v>
      </c>
      <c r="N99" s="1">
        <f>IFERROR(__xludf.DUMMYFUNCTION("""COMPUTED_VALUE"""),8.0702994E7)</f>
        <v>80702994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IFERROR(__xludf.DUMMYFUNCTION("""COMPUTED_VALUE"""),353.56)</f>
        <v>353.56</v>
      </c>
      <c r="D100" s="2">
        <f>IFERROR(__xludf.DUMMYFUNCTION("""COMPUTED_VALUE"""),45434.66666666667)</f>
        <v>45434.66667</v>
      </c>
      <c r="E100" s="1">
        <f>IFERROR(__xludf.DUMMYFUNCTION("""COMPUTED_VALUE"""),354.33)</f>
        <v>354.33</v>
      </c>
      <c r="G100" s="2">
        <f>IFERROR(__xludf.DUMMYFUNCTION("""COMPUTED_VALUE"""),45434.66666666667)</f>
        <v>45434.66667</v>
      </c>
      <c r="H100" s="1">
        <f>IFERROR(__xludf.DUMMYFUNCTION("""COMPUTED_VALUE"""),350.63)</f>
        <v>350.63</v>
      </c>
      <c r="J100" s="2">
        <f>IFERROR(__xludf.DUMMYFUNCTION("""COMPUTED_VALUE"""),45434.66666666667)</f>
        <v>45434.66667</v>
      </c>
      <c r="K100" s="1">
        <f>IFERROR(__xludf.DUMMYFUNCTION("""COMPUTED_VALUE"""),351.12)</f>
        <v>351.12</v>
      </c>
      <c r="M100" s="2">
        <f>IFERROR(__xludf.DUMMYFUNCTION("""COMPUTED_VALUE"""),45434.66666666667)</f>
        <v>45434.66667</v>
      </c>
      <c r="N100" s="1">
        <f>IFERROR(__xludf.DUMMYFUNCTION("""COMPUTED_VALUE"""),8.2873926E7)</f>
        <v>82873926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IFERROR(__xludf.DUMMYFUNCTION("""COMPUTED_VALUE"""),350.48)</f>
        <v>350.48</v>
      </c>
      <c r="D101" s="2">
        <f>IFERROR(__xludf.DUMMYFUNCTION("""COMPUTED_VALUE"""),45435.66666666667)</f>
        <v>45435.66667</v>
      </c>
      <c r="E101" s="1">
        <f>IFERROR(__xludf.DUMMYFUNCTION("""COMPUTED_VALUE"""),350.59)</f>
        <v>350.59</v>
      </c>
      <c r="G101" s="2">
        <f>IFERROR(__xludf.DUMMYFUNCTION("""COMPUTED_VALUE"""),45435.66666666667)</f>
        <v>45435.66667</v>
      </c>
      <c r="H101" s="1">
        <f>IFERROR(__xludf.DUMMYFUNCTION("""COMPUTED_VALUE"""),345.41)</f>
        <v>345.41</v>
      </c>
      <c r="J101" s="2">
        <f>IFERROR(__xludf.DUMMYFUNCTION("""COMPUTED_VALUE"""),45435.66666666667)</f>
        <v>45435.66667</v>
      </c>
      <c r="K101" s="1">
        <f>IFERROR(__xludf.DUMMYFUNCTION("""COMPUTED_VALUE"""),345.74)</f>
        <v>345.74</v>
      </c>
      <c r="M101" s="2">
        <f>IFERROR(__xludf.DUMMYFUNCTION("""COMPUTED_VALUE"""),45435.66666666667)</f>
        <v>45435.66667</v>
      </c>
      <c r="N101" s="1">
        <f>IFERROR(__xludf.DUMMYFUNCTION("""COMPUTED_VALUE"""),8.2532752E7)</f>
        <v>82532752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IFERROR(__xludf.DUMMYFUNCTION("""COMPUTED_VALUE"""),346.83)</f>
        <v>346.83</v>
      </c>
      <c r="D102" s="2">
        <f>IFERROR(__xludf.DUMMYFUNCTION("""COMPUTED_VALUE"""),45436.66666666667)</f>
        <v>45436.66667</v>
      </c>
      <c r="E102" s="1">
        <f>IFERROR(__xludf.DUMMYFUNCTION("""COMPUTED_VALUE"""),351.82)</f>
        <v>351.82</v>
      </c>
      <c r="G102" s="2">
        <f>IFERROR(__xludf.DUMMYFUNCTION("""COMPUTED_VALUE"""),45436.66666666667)</f>
        <v>45436.66667</v>
      </c>
      <c r="H102" s="1">
        <f>IFERROR(__xludf.DUMMYFUNCTION("""COMPUTED_VALUE"""),346.04)</f>
        <v>346.04</v>
      </c>
      <c r="J102" s="2">
        <f>IFERROR(__xludf.DUMMYFUNCTION("""COMPUTED_VALUE"""),45436.66666666667)</f>
        <v>45436.66667</v>
      </c>
      <c r="K102" s="1">
        <f>IFERROR(__xludf.DUMMYFUNCTION("""COMPUTED_VALUE"""),349.96)</f>
        <v>349.96</v>
      </c>
      <c r="M102" s="2">
        <f>IFERROR(__xludf.DUMMYFUNCTION("""COMPUTED_VALUE"""),45436.66666666667)</f>
        <v>45436.66667</v>
      </c>
      <c r="N102" s="1">
        <f>IFERROR(__xludf.DUMMYFUNCTION("""COMPUTED_VALUE"""),7.1737085E7)</f>
        <v>71737085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IFERROR(__xludf.DUMMYFUNCTION("""COMPUTED_VALUE"""),350.5)</f>
        <v>350.5</v>
      </c>
      <c r="D103" s="2">
        <f>IFERROR(__xludf.DUMMYFUNCTION("""COMPUTED_VALUE"""),45440.66666666667)</f>
        <v>45440.66667</v>
      </c>
      <c r="E103" s="1">
        <f>IFERROR(__xludf.DUMMYFUNCTION("""COMPUTED_VALUE"""),352.18)</f>
        <v>352.18</v>
      </c>
      <c r="G103" s="2">
        <f>IFERROR(__xludf.DUMMYFUNCTION("""COMPUTED_VALUE"""),45440.66666666667)</f>
        <v>45440.66667</v>
      </c>
      <c r="H103" s="1">
        <f>IFERROR(__xludf.DUMMYFUNCTION("""COMPUTED_VALUE"""),349.08)</f>
        <v>349.08</v>
      </c>
      <c r="J103" s="2">
        <f>IFERROR(__xludf.DUMMYFUNCTION("""COMPUTED_VALUE"""),45440.66666666667)</f>
        <v>45440.66667</v>
      </c>
      <c r="K103" s="1">
        <f>IFERROR(__xludf.DUMMYFUNCTION("""COMPUTED_VALUE"""),350.09)</f>
        <v>350.09</v>
      </c>
      <c r="M103" s="2">
        <f>IFERROR(__xludf.DUMMYFUNCTION("""COMPUTED_VALUE"""),45440.66666666667)</f>
        <v>45440.66667</v>
      </c>
      <c r="N103" s="1">
        <f>IFERROR(__xludf.DUMMYFUNCTION("""COMPUTED_VALUE"""),8.3009551E7)</f>
        <v>83009551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IFERROR(__xludf.DUMMYFUNCTION("""COMPUTED_VALUE"""),346.65)</f>
        <v>346.65</v>
      </c>
      <c r="D104" s="2">
        <f>IFERROR(__xludf.DUMMYFUNCTION("""COMPUTED_VALUE"""),45441.66666666667)</f>
        <v>45441.66667</v>
      </c>
      <c r="E104" s="1">
        <f>IFERROR(__xludf.DUMMYFUNCTION("""COMPUTED_VALUE"""),347.2)</f>
        <v>347.2</v>
      </c>
      <c r="G104" s="2">
        <f>IFERROR(__xludf.DUMMYFUNCTION("""COMPUTED_VALUE"""),45441.66666666667)</f>
        <v>45441.66667</v>
      </c>
      <c r="H104" s="1">
        <f>IFERROR(__xludf.DUMMYFUNCTION("""COMPUTED_VALUE"""),343.83)</f>
        <v>343.83</v>
      </c>
      <c r="J104" s="2">
        <f>IFERROR(__xludf.DUMMYFUNCTION("""COMPUTED_VALUE"""),45441.66666666667)</f>
        <v>45441.66667</v>
      </c>
      <c r="K104" s="1">
        <f>IFERROR(__xludf.DUMMYFUNCTION("""COMPUTED_VALUE"""),345.48)</f>
        <v>345.48</v>
      </c>
      <c r="M104" s="2">
        <f>IFERROR(__xludf.DUMMYFUNCTION("""COMPUTED_VALUE"""),45441.66666666667)</f>
        <v>45441.66667</v>
      </c>
      <c r="N104" s="1">
        <f>IFERROR(__xludf.DUMMYFUNCTION("""COMPUTED_VALUE"""),7.6711351E7)</f>
        <v>76711351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IFERROR(__xludf.DUMMYFUNCTION("""COMPUTED_VALUE"""),346.72)</f>
        <v>346.72</v>
      </c>
      <c r="D105" s="2">
        <f>IFERROR(__xludf.DUMMYFUNCTION("""COMPUTED_VALUE"""),45442.66666666667)</f>
        <v>45442.66667</v>
      </c>
      <c r="E105" s="1">
        <f>IFERROR(__xludf.DUMMYFUNCTION("""COMPUTED_VALUE"""),350.78)</f>
        <v>350.78</v>
      </c>
      <c r="G105" s="2">
        <f>IFERROR(__xludf.DUMMYFUNCTION("""COMPUTED_VALUE"""),45442.66666666667)</f>
        <v>45442.66667</v>
      </c>
      <c r="H105" s="1">
        <f>IFERROR(__xludf.DUMMYFUNCTION("""COMPUTED_VALUE"""),345.8)</f>
        <v>345.8</v>
      </c>
      <c r="J105" s="2">
        <f>IFERROR(__xludf.DUMMYFUNCTION("""COMPUTED_VALUE"""),45442.66666666667)</f>
        <v>45442.66667</v>
      </c>
      <c r="K105" s="1">
        <f>IFERROR(__xludf.DUMMYFUNCTION("""COMPUTED_VALUE"""),350.66)</f>
        <v>350.66</v>
      </c>
      <c r="M105" s="2">
        <f>IFERROR(__xludf.DUMMYFUNCTION("""COMPUTED_VALUE"""),45442.66666666667)</f>
        <v>45442.66667</v>
      </c>
      <c r="N105" s="1">
        <f>IFERROR(__xludf.DUMMYFUNCTION("""COMPUTED_VALUE"""),8.98734E7)</f>
        <v>89873400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IFERROR(__xludf.DUMMYFUNCTION("""COMPUTED_VALUE"""),351.35)</f>
        <v>351.35</v>
      </c>
      <c r="D106" s="2">
        <f>IFERROR(__xludf.DUMMYFUNCTION("""COMPUTED_VALUE"""),45443.66666666667)</f>
        <v>45443.66667</v>
      </c>
      <c r="E106" s="1">
        <f>IFERROR(__xludf.DUMMYFUNCTION("""COMPUTED_VALUE"""),355.75)</f>
        <v>355.75</v>
      </c>
      <c r="G106" s="2">
        <f>IFERROR(__xludf.DUMMYFUNCTION("""COMPUTED_VALUE"""),45443.66666666667)</f>
        <v>45443.66667</v>
      </c>
      <c r="H106" s="1">
        <f>IFERROR(__xludf.DUMMYFUNCTION("""COMPUTED_VALUE"""),348.98)</f>
        <v>348.98</v>
      </c>
      <c r="J106" s="2">
        <f>IFERROR(__xludf.DUMMYFUNCTION("""COMPUTED_VALUE"""),45443.66666666667)</f>
        <v>45443.66667</v>
      </c>
      <c r="K106" s="1">
        <f>IFERROR(__xludf.DUMMYFUNCTION("""COMPUTED_VALUE"""),355.3)</f>
        <v>355.3</v>
      </c>
      <c r="M106" s="2">
        <f>IFERROR(__xludf.DUMMYFUNCTION("""COMPUTED_VALUE"""),45443.66666666667)</f>
        <v>45443.66667</v>
      </c>
      <c r="N106" s="1">
        <f>IFERROR(__xludf.DUMMYFUNCTION("""COMPUTED_VALUE"""),1.53799745E8)</f>
        <v>153799745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IFERROR(__xludf.DUMMYFUNCTION("""COMPUTED_VALUE"""),354.28)</f>
        <v>354.28</v>
      </c>
      <c r="D107" s="2">
        <f>IFERROR(__xludf.DUMMYFUNCTION("""COMPUTED_VALUE"""),45446.66666666667)</f>
        <v>45446.66667</v>
      </c>
      <c r="E107" s="1">
        <f>IFERROR(__xludf.DUMMYFUNCTION("""COMPUTED_VALUE"""),354.28)</f>
        <v>354.28</v>
      </c>
      <c r="G107" s="2">
        <f>IFERROR(__xludf.DUMMYFUNCTION("""COMPUTED_VALUE"""),45446.66666666667)</f>
        <v>45446.66667</v>
      </c>
      <c r="H107" s="1">
        <f>IFERROR(__xludf.DUMMYFUNCTION("""COMPUTED_VALUE"""),348.21)</f>
        <v>348.21</v>
      </c>
      <c r="J107" s="2">
        <f>IFERROR(__xludf.DUMMYFUNCTION("""COMPUTED_VALUE"""),45446.66666666667)</f>
        <v>45446.66667</v>
      </c>
      <c r="K107" s="1">
        <f>IFERROR(__xludf.DUMMYFUNCTION("""COMPUTED_VALUE"""),349.69)</f>
        <v>349.69</v>
      </c>
      <c r="M107" s="2">
        <f>IFERROR(__xludf.DUMMYFUNCTION("""COMPUTED_VALUE"""),45446.66666666667)</f>
        <v>45446.66667</v>
      </c>
      <c r="N107" s="1">
        <f>IFERROR(__xludf.DUMMYFUNCTION("""COMPUTED_VALUE"""),1.00715861E8)</f>
        <v>100715861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IFERROR(__xludf.DUMMYFUNCTION("""COMPUTED_VALUE"""),348.66)</f>
        <v>348.66</v>
      </c>
      <c r="D108" s="2">
        <f>IFERROR(__xludf.DUMMYFUNCTION("""COMPUTED_VALUE"""),45447.66666666667)</f>
        <v>45447.66667</v>
      </c>
      <c r="E108" s="1">
        <f>IFERROR(__xludf.DUMMYFUNCTION("""COMPUTED_VALUE"""),350.38)</f>
        <v>350.38</v>
      </c>
      <c r="G108" s="2">
        <f>IFERROR(__xludf.DUMMYFUNCTION("""COMPUTED_VALUE"""),45447.66666666667)</f>
        <v>45447.66667</v>
      </c>
      <c r="H108" s="1">
        <f>IFERROR(__xludf.DUMMYFUNCTION("""COMPUTED_VALUE"""),345.08)</f>
        <v>345.08</v>
      </c>
      <c r="J108" s="2">
        <f>IFERROR(__xludf.DUMMYFUNCTION("""COMPUTED_VALUE"""),45447.66666666667)</f>
        <v>45447.66667</v>
      </c>
      <c r="K108" s="1">
        <f>IFERROR(__xludf.DUMMYFUNCTION("""COMPUTED_VALUE"""),349.15)</f>
        <v>349.15</v>
      </c>
      <c r="M108" s="2">
        <f>IFERROR(__xludf.DUMMYFUNCTION("""COMPUTED_VALUE"""),45447.66666666667)</f>
        <v>45447.66667</v>
      </c>
      <c r="N108" s="1">
        <f>IFERROR(__xludf.DUMMYFUNCTION("""COMPUTED_VALUE"""),9.1662148E7)</f>
        <v>91662148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IFERROR(__xludf.DUMMYFUNCTION("""COMPUTED_VALUE"""),349.19)</f>
        <v>349.19</v>
      </c>
      <c r="D109" s="2">
        <f>IFERROR(__xludf.DUMMYFUNCTION("""COMPUTED_VALUE"""),45448.66666666667)</f>
        <v>45448.66667</v>
      </c>
      <c r="E109" s="1">
        <f>IFERROR(__xludf.DUMMYFUNCTION("""COMPUTED_VALUE"""),349.74)</f>
        <v>349.74</v>
      </c>
      <c r="G109" s="2">
        <f>IFERROR(__xludf.DUMMYFUNCTION("""COMPUTED_VALUE"""),45448.66666666667)</f>
        <v>45448.66667</v>
      </c>
      <c r="H109" s="1">
        <f>IFERROR(__xludf.DUMMYFUNCTION("""COMPUTED_VALUE"""),347.44)</f>
        <v>347.44</v>
      </c>
      <c r="J109" s="2">
        <f>IFERROR(__xludf.DUMMYFUNCTION("""COMPUTED_VALUE"""),45448.66666666667)</f>
        <v>45448.66667</v>
      </c>
      <c r="K109" s="1">
        <f>IFERROR(__xludf.DUMMYFUNCTION("""COMPUTED_VALUE"""),347.79)</f>
        <v>347.79</v>
      </c>
      <c r="M109" s="2">
        <f>IFERROR(__xludf.DUMMYFUNCTION("""COMPUTED_VALUE"""),45448.66666666667)</f>
        <v>45448.66667</v>
      </c>
      <c r="N109" s="1">
        <f>IFERROR(__xludf.DUMMYFUNCTION("""COMPUTED_VALUE"""),7.9152002E7)</f>
        <v>79152002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IFERROR(__xludf.DUMMYFUNCTION("""COMPUTED_VALUE"""),347.19)</f>
        <v>347.19</v>
      </c>
      <c r="D110" s="2">
        <f>IFERROR(__xludf.DUMMYFUNCTION("""COMPUTED_VALUE"""),45449.66666666667)</f>
        <v>45449.66667</v>
      </c>
      <c r="E110" s="1">
        <f>IFERROR(__xludf.DUMMYFUNCTION("""COMPUTED_VALUE"""),349.29)</f>
        <v>349.29</v>
      </c>
      <c r="G110" s="2">
        <f>IFERROR(__xludf.DUMMYFUNCTION("""COMPUTED_VALUE"""),45449.66666666667)</f>
        <v>45449.66667</v>
      </c>
      <c r="H110" s="1">
        <f>IFERROR(__xludf.DUMMYFUNCTION("""COMPUTED_VALUE"""),343.19)</f>
        <v>343.19</v>
      </c>
      <c r="J110" s="2">
        <f>IFERROR(__xludf.DUMMYFUNCTION("""COMPUTED_VALUE"""),45449.66666666667)</f>
        <v>45449.66667</v>
      </c>
      <c r="K110" s="1">
        <f>IFERROR(__xludf.DUMMYFUNCTION("""COMPUTED_VALUE"""),343.59)</f>
        <v>343.59</v>
      </c>
      <c r="M110" s="2">
        <f>IFERROR(__xludf.DUMMYFUNCTION("""COMPUTED_VALUE"""),45449.66666666667)</f>
        <v>45449.66667</v>
      </c>
      <c r="N110" s="1">
        <f>IFERROR(__xludf.DUMMYFUNCTION("""COMPUTED_VALUE"""),8.3634141E7)</f>
        <v>83634141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IFERROR(__xludf.DUMMYFUNCTION("""COMPUTED_VALUE"""),340.19)</f>
        <v>340.19</v>
      </c>
      <c r="D111" s="2">
        <f>IFERROR(__xludf.DUMMYFUNCTION("""COMPUTED_VALUE"""),45450.66666666667)</f>
        <v>45450.66667</v>
      </c>
      <c r="E111" s="1">
        <f>IFERROR(__xludf.DUMMYFUNCTION("""COMPUTED_VALUE"""),343.76)</f>
        <v>343.76</v>
      </c>
      <c r="G111" s="2">
        <f>IFERROR(__xludf.DUMMYFUNCTION("""COMPUTED_VALUE"""),45450.66666666667)</f>
        <v>45450.66667</v>
      </c>
      <c r="H111" s="1">
        <f>IFERROR(__xludf.DUMMYFUNCTION("""COMPUTED_VALUE"""),339.77)</f>
        <v>339.77</v>
      </c>
      <c r="J111" s="2">
        <f>IFERROR(__xludf.DUMMYFUNCTION("""COMPUTED_VALUE"""),45450.66666666667)</f>
        <v>45450.66667</v>
      </c>
      <c r="K111" s="1">
        <f>IFERROR(__xludf.DUMMYFUNCTION("""COMPUTED_VALUE"""),339.92)</f>
        <v>339.92</v>
      </c>
      <c r="M111" s="2">
        <f>IFERROR(__xludf.DUMMYFUNCTION("""COMPUTED_VALUE"""),45450.66666666667)</f>
        <v>45450.66667</v>
      </c>
      <c r="N111" s="1">
        <f>IFERROR(__xludf.DUMMYFUNCTION("""COMPUTED_VALUE"""),7.3056733E7)</f>
        <v>73056733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IFERROR(__xludf.DUMMYFUNCTION("""COMPUTED_VALUE"""),339.99)</f>
        <v>339.99</v>
      </c>
      <c r="D112" s="2">
        <f>IFERROR(__xludf.DUMMYFUNCTION("""COMPUTED_VALUE"""),45453.66666666667)</f>
        <v>45453.66667</v>
      </c>
      <c r="E112" s="1">
        <f>IFERROR(__xludf.DUMMYFUNCTION("""COMPUTED_VALUE"""),345.94)</f>
        <v>345.94</v>
      </c>
      <c r="G112" s="2">
        <f>IFERROR(__xludf.DUMMYFUNCTION("""COMPUTED_VALUE"""),45453.66666666667)</f>
        <v>45453.66667</v>
      </c>
      <c r="H112" s="1">
        <f>IFERROR(__xludf.DUMMYFUNCTION("""COMPUTED_VALUE"""),339.24)</f>
        <v>339.24</v>
      </c>
      <c r="J112" s="2">
        <f>IFERROR(__xludf.DUMMYFUNCTION("""COMPUTED_VALUE"""),45453.66666666667)</f>
        <v>45453.66667</v>
      </c>
      <c r="K112" s="1">
        <f>IFERROR(__xludf.DUMMYFUNCTION("""COMPUTED_VALUE"""),345.57)</f>
        <v>345.57</v>
      </c>
      <c r="M112" s="2">
        <f>IFERROR(__xludf.DUMMYFUNCTION("""COMPUTED_VALUE"""),45453.66666666667)</f>
        <v>45453.66667</v>
      </c>
      <c r="N112" s="1">
        <f>IFERROR(__xludf.DUMMYFUNCTION("""COMPUTED_VALUE"""),9.2368038E7)</f>
        <v>92368038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IFERROR(__xludf.DUMMYFUNCTION("""COMPUTED_VALUE"""),341.87)</f>
        <v>341.87</v>
      </c>
      <c r="D113" s="2">
        <f>IFERROR(__xludf.DUMMYFUNCTION("""COMPUTED_VALUE"""),45454.66666666667)</f>
        <v>45454.66667</v>
      </c>
      <c r="E113" s="1">
        <f>IFERROR(__xludf.DUMMYFUNCTION("""COMPUTED_VALUE"""),342.84)</f>
        <v>342.84</v>
      </c>
      <c r="G113" s="2">
        <f>IFERROR(__xludf.DUMMYFUNCTION("""COMPUTED_VALUE"""),45454.66666666667)</f>
        <v>45454.66667</v>
      </c>
      <c r="H113" s="1">
        <f>IFERROR(__xludf.DUMMYFUNCTION("""COMPUTED_VALUE"""),340.05)</f>
        <v>340.05</v>
      </c>
      <c r="J113" s="2">
        <f>IFERROR(__xludf.DUMMYFUNCTION("""COMPUTED_VALUE"""),45454.66666666667)</f>
        <v>45454.66667</v>
      </c>
      <c r="K113" s="1">
        <f>IFERROR(__xludf.DUMMYFUNCTION("""COMPUTED_VALUE"""),342.25)</f>
        <v>342.25</v>
      </c>
      <c r="M113" s="2">
        <f>IFERROR(__xludf.DUMMYFUNCTION("""COMPUTED_VALUE"""),45454.66666666667)</f>
        <v>45454.66667</v>
      </c>
      <c r="N113" s="1">
        <f>IFERROR(__xludf.DUMMYFUNCTION("""COMPUTED_VALUE"""),1.016991E8)</f>
        <v>101699100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IFERROR(__xludf.DUMMYFUNCTION("""COMPUTED_VALUE"""),346.2)</f>
        <v>346.2</v>
      </c>
      <c r="D114" s="2">
        <f>IFERROR(__xludf.DUMMYFUNCTION("""COMPUTED_VALUE"""),45455.66666666667)</f>
        <v>45455.66667</v>
      </c>
      <c r="E114" s="1">
        <f>IFERROR(__xludf.DUMMYFUNCTION("""COMPUTED_VALUE"""),346.32)</f>
        <v>346.32</v>
      </c>
      <c r="G114" s="2">
        <f>IFERROR(__xludf.DUMMYFUNCTION("""COMPUTED_VALUE"""),45455.66666666667)</f>
        <v>45455.66667</v>
      </c>
      <c r="H114" s="1">
        <f>IFERROR(__xludf.DUMMYFUNCTION("""COMPUTED_VALUE"""),338.57)</f>
        <v>338.57</v>
      </c>
      <c r="J114" s="2">
        <f>IFERROR(__xludf.DUMMYFUNCTION("""COMPUTED_VALUE"""),45455.66666666667)</f>
        <v>45455.66667</v>
      </c>
      <c r="K114" s="1">
        <f>IFERROR(__xludf.DUMMYFUNCTION("""COMPUTED_VALUE"""),339.9)</f>
        <v>339.9</v>
      </c>
      <c r="M114" s="2">
        <f>IFERROR(__xludf.DUMMYFUNCTION("""COMPUTED_VALUE"""),45455.66666666667)</f>
        <v>45455.66667</v>
      </c>
      <c r="N114" s="1">
        <f>IFERROR(__xludf.DUMMYFUNCTION("""COMPUTED_VALUE"""),8.9543416E7)</f>
        <v>89543416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IFERROR(__xludf.DUMMYFUNCTION("""COMPUTED_VALUE"""),340.5)</f>
        <v>340.5</v>
      </c>
      <c r="D115" s="2">
        <f>IFERROR(__xludf.DUMMYFUNCTION("""COMPUTED_VALUE"""),45456.66666666667)</f>
        <v>45456.66667</v>
      </c>
      <c r="E115" s="1">
        <f>IFERROR(__xludf.DUMMYFUNCTION("""COMPUTED_VALUE"""),342.24)</f>
        <v>342.24</v>
      </c>
      <c r="G115" s="2">
        <f>IFERROR(__xludf.DUMMYFUNCTION("""COMPUTED_VALUE"""),45456.66666666667)</f>
        <v>45456.66667</v>
      </c>
      <c r="H115" s="1">
        <f>IFERROR(__xludf.DUMMYFUNCTION("""COMPUTED_VALUE"""),337.22)</f>
        <v>337.22</v>
      </c>
      <c r="J115" s="2">
        <f>IFERROR(__xludf.DUMMYFUNCTION("""COMPUTED_VALUE"""),45456.66666666667)</f>
        <v>45456.66667</v>
      </c>
      <c r="K115" s="1">
        <f>IFERROR(__xludf.DUMMYFUNCTION("""COMPUTED_VALUE"""),340.94)</f>
        <v>340.94</v>
      </c>
      <c r="M115" s="2">
        <f>IFERROR(__xludf.DUMMYFUNCTION("""COMPUTED_VALUE"""),45456.66666666667)</f>
        <v>45456.66667</v>
      </c>
      <c r="N115" s="1">
        <f>IFERROR(__xludf.DUMMYFUNCTION("""COMPUTED_VALUE"""),8.7113197E7)</f>
        <v>87113197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IFERROR(__xludf.DUMMYFUNCTION("""COMPUTED_VALUE"""),339.07)</f>
        <v>339.07</v>
      </c>
      <c r="D116" s="2">
        <f>IFERROR(__xludf.DUMMYFUNCTION("""COMPUTED_VALUE"""),45457.66666666667)</f>
        <v>45457.66667</v>
      </c>
      <c r="E116" s="1">
        <f>IFERROR(__xludf.DUMMYFUNCTION("""COMPUTED_VALUE"""),340.26)</f>
        <v>340.26</v>
      </c>
      <c r="G116" s="2">
        <f>IFERROR(__xludf.DUMMYFUNCTION("""COMPUTED_VALUE"""),45457.66666666667)</f>
        <v>45457.66667</v>
      </c>
      <c r="H116" s="1">
        <f>IFERROR(__xludf.DUMMYFUNCTION("""COMPUTED_VALUE"""),337.45)</f>
        <v>337.45</v>
      </c>
      <c r="J116" s="2">
        <f>IFERROR(__xludf.DUMMYFUNCTION("""COMPUTED_VALUE"""),45457.66666666667)</f>
        <v>45457.66667</v>
      </c>
      <c r="K116" s="1">
        <f>IFERROR(__xludf.DUMMYFUNCTION("""COMPUTED_VALUE"""),339.95)</f>
        <v>339.95</v>
      </c>
      <c r="M116" s="2">
        <f>IFERROR(__xludf.DUMMYFUNCTION("""COMPUTED_VALUE"""),45457.66666666667)</f>
        <v>45457.66667</v>
      </c>
      <c r="N116" s="1">
        <f>IFERROR(__xludf.DUMMYFUNCTION("""COMPUTED_VALUE"""),6.3233727E7)</f>
        <v>63233727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IFERROR(__xludf.DUMMYFUNCTION("""COMPUTED_VALUE"""),337.96)</f>
        <v>337.96</v>
      </c>
      <c r="D117" s="2">
        <f>IFERROR(__xludf.DUMMYFUNCTION("""COMPUTED_VALUE"""),45460.66666666667)</f>
        <v>45460.66667</v>
      </c>
      <c r="E117" s="1">
        <f>IFERROR(__xludf.DUMMYFUNCTION("""COMPUTED_VALUE"""),338.4)</f>
        <v>338.4</v>
      </c>
      <c r="G117" s="2">
        <f>IFERROR(__xludf.DUMMYFUNCTION("""COMPUTED_VALUE"""),45460.66666666667)</f>
        <v>45460.66667</v>
      </c>
      <c r="H117" s="1">
        <f>IFERROR(__xludf.DUMMYFUNCTION("""COMPUTED_VALUE"""),335.34)</f>
        <v>335.34</v>
      </c>
      <c r="J117" s="2">
        <f>IFERROR(__xludf.DUMMYFUNCTION("""COMPUTED_VALUE"""),45460.66666666667)</f>
        <v>45460.66667</v>
      </c>
      <c r="K117" s="1">
        <f>IFERROR(__xludf.DUMMYFUNCTION("""COMPUTED_VALUE"""),335.53)</f>
        <v>335.53</v>
      </c>
      <c r="M117" s="2">
        <f>IFERROR(__xludf.DUMMYFUNCTION("""COMPUTED_VALUE"""),45460.66666666667)</f>
        <v>45460.66667</v>
      </c>
      <c r="N117" s="1">
        <f>IFERROR(__xludf.DUMMYFUNCTION("""COMPUTED_VALUE"""),8.2385296E7)</f>
        <v>82385296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IFERROR(__xludf.DUMMYFUNCTION("""COMPUTED_VALUE"""),332.05)</f>
        <v>332.05</v>
      </c>
      <c r="D118" s="2">
        <f>IFERROR(__xludf.DUMMYFUNCTION("""COMPUTED_VALUE"""),45461.66666666667)</f>
        <v>45461.66667</v>
      </c>
      <c r="E118" s="1">
        <f>IFERROR(__xludf.DUMMYFUNCTION("""COMPUTED_VALUE"""),335.39)</f>
        <v>335.39</v>
      </c>
      <c r="G118" s="2">
        <f>IFERROR(__xludf.DUMMYFUNCTION("""COMPUTED_VALUE"""),45461.66666666667)</f>
        <v>45461.66667</v>
      </c>
      <c r="H118" s="1">
        <f>IFERROR(__xludf.DUMMYFUNCTION("""COMPUTED_VALUE"""),331.97)</f>
        <v>331.97</v>
      </c>
      <c r="J118" s="2">
        <f>IFERROR(__xludf.DUMMYFUNCTION("""COMPUTED_VALUE"""),45461.66666666667)</f>
        <v>45461.66667</v>
      </c>
      <c r="K118" s="1">
        <f>IFERROR(__xludf.DUMMYFUNCTION("""COMPUTED_VALUE"""),335.28)</f>
        <v>335.28</v>
      </c>
      <c r="M118" s="2">
        <f>IFERROR(__xludf.DUMMYFUNCTION("""COMPUTED_VALUE"""),45461.66666666667)</f>
        <v>45461.66667</v>
      </c>
      <c r="N118" s="1">
        <f>IFERROR(__xludf.DUMMYFUNCTION("""COMPUTED_VALUE"""),1.11187689E8)</f>
        <v>111187689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IFERROR(__xludf.DUMMYFUNCTION("""COMPUTED_VALUE"""),336.03)</f>
        <v>336.03</v>
      </c>
      <c r="D119" s="2">
        <f>IFERROR(__xludf.DUMMYFUNCTION("""COMPUTED_VALUE"""),45463.66666666667)</f>
        <v>45463.66667</v>
      </c>
      <c r="E119" s="1">
        <f>IFERROR(__xludf.DUMMYFUNCTION("""COMPUTED_VALUE"""),339.26)</f>
        <v>339.26</v>
      </c>
      <c r="G119" s="2">
        <f>IFERROR(__xludf.DUMMYFUNCTION("""COMPUTED_VALUE"""),45463.66666666667)</f>
        <v>45463.66667</v>
      </c>
      <c r="H119" s="1">
        <f>IFERROR(__xludf.DUMMYFUNCTION("""COMPUTED_VALUE"""),335.65)</f>
        <v>335.65</v>
      </c>
      <c r="J119" s="2">
        <f>IFERROR(__xludf.DUMMYFUNCTION("""COMPUTED_VALUE"""),45463.66666666667)</f>
        <v>45463.66667</v>
      </c>
      <c r="K119" s="1">
        <f>IFERROR(__xludf.DUMMYFUNCTION("""COMPUTED_VALUE"""),338.6)</f>
        <v>338.6</v>
      </c>
      <c r="M119" s="2">
        <f>IFERROR(__xludf.DUMMYFUNCTION("""COMPUTED_VALUE"""),45463.66666666667)</f>
        <v>45463.66667</v>
      </c>
      <c r="N119" s="1">
        <f>IFERROR(__xludf.DUMMYFUNCTION("""COMPUTED_VALUE"""),9.8458776E7)</f>
        <v>98458776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IFERROR(__xludf.DUMMYFUNCTION("""COMPUTED_VALUE"""),338.84)</f>
        <v>338.84</v>
      </c>
      <c r="D120" s="2">
        <f>IFERROR(__xludf.DUMMYFUNCTION("""COMPUTED_VALUE"""),45464.66666666667)</f>
        <v>45464.66667</v>
      </c>
      <c r="E120" s="1">
        <f>IFERROR(__xludf.DUMMYFUNCTION("""COMPUTED_VALUE"""),340.21)</f>
        <v>340.21</v>
      </c>
      <c r="G120" s="2">
        <f>IFERROR(__xludf.DUMMYFUNCTION("""COMPUTED_VALUE"""),45464.66666666667)</f>
        <v>45464.66667</v>
      </c>
      <c r="H120" s="1">
        <f>IFERROR(__xludf.DUMMYFUNCTION("""COMPUTED_VALUE"""),336.27)</f>
        <v>336.27</v>
      </c>
      <c r="J120" s="2">
        <f>IFERROR(__xludf.DUMMYFUNCTION("""COMPUTED_VALUE"""),45464.66666666667)</f>
        <v>45464.66667</v>
      </c>
      <c r="K120" s="1">
        <f>IFERROR(__xludf.DUMMYFUNCTION("""COMPUTED_VALUE"""),336.93)</f>
        <v>336.93</v>
      </c>
      <c r="M120" s="2">
        <f>IFERROR(__xludf.DUMMYFUNCTION("""COMPUTED_VALUE"""),45464.66666666667)</f>
        <v>45464.66667</v>
      </c>
      <c r="N120" s="1">
        <f>IFERROR(__xludf.DUMMYFUNCTION("""COMPUTED_VALUE"""),1.82590893E8)</f>
        <v>182590893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IFERROR(__xludf.DUMMYFUNCTION("""COMPUTED_VALUE"""),336.68)</f>
        <v>336.68</v>
      </c>
      <c r="D121" s="2">
        <f>IFERROR(__xludf.DUMMYFUNCTION("""COMPUTED_VALUE"""),45467.66666666667)</f>
        <v>45467.66667</v>
      </c>
      <c r="E121" s="1">
        <f>IFERROR(__xludf.DUMMYFUNCTION("""COMPUTED_VALUE"""),341.88)</f>
        <v>341.88</v>
      </c>
      <c r="G121" s="2">
        <f>IFERROR(__xludf.DUMMYFUNCTION("""COMPUTED_VALUE"""),45467.66666666667)</f>
        <v>45467.66667</v>
      </c>
      <c r="H121" s="1">
        <f>IFERROR(__xludf.DUMMYFUNCTION("""COMPUTED_VALUE"""),336.07)</f>
        <v>336.07</v>
      </c>
      <c r="J121" s="2">
        <f>IFERROR(__xludf.DUMMYFUNCTION("""COMPUTED_VALUE"""),45467.66666666667)</f>
        <v>45467.66667</v>
      </c>
      <c r="K121" s="1">
        <f>IFERROR(__xludf.DUMMYFUNCTION("""COMPUTED_VALUE"""),340.63)</f>
        <v>340.63</v>
      </c>
      <c r="M121" s="2">
        <f>IFERROR(__xludf.DUMMYFUNCTION("""COMPUTED_VALUE"""),45467.66666666667)</f>
        <v>45467.66667</v>
      </c>
      <c r="N121" s="1">
        <f>IFERROR(__xludf.DUMMYFUNCTION("""COMPUTED_VALUE"""),9.3456591E7)</f>
        <v>93456591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IFERROR(__xludf.DUMMYFUNCTION("""COMPUTED_VALUE"""),340.37)</f>
        <v>340.37</v>
      </c>
      <c r="D122" s="2">
        <f>IFERROR(__xludf.DUMMYFUNCTION("""COMPUTED_VALUE"""),45468.66666666667)</f>
        <v>45468.66667</v>
      </c>
      <c r="E122" s="1">
        <f>IFERROR(__xludf.DUMMYFUNCTION("""COMPUTED_VALUE"""),341.34)</f>
        <v>341.34</v>
      </c>
      <c r="G122" s="2">
        <f>IFERROR(__xludf.DUMMYFUNCTION("""COMPUTED_VALUE"""),45468.66666666667)</f>
        <v>45468.66667</v>
      </c>
      <c r="H122" s="1">
        <f>IFERROR(__xludf.DUMMYFUNCTION("""COMPUTED_VALUE"""),337.12)</f>
        <v>337.12</v>
      </c>
      <c r="J122" s="2">
        <f>IFERROR(__xludf.DUMMYFUNCTION("""COMPUTED_VALUE"""),45468.66666666667)</f>
        <v>45468.66667</v>
      </c>
      <c r="K122" s="1">
        <f>IFERROR(__xludf.DUMMYFUNCTION("""COMPUTED_VALUE"""),338.32)</f>
        <v>338.32</v>
      </c>
      <c r="M122" s="2">
        <f>IFERROR(__xludf.DUMMYFUNCTION("""COMPUTED_VALUE"""),45468.66666666667)</f>
        <v>45468.66667</v>
      </c>
      <c r="N122" s="1">
        <f>IFERROR(__xludf.DUMMYFUNCTION("""COMPUTED_VALUE"""),8.1251369E7)</f>
        <v>81251369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IFERROR(__xludf.DUMMYFUNCTION("""COMPUTED_VALUE"""),336.67)</f>
        <v>336.67</v>
      </c>
      <c r="D123" s="2">
        <f>IFERROR(__xludf.DUMMYFUNCTION("""COMPUTED_VALUE"""),45469.66666666667)</f>
        <v>45469.66667</v>
      </c>
      <c r="E123" s="1">
        <f>IFERROR(__xludf.DUMMYFUNCTION("""COMPUTED_VALUE"""),337.33)</f>
        <v>337.33</v>
      </c>
      <c r="G123" s="2">
        <f>IFERROR(__xludf.DUMMYFUNCTION("""COMPUTED_VALUE"""),45469.66666666667)</f>
        <v>45469.66667</v>
      </c>
      <c r="H123" s="1">
        <f>IFERROR(__xludf.DUMMYFUNCTION("""COMPUTED_VALUE"""),334.95)</f>
        <v>334.95</v>
      </c>
      <c r="J123" s="2">
        <f>IFERROR(__xludf.DUMMYFUNCTION("""COMPUTED_VALUE"""),45469.66666666667)</f>
        <v>45469.66667</v>
      </c>
      <c r="K123" s="1">
        <f>IFERROR(__xludf.DUMMYFUNCTION("""COMPUTED_VALUE"""),336.28)</f>
        <v>336.28</v>
      </c>
      <c r="M123" s="2">
        <f>IFERROR(__xludf.DUMMYFUNCTION("""COMPUTED_VALUE"""),45469.66666666667)</f>
        <v>45469.66667</v>
      </c>
      <c r="N123" s="1">
        <f>IFERROR(__xludf.DUMMYFUNCTION("""COMPUTED_VALUE"""),8.1846653E7)</f>
        <v>81846653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IFERROR(__xludf.DUMMYFUNCTION("""COMPUTED_VALUE"""),335.91)</f>
        <v>335.91</v>
      </c>
      <c r="D124" s="2">
        <f>IFERROR(__xludf.DUMMYFUNCTION("""COMPUTED_VALUE"""),45470.66666666667)</f>
        <v>45470.66667</v>
      </c>
      <c r="E124" s="1">
        <f>IFERROR(__xludf.DUMMYFUNCTION("""COMPUTED_VALUE"""),337.05)</f>
        <v>337.05</v>
      </c>
      <c r="G124" s="2">
        <f>IFERROR(__xludf.DUMMYFUNCTION("""COMPUTED_VALUE"""),45470.66666666667)</f>
        <v>45470.66667</v>
      </c>
      <c r="H124" s="1">
        <f>IFERROR(__xludf.DUMMYFUNCTION("""COMPUTED_VALUE"""),334.22)</f>
        <v>334.22</v>
      </c>
      <c r="J124" s="2">
        <f>IFERROR(__xludf.DUMMYFUNCTION("""COMPUTED_VALUE"""),45470.66666666667)</f>
        <v>45470.66667</v>
      </c>
      <c r="K124" s="1">
        <f>IFERROR(__xludf.DUMMYFUNCTION("""COMPUTED_VALUE"""),336.61)</f>
        <v>336.61</v>
      </c>
      <c r="M124" s="2">
        <f>IFERROR(__xludf.DUMMYFUNCTION("""COMPUTED_VALUE"""),45470.66666666667)</f>
        <v>45470.66667</v>
      </c>
      <c r="N124" s="1">
        <f>IFERROR(__xludf.DUMMYFUNCTION("""COMPUTED_VALUE"""),7.6630637E7)</f>
        <v>76630637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IFERROR(__xludf.DUMMYFUNCTION("""COMPUTED_VALUE"""),336.36)</f>
        <v>336.36</v>
      </c>
      <c r="D125" s="2">
        <f>IFERROR(__xludf.DUMMYFUNCTION("""COMPUTED_VALUE"""),45471.66666666667)</f>
        <v>45471.66667</v>
      </c>
      <c r="E125" s="1">
        <f>IFERROR(__xludf.DUMMYFUNCTION("""COMPUTED_VALUE"""),336.78)</f>
        <v>336.78</v>
      </c>
      <c r="G125" s="2">
        <f>IFERROR(__xludf.DUMMYFUNCTION("""COMPUTED_VALUE"""),45471.66666666667)</f>
        <v>45471.66667</v>
      </c>
      <c r="H125" s="1">
        <f>IFERROR(__xludf.DUMMYFUNCTION("""COMPUTED_VALUE"""),330.05)</f>
        <v>330.05</v>
      </c>
      <c r="J125" s="2">
        <f>IFERROR(__xludf.DUMMYFUNCTION("""COMPUTED_VALUE"""),45471.66666666667)</f>
        <v>45471.66667</v>
      </c>
      <c r="K125" s="1">
        <f>IFERROR(__xludf.DUMMYFUNCTION("""COMPUTED_VALUE"""),331.71)</f>
        <v>331.71</v>
      </c>
      <c r="M125" s="2">
        <f>IFERROR(__xludf.DUMMYFUNCTION("""COMPUTED_VALUE"""),45471.66666666667)</f>
        <v>45471.66667</v>
      </c>
      <c r="N125" s="1">
        <f>IFERROR(__xludf.DUMMYFUNCTION("""COMPUTED_VALUE"""),2.09510051E8)</f>
        <v>209510051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IFERROR(__xludf.DUMMYFUNCTION("""COMPUTED_VALUE"""),335.13)</f>
        <v>335.13</v>
      </c>
      <c r="D126" s="2">
        <f>IFERROR(__xludf.DUMMYFUNCTION("""COMPUTED_VALUE"""),45474.66666666667)</f>
        <v>45474.66667</v>
      </c>
      <c r="E126" s="1">
        <f>IFERROR(__xludf.DUMMYFUNCTION("""COMPUTED_VALUE"""),336.4)</f>
        <v>336.4</v>
      </c>
      <c r="G126" s="2">
        <f>IFERROR(__xludf.DUMMYFUNCTION("""COMPUTED_VALUE"""),45474.66666666667)</f>
        <v>45474.66667</v>
      </c>
      <c r="H126" s="1">
        <f>IFERROR(__xludf.DUMMYFUNCTION("""COMPUTED_VALUE"""),329.41)</f>
        <v>329.41</v>
      </c>
      <c r="J126" s="2">
        <f>IFERROR(__xludf.DUMMYFUNCTION("""COMPUTED_VALUE"""),45474.66666666667)</f>
        <v>45474.66667</v>
      </c>
      <c r="K126" s="1">
        <f>IFERROR(__xludf.DUMMYFUNCTION("""COMPUTED_VALUE"""),329.92)</f>
        <v>329.92</v>
      </c>
      <c r="M126" s="2">
        <f>IFERROR(__xludf.DUMMYFUNCTION("""COMPUTED_VALUE"""),45474.66666666667)</f>
        <v>45474.66667</v>
      </c>
      <c r="N126" s="1">
        <f>IFERROR(__xludf.DUMMYFUNCTION("""COMPUTED_VALUE"""),8.6606786E7)</f>
        <v>86606786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IFERROR(__xludf.DUMMYFUNCTION("""COMPUTED_VALUE"""),330.4)</f>
        <v>330.4</v>
      </c>
      <c r="D127" s="2">
        <f>IFERROR(__xludf.DUMMYFUNCTION("""COMPUTED_VALUE"""),45475.66666666667)</f>
        <v>45475.66667</v>
      </c>
      <c r="E127" s="1">
        <f>IFERROR(__xludf.DUMMYFUNCTION("""COMPUTED_VALUE"""),332.44)</f>
        <v>332.44</v>
      </c>
      <c r="G127" s="2">
        <f>IFERROR(__xludf.DUMMYFUNCTION("""COMPUTED_VALUE"""),45475.66666666667)</f>
        <v>45475.66667</v>
      </c>
      <c r="H127" s="1">
        <f>IFERROR(__xludf.DUMMYFUNCTION("""COMPUTED_VALUE"""),330.05)</f>
        <v>330.05</v>
      </c>
      <c r="J127" s="2">
        <f>IFERROR(__xludf.DUMMYFUNCTION("""COMPUTED_VALUE"""),45475.66666666667)</f>
        <v>45475.66667</v>
      </c>
      <c r="K127" s="1">
        <f>IFERROR(__xludf.DUMMYFUNCTION("""COMPUTED_VALUE"""),331.4)</f>
        <v>331.4</v>
      </c>
      <c r="M127" s="2">
        <f>IFERROR(__xludf.DUMMYFUNCTION("""COMPUTED_VALUE"""),45475.66666666667)</f>
        <v>45475.66667</v>
      </c>
      <c r="N127" s="1">
        <f>IFERROR(__xludf.DUMMYFUNCTION("""COMPUTED_VALUE"""),8.1963224E7)</f>
        <v>81963224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IFERROR(__xludf.DUMMYFUNCTION("""COMPUTED_VALUE"""),331.73)</f>
        <v>331.73</v>
      </c>
      <c r="D128" s="2">
        <f>IFERROR(__xludf.DUMMYFUNCTION("""COMPUTED_VALUE"""),45476.54166666667)</f>
        <v>45476.54167</v>
      </c>
      <c r="E128" s="1">
        <f>IFERROR(__xludf.DUMMYFUNCTION("""COMPUTED_VALUE"""),336.32)</f>
        <v>336.32</v>
      </c>
      <c r="G128" s="2">
        <f>IFERROR(__xludf.DUMMYFUNCTION("""COMPUTED_VALUE"""),45476.54166666667)</f>
        <v>45476.54167</v>
      </c>
      <c r="H128" s="1">
        <f>IFERROR(__xludf.DUMMYFUNCTION("""COMPUTED_VALUE"""),331.39)</f>
        <v>331.39</v>
      </c>
      <c r="J128" s="2">
        <f>IFERROR(__xludf.DUMMYFUNCTION("""COMPUTED_VALUE"""),45476.54166666667)</f>
        <v>45476.54167</v>
      </c>
      <c r="K128" s="1">
        <f>IFERROR(__xludf.DUMMYFUNCTION("""COMPUTED_VALUE"""),334.34)</f>
        <v>334.34</v>
      </c>
      <c r="M128" s="2">
        <f>IFERROR(__xludf.DUMMYFUNCTION("""COMPUTED_VALUE"""),45476.54166666667)</f>
        <v>45476.54167</v>
      </c>
      <c r="N128" s="1">
        <f>IFERROR(__xludf.DUMMYFUNCTION("""COMPUTED_VALUE"""),4.4217225E7)</f>
        <v>44217225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IFERROR(__xludf.DUMMYFUNCTION("""COMPUTED_VALUE"""),334.78)</f>
        <v>334.78</v>
      </c>
      <c r="D129" s="2">
        <f>IFERROR(__xludf.DUMMYFUNCTION("""COMPUTED_VALUE"""),45478.66666666667)</f>
        <v>45478.66667</v>
      </c>
      <c r="E129" s="1">
        <f>IFERROR(__xludf.DUMMYFUNCTION("""COMPUTED_VALUE"""),336.33)</f>
        <v>336.33</v>
      </c>
      <c r="G129" s="2">
        <f>IFERROR(__xludf.DUMMYFUNCTION("""COMPUTED_VALUE"""),45478.66666666667)</f>
        <v>45478.66667</v>
      </c>
      <c r="H129" s="1">
        <f>IFERROR(__xludf.DUMMYFUNCTION("""COMPUTED_VALUE"""),333.47)</f>
        <v>333.47</v>
      </c>
      <c r="J129" s="2">
        <f>IFERROR(__xludf.DUMMYFUNCTION("""COMPUTED_VALUE"""),45478.66666666667)</f>
        <v>45478.66667</v>
      </c>
      <c r="K129" s="1">
        <f>IFERROR(__xludf.DUMMYFUNCTION("""COMPUTED_VALUE"""),334.62)</f>
        <v>334.62</v>
      </c>
      <c r="M129" s="2">
        <f>IFERROR(__xludf.DUMMYFUNCTION("""COMPUTED_VALUE"""),45478.66666666667)</f>
        <v>45478.66667</v>
      </c>
      <c r="N129" s="1">
        <f>IFERROR(__xludf.DUMMYFUNCTION("""COMPUTED_VALUE"""),7.7182684E7)</f>
        <v>77182684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IFERROR(__xludf.DUMMYFUNCTION("""COMPUTED_VALUE"""),334.29)</f>
        <v>334.29</v>
      </c>
      <c r="D130" s="2">
        <f>IFERROR(__xludf.DUMMYFUNCTION("""COMPUTED_VALUE"""),45481.66666666667)</f>
        <v>45481.66667</v>
      </c>
      <c r="E130" s="1">
        <f>IFERROR(__xludf.DUMMYFUNCTION("""COMPUTED_VALUE"""),336.38)</f>
        <v>336.38</v>
      </c>
      <c r="G130" s="2">
        <f>IFERROR(__xludf.DUMMYFUNCTION("""COMPUTED_VALUE"""),45481.66666666667)</f>
        <v>45481.66667</v>
      </c>
      <c r="H130" s="1">
        <f>IFERROR(__xludf.DUMMYFUNCTION("""COMPUTED_VALUE"""),334.02)</f>
        <v>334.02</v>
      </c>
      <c r="J130" s="2">
        <f>IFERROR(__xludf.DUMMYFUNCTION("""COMPUTED_VALUE"""),45481.66666666667)</f>
        <v>45481.66667</v>
      </c>
      <c r="K130" s="1">
        <f>IFERROR(__xludf.DUMMYFUNCTION("""COMPUTED_VALUE"""),335.22)</f>
        <v>335.22</v>
      </c>
      <c r="M130" s="2">
        <f>IFERROR(__xludf.DUMMYFUNCTION("""COMPUTED_VALUE"""),45481.66666666667)</f>
        <v>45481.66667</v>
      </c>
      <c r="N130" s="1">
        <f>IFERROR(__xludf.DUMMYFUNCTION("""COMPUTED_VALUE"""),6.6908234E7)</f>
        <v>66908234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IFERROR(__xludf.DUMMYFUNCTION("""COMPUTED_VALUE"""),335.16)</f>
        <v>335.16</v>
      </c>
      <c r="D131" s="2">
        <f>IFERROR(__xludf.DUMMYFUNCTION("""COMPUTED_VALUE"""),45482.66666666667)</f>
        <v>45482.66667</v>
      </c>
      <c r="E131" s="1">
        <f>IFERROR(__xludf.DUMMYFUNCTION("""COMPUTED_VALUE"""),339.27)</f>
        <v>339.27</v>
      </c>
      <c r="G131" s="2">
        <f>IFERROR(__xludf.DUMMYFUNCTION("""COMPUTED_VALUE"""),45482.66666666667)</f>
        <v>45482.66667</v>
      </c>
      <c r="H131" s="1">
        <f>IFERROR(__xludf.DUMMYFUNCTION("""COMPUTED_VALUE"""),335.08)</f>
        <v>335.08</v>
      </c>
      <c r="J131" s="2">
        <f>IFERROR(__xludf.DUMMYFUNCTION("""COMPUTED_VALUE"""),45482.66666666667)</f>
        <v>45482.66667</v>
      </c>
      <c r="K131" s="1">
        <f>IFERROR(__xludf.DUMMYFUNCTION("""COMPUTED_VALUE"""),336.08)</f>
        <v>336.08</v>
      </c>
      <c r="M131" s="2">
        <f>IFERROR(__xludf.DUMMYFUNCTION("""COMPUTED_VALUE"""),45482.66666666667)</f>
        <v>45482.66667</v>
      </c>
      <c r="N131" s="1">
        <f>IFERROR(__xludf.DUMMYFUNCTION("""COMPUTED_VALUE"""),8.2512534E7)</f>
        <v>82512534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IFERROR(__xludf.DUMMYFUNCTION("""COMPUTED_VALUE"""),337.47)</f>
        <v>337.47</v>
      </c>
      <c r="D132" s="2">
        <f>IFERROR(__xludf.DUMMYFUNCTION("""COMPUTED_VALUE"""),45483.66666666667)</f>
        <v>45483.66667</v>
      </c>
      <c r="E132" s="1">
        <f>IFERROR(__xludf.DUMMYFUNCTION("""COMPUTED_VALUE"""),339.73)</f>
        <v>339.73</v>
      </c>
      <c r="G132" s="2">
        <f>IFERROR(__xludf.DUMMYFUNCTION("""COMPUTED_VALUE"""),45483.66666666667)</f>
        <v>45483.66667</v>
      </c>
      <c r="H132" s="1">
        <f>IFERROR(__xludf.DUMMYFUNCTION("""COMPUTED_VALUE"""),334.87)</f>
        <v>334.87</v>
      </c>
      <c r="J132" s="2">
        <f>IFERROR(__xludf.DUMMYFUNCTION("""COMPUTED_VALUE"""),45483.66666666667)</f>
        <v>45483.66667</v>
      </c>
      <c r="K132" s="1">
        <f>IFERROR(__xludf.DUMMYFUNCTION("""COMPUTED_VALUE"""),339.63)</f>
        <v>339.63</v>
      </c>
      <c r="M132" s="2">
        <f>IFERROR(__xludf.DUMMYFUNCTION("""COMPUTED_VALUE"""),45483.66666666667)</f>
        <v>45483.66667</v>
      </c>
      <c r="N132" s="1">
        <f>IFERROR(__xludf.DUMMYFUNCTION("""COMPUTED_VALUE"""),8.1902599E7)</f>
        <v>81902599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IFERROR(__xludf.DUMMYFUNCTION("""COMPUTED_VALUE"""),341.41)</f>
        <v>341.41</v>
      </c>
      <c r="D133" s="2">
        <f>IFERROR(__xludf.DUMMYFUNCTION("""COMPUTED_VALUE"""),45484.66666666667)</f>
        <v>45484.66667</v>
      </c>
      <c r="E133" s="1">
        <f>IFERROR(__xludf.DUMMYFUNCTION("""COMPUTED_VALUE"""),346.59)</f>
        <v>346.59</v>
      </c>
      <c r="G133" s="2">
        <f>IFERROR(__xludf.DUMMYFUNCTION("""COMPUTED_VALUE"""),45484.66666666667)</f>
        <v>45484.66667</v>
      </c>
      <c r="H133" s="1">
        <f>IFERROR(__xludf.DUMMYFUNCTION("""COMPUTED_VALUE"""),341.35)</f>
        <v>341.35</v>
      </c>
      <c r="J133" s="2">
        <f>IFERROR(__xludf.DUMMYFUNCTION("""COMPUTED_VALUE"""),45484.66666666667)</f>
        <v>45484.66667</v>
      </c>
      <c r="K133" s="1">
        <f>IFERROR(__xludf.DUMMYFUNCTION("""COMPUTED_VALUE"""),345.58)</f>
        <v>345.58</v>
      </c>
      <c r="M133" s="2">
        <f>IFERROR(__xludf.DUMMYFUNCTION("""COMPUTED_VALUE"""),45484.66666666667)</f>
        <v>45484.66667</v>
      </c>
      <c r="N133" s="1">
        <f>IFERROR(__xludf.DUMMYFUNCTION("""COMPUTED_VALUE"""),8.7382844E7)</f>
        <v>87382844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IFERROR(__xludf.DUMMYFUNCTION("""COMPUTED_VALUE"""),346.39)</f>
        <v>346.39</v>
      </c>
      <c r="D134" s="2">
        <f>IFERROR(__xludf.DUMMYFUNCTION("""COMPUTED_VALUE"""),45485.66666666667)</f>
        <v>45485.66667</v>
      </c>
      <c r="E134" s="1">
        <f>IFERROR(__xludf.DUMMYFUNCTION("""COMPUTED_VALUE"""),350.37)</f>
        <v>350.37</v>
      </c>
      <c r="G134" s="2">
        <f>IFERROR(__xludf.DUMMYFUNCTION("""COMPUTED_VALUE"""),45485.66666666667)</f>
        <v>45485.66667</v>
      </c>
      <c r="H134" s="1">
        <f>IFERROR(__xludf.DUMMYFUNCTION("""COMPUTED_VALUE"""),345.14)</f>
        <v>345.14</v>
      </c>
      <c r="J134" s="2">
        <f>IFERROR(__xludf.DUMMYFUNCTION("""COMPUTED_VALUE"""),45485.66666666667)</f>
        <v>45485.66667</v>
      </c>
      <c r="K134" s="1">
        <f>IFERROR(__xludf.DUMMYFUNCTION("""COMPUTED_VALUE"""),347.99)</f>
        <v>347.99</v>
      </c>
      <c r="M134" s="2">
        <f>IFERROR(__xludf.DUMMYFUNCTION("""COMPUTED_VALUE"""),45485.66666666667)</f>
        <v>45485.66667</v>
      </c>
      <c r="N134" s="1">
        <f>IFERROR(__xludf.DUMMYFUNCTION("""COMPUTED_VALUE"""),8.834561E7)</f>
        <v>88345610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IFERROR(__xludf.DUMMYFUNCTION("""COMPUTED_VALUE"""),344.51)</f>
        <v>344.51</v>
      </c>
      <c r="D135" s="2">
        <f>IFERROR(__xludf.DUMMYFUNCTION("""COMPUTED_VALUE"""),45488.66666666667)</f>
        <v>45488.66667</v>
      </c>
      <c r="E135" s="1">
        <f>IFERROR(__xludf.DUMMYFUNCTION("""COMPUTED_VALUE"""),344.52)</f>
        <v>344.52</v>
      </c>
      <c r="G135" s="2">
        <f>IFERROR(__xludf.DUMMYFUNCTION("""COMPUTED_VALUE"""),45488.66666666667)</f>
        <v>45488.66667</v>
      </c>
      <c r="H135" s="1">
        <f>IFERROR(__xludf.DUMMYFUNCTION("""COMPUTED_VALUE"""),338.5)</f>
        <v>338.5</v>
      </c>
      <c r="J135" s="2">
        <f>IFERROR(__xludf.DUMMYFUNCTION("""COMPUTED_VALUE"""),45488.66666666667)</f>
        <v>45488.66667</v>
      </c>
      <c r="K135" s="1">
        <f>IFERROR(__xludf.DUMMYFUNCTION("""COMPUTED_VALUE"""),339.14)</f>
        <v>339.14</v>
      </c>
      <c r="M135" s="2">
        <f>IFERROR(__xludf.DUMMYFUNCTION("""COMPUTED_VALUE"""),45488.66666666667)</f>
        <v>45488.66667</v>
      </c>
      <c r="N135" s="1">
        <f>IFERROR(__xludf.DUMMYFUNCTION("""COMPUTED_VALUE"""),9.983099E7)</f>
        <v>99830990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IFERROR(__xludf.DUMMYFUNCTION("""COMPUTED_VALUE"""),341.38)</f>
        <v>341.38</v>
      </c>
      <c r="D136" s="2">
        <f>IFERROR(__xludf.DUMMYFUNCTION("""COMPUTED_VALUE"""),45489.66666666667)</f>
        <v>45489.66667</v>
      </c>
      <c r="E136" s="1">
        <f>IFERROR(__xludf.DUMMYFUNCTION("""COMPUTED_VALUE"""),342.18)</f>
        <v>342.18</v>
      </c>
      <c r="G136" s="2">
        <f>IFERROR(__xludf.DUMMYFUNCTION("""COMPUTED_VALUE"""),45489.66666666667)</f>
        <v>45489.66667</v>
      </c>
      <c r="H136" s="1">
        <f>IFERROR(__xludf.DUMMYFUNCTION("""COMPUTED_VALUE"""),339.88)</f>
        <v>339.88</v>
      </c>
      <c r="J136" s="2">
        <f>IFERROR(__xludf.DUMMYFUNCTION("""COMPUTED_VALUE"""),45489.66666666667)</f>
        <v>45489.66667</v>
      </c>
      <c r="K136" s="1">
        <f>IFERROR(__xludf.DUMMYFUNCTION("""COMPUTED_VALUE"""),341.56)</f>
        <v>341.56</v>
      </c>
      <c r="M136" s="2">
        <f>IFERROR(__xludf.DUMMYFUNCTION("""COMPUTED_VALUE"""),45489.66666666667)</f>
        <v>45489.66667</v>
      </c>
      <c r="N136" s="1">
        <f>IFERROR(__xludf.DUMMYFUNCTION("""COMPUTED_VALUE"""),8.3556567E7)</f>
        <v>83556567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IFERROR(__xludf.DUMMYFUNCTION("""COMPUTED_VALUE"""),341.27)</f>
        <v>341.27</v>
      </c>
      <c r="D137" s="2">
        <f>IFERROR(__xludf.DUMMYFUNCTION("""COMPUTED_VALUE"""),45490.66666666667)</f>
        <v>45490.66667</v>
      </c>
      <c r="E137" s="1">
        <f>IFERROR(__xludf.DUMMYFUNCTION("""COMPUTED_VALUE"""),344.64)</f>
        <v>344.64</v>
      </c>
      <c r="G137" s="2">
        <f>IFERROR(__xludf.DUMMYFUNCTION("""COMPUTED_VALUE"""),45490.66666666667)</f>
        <v>45490.66667</v>
      </c>
      <c r="H137" s="1">
        <f>IFERROR(__xludf.DUMMYFUNCTION("""COMPUTED_VALUE"""),338.88)</f>
        <v>338.88</v>
      </c>
      <c r="J137" s="2">
        <f>IFERROR(__xludf.DUMMYFUNCTION("""COMPUTED_VALUE"""),45490.66666666667)</f>
        <v>45490.66667</v>
      </c>
      <c r="K137" s="1">
        <f>IFERROR(__xludf.DUMMYFUNCTION("""COMPUTED_VALUE"""),339.4)</f>
        <v>339.4</v>
      </c>
      <c r="M137" s="2">
        <f>IFERROR(__xludf.DUMMYFUNCTION("""COMPUTED_VALUE"""),45490.66666666667)</f>
        <v>45490.66667</v>
      </c>
      <c r="N137" s="1">
        <f>IFERROR(__xludf.DUMMYFUNCTION("""COMPUTED_VALUE"""),1.17816482E8)</f>
        <v>117816482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IFERROR(__xludf.DUMMYFUNCTION("""COMPUTED_VALUE"""),339.28)</f>
        <v>339.28</v>
      </c>
      <c r="D138" s="2">
        <f>IFERROR(__xludf.DUMMYFUNCTION("""COMPUTED_VALUE"""),45491.66666666667)</f>
        <v>45491.66667</v>
      </c>
      <c r="E138" s="1">
        <f>IFERROR(__xludf.DUMMYFUNCTION("""COMPUTED_VALUE"""),342.27)</f>
        <v>342.27</v>
      </c>
      <c r="G138" s="2">
        <f>IFERROR(__xludf.DUMMYFUNCTION("""COMPUTED_VALUE"""),45491.66666666667)</f>
        <v>45491.66667</v>
      </c>
      <c r="H138" s="1">
        <f>IFERROR(__xludf.DUMMYFUNCTION("""COMPUTED_VALUE"""),339.09)</f>
        <v>339.09</v>
      </c>
      <c r="J138" s="2">
        <f>IFERROR(__xludf.DUMMYFUNCTION("""COMPUTED_VALUE"""),45491.66666666667)</f>
        <v>45491.66667</v>
      </c>
      <c r="K138" s="1">
        <f>IFERROR(__xludf.DUMMYFUNCTION("""COMPUTED_VALUE"""),339.78)</f>
        <v>339.78</v>
      </c>
      <c r="M138" s="2">
        <f>IFERROR(__xludf.DUMMYFUNCTION("""COMPUTED_VALUE"""),45491.66666666667)</f>
        <v>45491.66667</v>
      </c>
      <c r="N138" s="1">
        <f>IFERROR(__xludf.DUMMYFUNCTION("""COMPUTED_VALUE"""),8.7790807E7)</f>
        <v>87790807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IFERROR(__xludf.DUMMYFUNCTION("""COMPUTED_VALUE"""),341.43)</f>
        <v>341.43</v>
      </c>
      <c r="D139" s="2">
        <f>IFERROR(__xludf.DUMMYFUNCTION("""COMPUTED_VALUE"""),45492.66666666667)</f>
        <v>45492.66667</v>
      </c>
      <c r="E139" s="1">
        <f>IFERROR(__xludf.DUMMYFUNCTION("""COMPUTED_VALUE"""),341.43)</f>
        <v>341.43</v>
      </c>
      <c r="G139" s="2">
        <f>IFERROR(__xludf.DUMMYFUNCTION("""COMPUTED_VALUE"""),45492.66666666667)</f>
        <v>45492.66667</v>
      </c>
      <c r="H139" s="1">
        <f>IFERROR(__xludf.DUMMYFUNCTION("""COMPUTED_VALUE"""),338.7)</f>
        <v>338.7</v>
      </c>
      <c r="J139" s="2">
        <f>IFERROR(__xludf.DUMMYFUNCTION("""COMPUTED_VALUE"""),45492.66666666667)</f>
        <v>45492.66667</v>
      </c>
      <c r="K139" s="1">
        <f>IFERROR(__xludf.DUMMYFUNCTION("""COMPUTED_VALUE"""),340.7)</f>
        <v>340.7</v>
      </c>
      <c r="M139" s="2">
        <f>IFERROR(__xludf.DUMMYFUNCTION("""COMPUTED_VALUE"""),45492.66666666667)</f>
        <v>45492.66667</v>
      </c>
      <c r="N139" s="1">
        <f>IFERROR(__xludf.DUMMYFUNCTION("""COMPUTED_VALUE"""),9.0848131E7)</f>
        <v>90848131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IFERROR(__xludf.DUMMYFUNCTION("""COMPUTED_VALUE"""),342.8)</f>
        <v>342.8</v>
      </c>
      <c r="D140" s="2">
        <f>IFERROR(__xludf.DUMMYFUNCTION("""COMPUTED_VALUE"""),45495.66666666667)</f>
        <v>45495.66667</v>
      </c>
      <c r="E140" s="1">
        <f>IFERROR(__xludf.DUMMYFUNCTION("""COMPUTED_VALUE"""),344.98)</f>
        <v>344.98</v>
      </c>
      <c r="G140" s="2">
        <f>IFERROR(__xludf.DUMMYFUNCTION("""COMPUTED_VALUE"""),45495.66666666667)</f>
        <v>45495.66667</v>
      </c>
      <c r="H140" s="1">
        <f>IFERROR(__xludf.DUMMYFUNCTION("""COMPUTED_VALUE"""),341.78)</f>
        <v>341.78</v>
      </c>
      <c r="J140" s="2">
        <f>IFERROR(__xludf.DUMMYFUNCTION("""COMPUTED_VALUE"""),45495.66666666667)</f>
        <v>45495.66667</v>
      </c>
      <c r="K140" s="1">
        <f>IFERROR(__xludf.DUMMYFUNCTION("""COMPUTED_VALUE"""),343.79)</f>
        <v>343.79</v>
      </c>
      <c r="M140" s="2">
        <f>IFERROR(__xludf.DUMMYFUNCTION("""COMPUTED_VALUE"""),45495.66666666667)</f>
        <v>45495.66667</v>
      </c>
      <c r="N140" s="1">
        <f>IFERROR(__xludf.DUMMYFUNCTION("""COMPUTED_VALUE"""),8.0734941E7)</f>
        <v>80734941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IFERROR(__xludf.DUMMYFUNCTION("""COMPUTED_VALUE"""),342.99)</f>
        <v>342.99</v>
      </c>
      <c r="D141" s="2">
        <f>IFERROR(__xludf.DUMMYFUNCTION("""COMPUTED_VALUE"""),45496.66666666667)</f>
        <v>45496.66667</v>
      </c>
      <c r="E141" s="1">
        <f>IFERROR(__xludf.DUMMYFUNCTION("""COMPUTED_VALUE"""),343.91)</f>
        <v>343.91</v>
      </c>
      <c r="G141" s="2">
        <f>IFERROR(__xludf.DUMMYFUNCTION("""COMPUTED_VALUE"""),45496.66666666667)</f>
        <v>45496.66667</v>
      </c>
      <c r="H141" s="1">
        <f>IFERROR(__xludf.DUMMYFUNCTION("""COMPUTED_VALUE"""),341.59)</f>
        <v>341.59</v>
      </c>
      <c r="J141" s="2">
        <f>IFERROR(__xludf.DUMMYFUNCTION("""COMPUTED_VALUE"""),45496.66666666667)</f>
        <v>45496.66667</v>
      </c>
      <c r="K141" s="1">
        <f>IFERROR(__xludf.DUMMYFUNCTION("""COMPUTED_VALUE"""),341.83)</f>
        <v>341.83</v>
      </c>
      <c r="M141" s="2">
        <f>IFERROR(__xludf.DUMMYFUNCTION("""COMPUTED_VALUE"""),45496.66666666667)</f>
        <v>45496.66667</v>
      </c>
      <c r="N141" s="1">
        <f>IFERROR(__xludf.DUMMYFUNCTION("""COMPUTED_VALUE"""),6.1757268E7)</f>
        <v>61757268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IFERROR(__xludf.DUMMYFUNCTION("""COMPUTED_VALUE"""),343.16)</f>
        <v>343.16</v>
      </c>
      <c r="D142" s="2">
        <f>IFERROR(__xludf.DUMMYFUNCTION("""COMPUTED_VALUE"""),45497.66666666667)</f>
        <v>45497.66667</v>
      </c>
      <c r="E142" s="1">
        <f>IFERROR(__xludf.DUMMYFUNCTION("""COMPUTED_VALUE"""),346.22)</f>
        <v>346.22</v>
      </c>
      <c r="G142" s="2">
        <f>IFERROR(__xludf.DUMMYFUNCTION("""COMPUTED_VALUE"""),45497.66666666667)</f>
        <v>45497.66667</v>
      </c>
      <c r="H142" s="1">
        <f>IFERROR(__xludf.DUMMYFUNCTION("""COMPUTED_VALUE"""),341.51)</f>
        <v>341.51</v>
      </c>
      <c r="J142" s="2">
        <f>IFERROR(__xludf.DUMMYFUNCTION("""COMPUTED_VALUE"""),45497.66666666667)</f>
        <v>45497.66667</v>
      </c>
      <c r="K142" s="1">
        <f>IFERROR(__xludf.DUMMYFUNCTION("""COMPUTED_VALUE"""),344.84)</f>
        <v>344.84</v>
      </c>
      <c r="M142" s="2">
        <f>IFERROR(__xludf.DUMMYFUNCTION("""COMPUTED_VALUE"""),45497.66666666667)</f>
        <v>45497.66667</v>
      </c>
      <c r="N142" s="1">
        <f>IFERROR(__xludf.DUMMYFUNCTION("""COMPUTED_VALUE"""),9.9598377E7)</f>
        <v>99598377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IFERROR(__xludf.DUMMYFUNCTION("""COMPUTED_VALUE"""),346.3)</f>
        <v>346.3</v>
      </c>
      <c r="D143" s="2">
        <f>IFERROR(__xludf.DUMMYFUNCTION("""COMPUTED_VALUE"""),45498.66666666667)</f>
        <v>45498.66667</v>
      </c>
      <c r="E143" s="1">
        <f>IFERROR(__xludf.DUMMYFUNCTION("""COMPUTED_VALUE"""),346.89)</f>
        <v>346.89</v>
      </c>
      <c r="G143" s="2">
        <f>IFERROR(__xludf.DUMMYFUNCTION("""COMPUTED_VALUE"""),45498.66666666667)</f>
        <v>45498.66667</v>
      </c>
      <c r="H143" s="1">
        <f>IFERROR(__xludf.DUMMYFUNCTION("""COMPUTED_VALUE"""),339.9)</f>
        <v>339.9</v>
      </c>
      <c r="J143" s="2">
        <f>IFERROR(__xludf.DUMMYFUNCTION("""COMPUTED_VALUE"""),45498.66666666667)</f>
        <v>45498.66667</v>
      </c>
      <c r="K143" s="1">
        <f>IFERROR(__xludf.DUMMYFUNCTION("""COMPUTED_VALUE"""),341.41)</f>
        <v>341.41</v>
      </c>
      <c r="M143" s="2">
        <f>IFERROR(__xludf.DUMMYFUNCTION("""COMPUTED_VALUE"""),45498.66666666667)</f>
        <v>45498.66667</v>
      </c>
      <c r="N143" s="1">
        <f>IFERROR(__xludf.DUMMYFUNCTION("""COMPUTED_VALUE"""),1.17437993E8)</f>
        <v>117437993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IFERROR(__xludf.DUMMYFUNCTION("""COMPUTED_VALUE"""),344.38)</f>
        <v>344.38</v>
      </c>
      <c r="D144" s="2">
        <f>IFERROR(__xludf.DUMMYFUNCTION("""COMPUTED_VALUE"""),45499.66666666667)</f>
        <v>45499.66667</v>
      </c>
      <c r="E144" s="1">
        <f>IFERROR(__xludf.DUMMYFUNCTION("""COMPUTED_VALUE"""),345.47)</f>
        <v>345.47</v>
      </c>
      <c r="G144" s="2">
        <f>IFERROR(__xludf.DUMMYFUNCTION("""COMPUTED_VALUE"""),45499.66666666667)</f>
        <v>45499.66667</v>
      </c>
      <c r="H144" s="1">
        <f>IFERROR(__xludf.DUMMYFUNCTION("""COMPUTED_VALUE"""),342.86)</f>
        <v>342.86</v>
      </c>
      <c r="J144" s="2">
        <f>IFERROR(__xludf.DUMMYFUNCTION("""COMPUTED_VALUE"""),45499.66666666667)</f>
        <v>45499.66667</v>
      </c>
      <c r="K144" s="1">
        <f>IFERROR(__xludf.DUMMYFUNCTION("""COMPUTED_VALUE"""),344.93)</f>
        <v>344.93</v>
      </c>
      <c r="M144" s="2">
        <f>IFERROR(__xludf.DUMMYFUNCTION("""COMPUTED_VALUE"""),45499.66666666667)</f>
        <v>45499.66667</v>
      </c>
      <c r="N144" s="1">
        <f>IFERROR(__xludf.DUMMYFUNCTION("""COMPUTED_VALUE"""),7.495078E7)</f>
        <v>74950780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IFERROR(__xludf.DUMMYFUNCTION("""COMPUTED_VALUE"""),346.14)</f>
        <v>346.14</v>
      </c>
      <c r="D145" s="2">
        <f>IFERROR(__xludf.DUMMYFUNCTION("""COMPUTED_VALUE"""),45502.66666666667)</f>
        <v>45502.66667</v>
      </c>
      <c r="E145" s="1">
        <f>IFERROR(__xludf.DUMMYFUNCTION("""COMPUTED_VALUE"""),347.45)</f>
        <v>347.45</v>
      </c>
      <c r="G145" s="2">
        <f>IFERROR(__xludf.DUMMYFUNCTION("""COMPUTED_VALUE"""),45502.66666666667)</f>
        <v>45502.66667</v>
      </c>
      <c r="H145" s="1">
        <f>IFERROR(__xludf.DUMMYFUNCTION("""COMPUTED_VALUE"""),343.74)</f>
        <v>343.74</v>
      </c>
      <c r="J145" s="2">
        <f>IFERROR(__xludf.DUMMYFUNCTION("""COMPUTED_VALUE"""),45502.66666666667)</f>
        <v>45502.66667</v>
      </c>
      <c r="K145" s="1">
        <f>IFERROR(__xludf.DUMMYFUNCTION("""COMPUTED_VALUE"""),346.24)</f>
        <v>346.24</v>
      </c>
      <c r="M145" s="2">
        <f>IFERROR(__xludf.DUMMYFUNCTION("""COMPUTED_VALUE"""),45502.66666666667)</f>
        <v>45502.66667</v>
      </c>
      <c r="N145" s="1">
        <f>IFERROR(__xludf.DUMMYFUNCTION("""COMPUTED_VALUE"""),7.0127311E7)</f>
        <v>70127311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IFERROR(__xludf.DUMMYFUNCTION("""COMPUTED_VALUE"""),345.92)</f>
        <v>345.92</v>
      </c>
      <c r="D146" s="2">
        <f>IFERROR(__xludf.DUMMYFUNCTION("""COMPUTED_VALUE"""),45503.66666666667)</f>
        <v>45503.66667</v>
      </c>
      <c r="E146" s="1">
        <f>IFERROR(__xludf.DUMMYFUNCTION("""COMPUTED_VALUE"""),347.59)</f>
        <v>347.59</v>
      </c>
      <c r="G146" s="2">
        <f>IFERROR(__xludf.DUMMYFUNCTION("""COMPUTED_VALUE"""),45503.66666666667)</f>
        <v>45503.66667</v>
      </c>
      <c r="H146" s="1">
        <f>IFERROR(__xludf.DUMMYFUNCTION("""COMPUTED_VALUE"""),344.47)</f>
        <v>344.47</v>
      </c>
      <c r="J146" s="2">
        <f>IFERROR(__xludf.DUMMYFUNCTION("""COMPUTED_VALUE"""),45503.66666666667)</f>
        <v>45503.66667</v>
      </c>
      <c r="K146" s="1">
        <f>IFERROR(__xludf.DUMMYFUNCTION("""COMPUTED_VALUE"""),347.39)</f>
        <v>347.39</v>
      </c>
      <c r="M146" s="2">
        <f>IFERROR(__xludf.DUMMYFUNCTION("""COMPUTED_VALUE"""),45503.66666666667)</f>
        <v>45503.66667</v>
      </c>
      <c r="N146" s="1">
        <f>IFERROR(__xludf.DUMMYFUNCTION("""COMPUTED_VALUE"""),8.3385989E7)</f>
        <v>83385989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IFERROR(__xludf.DUMMYFUNCTION("""COMPUTED_VALUE"""),354.09)</f>
        <v>354.09</v>
      </c>
      <c r="D147" s="2">
        <f>IFERROR(__xludf.DUMMYFUNCTION("""COMPUTED_VALUE"""),45504.66666666667)</f>
        <v>45504.66667</v>
      </c>
      <c r="E147" s="1">
        <f>IFERROR(__xludf.DUMMYFUNCTION("""COMPUTED_VALUE"""),354.37)</f>
        <v>354.37</v>
      </c>
      <c r="G147" s="2">
        <f>IFERROR(__xludf.DUMMYFUNCTION("""COMPUTED_VALUE"""),45504.66666666667)</f>
        <v>45504.66667</v>
      </c>
      <c r="H147" s="1">
        <f>IFERROR(__xludf.DUMMYFUNCTION("""COMPUTED_VALUE"""),349.69)</f>
        <v>349.69</v>
      </c>
      <c r="J147" s="2">
        <f>IFERROR(__xludf.DUMMYFUNCTION("""COMPUTED_VALUE"""),45504.66666666667)</f>
        <v>45504.66667</v>
      </c>
      <c r="K147" s="1">
        <f>IFERROR(__xludf.DUMMYFUNCTION("""COMPUTED_VALUE"""),353.48)</f>
        <v>353.48</v>
      </c>
      <c r="M147" s="2">
        <f>IFERROR(__xludf.DUMMYFUNCTION("""COMPUTED_VALUE"""),45504.66666666667)</f>
        <v>45504.66667</v>
      </c>
      <c r="N147" s="1">
        <f>IFERROR(__xludf.DUMMYFUNCTION("""COMPUTED_VALUE"""),1.40468006E8)</f>
        <v>140468006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IFERROR(__xludf.DUMMYFUNCTION("""COMPUTED_VALUE"""),353.53)</f>
        <v>353.53</v>
      </c>
      <c r="D148" s="2">
        <f>IFERROR(__xludf.DUMMYFUNCTION("""COMPUTED_VALUE"""),45505.66666666667)</f>
        <v>45505.66667</v>
      </c>
      <c r="E148" s="1">
        <f>IFERROR(__xludf.DUMMYFUNCTION("""COMPUTED_VALUE"""),360.06)</f>
        <v>360.06</v>
      </c>
      <c r="G148" s="2">
        <f>IFERROR(__xludf.DUMMYFUNCTION("""COMPUTED_VALUE"""),45505.66666666667)</f>
        <v>45505.66667</v>
      </c>
      <c r="H148" s="1">
        <f>IFERROR(__xludf.DUMMYFUNCTION("""COMPUTED_VALUE"""),353.53)</f>
        <v>353.53</v>
      </c>
      <c r="J148" s="2">
        <f>IFERROR(__xludf.DUMMYFUNCTION("""COMPUTED_VALUE"""),45505.66666666667)</f>
        <v>45505.66667</v>
      </c>
      <c r="K148" s="1">
        <f>IFERROR(__xludf.DUMMYFUNCTION("""COMPUTED_VALUE"""),359.7)</f>
        <v>359.7</v>
      </c>
      <c r="M148" s="2">
        <f>IFERROR(__xludf.DUMMYFUNCTION("""COMPUTED_VALUE"""),45505.66666666667)</f>
        <v>45505.66667</v>
      </c>
      <c r="N148" s="1">
        <f>IFERROR(__xludf.DUMMYFUNCTION("""COMPUTED_VALUE"""),1.04342198E8)</f>
        <v>104342198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IFERROR(__xludf.DUMMYFUNCTION("""COMPUTED_VALUE"""),362.81)</f>
        <v>362.81</v>
      </c>
      <c r="D149" s="2">
        <f>IFERROR(__xludf.DUMMYFUNCTION("""COMPUTED_VALUE"""),45506.66666666667)</f>
        <v>45506.66667</v>
      </c>
      <c r="E149" s="1">
        <f>IFERROR(__xludf.DUMMYFUNCTION("""COMPUTED_VALUE"""),365.09)</f>
        <v>365.09</v>
      </c>
      <c r="G149" s="2">
        <f>IFERROR(__xludf.DUMMYFUNCTION("""COMPUTED_VALUE"""),45506.66666666667)</f>
        <v>45506.66667</v>
      </c>
      <c r="H149" s="1">
        <f>IFERROR(__xludf.DUMMYFUNCTION("""COMPUTED_VALUE"""),354.5)</f>
        <v>354.5</v>
      </c>
      <c r="J149" s="2">
        <f>IFERROR(__xludf.DUMMYFUNCTION("""COMPUTED_VALUE"""),45506.66666666667)</f>
        <v>45506.66667</v>
      </c>
      <c r="K149" s="1">
        <f>IFERROR(__xludf.DUMMYFUNCTION("""COMPUTED_VALUE"""),359.78)</f>
        <v>359.78</v>
      </c>
      <c r="M149" s="2">
        <f>IFERROR(__xludf.DUMMYFUNCTION("""COMPUTED_VALUE"""),45506.66666666667)</f>
        <v>45506.66667</v>
      </c>
      <c r="N149" s="1">
        <f>IFERROR(__xludf.DUMMYFUNCTION("""COMPUTED_VALUE"""),1.22322289E8)</f>
        <v>122322289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IFERROR(__xludf.DUMMYFUNCTION("""COMPUTED_VALUE"""),359.4)</f>
        <v>359.4</v>
      </c>
      <c r="D150" s="2">
        <f>IFERROR(__xludf.DUMMYFUNCTION("""COMPUTED_VALUE"""),45509.66666666667)</f>
        <v>45509.66667</v>
      </c>
      <c r="E150" s="1">
        <f>IFERROR(__xludf.DUMMYFUNCTION("""COMPUTED_VALUE"""),360.22)</f>
        <v>360.22</v>
      </c>
      <c r="G150" s="2">
        <f>IFERROR(__xludf.DUMMYFUNCTION("""COMPUTED_VALUE"""),45509.66666666667)</f>
        <v>45509.66667</v>
      </c>
      <c r="H150" s="1">
        <f>IFERROR(__xludf.DUMMYFUNCTION("""COMPUTED_VALUE"""),350.15)</f>
        <v>350.15</v>
      </c>
      <c r="J150" s="2">
        <f>IFERROR(__xludf.DUMMYFUNCTION("""COMPUTED_VALUE"""),45509.66666666667)</f>
        <v>45509.66667</v>
      </c>
      <c r="K150" s="1">
        <f>IFERROR(__xludf.DUMMYFUNCTION("""COMPUTED_VALUE"""),350.44)</f>
        <v>350.44</v>
      </c>
      <c r="M150" s="2">
        <f>IFERROR(__xludf.DUMMYFUNCTION("""COMPUTED_VALUE"""),45509.66666666667)</f>
        <v>45509.66667</v>
      </c>
      <c r="N150" s="1">
        <f>IFERROR(__xludf.DUMMYFUNCTION("""COMPUTED_VALUE"""),1.17483449E8)</f>
        <v>117483449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IFERROR(__xludf.DUMMYFUNCTION("""COMPUTED_VALUE"""),351.83)</f>
        <v>351.83</v>
      </c>
      <c r="D151" s="2">
        <f>IFERROR(__xludf.DUMMYFUNCTION("""COMPUTED_VALUE"""),45510.66666666667)</f>
        <v>45510.66667</v>
      </c>
      <c r="E151" s="1">
        <f>IFERROR(__xludf.DUMMYFUNCTION("""COMPUTED_VALUE"""),358.8)</f>
        <v>358.8</v>
      </c>
      <c r="G151" s="2">
        <f>IFERROR(__xludf.DUMMYFUNCTION("""COMPUTED_VALUE"""),45510.66666666667)</f>
        <v>45510.66667</v>
      </c>
      <c r="H151" s="1">
        <f>IFERROR(__xludf.DUMMYFUNCTION("""COMPUTED_VALUE"""),351.83)</f>
        <v>351.83</v>
      </c>
      <c r="J151" s="2">
        <f>IFERROR(__xludf.DUMMYFUNCTION("""COMPUTED_VALUE"""),45510.66666666667)</f>
        <v>45510.66667</v>
      </c>
      <c r="K151" s="1">
        <f>IFERROR(__xludf.DUMMYFUNCTION("""COMPUTED_VALUE"""),354.38)</f>
        <v>354.38</v>
      </c>
      <c r="M151" s="2">
        <f>IFERROR(__xludf.DUMMYFUNCTION("""COMPUTED_VALUE"""),45510.66666666667)</f>
        <v>45510.66667</v>
      </c>
      <c r="N151" s="1">
        <f>IFERROR(__xludf.DUMMYFUNCTION("""COMPUTED_VALUE"""),9.3356781E7)</f>
        <v>93356781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IFERROR(__xludf.DUMMYFUNCTION("""COMPUTED_VALUE"""),357.7)</f>
        <v>357.7</v>
      </c>
      <c r="D152" s="2">
        <f>IFERROR(__xludf.DUMMYFUNCTION("""COMPUTED_VALUE"""),45511.66666666667)</f>
        <v>45511.66667</v>
      </c>
      <c r="E152" s="1">
        <f>IFERROR(__xludf.DUMMYFUNCTION("""COMPUTED_VALUE"""),360.57)</f>
        <v>360.57</v>
      </c>
      <c r="G152" s="2">
        <f>IFERROR(__xludf.DUMMYFUNCTION("""COMPUTED_VALUE"""),45511.66666666667)</f>
        <v>45511.66667</v>
      </c>
      <c r="H152" s="1">
        <f>IFERROR(__xludf.DUMMYFUNCTION("""COMPUTED_VALUE"""),354.76)</f>
        <v>354.76</v>
      </c>
      <c r="J152" s="2">
        <f>IFERROR(__xludf.DUMMYFUNCTION("""COMPUTED_VALUE"""),45511.66666666667)</f>
        <v>45511.66667</v>
      </c>
      <c r="K152" s="1">
        <f>IFERROR(__xludf.DUMMYFUNCTION("""COMPUTED_VALUE"""),356.21)</f>
        <v>356.21</v>
      </c>
      <c r="M152" s="2">
        <f>IFERROR(__xludf.DUMMYFUNCTION("""COMPUTED_VALUE"""),45511.66666666667)</f>
        <v>45511.66667</v>
      </c>
      <c r="N152" s="1">
        <f>IFERROR(__xludf.DUMMYFUNCTION("""COMPUTED_VALUE"""),9.6224159E7)</f>
        <v>96224159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IFERROR(__xludf.DUMMYFUNCTION("""COMPUTED_VALUE"""),355.26)</f>
        <v>355.26</v>
      </c>
      <c r="D153" s="2">
        <f>IFERROR(__xludf.DUMMYFUNCTION("""COMPUTED_VALUE"""),45512.66666666667)</f>
        <v>45512.66667</v>
      </c>
      <c r="E153" s="1">
        <f>IFERROR(__xludf.DUMMYFUNCTION("""COMPUTED_VALUE"""),359.43)</f>
        <v>359.43</v>
      </c>
      <c r="G153" s="2">
        <f>IFERROR(__xludf.DUMMYFUNCTION("""COMPUTED_VALUE"""),45512.66666666667)</f>
        <v>45512.66667</v>
      </c>
      <c r="H153" s="1">
        <f>IFERROR(__xludf.DUMMYFUNCTION("""COMPUTED_VALUE"""),354.02)</f>
        <v>354.02</v>
      </c>
      <c r="J153" s="2">
        <f>IFERROR(__xludf.DUMMYFUNCTION("""COMPUTED_VALUE"""),45512.66666666667)</f>
        <v>45512.66667</v>
      </c>
      <c r="K153" s="1">
        <f>IFERROR(__xludf.DUMMYFUNCTION("""COMPUTED_VALUE"""),357.36)</f>
        <v>357.36</v>
      </c>
      <c r="M153" s="2">
        <f>IFERROR(__xludf.DUMMYFUNCTION("""COMPUTED_VALUE"""),45512.66666666667)</f>
        <v>45512.66667</v>
      </c>
      <c r="N153" s="1">
        <f>IFERROR(__xludf.DUMMYFUNCTION("""COMPUTED_VALUE"""),9.8800937E7)</f>
        <v>98800937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IFERROR(__xludf.DUMMYFUNCTION("""COMPUTED_VALUE"""),357.57)</f>
        <v>357.57</v>
      </c>
      <c r="D154" s="2">
        <f>IFERROR(__xludf.DUMMYFUNCTION("""COMPUTED_VALUE"""),45513.66666666667)</f>
        <v>45513.66667</v>
      </c>
      <c r="E154" s="1">
        <f>IFERROR(__xludf.DUMMYFUNCTION("""COMPUTED_VALUE"""),358.67)</f>
        <v>358.67</v>
      </c>
      <c r="G154" s="2">
        <f>IFERROR(__xludf.DUMMYFUNCTION("""COMPUTED_VALUE"""),45513.66666666667)</f>
        <v>45513.66667</v>
      </c>
      <c r="H154" s="1">
        <f>IFERROR(__xludf.DUMMYFUNCTION("""COMPUTED_VALUE"""),352.15)</f>
        <v>352.15</v>
      </c>
      <c r="J154" s="2">
        <f>IFERROR(__xludf.DUMMYFUNCTION("""COMPUTED_VALUE"""),45513.66666666667)</f>
        <v>45513.66667</v>
      </c>
      <c r="K154" s="1">
        <f>IFERROR(__xludf.DUMMYFUNCTION("""COMPUTED_VALUE"""),358.09)</f>
        <v>358.09</v>
      </c>
      <c r="M154" s="2">
        <f>IFERROR(__xludf.DUMMYFUNCTION("""COMPUTED_VALUE"""),45513.66666666667)</f>
        <v>45513.66667</v>
      </c>
      <c r="N154" s="1">
        <f>IFERROR(__xludf.DUMMYFUNCTION("""COMPUTED_VALUE"""),7.6015859E7)</f>
        <v>76015859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IFERROR(__xludf.DUMMYFUNCTION("""COMPUTED_VALUE"""),357.89)</f>
        <v>357.89</v>
      </c>
      <c r="D155" s="2">
        <f>IFERROR(__xludf.DUMMYFUNCTION("""COMPUTED_VALUE"""),45516.66666666667)</f>
        <v>45516.66667</v>
      </c>
      <c r="E155" s="1">
        <f>IFERROR(__xludf.DUMMYFUNCTION("""COMPUTED_VALUE"""),357.94)</f>
        <v>357.94</v>
      </c>
      <c r="G155" s="2">
        <f>IFERROR(__xludf.DUMMYFUNCTION("""COMPUTED_VALUE"""),45516.66666666667)</f>
        <v>45516.66667</v>
      </c>
      <c r="H155" s="1">
        <f>IFERROR(__xludf.DUMMYFUNCTION("""COMPUTED_VALUE"""),355.35)</f>
        <v>355.35</v>
      </c>
      <c r="J155" s="2">
        <f>IFERROR(__xludf.DUMMYFUNCTION("""COMPUTED_VALUE"""),45516.66666666667)</f>
        <v>45516.66667</v>
      </c>
      <c r="K155" s="1">
        <f>IFERROR(__xludf.DUMMYFUNCTION("""COMPUTED_VALUE"""),357.85)</f>
        <v>357.85</v>
      </c>
      <c r="M155" s="2">
        <f>IFERROR(__xludf.DUMMYFUNCTION("""COMPUTED_VALUE"""),45516.66666666667)</f>
        <v>45516.66667</v>
      </c>
      <c r="N155" s="1">
        <f>IFERROR(__xludf.DUMMYFUNCTION("""COMPUTED_VALUE"""),8.2096843E7)</f>
        <v>82096843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IFERROR(__xludf.DUMMYFUNCTION("""COMPUTED_VALUE"""),359.7)</f>
        <v>359.7</v>
      </c>
      <c r="D156" s="2">
        <f>IFERROR(__xludf.DUMMYFUNCTION("""COMPUTED_VALUE"""),45517.66666666667)</f>
        <v>45517.66667</v>
      </c>
      <c r="E156" s="1">
        <f>IFERROR(__xludf.DUMMYFUNCTION("""COMPUTED_VALUE"""),360.94)</f>
        <v>360.94</v>
      </c>
      <c r="G156" s="2">
        <f>IFERROR(__xludf.DUMMYFUNCTION("""COMPUTED_VALUE"""),45517.66666666667)</f>
        <v>45517.66667</v>
      </c>
      <c r="H156" s="1">
        <f>IFERROR(__xludf.DUMMYFUNCTION("""COMPUTED_VALUE"""),358.34)</f>
        <v>358.34</v>
      </c>
      <c r="J156" s="2">
        <f>IFERROR(__xludf.DUMMYFUNCTION("""COMPUTED_VALUE"""),45517.66666666667)</f>
        <v>45517.66667</v>
      </c>
      <c r="K156" s="1">
        <f>IFERROR(__xludf.DUMMYFUNCTION("""COMPUTED_VALUE"""),360.63)</f>
        <v>360.63</v>
      </c>
      <c r="M156" s="2">
        <f>IFERROR(__xludf.DUMMYFUNCTION("""COMPUTED_VALUE"""),45517.66666666667)</f>
        <v>45517.66667</v>
      </c>
      <c r="N156" s="1">
        <f>IFERROR(__xludf.DUMMYFUNCTION("""COMPUTED_VALUE"""),7.7678252E7)</f>
        <v>77678252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IFERROR(__xludf.DUMMYFUNCTION("""COMPUTED_VALUE"""),359.52)</f>
        <v>359.52</v>
      </c>
      <c r="D157" s="2">
        <f>IFERROR(__xludf.DUMMYFUNCTION("""COMPUTED_VALUE"""),45518.66666666667)</f>
        <v>45518.66667</v>
      </c>
      <c r="E157" s="1">
        <f>IFERROR(__xludf.DUMMYFUNCTION("""COMPUTED_VALUE"""),361.94)</f>
        <v>361.94</v>
      </c>
      <c r="G157" s="2">
        <f>IFERROR(__xludf.DUMMYFUNCTION("""COMPUTED_VALUE"""),45518.66666666667)</f>
        <v>45518.66667</v>
      </c>
      <c r="H157" s="1">
        <f>IFERROR(__xludf.DUMMYFUNCTION("""COMPUTED_VALUE"""),357.3)</f>
        <v>357.3</v>
      </c>
      <c r="J157" s="2">
        <f>IFERROR(__xludf.DUMMYFUNCTION("""COMPUTED_VALUE"""),45518.66666666667)</f>
        <v>45518.66667</v>
      </c>
      <c r="K157" s="1">
        <f>IFERROR(__xludf.DUMMYFUNCTION("""COMPUTED_VALUE"""),359.79)</f>
        <v>359.79</v>
      </c>
      <c r="M157" s="2">
        <f>IFERROR(__xludf.DUMMYFUNCTION("""COMPUTED_VALUE"""),45518.66666666667)</f>
        <v>45518.66667</v>
      </c>
      <c r="N157" s="1">
        <f>IFERROR(__xludf.DUMMYFUNCTION("""COMPUTED_VALUE"""),7.2190274E7)</f>
        <v>72190274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IFERROR(__xludf.DUMMYFUNCTION("""COMPUTED_VALUE"""),358.21)</f>
        <v>358.21</v>
      </c>
      <c r="D158" s="2">
        <f>IFERROR(__xludf.DUMMYFUNCTION("""COMPUTED_VALUE"""),45519.66666666667)</f>
        <v>45519.66667</v>
      </c>
      <c r="E158" s="1">
        <f>IFERROR(__xludf.DUMMYFUNCTION("""COMPUTED_VALUE"""),360.81)</f>
        <v>360.81</v>
      </c>
      <c r="G158" s="2">
        <f>IFERROR(__xludf.DUMMYFUNCTION("""COMPUTED_VALUE"""),45519.66666666667)</f>
        <v>45519.66667</v>
      </c>
      <c r="H158" s="1">
        <f>IFERROR(__xludf.DUMMYFUNCTION("""COMPUTED_VALUE"""),356.81)</f>
        <v>356.81</v>
      </c>
      <c r="J158" s="2">
        <f>IFERROR(__xludf.DUMMYFUNCTION("""COMPUTED_VALUE"""),45519.66666666667)</f>
        <v>45519.66667</v>
      </c>
      <c r="K158" s="1">
        <f>IFERROR(__xludf.DUMMYFUNCTION("""COMPUTED_VALUE"""),359.77)</f>
        <v>359.77</v>
      </c>
      <c r="M158" s="2">
        <f>IFERROR(__xludf.DUMMYFUNCTION("""COMPUTED_VALUE"""),45519.66666666667)</f>
        <v>45519.66667</v>
      </c>
      <c r="N158" s="1">
        <f>IFERROR(__xludf.DUMMYFUNCTION("""COMPUTED_VALUE"""),8.2864238E7)</f>
        <v>82864238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IFERROR(__xludf.DUMMYFUNCTION("""COMPUTED_VALUE"""),360.34)</f>
        <v>360.34</v>
      </c>
      <c r="D159" s="2">
        <f>IFERROR(__xludf.DUMMYFUNCTION("""COMPUTED_VALUE"""),45520.66666666667)</f>
        <v>45520.66667</v>
      </c>
      <c r="E159" s="1">
        <f>IFERROR(__xludf.DUMMYFUNCTION("""COMPUTED_VALUE"""),362.11)</f>
        <v>362.11</v>
      </c>
      <c r="G159" s="2">
        <f>IFERROR(__xludf.DUMMYFUNCTION("""COMPUTED_VALUE"""),45520.66666666667)</f>
        <v>45520.66667</v>
      </c>
      <c r="H159" s="1">
        <f>IFERROR(__xludf.DUMMYFUNCTION("""COMPUTED_VALUE"""),358.0)</f>
        <v>358</v>
      </c>
      <c r="J159" s="2">
        <f>IFERROR(__xludf.DUMMYFUNCTION("""COMPUTED_VALUE"""),45520.66666666667)</f>
        <v>45520.66667</v>
      </c>
      <c r="K159" s="1">
        <f>IFERROR(__xludf.DUMMYFUNCTION("""COMPUTED_VALUE"""),361.12)</f>
        <v>361.12</v>
      </c>
      <c r="M159" s="2">
        <f>IFERROR(__xludf.DUMMYFUNCTION("""COMPUTED_VALUE"""),45520.66666666667)</f>
        <v>45520.66667</v>
      </c>
      <c r="N159" s="1">
        <f>IFERROR(__xludf.DUMMYFUNCTION("""COMPUTED_VALUE"""),7.8258445E7)</f>
        <v>78258445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IFERROR(__xludf.DUMMYFUNCTION("""COMPUTED_VALUE"""),361.05)</f>
        <v>361.05</v>
      </c>
      <c r="D160" s="2">
        <f>IFERROR(__xludf.DUMMYFUNCTION("""COMPUTED_VALUE"""),45523.66666666667)</f>
        <v>45523.66667</v>
      </c>
      <c r="E160" s="1">
        <f>IFERROR(__xludf.DUMMYFUNCTION("""COMPUTED_VALUE"""),363.2)</f>
        <v>363.2</v>
      </c>
      <c r="G160" s="2">
        <f>IFERROR(__xludf.DUMMYFUNCTION("""COMPUTED_VALUE"""),45523.66666666667)</f>
        <v>45523.66667</v>
      </c>
      <c r="H160" s="1">
        <f>IFERROR(__xludf.DUMMYFUNCTION("""COMPUTED_VALUE"""),360.46)</f>
        <v>360.46</v>
      </c>
      <c r="J160" s="2">
        <f>IFERROR(__xludf.DUMMYFUNCTION("""COMPUTED_VALUE"""),45523.66666666667)</f>
        <v>45523.66667</v>
      </c>
      <c r="K160" s="1">
        <f>IFERROR(__xludf.DUMMYFUNCTION("""COMPUTED_VALUE"""),363.14)</f>
        <v>363.14</v>
      </c>
      <c r="M160" s="2">
        <f>IFERROR(__xludf.DUMMYFUNCTION("""COMPUTED_VALUE"""),45523.66666666667)</f>
        <v>45523.66667</v>
      </c>
      <c r="N160" s="1">
        <f>IFERROR(__xludf.DUMMYFUNCTION("""COMPUTED_VALUE"""),6.1221165E7)</f>
        <v>61221165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IFERROR(__xludf.DUMMYFUNCTION("""COMPUTED_VALUE"""),362.95)</f>
        <v>362.95</v>
      </c>
      <c r="D161" s="2">
        <f>IFERROR(__xludf.DUMMYFUNCTION("""COMPUTED_VALUE"""),45524.66666666667)</f>
        <v>45524.66667</v>
      </c>
      <c r="E161" s="1">
        <f>IFERROR(__xludf.DUMMYFUNCTION("""COMPUTED_VALUE"""),363.95)</f>
        <v>363.95</v>
      </c>
      <c r="G161" s="2">
        <f>IFERROR(__xludf.DUMMYFUNCTION("""COMPUTED_VALUE"""),45524.66666666667)</f>
        <v>45524.66667</v>
      </c>
      <c r="H161" s="1">
        <f>IFERROR(__xludf.DUMMYFUNCTION("""COMPUTED_VALUE"""),361.84)</f>
        <v>361.84</v>
      </c>
      <c r="J161" s="2">
        <f>IFERROR(__xludf.DUMMYFUNCTION("""COMPUTED_VALUE"""),45524.66666666667)</f>
        <v>45524.66667</v>
      </c>
      <c r="K161" s="1">
        <f>IFERROR(__xludf.DUMMYFUNCTION("""COMPUTED_VALUE"""),362.14)</f>
        <v>362.14</v>
      </c>
      <c r="M161" s="2">
        <f>IFERROR(__xludf.DUMMYFUNCTION("""COMPUTED_VALUE"""),45524.66666666667)</f>
        <v>45524.66667</v>
      </c>
      <c r="N161" s="1">
        <f>IFERROR(__xludf.DUMMYFUNCTION("""COMPUTED_VALUE"""),6.8805076E7)</f>
        <v>68805076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IFERROR(__xludf.DUMMYFUNCTION("""COMPUTED_VALUE"""),362.69)</f>
        <v>362.69</v>
      </c>
      <c r="D162" s="2">
        <f>IFERROR(__xludf.DUMMYFUNCTION("""COMPUTED_VALUE"""),45525.66666666667)</f>
        <v>45525.66667</v>
      </c>
      <c r="E162" s="1">
        <f>IFERROR(__xludf.DUMMYFUNCTION("""COMPUTED_VALUE"""),366.23)</f>
        <v>366.23</v>
      </c>
      <c r="G162" s="2">
        <f>IFERROR(__xludf.DUMMYFUNCTION("""COMPUTED_VALUE"""),45525.66666666667)</f>
        <v>45525.66667</v>
      </c>
      <c r="H162" s="1">
        <f>IFERROR(__xludf.DUMMYFUNCTION("""COMPUTED_VALUE"""),362.31)</f>
        <v>362.31</v>
      </c>
      <c r="J162" s="2">
        <f>IFERROR(__xludf.DUMMYFUNCTION("""COMPUTED_VALUE"""),45525.66666666667)</f>
        <v>45525.66667</v>
      </c>
      <c r="K162" s="1">
        <f>IFERROR(__xludf.DUMMYFUNCTION("""COMPUTED_VALUE"""),365.23)</f>
        <v>365.23</v>
      </c>
      <c r="M162" s="2">
        <f>IFERROR(__xludf.DUMMYFUNCTION("""COMPUTED_VALUE"""),45525.66666666667)</f>
        <v>45525.66667</v>
      </c>
      <c r="N162" s="1">
        <f>IFERROR(__xludf.DUMMYFUNCTION("""COMPUTED_VALUE"""),6.4725149E7)</f>
        <v>64725149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IFERROR(__xludf.DUMMYFUNCTION("""COMPUTED_VALUE"""),364.85)</f>
        <v>364.85</v>
      </c>
      <c r="D163" s="2">
        <f>IFERROR(__xludf.DUMMYFUNCTION("""COMPUTED_VALUE"""),45526.66666666667)</f>
        <v>45526.66667</v>
      </c>
      <c r="E163" s="1">
        <f>IFERROR(__xludf.DUMMYFUNCTION("""COMPUTED_VALUE"""),366.02)</f>
        <v>366.02</v>
      </c>
      <c r="G163" s="2">
        <f>IFERROR(__xludf.DUMMYFUNCTION("""COMPUTED_VALUE"""),45526.66666666667)</f>
        <v>45526.66667</v>
      </c>
      <c r="H163" s="1">
        <f>IFERROR(__xludf.DUMMYFUNCTION("""COMPUTED_VALUE"""),362.61)</f>
        <v>362.61</v>
      </c>
      <c r="J163" s="2">
        <f>IFERROR(__xludf.DUMMYFUNCTION("""COMPUTED_VALUE"""),45526.66666666667)</f>
        <v>45526.66667</v>
      </c>
      <c r="K163" s="1">
        <f>IFERROR(__xludf.DUMMYFUNCTION("""COMPUTED_VALUE"""),363.74)</f>
        <v>363.74</v>
      </c>
      <c r="M163" s="2">
        <f>IFERROR(__xludf.DUMMYFUNCTION("""COMPUTED_VALUE"""),45526.66666666667)</f>
        <v>45526.66667</v>
      </c>
      <c r="N163" s="1">
        <f>IFERROR(__xludf.DUMMYFUNCTION("""COMPUTED_VALUE"""),8.1430516E7)</f>
        <v>81430516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IFERROR(__xludf.DUMMYFUNCTION("""COMPUTED_VALUE"""),365.25)</f>
        <v>365.25</v>
      </c>
      <c r="D164" s="2">
        <f>IFERROR(__xludf.DUMMYFUNCTION("""COMPUTED_VALUE"""),45527.66666666667)</f>
        <v>45527.66667</v>
      </c>
      <c r="E164" s="1">
        <f>IFERROR(__xludf.DUMMYFUNCTION("""COMPUTED_VALUE"""),367.05)</f>
        <v>367.05</v>
      </c>
      <c r="G164" s="2">
        <f>IFERROR(__xludf.DUMMYFUNCTION("""COMPUTED_VALUE"""),45527.66666666667)</f>
        <v>45527.66667</v>
      </c>
      <c r="H164" s="1">
        <f>IFERROR(__xludf.DUMMYFUNCTION("""COMPUTED_VALUE"""),364.13)</f>
        <v>364.13</v>
      </c>
      <c r="J164" s="2">
        <f>IFERROR(__xludf.DUMMYFUNCTION("""COMPUTED_VALUE"""),45527.66666666667)</f>
        <v>45527.66667</v>
      </c>
      <c r="K164" s="1">
        <f>IFERROR(__xludf.DUMMYFUNCTION("""COMPUTED_VALUE"""),365.31)</f>
        <v>365.31</v>
      </c>
      <c r="M164" s="2">
        <f>IFERROR(__xludf.DUMMYFUNCTION("""COMPUTED_VALUE"""),45527.66666666667)</f>
        <v>45527.66667</v>
      </c>
      <c r="N164" s="1">
        <f>IFERROR(__xludf.DUMMYFUNCTION("""COMPUTED_VALUE"""),7.0949154E7)</f>
        <v>70949154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IFERROR(__xludf.DUMMYFUNCTION("""COMPUTED_VALUE"""),366.53)</f>
        <v>366.53</v>
      </c>
      <c r="D165" s="2">
        <f>IFERROR(__xludf.DUMMYFUNCTION("""COMPUTED_VALUE"""),45530.66666666667)</f>
        <v>45530.66667</v>
      </c>
      <c r="E165" s="1">
        <f>IFERROR(__xludf.DUMMYFUNCTION("""COMPUTED_VALUE"""),369.01)</f>
        <v>369.01</v>
      </c>
      <c r="G165" s="2">
        <f>IFERROR(__xludf.DUMMYFUNCTION("""COMPUTED_VALUE"""),45530.66666666667)</f>
        <v>45530.66667</v>
      </c>
      <c r="H165" s="1">
        <f>IFERROR(__xludf.DUMMYFUNCTION("""COMPUTED_VALUE"""),366.53)</f>
        <v>366.53</v>
      </c>
      <c r="J165" s="2">
        <f>IFERROR(__xludf.DUMMYFUNCTION("""COMPUTED_VALUE"""),45530.66666666667)</f>
        <v>45530.66667</v>
      </c>
      <c r="K165" s="1">
        <f>IFERROR(__xludf.DUMMYFUNCTION("""COMPUTED_VALUE"""),367.65)</f>
        <v>367.65</v>
      </c>
      <c r="M165" s="2">
        <f>IFERROR(__xludf.DUMMYFUNCTION("""COMPUTED_VALUE"""),45530.66666666667)</f>
        <v>45530.66667</v>
      </c>
      <c r="N165" s="1">
        <f>IFERROR(__xludf.DUMMYFUNCTION("""COMPUTED_VALUE"""),6.6282633E7)</f>
        <v>66282633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IFERROR(__xludf.DUMMYFUNCTION("""COMPUTED_VALUE"""),366.94)</f>
        <v>366.94</v>
      </c>
      <c r="D166" s="2">
        <f>IFERROR(__xludf.DUMMYFUNCTION("""COMPUTED_VALUE"""),45531.66666666667)</f>
        <v>45531.66667</v>
      </c>
      <c r="E166" s="1">
        <f>IFERROR(__xludf.DUMMYFUNCTION("""COMPUTED_VALUE"""),368.05)</f>
        <v>368.05</v>
      </c>
      <c r="G166" s="2">
        <f>IFERROR(__xludf.DUMMYFUNCTION("""COMPUTED_VALUE"""),45531.66666666667)</f>
        <v>45531.66667</v>
      </c>
      <c r="H166" s="1">
        <f>IFERROR(__xludf.DUMMYFUNCTION("""COMPUTED_VALUE"""),364.54)</f>
        <v>364.54</v>
      </c>
      <c r="J166" s="2">
        <f>IFERROR(__xludf.DUMMYFUNCTION("""COMPUTED_VALUE"""),45531.66666666667)</f>
        <v>45531.66667</v>
      </c>
      <c r="K166" s="1">
        <f>IFERROR(__xludf.DUMMYFUNCTION("""COMPUTED_VALUE"""),364.75)</f>
        <v>364.75</v>
      </c>
      <c r="M166" s="2">
        <f>IFERROR(__xludf.DUMMYFUNCTION("""COMPUTED_VALUE"""),45531.66666666667)</f>
        <v>45531.66667</v>
      </c>
      <c r="N166" s="1">
        <f>IFERROR(__xludf.DUMMYFUNCTION("""COMPUTED_VALUE"""),5.5588549E7)</f>
        <v>55588549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IFERROR(__xludf.DUMMYFUNCTION("""COMPUTED_VALUE"""),365.67)</f>
        <v>365.67</v>
      </c>
      <c r="D167" s="2">
        <f>IFERROR(__xludf.DUMMYFUNCTION("""COMPUTED_VALUE"""),45532.66666666667)</f>
        <v>45532.66667</v>
      </c>
      <c r="E167" s="1">
        <f>IFERROR(__xludf.DUMMYFUNCTION("""COMPUTED_VALUE"""),367.46)</f>
        <v>367.46</v>
      </c>
      <c r="G167" s="2">
        <f>IFERROR(__xludf.DUMMYFUNCTION("""COMPUTED_VALUE"""),45532.66666666667)</f>
        <v>45532.66667</v>
      </c>
      <c r="H167" s="1">
        <f>IFERROR(__xludf.DUMMYFUNCTION("""COMPUTED_VALUE"""),364.01)</f>
        <v>364.01</v>
      </c>
      <c r="J167" s="2">
        <f>IFERROR(__xludf.DUMMYFUNCTION("""COMPUTED_VALUE"""),45532.66666666667)</f>
        <v>45532.66667</v>
      </c>
      <c r="K167" s="1">
        <f>IFERROR(__xludf.DUMMYFUNCTION("""COMPUTED_VALUE"""),364.33)</f>
        <v>364.33</v>
      </c>
      <c r="M167" s="2">
        <f>IFERROR(__xludf.DUMMYFUNCTION("""COMPUTED_VALUE"""),45532.66666666667)</f>
        <v>45532.66667</v>
      </c>
      <c r="N167" s="1">
        <f>IFERROR(__xludf.DUMMYFUNCTION("""COMPUTED_VALUE"""),6.186961E7)</f>
        <v>61869610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IFERROR(__xludf.DUMMYFUNCTION("""COMPUTED_VALUE"""),365.13)</f>
        <v>365.13</v>
      </c>
      <c r="D168" s="2">
        <f>IFERROR(__xludf.DUMMYFUNCTION("""COMPUTED_VALUE"""),45533.66666666667)</f>
        <v>45533.66667</v>
      </c>
      <c r="E168" s="1">
        <f>IFERROR(__xludf.DUMMYFUNCTION("""COMPUTED_VALUE"""),367.53)</f>
        <v>367.53</v>
      </c>
      <c r="G168" s="2">
        <f>IFERROR(__xludf.DUMMYFUNCTION("""COMPUTED_VALUE"""),45533.66666666667)</f>
        <v>45533.66667</v>
      </c>
      <c r="H168" s="1">
        <f>IFERROR(__xludf.DUMMYFUNCTION("""COMPUTED_VALUE"""),362.49)</f>
        <v>362.49</v>
      </c>
      <c r="J168" s="2">
        <f>IFERROR(__xludf.DUMMYFUNCTION("""COMPUTED_VALUE"""),45533.66666666667)</f>
        <v>45533.66667</v>
      </c>
      <c r="K168" s="1">
        <f>IFERROR(__xludf.DUMMYFUNCTION("""COMPUTED_VALUE"""),367.03)</f>
        <v>367.03</v>
      </c>
      <c r="M168" s="2">
        <f>IFERROR(__xludf.DUMMYFUNCTION("""COMPUTED_VALUE"""),45533.66666666667)</f>
        <v>45533.66667</v>
      </c>
      <c r="N168" s="1">
        <f>IFERROR(__xludf.DUMMYFUNCTION("""COMPUTED_VALUE"""),8.5119205E7)</f>
        <v>85119205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IFERROR(__xludf.DUMMYFUNCTION("""COMPUTED_VALUE"""),367.12)</f>
        <v>367.12</v>
      </c>
      <c r="D169" s="2">
        <f>IFERROR(__xludf.DUMMYFUNCTION("""COMPUTED_VALUE"""),45534.66666666667)</f>
        <v>45534.66667</v>
      </c>
      <c r="E169" s="1">
        <f>IFERROR(__xludf.DUMMYFUNCTION("""COMPUTED_VALUE"""),369.98)</f>
        <v>369.98</v>
      </c>
      <c r="G169" s="2">
        <f>IFERROR(__xludf.DUMMYFUNCTION("""COMPUTED_VALUE"""),45534.66666666667)</f>
        <v>45534.66667</v>
      </c>
      <c r="H169" s="1">
        <f>IFERROR(__xludf.DUMMYFUNCTION("""COMPUTED_VALUE"""),365.95)</f>
        <v>365.95</v>
      </c>
      <c r="J169" s="2">
        <f>IFERROR(__xludf.DUMMYFUNCTION("""COMPUTED_VALUE"""),45534.66666666667)</f>
        <v>45534.66667</v>
      </c>
      <c r="K169" s="1">
        <f>IFERROR(__xludf.DUMMYFUNCTION("""COMPUTED_VALUE"""),369.49)</f>
        <v>369.49</v>
      </c>
      <c r="M169" s="2">
        <f>IFERROR(__xludf.DUMMYFUNCTION("""COMPUTED_VALUE"""),45534.66666666667)</f>
        <v>45534.66667</v>
      </c>
      <c r="N169" s="1">
        <f>IFERROR(__xludf.DUMMYFUNCTION("""COMPUTED_VALUE"""),8.1755422E7)</f>
        <v>81755422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IFERROR(__xludf.DUMMYFUNCTION("""COMPUTED_VALUE"""),369.43)</f>
        <v>369.43</v>
      </c>
      <c r="D170" s="2">
        <f>IFERROR(__xludf.DUMMYFUNCTION("""COMPUTED_VALUE"""),45538.66666666667)</f>
        <v>45538.66667</v>
      </c>
      <c r="E170" s="1">
        <f>IFERROR(__xludf.DUMMYFUNCTION("""COMPUTED_VALUE"""),370.51)</f>
        <v>370.51</v>
      </c>
      <c r="G170" s="2">
        <f>IFERROR(__xludf.DUMMYFUNCTION("""COMPUTED_VALUE"""),45538.66666666667)</f>
        <v>45538.66667</v>
      </c>
      <c r="H170" s="1">
        <f>IFERROR(__xludf.DUMMYFUNCTION("""COMPUTED_VALUE"""),366.62)</f>
        <v>366.62</v>
      </c>
      <c r="J170" s="2">
        <f>IFERROR(__xludf.DUMMYFUNCTION("""COMPUTED_VALUE"""),45538.66666666667)</f>
        <v>45538.66667</v>
      </c>
      <c r="K170" s="1">
        <f>IFERROR(__xludf.DUMMYFUNCTION("""COMPUTED_VALUE"""),367.77)</f>
        <v>367.77</v>
      </c>
      <c r="M170" s="2">
        <f>IFERROR(__xludf.DUMMYFUNCTION("""COMPUTED_VALUE"""),45538.66666666667)</f>
        <v>45538.66667</v>
      </c>
      <c r="N170" s="1">
        <f>IFERROR(__xludf.DUMMYFUNCTION("""COMPUTED_VALUE"""),9.5679148E7)</f>
        <v>95679148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IFERROR(__xludf.DUMMYFUNCTION("""COMPUTED_VALUE"""),369.21)</f>
        <v>369.21</v>
      </c>
      <c r="D171" s="2">
        <f>IFERROR(__xludf.DUMMYFUNCTION("""COMPUTED_VALUE"""),45539.66666666667)</f>
        <v>45539.66667</v>
      </c>
      <c r="E171" s="1">
        <f>IFERROR(__xludf.DUMMYFUNCTION("""COMPUTED_VALUE"""),373.48)</f>
        <v>373.48</v>
      </c>
      <c r="G171" s="2">
        <f>IFERROR(__xludf.DUMMYFUNCTION("""COMPUTED_VALUE"""),45539.66666666667)</f>
        <v>45539.66667</v>
      </c>
      <c r="H171" s="1">
        <f>IFERROR(__xludf.DUMMYFUNCTION("""COMPUTED_VALUE"""),369.06)</f>
        <v>369.06</v>
      </c>
      <c r="J171" s="2">
        <f>IFERROR(__xludf.DUMMYFUNCTION("""COMPUTED_VALUE"""),45539.66666666667)</f>
        <v>45539.66667</v>
      </c>
      <c r="K171" s="1">
        <f>IFERROR(__xludf.DUMMYFUNCTION("""COMPUTED_VALUE"""),370.93)</f>
        <v>370.93</v>
      </c>
      <c r="M171" s="2">
        <f>IFERROR(__xludf.DUMMYFUNCTION("""COMPUTED_VALUE"""),45539.66666666667)</f>
        <v>45539.66667</v>
      </c>
      <c r="N171" s="1">
        <f>IFERROR(__xludf.DUMMYFUNCTION("""COMPUTED_VALUE"""),9.5979798E7)</f>
        <v>95979798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IFERROR(__xludf.DUMMYFUNCTION("""COMPUTED_VALUE"""),373.97)</f>
        <v>373.97</v>
      </c>
      <c r="D172" s="2">
        <f>IFERROR(__xludf.DUMMYFUNCTION("""COMPUTED_VALUE"""),45540.66666666667)</f>
        <v>45540.66667</v>
      </c>
      <c r="E172" s="1">
        <f>IFERROR(__xludf.DUMMYFUNCTION("""COMPUTED_VALUE"""),374.09)</f>
        <v>374.09</v>
      </c>
      <c r="G172" s="2">
        <f>IFERROR(__xludf.DUMMYFUNCTION("""COMPUTED_VALUE"""),45540.66666666667)</f>
        <v>45540.66667</v>
      </c>
      <c r="H172" s="1">
        <f>IFERROR(__xludf.DUMMYFUNCTION("""COMPUTED_VALUE"""),369.1)</f>
        <v>369.1</v>
      </c>
      <c r="J172" s="2">
        <f>IFERROR(__xludf.DUMMYFUNCTION("""COMPUTED_VALUE"""),45540.66666666667)</f>
        <v>45540.66667</v>
      </c>
      <c r="K172" s="1">
        <f>IFERROR(__xludf.DUMMYFUNCTION("""COMPUTED_VALUE"""),370.0)</f>
        <v>370</v>
      </c>
      <c r="M172" s="2">
        <f>IFERROR(__xludf.DUMMYFUNCTION("""COMPUTED_VALUE"""),45540.66666666667)</f>
        <v>45540.66667</v>
      </c>
      <c r="N172" s="1">
        <f>IFERROR(__xludf.DUMMYFUNCTION("""COMPUTED_VALUE"""),8.6163961E7)</f>
        <v>86163961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IFERROR(__xludf.DUMMYFUNCTION("""COMPUTED_VALUE"""),370.54)</f>
        <v>370.54</v>
      </c>
      <c r="D173" s="2">
        <f>IFERROR(__xludf.DUMMYFUNCTION("""COMPUTED_VALUE"""),45541.66666666667)</f>
        <v>45541.66667</v>
      </c>
      <c r="E173" s="1">
        <f>IFERROR(__xludf.DUMMYFUNCTION("""COMPUTED_VALUE"""),371.42)</f>
        <v>371.42</v>
      </c>
      <c r="G173" s="2">
        <f>IFERROR(__xludf.DUMMYFUNCTION("""COMPUTED_VALUE"""),45541.66666666667)</f>
        <v>45541.66667</v>
      </c>
      <c r="H173" s="1">
        <f>IFERROR(__xludf.DUMMYFUNCTION("""COMPUTED_VALUE"""),366.26)</f>
        <v>366.26</v>
      </c>
      <c r="J173" s="2">
        <f>IFERROR(__xludf.DUMMYFUNCTION("""COMPUTED_VALUE"""),45541.66666666667)</f>
        <v>45541.66667</v>
      </c>
      <c r="K173" s="1">
        <f>IFERROR(__xludf.DUMMYFUNCTION("""COMPUTED_VALUE"""),366.27)</f>
        <v>366.27</v>
      </c>
      <c r="M173" s="2">
        <f>IFERROR(__xludf.DUMMYFUNCTION("""COMPUTED_VALUE"""),45541.66666666667)</f>
        <v>45541.66667</v>
      </c>
      <c r="N173" s="1">
        <f>IFERROR(__xludf.DUMMYFUNCTION("""COMPUTED_VALUE"""),9.0607962E7)</f>
        <v>90607962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IFERROR(__xludf.DUMMYFUNCTION("""COMPUTED_VALUE"""),367.7)</f>
        <v>367.7</v>
      </c>
      <c r="D174" s="2">
        <f>IFERROR(__xludf.DUMMYFUNCTION("""COMPUTED_VALUE"""),45544.66666666667)</f>
        <v>45544.66667</v>
      </c>
      <c r="E174" s="1">
        <f>IFERROR(__xludf.DUMMYFUNCTION("""COMPUTED_VALUE"""),369.59)</f>
        <v>369.59</v>
      </c>
      <c r="G174" s="2">
        <f>IFERROR(__xludf.DUMMYFUNCTION("""COMPUTED_VALUE"""),45544.66666666667)</f>
        <v>45544.66667</v>
      </c>
      <c r="H174" s="1">
        <f>IFERROR(__xludf.DUMMYFUNCTION("""COMPUTED_VALUE"""),365.35)</f>
        <v>365.35</v>
      </c>
      <c r="J174" s="2">
        <f>IFERROR(__xludf.DUMMYFUNCTION("""COMPUTED_VALUE"""),45544.66666666667)</f>
        <v>45544.66667</v>
      </c>
      <c r="K174" s="1">
        <f>IFERROR(__xludf.DUMMYFUNCTION("""COMPUTED_VALUE"""),369.57)</f>
        <v>369.57</v>
      </c>
      <c r="M174" s="2">
        <f>IFERROR(__xludf.DUMMYFUNCTION("""COMPUTED_VALUE"""),45544.66666666667)</f>
        <v>45544.66667</v>
      </c>
      <c r="N174" s="1">
        <f>IFERROR(__xludf.DUMMYFUNCTION("""COMPUTED_VALUE"""),8.9003929E7)</f>
        <v>89003929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IFERROR(__xludf.DUMMYFUNCTION("""COMPUTED_VALUE"""),370.32)</f>
        <v>370.32</v>
      </c>
      <c r="D175" s="2">
        <f>IFERROR(__xludf.DUMMYFUNCTION("""COMPUTED_VALUE"""),45545.66666666667)</f>
        <v>45545.66667</v>
      </c>
      <c r="E175" s="1">
        <f>IFERROR(__xludf.DUMMYFUNCTION("""COMPUTED_VALUE"""),372.43)</f>
        <v>372.43</v>
      </c>
      <c r="G175" s="2">
        <f>IFERROR(__xludf.DUMMYFUNCTION("""COMPUTED_VALUE"""),45545.66666666667)</f>
        <v>45545.66667</v>
      </c>
      <c r="H175" s="1">
        <f>IFERROR(__xludf.DUMMYFUNCTION("""COMPUTED_VALUE"""),368.82)</f>
        <v>368.82</v>
      </c>
      <c r="J175" s="2">
        <f>IFERROR(__xludf.DUMMYFUNCTION("""COMPUTED_VALUE"""),45545.66666666667)</f>
        <v>45545.66667</v>
      </c>
      <c r="K175" s="1">
        <f>IFERROR(__xludf.DUMMYFUNCTION("""COMPUTED_VALUE"""),371.26)</f>
        <v>371.26</v>
      </c>
      <c r="M175" s="2">
        <f>IFERROR(__xludf.DUMMYFUNCTION("""COMPUTED_VALUE"""),45545.66666666667)</f>
        <v>45545.66667</v>
      </c>
      <c r="N175" s="1">
        <f>IFERROR(__xludf.DUMMYFUNCTION("""COMPUTED_VALUE"""),9.4893032E7)</f>
        <v>94893032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IFERROR(__xludf.DUMMYFUNCTION("""COMPUTED_VALUE"""),371.24)</f>
        <v>371.24</v>
      </c>
      <c r="D176" s="2">
        <f>IFERROR(__xludf.DUMMYFUNCTION("""COMPUTED_VALUE"""),45546.66666666667)</f>
        <v>45546.66667</v>
      </c>
      <c r="E176" s="1">
        <f>IFERROR(__xludf.DUMMYFUNCTION("""COMPUTED_VALUE"""),373.84)</f>
        <v>373.84</v>
      </c>
      <c r="G176" s="2">
        <f>IFERROR(__xludf.DUMMYFUNCTION("""COMPUTED_VALUE"""),45546.66666666667)</f>
        <v>45546.66667</v>
      </c>
      <c r="H176" s="1">
        <f>IFERROR(__xludf.DUMMYFUNCTION("""COMPUTED_VALUE"""),367.79)</f>
        <v>367.79</v>
      </c>
      <c r="J176" s="2">
        <f>IFERROR(__xludf.DUMMYFUNCTION("""COMPUTED_VALUE"""),45546.66666666667)</f>
        <v>45546.66667</v>
      </c>
      <c r="K176" s="1">
        <f>IFERROR(__xludf.DUMMYFUNCTION("""COMPUTED_VALUE"""),373.59)</f>
        <v>373.59</v>
      </c>
      <c r="M176" s="2">
        <f>IFERROR(__xludf.DUMMYFUNCTION("""COMPUTED_VALUE"""),45546.66666666667)</f>
        <v>45546.66667</v>
      </c>
      <c r="N176" s="1">
        <f>IFERROR(__xludf.DUMMYFUNCTION("""COMPUTED_VALUE"""),9.3784218E7)</f>
        <v>93784218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IFERROR(__xludf.DUMMYFUNCTION("""COMPUTED_VALUE"""),373.68)</f>
        <v>373.68</v>
      </c>
      <c r="D177" s="2">
        <f>IFERROR(__xludf.DUMMYFUNCTION("""COMPUTED_VALUE"""),45547.66666666667)</f>
        <v>45547.66667</v>
      </c>
      <c r="E177" s="1">
        <f>IFERROR(__xludf.DUMMYFUNCTION("""COMPUTED_VALUE"""),375.19)</f>
        <v>375.19</v>
      </c>
      <c r="G177" s="2">
        <f>IFERROR(__xludf.DUMMYFUNCTION("""COMPUTED_VALUE"""),45547.66666666667)</f>
        <v>45547.66667</v>
      </c>
      <c r="H177" s="1">
        <f>IFERROR(__xludf.DUMMYFUNCTION("""COMPUTED_VALUE"""),372.29)</f>
        <v>372.29</v>
      </c>
      <c r="J177" s="2">
        <f>IFERROR(__xludf.DUMMYFUNCTION("""COMPUTED_VALUE"""),45547.66666666667)</f>
        <v>45547.66667</v>
      </c>
      <c r="K177" s="1">
        <f>IFERROR(__xludf.DUMMYFUNCTION("""COMPUTED_VALUE"""),374.33)</f>
        <v>374.33</v>
      </c>
      <c r="M177" s="2">
        <f>IFERROR(__xludf.DUMMYFUNCTION("""COMPUTED_VALUE"""),45547.66666666667)</f>
        <v>45547.66667</v>
      </c>
      <c r="N177" s="1">
        <f>IFERROR(__xludf.DUMMYFUNCTION("""COMPUTED_VALUE"""),9.8584267E7)</f>
        <v>98584267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IFERROR(__xludf.DUMMYFUNCTION("""COMPUTED_VALUE"""),375.71)</f>
        <v>375.71</v>
      </c>
      <c r="D178" s="2">
        <f>IFERROR(__xludf.DUMMYFUNCTION("""COMPUTED_VALUE"""),45548.66666666667)</f>
        <v>45548.66667</v>
      </c>
      <c r="E178" s="1">
        <f>IFERROR(__xludf.DUMMYFUNCTION("""COMPUTED_VALUE"""),380.09)</f>
        <v>380.09</v>
      </c>
      <c r="G178" s="2">
        <f>IFERROR(__xludf.DUMMYFUNCTION("""COMPUTED_VALUE"""),45548.66666666667)</f>
        <v>45548.66667</v>
      </c>
      <c r="H178" s="1">
        <f>IFERROR(__xludf.DUMMYFUNCTION("""COMPUTED_VALUE"""),374.56)</f>
        <v>374.56</v>
      </c>
      <c r="J178" s="2">
        <f>IFERROR(__xludf.DUMMYFUNCTION("""COMPUTED_VALUE"""),45548.66666666667)</f>
        <v>45548.66667</v>
      </c>
      <c r="K178" s="1">
        <f>IFERROR(__xludf.DUMMYFUNCTION("""COMPUTED_VALUE"""),379.95)</f>
        <v>379.95</v>
      </c>
      <c r="M178" s="2">
        <f>IFERROR(__xludf.DUMMYFUNCTION("""COMPUTED_VALUE"""),45548.66666666667)</f>
        <v>45548.66667</v>
      </c>
      <c r="N178" s="1">
        <f>IFERROR(__xludf.DUMMYFUNCTION("""COMPUTED_VALUE"""),8.0485066E7)</f>
        <v>80485066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IFERROR(__xludf.DUMMYFUNCTION("""COMPUTED_VALUE"""),381.21)</f>
        <v>381.21</v>
      </c>
      <c r="D179" s="2">
        <f>IFERROR(__xludf.DUMMYFUNCTION("""COMPUTED_VALUE"""),45551.66666666667)</f>
        <v>45551.66667</v>
      </c>
      <c r="E179" s="1">
        <f>IFERROR(__xludf.DUMMYFUNCTION("""COMPUTED_VALUE"""),383.8)</f>
        <v>383.8</v>
      </c>
      <c r="G179" s="2">
        <f>IFERROR(__xludf.DUMMYFUNCTION("""COMPUTED_VALUE"""),45551.66666666667)</f>
        <v>45551.66667</v>
      </c>
      <c r="H179" s="1">
        <f>IFERROR(__xludf.DUMMYFUNCTION("""COMPUTED_VALUE"""),379.87)</f>
        <v>379.87</v>
      </c>
      <c r="J179" s="2">
        <f>IFERROR(__xludf.DUMMYFUNCTION("""COMPUTED_VALUE"""),45551.66666666667)</f>
        <v>45551.66667</v>
      </c>
      <c r="K179" s="1">
        <f>IFERROR(__xludf.DUMMYFUNCTION("""COMPUTED_VALUE"""),382.83)</f>
        <v>382.83</v>
      </c>
      <c r="M179" s="2">
        <f>IFERROR(__xludf.DUMMYFUNCTION("""COMPUTED_VALUE"""),45551.66666666667)</f>
        <v>45551.66667</v>
      </c>
      <c r="N179" s="1">
        <f>IFERROR(__xludf.DUMMYFUNCTION("""COMPUTED_VALUE"""),8.9671375E7)</f>
        <v>89671375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IFERROR(__xludf.DUMMYFUNCTION("""COMPUTED_VALUE"""),383.29)</f>
        <v>383.29</v>
      </c>
      <c r="D180" s="2">
        <f>IFERROR(__xludf.DUMMYFUNCTION("""COMPUTED_VALUE"""),45552.66666666667)</f>
        <v>45552.66667</v>
      </c>
      <c r="E180" s="1">
        <f>IFERROR(__xludf.DUMMYFUNCTION("""COMPUTED_VALUE"""),384.11)</f>
        <v>384.11</v>
      </c>
      <c r="G180" s="2">
        <f>IFERROR(__xludf.DUMMYFUNCTION("""COMPUTED_VALUE"""),45552.66666666667)</f>
        <v>45552.66667</v>
      </c>
      <c r="H180" s="1">
        <f>IFERROR(__xludf.DUMMYFUNCTION("""COMPUTED_VALUE"""),381.31)</f>
        <v>381.31</v>
      </c>
      <c r="J180" s="2">
        <f>IFERROR(__xludf.DUMMYFUNCTION("""COMPUTED_VALUE"""),45552.66666666667)</f>
        <v>45552.66667</v>
      </c>
      <c r="K180" s="1">
        <f>IFERROR(__xludf.DUMMYFUNCTION("""COMPUTED_VALUE"""),382.5)</f>
        <v>382.5</v>
      </c>
      <c r="M180" s="2">
        <f>IFERROR(__xludf.DUMMYFUNCTION("""COMPUTED_VALUE"""),45552.66666666667)</f>
        <v>45552.66667</v>
      </c>
      <c r="N180" s="1">
        <f>IFERROR(__xludf.DUMMYFUNCTION("""COMPUTED_VALUE"""),8.1671074E7)</f>
        <v>81671074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IFERROR(__xludf.DUMMYFUNCTION("""COMPUTED_VALUE"""),381.83)</f>
        <v>381.83</v>
      </c>
      <c r="D181" s="2">
        <f>IFERROR(__xludf.DUMMYFUNCTION("""COMPUTED_VALUE"""),45553.66666666667)</f>
        <v>45553.66667</v>
      </c>
      <c r="E181" s="1">
        <f>IFERROR(__xludf.DUMMYFUNCTION("""COMPUTED_VALUE"""),383.22)</f>
        <v>383.22</v>
      </c>
      <c r="G181" s="2">
        <f>IFERROR(__xludf.DUMMYFUNCTION("""COMPUTED_VALUE"""),45553.66666666667)</f>
        <v>45553.66667</v>
      </c>
      <c r="H181" s="1">
        <f>IFERROR(__xludf.DUMMYFUNCTION("""COMPUTED_VALUE"""),378.82)</f>
        <v>378.82</v>
      </c>
      <c r="J181" s="2">
        <f>IFERROR(__xludf.DUMMYFUNCTION("""COMPUTED_VALUE"""),45553.66666666667)</f>
        <v>45553.66667</v>
      </c>
      <c r="K181" s="1">
        <f>IFERROR(__xludf.DUMMYFUNCTION("""COMPUTED_VALUE"""),379.82)</f>
        <v>379.82</v>
      </c>
      <c r="M181" s="2">
        <f>IFERROR(__xludf.DUMMYFUNCTION("""COMPUTED_VALUE"""),45553.66666666667)</f>
        <v>45553.66667</v>
      </c>
      <c r="N181" s="1">
        <f>IFERROR(__xludf.DUMMYFUNCTION("""COMPUTED_VALUE"""),9.8167352E7)</f>
        <v>98167352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IFERROR(__xludf.DUMMYFUNCTION("""COMPUTED_VALUE"""),379.21)</f>
        <v>379.21</v>
      </c>
      <c r="D182" s="2">
        <f>IFERROR(__xludf.DUMMYFUNCTION("""COMPUTED_VALUE"""),45554.66666666667)</f>
        <v>45554.66667</v>
      </c>
      <c r="E182" s="1">
        <f>IFERROR(__xludf.DUMMYFUNCTION("""COMPUTED_VALUE"""),380.18)</f>
        <v>380.18</v>
      </c>
      <c r="G182" s="2">
        <f>IFERROR(__xludf.DUMMYFUNCTION("""COMPUTED_VALUE"""),45554.66666666667)</f>
        <v>45554.66667</v>
      </c>
      <c r="H182" s="1">
        <f>IFERROR(__xludf.DUMMYFUNCTION("""COMPUTED_VALUE"""),374.65)</f>
        <v>374.65</v>
      </c>
      <c r="J182" s="2">
        <f>IFERROR(__xludf.DUMMYFUNCTION("""COMPUTED_VALUE"""),45554.66666666667)</f>
        <v>45554.66667</v>
      </c>
      <c r="K182" s="1">
        <f>IFERROR(__xludf.DUMMYFUNCTION("""COMPUTED_VALUE"""),377.67)</f>
        <v>377.67</v>
      </c>
      <c r="M182" s="2">
        <f>IFERROR(__xludf.DUMMYFUNCTION("""COMPUTED_VALUE"""),45554.66666666667)</f>
        <v>45554.66667</v>
      </c>
      <c r="N182" s="1">
        <f>IFERROR(__xludf.DUMMYFUNCTION("""COMPUTED_VALUE"""),1.24000495E8)</f>
        <v>124000495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IFERROR(__xludf.DUMMYFUNCTION("""COMPUTED_VALUE"""),383.66)</f>
        <v>383.66</v>
      </c>
      <c r="D183" s="2">
        <f>IFERROR(__xludf.DUMMYFUNCTION("""COMPUTED_VALUE"""),45555.66666666667)</f>
        <v>45555.66667</v>
      </c>
      <c r="E183" s="1">
        <f>IFERROR(__xludf.DUMMYFUNCTION("""COMPUTED_VALUE"""),390.8)</f>
        <v>390.8</v>
      </c>
      <c r="G183" s="2">
        <f>IFERROR(__xludf.DUMMYFUNCTION("""COMPUTED_VALUE"""),45555.66666666667)</f>
        <v>45555.66667</v>
      </c>
      <c r="H183" s="1">
        <f>IFERROR(__xludf.DUMMYFUNCTION("""COMPUTED_VALUE"""),383.66)</f>
        <v>383.66</v>
      </c>
      <c r="J183" s="2">
        <f>IFERROR(__xludf.DUMMYFUNCTION("""COMPUTED_VALUE"""),45555.66666666667)</f>
        <v>45555.66667</v>
      </c>
      <c r="K183" s="1">
        <f>IFERROR(__xludf.DUMMYFUNCTION("""COMPUTED_VALUE"""),390.01)</f>
        <v>390.01</v>
      </c>
      <c r="M183" s="2">
        <f>IFERROR(__xludf.DUMMYFUNCTION("""COMPUTED_VALUE"""),45555.66666666667)</f>
        <v>45555.66667</v>
      </c>
      <c r="N183" s="1">
        <f>IFERROR(__xludf.DUMMYFUNCTION("""COMPUTED_VALUE"""),2.30769023E8)</f>
        <v>230769023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IFERROR(__xludf.DUMMYFUNCTION("""COMPUTED_VALUE"""),392.75)</f>
        <v>392.75</v>
      </c>
      <c r="D184" s="2">
        <f>IFERROR(__xludf.DUMMYFUNCTION("""COMPUTED_VALUE"""),45558.66666666667)</f>
        <v>45558.66667</v>
      </c>
      <c r="E184" s="1">
        <f>IFERROR(__xludf.DUMMYFUNCTION("""COMPUTED_VALUE"""),394.55)</f>
        <v>394.55</v>
      </c>
      <c r="G184" s="2">
        <f>IFERROR(__xludf.DUMMYFUNCTION("""COMPUTED_VALUE"""),45558.66666666667)</f>
        <v>45558.66667</v>
      </c>
      <c r="H184" s="1">
        <f>IFERROR(__xludf.DUMMYFUNCTION("""COMPUTED_VALUE"""),390.57)</f>
        <v>390.57</v>
      </c>
      <c r="J184" s="2">
        <f>IFERROR(__xludf.DUMMYFUNCTION("""COMPUTED_VALUE"""),45558.66666666667)</f>
        <v>45558.66667</v>
      </c>
      <c r="K184" s="1">
        <f>IFERROR(__xludf.DUMMYFUNCTION("""COMPUTED_VALUE"""),394.16)</f>
        <v>394.16</v>
      </c>
      <c r="M184" s="2">
        <f>IFERROR(__xludf.DUMMYFUNCTION("""COMPUTED_VALUE"""),45558.66666666667)</f>
        <v>45558.66667</v>
      </c>
      <c r="N184" s="1">
        <f>IFERROR(__xludf.DUMMYFUNCTION("""COMPUTED_VALUE"""),1.07428482E8)</f>
        <v>107428482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IFERROR(__xludf.DUMMYFUNCTION("""COMPUTED_VALUE"""),391.62)</f>
        <v>391.62</v>
      </c>
      <c r="D185" s="2">
        <f>IFERROR(__xludf.DUMMYFUNCTION("""COMPUTED_VALUE"""),45559.66666666667)</f>
        <v>45559.66667</v>
      </c>
      <c r="E185" s="1">
        <f>IFERROR(__xludf.DUMMYFUNCTION("""COMPUTED_VALUE"""),396.25)</f>
        <v>396.25</v>
      </c>
      <c r="G185" s="2">
        <f>IFERROR(__xludf.DUMMYFUNCTION("""COMPUTED_VALUE"""),45559.66666666667)</f>
        <v>45559.66667</v>
      </c>
      <c r="H185" s="1">
        <f>IFERROR(__xludf.DUMMYFUNCTION("""COMPUTED_VALUE"""),390.54)</f>
        <v>390.54</v>
      </c>
      <c r="J185" s="2">
        <f>IFERROR(__xludf.DUMMYFUNCTION("""COMPUTED_VALUE"""),45559.66666666667)</f>
        <v>45559.66667</v>
      </c>
      <c r="K185" s="1">
        <f>IFERROR(__xludf.DUMMYFUNCTION("""COMPUTED_VALUE"""),391.41)</f>
        <v>391.41</v>
      </c>
      <c r="M185" s="2">
        <f>IFERROR(__xludf.DUMMYFUNCTION("""COMPUTED_VALUE"""),45559.66666666667)</f>
        <v>45559.66667</v>
      </c>
      <c r="N185" s="1">
        <f>IFERROR(__xludf.DUMMYFUNCTION("""COMPUTED_VALUE"""),1.06735954E8)</f>
        <v>106735954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IFERROR(__xludf.DUMMYFUNCTION("""COMPUTED_VALUE"""),393.1)</f>
        <v>393.1</v>
      </c>
      <c r="D186" s="2">
        <f>IFERROR(__xludf.DUMMYFUNCTION("""COMPUTED_VALUE"""),45560.66666666667)</f>
        <v>45560.66667</v>
      </c>
      <c r="E186" s="1">
        <f>IFERROR(__xludf.DUMMYFUNCTION("""COMPUTED_VALUE"""),395.62)</f>
        <v>395.62</v>
      </c>
      <c r="G186" s="2">
        <f>IFERROR(__xludf.DUMMYFUNCTION("""COMPUTED_VALUE"""),45560.66666666667)</f>
        <v>45560.66667</v>
      </c>
      <c r="H186" s="1">
        <f>IFERROR(__xludf.DUMMYFUNCTION("""COMPUTED_VALUE"""),390.72)</f>
        <v>390.72</v>
      </c>
      <c r="J186" s="2">
        <f>IFERROR(__xludf.DUMMYFUNCTION("""COMPUTED_VALUE"""),45560.66666666667)</f>
        <v>45560.66667</v>
      </c>
      <c r="K186" s="1">
        <f>IFERROR(__xludf.DUMMYFUNCTION("""COMPUTED_VALUE"""),394.1)</f>
        <v>394.1</v>
      </c>
      <c r="M186" s="2">
        <f>IFERROR(__xludf.DUMMYFUNCTION("""COMPUTED_VALUE"""),45560.66666666667)</f>
        <v>45560.66667</v>
      </c>
      <c r="N186" s="1">
        <f>IFERROR(__xludf.DUMMYFUNCTION("""COMPUTED_VALUE"""),9.4810965E7)</f>
        <v>94810965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IFERROR(__xludf.DUMMYFUNCTION("""COMPUTED_VALUE"""),393.59)</f>
        <v>393.59</v>
      </c>
      <c r="D187" s="2">
        <f>IFERROR(__xludf.DUMMYFUNCTION("""COMPUTED_VALUE"""),45561.66666666667)</f>
        <v>45561.66667</v>
      </c>
      <c r="E187" s="1">
        <f>IFERROR(__xludf.DUMMYFUNCTION("""COMPUTED_VALUE"""),394.94)</f>
        <v>394.94</v>
      </c>
      <c r="G187" s="2">
        <f>IFERROR(__xludf.DUMMYFUNCTION("""COMPUTED_VALUE"""),45561.66666666667)</f>
        <v>45561.66667</v>
      </c>
      <c r="H187" s="1">
        <f>IFERROR(__xludf.DUMMYFUNCTION("""COMPUTED_VALUE"""),389.54)</f>
        <v>389.54</v>
      </c>
      <c r="J187" s="2">
        <f>IFERROR(__xludf.DUMMYFUNCTION("""COMPUTED_VALUE"""),45561.66666666667)</f>
        <v>45561.66667</v>
      </c>
      <c r="K187" s="1">
        <f>IFERROR(__xludf.DUMMYFUNCTION("""COMPUTED_VALUE"""),390.69)</f>
        <v>390.69</v>
      </c>
      <c r="M187" s="2">
        <f>IFERROR(__xludf.DUMMYFUNCTION("""COMPUTED_VALUE"""),45561.66666666667)</f>
        <v>45561.66667</v>
      </c>
      <c r="N187" s="1">
        <f>IFERROR(__xludf.DUMMYFUNCTION("""COMPUTED_VALUE"""),7.7938147E7)</f>
        <v>77938147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IFERROR(__xludf.DUMMYFUNCTION("""COMPUTED_VALUE"""),392.25)</f>
        <v>392.25</v>
      </c>
      <c r="D188" s="2">
        <f>IFERROR(__xludf.DUMMYFUNCTION("""COMPUTED_VALUE"""),45562.66666666667)</f>
        <v>45562.66667</v>
      </c>
      <c r="E188" s="1">
        <f>IFERROR(__xludf.DUMMYFUNCTION("""COMPUTED_VALUE"""),395.78)</f>
        <v>395.78</v>
      </c>
      <c r="G188" s="2">
        <f>IFERROR(__xludf.DUMMYFUNCTION("""COMPUTED_VALUE"""),45562.66666666667)</f>
        <v>45562.66667</v>
      </c>
      <c r="H188" s="1">
        <f>IFERROR(__xludf.DUMMYFUNCTION("""COMPUTED_VALUE"""),392.07)</f>
        <v>392.07</v>
      </c>
      <c r="J188" s="2">
        <f>IFERROR(__xludf.DUMMYFUNCTION("""COMPUTED_VALUE"""),45562.66666666667)</f>
        <v>45562.66667</v>
      </c>
      <c r="K188" s="1">
        <f>IFERROR(__xludf.DUMMYFUNCTION("""COMPUTED_VALUE"""),394.84)</f>
        <v>394.84</v>
      </c>
      <c r="M188" s="2">
        <f>IFERROR(__xludf.DUMMYFUNCTION("""COMPUTED_VALUE"""),45562.66666666667)</f>
        <v>45562.66667</v>
      </c>
      <c r="N188" s="1">
        <f>IFERROR(__xludf.DUMMYFUNCTION("""COMPUTED_VALUE"""),6.678607E7)</f>
        <v>66786070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IFERROR(__xludf.DUMMYFUNCTION("""COMPUTED_VALUE"""),395.61)</f>
        <v>395.61</v>
      </c>
      <c r="D189" s="2">
        <f>IFERROR(__xludf.DUMMYFUNCTION("""COMPUTED_VALUE"""),45565.66666666667)</f>
        <v>45565.66667</v>
      </c>
      <c r="E189" s="1">
        <f>IFERROR(__xludf.DUMMYFUNCTION("""COMPUTED_VALUE"""),396.58)</f>
        <v>396.58</v>
      </c>
      <c r="G189" s="2">
        <f>IFERROR(__xludf.DUMMYFUNCTION("""COMPUTED_VALUE"""),45565.66666666667)</f>
        <v>45565.66667</v>
      </c>
      <c r="H189" s="1">
        <f>IFERROR(__xludf.DUMMYFUNCTION("""COMPUTED_VALUE"""),392.09)</f>
        <v>392.09</v>
      </c>
      <c r="J189" s="2">
        <f>IFERROR(__xludf.DUMMYFUNCTION("""COMPUTED_VALUE"""),45565.66666666667)</f>
        <v>45565.66667</v>
      </c>
      <c r="K189" s="1">
        <f>IFERROR(__xludf.DUMMYFUNCTION("""COMPUTED_VALUE"""),395.9)</f>
        <v>395.9</v>
      </c>
      <c r="M189" s="2">
        <f>IFERROR(__xludf.DUMMYFUNCTION("""COMPUTED_VALUE"""),45565.66666666667)</f>
        <v>45565.66667</v>
      </c>
      <c r="N189" s="1">
        <f>IFERROR(__xludf.DUMMYFUNCTION("""COMPUTED_VALUE"""),9.2288493E7)</f>
        <v>92288493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IFERROR(__xludf.DUMMYFUNCTION("""COMPUTED_VALUE"""),395.62)</f>
        <v>395.62</v>
      </c>
      <c r="D190" s="2">
        <f>IFERROR(__xludf.DUMMYFUNCTION("""COMPUTED_VALUE"""),45566.66666666667)</f>
        <v>45566.66667</v>
      </c>
      <c r="E190" s="1">
        <f>IFERROR(__xludf.DUMMYFUNCTION("""COMPUTED_VALUE"""),399.79)</f>
        <v>399.79</v>
      </c>
      <c r="G190" s="2">
        <f>IFERROR(__xludf.DUMMYFUNCTION("""COMPUTED_VALUE"""),45566.66666666667)</f>
        <v>45566.66667</v>
      </c>
      <c r="H190" s="1">
        <f>IFERROR(__xludf.DUMMYFUNCTION("""COMPUTED_VALUE"""),392.75)</f>
        <v>392.75</v>
      </c>
      <c r="J190" s="2">
        <f>IFERROR(__xludf.DUMMYFUNCTION("""COMPUTED_VALUE"""),45566.66666666667)</f>
        <v>45566.66667</v>
      </c>
      <c r="K190" s="1">
        <f>IFERROR(__xludf.DUMMYFUNCTION("""COMPUTED_VALUE"""),399.26)</f>
        <v>399.26</v>
      </c>
      <c r="M190" s="2">
        <f>IFERROR(__xludf.DUMMYFUNCTION("""COMPUTED_VALUE"""),45566.66666666667)</f>
        <v>45566.66667</v>
      </c>
      <c r="N190" s="1">
        <f>IFERROR(__xludf.DUMMYFUNCTION("""COMPUTED_VALUE"""),7.9625042E7)</f>
        <v>79625042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IFERROR(__xludf.DUMMYFUNCTION("""COMPUTED_VALUE"""),396.69)</f>
        <v>396.69</v>
      </c>
      <c r="D191" s="2">
        <f>IFERROR(__xludf.DUMMYFUNCTION("""COMPUTED_VALUE"""),45567.66666666667)</f>
        <v>45567.66667</v>
      </c>
      <c r="E191" s="1">
        <f>IFERROR(__xludf.DUMMYFUNCTION("""COMPUTED_VALUE"""),400.47)</f>
        <v>400.47</v>
      </c>
      <c r="G191" s="2">
        <f>IFERROR(__xludf.DUMMYFUNCTION("""COMPUTED_VALUE"""),45567.66666666667)</f>
        <v>45567.66667</v>
      </c>
      <c r="H191" s="1">
        <f>IFERROR(__xludf.DUMMYFUNCTION("""COMPUTED_VALUE"""),396.43)</f>
        <v>396.43</v>
      </c>
      <c r="J191" s="2">
        <f>IFERROR(__xludf.DUMMYFUNCTION("""COMPUTED_VALUE"""),45567.66666666667)</f>
        <v>45567.66667</v>
      </c>
      <c r="K191" s="1">
        <f>IFERROR(__xludf.DUMMYFUNCTION("""COMPUTED_VALUE"""),399.62)</f>
        <v>399.62</v>
      </c>
      <c r="M191" s="2">
        <f>IFERROR(__xludf.DUMMYFUNCTION("""COMPUTED_VALUE"""),45567.66666666667)</f>
        <v>45567.66667</v>
      </c>
      <c r="N191" s="1">
        <f>IFERROR(__xludf.DUMMYFUNCTION("""COMPUTED_VALUE"""),8.3759961E7)</f>
        <v>83759961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IFERROR(__xludf.DUMMYFUNCTION("""COMPUTED_VALUE"""),401.67)</f>
        <v>401.67</v>
      </c>
      <c r="D192" s="2">
        <f>IFERROR(__xludf.DUMMYFUNCTION("""COMPUTED_VALUE"""),45568.66666666667)</f>
        <v>45568.66667</v>
      </c>
      <c r="E192" s="1">
        <f>IFERROR(__xludf.DUMMYFUNCTION("""COMPUTED_VALUE"""),403.22)</f>
        <v>403.22</v>
      </c>
      <c r="G192" s="2">
        <f>IFERROR(__xludf.DUMMYFUNCTION("""COMPUTED_VALUE"""),45568.66666666667)</f>
        <v>45568.66667</v>
      </c>
      <c r="H192" s="1">
        <f>IFERROR(__xludf.DUMMYFUNCTION("""COMPUTED_VALUE"""),398.88)</f>
        <v>398.88</v>
      </c>
      <c r="J192" s="2">
        <f>IFERROR(__xludf.DUMMYFUNCTION("""COMPUTED_VALUE"""),45568.66666666667)</f>
        <v>45568.66667</v>
      </c>
      <c r="K192" s="1">
        <f>IFERROR(__xludf.DUMMYFUNCTION("""COMPUTED_VALUE"""),399.73)</f>
        <v>399.73</v>
      </c>
      <c r="M192" s="2">
        <f>IFERROR(__xludf.DUMMYFUNCTION("""COMPUTED_VALUE"""),45568.66666666667)</f>
        <v>45568.66667</v>
      </c>
      <c r="N192" s="1">
        <f>IFERROR(__xludf.DUMMYFUNCTION("""COMPUTED_VALUE"""),9.1059158E7)</f>
        <v>91059158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IFERROR(__xludf.DUMMYFUNCTION("""COMPUTED_VALUE"""),396.15)</f>
        <v>396.15</v>
      </c>
      <c r="D193" s="2">
        <f>IFERROR(__xludf.DUMMYFUNCTION("""COMPUTED_VALUE"""),45569.66666666667)</f>
        <v>45569.66667</v>
      </c>
      <c r="E193" s="1">
        <f>IFERROR(__xludf.DUMMYFUNCTION("""COMPUTED_VALUE"""),399.51)</f>
        <v>399.51</v>
      </c>
      <c r="G193" s="2">
        <f>IFERROR(__xludf.DUMMYFUNCTION("""COMPUTED_VALUE"""),45569.66666666667)</f>
        <v>45569.66667</v>
      </c>
      <c r="H193" s="1">
        <f>IFERROR(__xludf.DUMMYFUNCTION("""COMPUTED_VALUE"""),395.19)</f>
        <v>395.19</v>
      </c>
      <c r="J193" s="2">
        <f>IFERROR(__xludf.DUMMYFUNCTION("""COMPUTED_VALUE"""),45569.66666666667)</f>
        <v>45569.66667</v>
      </c>
      <c r="K193" s="1">
        <f>IFERROR(__xludf.DUMMYFUNCTION("""COMPUTED_VALUE"""),399.01)</f>
        <v>399.01</v>
      </c>
      <c r="M193" s="2">
        <f>IFERROR(__xludf.DUMMYFUNCTION("""COMPUTED_VALUE"""),45569.66666666667)</f>
        <v>45569.66667</v>
      </c>
      <c r="N193" s="1">
        <f>IFERROR(__xludf.DUMMYFUNCTION("""COMPUTED_VALUE"""),8.8918577E7)</f>
        <v>88918577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IFERROR(__xludf.DUMMYFUNCTION("""COMPUTED_VALUE"""),397.73)</f>
        <v>397.73</v>
      </c>
      <c r="D194" s="2">
        <f>IFERROR(__xludf.DUMMYFUNCTION("""COMPUTED_VALUE"""),45572.66666666667)</f>
        <v>45572.66667</v>
      </c>
      <c r="E194" s="1">
        <f>IFERROR(__xludf.DUMMYFUNCTION("""COMPUTED_VALUE"""),398.23)</f>
        <v>398.23</v>
      </c>
      <c r="G194" s="2">
        <f>IFERROR(__xludf.DUMMYFUNCTION("""COMPUTED_VALUE"""),45572.66666666667)</f>
        <v>45572.66667</v>
      </c>
      <c r="H194" s="1">
        <f>IFERROR(__xludf.DUMMYFUNCTION("""COMPUTED_VALUE"""),387.95)</f>
        <v>387.95</v>
      </c>
      <c r="J194" s="2">
        <f>IFERROR(__xludf.DUMMYFUNCTION("""COMPUTED_VALUE"""),45572.66666666667)</f>
        <v>45572.66667</v>
      </c>
      <c r="K194" s="1">
        <f>IFERROR(__xludf.DUMMYFUNCTION("""COMPUTED_VALUE"""),389.24)</f>
        <v>389.24</v>
      </c>
      <c r="M194" s="2">
        <f>IFERROR(__xludf.DUMMYFUNCTION("""COMPUTED_VALUE"""),45572.66666666667)</f>
        <v>45572.66667</v>
      </c>
      <c r="N194" s="1">
        <f>IFERROR(__xludf.DUMMYFUNCTION("""COMPUTED_VALUE"""),9.8945993E7)</f>
        <v>98945993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IFERROR(__xludf.DUMMYFUNCTION("""COMPUTED_VALUE"""),390.59)</f>
        <v>390.59</v>
      </c>
      <c r="D195" s="2">
        <f>IFERROR(__xludf.DUMMYFUNCTION("""COMPUTED_VALUE"""),45573.66666666667)</f>
        <v>45573.66667</v>
      </c>
      <c r="E195" s="1">
        <f>IFERROR(__xludf.DUMMYFUNCTION("""COMPUTED_VALUE"""),391.68)</f>
        <v>391.68</v>
      </c>
      <c r="G195" s="2">
        <f>IFERROR(__xludf.DUMMYFUNCTION("""COMPUTED_VALUE"""),45573.66666666667)</f>
        <v>45573.66667</v>
      </c>
      <c r="H195" s="1">
        <f>IFERROR(__xludf.DUMMYFUNCTION("""COMPUTED_VALUE"""),389.12)</f>
        <v>389.12</v>
      </c>
      <c r="J195" s="2">
        <f>IFERROR(__xludf.DUMMYFUNCTION("""COMPUTED_VALUE"""),45573.66666666667)</f>
        <v>45573.66667</v>
      </c>
      <c r="K195" s="1">
        <f>IFERROR(__xludf.DUMMYFUNCTION("""COMPUTED_VALUE"""),389.13)</f>
        <v>389.13</v>
      </c>
      <c r="M195" s="2">
        <f>IFERROR(__xludf.DUMMYFUNCTION("""COMPUTED_VALUE"""),45573.66666666667)</f>
        <v>45573.66667</v>
      </c>
      <c r="N195" s="1">
        <f>IFERROR(__xludf.DUMMYFUNCTION("""COMPUTED_VALUE"""),7.2583877E7)</f>
        <v>72583877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IFERROR(__xludf.DUMMYFUNCTION("""COMPUTED_VALUE"""),387.72)</f>
        <v>387.72</v>
      </c>
      <c r="D196" s="2">
        <f>IFERROR(__xludf.DUMMYFUNCTION("""COMPUTED_VALUE"""),45574.66666666667)</f>
        <v>45574.66667</v>
      </c>
      <c r="E196" s="1">
        <f>IFERROR(__xludf.DUMMYFUNCTION("""COMPUTED_VALUE"""),388.53)</f>
        <v>388.53</v>
      </c>
      <c r="G196" s="2">
        <f>IFERROR(__xludf.DUMMYFUNCTION("""COMPUTED_VALUE"""),45574.66666666667)</f>
        <v>45574.66667</v>
      </c>
      <c r="H196" s="1">
        <f>IFERROR(__xludf.DUMMYFUNCTION("""COMPUTED_VALUE"""),382.91)</f>
        <v>382.91</v>
      </c>
      <c r="J196" s="2">
        <f>IFERROR(__xludf.DUMMYFUNCTION("""COMPUTED_VALUE"""),45574.66666666667)</f>
        <v>45574.66667</v>
      </c>
      <c r="K196" s="1">
        <f>IFERROR(__xludf.DUMMYFUNCTION("""COMPUTED_VALUE"""),385.06)</f>
        <v>385.06</v>
      </c>
      <c r="M196" s="2">
        <f>IFERROR(__xludf.DUMMYFUNCTION("""COMPUTED_VALUE"""),45574.66666666667)</f>
        <v>45574.66667</v>
      </c>
      <c r="N196" s="1">
        <f>IFERROR(__xludf.DUMMYFUNCTION("""COMPUTED_VALUE"""),8.7632823E7)</f>
        <v>87632823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IFERROR(__xludf.DUMMYFUNCTION("""COMPUTED_VALUE"""),385.66)</f>
        <v>385.66</v>
      </c>
      <c r="D197" s="2">
        <f>IFERROR(__xludf.DUMMYFUNCTION("""COMPUTED_VALUE"""),45575.66666666667)</f>
        <v>45575.66667</v>
      </c>
      <c r="E197" s="1">
        <f>IFERROR(__xludf.DUMMYFUNCTION("""COMPUTED_VALUE"""),388.99)</f>
        <v>388.99</v>
      </c>
      <c r="G197" s="2">
        <f>IFERROR(__xludf.DUMMYFUNCTION("""COMPUTED_VALUE"""),45575.66666666667)</f>
        <v>45575.66667</v>
      </c>
      <c r="H197" s="1">
        <f>IFERROR(__xludf.DUMMYFUNCTION("""COMPUTED_VALUE"""),384.39)</f>
        <v>384.39</v>
      </c>
      <c r="J197" s="2">
        <f>IFERROR(__xludf.DUMMYFUNCTION("""COMPUTED_VALUE"""),45575.66666666667)</f>
        <v>45575.66667</v>
      </c>
      <c r="K197" s="1">
        <f>IFERROR(__xludf.DUMMYFUNCTION("""COMPUTED_VALUE"""),384.46)</f>
        <v>384.46</v>
      </c>
      <c r="M197" s="2">
        <f>IFERROR(__xludf.DUMMYFUNCTION("""COMPUTED_VALUE"""),45575.66666666667)</f>
        <v>45575.66667</v>
      </c>
      <c r="N197" s="1">
        <f>IFERROR(__xludf.DUMMYFUNCTION("""COMPUTED_VALUE"""),7.1272328E7)</f>
        <v>71272328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IFERROR(__xludf.DUMMYFUNCTION("""COMPUTED_VALUE"""),382.92)</f>
        <v>382.92</v>
      </c>
      <c r="D198" s="2">
        <f>IFERROR(__xludf.DUMMYFUNCTION("""COMPUTED_VALUE"""),45576.66666666667)</f>
        <v>45576.66667</v>
      </c>
      <c r="E198" s="1">
        <f>IFERROR(__xludf.DUMMYFUNCTION("""COMPUTED_VALUE"""),388.11)</f>
        <v>388.11</v>
      </c>
      <c r="G198" s="2">
        <f>IFERROR(__xludf.DUMMYFUNCTION("""COMPUTED_VALUE"""),45576.66666666667)</f>
        <v>45576.66667</v>
      </c>
      <c r="H198" s="1">
        <f>IFERROR(__xludf.DUMMYFUNCTION("""COMPUTED_VALUE"""),381.57)</f>
        <v>381.57</v>
      </c>
      <c r="J198" s="2">
        <f>IFERROR(__xludf.DUMMYFUNCTION("""COMPUTED_VALUE"""),45576.66666666667)</f>
        <v>45576.66667</v>
      </c>
      <c r="K198" s="1">
        <f>IFERROR(__xludf.DUMMYFUNCTION("""COMPUTED_VALUE"""),388.06)</f>
        <v>388.06</v>
      </c>
      <c r="M198" s="2">
        <f>IFERROR(__xludf.DUMMYFUNCTION("""COMPUTED_VALUE"""),45576.66666666667)</f>
        <v>45576.66667</v>
      </c>
      <c r="N198" s="1">
        <f>IFERROR(__xludf.DUMMYFUNCTION("""COMPUTED_VALUE"""),7.0462239E7)</f>
        <v>70462239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IFERROR(__xludf.DUMMYFUNCTION("""COMPUTED_VALUE"""),388.92)</f>
        <v>388.92</v>
      </c>
      <c r="D199" s="2">
        <f>IFERROR(__xludf.DUMMYFUNCTION("""COMPUTED_VALUE"""),45579.66666666667)</f>
        <v>45579.66667</v>
      </c>
      <c r="E199" s="1">
        <f>IFERROR(__xludf.DUMMYFUNCTION("""COMPUTED_VALUE"""),393.77)</f>
        <v>393.77</v>
      </c>
      <c r="G199" s="2">
        <f>IFERROR(__xludf.DUMMYFUNCTION("""COMPUTED_VALUE"""),45579.66666666667)</f>
        <v>45579.66667</v>
      </c>
      <c r="H199" s="1">
        <f>IFERROR(__xludf.DUMMYFUNCTION("""COMPUTED_VALUE"""),388.45)</f>
        <v>388.45</v>
      </c>
      <c r="J199" s="2">
        <f>IFERROR(__xludf.DUMMYFUNCTION("""COMPUTED_VALUE"""),45579.66666666667)</f>
        <v>45579.66667</v>
      </c>
      <c r="K199" s="1">
        <f>IFERROR(__xludf.DUMMYFUNCTION("""COMPUTED_VALUE"""),393.43)</f>
        <v>393.43</v>
      </c>
      <c r="M199" s="2">
        <f>IFERROR(__xludf.DUMMYFUNCTION("""COMPUTED_VALUE"""),45579.66666666667)</f>
        <v>45579.66667</v>
      </c>
      <c r="N199" s="1">
        <f>IFERROR(__xludf.DUMMYFUNCTION("""COMPUTED_VALUE"""),7.2324573E7)</f>
        <v>72324573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IFERROR(__xludf.DUMMYFUNCTION("""COMPUTED_VALUE"""),395.32)</f>
        <v>395.32</v>
      </c>
      <c r="D200" s="2">
        <f>IFERROR(__xludf.DUMMYFUNCTION("""COMPUTED_VALUE"""),45580.66666666667)</f>
        <v>45580.66667</v>
      </c>
      <c r="E200" s="1">
        <f>IFERROR(__xludf.DUMMYFUNCTION("""COMPUTED_VALUE"""),397.48)</f>
        <v>397.48</v>
      </c>
      <c r="G200" s="2">
        <f>IFERROR(__xludf.DUMMYFUNCTION("""COMPUTED_VALUE"""),45580.66666666667)</f>
        <v>45580.66667</v>
      </c>
      <c r="H200" s="1">
        <f>IFERROR(__xludf.DUMMYFUNCTION("""COMPUTED_VALUE"""),394.25)</f>
        <v>394.25</v>
      </c>
      <c r="J200" s="2">
        <f>IFERROR(__xludf.DUMMYFUNCTION("""COMPUTED_VALUE"""),45580.66666666667)</f>
        <v>45580.66667</v>
      </c>
      <c r="K200" s="1">
        <f>IFERROR(__xludf.DUMMYFUNCTION("""COMPUTED_VALUE"""),394.58)</f>
        <v>394.58</v>
      </c>
      <c r="M200" s="2">
        <f>IFERROR(__xludf.DUMMYFUNCTION("""COMPUTED_VALUE"""),45580.66666666667)</f>
        <v>45580.66667</v>
      </c>
      <c r="N200" s="1">
        <f>IFERROR(__xludf.DUMMYFUNCTION("""COMPUTED_VALUE"""),9.1242863E7)</f>
        <v>91242863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IFERROR(__xludf.DUMMYFUNCTION("""COMPUTED_VALUE"""),396.05)</f>
        <v>396.05</v>
      </c>
      <c r="D201" s="2">
        <f>IFERROR(__xludf.DUMMYFUNCTION("""COMPUTED_VALUE"""),45581.66666666667)</f>
        <v>45581.66667</v>
      </c>
      <c r="E201" s="1">
        <f>IFERROR(__xludf.DUMMYFUNCTION("""COMPUTED_VALUE"""),403.23)</f>
        <v>403.23</v>
      </c>
      <c r="G201" s="2">
        <f>IFERROR(__xludf.DUMMYFUNCTION("""COMPUTED_VALUE"""),45581.66666666667)</f>
        <v>45581.66667</v>
      </c>
      <c r="H201" s="1">
        <f>IFERROR(__xludf.DUMMYFUNCTION("""COMPUTED_VALUE"""),394.62)</f>
        <v>394.62</v>
      </c>
      <c r="J201" s="2">
        <f>IFERROR(__xludf.DUMMYFUNCTION("""COMPUTED_VALUE"""),45581.66666666667)</f>
        <v>45581.66667</v>
      </c>
      <c r="K201" s="1">
        <f>IFERROR(__xludf.DUMMYFUNCTION("""COMPUTED_VALUE"""),402.7)</f>
        <v>402.7</v>
      </c>
      <c r="M201" s="2">
        <f>IFERROR(__xludf.DUMMYFUNCTION("""COMPUTED_VALUE"""),45581.66666666667)</f>
        <v>45581.66667</v>
      </c>
      <c r="N201" s="1">
        <f>IFERROR(__xludf.DUMMYFUNCTION("""COMPUTED_VALUE"""),8.2165742E7)</f>
        <v>82165742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IFERROR(__xludf.DUMMYFUNCTION("""COMPUTED_VALUE"""),404.27)</f>
        <v>404.27</v>
      </c>
      <c r="D202" s="2">
        <f>IFERROR(__xludf.DUMMYFUNCTION("""COMPUTED_VALUE"""),45582.66666666667)</f>
        <v>45582.66667</v>
      </c>
      <c r="E202" s="1">
        <f>IFERROR(__xludf.DUMMYFUNCTION("""COMPUTED_VALUE"""),404.27)</f>
        <v>404.27</v>
      </c>
      <c r="G202" s="2">
        <f>IFERROR(__xludf.DUMMYFUNCTION("""COMPUTED_VALUE"""),45582.66666666667)</f>
        <v>45582.66667</v>
      </c>
      <c r="H202" s="1">
        <f>IFERROR(__xludf.DUMMYFUNCTION("""COMPUTED_VALUE"""),398.01)</f>
        <v>398.01</v>
      </c>
      <c r="J202" s="2">
        <f>IFERROR(__xludf.DUMMYFUNCTION("""COMPUTED_VALUE"""),45582.66666666667)</f>
        <v>45582.66667</v>
      </c>
      <c r="K202" s="1">
        <f>IFERROR(__xludf.DUMMYFUNCTION("""COMPUTED_VALUE"""),398.17)</f>
        <v>398.17</v>
      </c>
      <c r="M202" s="2">
        <f>IFERROR(__xludf.DUMMYFUNCTION("""COMPUTED_VALUE"""),45582.66666666667)</f>
        <v>45582.66667</v>
      </c>
      <c r="N202" s="1">
        <f>IFERROR(__xludf.DUMMYFUNCTION("""COMPUTED_VALUE"""),8.1190799E7)</f>
        <v>81190799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IFERROR(__xludf.DUMMYFUNCTION("""COMPUTED_VALUE"""),397.66)</f>
        <v>397.66</v>
      </c>
      <c r="D203" s="2">
        <f>IFERROR(__xludf.DUMMYFUNCTION("""COMPUTED_VALUE"""),45583.66666666667)</f>
        <v>45583.66667</v>
      </c>
      <c r="E203" s="1">
        <f>IFERROR(__xludf.DUMMYFUNCTION("""COMPUTED_VALUE"""),400.88)</f>
        <v>400.88</v>
      </c>
      <c r="G203" s="2">
        <f>IFERROR(__xludf.DUMMYFUNCTION("""COMPUTED_VALUE"""),45583.66666666667)</f>
        <v>45583.66667</v>
      </c>
      <c r="H203" s="1">
        <f>IFERROR(__xludf.DUMMYFUNCTION("""COMPUTED_VALUE"""),396.23)</f>
        <v>396.23</v>
      </c>
      <c r="J203" s="2">
        <f>IFERROR(__xludf.DUMMYFUNCTION("""COMPUTED_VALUE"""),45583.66666666667)</f>
        <v>45583.66667</v>
      </c>
      <c r="K203" s="1">
        <f>IFERROR(__xludf.DUMMYFUNCTION("""COMPUTED_VALUE"""),400.58)</f>
        <v>400.58</v>
      </c>
      <c r="M203" s="2">
        <f>IFERROR(__xludf.DUMMYFUNCTION("""COMPUTED_VALUE"""),45583.66666666667)</f>
        <v>45583.66667</v>
      </c>
      <c r="N203" s="1">
        <f>IFERROR(__xludf.DUMMYFUNCTION("""COMPUTED_VALUE"""),6.8868162E7)</f>
        <v>68868162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IFERROR(__xludf.DUMMYFUNCTION("""COMPUTED_VALUE"""),401.87)</f>
        <v>401.87</v>
      </c>
      <c r="D204" s="2">
        <f>IFERROR(__xludf.DUMMYFUNCTION("""COMPUTED_VALUE"""),45586.66666666667)</f>
        <v>45586.66667</v>
      </c>
      <c r="E204" s="1">
        <f>IFERROR(__xludf.DUMMYFUNCTION("""COMPUTED_VALUE"""),403.02)</f>
        <v>403.02</v>
      </c>
      <c r="G204" s="2">
        <f>IFERROR(__xludf.DUMMYFUNCTION("""COMPUTED_VALUE"""),45586.66666666667)</f>
        <v>45586.66667</v>
      </c>
      <c r="H204" s="1">
        <f>IFERROR(__xludf.DUMMYFUNCTION("""COMPUTED_VALUE"""),397.58)</f>
        <v>397.58</v>
      </c>
      <c r="J204" s="2">
        <f>IFERROR(__xludf.DUMMYFUNCTION("""COMPUTED_VALUE"""),45586.66666666667)</f>
        <v>45586.66667</v>
      </c>
      <c r="K204" s="1">
        <f>IFERROR(__xludf.DUMMYFUNCTION("""COMPUTED_VALUE"""),399.2)</f>
        <v>399.2</v>
      </c>
      <c r="M204" s="2">
        <f>IFERROR(__xludf.DUMMYFUNCTION("""COMPUTED_VALUE"""),45586.66666666667)</f>
        <v>45586.66667</v>
      </c>
      <c r="N204" s="1">
        <f>IFERROR(__xludf.DUMMYFUNCTION("""COMPUTED_VALUE"""),6.5334529E7)</f>
        <v>65334529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IFERROR(__xludf.DUMMYFUNCTION("""COMPUTED_VALUE"""),396.46)</f>
        <v>396.46</v>
      </c>
      <c r="D205" s="2">
        <f>IFERROR(__xludf.DUMMYFUNCTION("""COMPUTED_VALUE"""),45587.66666666667)</f>
        <v>45587.66667</v>
      </c>
      <c r="E205" s="1">
        <f>IFERROR(__xludf.DUMMYFUNCTION("""COMPUTED_VALUE"""),398.39)</f>
        <v>398.39</v>
      </c>
      <c r="G205" s="2">
        <f>IFERROR(__xludf.DUMMYFUNCTION("""COMPUTED_VALUE"""),45587.66666666667)</f>
        <v>45587.66667</v>
      </c>
      <c r="H205" s="1">
        <f>IFERROR(__xludf.DUMMYFUNCTION("""COMPUTED_VALUE"""),394.6)</f>
        <v>394.6</v>
      </c>
      <c r="J205" s="2">
        <f>IFERROR(__xludf.DUMMYFUNCTION("""COMPUTED_VALUE"""),45587.66666666667)</f>
        <v>45587.66667</v>
      </c>
      <c r="K205" s="1">
        <f>IFERROR(__xludf.DUMMYFUNCTION("""COMPUTED_VALUE"""),397.49)</f>
        <v>397.49</v>
      </c>
      <c r="M205" s="2">
        <f>IFERROR(__xludf.DUMMYFUNCTION("""COMPUTED_VALUE"""),45587.66666666667)</f>
        <v>45587.66667</v>
      </c>
      <c r="N205" s="1">
        <f>IFERROR(__xludf.DUMMYFUNCTION("""COMPUTED_VALUE"""),7.0924284E7)</f>
        <v>70924284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IFERROR(__xludf.DUMMYFUNCTION("""COMPUTED_VALUE"""),397.6)</f>
        <v>397.6</v>
      </c>
      <c r="D206" s="2">
        <f>IFERROR(__xludf.DUMMYFUNCTION("""COMPUTED_VALUE"""),45588.66666666667)</f>
        <v>45588.66667</v>
      </c>
      <c r="E206" s="1">
        <f>IFERROR(__xludf.DUMMYFUNCTION("""COMPUTED_VALUE"""),401.22)</f>
        <v>401.22</v>
      </c>
      <c r="G206" s="2">
        <f>IFERROR(__xludf.DUMMYFUNCTION("""COMPUTED_VALUE"""),45588.66666666667)</f>
        <v>45588.66667</v>
      </c>
      <c r="H206" s="1">
        <f>IFERROR(__xludf.DUMMYFUNCTION("""COMPUTED_VALUE"""),397.34)</f>
        <v>397.34</v>
      </c>
      <c r="J206" s="2">
        <f>IFERROR(__xludf.DUMMYFUNCTION("""COMPUTED_VALUE"""),45588.66666666667)</f>
        <v>45588.66667</v>
      </c>
      <c r="K206" s="1">
        <f>IFERROR(__xludf.DUMMYFUNCTION("""COMPUTED_VALUE"""),401.22)</f>
        <v>401.22</v>
      </c>
      <c r="M206" s="2">
        <f>IFERROR(__xludf.DUMMYFUNCTION("""COMPUTED_VALUE"""),45588.66666666667)</f>
        <v>45588.66667</v>
      </c>
      <c r="N206" s="1">
        <f>IFERROR(__xludf.DUMMYFUNCTION("""COMPUTED_VALUE"""),7.6377424E7)</f>
        <v>76377424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IFERROR(__xludf.DUMMYFUNCTION("""COMPUTED_VALUE"""),401.11)</f>
        <v>401.11</v>
      </c>
      <c r="D207" s="2">
        <f>IFERROR(__xludf.DUMMYFUNCTION("""COMPUTED_VALUE"""),45589.66666666667)</f>
        <v>45589.66667</v>
      </c>
      <c r="E207" s="1">
        <f>IFERROR(__xludf.DUMMYFUNCTION("""COMPUTED_VALUE"""),401.41)</f>
        <v>401.41</v>
      </c>
      <c r="G207" s="2">
        <f>IFERROR(__xludf.DUMMYFUNCTION("""COMPUTED_VALUE"""),45589.66666666667)</f>
        <v>45589.66667</v>
      </c>
      <c r="H207" s="1">
        <f>IFERROR(__xludf.DUMMYFUNCTION("""COMPUTED_VALUE"""),396.71)</f>
        <v>396.71</v>
      </c>
      <c r="J207" s="2">
        <f>IFERROR(__xludf.DUMMYFUNCTION("""COMPUTED_VALUE"""),45589.66666666667)</f>
        <v>45589.66667</v>
      </c>
      <c r="K207" s="1">
        <f>IFERROR(__xludf.DUMMYFUNCTION("""COMPUTED_VALUE"""),397.98)</f>
        <v>397.98</v>
      </c>
      <c r="M207" s="2">
        <f>IFERROR(__xludf.DUMMYFUNCTION("""COMPUTED_VALUE"""),45589.66666666667)</f>
        <v>45589.66667</v>
      </c>
      <c r="N207" s="1">
        <f>IFERROR(__xludf.DUMMYFUNCTION("""COMPUTED_VALUE"""),6.7381309E7)</f>
        <v>67381309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IFERROR(__xludf.DUMMYFUNCTION("""COMPUTED_VALUE"""),400.28)</f>
        <v>400.28</v>
      </c>
      <c r="D208" s="2">
        <f>IFERROR(__xludf.DUMMYFUNCTION("""COMPUTED_VALUE"""),45590.66666666667)</f>
        <v>45590.66667</v>
      </c>
      <c r="E208" s="1">
        <f>IFERROR(__xludf.DUMMYFUNCTION("""COMPUTED_VALUE"""),400.28)</f>
        <v>400.28</v>
      </c>
      <c r="G208" s="2">
        <f>IFERROR(__xludf.DUMMYFUNCTION("""COMPUTED_VALUE"""),45590.66666666667)</f>
        <v>45590.66667</v>
      </c>
      <c r="H208" s="1">
        <f>IFERROR(__xludf.DUMMYFUNCTION("""COMPUTED_VALUE"""),392.17)</f>
        <v>392.17</v>
      </c>
      <c r="J208" s="2">
        <f>IFERROR(__xludf.DUMMYFUNCTION("""COMPUTED_VALUE"""),45590.66666666667)</f>
        <v>45590.66667</v>
      </c>
      <c r="K208" s="1">
        <f>IFERROR(__xludf.DUMMYFUNCTION("""COMPUTED_VALUE"""),392.47)</f>
        <v>392.47</v>
      </c>
      <c r="M208" s="2">
        <f>IFERROR(__xludf.DUMMYFUNCTION("""COMPUTED_VALUE"""),45590.66666666667)</f>
        <v>45590.66667</v>
      </c>
      <c r="N208" s="1">
        <f>IFERROR(__xludf.DUMMYFUNCTION("""COMPUTED_VALUE"""),6.8390911E7)</f>
        <v>68390911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IFERROR(__xludf.DUMMYFUNCTION("""COMPUTED_VALUE"""),394.49)</f>
        <v>394.49</v>
      </c>
      <c r="D209" s="2">
        <f>IFERROR(__xludf.DUMMYFUNCTION("""COMPUTED_VALUE"""),45593.66666666667)</f>
        <v>45593.66667</v>
      </c>
      <c r="E209" s="1">
        <f>IFERROR(__xludf.DUMMYFUNCTION("""COMPUTED_VALUE"""),397.48)</f>
        <v>397.48</v>
      </c>
      <c r="G209" s="2">
        <f>IFERROR(__xludf.DUMMYFUNCTION("""COMPUTED_VALUE"""),45593.66666666667)</f>
        <v>45593.66667</v>
      </c>
      <c r="H209" s="1">
        <f>IFERROR(__xludf.DUMMYFUNCTION("""COMPUTED_VALUE"""),393.57)</f>
        <v>393.57</v>
      </c>
      <c r="J209" s="2">
        <f>IFERROR(__xludf.DUMMYFUNCTION("""COMPUTED_VALUE"""),45593.66666666667)</f>
        <v>45593.66667</v>
      </c>
      <c r="K209" s="1">
        <f>IFERROR(__xludf.DUMMYFUNCTION("""COMPUTED_VALUE"""),395.71)</f>
        <v>395.71</v>
      </c>
      <c r="M209" s="2">
        <f>IFERROR(__xludf.DUMMYFUNCTION("""COMPUTED_VALUE"""),45593.66666666667)</f>
        <v>45593.66667</v>
      </c>
      <c r="N209" s="1">
        <f>IFERROR(__xludf.DUMMYFUNCTION("""COMPUTED_VALUE"""),6.0654098E7)</f>
        <v>60654098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IFERROR(__xludf.DUMMYFUNCTION("""COMPUTED_VALUE"""),390.35)</f>
        <v>390.35</v>
      </c>
      <c r="D210" s="2">
        <f>IFERROR(__xludf.DUMMYFUNCTION("""COMPUTED_VALUE"""),45594.66666666667)</f>
        <v>45594.66667</v>
      </c>
      <c r="E210" s="1">
        <f>IFERROR(__xludf.DUMMYFUNCTION("""COMPUTED_VALUE"""),390.75)</f>
        <v>390.75</v>
      </c>
      <c r="G210" s="2">
        <f>IFERROR(__xludf.DUMMYFUNCTION("""COMPUTED_VALUE"""),45594.66666666667)</f>
        <v>45594.66667</v>
      </c>
      <c r="H210" s="1">
        <f>IFERROR(__xludf.DUMMYFUNCTION("""COMPUTED_VALUE"""),387.12)</f>
        <v>387.12</v>
      </c>
      <c r="J210" s="2">
        <f>IFERROR(__xludf.DUMMYFUNCTION("""COMPUTED_VALUE"""),45594.66666666667)</f>
        <v>45594.66667</v>
      </c>
      <c r="K210" s="1">
        <f>IFERROR(__xludf.DUMMYFUNCTION("""COMPUTED_VALUE"""),387.2)</f>
        <v>387.2</v>
      </c>
      <c r="M210" s="2">
        <f>IFERROR(__xludf.DUMMYFUNCTION("""COMPUTED_VALUE"""),45594.66666666667)</f>
        <v>45594.66667</v>
      </c>
      <c r="N210" s="1">
        <f>IFERROR(__xludf.DUMMYFUNCTION("""COMPUTED_VALUE"""),9.4340428E7)</f>
        <v>94340428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IFERROR(__xludf.DUMMYFUNCTION("""COMPUTED_VALUE"""),388.42)</f>
        <v>388.42</v>
      </c>
      <c r="D211" s="2">
        <f>IFERROR(__xludf.DUMMYFUNCTION("""COMPUTED_VALUE"""),45595.66666666667)</f>
        <v>45595.66667</v>
      </c>
      <c r="E211" s="1">
        <f>IFERROR(__xludf.DUMMYFUNCTION("""COMPUTED_VALUE"""),389.09)</f>
        <v>389.09</v>
      </c>
      <c r="G211" s="2">
        <f>IFERROR(__xludf.DUMMYFUNCTION("""COMPUTED_VALUE"""),45595.66666666667)</f>
        <v>45595.66667</v>
      </c>
      <c r="H211" s="1">
        <f>IFERROR(__xludf.DUMMYFUNCTION("""COMPUTED_VALUE"""),385.33)</f>
        <v>385.33</v>
      </c>
      <c r="J211" s="2">
        <f>IFERROR(__xludf.DUMMYFUNCTION("""COMPUTED_VALUE"""),45595.66666666667)</f>
        <v>45595.66667</v>
      </c>
      <c r="K211" s="1">
        <f>IFERROR(__xludf.DUMMYFUNCTION("""COMPUTED_VALUE"""),385.75)</f>
        <v>385.75</v>
      </c>
      <c r="M211" s="2">
        <f>IFERROR(__xludf.DUMMYFUNCTION("""COMPUTED_VALUE"""),45595.66666666667)</f>
        <v>45595.66667</v>
      </c>
      <c r="N211" s="1">
        <f>IFERROR(__xludf.DUMMYFUNCTION("""COMPUTED_VALUE"""),9.1941527E7)</f>
        <v>91941527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IFERROR(__xludf.DUMMYFUNCTION("""COMPUTED_VALUE"""),385.94)</f>
        <v>385.94</v>
      </c>
      <c r="D212" s="2">
        <f>IFERROR(__xludf.DUMMYFUNCTION("""COMPUTED_VALUE"""),45596.66666666667)</f>
        <v>45596.66667</v>
      </c>
      <c r="E212" s="1">
        <f>IFERROR(__xludf.DUMMYFUNCTION("""COMPUTED_VALUE"""),393.22)</f>
        <v>393.22</v>
      </c>
      <c r="G212" s="2">
        <f>IFERROR(__xludf.DUMMYFUNCTION("""COMPUTED_VALUE"""),45596.66666666667)</f>
        <v>45596.66667</v>
      </c>
      <c r="H212" s="1">
        <f>IFERROR(__xludf.DUMMYFUNCTION("""COMPUTED_VALUE"""),385.94)</f>
        <v>385.94</v>
      </c>
      <c r="J212" s="2">
        <f>IFERROR(__xludf.DUMMYFUNCTION("""COMPUTED_VALUE"""),45596.66666666667)</f>
        <v>45596.66667</v>
      </c>
      <c r="K212" s="1">
        <f>IFERROR(__xludf.DUMMYFUNCTION("""COMPUTED_VALUE"""),390.83)</f>
        <v>390.83</v>
      </c>
      <c r="M212" s="2">
        <f>IFERROR(__xludf.DUMMYFUNCTION("""COMPUTED_VALUE"""),45596.66666666667)</f>
        <v>45596.66667</v>
      </c>
      <c r="N212" s="1">
        <f>IFERROR(__xludf.DUMMYFUNCTION("""COMPUTED_VALUE"""),1.17951557E8)</f>
        <v>117951557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IFERROR(__xludf.DUMMYFUNCTION("""COMPUTED_VALUE"""),390.05)</f>
        <v>390.05</v>
      </c>
      <c r="D213" s="2">
        <f>IFERROR(__xludf.DUMMYFUNCTION("""COMPUTED_VALUE"""),45597.66666666667)</f>
        <v>45597.66667</v>
      </c>
      <c r="E213" s="1">
        <f>IFERROR(__xludf.DUMMYFUNCTION("""COMPUTED_VALUE"""),391.31)</f>
        <v>391.31</v>
      </c>
      <c r="G213" s="2">
        <f>IFERROR(__xludf.DUMMYFUNCTION("""COMPUTED_VALUE"""),45597.66666666667)</f>
        <v>45597.66667</v>
      </c>
      <c r="H213" s="1">
        <f>IFERROR(__xludf.DUMMYFUNCTION("""COMPUTED_VALUE"""),380.75)</f>
        <v>380.75</v>
      </c>
      <c r="J213" s="2">
        <f>IFERROR(__xludf.DUMMYFUNCTION("""COMPUTED_VALUE"""),45597.66666666667)</f>
        <v>45597.66667</v>
      </c>
      <c r="K213" s="1">
        <f>IFERROR(__xludf.DUMMYFUNCTION("""COMPUTED_VALUE"""),381.14)</f>
        <v>381.14</v>
      </c>
      <c r="M213" s="2">
        <f>IFERROR(__xludf.DUMMYFUNCTION("""COMPUTED_VALUE"""),45597.66666666667)</f>
        <v>45597.66667</v>
      </c>
      <c r="N213" s="1">
        <f>IFERROR(__xludf.DUMMYFUNCTION("""COMPUTED_VALUE"""),1.26652208E8)</f>
        <v>126652208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IFERROR(__xludf.DUMMYFUNCTION("""COMPUTED_VALUE"""),376.34)</f>
        <v>376.34</v>
      </c>
      <c r="D214" s="2">
        <f>IFERROR(__xludf.DUMMYFUNCTION("""COMPUTED_VALUE"""),45600.66666666667)</f>
        <v>45600.66667</v>
      </c>
      <c r="E214" s="1">
        <f>IFERROR(__xludf.DUMMYFUNCTION("""COMPUTED_VALUE"""),379.36)</f>
        <v>379.36</v>
      </c>
      <c r="G214" s="2">
        <f>IFERROR(__xludf.DUMMYFUNCTION("""COMPUTED_VALUE"""),45600.66666666667)</f>
        <v>45600.66667</v>
      </c>
      <c r="H214" s="1">
        <f>IFERROR(__xludf.DUMMYFUNCTION("""COMPUTED_VALUE"""),374.92)</f>
        <v>374.92</v>
      </c>
      <c r="J214" s="2">
        <f>IFERROR(__xludf.DUMMYFUNCTION("""COMPUTED_VALUE"""),45600.66666666667)</f>
        <v>45600.66667</v>
      </c>
      <c r="K214" s="1">
        <f>IFERROR(__xludf.DUMMYFUNCTION("""COMPUTED_VALUE"""),376.88)</f>
        <v>376.88</v>
      </c>
      <c r="M214" s="2">
        <f>IFERROR(__xludf.DUMMYFUNCTION("""COMPUTED_VALUE"""),45600.66666666667)</f>
        <v>45600.66667</v>
      </c>
      <c r="N214" s="1">
        <f>IFERROR(__xludf.DUMMYFUNCTION("""COMPUTED_VALUE"""),1.29757514E8)</f>
        <v>129757514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IFERROR(__xludf.DUMMYFUNCTION("""COMPUTED_VALUE"""),376.8)</f>
        <v>376.8</v>
      </c>
      <c r="D215" s="2">
        <f>IFERROR(__xludf.DUMMYFUNCTION("""COMPUTED_VALUE"""),45601.66666666667)</f>
        <v>45601.66667</v>
      </c>
      <c r="E215" s="1">
        <f>IFERROR(__xludf.DUMMYFUNCTION("""COMPUTED_VALUE"""),382.56)</f>
        <v>382.56</v>
      </c>
      <c r="G215" s="2">
        <f>IFERROR(__xludf.DUMMYFUNCTION("""COMPUTED_VALUE"""),45601.66666666667)</f>
        <v>45601.66667</v>
      </c>
      <c r="H215" s="1">
        <f>IFERROR(__xludf.DUMMYFUNCTION("""COMPUTED_VALUE"""),375.35)</f>
        <v>375.35</v>
      </c>
      <c r="J215" s="2">
        <f>IFERROR(__xludf.DUMMYFUNCTION("""COMPUTED_VALUE"""),45601.66666666667)</f>
        <v>45601.66667</v>
      </c>
      <c r="K215" s="1">
        <f>IFERROR(__xludf.DUMMYFUNCTION("""COMPUTED_VALUE"""),382.48)</f>
        <v>382.48</v>
      </c>
      <c r="M215" s="2">
        <f>IFERROR(__xludf.DUMMYFUNCTION("""COMPUTED_VALUE"""),45601.66666666667)</f>
        <v>45601.66667</v>
      </c>
      <c r="N215" s="1">
        <f>IFERROR(__xludf.DUMMYFUNCTION("""COMPUTED_VALUE"""),9.4128737E7)</f>
        <v>94128737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IFERROR(__xludf.DUMMYFUNCTION("""COMPUTED_VALUE"""),378.76)</f>
        <v>378.76</v>
      </c>
      <c r="D216" s="2">
        <f>IFERROR(__xludf.DUMMYFUNCTION("""COMPUTED_VALUE"""),45602.66666666667)</f>
        <v>45602.66667</v>
      </c>
      <c r="E216" s="1">
        <f>IFERROR(__xludf.DUMMYFUNCTION("""COMPUTED_VALUE"""),379.06)</f>
        <v>379.06</v>
      </c>
      <c r="G216" s="2">
        <f>IFERROR(__xludf.DUMMYFUNCTION("""COMPUTED_VALUE"""),45602.66666666667)</f>
        <v>45602.66667</v>
      </c>
      <c r="H216" s="1">
        <f>IFERROR(__xludf.DUMMYFUNCTION("""COMPUTED_VALUE"""),374.15)</f>
        <v>374.15</v>
      </c>
      <c r="J216" s="2">
        <f>IFERROR(__xludf.DUMMYFUNCTION("""COMPUTED_VALUE"""),45602.66666666667)</f>
        <v>45602.66667</v>
      </c>
      <c r="K216" s="1">
        <f>IFERROR(__xludf.DUMMYFUNCTION("""COMPUTED_VALUE"""),377.23)</f>
        <v>377.23</v>
      </c>
      <c r="M216" s="2">
        <f>IFERROR(__xludf.DUMMYFUNCTION("""COMPUTED_VALUE"""),45602.66666666667)</f>
        <v>45602.66667</v>
      </c>
      <c r="N216" s="1">
        <f>IFERROR(__xludf.DUMMYFUNCTION("""COMPUTED_VALUE"""),1.60893159E8)</f>
        <v>160893159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IFERROR(__xludf.DUMMYFUNCTION("""COMPUTED_VALUE"""),379.31)</f>
        <v>379.31</v>
      </c>
      <c r="D217" s="2">
        <f>IFERROR(__xludf.DUMMYFUNCTION("""COMPUTED_VALUE"""),45603.66666666667)</f>
        <v>45603.66667</v>
      </c>
      <c r="E217" s="1">
        <f>IFERROR(__xludf.DUMMYFUNCTION("""COMPUTED_VALUE"""),381.62)</f>
        <v>381.62</v>
      </c>
      <c r="G217" s="2">
        <f>IFERROR(__xludf.DUMMYFUNCTION("""COMPUTED_VALUE"""),45603.66666666667)</f>
        <v>45603.66667</v>
      </c>
      <c r="H217" s="1">
        <f>IFERROR(__xludf.DUMMYFUNCTION("""COMPUTED_VALUE"""),376.11)</f>
        <v>376.11</v>
      </c>
      <c r="J217" s="2">
        <f>IFERROR(__xludf.DUMMYFUNCTION("""COMPUTED_VALUE"""),45603.66666666667)</f>
        <v>45603.66667</v>
      </c>
      <c r="K217" s="1">
        <f>IFERROR(__xludf.DUMMYFUNCTION("""COMPUTED_VALUE"""),378.53)</f>
        <v>378.53</v>
      </c>
      <c r="M217" s="2">
        <f>IFERROR(__xludf.DUMMYFUNCTION("""COMPUTED_VALUE"""),45603.66666666667)</f>
        <v>45603.66667</v>
      </c>
      <c r="N217" s="1">
        <f>IFERROR(__xludf.DUMMYFUNCTION("""COMPUTED_VALUE"""),1.33866794E8)</f>
        <v>133866794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IFERROR(__xludf.DUMMYFUNCTION("""COMPUTED_VALUE"""),379.78)</f>
        <v>379.78</v>
      </c>
      <c r="D218" s="2">
        <f>IFERROR(__xludf.DUMMYFUNCTION("""COMPUTED_VALUE"""),45604.66666666667)</f>
        <v>45604.66667</v>
      </c>
      <c r="E218" s="1">
        <f>IFERROR(__xludf.DUMMYFUNCTION("""COMPUTED_VALUE"""),385.7)</f>
        <v>385.7</v>
      </c>
      <c r="G218" s="2">
        <f>IFERROR(__xludf.DUMMYFUNCTION("""COMPUTED_VALUE"""),45604.66666666667)</f>
        <v>45604.66667</v>
      </c>
      <c r="H218" s="1">
        <f>IFERROR(__xludf.DUMMYFUNCTION("""COMPUTED_VALUE"""),379.78)</f>
        <v>379.78</v>
      </c>
      <c r="J218" s="2">
        <f>IFERROR(__xludf.DUMMYFUNCTION("""COMPUTED_VALUE"""),45604.66666666667)</f>
        <v>45604.66667</v>
      </c>
      <c r="K218" s="1">
        <f>IFERROR(__xludf.DUMMYFUNCTION("""COMPUTED_VALUE"""),384.91)</f>
        <v>384.91</v>
      </c>
      <c r="M218" s="2">
        <f>IFERROR(__xludf.DUMMYFUNCTION("""COMPUTED_VALUE"""),45604.66666666667)</f>
        <v>45604.66667</v>
      </c>
      <c r="N218" s="1">
        <f>IFERROR(__xludf.DUMMYFUNCTION("""COMPUTED_VALUE"""),1.18321755E8)</f>
        <v>118321755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IFERROR(__xludf.DUMMYFUNCTION("""COMPUTED_VALUE"""),385.36)</f>
        <v>385.36</v>
      </c>
      <c r="D219" s="2">
        <f>IFERROR(__xludf.DUMMYFUNCTION("""COMPUTED_VALUE"""),45607.66666666667)</f>
        <v>45607.66667</v>
      </c>
      <c r="E219" s="1">
        <f>IFERROR(__xludf.DUMMYFUNCTION("""COMPUTED_VALUE"""),387.84)</f>
        <v>387.84</v>
      </c>
      <c r="G219" s="2">
        <f>IFERROR(__xludf.DUMMYFUNCTION("""COMPUTED_VALUE"""),45607.66666666667)</f>
        <v>45607.66667</v>
      </c>
      <c r="H219" s="1">
        <f>IFERROR(__xludf.DUMMYFUNCTION("""COMPUTED_VALUE"""),384.26)</f>
        <v>384.26</v>
      </c>
      <c r="J219" s="2">
        <f>IFERROR(__xludf.DUMMYFUNCTION("""COMPUTED_VALUE"""),45607.66666666667)</f>
        <v>45607.66667</v>
      </c>
      <c r="K219" s="1">
        <f>IFERROR(__xludf.DUMMYFUNCTION("""COMPUTED_VALUE"""),385.09)</f>
        <v>385.09</v>
      </c>
      <c r="M219" s="2">
        <f>IFERROR(__xludf.DUMMYFUNCTION("""COMPUTED_VALUE"""),45607.66666666667)</f>
        <v>45607.66667</v>
      </c>
      <c r="N219" s="1">
        <f>IFERROR(__xludf.DUMMYFUNCTION("""COMPUTED_VALUE"""),1.06685063E8)</f>
        <v>106685063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IFERROR(__xludf.DUMMYFUNCTION("""COMPUTED_VALUE"""),384.23)</f>
        <v>384.23</v>
      </c>
      <c r="D220" s="2">
        <f>IFERROR(__xludf.DUMMYFUNCTION("""COMPUTED_VALUE"""),45608.66666666667)</f>
        <v>45608.66667</v>
      </c>
      <c r="E220" s="1">
        <f>IFERROR(__xludf.DUMMYFUNCTION("""COMPUTED_VALUE"""),384.62)</f>
        <v>384.62</v>
      </c>
      <c r="G220" s="2">
        <f>IFERROR(__xludf.DUMMYFUNCTION("""COMPUTED_VALUE"""),45608.66666666667)</f>
        <v>45608.66667</v>
      </c>
      <c r="H220" s="1">
        <f>IFERROR(__xludf.DUMMYFUNCTION("""COMPUTED_VALUE"""),378.06)</f>
        <v>378.06</v>
      </c>
      <c r="J220" s="2">
        <f>IFERROR(__xludf.DUMMYFUNCTION("""COMPUTED_VALUE"""),45608.66666666667)</f>
        <v>45608.66667</v>
      </c>
      <c r="K220" s="1">
        <f>IFERROR(__xludf.DUMMYFUNCTION("""COMPUTED_VALUE"""),380.15)</f>
        <v>380.15</v>
      </c>
      <c r="M220" s="2">
        <f>IFERROR(__xludf.DUMMYFUNCTION("""COMPUTED_VALUE"""),45608.66666666667)</f>
        <v>45608.66667</v>
      </c>
      <c r="N220" s="1">
        <f>IFERROR(__xludf.DUMMYFUNCTION("""COMPUTED_VALUE"""),9.5111938E7)</f>
        <v>95111938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IFERROR(__xludf.DUMMYFUNCTION("""COMPUTED_VALUE"""),381.98)</f>
        <v>381.98</v>
      </c>
      <c r="D221" s="2">
        <f>IFERROR(__xludf.DUMMYFUNCTION("""COMPUTED_VALUE"""),45609.66666666667)</f>
        <v>45609.66667</v>
      </c>
      <c r="E221" s="1">
        <f>IFERROR(__xludf.DUMMYFUNCTION("""COMPUTED_VALUE"""),382.7)</f>
        <v>382.7</v>
      </c>
      <c r="G221" s="2">
        <f>IFERROR(__xludf.DUMMYFUNCTION("""COMPUTED_VALUE"""),45609.66666666667)</f>
        <v>45609.66667</v>
      </c>
      <c r="H221" s="1">
        <f>IFERROR(__xludf.DUMMYFUNCTION("""COMPUTED_VALUE"""),377.86)</f>
        <v>377.86</v>
      </c>
      <c r="J221" s="2">
        <f>IFERROR(__xludf.DUMMYFUNCTION("""COMPUTED_VALUE"""),45609.66666666667)</f>
        <v>45609.66667</v>
      </c>
      <c r="K221" s="1">
        <f>IFERROR(__xludf.DUMMYFUNCTION("""COMPUTED_VALUE"""),379.41)</f>
        <v>379.41</v>
      </c>
      <c r="M221" s="2">
        <f>IFERROR(__xludf.DUMMYFUNCTION("""COMPUTED_VALUE"""),45609.66666666667)</f>
        <v>45609.66667</v>
      </c>
      <c r="N221" s="1">
        <f>IFERROR(__xludf.DUMMYFUNCTION("""COMPUTED_VALUE"""),9.0642972E7)</f>
        <v>90642972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IFERROR(__xludf.DUMMYFUNCTION("""COMPUTED_VALUE"""),379.6)</f>
        <v>379.6</v>
      </c>
      <c r="D222" s="2">
        <f>IFERROR(__xludf.DUMMYFUNCTION("""COMPUTED_VALUE"""),45610.66666666667)</f>
        <v>45610.66667</v>
      </c>
      <c r="E222" s="1">
        <f>IFERROR(__xludf.DUMMYFUNCTION("""COMPUTED_VALUE"""),382.34)</f>
        <v>382.34</v>
      </c>
      <c r="G222" s="2">
        <f>IFERROR(__xludf.DUMMYFUNCTION("""COMPUTED_VALUE"""),45610.66666666667)</f>
        <v>45610.66667</v>
      </c>
      <c r="H222" s="1">
        <f>IFERROR(__xludf.DUMMYFUNCTION("""COMPUTED_VALUE"""),378.09)</f>
        <v>378.09</v>
      </c>
      <c r="J222" s="2">
        <f>IFERROR(__xludf.DUMMYFUNCTION("""COMPUTED_VALUE"""),45610.66666666667)</f>
        <v>45610.66667</v>
      </c>
      <c r="K222" s="1">
        <f>IFERROR(__xludf.DUMMYFUNCTION("""COMPUTED_VALUE"""),378.65)</f>
        <v>378.65</v>
      </c>
      <c r="M222" s="2">
        <f>IFERROR(__xludf.DUMMYFUNCTION("""COMPUTED_VALUE"""),45610.66666666667)</f>
        <v>45610.66667</v>
      </c>
      <c r="N222" s="1">
        <f>IFERROR(__xludf.DUMMYFUNCTION("""COMPUTED_VALUE"""),8.6637395E7)</f>
        <v>86637395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IFERROR(__xludf.DUMMYFUNCTION("""COMPUTED_VALUE"""),378.12)</f>
        <v>378.12</v>
      </c>
      <c r="D223" s="2">
        <f>IFERROR(__xludf.DUMMYFUNCTION("""COMPUTED_VALUE"""),45611.66666666667)</f>
        <v>45611.66667</v>
      </c>
      <c r="E223" s="1">
        <f>IFERROR(__xludf.DUMMYFUNCTION("""COMPUTED_VALUE"""),383.97)</f>
        <v>383.97</v>
      </c>
      <c r="G223" s="2">
        <f>IFERROR(__xludf.DUMMYFUNCTION("""COMPUTED_VALUE"""),45611.66666666667)</f>
        <v>45611.66667</v>
      </c>
      <c r="H223" s="1">
        <f>IFERROR(__xludf.DUMMYFUNCTION("""COMPUTED_VALUE"""),378.12)</f>
        <v>378.12</v>
      </c>
      <c r="J223" s="2">
        <f>IFERROR(__xludf.DUMMYFUNCTION("""COMPUTED_VALUE"""),45611.66666666667)</f>
        <v>45611.66667</v>
      </c>
      <c r="K223" s="1">
        <f>IFERROR(__xludf.DUMMYFUNCTION("""COMPUTED_VALUE"""),383.67)</f>
        <v>383.67</v>
      </c>
      <c r="M223" s="2">
        <f>IFERROR(__xludf.DUMMYFUNCTION("""COMPUTED_VALUE"""),45611.66666666667)</f>
        <v>45611.66667</v>
      </c>
      <c r="N223" s="1">
        <f>IFERROR(__xludf.DUMMYFUNCTION("""COMPUTED_VALUE"""),1.12520814E8)</f>
        <v>112520814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IFERROR(__xludf.DUMMYFUNCTION("""COMPUTED_VALUE"""),383.12)</f>
        <v>383.12</v>
      </c>
      <c r="D224" s="2">
        <f>IFERROR(__xludf.DUMMYFUNCTION("""COMPUTED_VALUE"""),45614.66666666667)</f>
        <v>45614.66667</v>
      </c>
      <c r="E224" s="1">
        <f>IFERROR(__xludf.DUMMYFUNCTION("""COMPUTED_VALUE"""),387.71)</f>
        <v>387.71</v>
      </c>
      <c r="G224" s="2">
        <f>IFERROR(__xludf.DUMMYFUNCTION("""COMPUTED_VALUE"""),45614.66666666667)</f>
        <v>45614.66667</v>
      </c>
      <c r="H224" s="1">
        <f>IFERROR(__xludf.DUMMYFUNCTION("""COMPUTED_VALUE"""),382.63)</f>
        <v>382.63</v>
      </c>
      <c r="J224" s="2">
        <f>IFERROR(__xludf.DUMMYFUNCTION("""COMPUTED_VALUE"""),45614.66666666667)</f>
        <v>45614.66667</v>
      </c>
      <c r="K224" s="1">
        <f>IFERROR(__xludf.DUMMYFUNCTION("""COMPUTED_VALUE"""),386.43)</f>
        <v>386.43</v>
      </c>
      <c r="M224" s="2">
        <f>IFERROR(__xludf.DUMMYFUNCTION("""COMPUTED_VALUE"""),45614.66666666667)</f>
        <v>45614.66667</v>
      </c>
      <c r="N224" s="1">
        <f>IFERROR(__xludf.DUMMYFUNCTION("""COMPUTED_VALUE"""),8.7338648E7)</f>
        <v>87338648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IFERROR(__xludf.DUMMYFUNCTION("""COMPUTED_VALUE"""),384.44)</f>
        <v>384.44</v>
      </c>
      <c r="D225" s="2">
        <f>IFERROR(__xludf.DUMMYFUNCTION("""COMPUTED_VALUE"""),45615.66666666667)</f>
        <v>45615.66667</v>
      </c>
      <c r="E225" s="1">
        <f>IFERROR(__xludf.DUMMYFUNCTION("""COMPUTED_VALUE"""),389.56)</f>
        <v>389.56</v>
      </c>
      <c r="G225" s="2">
        <f>IFERROR(__xludf.DUMMYFUNCTION("""COMPUTED_VALUE"""),45615.66666666667)</f>
        <v>45615.66667</v>
      </c>
      <c r="H225" s="1">
        <f>IFERROR(__xludf.DUMMYFUNCTION("""COMPUTED_VALUE"""),383.21)</f>
        <v>383.21</v>
      </c>
      <c r="J225" s="2">
        <f>IFERROR(__xludf.DUMMYFUNCTION("""COMPUTED_VALUE"""),45615.66666666667)</f>
        <v>45615.66667</v>
      </c>
      <c r="K225" s="1">
        <f>IFERROR(__xludf.DUMMYFUNCTION("""COMPUTED_VALUE"""),389.39)</f>
        <v>389.39</v>
      </c>
      <c r="M225" s="2">
        <f>IFERROR(__xludf.DUMMYFUNCTION("""COMPUTED_VALUE"""),45615.66666666667)</f>
        <v>45615.66667</v>
      </c>
      <c r="N225" s="1">
        <f>IFERROR(__xludf.DUMMYFUNCTION("""COMPUTED_VALUE"""),8.7057481E7)</f>
        <v>87057481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IFERROR(__xludf.DUMMYFUNCTION("""COMPUTED_VALUE"""),390.04)</f>
        <v>390.04</v>
      </c>
      <c r="D226" s="2">
        <f>IFERROR(__xludf.DUMMYFUNCTION("""COMPUTED_VALUE"""),45616.66666666667)</f>
        <v>45616.66667</v>
      </c>
      <c r="E226" s="1">
        <f>IFERROR(__xludf.DUMMYFUNCTION("""COMPUTED_VALUE"""),391.74)</f>
        <v>391.74</v>
      </c>
      <c r="G226" s="2">
        <f>IFERROR(__xludf.DUMMYFUNCTION("""COMPUTED_VALUE"""),45616.66666666667)</f>
        <v>45616.66667</v>
      </c>
      <c r="H226" s="1">
        <f>IFERROR(__xludf.DUMMYFUNCTION("""COMPUTED_VALUE"""),387.6)</f>
        <v>387.6</v>
      </c>
      <c r="J226" s="2">
        <f>IFERROR(__xludf.DUMMYFUNCTION("""COMPUTED_VALUE"""),45616.66666666667)</f>
        <v>45616.66667</v>
      </c>
      <c r="K226" s="1">
        <f>IFERROR(__xludf.DUMMYFUNCTION("""COMPUTED_VALUE"""),389.39)</f>
        <v>389.39</v>
      </c>
      <c r="M226" s="2">
        <f>IFERROR(__xludf.DUMMYFUNCTION("""COMPUTED_VALUE"""),45616.66666666667)</f>
        <v>45616.66667</v>
      </c>
      <c r="N226" s="1">
        <f>IFERROR(__xludf.DUMMYFUNCTION("""COMPUTED_VALUE"""),8.3287369E7)</f>
        <v>83287369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IFERROR(__xludf.DUMMYFUNCTION("""COMPUTED_VALUE"""),390.32)</f>
        <v>390.32</v>
      </c>
      <c r="D227" s="2">
        <f>IFERROR(__xludf.DUMMYFUNCTION("""COMPUTED_VALUE"""),45617.66666666667)</f>
        <v>45617.66667</v>
      </c>
      <c r="E227" s="1">
        <f>IFERROR(__xludf.DUMMYFUNCTION("""COMPUTED_VALUE"""),397.03)</f>
        <v>397.03</v>
      </c>
      <c r="G227" s="2">
        <f>IFERROR(__xludf.DUMMYFUNCTION("""COMPUTED_VALUE"""),45617.66666666667)</f>
        <v>45617.66667</v>
      </c>
      <c r="H227" s="1">
        <f>IFERROR(__xludf.DUMMYFUNCTION("""COMPUTED_VALUE"""),388.24)</f>
        <v>388.24</v>
      </c>
      <c r="J227" s="2">
        <f>IFERROR(__xludf.DUMMYFUNCTION("""COMPUTED_VALUE"""),45617.66666666667)</f>
        <v>45617.66667</v>
      </c>
      <c r="K227" s="1">
        <f>IFERROR(__xludf.DUMMYFUNCTION("""COMPUTED_VALUE"""),396.71)</f>
        <v>396.71</v>
      </c>
      <c r="M227" s="2">
        <f>IFERROR(__xludf.DUMMYFUNCTION("""COMPUTED_VALUE"""),45617.66666666667)</f>
        <v>45617.66667</v>
      </c>
      <c r="N227" s="1">
        <f>IFERROR(__xludf.DUMMYFUNCTION("""COMPUTED_VALUE"""),1.08739536E8)</f>
        <v>108739536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IFERROR(__xludf.DUMMYFUNCTION("""COMPUTED_VALUE"""),397.39)</f>
        <v>397.39</v>
      </c>
      <c r="D228" s="2">
        <f>IFERROR(__xludf.DUMMYFUNCTION("""COMPUTED_VALUE"""),45618.66666666667)</f>
        <v>45618.66667</v>
      </c>
      <c r="E228" s="1">
        <f>IFERROR(__xludf.DUMMYFUNCTION("""COMPUTED_VALUE"""),398.05)</f>
        <v>398.05</v>
      </c>
      <c r="G228" s="2">
        <f>IFERROR(__xludf.DUMMYFUNCTION("""COMPUTED_VALUE"""),45618.66666666667)</f>
        <v>45618.66667</v>
      </c>
      <c r="H228" s="1">
        <f>IFERROR(__xludf.DUMMYFUNCTION("""COMPUTED_VALUE"""),393.18)</f>
        <v>393.18</v>
      </c>
      <c r="J228" s="2">
        <f>IFERROR(__xludf.DUMMYFUNCTION("""COMPUTED_VALUE"""),45618.66666666667)</f>
        <v>45618.66667</v>
      </c>
      <c r="K228" s="1">
        <f>IFERROR(__xludf.DUMMYFUNCTION("""COMPUTED_VALUE"""),393.42)</f>
        <v>393.42</v>
      </c>
      <c r="M228" s="2">
        <f>IFERROR(__xludf.DUMMYFUNCTION("""COMPUTED_VALUE"""),45618.66666666667)</f>
        <v>45618.66667</v>
      </c>
      <c r="N228" s="1">
        <f>IFERROR(__xludf.DUMMYFUNCTION("""COMPUTED_VALUE"""),1.03019309E8)</f>
        <v>103019309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IFERROR(__xludf.DUMMYFUNCTION("""COMPUTED_VALUE"""),395.73)</f>
        <v>395.73</v>
      </c>
      <c r="D229" s="2">
        <f>IFERROR(__xludf.DUMMYFUNCTION("""COMPUTED_VALUE"""),45621.66666666667)</f>
        <v>45621.66667</v>
      </c>
      <c r="E229" s="1">
        <f>IFERROR(__xludf.DUMMYFUNCTION("""COMPUTED_VALUE"""),397.4)</f>
        <v>397.4</v>
      </c>
      <c r="G229" s="2">
        <f>IFERROR(__xludf.DUMMYFUNCTION("""COMPUTED_VALUE"""),45621.66666666667)</f>
        <v>45621.66667</v>
      </c>
      <c r="H229" s="1">
        <f>IFERROR(__xludf.DUMMYFUNCTION("""COMPUTED_VALUE"""),390.4)</f>
        <v>390.4</v>
      </c>
      <c r="J229" s="2">
        <f>IFERROR(__xludf.DUMMYFUNCTION("""COMPUTED_VALUE"""),45621.66666666667)</f>
        <v>45621.66667</v>
      </c>
      <c r="K229" s="1">
        <f>IFERROR(__xludf.DUMMYFUNCTION("""COMPUTED_VALUE"""),393.68)</f>
        <v>393.68</v>
      </c>
      <c r="M229" s="2">
        <f>IFERROR(__xludf.DUMMYFUNCTION("""COMPUTED_VALUE"""),45621.66666666667)</f>
        <v>45621.66667</v>
      </c>
      <c r="N229" s="1">
        <f>IFERROR(__xludf.DUMMYFUNCTION("""COMPUTED_VALUE"""),1.24733275E8)</f>
        <v>124733275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IFERROR(__xludf.DUMMYFUNCTION("""COMPUTED_VALUE"""),394.83)</f>
        <v>394.83</v>
      </c>
      <c r="D230" s="2">
        <f>IFERROR(__xludf.DUMMYFUNCTION("""COMPUTED_VALUE"""),45622.66666666667)</f>
        <v>45622.66667</v>
      </c>
      <c r="E230" s="1">
        <f>IFERROR(__xludf.DUMMYFUNCTION("""COMPUTED_VALUE"""),401.53)</f>
        <v>401.53</v>
      </c>
      <c r="G230" s="2">
        <f>IFERROR(__xludf.DUMMYFUNCTION("""COMPUTED_VALUE"""),45622.66666666667)</f>
        <v>45622.66667</v>
      </c>
      <c r="H230" s="1">
        <f>IFERROR(__xludf.DUMMYFUNCTION("""COMPUTED_VALUE"""),393.82)</f>
        <v>393.82</v>
      </c>
      <c r="J230" s="2">
        <f>IFERROR(__xludf.DUMMYFUNCTION("""COMPUTED_VALUE"""),45622.66666666667)</f>
        <v>45622.66667</v>
      </c>
      <c r="K230" s="1">
        <f>IFERROR(__xludf.DUMMYFUNCTION("""COMPUTED_VALUE"""),401.34)</f>
        <v>401.34</v>
      </c>
      <c r="M230" s="2">
        <f>IFERROR(__xludf.DUMMYFUNCTION("""COMPUTED_VALUE"""),45622.66666666667)</f>
        <v>45622.66667</v>
      </c>
      <c r="N230" s="1">
        <f>IFERROR(__xludf.DUMMYFUNCTION("""COMPUTED_VALUE"""),9.6515072E7)</f>
        <v>96515072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IFERROR(__xludf.DUMMYFUNCTION("""COMPUTED_VALUE"""),402.4)</f>
        <v>402.4</v>
      </c>
      <c r="D231" s="2">
        <f>IFERROR(__xludf.DUMMYFUNCTION("""COMPUTED_VALUE"""),45623.66666666667)</f>
        <v>45623.66667</v>
      </c>
      <c r="E231" s="1">
        <f>IFERROR(__xludf.DUMMYFUNCTION("""COMPUTED_VALUE"""),403.26)</f>
        <v>403.26</v>
      </c>
      <c r="G231" s="2">
        <f>IFERROR(__xludf.DUMMYFUNCTION("""COMPUTED_VALUE"""),45623.66666666667)</f>
        <v>45623.66667</v>
      </c>
      <c r="H231" s="1">
        <f>IFERROR(__xludf.DUMMYFUNCTION("""COMPUTED_VALUE"""),400.17)</f>
        <v>400.17</v>
      </c>
      <c r="J231" s="2">
        <f>IFERROR(__xludf.DUMMYFUNCTION("""COMPUTED_VALUE"""),45623.66666666667)</f>
        <v>45623.66667</v>
      </c>
      <c r="K231" s="1">
        <f>IFERROR(__xludf.DUMMYFUNCTION("""COMPUTED_VALUE"""),400.54)</f>
        <v>400.54</v>
      </c>
      <c r="M231" s="2">
        <f>IFERROR(__xludf.DUMMYFUNCTION("""COMPUTED_VALUE"""),45623.66666666667)</f>
        <v>45623.66667</v>
      </c>
      <c r="N231" s="1">
        <f>IFERROR(__xludf.DUMMYFUNCTION("""COMPUTED_VALUE"""),7.5411926E7)</f>
        <v>75411926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IFERROR(__xludf.DUMMYFUNCTION("""COMPUTED_VALUE"""),402.02)</f>
        <v>402.02</v>
      </c>
      <c r="D232" s="2">
        <f>IFERROR(__xludf.DUMMYFUNCTION("""COMPUTED_VALUE"""),45625.54166666667)</f>
        <v>45625.54167</v>
      </c>
      <c r="E232" s="1">
        <f>IFERROR(__xludf.DUMMYFUNCTION("""COMPUTED_VALUE"""),402.97)</f>
        <v>402.97</v>
      </c>
      <c r="G232" s="2">
        <f>IFERROR(__xludf.DUMMYFUNCTION("""COMPUTED_VALUE"""),45625.54166666667)</f>
        <v>45625.54167</v>
      </c>
      <c r="H232" s="1">
        <f>IFERROR(__xludf.DUMMYFUNCTION("""COMPUTED_VALUE"""),400.66)</f>
        <v>400.66</v>
      </c>
      <c r="J232" s="2">
        <f>IFERROR(__xludf.DUMMYFUNCTION("""COMPUTED_VALUE"""),45625.54166666667)</f>
        <v>45625.54167</v>
      </c>
      <c r="K232" s="1">
        <f>IFERROR(__xludf.DUMMYFUNCTION("""COMPUTED_VALUE"""),401.36)</f>
        <v>401.36</v>
      </c>
      <c r="M232" s="2">
        <f>IFERROR(__xludf.DUMMYFUNCTION("""COMPUTED_VALUE"""),45625.54166666667)</f>
        <v>45625.54167</v>
      </c>
      <c r="N232" s="1">
        <f>IFERROR(__xludf.DUMMYFUNCTION("""COMPUTED_VALUE"""),4.5500289E7)</f>
        <v>45500289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IFERROR(__xludf.DUMMYFUNCTION("""COMPUTED_VALUE"""),401.22)</f>
        <v>401.22</v>
      </c>
      <c r="D233" s="2">
        <f>IFERROR(__xludf.DUMMYFUNCTION("""COMPUTED_VALUE"""),45628.66666666667)</f>
        <v>45628.66667</v>
      </c>
      <c r="E233" s="1">
        <f>IFERROR(__xludf.DUMMYFUNCTION("""COMPUTED_VALUE"""),401.43)</f>
        <v>401.43</v>
      </c>
      <c r="G233" s="2">
        <f>IFERROR(__xludf.DUMMYFUNCTION("""COMPUTED_VALUE"""),45628.66666666667)</f>
        <v>45628.66667</v>
      </c>
      <c r="H233" s="1">
        <f>IFERROR(__xludf.DUMMYFUNCTION("""COMPUTED_VALUE"""),392.5)</f>
        <v>392.5</v>
      </c>
      <c r="J233" s="2">
        <f>IFERROR(__xludf.DUMMYFUNCTION("""COMPUTED_VALUE"""),45628.66666666667)</f>
        <v>45628.66667</v>
      </c>
      <c r="K233" s="1">
        <f>IFERROR(__xludf.DUMMYFUNCTION("""COMPUTED_VALUE"""),392.7)</f>
        <v>392.7</v>
      </c>
      <c r="M233" s="2">
        <f>IFERROR(__xludf.DUMMYFUNCTION("""COMPUTED_VALUE"""),45628.66666666667)</f>
        <v>45628.66667</v>
      </c>
      <c r="N233" s="1">
        <f>IFERROR(__xludf.DUMMYFUNCTION("""COMPUTED_VALUE"""),1.25467151E8)</f>
        <v>125467151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IFERROR(__xludf.DUMMYFUNCTION("""COMPUTED_VALUE"""),394.64)</f>
        <v>394.64</v>
      </c>
      <c r="D234" s="2">
        <f>IFERROR(__xludf.DUMMYFUNCTION("""COMPUTED_VALUE"""),45629.66666666667)</f>
        <v>45629.66667</v>
      </c>
      <c r="E234" s="1">
        <f>IFERROR(__xludf.DUMMYFUNCTION("""COMPUTED_VALUE"""),395.88)</f>
        <v>395.88</v>
      </c>
      <c r="G234" s="2">
        <f>IFERROR(__xludf.DUMMYFUNCTION("""COMPUTED_VALUE"""),45629.66666666667)</f>
        <v>45629.66667</v>
      </c>
      <c r="H234" s="1">
        <f>IFERROR(__xludf.DUMMYFUNCTION("""COMPUTED_VALUE"""),389.23)</f>
        <v>389.23</v>
      </c>
      <c r="J234" s="2">
        <f>IFERROR(__xludf.DUMMYFUNCTION("""COMPUTED_VALUE"""),45629.66666666667)</f>
        <v>45629.66667</v>
      </c>
      <c r="K234" s="1">
        <f>IFERROR(__xludf.DUMMYFUNCTION("""COMPUTED_VALUE"""),389.27)</f>
        <v>389.27</v>
      </c>
      <c r="M234" s="2">
        <f>IFERROR(__xludf.DUMMYFUNCTION("""COMPUTED_VALUE"""),45629.66666666667)</f>
        <v>45629.66667</v>
      </c>
      <c r="N234" s="1">
        <f>IFERROR(__xludf.DUMMYFUNCTION("""COMPUTED_VALUE"""),1.4419472E8)</f>
        <v>144194720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IFERROR(__xludf.DUMMYFUNCTION("""COMPUTED_VALUE"""),390.22)</f>
        <v>390.22</v>
      </c>
      <c r="D235" s="2">
        <f>IFERROR(__xludf.DUMMYFUNCTION("""COMPUTED_VALUE"""),45630.66666666667)</f>
        <v>45630.66667</v>
      </c>
      <c r="E235" s="1">
        <f>IFERROR(__xludf.DUMMYFUNCTION("""COMPUTED_VALUE"""),392.43)</f>
        <v>392.43</v>
      </c>
      <c r="G235" s="2">
        <f>IFERROR(__xludf.DUMMYFUNCTION("""COMPUTED_VALUE"""),45630.66666666667)</f>
        <v>45630.66667</v>
      </c>
      <c r="H235" s="1">
        <f>IFERROR(__xludf.DUMMYFUNCTION("""COMPUTED_VALUE"""),388.41)</f>
        <v>388.41</v>
      </c>
      <c r="J235" s="2">
        <f>IFERROR(__xludf.DUMMYFUNCTION("""COMPUTED_VALUE"""),45630.66666666667)</f>
        <v>45630.66667</v>
      </c>
      <c r="K235" s="1">
        <f>IFERROR(__xludf.DUMMYFUNCTION("""COMPUTED_VALUE"""),390.03)</f>
        <v>390.03</v>
      </c>
      <c r="M235" s="2">
        <f>IFERROR(__xludf.DUMMYFUNCTION("""COMPUTED_VALUE"""),45630.66666666667)</f>
        <v>45630.66667</v>
      </c>
      <c r="N235" s="1">
        <f>IFERROR(__xludf.DUMMYFUNCTION("""COMPUTED_VALUE"""),1.15067346E8)</f>
        <v>115067346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IFERROR(__xludf.DUMMYFUNCTION("""COMPUTED_VALUE"""),390.03)</f>
        <v>390.03</v>
      </c>
      <c r="D236" s="2">
        <f>IFERROR(__xludf.DUMMYFUNCTION("""COMPUTED_VALUE"""),45631.66666666667)</f>
        <v>45631.66667</v>
      </c>
      <c r="E236" s="1">
        <f>IFERROR(__xludf.DUMMYFUNCTION("""COMPUTED_VALUE"""),393.91)</f>
        <v>393.91</v>
      </c>
      <c r="G236" s="2">
        <f>IFERROR(__xludf.DUMMYFUNCTION("""COMPUTED_VALUE"""),45631.66666666667)</f>
        <v>45631.66667</v>
      </c>
      <c r="H236" s="1">
        <f>IFERROR(__xludf.DUMMYFUNCTION("""COMPUTED_VALUE"""),390.03)</f>
        <v>390.03</v>
      </c>
      <c r="J236" s="2">
        <f>IFERROR(__xludf.DUMMYFUNCTION("""COMPUTED_VALUE"""),45631.66666666667)</f>
        <v>45631.66667</v>
      </c>
      <c r="K236" s="1">
        <f>IFERROR(__xludf.DUMMYFUNCTION("""COMPUTED_VALUE"""),391.62)</f>
        <v>391.62</v>
      </c>
      <c r="M236" s="2">
        <f>IFERROR(__xludf.DUMMYFUNCTION("""COMPUTED_VALUE"""),45631.66666666667)</f>
        <v>45631.66667</v>
      </c>
      <c r="N236" s="1">
        <f>IFERROR(__xludf.DUMMYFUNCTION("""COMPUTED_VALUE"""),8.3387782E7)</f>
        <v>83387782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IFERROR(__xludf.DUMMYFUNCTION("""COMPUTED_VALUE"""),391.7)</f>
        <v>391.7</v>
      </c>
      <c r="D237" s="2">
        <f>IFERROR(__xludf.DUMMYFUNCTION("""COMPUTED_VALUE"""),45632.66666666667)</f>
        <v>45632.66667</v>
      </c>
      <c r="E237" s="1">
        <f>IFERROR(__xludf.DUMMYFUNCTION("""COMPUTED_VALUE"""),392.71)</f>
        <v>392.71</v>
      </c>
      <c r="G237" s="2">
        <f>IFERROR(__xludf.DUMMYFUNCTION("""COMPUTED_VALUE"""),45632.66666666667)</f>
        <v>45632.66667</v>
      </c>
      <c r="H237" s="1">
        <f>IFERROR(__xludf.DUMMYFUNCTION("""COMPUTED_VALUE"""),385.82)</f>
        <v>385.82</v>
      </c>
      <c r="J237" s="2">
        <f>IFERROR(__xludf.DUMMYFUNCTION("""COMPUTED_VALUE"""),45632.66666666667)</f>
        <v>45632.66667</v>
      </c>
      <c r="K237" s="1">
        <f>IFERROR(__xludf.DUMMYFUNCTION("""COMPUTED_VALUE"""),386.72)</f>
        <v>386.72</v>
      </c>
      <c r="M237" s="2">
        <f>IFERROR(__xludf.DUMMYFUNCTION("""COMPUTED_VALUE"""),45632.66666666667)</f>
        <v>45632.66667</v>
      </c>
      <c r="N237" s="1">
        <f>IFERROR(__xludf.DUMMYFUNCTION("""COMPUTED_VALUE"""),8.0088747E7)</f>
        <v>80088747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IFERROR(__xludf.DUMMYFUNCTION("""COMPUTED_VALUE"""),386.7)</f>
        <v>386.7</v>
      </c>
      <c r="D238" s="2">
        <f>IFERROR(__xludf.DUMMYFUNCTION("""COMPUTED_VALUE"""),45635.66666666667)</f>
        <v>45635.66667</v>
      </c>
      <c r="E238" s="1">
        <f>IFERROR(__xludf.DUMMYFUNCTION("""COMPUTED_VALUE"""),386.82)</f>
        <v>386.82</v>
      </c>
      <c r="G238" s="2">
        <f>IFERROR(__xludf.DUMMYFUNCTION("""COMPUTED_VALUE"""),45635.66666666667)</f>
        <v>45635.66667</v>
      </c>
      <c r="H238" s="1">
        <f>IFERROR(__xludf.DUMMYFUNCTION("""COMPUTED_VALUE"""),380.76)</f>
        <v>380.76</v>
      </c>
      <c r="J238" s="2">
        <f>IFERROR(__xludf.DUMMYFUNCTION("""COMPUTED_VALUE"""),45635.66666666667)</f>
        <v>45635.66667</v>
      </c>
      <c r="K238" s="1">
        <f>IFERROR(__xludf.DUMMYFUNCTION("""COMPUTED_VALUE"""),380.94)</f>
        <v>380.94</v>
      </c>
      <c r="M238" s="2">
        <f>IFERROR(__xludf.DUMMYFUNCTION("""COMPUTED_VALUE"""),45635.66666666667)</f>
        <v>45635.66667</v>
      </c>
      <c r="N238" s="1">
        <f>IFERROR(__xludf.DUMMYFUNCTION("""COMPUTED_VALUE"""),9.0739965E7)</f>
        <v>90739965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IFERROR(__xludf.DUMMYFUNCTION("""COMPUTED_VALUE"""),379.57)</f>
        <v>379.57</v>
      </c>
      <c r="D239" s="2">
        <f>IFERROR(__xludf.DUMMYFUNCTION("""COMPUTED_VALUE"""),45636.66666666667)</f>
        <v>45636.66667</v>
      </c>
      <c r="E239" s="1">
        <f>IFERROR(__xludf.DUMMYFUNCTION("""COMPUTED_VALUE"""),379.57)</f>
        <v>379.57</v>
      </c>
      <c r="G239" s="2">
        <f>IFERROR(__xludf.DUMMYFUNCTION("""COMPUTED_VALUE"""),45636.66666666667)</f>
        <v>45636.66667</v>
      </c>
      <c r="H239" s="1">
        <f>IFERROR(__xludf.DUMMYFUNCTION("""COMPUTED_VALUE"""),375.34)</f>
        <v>375.34</v>
      </c>
      <c r="J239" s="2">
        <f>IFERROR(__xludf.DUMMYFUNCTION("""COMPUTED_VALUE"""),45636.66666666667)</f>
        <v>45636.66667</v>
      </c>
      <c r="K239" s="1">
        <f>IFERROR(__xludf.DUMMYFUNCTION("""COMPUTED_VALUE"""),377.13)</f>
        <v>377.13</v>
      </c>
      <c r="M239" s="2">
        <f>IFERROR(__xludf.DUMMYFUNCTION("""COMPUTED_VALUE"""),45636.66666666667)</f>
        <v>45636.66667</v>
      </c>
      <c r="N239" s="1">
        <f>IFERROR(__xludf.DUMMYFUNCTION("""COMPUTED_VALUE"""),8.8132107E7)</f>
        <v>88132107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IFERROR(__xludf.DUMMYFUNCTION("""COMPUTED_VALUE"""),378.3)</f>
        <v>378.3</v>
      </c>
      <c r="D240" s="2">
        <f>IFERROR(__xludf.DUMMYFUNCTION("""COMPUTED_VALUE"""),45637.66666666667)</f>
        <v>45637.66667</v>
      </c>
      <c r="E240" s="1">
        <f>IFERROR(__xludf.DUMMYFUNCTION("""COMPUTED_VALUE"""),378.66)</f>
        <v>378.66</v>
      </c>
      <c r="G240" s="2">
        <f>IFERROR(__xludf.DUMMYFUNCTION("""COMPUTED_VALUE"""),45637.66666666667)</f>
        <v>45637.66667</v>
      </c>
      <c r="H240" s="1">
        <f>IFERROR(__xludf.DUMMYFUNCTION("""COMPUTED_VALUE"""),375.21)</f>
        <v>375.21</v>
      </c>
      <c r="J240" s="2">
        <f>IFERROR(__xludf.DUMMYFUNCTION("""COMPUTED_VALUE"""),45637.66666666667)</f>
        <v>45637.66667</v>
      </c>
      <c r="K240" s="1">
        <f>IFERROR(__xludf.DUMMYFUNCTION("""COMPUTED_VALUE"""),375.84)</f>
        <v>375.84</v>
      </c>
      <c r="M240" s="2">
        <f>IFERROR(__xludf.DUMMYFUNCTION("""COMPUTED_VALUE"""),45637.66666666667)</f>
        <v>45637.66667</v>
      </c>
      <c r="N240" s="1">
        <f>IFERROR(__xludf.DUMMYFUNCTION("""COMPUTED_VALUE"""),8.7212622E7)</f>
        <v>87212622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IFERROR(__xludf.DUMMYFUNCTION("""COMPUTED_VALUE"""),377.53)</f>
        <v>377.53</v>
      </c>
      <c r="D241" s="2">
        <f>IFERROR(__xludf.DUMMYFUNCTION("""COMPUTED_VALUE"""),45638.66666666667)</f>
        <v>45638.66667</v>
      </c>
      <c r="E241" s="1">
        <f>IFERROR(__xludf.DUMMYFUNCTION("""COMPUTED_VALUE"""),378.94)</f>
        <v>378.94</v>
      </c>
      <c r="G241" s="2">
        <f>IFERROR(__xludf.DUMMYFUNCTION("""COMPUTED_VALUE"""),45638.66666666667)</f>
        <v>45638.66667</v>
      </c>
      <c r="H241" s="1">
        <f>IFERROR(__xludf.DUMMYFUNCTION("""COMPUTED_VALUE"""),375.01)</f>
        <v>375.01</v>
      </c>
      <c r="J241" s="2">
        <f>IFERROR(__xludf.DUMMYFUNCTION("""COMPUTED_VALUE"""),45638.66666666667)</f>
        <v>45638.66667</v>
      </c>
      <c r="K241" s="1">
        <f>IFERROR(__xludf.DUMMYFUNCTION("""COMPUTED_VALUE"""),375.04)</f>
        <v>375.04</v>
      </c>
      <c r="M241" s="2">
        <f>IFERROR(__xludf.DUMMYFUNCTION("""COMPUTED_VALUE"""),45638.66666666667)</f>
        <v>45638.66667</v>
      </c>
      <c r="N241" s="1">
        <f>IFERROR(__xludf.DUMMYFUNCTION("""COMPUTED_VALUE"""),8.059644E7)</f>
        <v>80596440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IFERROR(__xludf.DUMMYFUNCTION("""COMPUTED_VALUE"""),375.42)</f>
        <v>375.42</v>
      </c>
      <c r="D242" s="2">
        <f>IFERROR(__xludf.DUMMYFUNCTION("""COMPUTED_VALUE"""),45639.66666666667)</f>
        <v>45639.66667</v>
      </c>
      <c r="E242" s="1">
        <f>IFERROR(__xludf.DUMMYFUNCTION("""COMPUTED_VALUE"""),376.71)</f>
        <v>376.71</v>
      </c>
      <c r="G242" s="2">
        <f>IFERROR(__xludf.DUMMYFUNCTION("""COMPUTED_VALUE"""),45639.66666666667)</f>
        <v>45639.66667</v>
      </c>
      <c r="H242" s="1">
        <f>IFERROR(__xludf.DUMMYFUNCTION("""COMPUTED_VALUE"""),374.3)</f>
        <v>374.3</v>
      </c>
      <c r="J242" s="2">
        <f>IFERROR(__xludf.DUMMYFUNCTION("""COMPUTED_VALUE"""),45639.66666666667)</f>
        <v>45639.66667</v>
      </c>
      <c r="K242" s="1">
        <f>IFERROR(__xludf.DUMMYFUNCTION("""COMPUTED_VALUE"""),374.79)</f>
        <v>374.79</v>
      </c>
      <c r="M242" s="2">
        <f>IFERROR(__xludf.DUMMYFUNCTION("""COMPUTED_VALUE"""),45639.66666666667)</f>
        <v>45639.66667</v>
      </c>
      <c r="N242" s="1">
        <f>IFERROR(__xludf.DUMMYFUNCTION("""COMPUTED_VALUE"""),7.5811299E7)</f>
        <v>75811299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IFERROR(__xludf.DUMMYFUNCTION("""COMPUTED_VALUE"""),374.94)</f>
        <v>374.94</v>
      </c>
      <c r="D243" s="2">
        <f>IFERROR(__xludf.DUMMYFUNCTION("""COMPUTED_VALUE"""),45642.66666666667)</f>
        <v>45642.66667</v>
      </c>
      <c r="E243" s="1">
        <f>IFERROR(__xludf.DUMMYFUNCTION("""COMPUTED_VALUE"""),376.18)</f>
        <v>376.18</v>
      </c>
      <c r="G243" s="2">
        <f>IFERROR(__xludf.DUMMYFUNCTION("""COMPUTED_VALUE"""),45642.66666666667)</f>
        <v>45642.66667</v>
      </c>
      <c r="H243" s="1">
        <f>IFERROR(__xludf.DUMMYFUNCTION("""COMPUTED_VALUE"""),371.51)</f>
        <v>371.51</v>
      </c>
      <c r="J243" s="2">
        <f>IFERROR(__xludf.DUMMYFUNCTION("""COMPUTED_VALUE"""),45642.66666666667)</f>
        <v>45642.66667</v>
      </c>
      <c r="K243" s="1">
        <f>IFERROR(__xludf.DUMMYFUNCTION("""COMPUTED_VALUE"""),371.55)</f>
        <v>371.55</v>
      </c>
      <c r="M243" s="2">
        <f>IFERROR(__xludf.DUMMYFUNCTION("""COMPUTED_VALUE"""),45642.66666666667)</f>
        <v>45642.66667</v>
      </c>
      <c r="N243" s="1">
        <f>IFERROR(__xludf.DUMMYFUNCTION("""COMPUTED_VALUE"""),8.6090959E7)</f>
        <v>86090959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IFERROR(__xludf.DUMMYFUNCTION("""COMPUTED_VALUE"""),368.97)</f>
        <v>368.97</v>
      </c>
      <c r="D244" s="2">
        <f>IFERROR(__xludf.DUMMYFUNCTION("""COMPUTED_VALUE"""),45643.66666666667)</f>
        <v>45643.66667</v>
      </c>
      <c r="E244" s="1">
        <f>IFERROR(__xludf.DUMMYFUNCTION("""COMPUTED_VALUE"""),371.16)</f>
        <v>371.16</v>
      </c>
      <c r="G244" s="2">
        <f>IFERROR(__xludf.DUMMYFUNCTION("""COMPUTED_VALUE"""),45643.66666666667)</f>
        <v>45643.66667</v>
      </c>
      <c r="H244" s="1">
        <f>IFERROR(__xludf.DUMMYFUNCTION("""COMPUTED_VALUE"""),368.32)</f>
        <v>368.32</v>
      </c>
      <c r="J244" s="2">
        <f>IFERROR(__xludf.DUMMYFUNCTION("""COMPUTED_VALUE"""),45643.66666666667)</f>
        <v>45643.66667</v>
      </c>
      <c r="K244" s="1">
        <f>IFERROR(__xludf.DUMMYFUNCTION("""COMPUTED_VALUE"""),370.25)</f>
        <v>370.25</v>
      </c>
      <c r="M244" s="2">
        <f>IFERROR(__xludf.DUMMYFUNCTION("""COMPUTED_VALUE"""),45643.66666666667)</f>
        <v>45643.66667</v>
      </c>
      <c r="N244" s="1">
        <f>IFERROR(__xludf.DUMMYFUNCTION("""COMPUTED_VALUE"""),9.1220649E7)</f>
        <v>91220649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IFERROR(__xludf.DUMMYFUNCTION("""COMPUTED_VALUE"""),369.8)</f>
        <v>369.8</v>
      </c>
      <c r="D245" s="2">
        <f>IFERROR(__xludf.DUMMYFUNCTION("""COMPUTED_VALUE"""),45644.66666666667)</f>
        <v>45644.66667</v>
      </c>
      <c r="E245" s="1">
        <f>IFERROR(__xludf.DUMMYFUNCTION("""COMPUTED_VALUE"""),370.13)</f>
        <v>370.13</v>
      </c>
      <c r="G245" s="2">
        <f>IFERROR(__xludf.DUMMYFUNCTION("""COMPUTED_VALUE"""),45644.66666666667)</f>
        <v>45644.66667</v>
      </c>
      <c r="H245" s="1">
        <f>IFERROR(__xludf.DUMMYFUNCTION("""COMPUTED_VALUE"""),361.14)</f>
        <v>361.14</v>
      </c>
      <c r="J245" s="2">
        <f>IFERROR(__xludf.DUMMYFUNCTION("""COMPUTED_VALUE"""),45644.66666666667)</f>
        <v>45644.66667</v>
      </c>
      <c r="K245" s="1">
        <f>IFERROR(__xludf.DUMMYFUNCTION("""COMPUTED_VALUE"""),361.29)</f>
        <v>361.29</v>
      </c>
      <c r="M245" s="2">
        <f>IFERROR(__xludf.DUMMYFUNCTION("""COMPUTED_VALUE"""),45644.66666666667)</f>
        <v>45644.66667</v>
      </c>
      <c r="N245" s="1">
        <f>IFERROR(__xludf.DUMMYFUNCTION("""COMPUTED_VALUE"""),1.00359927E8)</f>
        <v>100359927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IFERROR(__xludf.DUMMYFUNCTION("""COMPUTED_VALUE"""),362.19)</f>
        <v>362.19</v>
      </c>
      <c r="D246" s="2">
        <f>IFERROR(__xludf.DUMMYFUNCTION("""COMPUTED_VALUE"""),45645.66666666667)</f>
        <v>45645.66667</v>
      </c>
      <c r="E246" s="1">
        <f>IFERROR(__xludf.DUMMYFUNCTION("""COMPUTED_VALUE"""),366.85)</f>
        <v>366.85</v>
      </c>
      <c r="G246" s="2">
        <f>IFERROR(__xludf.DUMMYFUNCTION("""COMPUTED_VALUE"""),45645.66666666667)</f>
        <v>45645.66667</v>
      </c>
      <c r="H246" s="1">
        <f>IFERROR(__xludf.DUMMYFUNCTION("""COMPUTED_VALUE"""),362.19)</f>
        <v>362.19</v>
      </c>
      <c r="J246" s="2">
        <f>IFERROR(__xludf.DUMMYFUNCTION("""COMPUTED_VALUE"""),45645.66666666667)</f>
        <v>45645.66667</v>
      </c>
      <c r="K246" s="1">
        <f>IFERROR(__xludf.DUMMYFUNCTION("""COMPUTED_VALUE"""),362.83)</f>
        <v>362.83</v>
      </c>
      <c r="M246" s="2">
        <f>IFERROR(__xludf.DUMMYFUNCTION("""COMPUTED_VALUE"""),45645.66666666667)</f>
        <v>45645.66667</v>
      </c>
      <c r="N246" s="1">
        <f>IFERROR(__xludf.DUMMYFUNCTION("""COMPUTED_VALUE"""),1.20902708E8)</f>
        <v>120902708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IFERROR(__xludf.DUMMYFUNCTION("""COMPUTED_VALUE"""),361.13)</f>
        <v>361.13</v>
      </c>
      <c r="D247" s="2">
        <f>IFERROR(__xludf.DUMMYFUNCTION("""COMPUTED_VALUE"""),45646.66666666667)</f>
        <v>45646.66667</v>
      </c>
      <c r="E247" s="1">
        <f>IFERROR(__xludf.DUMMYFUNCTION("""COMPUTED_VALUE"""),369.31)</f>
        <v>369.31</v>
      </c>
      <c r="G247" s="2">
        <f>IFERROR(__xludf.DUMMYFUNCTION("""COMPUTED_VALUE"""),45646.66666666667)</f>
        <v>45646.66667</v>
      </c>
      <c r="H247" s="1">
        <f>IFERROR(__xludf.DUMMYFUNCTION("""COMPUTED_VALUE"""),360.81)</f>
        <v>360.81</v>
      </c>
      <c r="J247" s="2">
        <f>IFERROR(__xludf.DUMMYFUNCTION("""COMPUTED_VALUE"""),45646.66666666667)</f>
        <v>45646.66667</v>
      </c>
      <c r="K247" s="1">
        <f>IFERROR(__xludf.DUMMYFUNCTION("""COMPUTED_VALUE"""),368.34)</f>
        <v>368.34</v>
      </c>
      <c r="M247" s="2">
        <f>IFERROR(__xludf.DUMMYFUNCTION("""COMPUTED_VALUE"""),45646.66666666667)</f>
        <v>45646.66667</v>
      </c>
      <c r="N247" s="1">
        <f>IFERROR(__xludf.DUMMYFUNCTION("""COMPUTED_VALUE"""),2.22314575E8)</f>
        <v>222314575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IFERROR(__xludf.DUMMYFUNCTION("""COMPUTED_VALUE"""),367.58)</f>
        <v>367.58</v>
      </c>
      <c r="D248" s="2">
        <f>IFERROR(__xludf.DUMMYFUNCTION("""COMPUTED_VALUE"""),45649.66666666667)</f>
        <v>45649.66667</v>
      </c>
      <c r="E248" s="1">
        <f>IFERROR(__xludf.DUMMYFUNCTION("""COMPUTED_VALUE"""),370.69)</f>
        <v>370.69</v>
      </c>
      <c r="G248" s="2">
        <f>IFERROR(__xludf.DUMMYFUNCTION("""COMPUTED_VALUE"""),45649.66666666667)</f>
        <v>45649.66667</v>
      </c>
      <c r="H248" s="1">
        <f>IFERROR(__xludf.DUMMYFUNCTION("""COMPUTED_VALUE"""),364.05)</f>
        <v>364.05</v>
      </c>
      <c r="J248" s="2">
        <f>IFERROR(__xludf.DUMMYFUNCTION("""COMPUTED_VALUE"""),45649.66666666667)</f>
        <v>45649.66667</v>
      </c>
      <c r="K248" s="1">
        <f>IFERROR(__xludf.DUMMYFUNCTION("""COMPUTED_VALUE"""),370.39)</f>
        <v>370.39</v>
      </c>
      <c r="M248" s="2">
        <f>IFERROR(__xludf.DUMMYFUNCTION("""COMPUTED_VALUE"""),45649.66666666667)</f>
        <v>45649.66667</v>
      </c>
      <c r="N248" s="1">
        <f>IFERROR(__xludf.DUMMYFUNCTION("""COMPUTED_VALUE"""),7.6696949E7)</f>
        <v>76696949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IFERROR(__xludf.DUMMYFUNCTION("""COMPUTED_VALUE"""),370.73)</f>
        <v>370.73</v>
      </c>
      <c r="D249" s="2">
        <f>IFERROR(__xludf.DUMMYFUNCTION("""COMPUTED_VALUE"""),45650.54166666667)</f>
        <v>45650.54167</v>
      </c>
      <c r="E249" s="1">
        <f>IFERROR(__xludf.DUMMYFUNCTION("""COMPUTED_VALUE"""),372.6)</f>
        <v>372.6</v>
      </c>
      <c r="G249" s="2">
        <f>IFERROR(__xludf.DUMMYFUNCTION("""COMPUTED_VALUE"""),45650.54166666667)</f>
        <v>45650.54167</v>
      </c>
      <c r="H249" s="1">
        <f>IFERROR(__xludf.DUMMYFUNCTION("""COMPUTED_VALUE"""),369.52)</f>
        <v>369.52</v>
      </c>
      <c r="J249" s="2">
        <f>IFERROR(__xludf.DUMMYFUNCTION("""COMPUTED_VALUE"""),45650.54166666667)</f>
        <v>45650.54167</v>
      </c>
      <c r="K249" s="1">
        <f>IFERROR(__xludf.DUMMYFUNCTION("""COMPUTED_VALUE"""),372.6)</f>
        <v>372.6</v>
      </c>
      <c r="M249" s="2">
        <f>IFERROR(__xludf.DUMMYFUNCTION("""COMPUTED_VALUE"""),45650.54166666667)</f>
        <v>45650.54167</v>
      </c>
      <c r="N249" s="1">
        <f>IFERROR(__xludf.DUMMYFUNCTION("""COMPUTED_VALUE"""),2.8830499E7)</f>
        <v>28830499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IFERROR(__xludf.DUMMYFUNCTION("""COMPUTED_VALUE"""),371.24)</f>
        <v>371.24</v>
      </c>
      <c r="D250" s="2">
        <f>IFERROR(__xludf.DUMMYFUNCTION("""COMPUTED_VALUE"""),45652.66666666667)</f>
        <v>45652.66667</v>
      </c>
      <c r="E250" s="1">
        <f>IFERROR(__xludf.DUMMYFUNCTION("""COMPUTED_VALUE"""),372.73)</f>
        <v>372.73</v>
      </c>
      <c r="G250" s="2">
        <f>IFERROR(__xludf.DUMMYFUNCTION("""COMPUTED_VALUE"""),45652.66666666667)</f>
        <v>45652.66667</v>
      </c>
      <c r="H250" s="1">
        <f>IFERROR(__xludf.DUMMYFUNCTION("""COMPUTED_VALUE"""),370.34)</f>
        <v>370.34</v>
      </c>
      <c r="J250" s="2">
        <f>IFERROR(__xludf.DUMMYFUNCTION("""COMPUTED_VALUE"""),45652.66666666667)</f>
        <v>45652.66667</v>
      </c>
      <c r="K250" s="1">
        <f>IFERROR(__xludf.DUMMYFUNCTION("""COMPUTED_VALUE"""),371.34)</f>
        <v>371.34</v>
      </c>
      <c r="M250" s="2">
        <f>IFERROR(__xludf.DUMMYFUNCTION("""COMPUTED_VALUE"""),45652.66666666667)</f>
        <v>45652.66667</v>
      </c>
      <c r="N250" s="1">
        <f>IFERROR(__xludf.DUMMYFUNCTION("""COMPUTED_VALUE"""),4.5889406E7)</f>
        <v>45889406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IFERROR(__xludf.DUMMYFUNCTION("""COMPUTED_VALUE"""),369.13)</f>
        <v>369.13</v>
      </c>
      <c r="D251" s="2">
        <f>IFERROR(__xludf.DUMMYFUNCTION("""COMPUTED_VALUE"""),45653.66666666667)</f>
        <v>45653.66667</v>
      </c>
      <c r="E251" s="1">
        <f>IFERROR(__xludf.DUMMYFUNCTION("""COMPUTED_VALUE"""),371.05)</f>
        <v>371.05</v>
      </c>
      <c r="G251" s="2">
        <f>IFERROR(__xludf.DUMMYFUNCTION("""COMPUTED_VALUE"""),45653.66666666667)</f>
        <v>45653.66667</v>
      </c>
      <c r="H251" s="1">
        <f>IFERROR(__xludf.DUMMYFUNCTION("""COMPUTED_VALUE"""),368.01)</f>
        <v>368.01</v>
      </c>
      <c r="J251" s="2">
        <f>IFERROR(__xludf.DUMMYFUNCTION("""COMPUTED_VALUE"""),45653.66666666667)</f>
        <v>45653.66667</v>
      </c>
      <c r="K251" s="1">
        <f>IFERROR(__xludf.DUMMYFUNCTION("""COMPUTED_VALUE"""),369.87)</f>
        <v>369.87</v>
      </c>
      <c r="M251" s="2">
        <f>IFERROR(__xludf.DUMMYFUNCTION("""COMPUTED_VALUE"""),45653.66666666667)</f>
        <v>45653.66667</v>
      </c>
      <c r="N251" s="1">
        <f>IFERROR(__xludf.DUMMYFUNCTION("""COMPUTED_VALUE"""),6.1125025E7)</f>
        <v>61125025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IFERROR(__xludf.DUMMYFUNCTION("""COMPUTED_VALUE"""),367.83)</f>
        <v>367.83</v>
      </c>
      <c r="D252" s="2">
        <f>IFERROR(__xludf.DUMMYFUNCTION("""COMPUTED_VALUE"""),45656.66666666667)</f>
        <v>45656.66667</v>
      </c>
      <c r="E252" s="1">
        <f>IFERROR(__xludf.DUMMYFUNCTION("""COMPUTED_VALUE"""),369.55)</f>
        <v>369.55</v>
      </c>
      <c r="G252" s="2">
        <f>IFERROR(__xludf.DUMMYFUNCTION("""COMPUTED_VALUE"""),45656.66666666667)</f>
        <v>45656.66667</v>
      </c>
      <c r="H252" s="1">
        <f>IFERROR(__xludf.DUMMYFUNCTION("""COMPUTED_VALUE"""),365.12)</f>
        <v>365.12</v>
      </c>
      <c r="J252" s="2">
        <f>IFERROR(__xludf.DUMMYFUNCTION("""COMPUTED_VALUE"""),45656.66666666667)</f>
        <v>45656.66667</v>
      </c>
      <c r="K252" s="1">
        <f>IFERROR(__xludf.DUMMYFUNCTION("""COMPUTED_VALUE"""),368.76)</f>
        <v>368.76</v>
      </c>
      <c r="M252" s="2">
        <f>IFERROR(__xludf.DUMMYFUNCTION("""COMPUTED_VALUE"""),45656.66666666667)</f>
        <v>45656.66667</v>
      </c>
      <c r="N252" s="1">
        <f>IFERROR(__xludf.DUMMYFUNCTION("""COMPUTED_VALUE"""),7.0878589E7)</f>
        <v>70878589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IFERROR(__xludf.DUMMYFUNCTION("""COMPUTED_VALUE"""),369.03)</f>
        <v>369.03</v>
      </c>
      <c r="D253" s="2">
        <f>IFERROR(__xludf.DUMMYFUNCTION("""COMPUTED_VALUE"""),45657.66666666667)</f>
        <v>45657.66667</v>
      </c>
      <c r="E253" s="1">
        <f>IFERROR(__xludf.DUMMYFUNCTION("""COMPUTED_VALUE"""),370.43)</f>
        <v>370.43</v>
      </c>
      <c r="G253" s="2">
        <f>IFERROR(__xludf.DUMMYFUNCTION("""COMPUTED_VALUE"""),45657.66666666667)</f>
        <v>45657.66667</v>
      </c>
      <c r="H253" s="1">
        <f>IFERROR(__xludf.DUMMYFUNCTION("""COMPUTED_VALUE"""),366.5)</f>
        <v>366.5</v>
      </c>
      <c r="J253" s="2">
        <f>IFERROR(__xludf.DUMMYFUNCTION("""COMPUTED_VALUE"""),45657.66666666667)</f>
        <v>45657.66667</v>
      </c>
      <c r="K253" s="1">
        <f>IFERROR(__xludf.DUMMYFUNCTION("""COMPUTED_VALUE"""),368.06)</f>
        <v>368.06</v>
      </c>
      <c r="M253" s="2">
        <f>IFERROR(__xludf.DUMMYFUNCTION("""COMPUTED_VALUE"""),45657.66666666667)</f>
        <v>45657.66667</v>
      </c>
      <c r="N253" s="1">
        <f>IFERROR(__xludf.DUMMYFUNCTION("""COMPUTED_VALUE"""),7.3944527E7)</f>
        <v>73944527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IFERROR(__xludf.DUMMYFUNCTION("""COMPUTED_VALUE"""),370.71)</f>
        <v>370.71</v>
      </c>
      <c r="D254" s="2">
        <f>IFERROR(__xludf.DUMMYFUNCTION("""COMPUTED_VALUE"""),45659.66666666667)</f>
        <v>45659.66667</v>
      </c>
      <c r="E254" s="1">
        <f>IFERROR(__xludf.DUMMYFUNCTION("""COMPUTED_VALUE"""),373.77)</f>
        <v>373.77</v>
      </c>
      <c r="G254" s="2">
        <f>IFERROR(__xludf.DUMMYFUNCTION("""COMPUTED_VALUE"""),45659.66666666667)</f>
        <v>45659.66667</v>
      </c>
      <c r="H254" s="1">
        <f>IFERROR(__xludf.DUMMYFUNCTION("""COMPUTED_VALUE"""),369.1)</f>
        <v>369.1</v>
      </c>
      <c r="J254" s="2">
        <f>IFERROR(__xludf.DUMMYFUNCTION("""COMPUTED_VALUE"""),45659.66666666667)</f>
        <v>45659.66667</v>
      </c>
      <c r="K254" s="1">
        <f>IFERROR(__xludf.DUMMYFUNCTION("""COMPUTED_VALUE"""),372.12)</f>
        <v>372.12</v>
      </c>
      <c r="M254" s="2">
        <f>IFERROR(__xludf.DUMMYFUNCTION("""COMPUTED_VALUE"""),45659.66666666667)</f>
        <v>45659.66667</v>
      </c>
      <c r="N254" s="1">
        <f>IFERROR(__xludf.DUMMYFUNCTION("""COMPUTED_VALUE"""),7.1952971E7)</f>
        <v>71952971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IFERROR(__xludf.DUMMYFUNCTION("""COMPUTED_VALUE"""),375.05)</f>
        <v>375.05</v>
      </c>
      <c r="D255" s="2">
        <f>IFERROR(__xludf.DUMMYFUNCTION("""COMPUTED_VALUE"""),45660.66666666667)</f>
        <v>45660.66667</v>
      </c>
      <c r="E255" s="1">
        <f>IFERROR(__xludf.DUMMYFUNCTION("""COMPUTED_VALUE"""),379.33)</f>
        <v>379.33</v>
      </c>
      <c r="G255" s="2">
        <f>IFERROR(__xludf.DUMMYFUNCTION("""COMPUTED_VALUE"""),45660.66666666667)</f>
        <v>45660.66667</v>
      </c>
      <c r="H255" s="1">
        <f>IFERROR(__xludf.DUMMYFUNCTION("""COMPUTED_VALUE"""),373.31)</f>
        <v>373.31</v>
      </c>
      <c r="J255" s="2">
        <f>IFERROR(__xludf.DUMMYFUNCTION("""COMPUTED_VALUE"""),45660.66666666667)</f>
        <v>45660.66667</v>
      </c>
      <c r="K255" s="1">
        <f>IFERROR(__xludf.DUMMYFUNCTION("""COMPUTED_VALUE"""),377.21)</f>
        <v>377.21</v>
      </c>
      <c r="M255" s="2">
        <f>IFERROR(__xludf.DUMMYFUNCTION("""COMPUTED_VALUE"""),45660.66666666667)</f>
        <v>45660.66667</v>
      </c>
      <c r="N255" s="1">
        <f>IFERROR(__xludf.DUMMYFUNCTION("""COMPUTED_VALUE"""),7.8686068E7)</f>
        <v>78686068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IFERROR(__xludf.DUMMYFUNCTION("""COMPUTED_VALUE"""),376.71)</f>
        <v>376.71</v>
      </c>
      <c r="D256" s="2">
        <f>IFERROR(__xludf.DUMMYFUNCTION("""COMPUTED_VALUE"""),45663.66666666667)</f>
        <v>45663.66667</v>
      </c>
      <c r="E256" s="1">
        <f>IFERROR(__xludf.DUMMYFUNCTION("""COMPUTED_VALUE"""),377.59)</f>
        <v>377.59</v>
      </c>
      <c r="G256" s="2">
        <f>IFERROR(__xludf.DUMMYFUNCTION("""COMPUTED_VALUE"""),45663.66666666667)</f>
        <v>45663.66667</v>
      </c>
      <c r="H256" s="1">
        <f>IFERROR(__xludf.DUMMYFUNCTION("""COMPUTED_VALUE"""),372.12)</f>
        <v>372.12</v>
      </c>
      <c r="J256" s="2">
        <f>IFERROR(__xludf.DUMMYFUNCTION("""COMPUTED_VALUE"""),45663.66666666667)</f>
        <v>45663.66667</v>
      </c>
      <c r="K256" s="1">
        <f>IFERROR(__xludf.DUMMYFUNCTION("""COMPUTED_VALUE"""),374.29)</f>
        <v>374.29</v>
      </c>
      <c r="M256" s="2">
        <f>IFERROR(__xludf.DUMMYFUNCTION("""COMPUTED_VALUE"""),45663.66666666667)</f>
        <v>45663.66667</v>
      </c>
      <c r="N256" s="1">
        <f>IFERROR(__xludf.DUMMYFUNCTION("""COMPUTED_VALUE"""),1.02018348E8)</f>
        <v>102018348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IFERROR(__xludf.DUMMYFUNCTION("""COMPUTED_VALUE"""),374.81)</f>
        <v>374.81</v>
      </c>
      <c r="D257" s="2">
        <f>IFERROR(__xludf.DUMMYFUNCTION("""COMPUTED_VALUE"""),45664.66666666667)</f>
        <v>45664.66667</v>
      </c>
      <c r="E257" s="1">
        <f>IFERROR(__xludf.DUMMYFUNCTION("""COMPUTED_VALUE"""),376.68)</f>
        <v>376.68</v>
      </c>
      <c r="G257" s="2">
        <f>IFERROR(__xludf.DUMMYFUNCTION("""COMPUTED_VALUE"""),45664.66666666667)</f>
        <v>45664.66667</v>
      </c>
      <c r="H257" s="1">
        <f>IFERROR(__xludf.DUMMYFUNCTION("""COMPUTED_VALUE"""),371.23)</f>
        <v>371.23</v>
      </c>
      <c r="J257" s="2">
        <f>IFERROR(__xludf.DUMMYFUNCTION("""COMPUTED_VALUE"""),45664.66666666667)</f>
        <v>45664.66667</v>
      </c>
      <c r="K257" s="1">
        <f>IFERROR(__xludf.DUMMYFUNCTION("""COMPUTED_VALUE"""),372.5)</f>
        <v>372.5</v>
      </c>
      <c r="M257" s="2">
        <f>IFERROR(__xludf.DUMMYFUNCTION("""COMPUTED_VALUE"""),45664.66666666667)</f>
        <v>45664.66667</v>
      </c>
      <c r="N257" s="1">
        <f>IFERROR(__xludf.DUMMYFUNCTION("""COMPUTED_VALUE"""),8.5122682E7)</f>
        <v>85122682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IFERROR(__xludf.DUMMYFUNCTION("""COMPUTED_VALUE"""),371.37)</f>
        <v>371.37</v>
      </c>
      <c r="D258" s="2">
        <f>IFERROR(__xludf.DUMMYFUNCTION("""COMPUTED_VALUE"""),45665.66666666667)</f>
        <v>45665.66667</v>
      </c>
      <c r="E258" s="1">
        <f>IFERROR(__xludf.DUMMYFUNCTION("""COMPUTED_VALUE"""),371.82)</f>
        <v>371.82</v>
      </c>
      <c r="G258" s="2">
        <f>IFERROR(__xludf.DUMMYFUNCTION("""COMPUTED_VALUE"""),45665.66666666667)</f>
        <v>45665.66667</v>
      </c>
      <c r="H258" s="1">
        <f>IFERROR(__xludf.DUMMYFUNCTION("""COMPUTED_VALUE"""),364.55)</f>
        <v>364.55</v>
      </c>
      <c r="J258" s="2">
        <f>IFERROR(__xludf.DUMMYFUNCTION("""COMPUTED_VALUE"""),45665.66666666667)</f>
        <v>45665.66667</v>
      </c>
      <c r="K258" s="1">
        <f>IFERROR(__xludf.DUMMYFUNCTION("""COMPUTED_VALUE"""),371.6)</f>
        <v>371.6</v>
      </c>
      <c r="M258" s="2">
        <f>IFERROR(__xludf.DUMMYFUNCTION("""COMPUTED_VALUE"""),45665.66666666667)</f>
        <v>45665.66667</v>
      </c>
      <c r="N258" s="1">
        <f>IFERROR(__xludf.DUMMYFUNCTION("""COMPUTED_VALUE"""),1.35095963E8)</f>
        <v>135095963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IFERROR(__xludf.DUMMYFUNCTION("""COMPUTED_VALUE"""),373.92)</f>
        <v>373.92</v>
      </c>
      <c r="D259" s="2">
        <f>IFERROR(__xludf.DUMMYFUNCTION("""COMPUTED_VALUE"""),45667.66666666667)</f>
        <v>45667.66667</v>
      </c>
      <c r="E259" s="1">
        <f>IFERROR(__xludf.DUMMYFUNCTION("""COMPUTED_VALUE"""),377.37)</f>
        <v>377.37</v>
      </c>
      <c r="G259" s="2">
        <f>IFERROR(__xludf.DUMMYFUNCTION("""COMPUTED_VALUE"""),45667.66666666667)</f>
        <v>45667.66667</v>
      </c>
      <c r="H259" s="1">
        <f>IFERROR(__xludf.DUMMYFUNCTION("""COMPUTED_VALUE"""),368.78)</f>
        <v>368.78</v>
      </c>
      <c r="J259" s="2">
        <f>IFERROR(__xludf.DUMMYFUNCTION("""COMPUTED_VALUE"""),45667.66666666667)</f>
        <v>45667.66667</v>
      </c>
      <c r="K259" s="1">
        <f>IFERROR(__xludf.DUMMYFUNCTION("""COMPUTED_VALUE"""),371.45)</f>
        <v>371.45</v>
      </c>
      <c r="M259" s="2">
        <f>IFERROR(__xludf.DUMMYFUNCTION("""COMPUTED_VALUE"""),45667.66666666667)</f>
        <v>45667.66667</v>
      </c>
      <c r="N259" s="1">
        <f>IFERROR(__xludf.DUMMYFUNCTION("""COMPUTED_VALUE"""),2.01616126E8)</f>
        <v>201616126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IFERROR(__xludf.DUMMYFUNCTION("""COMPUTED_VALUE"""),370.13)</f>
        <v>370.13</v>
      </c>
      <c r="D260" s="2">
        <f>IFERROR(__xludf.DUMMYFUNCTION("""COMPUTED_VALUE"""),45670.66666666667)</f>
        <v>45670.66667</v>
      </c>
      <c r="E260" s="1">
        <f>IFERROR(__xludf.DUMMYFUNCTION("""COMPUTED_VALUE"""),370.86)</f>
        <v>370.86</v>
      </c>
      <c r="G260" s="2">
        <f>IFERROR(__xludf.DUMMYFUNCTION("""COMPUTED_VALUE"""),45670.66666666667)</f>
        <v>45670.66667</v>
      </c>
      <c r="H260" s="1">
        <f>IFERROR(__xludf.DUMMYFUNCTION("""COMPUTED_VALUE"""),361.52)</f>
        <v>361.52</v>
      </c>
      <c r="J260" s="2">
        <f>IFERROR(__xludf.DUMMYFUNCTION("""COMPUTED_VALUE"""),45670.66666666667)</f>
        <v>45670.66667</v>
      </c>
      <c r="K260" s="1">
        <f>IFERROR(__xludf.DUMMYFUNCTION("""COMPUTED_VALUE"""),365.35)</f>
        <v>365.35</v>
      </c>
      <c r="M260" s="2">
        <f>IFERROR(__xludf.DUMMYFUNCTION("""COMPUTED_VALUE"""),45670.66666666667)</f>
        <v>45670.66667</v>
      </c>
      <c r="N260" s="1">
        <f>IFERROR(__xludf.DUMMYFUNCTION("""COMPUTED_VALUE"""),1.78236391E8)</f>
        <v>178236391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IFERROR(__xludf.DUMMYFUNCTION("""COMPUTED_VALUE"""),366.77)</f>
        <v>366.77</v>
      </c>
      <c r="D261" s="2">
        <f>IFERROR(__xludf.DUMMYFUNCTION("""COMPUTED_VALUE"""),45671.66666666667)</f>
        <v>45671.66667</v>
      </c>
      <c r="E261" s="1">
        <f>IFERROR(__xludf.DUMMYFUNCTION("""COMPUTED_VALUE"""),371.67)</f>
        <v>371.67</v>
      </c>
      <c r="G261" s="2">
        <f>IFERROR(__xludf.DUMMYFUNCTION("""COMPUTED_VALUE"""),45671.66666666667)</f>
        <v>45671.66667</v>
      </c>
      <c r="H261" s="1">
        <f>IFERROR(__xludf.DUMMYFUNCTION("""COMPUTED_VALUE"""),366.11)</f>
        <v>366.11</v>
      </c>
      <c r="J261" s="2">
        <f>IFERROR(__xludf.DUMMYFUNCTION("""COMPUTED_VALUE"""),45671.66666666667)</f>
        <v>45671.66667</v>
      </c>
      <c r="K261" s="1">
        <f>IFERROR(__xludf.DUMMYFUNCTION("""COMPUTED_VALUE"""),370.6)</f>
        <v>370.6</v>
      </c>
      <c r="M261" s="2">
        <f>IFERROR(__xludf.DUMMYFUNCTION("""COMPUTED_VALUE"""),45671.66666666667)</f>
        <v>45671.66667</v>
      </c>
      <c r="N261" s="1">
        <f>IFERROR(__xludf.DUMMYFUNCTION("""COMPUTED_VALUE"""),1.39810421E8)</f>
        <v>139810421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IFERROR(__xludf.DUMMYFUNCTION("""COMPUTED_VALUE"""),377.58)</f>
        <v>377.58</v>
      </c>
      <c r="D262" s="2">
        <f>IFERROR(__xludf.DUMMYFUNCTION("""COMPUTED_VALUE"""),45672.66666666667)</f>
        <v>45672.66667</v>
      </c>
      <c r="E262" s="1">
        <f>IFERROR(__xludf.DUMMYFUNCTION("""COMPUTED_VALUE"""),380.2)</f>
        <v>380.2</v>
      </c>
      <c r="G262" s="2">
        <f>IFERROR(__xludf.DUMMYFUNCTION("""COMPUTED_VALUE"""),45672.66666666667)</f>
        <v>45672.66667</v>
      </c>
      <c r="H262" s="1">
        <f>IFERROR(__xludf.DUMMYFUNCTION("""COMPUTED_VALUE"""),375.56)</f>
        <v>375.56</v>
      </c>
      <c r="J262" s="2">
        <f>IFERROR(__xludf.DUMMYFUNCTION("""COMPUTED_VALUE"""),45672.66666666667)</f>
        <v>45672.66667</v>
      </c>
      <c r="K262" s="1">
        <f>IFERROR(__xludf.DUMMYFUNCTION("""COMPUTED_VALUE"""),375.92)</f>
        <v>375.92</v>
      </c>
      <c r="M262" s="2">
        <f>IFERROR(__xludf.DUMMYFUNCTION("""COMPUTED_VALUE"""),45672.66666666667)</f>
        <v>45672.66667</v>
      </c>
      <c r="N262" s="1">
        <f>IFERROR(__xludf.DUMMYFUNCTION("""COMPUTED_VALUE"""),1.35057079E8)</f>
        <v>135057079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IFERROR(__xludf.DUMMYFUNCTION("""COMPUTED_VALUE"""),375.71)</f>
        <v>375.71</v>
      </c>
      <c r="D263" s="2">
        <f>IFERROR(__xludf.DUMMYFUNCTION("""COMPUTED_VALUE"""),45673.66666666667)</f>
        <v>45673.66667</v>
      </c>
      <c r="E263" s="1">
        <f>IFERROR(__xludf.DUMMYFUNCTION("""COMPUTED_VALUE"""),386.09)</f>
        <v>386.09</v>
      </c>
      <c r="G263" s="2">
        <f>IFERROR(__xludf.DUMMYFUNCTION("""COMPUTED_VALUE"""),45673.66666666667)</f>
        <v>45673.66667</v>
      </c>
      <c r="H263" s="1">
        <f>IFERROR(__xludf.DUMMYFUNCTION("""COMPUTED_VALUE"""),375.71)</f>
        <v>375.71</v>
      </c>
      <c r="J263" s="2">
        <f>IFERROR(__xludf.DUMMYFUNCTION("""COMPUTED_VALUE"""),45673.66666666667)</f>
        <v>45673.66667</v>
      </c>
      <c r="K263" s="1">
        <f>IFERROR(__xludf.DUMMYFUNCTION("""COMPUTED_VALUE"""),385.77)</f>
        <v>385.77</v>
      </c>
      <c r="M263" s="2">
        <f>IFERROR(__xludf.DUMMYFUNCTION("""COMPUTED_VALUE"""),45673.66666666667)</f>
        <v>45673.66667</v>
      </c>
      <c r="N263" s="1">
        <f>IFERROR(__xludf.DUMMYFUNCTION("""COMPUTED_VALUE"""),1.2281973E8)</f>
        <v>122819730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IFERROR(__xludf.DUMMYFUNCTION("""COMPUTED_VALUE"""),385.76)</f>
        <v>385.76</v>
      </c>
      <c r="D264" s="2">
        <f>IFERROR(__xludf.DUMMYFUNCTION("""COMPUTED_VALUE"""),45674.66666666667)</f>
        <v>45674.66667</v>
      </c>
      <c r="E264" s="1">
        <f>IFERROR(__xludf.DUMMYFUNCTION("""COMPUTED_VALUE"""),387.51)</f>
        <v>387.51</v>
      </c>
      <c r="G264" s="2">
        <f>IFERROR(__xludf.DUMMYFUNCTION("""COMPUTED_VALUE"""),45674.66666666667)</f>
        <v>45674.66667</v>
      </c>
      <c r="H264" s="1">
        <f>IFERROR(__xludf.DUMMYFUNCTION("""COMPUTED_VALUE"""),384.24)</f>
        <v>384.24</v>
      </c>
      <c r="J264" s="2">
        <f>IFERROR(__xludf.DUMMYFUNCTION("""COMPUTED_VALUE"""),45674.66666666667)</f>
        <v>45674.66667</v>
      </c>
      <c r="K264" s="1">
        <f>IFERROR(__xludf.DUMMYFUNCTION("""COMPUTED_VALUE"""),385.54)</f>
        <v>385.54</v>
      </c>
      <c r="M264" s="2">
        <f>IFERROR(__xludf.DUMMYFUNCTION("""COMPUTED_VALUE"""),45674.66666666667)</f>
        <v>45674.66667</v>
      </c>
      <c r="N264" s="1">
        <f>IFERROR(__xludf.DUMMYFUNCTION("""COMPUTED_VALUE"""),1.14052791E8)</f>
        <v>114052791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IFERROR(__xludf.DUMMYFUNCTION("""COMPUTED_VALUE"""),390.28)</f>
        <v>390.28</v>
      </c>
      <c r="D265" s="2">
        <f>IFERROR(__xludf.DUMMYFUNCTION("""COMPUTED_VALUE"""),45678.66666666667)</f>
        <v>45678.66667</v>
      </c>
      <c r="E265" s="1">
        <f>IFERROR(__xludf.DUMMYFUNCTION("""COMPUTED_VALUE"""),394.59)</f>
        <v>394.59</v>
      </c>
      <c r="G265" s="2">
        <f>IFERROR(__xludf.DUMMYFUNCTION("""COMPUTED_VALUE"""),45678.66666666667)</f>
        <v>45678.66667</v>
      </c>
      <c r="H265" s="1">
        <f>IFERROR(__xludf.DUMMYFUNCTION("""COMPUTED_VALUE"""),389.56)</f>
        <v>389.56</v>
      </c>
      <c r="J265" s="2">
        <f>IFERROR(__xludf.DUMMYFUNCTION("""COMPUTED_VALUE"""),45678.66666666667)</f>
        <v>45678.66667</v>
      </c>
      <c r="K265" s="1">
        <f>IFERROR(__xludf.DUMMYFUNCTION("""COMPUTED_VALUE"""),392.3)</f>
        <v>392.3</v>
      </c>
      <c r="M265" s="2">
        <f>IFERROR(__xludf.DUMMYFUNCTION("""COMPUTED_VALUE"""),45678.66666666667)</f>
        <v>45678.66667</v>
      </c>
      <c r="N265" s="1">
        <f>IFERROR(__xludf.DUMMYFUNCTION("""COMPUTED_VALUE"""),1.19217719E8)</f>
        <v>119217719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IFERROR(__xludf.DUMMYFUNCTION("""COMPUTED_VALUE"""),393.74)</f>
        <v>393.74</v>
      </c>
      <c r="D266" s="2">
        <f>IFERROR(__xludf.DUMMYFUNCTION("""COMPUTED_VALUE"""),45679.66666666667)</f>
        <v>45679.66667</v>
      </c>
      <c r="E266" s="1">
        <f>IFERROR(__xludf.DUMMYFUNCTION("""COMPUTED_VALUE"""),393.74)</f>
        <v>393.74</v>
      </c>
      <c r="G266" s="2">
        <f>IFERROR(__xludf.DUMMYFUNCTION("""COMPUTED_VALUE"""),45679.66666666667)</f>
        <v>45679.66667</v>
      </c>
      <c r="H266" s="1">
        <f>IFERROR(__xludf.DUMMYFUNCTION("""COMPUTED_VALUE"""),385.55)</f>
        <v>385.55</v>
      </c>
      <c r="J266" s="2">
        <f>IFERROR(__xludf.DUMMYFUNCTION("""COMPUTED_VALUE"""),45679.66666666667)</f>
        <v>45679.66667</v>
      </c>
      <c r="K266" s="1">
        <f>IFERROR(__xludf.DUMMYFUNCTION("""COMPUTED_VALUE"""),385.67)</f>
        <v>385.67</v>
      </c>
      <c r="M266" s="2">
        <f>IFERROR(__xludf.DUMMYFUNCTION("""COMPUTED_VALUE"""),45679.66666666667)</f>
        <v>45679.66667</v>
      </c>
      <c r="N266" s="1">
        <f>IFERROR(__xludf.DUMMYFUNCTION("""COMPUTED_VALUE"""),1.34807048E8)</f>
        <v>134807048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IFERROR(__xludf.DUMMYFUNCTION("""COMPUTED_VALUE"""),387.26)</f>
        <v>387.26</v>
      </c>
      <c r="D267" s="2">
        <f>IFERROR(__xludf.DUMMYFUNCTION("""COMPUTED_VALUE"""),45680.66666666667)</f>
        <v>45680.66667</v>
      </c>
      <c r="E267" s="1">
        <f>IFERROR(__xludf.DUMMYFUNCTION("""COMPUTED_VALUE"""),391.63)</f>
        <v>391.63</v>
      </c>
      <c r="G267" s="2">
        <f>IFERROR(__xludf.DUMMYFUNCTION("""COMPUTED_VALUE"""),45680.66666666667)</f>
        <v>45680.66667</v>
      </c>
      <c r="H267" s="1">
        <f>IFERROR(__xludf.DUMMYFUNCTION("""COMPUTED_VALUE"""),386.96)</f>
        <v>386.96</v>
      </c>
      <c r="J267" s="2">
        <f>IFERROR(__xludf.DUMMYFUNCTION("""COMPUTED_VALUE"""),45680.66666666667)</f>
        <v>45680.66667</v>
      </c>
      <c r="K267" s="1">
        <f>IFERROR(__xludf.DUMMYFUNCTION("""COMPUTED_VALUE"""),388.41)</f>
        <v>388.41</v>
      </c>
      <c r="M267" s="2">
        <f>IFERROR(__xludf.DUMMYFUNCTION("""COMPUTED_VALUE"""),45680.66666666667)</f>
        <v>45680.66667</v>
      </c>
      <c r="N267" s="1">
        <f>IFERROR(__xludf.DUMMYFUNCTION("""COMPUTED_VALUE"""),1.1633879E8)</f>
        <v>116338790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IFERROR(__xludf.DUMMYFUNCTION("""COMPUTED_VALUE"""),387.73)</f>
        <v>387.73</v>
      </c>
      <c r="D268" s="2">
        <f>IFERROR(__xludf.DUMMYFUNCTION("""COMPUTED_VALUE"""),45681.66666666667)</f>
        <v>45681.66667</v>
      </c>
      <c r="E268" s="1">
        <f>IFERROR(__xludf.DUMMYFUNCTION("""COMPUTED_VALUE"""),395.05)</f>
        <v>395.05</v>
      </c>
      <c r="G268" s="2">
        <f>IFERROR(__xludf.DUMMYFUNCTION("""COMPUTED_VALUE"""),45681.66666666667)</f>
        <v>45681.66667</v>
      </c>
      <c r="H268" s="1">
        <f>IFERROR(__xludf.DUMMYFUNCTION("""COMPUTED_VALUE"""),387.67)</f>
        <v>387.67</v>
      </c>
      <c r="J268" s="2">
        <f>IFERROR(__xludf.DUMMYFUNCTION("""COMPUTED_VALUE"""),45681.66666666667)</f>
        <v>45681.66667</v>
      </c>
      <c r="K268" s="1">
        <f>IFERROR(__xludf.DUMMYFUNCTION("""COMPUTED_VALUE"""),393.87)</f>
        <v>393.87</v>
      </c>
      <c r="M268" s="2">
        <f>IFERROR(__xludf.DUMMYFUNCTION("""COMPUTED_VALUE"""),45681.66666666667)</f>
        <v>45681.66667</v>
      </c>
      <c r="N268" s="1">
        <f>IFERROR(__xludf.DUMMYFUNCTION("""COMPUTED_VALUE"""),1.18907054E8)</f>
        <v>118907054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IFERROR(__xludf.DUMMYFUNCTION("""COMPUTED_VALUE"""),380.41)</f>
        <v>380.41</v>
      </c>
      <c r="D269" s="2">
        <f>IFERROR(__xludf.DUMMYFUNCTION("""COMPUTED_VALUE"""),45684.66666666667)</f>
        <v>45684.66667</v>
      </c>
      <c r="E269" s="1">
        <f>IFERROR(__xludf.DUMMYFUNCTION("""COMPUTED_VALUE"""),382.79)</f>
        <v>382.79</v>
      </c>
      <c r="G269" s="2">
        <f>IFERROR(__xludf.DUMMYFUNCTION("""COMPUTED_VALUE"""),45684.66666666667)</f>
        <v>45684.66667</v>
      </c>
      <c r="H269" s="1">
        <f>IFERROR(__xludf.DUMMYFUNCTION("""COMPUTED_VALUE"""),370.3)</f>
        <v>370.3</v>
      </c>
      <c r="J269" s="2">
        <f>IFERROR(__xludf.DUMMYFUNCTION("""COMPUTED_VALUE"""),45684.66666666667)</f>
        <v>45684.66667</v>
      </c>
      <c r="K269" s="1">
        <f>IFERROR(__xludf.DUMMYFUNCTION("""COMPUTED_VALUE"""),378.69)</f>
        <v>378.69</v>
      </c>
      <c r="M269" s="2">
        <f>IFERROR(__xludf.DUMMYFUNCTION("""COMPUTED_VALUE"""),45684.66666666667)</f>
        <v>45684.66667</v>
      </c>
      <c r="N269" s="1">
        <f>IFERROR(__xludf.DUMMYFUNCTION("""COMPUTED_VALUE"""),2.03433358E8)</f>
        <v>203433358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IFERROR(__xludf.DUMMYFUNCTION("""COMPUTED_VALUE"""),378.31)</f>
        <v>378.31</v>
      </c>
      <c r="D270" s="2">
        <f>IFERROR(__xludf.DUMMYFUNCTION("""COMPUTED_VALUE"""),45685.66666666667)</f>
        <v>45685.66667</v>
      </c>
      <c r="E270" s="1">
        <f>IFERROR(__xludf.DUMMYFUNCTION("""COMPUTED_VALUE"""),378.9)</f>
        <v>378.9</v>
      </c>
      <c r="G270" s="2">
        <f>IFERROR(__xludf.DUMMYFUNCTION("""COMPUTED_VALUE"""),45685.66666666667)</f>
        <v>45685.66667</v>
      </c>
      <c r="H270" s="1">
        <f>IFERROR(__xludf.DUMMYFUNCTION("""COMPUTED_VALUE"""),369.53)</f>
        <v>369.53</v>
      </c>
      <c r="J270" s="2">
        <f>IFERROR(__xludf.DUMMYFUNCTION("""COMPUTED_VALUE"""),45685.66666666667)</f>
        <v>45685.66667</v>
      </c>
      <c r="K270" s="1">
        <f>IFERROR(__xludf.DUMMYFUNCTION("""COMPUTED_VALUE"""),373.68)</f>
        <v>373.68</v>
      </c>
      <c r="M270" s="2">
        <f>IFERROR(__xludf.DUMMYFUNCTION("""COMPUTED_VALUE"""),45685.66666666667)</f>
        <v>45685.66667</v>
      </c>
      <c r="N270" s="1">
        <f>IFERROR(__xludf.DUMMYFUNCTION("""COMPUTED_VALUE"""),1.60523029E8)</f>
        <v>160523029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IFERROR(__xludf.DUMMYFUNCTION("""COMPUTED_VALUE"""),373.81)</f>
        <v>373.81</v>
      </c>
      <c r="D271" s="2">
        <f>IFERROR(__xludf.DUMMYFUNCTION("""COMPUTED_VALUE"""),45686.66666666667)</f>
        <v>45686.66667</v>
      </c>
      <c r="E271" s="1">
        <f>IFERROR(__xludf.DUMMYFUNCTION("""COMPUTED_VALUE"""),379.83)</f>
        <v>379.83</v>
      </c>
      <c r="G271" s="2">
        <f>IFERROR(__xludf.DUMMYFUNCTION("""COMPUTED_VALUE"""),45686.66666666667)</f>
        <v>45686.66667</v>
      </c>
      <c r="H271" s="1">
        <f>IFERROR(__xludf.DUMMYFUNCTION("""COMPUTED_VALUE"""),373.81)</f>
        <v>373.81</v>
      </c>
      <c r="J271" s="2">
        <f>IFERROR(__xludf.DUMMYFUNCTION("""COMPUTED_VALUE"""),45686.66666666667)</f>
        <v>45686.66667</v>
      </c>
      <c r="K271" s="1">
        <f>IFERROR(__xludf.DUMMYFUNCTION("""COMPUTED_VALUE"""),375.38)</f>
        <v>375.38</v>
      </c>
      <c r="M271" s="2">
        <f>IFERROR(__xludf.DUMMYFUNCTION("""COMPUTED_VALUE"""),45686.66666666667)</f>
        <v>45686.66667</v>
      </c>
      <c r="N271" s="1">
        <f>IFERROR(__xludf.DUMMYFUNCTION("""COMPUTED_VALUE"""),1.25854203E8)</f>
        <v>125854203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IFERROR(__xludf.DUMMYFUNCTION("""COMPUTED_VALUE"""),380.77)</f>
        <v>380.77</v>
      </c>
      <c r="D272" s="2">
        <f>IFERROR(__xludf.DUMMYFUNCTION("""COMPUTED_VALUE"""),45687.66666666667)</f>
        <v>45687.66667</v>
      </c>
      <c r="E272" s="1">
        <f>IFERROR(__xludf.DUMMYFUNCTION("""COMPUTED_VALUE"""),385.1)</f>
        <v>385.1</v>
      </c>
      <c r="G272" s="2">
        <f>IFERROR(__xludf.DUMMYFUNCTION("""COMPUTED_VALUE"""),45687.66666666667)</f>
        <v>45687.66667</v>
      </c>
      <c r="H272" s="1">
        <f>IFERROR(__xludf.DUMMYFUNCTION("""COMPUTED_VALUE"""),380.05)</f>
        <v>380.05</v>
      </c>
      <c r="J272" s="2">
        <f>IFERROR(__xludf.DUMMYFUNCTION("""COMPUTED_VALUE"""),45687.66666666667)</f>
        <v>45687.66667</v>
      </c>
      <c r="K272" s="1">
        <f>IFERROR(__xludf.DUMMYFUNCTION("""COMPUTED_VALUE"""),384.45)</f>
        <v>384.45</v>
      </c>
      <c r="M272" s="2">
        <f>IFERROR(__xludf.DUMMYFUNCTION("""COMPUTED_VALUE"""),45687.66666666667)</f>
        <v>45687.66667</v>
      </c>
      <c r="N272" s="1">
        <f>IFERROR(__xludf.DUMMYFUNCTION("""COMPUTED_VALUE"""),1.24650592E8)</f>
        <v>124650592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IFERROR(__xludf.DUMMYFUNCTION("""COMPUTED_VALUE"""),384.36)</f>
        <v>384.36</v>
      </c>
      <c r="D273" s="2">
        <f>IFERROR(__xludf.DUMMYFUNCTION("""COMPUTED_VALUE"""),45688.66666666667)</f>
        <v>45688.66667</v>
      </c>
      <c r="E273" s="1">
        <f>IFERROR(__xludf.DUMMYFUNCTION("""COMPUTED_VALUE"""),384.6)</f>
        <v>384.6</v>
      </c>
      <c r="G273" s="2">
        <f>IFERROR(__xludf.DUMMYFUNCTION("""COMPUTED_VALUE"""),45688.66666666667)</f>
        <v>45688.66667</v>
      </c>
      <c r="H273" s="1">
        <f>IFERROR(__xludf.DUMMYFUNCTION("""COMPUTED_VALUE"""),380.54)</f>
        <v>380.54</v>
      </c>
      <c r="J273" s="2">
        <f>IFERROR(__xludf.DUMMYFUNCTION("""COMPUTED_VALUE"""),45688.66666666667)</f>
        <v>45688.66667</v>
      </c>
      <c r="K273" s="1">
        <f>IFERROR(__xludf.DUMMYFUNCTION("""COMPUTED_VALUE"""),381.4)</f>
        <v>381.4</v>
      </c>
      <c r="M273" s="2">
        <f>IFERROR(__xludf.DUMMYFUNCTION("""COMPUTED_VALUE"""),45688.66666666667)</f>
        <v>45688.66667</v>
      </c>
      <c r="N273" s="1">
        <f>IFERROR(__xludf.DUMMYFUNCTION("""COMPUTED_VALUE"""),1.63538751E8)</f>
        <v>163538751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IFERROR(__xludf.DUMMYFUNCTION("""COMPUTED_VALUE"""),375.0)</f>
        <v>375</v>
      </c>
      <c r="D274" s="2">
        <f>IFERROR(__xludf.DUMMYFUNCTION("""COMPUTED_VALUE"""),45691.66666666667)</f>
        <v>45691.66667</v>
      </c>
      <c r="E274" s="1">
        <f>IFERROR(__xludf.DUMMYFUNCTION("""COMPUTED_VALUE"""),384.67)</f>
        <v>384.67</v>
      </c>
      <c r="G274" s="2">
        <f>IFERROR(__xludf.DUMMYFUNCTION("""COMPUTED_VALUE"""),45691.66666666667)</f>
        <v>45691.66667</v>
      </c>
      <c r="H274" s="1">
        <f>IFERROR(__xludf.DUMMYFUNCTION("""COMPUTED_VALUE"""),374.65)</f>
        <v>374.65</v>
      </c>
      <c r="J274" s="2">
        <f>IFERROR(__xludf.DUMMYFUNCTION("""COMPUTED_VALUE"""),45691.66666666667)</f>
        <v>45691.66667</v>
      </c>
      <c r="K274" s="1">
        <f>IFERROR(__xludf.DUMMYFUNCTION("""COMPUTED_VALUE"""),382.86)</f>
        <v>382.86</v>
      </c>
      <c r="M274" s="2">
        <f>IFERROR(__xludf.DUMMYFUNCTION("""COMPUTED_VALUE"""),45691.66666666667)</f>
        <v>45691.66667</v>
      </c>
      <c r="N274" s="1">
        <f>IFERROR(__xludf.DUMMYFUNCTION("""COMPUTED_VALUE"""),1.38646731E8)</f>
        <v>138646731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IFERROR(__xludf.DUMMYFUNCTION("""COMPUTED_VALUE"""),380.01)</f>
        <v>380.01</v>
      </c>
      <c r="D275" s="2">
        <f>IFERROR(__xludf.DUMMYFUNCTION("""COMPUTED_VALUE"""),45692.66666666667)</f>
        <v>45692.66667</v>
      </c>
      <c r="E275" s="1">
        <f>IFERROR(__xludf.DUMMYFUNCTION("""COMPUTED_VALUE"""),382.07)</f>
        <v>382.07</v>
      </c>
      <c r="G275" s="2">
        <f>IFERROR(__xludf.DUMMYFUNCTION("""COMPUTED_VALUE"""),45692.66666666667)</f>
        <v>45692.66667</v>
      </c>
      <c r="H275" s="1">
        <f>IFERROR(__xludf.DUMMYFUNCTION("""COMPUTED_VALUE"""),375.7)</f>
        <v>375.7</v>
      </c>
      <c r="J275" s="2">
        <f>IFERROR(__xludf.DUMMYFUNCTION("""COMPUTED_VALUE"""),45692.66666666667)</f>
        <v>45692.66667</v>
      </c>
      <c r="K275" s="1">
        <f>IFERROR(__xludf.DUMMYFUNCTION("""COMPUTED_VALUE"""),380.33)</f>
        <v>380.33</v>
      </c>
      <c r="M275" s="2">
        <f>IFERROR(__xludf.DUMMYFUNCTION("""COMPUTED_VALUE"""),45692.66666666667)</f>
        <v>45692.66667</v>
      </c>
      <c r="N275" s="1">
        <f>IFERROR(__xludf.DUMMYFUNCTION("""COMPUTED_VALUE"""),1.03843569E8)</f>
        <v>103843569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IFERROR(__xludf.DUMMYFUNCTION("""COMPUTED_VALUE"""),384.08)</f>
        <v>384.08</v>
      </c>
      <c r="D276" s="2">
        <f>IFERROR(__xludf.DUMMYFUNCTION("""COMPUTED_VALUE"""),45693.66666666667)</f>
        <v>45693.66667</v>
      </c>
      <c r="E276" s="1">
        <f>IFERROR(__xludf.DUMMYFUNCTION("""COMPUTED_VALUE"""),387.07)</f>
        <v>387.07</v>
      </c>
      <c r="G276" s="2">
        <f>IFERROR(__xludf.DUMMYFUNCTION("""COMPUTED_VALUE"""),45693.66666666667)</f>
        <v>45693.66667</v>
      </c>
      <c r="H276" s="1">
        <f>IFERROR(__xludf.DUMMYFUNCTION("""COMPUTED_VALUE"""),380.6)</f>
        <v>380.6</v>
      </c>
      <c r="J276" s="2">
        <f>IFERROR(__xludf.DUMMYFUNCTION("""COMPUTED_VALUE"""),45693.66666666667)</f>
        <v>45693.66667</v>
      </c>
      <c r="K276" s="1">
        <f>IFERROR(__xludf.DUMMYFUNCTION("""COMPUTED_VALUE"""),384.15)</f>
        <v>384.15</v>
      </c>
      <c r="M276" s="2">
        <f>IFERROR(__xludf.DUMMYFUNCTION("""COMPUTED_VALUE"""),45693.66666666667)</f>
        <v>45693.66667</v>
      </c>
      <c r="N276" s="1">
        <f>IFERROR(__xludf.DUMMYFUNCTION("""COMPUTED_VALUE"""),1.08235094E8)</f>
        <v>108235094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IFERROR(__xludf.DUMMYFUNCTION("""COMPUTED_VALUE"""),385.03)</f>
        <v>385.03</v>
      </c>
      <c r="D277" s="2">
        <f>IFERROR(__xludf.DUMMYFUNCTION("""COMPUTED_VALUE"""),45694.66666666667)</f>
        <v>45694.66667</v>
      </c>
      <c r="E277" s="1">
        <f>IFERROR(__xludf.DUMMYFUNCTION("""COMPUTED_VALUE"""),385.63)</f>
        <v>385.63</v>
      </c>
      <c r="G277" s="2">
        <f>IFERROR(__xludf.DUMMYFUNCTION("""COMPUTED_VALUE"""),45694.66666666667)</f>
        <v>45694.66667</v>
      </c>
      <c r="H277" s="1">
        <f>IFERROR(__xludf.DUMMYFUNCTION("""COMPUTED_VALUE"""),380.8)</f>
        <v>380.8</v>
      </c>
      <c r="J277" s="2">
        <f>IFERROR(__xludf.DUMMYFUNCTION("""COMPUTED_VALUE"""),45694.66666666667)</f>
        <v>45694.66667</v>
      </c>
      <c r="K277" s="1">
        <f>IFERROR(__xludf.DUMMYFUNCTION("""COMPUTED_VALUE"""),383.92)</f>
        <v>383.92</v>
      </c>
      <c r="M277" s="2">
        <f>IFERROR(__xludf.DUMMYFUNCTION("""COMPUTED_VALUE"""),45694.66666666667)</f>
        <v>45694.66667</v>
      </c>
      <c r="N277" s="1">
        <f>IFERROR(__xludf.DUMMYFUNCTION("""COMPUTED_VALUE"""),1.02990691E8)</f>
        <v>102990691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IFERROR(__xludf.DUMMYFUNCTION("""COMPUTED_VALUE"""),384.09)</f>
        <v>384.09</v>
      </c>
      <c r="D278" s="2">
        <f>IFERROR(__xludf.DUMMYFUNCTION("""COMPUTED_VALUE"""),45695.66666666667)</f>
        <v>45695.66667</v>
      </c>
      <c r="E278" s="1">
        <f>IFERROR(__xludf.DUMMYFUNCTION("""COMPUTED_VALUE"""),386.61)</f>
        <v>386.61</v>
      </c>
      <c r="G278" s="2">
        <f>IFERROR(__xludf.DUMMYFUNCTION("""COMPUTED_VALUE"""),45695.66666666667)</f>
        <v>45695.66667</v>
      </c>
      <c r="H278" s="1">
        <f>IFERROR(__xludf.DUMMYFUNCTION("""COMPUTED_VALUE"""),381.98)</f>
        <v>381.98</v>
      </c>
      <c r="J278" s="2">
        <f>IFERROR(__xludf.DUMMYFUNCTION("""COMPUTED_VALUE"""),45695.66666666667)</f>
        <v>45695.66667</v>
      </c>
      <c r="K278" s="1">
        <f>IFERROR(__xludf.DUMMYFUNCTION("""COMPUTED_VALUE"""),382.17)</f>
        <v>382.17</v>
      </c>
      <c r="M278" s="2">
        <f>IFERROR(__xludf.DUMMYFUNCTION("""COMPUTED_VALUE"""),45695.66666666667)</f>
        <v>45695.66667</v>
      </c>
      <c r="N278" s="1">
        <f>IFERROR(__xludf.DUMMYFUNCTION("""COMPUTED_VALUE"""),9.3700852E7)</f>
        <v>93700852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IFERROR(__xludf.DUMMYFUNCTION("""COMPUTED_VALUE"""),383.15)</f>
        <v>383.15</v>
      </c>
      <c r="D279" s="2">
        <f>IFERROR(__xludf.DUMMYFUNCTION("""COMPUTED_VALUE"""),45698.66666666667)</f>
        <v>45698.66667</v>
      </c>
      <c r="E279" s="1">
        <f>IFERROR(__xludf.DUMMYFUNCTION("""COMPUTED_VALUE"""),387.15)</f>
        <v>387.15</v>
      </c>
      <c r="G279" s="2">
        <f>IFERROR(__xludf.DUMMYFUNCTION("""COMPUTED_VALUE"""),45698.66666666667)</f>
        <v>45698.66667</v>
      </c>
      <c r="H279" s="1">
        <f>IFERROR(__xludf.DUMMYFUNCTION("""COMPUTED_VALUE"""),381.75)</f>
        <v>381.75</v>
      </c>
      <c r="J279" s="2">
        <f>IFERROR(__xludf.DUMMYFUNCTION("""COMPUTED_VALUE"""),45698.66666666667)</f>
        <v>45698.66667</v>
      </c>
      <c r="K279" s="1">
        <f>IFERROR(__xludf.DUMMYFUNCTION("""COMPUTED_VALUE"""),387.12)</f>
        <v>387.12</v>
      </c>
      <c r="M279" s="2">
        <f>IFERROR(__xludf.DUMMYFUNCTION("""COMPUTED_VALUE"""),45698.66666666667)</f>
        <v>45698.66667</v>
      </c>
      <c r="N279" s="1">
        <f>IFERROR(__xludf.DUMMYFUNCTION("""COMPUTED_VALUE"""),9.681552E7)</f>
        <v>96815520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IFERROR(__xludf.DUMMYFUNCTION("""COMPUTED_VALUE"""),385.13)</f>
        <v>385.13</v>
      </c>
      <c r="D280" s="2">
        <f>IFERROR(__xludf.DUMMYFUNCTION("""COMPUTED_VALUE"""),45699.66666666667)</f>
        <v>45699.66667</v>
      </c>
      <c r="E280" s="1">
        <f>IFERROR(__xludf.DUMMYFUNCTION("""COMPUTED_VALUE"""),388.62)</f>
        <v>388.62</v>
      </c>
      <c r="G280" s="2">
        <f>IFERROR(__xludf.DUMMYFUNCTION("""COMPUTED_VALUE"""),45699.66666666667)</f>
        <v>45699.66667</v>
      </c>
      <c r="H280" s="1">
        <f>IFERROR(__xludf.DUMMYFUNCTION("""COMPUTED_VALUE"""),381.81)</f>
        <v>381.81</v>
      </c>
      <c r="J280" s="2">
        <f>IFERROR(__xludf.DUMMYFUNCTION("""COMPUTED_VALUE"""),45699.66666666667)</f>
        <v>45699.66667</v>
      </c>
      <c r="K280" s="1">
        <f>IFERROR(__xludf.DUMMYFUNCTION("""COMPUTED_VALUE"""),388.49)</f>
        <v>388.49</v>
      </c>
      <c r="M280" s="2">
        <f>IFERROR(__xludf.DUMMYFUNCTION("""COMPUTED_VALUE"""),45699.66666666667)</f>
        <v>45699.66667</v>
      </c>
      <c r="N280" s="1">
        <f>IFERROR(__xludf.DUMMYFUNCTION("""COMPUTED_VALUE"""),1.06470575E8)</f>
        <v>106470575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IFERROR(__xludf.DUMMYFUNCTION("""COMPUTED_VALUE"""),381.79)</f>
        <v>381.79</v>
      </c>
      <c r="D281" s="2">
        <f>IFERROR(__xludf.DUMMYFUNCTION("""COMPUTED_VALUE"""),45700.66666666667)</f>
        <v>45700.66667</v>
      </c>
      <c r="E281" s="1">
        <f>IFERROR(__xludf.DUMMYFUNCTION("""COMPUTED_VALUE"""),389.03)</f>
        <v>389.03</v>
      </c>
      <c r="G281" s="2">
        <f>IFERROR(__xludf.DUMMYFUNCTION("""COMPUTED_VALUE"""),45700.66666666667)</f>
        <v>45700.66667</v>
      </c>
      <c r="H281" s="1">
        <f>IFERROR(__xludf.DUMMYFUNCTION("""COMPUTED_VALUE"""),381.17)</f>
        <v>381.17</v>
      </c>
      <c r="J281" s="2">
        <f>IFERROR(__xludf.DUMMYFUNCTION("""COMPUTED_VALUE"""),45700.66666666667)</f>
        <v>45700.66667</v>
      </c>
      <c r="K281" s="1">
        <f>IFERROR(__xludf.DUMMYFUNCTION("""COMPUTED_VALUE"""),388.1)</f>
        <v>388.1</v>
      </c>
      <c r="M281" s="2">
        <f>IFERROR(__xludf.DUMMYFUNCTION("""COMPUTED_VALUE"""),45700.66666666667)</f>
        <v>45700.66667</v>
      </c>
      <c r="N281" s="1">
        <f>IFERROR(__xludf.DUMMYFUNCTION("""COMPUTED_VALUE"""),1.13298342E8)</f>
        <v>113298342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IFERROR(__xludf.DUMMYFUNCTION("""COMPUTED_VALUE"""),388.18)</f>
        <v>388.18</v>
      </c>
      <c r="D282" s="2">
        <f>IFERROR(__xludf.DUMMYFUNCTION("""COMPUTED_VALUE"""),45701.66666666667)</f>
        <v>45701.66667</v>
      </c>
      <c r="E282" s="1">
        <f>IFERROR(__xludf.DUMMYFUNCTION("""COMPUTED_VALUE"""),388.94)</f>
        <v>388.94</v>
      </c>
      <c r="G282" s="2">
        <f>IFERROR(__xludf.DUMMYFUNCTION("""COMPUTED_VALUE"""),45701.66666666667)</f>
        <v>45701.66667</v>
      </c>
      <c r="H282" s="1">
        <f>IFERROR(__xludf.DUMMYFUNCTION("""COMPUTED_VALUE"""),384.78)</f>
        <v>384.78</v>
      </c>
      <c r="J282" s="2">
        <f>IFERROR(__xludf.DUMMYFUNCTION("""COMPUTED_VALUE"""),45701.66666666667)</f>
        <v>45701.66667</v>
      </c>
      <c r="K282" s="1">
        <f>IFERROR(__xludf.DUMMYFUNCTION("""COMPUTED_VALUE"""),386.93)</f>
        <v>386.93</v>
      </c>
      <c r="M282" s="2">
        <f>IFERROR(__xludf.DUMMYFUNCTION("""COMPUTED_VALUE"""),45701.66666666667)</f>
        <v>45701.66667</v>
      </c>
      <c r="N282" s="1">
        <f>IFERROR(__xludf.DUMMYFUNCTION("""COMPUTED_VALUE"""),1.23794026E8)</f>
        <v>123794026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IFERROR(__xludf.DUMMYFUNCTION("""COMPUTED_VALUE"""),386.5)</f>
        <v>386.5</v>
      </c>
      <c r="D283" s="2">
        <f>IFERROR(__xludf.DUMMYFUNCTION("""COMPUTED_VALUE"""),45702.66666666667)</f>
        <v>45702.66667</v>
      </c>
      <c r="E283" s="1">
        <f>IFERROR(__xludf.DUMMYFUNCTION("""COMPUTED_VALUE"""),390.05)</f>
        <v>390.05</v>
      </c>
      <c r="G283" s="2">
        <f>IFERROR(__xludf.DUMMYFUNCTION("""COMPUTED_VALUE"""),45702.66666666667)</f>
        <v>45702.66667</v>
      </c>
      <c r="H283" s="1">
        <f>IFERROR(__xludf.DUMMYFUNCTION("""COMPUTED_VALUE"""),384.79)</f>
        <v>384.79</v>
      </c>
      <c r="J283" s="2">
        <f>IFERROR(__xludf.DUMMYFUNCTION("""COMPUTED_VALUE"""),45702.66666666667)</f>
        <v>45702.66667</v>
      </c>
      <c r="K283" s="1">
        <f>IFERROR(__xludf.DUMMYFUNCTION("""COMPUTED_VALUE"""),385.0)</f>
        <v>385</v>
      </c>
      <c r="M283" s="2">
        <f>IFERROR(__xludf.DUMMYFUNCTION("""COMPUTED_VALUE"""),45702.66666666667)</f>
        <v>45702.66667</v>
      </c>
      <c r="N283" s="1">
        <f>IFERROR(__xludf.DUMMYFUNCTION("""COMPUTED_VALUE"""),1.26260372E8)</f>
        <v>126260372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IFERROR(__xludf.DUMMYFUNCTION("""COMPUTED_VALUE"""),386.7)</f>
        <v>386.7</v>
      </c>
      <c r="D284" s="2">
        <f>IFERROR(__xludf.DUMMYFUNCTION("""COMPUTED_VALUE"""),45706.66666666667)</f>
        <v>45706.66667</v>
      </c>
      <c r="E284" s="1">
        <f>IFERROR(__xludf.DUMMYFUNCTION("""COMPUTED_VALUE"""),389.54)</f>
        <v>389.54</v>
      </c>
      <c r="G284" s="2">
        <f>IFERROR(__xludf.DUMMYFUNCTION("""COMPUTED_VALUE"""),45706.66666666667)</f>
        <v>45706.66667</v>
      </c>
      <c r="H284" s="1">
        <f>IFERROR(__xludf.DUMMYFUNCTION("""COMPUTED_VALUE"""),385.37)</f>
        <v>385.37</v>
      </c>
      <c r="J284" s="2">
        <f>IFERROR(__xludf.DUMMYFUNCTION("""COMPUTED_VALUE"""),45706.66666666667)</f>
        <v>45706.66667</v>
      </c>
      <c r="K284" s="1">
        <f>IFERROR(__xludf.DUMMYFUNCTION("""COMPUTED_VALUE"""),389.16)</f>
        <v>389.16</v>
      </c>
      <c r="M284" s="2">
        <f>IFERROR(__xludf.DUMMYFUNCTION("""COMPUTED_VALUE"""),45706.66666666667)</f>
        <v>45706.66667</v>
      </c>
      <c r="N284" s="1">
        <f>IFERROR(__xludf.DUMMYFUNCTION("""COMPUTED_VALUE"""),1.26794646E8)</f>
        <v>126794646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IFERROR(__xludf.DUMMYFUNCTION("""COMPUTED_VALUE"""),388.74)</f>
        <v>388.74</v>
      </c>
      <c r="D285" s="2">
        <f>IFERROR(__xludf.DUMMYFUNCTION("""COMPUTED_VALUE"""),45707.66666666667)</f>
        <v>45707.66667</v>
      </c>
      <c r="E285" s="1">
        <f>IFERROR(__xludf.DUMMYFUNCTION("""COMPUTED_VALUE"""),392.59)</f>
        <v>392.59</v>
      </c>
      <c r="G285" s="2">
        <f>IFERROR(__xludf.DUMMYFUNCTION("""COMPUTED_VALUE"""),45707.66666666667)</f>
        <v>45707.66667</v>
      </c>
      <c r="H285" s="1">
        <f>IFERROR(__xludf.DUMMYFUNCTION("""COMPUTED_VALUE"""),387.7)</f>
        <v>387.7</v>
      </c>
      <c r="J285" s="2">
        <f>IFERROR(__xludf.DUMMYFUNCTION("""COMPUTED_VALUE"""),45707.66666666667)</f>
        <v>45707.66667</v>
      </c>
      <c r="K285" s="1">
        <f>IFERROR(__xludf.DUMMYFUNCTION("""COMPUTED_VALUE"""),390.87)</f>
        <v>390.87</v>
      </c>
      <c r="M285" s="2">
        <f>IFERROR(__xludf.DUMMYFUNCTION("""COMPUTED_VALUE"""),45707.66666666667)</f>
        <v>45707.66667</v>
      </c>
      <c r="N285" s="1">
        <f>IFERROR(__xludf.DUMMYFUNCTION("""COMPUTED_VALUE"""),1.06739797E8)</f>
        <v>106739797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IFERROR(__xludf.DUMMYFUNCTION("""COMPUTED_VALUE"""),389.42)</f>
        <v>389.42</v>
      </c>
      <c r="D286" s="2">
        <f>IFERROR(__xludf.DUMMYFUNCTION("""COMPUTED_VALUE"""),45708.66666666667)</f>
        <v>45708.66667</v>
      </c>
      <c r="E286" s="1">
        <f>IFERROR(__xludf.DUMMYFUNCTION("""COMPUTED_VALUE"""),391.55)</f>
        <v>391.55</v>
      </c>
      <c r="G286" s="2">
        <f>IFERROR(__xludf.DUMMYFUNCTION("""COMPUTED_VALUE"""),45708.66666666667)</f>
        <v>45708.66667</v>
      </c>
      <c r="H286" s="1">
        <f>IFERROR(__xludf.DUMMYFUNCTION("""COMPUTED_VALUE"""),385.42)</f>
        <v>385.42</v>
      </c>
      <c r="J286" s="2">
        <f>IFERROR(__xludf.DUMMYFUNCTION("""COMPUTED_VALUE"""),45708.66666666667)</f>
        <v>45708.66667</v>
      </c>
      <c r="K286" s="1">
        <f>IFERROR(__xludf.DUMMYFUNCTION("""COMPUTED_VALUE"""),390.61)</f>
        <v>390.61</v>
      </c>
      <c r="M286" s="2">
        <f>IFERROR(__xludf.DUMMYFUNCTION("""COMPUTED_VALUE"""),45708.66666666667)</f>
        <v>45708.66667</v>
      </c>
      <c r="N286" s="1">
        <f>IFERROR(__xludf.DUMMYFUNCTION("""COMPUTED_VALUE"""),1.06331613E8)</f>
        <v>106331613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IFERROR(__xludf.DUMMYFUNCTION("""COMPUTED_VALUE"""),390.17)</f>
        <v>390.17</v>
      </c>
      <c r="D287" s="2">
        <f>IFERROR(__xludf.DUMMYFUNCTION("""COMPUTED_VALUE"""),45709.66666666667)</f>
        <v>45709.66667</v>
      </c>
      <c r="E287" s="1">
        <f>IFERROR(__xludf.DUMMYFUNCTION("""COMPUTED_VALUE"""),391.25)</f>
        <v>391.25</v>
      </c>
      <c r="G287" s="2">
        <f>IFERROR(__xludf.DUMMYFUNCTION("""COMPUTED_VALUE"""),45709.66666666667)</f>
        <v>45709.66667</v>
      </c>
      <c r="H287" s="1">
        <f>IFERROR(__xludf.DUMMYFUNCTION("""COMPUTED_VALUE"""),386.22)</f>
        <v>386.22</v>
      </c>
      <c r="J287" s="2">
        <f>IFERROR(__xludf.DUMMYFUNCTION("""COMPUTED_VALUE"""),45709.66666666667)</f>
        <v>45709.66667</v>
      </c>
      <c r="K287" s="1">
        <f>IFERROR(__xludf.DUMMYFUNCTION("""COMPUTED_VALUE"""),388.36)</f>
        <v>388.36</v>
      </c>
      <c r="M287" s="2">
        <f>IFERROR(__xludf.DUMMYFUNCTION("""COMPUTED_VALUE"""),45709.66666666667)</f>
        <v>45709.66667</v>
      </c>
      <c r="N287" s="1">
        <f>IFERROR(__xludf.DUMMYFUNCTION("""COMPUTED_VALUE"""),1.61693154E8)</f>
        <v>161693154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IFERROR(__xludf.DUMMYFUNCTION("""COMPUTED_VALUE"""),389.44)</f>
        <v>389.44</v>
      </c>
      <c r="D288" s="2">
        <f>IFERROR(__xludf.DUMMYFUNCTION("""COMPUTED_VALUE"""),45712.66666666667)</f>
        <v>45712.66667</v>
      </c>
      <c r="E288" s="1">
        <f>IFERROR(__xludf.DUMMYFUNCTION("""COMPUTED_VALUE"""),389.44)</f>
        <v>389.44</v>
      </c>
      <c r="G288" s="2">
        <f>IFERROR(__xludf.DUMMYFUNCTION("""COMPUTED_VALUE"""),45712.66666666667)</f>
        <v>45712.66667</v>
      </c>
      <c r="H288" s="1">
        <f>IFERROR(__xludf.DUMMYFUNCTION("""COMPUTED_VALUE"""),383.43)</f>
        <v>383.43</v>
      </c>
      <c r="J288" s="2">
        <f>IFERROR(__xludf.DUMMYFUNCTION("""COMPUTED_VALUE"""),45712.66666666667)</f>
        <v>45712.66667</v>
      </c>
      <c r="K288" s="1">
        <f>IFERROR(__xludf.DUMMYFUNCTION("""COMPUTED_VALUE"""),385.05)</f>
        <v>385.05</v>
      </c>
      <c r="M288" s="2">
        <f>IFERROR(__xludf.DUMMYFUNCTION("""COMPUTED_VALUE"""),45712.66666666667)</f>
        <v>45712.66667</v>
      </c>
      <c r="N288" s="1">
        <f>IFERROR(__xludf.DUMMYFUNCTION("""COMPUTED_VALUE"""),1.23809533E8)</f>
        <v>123809533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IFERROR(__xludf.DUMMYFUNCTION("""COMPUTED_VALUE"""),384.91)</f>
        <v>384.91</v>
      </c>
      <c r="D289" s="2">
        <f>IFERROR(__xludf.DUMMYFUNCTION("""COMPUTED_VALUE"""),45713.66666666667)</f>
        <v>45713.66667</v>
      </c>
      <c r="E289" s="1">
        <f>IFERROR(__xludf.DUMMYFUNCTION("""COMPUTED_VALUE"""),386.66)</f>
        <v>386.66</v>
      </c>
      <c r="G289" s="2">
        <f>IFERROR(__xludf.DUMMYFUNCTION("""COMPUTED_VALUE"""),45713.66666666667)</f>
        <v>45713.66667</v>
      </c>
      <c r="H289" s="1">
        <f>IFERROR(__xludf.DUMMYFUNCTION("""COMPUTED_VALUE"""),380.05)</f>
        <v>380.05</v>
      </c>
      <c r="J289" s="2">
        <f>IFERROR(__xludf.DUMMYFUNCTION("""COMPUTED_VALUE"""),45713.66666666667)</f>
        <v>45713.66667</v>
      </c>
      <c r="K289" s="1">
        <f>IFERROR(__xludf.DUMMYFUNCTION("""COMPUTED_VALUE"""),386.02)</f>
        <v>386.02</v>
      </c>
      <c r="M289" s="2">
        <f>IFERROR(__xludf.DUMMYFUNCTION("""COMPUTED_VALUE"""),45713.66666666667)</f>
        <v>45713.66667</v>
      </c>
      <c r="N289" s="1">
        <f>IFERROR(__xludf.DUMMYFUNCTION("""COMPUTED_VALUE"""),1.30723633E8)</f>
        <v>130723633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IFERROR(__xludf.DUMMYFUNCTION("""COMPUTED_VALUE"""),387.64)</f>
        <v>387.64</v>
      </c>
      <c r="D290" s="2">
        <f>IFERROR(__xludf.DUMMYFUNCTION("""COMPUTED_VALUE"""),45714.66666666667)</f>
        <v>45714.66667</v>
      </c>
      <c r="E290" s="1">
        <f>IFERROR(__xludf.DUMMYFUNCTION("""COMPUTED_VALUE"""),392.05)</f>
        <v>392.05</v>
      </c>
      <c r="G290" s="2">
        <f>IFERROR(__xludf.DUMMYFUNCTION("""COMPUTED_VALUE"""),45714.66666666667)</f>
        <v>45714.66667</v>
      </c>
      <c r="H290" s="1">
        <f>IFERROR(__xludf.DUMMYFUNCTION("""COMPUTED_VALUE"""),386.31)</f>
        <v>386.31</v>
      </c>
      <c r="J290" s="2">
        <f>IFERROR(__xludf.DUMMYFUNCTION("""COMPUTED_VALUE"""),45714.66666666667)</f>
        <v>45714.66667</v>
      </c>
      <c r="K290" s="1">
        <f>IFERROR(__xludf.DUMMYFUNCTION("""COMPUTED_VALUE"""),388.17)</f>
        <v>388.17</v>
      </c>
      <c r="M290" s="2">
        <f>IFERROR(__xludf.DUMMYFUNCTION("""COMPUTED_VALUE"""),45714.66666666667)</f>
        <v>45714.66667</v>
      </c>
      <c r="N290" s="1">
        <f>IFERROR(__xludf.DUMMYFUNCTION("""COMPUTED_VALUE"""),1.13420643E8)</f>
        <v>113420643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IFERROR(__xludf.DUMMYFUNCTION("""COMPUTED_VALUE"""),387.96)</f>
        <v>387.96</v>
      </c>
      <c r="D291" s="2">
        <f>IFERROR(__xludf.DUMMYFUNCTION("""COMPUTED_VALUE"""),45715.66666666667)</f>
        <v>45715.66667</v>
      </c>
      <c r="E291" s="1">
        <f>IFERROR(__xludf.DUMMYFUNCTION("""COMPUTED_VALUE"""),388.12)</f>
        <v>388.12</v>
      </c>
      <c r="G291" s="2">
        <f>IFERROR(__xludf.DUMMYFUNCTION("""COMPUTED_VALUE"""),45715.66666666667)</f>
        <v>45715.66667</v>
      </c>
      <c r="H291" s="1">
        <f>IFERROR(__xludf.DUMMYFUNCTION("""COMPUTED_VALUE"""),377.06)</f>
        <v>377.06</v>
      </c>
      <c r="J291" s="2">
        <f>IFERROR(__xludf.DUMMYFUNCTION("""COMPUTED_VALUE"""),45715.66666666667)</f>
        <v>45715.66667</v>
      </c>
      <c r="K291" s="1">
        <f>IFERROR(__xludf.DUMMYFUNCTION("""COMPUTED_VALUE"""),377.23)</f>
        <v>377.23</v>
      </c>
      <c r="M291" s="2">
        <f>IFERROR(__xludf.DUMMYFUNCTION("""COMPUTED_VALUE"""),45715.66666666667)</f>
        <v>45715.66667</v>
      </c>
      <c r="N291" s="1">
        <f>IFERROR(__xludf.DUMMYFUNCTION("""COMPUTED_VALUE"""),1.46067396E8)</f>
        <v>146067396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IFERROR(__xludf.DUMMYFUNCTION("""COMPUTED_VALUE"""),378.79)</f>
        <v>378.79</v>
      </c>
      <c r="D292" s="2">
        <f>IFERROR(__xludf.DUMMYFUNCTION("""COMPUTED_VALUE"""),45716.66666666667)</f>
        <v>45716.66667</v>
      </c>
      <c r="E292" s="1">
        <f>IFERROR(__xludf.DUMMYFUNCTION("""COMPUTED_VALUE"""),383.55)</f>
        <v>383.55</v>
      </c>
      <c r="G292" s="2">
        <f>IFERROR(__xludf.DUMMYFUNCTION("""COMPUTED_VALUE"""),45716.66666666667)</f>
        <v>45716.66667</v>
      </c>
      <c r="H292" s="1">
        <f>IFERROR(__xludf.DUMMYFUNCTION("""COMPUTED_VALUE"""),377.96)</f>
        <v>377.96</v>
      </c>
      <c r="J292" s="2">
        <f>IFERROR(__xludf.DUMMYFUNCTION("""COMPUTED_VALUE"""),45716.66666666667)</f>
        <v>45716.66667</v>
      </c>
      <c r="K292" s="1">
        <f>IFERROR(__xludf.DUMMYFUNCTION("""COMPUTED_VALUE"""),383.37)</f>
        <v>383.37</v>
      </c>
      <c r="M292" s="2">
        <f>IFERROR(__xludf.DUMMYFUNCTION("""COMPUTED_VALUE"""),45716.66666666667)</f>
        <v>45716.66667</v>
      </c>
      <c r="N292" s="1">
        <f>IFERROR(__xludf.DUMMYFUNCTION("""COMPUTED_VALUE"""),2.25450289E8)</f>
        <v>225450289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IFERROR(__xludf.DUMMYFUNCTION("""COMPUTED_VALUE"""),382.44)</f>
        <v>382.44</v>
      </c>
      <c r="D293" s="2">
        <f>IFERROR(__xludf.DUMMYFUNCTION("""COMPUTED_VALUE"""),45719.66666666667)</f>
        <v>45719.66667</v>
      </c>
      <c r="E293" s="1">
        <f>IFERROR(__xludf.DUMMYFUNCTION("""COMPUTED_VALUE"""),384.03)</f>
        <v>384.03</v>
      </c>
      <c r="G293" s="2">
        <f>IFERROR(__xludf.DUMMYFUNCTION("""COMPUTED_VALUE"""),45719.66666666667)</f>
        <v>45719.66667</v>
      </c>
      <c r="H293" s="1">
        <f>IFERROR(__xludf.DUMMYFUNCTION("""COMPUTED_VALUE"""),379.47)</f>
        <v>379.47</v>
      </c>
      <c r="J293" s="2">
        <f>IFERROR(__xludf.DUMMYFUNCTION("""COMPUTED_VALUE"""),45719.66666666667)</f>
        <v>45719.66667</v>
      </c>
      <c r="K293" s="1">
        <f>IFERROR(__xludf.DUMMYFUNCTION("""COMPUTED_VALUE"""),382.07)</f>
        <v>382.07</v>
      </c>
      <c r="M293" s="2">
        <f>IFERROR(__xludf.DUMMYFUNCTION("""COMPUTED_VALUE"""),45719.66666666667)</f>
        <v>45719.66667</v>
      </c>
      <c r="N293" s="1">
        <f>IFERROR(__xludf.DUMMYFUNCTION("""COMPUTED_VALUE"""),1.45540608E8)</f>
        <v>145540608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IFERROR(__xludf.DUMMYFUNCTION("""COMPUTED_VALUE"""),382.31)</f>
        <v>382.31</v>
      </c>
      <c r="D294" s="2">
        <f>IFERROR(__xludf.DUMMYFUNCTION("""COMPUTED_VALUE"""),45720.66666666667)</f>
        <v>45720.66667</v>
      </c>
      <c r="E294" s="1">
        <f>IFERROR(__xludf.DUMMYFUNCTION("""COMPUTED_VALUE"""),383.95)</f>
        <v>383.95</v>
      </c>
      <c r="G294" s="2">
        <f>IFERROR(__xludf.DUMMYFUNCTION("""COMPUTED_VALUE"""),45720.66666666667)</f>
        <v>45720.66667</v>
      </c>
      <c r="H294" s="1">
        <f>IFERROR(__xludf.DUMMYFUNCTION("""COMPUTED_VALUE"""),376.08)</f>
        <v>376.08</v>
      </c>
      <c r="J294" s="2">
        <f>IFERROR(__xludf.DUMMYFUNCTION("""COMPUTED_VALUE"""),45720.66666666667)</f>
        <v>45720.66667</v>
      </c>
      <c r="K294" s="1">
        <f>IFERROR(__xludf.DUMMYFUNCTION("""COMPUTED_VALUE"""),376.56)</f>
        <v>376.56</v>
      </c>
      <c r="M294" s="2">
        <f>IFERROR(__xludf.DUMMYFUNCTION("""COMPUTED_VALUE"""),45720.66666666667)</f>
        <v>45720.66667</v>
      </c>
      <c r="N294" s="1">
        <f>IFERROR(__xludf.DUMMYFUNCTION("""COMPUTED_VALUE"""),1.52737813E8)</f>
        <v>152737813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IFERROR(__xludf.DUMMYFUNCTION("""COMPUTED_VALUE"""),374.08)</f>
        <v>374.08</v>
      </c>
      <c r="D295" s="2">
        <f>IFERROR(__xludf.DUMMYFUNCTION("""COMPUTED_VALUE"""),45721.66666666667)</f>
        <v>45721.66667</v>
      </c>
      <c r="E295" s="1">
        <f>IFERROR(__xludf.DUMMYFUNCTION("""COMPUTED_VALUE"""),376.1)</f>
        <v>376.1</v>
      </c>
      <c r="G295" s="2">
        <f>IFERROR(__xludf.DUMMYFUNCTION("""COMPUTED_VALUE"""),45721.66666666667)</f>
        <v>45721.66667</v>
      </c>
      <c r="H295" s="1">
        <f>IFERROR(__xludf.DUMMYFUNCTION("""COMPUTED_VALUE"""),370.41)</f>
        <v>370.41</v>
      </c>
      <c r="J295" s="2">
        <f>IFERROR(__xludf.DUMMYFUNCTION("""COMPUTED_VALUE"""),45721.66666666667)</f>
        <v>45721.66667</v>
      </c>
      <c r="K295" s="1">
        <f>IFERROR(__xludf.DUMMYFUNCTION("""COMPUTED_VALUE"""),373.49)</f>
        <v>373.49</v>
      </c>
      <c r="M295" s="2">
        <f>IFERROR(__xludf.DUMMYFUNCTION("""COMPUTED_VALUE"""),45721.66666666667)</f>
        <v>45721.66667</v>
      </c>
      <c r="N295" s="1">
        <f>IFERROR(__xludf.DUMMYFUNCTION("""COMPUTED_VALUE"""),1.11249229E8)</f>
        <v>111249229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IFERROR(__xludf.DUMMYFUNCTION("""COMPUTED_VALUE"""),369.82)</f>
        <v>369.82</v>
      </c>
      <c r="D296" s="2">
        <f>IFERROR(__xludf.DUMMYFUNCTION("""COMPUTED_VALUE"""),45722.66666666667)</f>
        <v>45722.66667</v>
      </c>
      <c r="E296" s="1">
        <f>IFERROR(__xludf.DUMMYFUNCTION("""COMPUTED_VALUE"""),369.82)</f>
        <v>369.82</v>
      </c>
      <c r="G296" s="2">
        <f>IFERROR(__xludf.DUMMYFUNCTION("""COMPUTED_VALUE"""),45722.66666666667)</f>
        <v>45722.66667</v>
      </c>
      <c r="H296" s="1">
        <f>IFERROR(__xludf.DUMMYFUNCTION("""COMPUTED_VALUE"""),363.87)</f>
        <v>363.87</v>
      </c>
      <c r="J296" s="2">
        <f>IFERROR(__xludf.DUMMYFUNCTION("""COMPUTED_VALUE"""),45722.66666666667)</f>
        <v>45722.66667</v>
      </c>
      <c r="K296" s="1">
        <f>IFERROR(__xludf.DUMMYFUNCTION("""COMPUTED_VALUE"""),364.77)</f>
        <v>364.77</v>
      </c>
      <c r="M296" s="2">
        <f>IFERROR(__xludf.DUMMYFUNCTION("""COMPUTED_VALUE"""),45722.66666666667)</f>
        <v>45722.66667</v>
      </c>
      <c r="N296" s="1">
        <f>IFERROR(__xludf.DUMMYFUNCTION("""COMPUTED_VALUE"""),1.25384182E8)</f>
        <v>125384182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IFERROR(__xludf.DUMMYFUNCTION("""COMPUTED_VALUE"""),365.4)</f>
        <v>365.4</v>
      </c>
      <c r="D297" s="2">
        <f>IFERROR(__xludf.DUMMYFUNCTION("""COMPUTED_VALUE"""),45723.66666666667)</f>
        <v>45723.66667</v>
      </c>
      <c r="E297" s="1">
        <f>IFERROR(__xludf.DUMMYFUNCTION("""COMPUTED_VALUE"""),372.89)</f>
        <v>372.89</v>
      </c>
      <c r="G297" s="2">
        <f>IFERROR(__xludf.DUMMYFUNCTION("""COMPUTED_VALUE"""),45723.66666666667)</f>
        <v>45723.66667</v>
      </c>
      <c r="H297" s="1">
        <f>IFERROR(__xludf.DUMMYFUNCTION("""COMPUTED_VALUE"""),364.77)</f>
        <v>364.77</v>
      </c>
      <c r="J297" s="2">
        <f>IFERROR(__xludf.DUMMYFUNCTION("""COMPUTED_VALUE"""),45723.66666666667)</f>
        <v>45723.66667</v>
      </c>
      <c r="K297" s="1">
        <f>IFERROR(__xludf.DUMMYFUNCTION("""COMPUTED_VALUE"""),371.02)</f>
        <v>371.02</v>
      </c>
      <c r="M297" s="2">
        <f>IFERROR(__xludf.DUMMYFUNCTION("""COMPUTED_VALUE"""),45723.66666666667)</f>
        <v>45723.66667</v>
      </c>
      <c r="N297" s="1">
        <f>IFERROR(__xludf.DUMMYFUNCTION("""COMPUTED_VALUE"""),1.44307695E8)</f>
        <v>144307695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IFERROR(__xludf.DUMMYFUNCTION("""COMPUTED_VALUE"""),368.94)</f>
        <v>368.94</v>
      </c>
      <c r="D298" s="2">
        <f>IFERROR(__xludf.DUMMYFUNCTION("""COMPUTED_VALUE"""),45726.66666666667)</f>
        <v>45726.66667</v>
      </c>
      <c r="E298" s="1">
        <f>IFERROR(__xludf.DUMMYFUNCTION("""COMPUTED_VALUE"""),374.48)</f>
        <v>374.48</v>
      </c>
      <c r="G298" s="2">
        <f>IFERROR(__xludf.DUMMYFUNCTION("""COMPUTED_VALUE"""),45726.66666666667)</f>
        <v>45726.66667</v>
      </c>
      <c r="H298" s="1">
        <f>IFERROR(__xludf.DUMMYFUNCTION("""COMPUTED_VALUE"""),368.91)</f>
        <v>368.91</v>
      </c>
      <c r="J298" s="2">
        <f>IFERROR(__xludf.DUMMYFUNCTION("""COMPUTED_VALUE"""),45726.66666666667)</f>
        <v>45726.66667</v>
      </c>
      <c r="K298" s="1">
        <f>IFERROR(__xludf.DUMMYFUNCTION("""COMPUTED_VALUE"""),374.39)</f>
        <v>374.39</v>
      </c>
      <c r="M298" s="2">
        <f>IFERROR(__xludf.DUMMYFUNCTION("""COMPUTED_VALUE"""),45726.66666666667)</f>
        <v>45726.66667</v>
      </c>
      <c r="N298" s="1">
        <f>IFERROR(__xludf.DUMMYFUNCTION("""COMPUTED_VALUE"""),1.74929699E8)</f>
        <v>174929699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IFERROR(__xludf.DUMMYFUNCTION("""COMPUTED_VALUE"""),374.23)</f>
        <v>374.23</v>
      </c>
      <c r="D299" s="2">
        <f>IFERROR(__xludf.DUMMYFUNCTION("""COMPUTED_VALUE"""),45727.66666666667)</f>
        <v>45727.66667</v>
      </c>
      <c r="E299" s="1">
        <f>IFERROR(__xludf.DUMMYFUNCTION("""COMPUTED_VALUE"""),375.65)</f>
        <v>375.65</v>
      </c>
      <c r="G299" s="2">
        <f>IFERROR(__xludf.DUMMYFUNCTION("""COMPUTED_VALUE"""),45727.66666666667)</f>
        <v>45727.66667</v>
      </c>
      <c r="H299" s="1">
        <f>IFERROR(__xludf.DUMMYFUNCTION("""COMPUTED_VALUE"""),369.54)</f>
        <v>369.54</v>
      </c>
      <c r="J299" s="2">
        <f>IFERROR(__xludf.DUMMYFUNCTION("""COMPUTED_VALUE"""),45727.66666666667)</f>
        <v>45727.66667</v>
      </c>
      <c r="K299" s="1">
        <f>IFERROR(__xludf.DUMMYFUNCTION("""COMPUTED_VALUE"""),372.48)</f>
        <v>372.48</v>
      </c>
      <c r="M299" s="2">
        <f>IFERROR(__xludf.DUMMYFUNCTION("""COMPUTED_VALUE"""),45727.66666666667)</f>
        <v>45727.66667</v>
      </c>
      <c r="N299" s="1">
        <f>IFERROR(__xludf.DUMMYFUNCTION("""COMPUTED_VALUE"""),1.43590307E8)</f>
        <v>143590307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IFERROR(__xludf.DUMMYFUNCTION("""COMPUTED_VALUE"""),373.15)</f>
        <v>373.15</v>
      </c>
      <c r="D300" s="2">
        <f>IFERROR(__xludf.DUMMYFUNCTION("""COMPUTED_VALUE"""),45728.66666666667)</f>
        <v>45728.66667</v>
      </c>
      <c r="E300" s="1">
        <f>IFERROR(__xludf.DUMMYFUNCTION("""COMPUTED_VALUE"""),375.6)</f>
        <v>375.6</v>
      </c>
      <c r="G300" s="2">
        <f>IFERROR(__xludf.DUMMYFUNCTION("""COMPUTED_VALUE"""),45728.66666666667)</f>
        <v>45728.66667</v>
      </c>
      <c r="H300" s="1">
        <f>IFERROR(__xludf.DUMMYFUNCTION("""COMPUTED_VALUE"""),369.3)</f>
        <v>369.3</v>
      </c>
      <c r="J300" s="2">
        <f>IFERROR(__xludf.DUMMYFUNCTION("""COMPUTED_VALUE"""),45728.66666666667)</f>
        <v>45728.66667</v>
      </c>
      <c r="K300" s="1">
        <f>IFERROR(__xludf.DUMMYFUNCTION("""COMPUTED_VALUE"""),372.16)</f>
        <v>372.16</v>
      </c>
      <c r="M300" s="2">
        <f>IFERROR(__xludf.DUMMYFUNCTION("""COMPUTED_VALUE"""),45728.66666666667)</f>
        <v>45728.66667</v>
      </c>
      <c r="N300" s="1">
        <f>IFERROR(__xludf.DUMMYFUNCTION("""COMPUTED_VALUE"""),1.24855947E8)</f>
        <v>124855947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IFERROR(__xludf.DUMMYFUNCTION("""COMPUTED_VALUE"""),372.65)</f>
        <v>372.65</v>
      </c>
      <c r="D301" s="2">
        <f>IFERROR(__xludf.DUMMYFUNCTION("""COMPUTED_VALUE"""),45729.66666666667)</f>
        <v>45729.66667</v>
      </c>
      <c r="E301" s="1">
        <f>IFERROR(__xludf.DUMMYFUNCTION("""COMPUTED_VALUE"""),374.02)</f>
        <v>374.02</v>
      </c>
      <c r="G301" s="2">
        <f>IFERROR(__xludf.DUMMYFUNCTION("""COMPUTED_VALUE"""),45729.66666666667)</f>
        <v>45729.66667</v>
      </c>
      <c r="H301" s="1">
        <f>IFERROR(__xludf.DUMMYFUNCTION("""COMPUTED_VALUE"""),370.29)</f>
        <v>370.29</v>
      </c>
      <c r="J301" s="2">
        <f>IFERROR(__xludf.DUMMYFUNCTION("""COMPUTED_VALUE"""),45729.66666666667)</f>
        <v>45729.66667</v>
      </c>
      <c r="K301" s="1">
        <f>IFERROR(__xludf.DUMMYFUNCTION("""COMPUTED_VALUE"""),372.93)</f>
        <v>372.93</v>
      </c>
      <c r="M301" s="2">
        <f>IFERROR(__xludf.DUMMYFUNCTION("""COMPUTED_VALUE"""),45729.66666666667)</f>
        <v>45729.66667</v>
      </c>
      <c r="N301" s="1">
        <f>IFERROR(__xludf.DUMMYFUNCTION("""COMPUTED_VALUE"""),1.01616288E8)</f>
        <v>101616288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IFERROR(__xludf.DUMMYFUNCTION("""COMPUTED_VALUE"""),373.96)</f>
        <v>373.96</v>
      </c>
      <c r="D302" s="2">
        <f>IFERROR(__xludf.DUMMYFUNCTION("""COMPUTED_VALUE"""),45730.66666666667)</f>
        <v>45730.66667</v>
      </c>
      <c r="E302" s="1">
        <f>IFERROR(__xludf.DUMMYFUNCTION("""COMPUTED_VALUE"""),380.52)</f>
        <v>380.52</v>
      </c>
      <c r="G302" s="2">
        <f>IFERROR(__xludf.DUMMYFUNCTION("""COMPUTED_VALUE"""),45730.66666666667)</f>
        <v>45730.66667</v>
      </c>
      <c r="H302" s="1">
        <f>IFERROR(__xludf.DUMMYFUNCTION("""COMPUTED_VALUE"""),372.95)</f>
        <v>372.95</v>
      </c>
      <c r="J302" s="2">
        <f>IFERROR(__xludf.DUMMYFUNCTION("""COMPUTED_VALUE"""),45730.66666666667)</f>
        <v>45730.66667</v>
      </c>
      <c r="K302" s="1">
        <f>IFERROR(__xludf.DUMMYFUNCTION("""COMPUTED_VALUE"""),380.07)</f>
        <v>380.07</v>
      </c>
      <c r="M302" s="2">
        <f>IFERROR(__xludf.DUMMYFUNCTION("""COMPUTED_VALUE"""),45730.66666666667)</f>
        <v>45730.66667</v>
      </c>
      <c r="N302" s="1">
        <f>IFERROR(__xludf.DUMMYFUNCTION("""COMPUTED_VALUE"""),1.05881273E8)</f>
        <v>105881273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IFERROR(__xludf.DUMMYFUNCTION("""COMPUTED_VALUE"""),379.85)</f>
        <v>379.85</v>
      </c>
      <c r="D303" s="2">
        <f>IFERROR(__xludf.DUMMYFUNCTION("""COMPUTED_VALUE"""),45733.66666666667)</f>
        <v>45733.66667</v>
      </c>
      <c r="E303" s="1">
        <f>IFERROR(__xludf.DUMMYFUNCTION("""COMPUTED_VALUE"""),383.23)</f>
        <v>383.23</v>
      </c>
      <c r="G303" s="2">
        <f>IFERROR(__xludf.DUMMYFUNCTION("""COMPUTED_VALUE"""),45733.66666666667)</f>
        <v>45733.66667</v>
      </c>
      <c r="H303" s="1">
        <f>IFERROR(__xludf.DUMMYFUNCTION("""COMPUTED_VALUE"""),377.56)</f>
        <v>377.56</v>
      </c>
      <c r="J303" s="2">
        <f>IFERROR(__xludf.DUMMYFUNCTION("""COMPUTED_VALUE"""),45733.66666666667)</f>
        <v>45733.66667</v>
      </c>
      <c r="K303" s="1">
        <f>IFERROR(__xludf.DUMMYFUNCTION("""COMPUTED_VALUE"""),381.11)</f>
        <v>381.11</v>
      </c>
      <c r="M303" s="2">
        <f>IFERROR(__xludf.DUMMYFUNCTION("""COMPUTED_VALUE"""),45733.66666666667)</f>
        <v>45733.66667</v>
      </c>
      <c r="N303" s="1">
        <f>IFERROR(__xludf.DUMMYFUNCTION("""COMPUTED_VALUE"""),1.29615251E8)</f>
        <v>129615251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IFERROR(__xludf.DUMMYFUNCTION("""COMPUTED_VALUE"""),379.12)</f>
        <v>379.12</v>
      </c>
      <c r="D304" s="2">
        <f>IFERROR(__xludf.DUMMYFUNCTION("""COMPUTED_VALUE"""),45734.66666666667)</f>
        <v>45734.66667</v>
      </c>
      <c r="E304" s="1">
        <f>IFERROR(__xludf.DUMMYFUNCTION("""COMPUTED_VALUE"""),379.27)</f>
        <v>379.27</v>
      </c>
      <c r="G304" s="2">
        <f>IFERROR(__xludf.DUMMYFUNCTION("""COMPUTED_VALUE"""),45734.66666666667)</f>
        <v>45734.66667</v>
      </c>
      <c r="H304" s="1">
        <f>IFERROR(__xludf.DUMMYFUNCTION("""COMPUTED_VALUE"""),375.31)</f>
        <v>375.31</v>
      </c>
      <c r="J304" s="2">
        <f>IFERROR(__xludf.DUMMYFUNCTION("""COMPUTED_VALUE"""),45734.66666666667)</f>
        <v>45734.66667</v>
      </c>
      <c r="K304" s="1">
        <f>IFERROR(__xludf.DUMMYFUNCTION("""COMPUTED_VALUE"""),377.8)</f>
        <v>377.8</v>
      </c>
      <c r="M304" s="2">
        <f>IFERROR(__xludf.DUMMYFUNCTION("""COMPUTED_VALUE"""),45734.66666666667)</f>
        <v>45734.66667</v>
      </c>
      <c r="N304" s="1">
        <f>IFERROR(__xludf.DUMMYFUNCTION("""COMPUTED_VALUE"""),1.07667744E8)</f>
        <v>107667744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IFERROR(__xludf.DUMMYFUNCTION("""COMPUTED_VALUE"""),378.08)</f>
        <v>378.08</v>
      </c>
      <c r="D305" s="2">
        <f>IFERROR(__xludf.DUMMYFUNCTION("""COMPUTED_VALUE"""),45735.66666666667)</f>
        <v>45735.66667</v>
      </c>
      <c r="E305" s="1">
        <f>IFERROR(__xludf.DUMMYFUNCTION("""COMPUTED_VALUE"""),380.01)</f>
        <v>380.01</v>
      </c>
      <c r="G305" s="2">
        <f>IFERROR(__xludf.DUMMYFUNCTION("""COMPUTED_VALUE"""),45735.66666666667)</f>
        <v>45735.66667</v>
      </c>
      <c r="H305" s="1">
        <f>IFERROR(__xludf.DUMMYFUNCTION("""COMPUTED_VALUE"""),376.93)</f>
        <v>376.93</v>
      </c>
      <c r="J305" s="2">
        <f>IFERROR(__xludf.DUMMYFUNCTION("""COMPUTED_VALUE"""),45735.66666666667)</f>
        <v>45735.66667</v>
      </c>
      <c r="K305" s="1">
        <f>IFERROR(__xludf.DUMMYFUNCTION("""COMPUTED_VALUE"""),379.24)</f>
        <v>379.24</v>
      </c>
      <c r="M305" s="2">
        <f>IFERROR(__xludf.DUMMYFUNCTION("""COMPUTED_VALUE"""),45735.66666666667)</f>
        <v>45735.66667</v>
      </c>
      <c r="N305" s="1">
        <f>IFERROR(__xludf.DUMMYFUNCTION("""COMPUTED_VALUE"""),9.6681526E7)</f>
        <v>96681526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IFERROR(__xludf.DUMMYFUNCTION("""COMPUTED_VALUE"""),379.46)</f>
        <v>379.46</v>
      </c>
      <c r="D306" s="2">
        <f>IFERROR(__xludf.DUMMYFUNCTION("""COMPUTED_VALUE"""),45736.66666666667)</f>
        <v>45736.66667</v>
      </c>
      <c r="E306" s="1">
        <f>IFERROR(__xludf.DUMMYFUNCTION("""COMPUTED_VALUE"""),381.96)</f>
        <v>381.96</v>
      </c>
      <c r="G306" s="2">
        <f>IFERROR(__xludf.DUMMYFUNCTION("""COMPUTED_VALUE"""),45736.66666666667)</f>
        <v>45736.66667</v>
      </c>
      <c r="H306" s="1">
        <f>IFERROR(__xludf.DUMMYFUNCTION("""COMPUTED_VALUE"""),378.59)</f>
        <v>378.59</v>
      </c>
      <c r="J306" s="2">
        <f>IFERROR(__xludf.DUMMYFUNCTION("""COMPUTED_VALUE"""),45736.66666666667)</f>
        <v>45736.66667</v>
      </c>
      <c r="K306" s="1">
        <f>IFERROR(__xludf.DUMMYFUNCTION("""COMPUTED_VALUE"""),381.4)</f>
        <v>381.4</v>
      </c>
      <c r="M306" s="2">
        <f>IFERROR(__xludf.DUMMYFUNCTION("""COMPUTED_VALUE"""),45736.66666666667)</f>
        <v>45736.66667</v>
      </c>
      <c r="N306" s="1">
        <f>IFERROR(__xludf.DUMMYFUNCTION("""COMPUTED_VALUE"""),9.3342072E7)</f>
        <v>93342072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IFERROR(__xludf.DUMMYFUNCTION("""COMPUTED_VALUE"""),379.72)</f>
        <v>379.72</v>
      </c>
      <c r="D307" s="2">
        <f>IFERROR(__xludf.DUMMYFUNCTION("""COMPUTED_VALUE"""),45737.66666666667)</f>
        <v>45737.66667</v>
      </c>
      <c r="E307" s="1">
        <f>IFERROR(__xludf.DUMMYFUNCTION("""COMPUTED_VALUE"""),381.27)</f>
        <v>381.27</v>
      </c>
      <c r="G307" s="2">
        <f>IFERROR(__xludf.DUMMYFUNCTION("""COMPUTED_VALUE"""),45737.66666666667)</f>
        <v>45737.66667</v>
      </c>
      <c r="H307" s="1">
        <f>IFERROR(__xludf.DUMMYFUNCTION("""COMPUTED_VALUE"""),376.56)</f>
        <v>376.56</v>
      </c>
      <c r="J307" s="2">
        <f>IFERROR(__xludf.DUMMYFUNCTION("""COMPUTED_VALUE"""),45737.66666666667)</f>
        <v>45737.66667</v>
      </c>
      <c r="K307" s="1">
        <f>IFERROR(__xludf.DUMMYFUNCTION("""COMPUTED_VALUE"""),378.93)</f>
        <v>378.93</v>
      </c>
      <c r="M307" s="2">
        <f>IFERROR(__xludf.DUMMYFUNCTION("""COMPUTED_VALUE"""),45737.66666666667)</f>
        <v>45737.66667</v>
      </c>
      <c r="N307" s="1">
        <f>IFERROR(__xludf.DUMMYFUNCTION("""COMPUTED_VALUE"""),1.95802173E8)</f>
        <v>195802173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IFERROR(__xludf.DUMMYFUNCTION("""COMPUTED_VALUE"""),380.77)</f>
        <v>380.77</v>
      </c>
      <c r="D308" s="2">
        <f>IFERROR(__xludf.DUMMYFUNCTION("""COMPUTED_VALUE"""),45740.66666666667)</f>
        <v>45740.66667</v>
      </c>
      <c r="E308" s="1">
        <f>IFERROR(__xludf.DUMMYFUNCTION("""COMPUTED_VALUE"""),383.74)</f>
        <v>383.74</v>
      </c>
      <c r="G308" s="2">
        <f>IFERROR(__xludf.DUMMYFUNCTION("""COMPUTED_VALUE"""),45740.66666666667)</f>
        <v>45740.66667</v>
      </c>
      <c r="H308" s="1">
        <f>IFERROR(__xludf.DUMMYFUNCTION("""COMPUTED_VALUE"""),378.8)</f>
        <v>378.8</v>
      </c>
      <c r="J308" s="2">
        <f>IFERROR(__xludf.DUMMYFUNCTION("""COMPUTED_VALUE"""),45740.66666666667)</f>
        <v>45740.66667</v>
      </c>
      <c r="K308" s="1">
        <f>IFERROR(__xludf.DUMMYFUNCTION("""COMPUTED_VALUE"""),379.15)</f>
        <v>379.15</v>
      </c>
      <c r="M308" s="2">
        <f>IFERROR(__xludf.DUMMYFUNCTION("""COMPUTED_VALUE"""),45740.66666666667)</f>
        <v>45740.66667</v>
      </c>
      <c r="N308" s="1">
        <f>IFERROR(__xludf.DUMMYFUNCTION("""COMPUTED_VALUE"""),9.5572117E7)</f>
        <v>95572117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IFERROR(__xludf.DUMMYFUNCTION("""COMPUTED_VALUE"""),378.77)</f>
        <v>378.77</v>
      </c>
      <c r="D309" s="2">
        <f>IFERROR(__xludf.DUMMYFUNCTION("""COMPUTED_VALUE"""),45741.66666666667)</f>
        <v>45741.66667</v>
      </c>
      <c r="E309" s="1">
        <f>IFERROR(__xludf.DUMMYFUNCTION("""COMPUTED_VALUE"""),378.83)</f>
        <v>378.83</v>
      </c>
      <c r="G309" s="2">
        <f>IFERROR(__xludf.DUMMYFUNCTION("""COMPUTED_VALUE"""),45741.66666666667)</f>
        <v>45741.66667</v>
      </c>
      <c r="H309" s="1">
        <f>IFERROR(__xludf.DUMMYFUNCTION("""COMPUTED_VALUE"""),371.53)</f>
        <v>371.53</v>
      </c>
      <c r="J309" s="2">
        <f>IFERROR(__xludf.DUMMYFUNCTION("""COMPUTED_VALUE"""),45741.66666666667)</f>
        <v>45741.66667</v>
      </c>
      <c r="K309" s="1">
        <f>IFERROR(__xludf.DUMMYFUNCTION("""COMPUTED_VALUE"""),373.04)</f>
        <v>373.04</v>
      </c>
      <c r="M309" s="2">
        <f>IFERROR(__xludf.DUMMYFUNCTION("""COMPUTED_VALUE"""),45741.66666666667)</f>
        <v>45741.66667</v>
      </c>
      <c r="N309" s="1">
        <f>IFERROR(__xludf.DUMMYFUNCTION("""COMPUTED_VALUE"""),1.27260033E8)</f>
        <v>127260033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IFERROR(__xludf.DUMMYFUNCTION("""COMPUTED_VALUE"""),373.01)</f>
        <v>373.01</v>
      </c>
      <c r="D310" s="2">
        <f>IFERROR(__xludf.DUMMYFUNCTION("""COMPUTED_VALUE"""),45742.66666666667)</f>
        <v>45742.66667</v>
      </c>
      <c r="E310" s="1">
        <f>IFERROR(__xludf.DUMMYFUNCTION("""COMPUTED_VALUE"""),375.0)</f>
        <v>375</v>
      </c>
      <c r="G310" s="2">
        <f>IFERROR(__xludf.DUMMYFUNCTION("""COMPUTED_VALUE"""),45742.66666666667)</f>
        <v>45742.66667</v>
      </c>
      <c r="H310" s="1">
        <f>IFERROR(__xludf.DUMMYFUNCTION("""COMPUTED_VALUE"""),372.62)</f>
        <v>372.62</v>
      </c>
      <c r="J310" s="2">
        <f>IFERROR(__xludf.DUMMYFUNCTION("""COMPUTED_VALUE"""),45742.66666666667)</f>
        <v>45742.66667</v>
      </c>
      <c r="K310" s="1">
        <f>IFERROR(__xludf.DUMMYFUNCTION("""COMPUTED_VALUE"""),374.15)</f>
        <v>374.15</v>
      </c>
      <c r="M310" s="2">
        <f>IFERROR(__xludf.DUMMYFUNCTION("""COMPUTED_VALUE"""),45742.66666666667)</f>
        <v>45742.66667</v>
      </c>
      <c r="N310" s="1">
        <f>IFERROR(__xludf.DUMMYFUNCTION("""COMPUTED_VALUE"""),9.9380858E7)</f>
        <v>99380858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IFERROR(__xludf.DUMMYFUNCTION("""COMPUTED_VALUE"""),373.2)</f>
        <v>373.2</v>
      </c>
      <c r="D311" s="2">
        <f>IFERROR(__xludf.DUMMYFUNCTION("""COMPUTED_VALUE"""),45743.66666666667)</f>
        <v>45743.66667</v>
      </c>
      <c r="E311" s="1">
        <f>IFERROR(__xludf.DUMMYFUNCTION("""COMPUTED_VALUE"""),377.11)</f>
        <v>377.11</v>
      </c>
      <c r="G311" s="2">
        <f>IFERROR(__xludf.DUMMYFUNCTION("""COMPUTED_VALUE"""),45743.66666666667)</f>
        <v>45743.66667</v>
      </c>
      <c r="H311" s="1">
        <f>IFERROR(__xludf.DUMMYFUNCTION("""COMPUTED_VALUE"""),372.37)</f>
        <v>372.37</v>
      </c>
      <c r="J311" s="2">
        <f>IFERROR(__xludf.DUMMYFUNCTION("""COMPUTED_VALUE"""),45743.66666666667)</f>
        <v>45743.66667</v>
      </c>
      <c r="K311" s="1">
        <f>IFERROR(__xludf.DUMMYFUNCTION("""COMPUTED_VALUE"""),373.95)</f>
        <v>373.95</v>
      </c>
      <c r="M311" s="2">
        <f>IFERROR(__xludf.DUMMYFUNCTION("""COMPUTED_VALUE"""),45743.66666666667)</f>
        <v>45743.66667</v>
      </c>
      <c r="N311" s="1">
        <f>IFERROR(__xludf.DUMMYFUNCTION("""COMPUTED_VALUE"""),9.7331847E7)</f>
        <v>97331847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IFERROR(__xludf.DUMMYFUNCTION("""COMPUTED_VALUE"""),375.93)</f>
        <v>375.93</v>
      </c>
      <c r="D312" s="2">
        <f>IFERROR(__xludf.DUMMYFUNCTION("""COMPUTED_VALUE"""),45744.66666666667)</f>
        <v>45744.66667</v>
      </c>
      <c r="E312" s="1">
        <f>IFERROR(__xludf.DUMMYFUNCTION("""COMPUTED_VALUE"""),378.65)</f>
        <v>378.65</v>
      </c>
      <c r="G312" s="2">
        <f>IFERROR(__xludf.DUMMYFUNCTION("""COMPUTED_VALUE"""),45744.66666666667)</f>
        <v>45744.66667</v>
      </c>
      <c r="H312" s="1">
        <f>IFERROR(__xludf.DUMMYFUNCTION("""COMPUTED_VALUE"""),375.43)</f>
        <v>375.43</v>
      </c>
      <c r="J312" s="2">
        <f>IFERROR(__xludf.DUMMYFUNCTION("""COMPUTED_VALUE"""),45744.66666666667)</f>
        <v>45744.66667</v>
      </c>
      <c r="K312" s="1">
        <f>IFERROR(__xludf.DUMMYFUNCTION("""COMPUTED_VALUE"""),376.28)</f>
        <v>376.28</v>
      </c>
      <c r="M312" s="2">
        <f>IFERROR(__xludf.DUMMYFUNCTION("""COMPUTED_VALUE"""),45744.66666666667)</f>
        <v>45744.66667</v>
      </c>
      <c r="N312" s="1">
        <f>IFERROR(__xludf.DUMMYFUNCTION("""COMPUTED_VALUE"""),1.14735531E8)</f>
        <v>114735531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IFERROR(__xludf.DUMMYFUNCTION("""COMPUTED_VALUE"""),376.11)</f>
        <v>376.11</v>
      </c>
      <c r="D313" s="2">
        <f>IFERROR(__xludf.DUMMYFUNCTION("""COMPUTED_VALUE"""),45747.66666666667)</f>
        <v>45747.66667</v>
      </c>
      <c r="E313" s="1">
        <f>IFERROR(__xludf.DUMMYFUNCTION("""COMPUTED_VALUE"""),381.29)</f>
        <v>381.29</v>
      </c>
      <c r="G313" s="2">
        <f>IFERROR(__xludf.DUMMYFUNCTION("""COMPUTED_VALUE"""),45747.66666666667)</f>
        <v>45747.66667</v>
      </c>
      <c r="H313" s="1">
        <f>IFERROR(__xludf.DUMMYFUNCTION("""COMPUTED_VALUE"""),376.11)</f>
        <v>376.11</v>
      </c>
      <c r="J313" s="2">
        <f>IFERROR(__xludf.DUMMYFUNCTION("""COMPUTED_VALUE"""),45747.66666666667)</f>
        <v>45747.66667</v>
      </c>
      <c r="K313" s="1">
        <f>IFERROR(__xludf.DUMMYFUNCTION("""COMPUTED_VALUE"""),379.86)</f>
        <v>379.86</v>
      </c>
      <c r="M313" s="2">
        <f>IFERROR(__xludf.DUMMYFUNCTION("""COMPUTED_VALUE"""),45747.66666666667)</f>
        <v>45747.66667</v>
      </c>
      <c r="N313" s="1">
        <f>IFERROR(__xludf.DUMMYFUNCTION("""COMPUTED_VALUE"""),1.37608721E8)</f>
        <v>137608721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IFERROR(__xludf.DUMMYFUNCTION("""COMPUTED_VALUE"""),379.13)</f>
        <v>379.13</v>
      </c>
      <c r="D314" s="2">
        <f>IFERROR(__xludf.DUMMYFUNCTION("""COMPUTED_VALUE"""),45748.66666666667)</f>
        <v>45748.66667</v>
      </c>
      <c r="E314" s="1">
        <f>IFERROR(__xludf.DUMMYFUNCTION("""COMPUTED_VALUE"""),382.27)</f>
        <v>382.27</v>
      </c>
      <c r="G314" s="2">
        <f>IFERROR(__xludf.DUMMYFUNCTION("""COMPUTED_VALUE"""),45748.66666666667)</f>
        <v>45748.66667</v>
      </c>
      <c r="H314" s="1">
        <f>IFERROR(__xludf.DUMMYFUNCTION("""COMPUTED_VALUE"""),376.98)</f>
        <v>376.98</v>
      </c>
      <c r="J314" s="2">
        <f>IFERROR(__xludf.DUMMYFUNCTION("""COMPUTED_VALUE"""),45748.66666666667)</f>
        <v>45748.66667</v>
      </c>
      <c r="K314" s="1">
        <f>IFERROR(__xludf.DUMMYFUNCTION("""COMPUTED_VALUE"""),381.2)</f>
        <v>381.2</v>
      </c>
      <c r="M314" s="2">
        <f>IFERROR(__xludf.DUMMYFUNCTION("""COMPUTED_VALUE"""),45748.66666666667)</f>
        <v>45748.66667</v>
      </c>
      <c r="N314" s="1">
        <f>IFERROR(__xludf.DUMMYFUNCTION("""COMPUTED_VALUE"""),9.4902918E7)</f>
        <v>94902918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IFERROR(__xludf.DUMMYFUNCTION("""COMPUTED_VALUE"""),380.34)</f>
        <v>380.34</v>
      </c>
      <c r="D315" s="2">
        <f>IFERROR(__xludf.DUMMYFUNCTION("""COMPUTED_VALUE"""),45749.66666666667)</f>
        <v>45749.66667</v>
      </c>
      <c r="E315" s="1">
        <f>IFERROR(__xludf.DUMMYFUNCTION("""COMPUTED_VALUE"""),383.72)</f>
        <v>383.72</v>
      </c>
      <c r="G315" s="2">
        <f>IFERROR(__xludf.DUMMYFUNCTION("""COMPUTED_VALUE"""),45749.66666666667)</f>
        <v>45749.66667</v>
      </c>
      <c r="H315" s="1">
        <f>IFERROR(__xludf.DUMMYFUNCTION("""COMPUTED_VALUE"""),378.86)</f>
        <v>378.86</v>
      </c>
      <c r="J315" s="2">
        <f>IFERROR(__xludf.DUMMYFUNCTION("""COMPUTED_VALUE"""),45749.66666666667)</f>
        <v>45749.66667</v>
      </c>
      <c r="K315" s="1">
        <f>IFERROR(__xludf.DUMMYFUNCTION("""COMPUTED_VALUE"""),383.4)</f>
        <v>383.4</v>
      </c>
      <c r="M315" s="2">
        <f>IFERROR(__xludf.DUMMYFUNCTION("""COMPUTED_VALUE"""),45749.66666666667)</f>
        <v>45749.66667</v>
      </c>
      <c r="N315" s="1">
        <f>IFERROR(__xludf.DUMMYFUNCTION("""COMPUTED_VALUE"""),1.01538187E8)</f>
        <v>101538187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IFERROR(__xludf.DUMMYFUNCTION("""COMPUTED_VALUE"""),382.65)</f>
        <v>382.65</v>
      </c>
      <c r="D316" s="2">
        <f>IFERROR(__xludf.DUMMYFUNCTION("""COMPUTED_VALUE"""),45750.66666666667)</f>
        <v>45750.66667</v>
      </c>
      <c r="E316" s="1">
        <f>IFERROR(__xludf.DUMMYFUNCTION("""COMPUTED_VALUE"""),385.97)</f>
        <v>385.97</v>
      </c>
      <c r="G316" s="2">
        <f>IFERROR(__xludf.DUMMYFUNCTION("""COMPUTED_VALUE"""),45750.66666666667)</f>
        <v>45750.66667</v>
      </c>
      <c r="H316" s="1">
        <f>IFERROR(__xludf.DUMMYFUNCTION("""COMPUTED_VALUE"""),378.91)</f>
        <v>378.91</v>
      </c>
      <c r="J316" s="2">
        <f>IFERROR(__xludf.DUMMYFUNCTION("""COMPUTED_VALUE"""),45750.66666666667)</f>
        <v>45750.66667</v>
      </c>
      <c r="K316" s="1">
        <f>IFERROR(__xludf.DUMMYFUNCTION("""COMPUTED_VALUE"""),379.38)</f>
        <v>379.38</v>
      </c>
      <c r="M316" s="2">
        <f>IFERROR(__xludf.DUMMYFUNCTION("""COMPUTED_VALUE"""),45750.66666666667)</f>
        <v>45750.66667</v>
      </c>
      <c r="N316" s="1">
        <f>IFERROR(__xludf.DUMMYFUNCTION("""COMPUTED_VALUE"""),1.53850817E8)</f>
        <v>153850817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IFERROR(__xludf.DUMMYFUNCTION("""COMPUTED_VALUE"""),378.6)</f>
        <v>378.6</v>
      </c>
      <c r="D317" s="2">
        <f>IFERROR(__xludf.DUMMYFUNCTION("""COMPUTED_VALUE"""),45751.66666666667)</f>
        <v>45751.66667</v>
      </c>
      <c r="E317" s="1">
        <f>IFERROR(__xludf.DUMMYFUNCTION("""COMPUTED_VALUE"""),379.63)</f>
        <v>379.63</v>
      </c>
      <c r="G317" s="2">
        <f>IFERROR(__xludf.DUMMYFUNCTION("""COMPUTED_VALUE"""),45751.66666666667)</f>
        <v>45751.66667</v>
      </c>
      <c r="H317" s="1">
        <f>IFERROR(__xludf.DUMMYFUNCTION("""COMPUTED_VALUE"""),354.67)</f>
        <v>354.67</v>
      </c>
      <c r="J317" s="2">
        <f>IFERROR(__xludf.DUMMYFUNCTION("""COMPUTED_VALUE"""),45751.66666666667)</f>
        <v>45751.66667</v>
      </c>
      <c r="K317" s="1">
        <f>IFERROR(__xludf.DUMMYFUNCTION("""COMPUTED_VALUE"""),357.15)</f>
        <v>357.15</v>
      </c>
      <c r="M317" s="2">
        <f>IFERROR(__xludf.DUMMYFUNCTION("""COMPUTED_VALUE"""),45751.66666666667)</f>
        <v>45751.66667</v>
      </c>
      <c r="N317" s="1">
        <f>IFERROR(__xludf.DUMMYFUNCTION("""COMPUTED_VALUE"""),1.99565226E8)</f>
        <v>199565226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IFERROR(__xludf.DUMMYFUNCTION("""COMPUTED_VALUE"""),350.26)</f>
        <v>350.26</v>
      </c>
      <c r="D318" s="2">
        <f>IFERROR(__xludf.DUMMYFUNCTION("""COMPUTED_VALUE"""),45754.66666666667)</f>
        <v>45754.66667</v>
      </c>
      <c r="E318" s="1">
        <f>IFERROR(__xludf.DUMMYFUNCTION("""COMPUTED_VALUE"""),363.67)</f>
        <v>363.67</v>
      </c>
      <c r="G318" s="2">
        <f>IFERROR(__xludf.DUMMYFUNCTION("""COMPUTED_VALUE"""),45754.66666666667)</f>
        <v>45754.66667</v>
      </c>
      <c r="H318" s="1">
        <f>IFERROR(__xludf.DUMMYFUNCTION("""COMPUTED_VALUE"""),344.15)</f>
        <v>344.15</v>
      </c>
      <c r="J318" s="2">
        <f>IFERROR(__xludf.DUMMYFUNCTION("""COMPUTED_VALUE"""),45754.66666666667)</f>
        <v>45754.66667</v>
      </c>
      <c r="K318" s="1">
        <f>IFERROR(__xludf.DUMMYFUNCTION("""COMPUTED_VALUE"""),353.05)</f>
        <v>353.05</v>
      </c>
      <c r="M318" s="2">
        <f>IFERROR(__xludf.DUMMYFUNCTION("""COMPUTED_VALUE"""),45754.66666666667)</f>
        <v>45754.66667</v>
      </c>
      <c r="N318" s="1">
        <f>IFERROR(__xludf.DUMMYFUNCTION("""COMPUTED_VALUE"""),1.85351382E8)</f>
        <v>185351382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IFERROR(__xludf.DUMMYFUNCTION("""COMPUTED_VALUE"""),359.97)</f>
        <v>359.97</v>
      </c>
      <c r="D319" s="2">
        <f>IFERROR(__xludf.DUMMYFUNCTION("""COMPUTED_VALUE"""),45755.66666666667)</f>
        <v>45755.66667</v>
      </c>
      <c r="E319" s="1">
        <f>IFERROR(__xludf.DUMMYFUNCTION("""COMPUTED_VALUE"""),362.19)</f>
        <v>362.19</v>
      </c>
      <c r="G319" s="2">
        <f>IFERROR(__xludf.DUMMYFUNCTION("""COMPUTED_VALUE"""),45755.66666666667)</f>
        <v>45755.66667</v>
      </c>
      <c r="H319" s="1">
        <f>IFERROR(__xludf.DUMMYFUNCTION("""COMPUTED_VALUE"""),347.06)</f>
        <v>347.06</v>
      </c>
      <c r="J319" s="2">
        <f>IFERROR(__xludf.DUMMYFUNCTION("""COMPUTED_VALUE"""),45755.66666666667)</f>
        <v>45755.66667</v>
      </c>
      <c r="K319" s="1">
        <f>IFERROR(__xludf.DUMMYFUNCTION("""COMPUTED_VALUE"""),350.99)</f>
        <v>350.99</v>
      </c>
      <c r="M319" s="2">
        <f>IFERROR(__xludf.DUMMYFUNCTION("""COMPUTED_VALUE"""),45755.66666666667)</f>
        <v>45755.66667</v>
      </c>
      <c r="N319" s="1">
        <f>IFERROR(__xludf.DUMMYFUNCTION("""COMPUTED_VALUE"""),1.62800391E8)</f>
        <v>162800391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IFERROR(__xludf.DUMMYFUNCTION("""COMPUTED_VALUE"""),348.76)</f>
        <v>348.76</v>
      </c>
      <c r="D320" s="2">
        <f>IFERROR(__xludf.DUMMYFUNCTION("""COMPUTED_VALUE"""),45756.66666666667)</f>
        <v>45756.66667</v>
      </c>
      <c r="E320" s="1">
        <f>IFERROR(__xludf.DUMMYFUNCTION("""COMPUTED_VALUE"""),367.87)</f>
        <v>367.87</v>
      </c>
      <c r="G320" s="2">
        <f>IFERROR(__xludf.DUMMYFUNCTION("""COMPUTED_VALUE"""),45756.66666666667)</f>
        <v>45756.66667</v>
      </c>
      <c r="H320" s="1">
        <f>IFERROR(__xludf.DUMMYFUNCTION("""COMPUTED_VALUE"""),340.99)</f>
        <v>340.99</v>
      </c>
      <c r="J320" s="2">
        <f>IFERROR(__xludf.DUMMYFUNCTION("""COMPUTED_VALUE"""),45756.66666666667)</f>
        <v>45756.66667</v>
      </c>
      <c r="K320" s="1">
        <f>IFERROR(__xludf.DUMMYFUNCTION("""COMPUTED_VALUE"""),366.65)</f>
        <v>366.65</v>
      </c>
      <c r="M320" s="2">
        <f>IFERROR(__xludf.DUMMYFUNCTION("""COMPUTED_VALUE"""),45756.66666666667)</f>
        <v>45756.66667</v>
      </c>
      <c r="N320" s="1">
        <f>IFERROR(__xludf.DUMMYFUNCTION("""COMPUTED_VALUE"""),2.02976578E8)</f>
        <v>202976578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IFERROR(__xludf.DUMMYFUNCTION("""COMPUTED_VALUE"""),363.13)</f>
        <v>363.13</v>
      </c>
      <c r="D321" s="2">
        <f>IFERROR(__xludf.DUMMYFUNCTION("""COMPUTED_VALUE"""),45757.66666666667)</f>
        <v>45757.66667</v>
      </c>
      <c r="E321" s="1">
        <f>IFERROR(__xludf.DUMMYFUNCTION("""COMPUTED_VALUE"""),367.08)</f>
        <v>367.08</v>
      </c>
      <c r="G321" s="2">
        <f>IFERROR(__xludf.DUMMYFUNCTION("""COMPUTED_VALUE"""),45757.66666666667)</f>
        <v>45757.66667</v>
      </c>
      <c r="H321" s="1">
        <f>IFERROR(__xludf.DUMMYFUNCTION("""COMPUTED_VALUE"""),355.5)</f>
        <v>355.5</v>
      </c>
      <c r="J321" s="2">
        <f>IFERROR(__xludf.DUMMYFUNCTION("""COMPUTED_VALUE"""),45757.66666666667)</f>
        <v>45757.66667</v>
      </c>
      <c r="K321" s="1">
        <f>IFERROR(__xludf.DUMMYFUNCTION("""COMPUTED_VALUE"""),362.97)</f>
        <v>362.97</v>
      </c>
      <c r="M321" s="2">
        <f>IFERROR(__xludf.DUMMYFUNCTION("""COMPUTED_VALUE"""),45757.66666666667)</f>
        <v>45757.66667</v>
      </c>
      <c r="N321" s="1">
        <f>IFERROR(__xludf.DUMMYFUNCTION("""COMPUTED_VALUE"""),1.42326559E8)</f>
        <v>142326559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IFERROR(__xludf.DUMMYFUNCTION("""COMPUTED_VALUE"""),362.98)</f>
        <v>362.98</v>
      </c>
      <c r="D322" s="2">
        <f>IFERROR(__xludf.DUMMYFUNCTION("""COMPUTED_VALUE"""),45758.66666666667)</f>
        <v>45758.66667</v>
      </c>
      <c r="E322" s="1">
        <f>IFERROR(__xludf.DUMMYFUNCTION("""COMPUTED_VALUE"""),368.18)</f>
        <v>368.18</v>
      </c>
      <c r="G322" s="2">
        <f>IFERROR(__xludf.DUMMYFUNCTION("""COMPUTED_VALUE"""),45758.66666666667)</f>
        <v>45758.66667</v>
      </c>
      <c r="H322" s="1">
        <f>IFERROR(__xludf.DUMMYFUNCTION("""COMPUTED_VALUE"""),358.39)</f>
        <v>358.39</v>
      </c>
      <c r="J322" s="2">
        <f>IFERROR(__xludf.DUMMYFUNCTION("""COMPUTED_VALUE"""),45758.66666666667)</f>
        <v>45758.66667</v>
      </c>
      <c r="K322" s="1">
        <f>IFERROR(__xludf.DUMMYFUNCTION("""COMPUTED_VALUE"""),367.06)</f>
        <v>367.06</v>
      </c>
      <c r="M322" s="2">
        <f>IFERROR(__xludf.DUMMYFUNCTION("""COMPUTED_VALUE"""),45758.66666666667)</f>
        <v>45758.66667</v>
      </c>
      <c r="N322" s="1">
        <f>IFERROR(__xludf.DUMMYFUNCTION("""COMPUTED_VALUE"""),1.05745964E8)</f>
        <v>105745964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IFERROR(__xludf.DUMMYFUNCTION("""COMPUTED_VALUE"""),370.2)</f>
        <v>370.2</v>
      </c>
      <c r="D323" s="2">
        <f>IFERROR(__xludf.DUMMYFUNCTION("""COMPUTED_VALUE"""),45761.66666666667)</f>
        <v>45761.66667</v>
      </c>
      <c r="E323" s="1">
        <f>IFERROR(__xludf.DUMMYFUNCTION("""COMPUTED_VALUE"""),374.45)</f>
        <v>374.45</v>
      </c>
      <c r="G323" s="2">
        <f>IFERROR(__xludf.DUMMYFUNCTION("""COMPUTED_VALUE"""),45761.66666666667)</f>
        <v>45761.66667</v>
      </c>
      <c r="H323" s="1">
        <f>IFERROR(__xludf.DUMMYFUNCTION("""COMPUTED_VALUE"""),368.69)</f>
        <v>368.69</v>
      </c>
      <c r="J323" s="2">
        <f>IFERROR(__xludf.DUMMYFUNCTION("""COMPUTED_VALUE"""),45761.66666666667)</f>
        <v>45761.66667</v>
      </c>
      <c r="K323" s="1">
        <f>IFERROR(__xludf.DUMMYFUNCTION("""COMPUTED_VALUE"""),372.99)</f>
        <v>372.99</v>
      </c>
      <c r="M323" s="2">
        <f>IFERROR(__xludf.DUMMYFUNCTION("""COMPUTED_VALUE"""),45761.66666666667)</f>
        <v>45761.66667</v>
      </c>
      <c r="N323" s="1">
        <f>IFERROR(__xludf.DUMMYFUNCTION("""COMPUTED_VALUE"""),9.6850697E7)</f>
        <v>96850697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IFERROR(__xludf.DUMMYFUNCTION("""COMPUTED_VALUE"""),374.16)</f>
        <v>374.16</v>
      </c>
      <c r="D324" s="2">
        <f>IFERROR(__xludf.DUMMYFUNCTION("""COMPUTED_VALUE"""),45762.66666666667)</f>
        <v>45762.66667</v>
      </c>
      <c r="E324" s="1">
        <f>IFERROR(__xludf.DUMMYFUNCTION("""COMPUTED_VALUE"""),376.65)</f>
        <v>376.65</v>
      </c>
      <c r="G324" s="2">
        <f>IFERROR(__xludf.DUMMYFUNCTION("""COMPUTED_VALUE"""),45762.66666666667)</f>
        <v>45762.66667</v>
      </c>
      <c r="H324" s="1">
        <f>IFERROR(__xludf.DUMMYFUNCTION("""COMPUTED_VALUE"""),372.99)</f>
        <v>372.99</v>
      </c>
      <c r="J324" s="2">
        <f>IFERROR(__xludf.DUMMYFUNCTION("""COMPUTED_VALUE"""),45762.66666666667)</f>
        <v>45762.66667</v>
      </c>
      <c r="K324" s="1">
        <f>IFERROR(__xludf.DUMMYFUNCTION("""COMPUTED_VALUE"""),373.62)</f>
        <v>373.62</v>
      </c>
      <c r="M324" s="2">
        <f>IFERROR(__xludf.DUMMYFUNCTION("""COMPUTED_VALUE"""),45762.66666666667)</f>
        <v>45762.66667</v>
      </c>
      <c r="N324" s="1">
        <f>IFERROR(__xludf.DUMMYFUNCTION("""COMPUTED_VALUE"""),7.8611616E7)</f>
        <v>78611616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IFERROR(__xludf.DUMMYFUNCTION("""COMPUTED_VALUE"""),373.72)</f>
        <v>373.72</v>
      </c>
      <c r="D325" s="2">
        <f>IFERROR(__xludf.DUMMYFUNCTION("""COMPUTED_VALUE"""),45763.66666666667)</f>
        <v>45763.66667</v>
      </c>
      <c r="E325" s="1">
        <f>IFERROR(__xludf.DUMMYFUNCTION("""COMPUTED_VALUE"""),375.73)</f>
        <v>375.73</v>
      </c>
      <c r="G325" s="2">
        <f>IFERROR(__xludf.DUMMYFUNCTION("""COMPUTED_VALUE"""),45763.66666666667)</f>
        <v>45763.66667</v>
      </c>
      <c r="H325" s="1">
        <f>IFERROR(__xludf.DUMMYFUNCTION("""COMPUTED_VALUE"""),368.41)</f>
        <v>368.41</v>
      </c>
      <c r="J325" s="2">
        <f>IFERROR(__xludf.DUMMYFUNCTION("""COMPUTED_VALUE"""),45763.66666666667)</f>
        <v>45763.66667</v>
      </c>
      <c r="K325" s="1">
        <f>IFERROR(__xludf.DUMMYFUNCTION("""COMPUTED_VALUE"""),369.69)</f>
        <v>369.69</v>
      </c>
      <c r="M325" s="2">
        <f>IFERROR(__xludf.DUMMYFUNCTION("""COMPUTED_VALUE"""),45763.66666666667)</f>
        <v>45763.66667</v>
      </c>
      <c r="N325" s="1">
        <f>IFERROR(__xludf.DUMMYFUNCTION("""COMPUTED_VALUE"""),1.00177795E8)</f>
        <v>100177795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IFERROR(__xludf.DUMMYFUNCTION("""COMPUTED_VALUE"""),372.06)</f>
        <v>372.06</v>
      </c>
      <c r="D326" s="2">
        <f>IFERROR(__xludf.DUMMYFUNCTION("""COMPUTED_VALUE"""),45764.66666666667)</f>
        <v>45764.66667</v>
      </c>
      <c r="E326" s="1">
        <f>IFERROR(__xludf.DUMMYFUNCTION("""COMPUTED_VALUE"""),378.54)</f>
        <v>378.54</v>
      </c>
      <c r="G326" s="2">
        <f>IFERROR(__xludf.DUMMYFUNCTION("""COMPUTED_VALUE"""),45764.66666666667)</f>
        <v>45764.66667</v>
      </c>
      <c r="H326" s="1">
        <f>IFERROR(__xludf.DUMMYFUNCTION("""COMPUTED_VALUE"""),371.41)</f>
        <v>371.41</v>
      </c>
      <c r="J326" s="2">
        <f>IFERROR(__xludf.DUMMYFUNCTION("""COMPUTED_VALUE"""),45764.66666666667)</f>
        <v>45764.66667</v>
      </c>
      <c r="K326" s="1">
        <f>IFERROR(__xludf.DUMMYFUNCTION("""COMPUTED_VALUE"""),373.8)</f>
        <v>373.8</v>
      </c>
      <c r="M326" s="2">
        <f>IFERROR(__xludf.DUMMYFUNCTION("""COMPUTED_VALUE"""),45764.66666666667)</f>
        <v>45764.66667</v>
      </c>
      <c r="N326" s="1">
        <f>IFERROR(__xludf.DUMMYFUNCTION("""COMPUTED_VALUE"""),9.9619044E7)</f>
        <v>99619044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IFERROR(__xludf.DUMMYFUNCTION("""COMPUTED_VALUE"""),371.65)</f>
        <v>371.65</v>
      </c>
      <c r="D327" s="2">
        <f>IFERROR(__xludf.DUMMYFUNCTION("""COMPUTED_VALUE"""),45768.66666666667)</f>
        <v>45768.66667</v>
      </c>
      <c r="E327" s="1">
        <f>IFERROR(__xludf.DUMMYFUNCTION("""COMPUTED_VALUE"""),372.34)</f>
        <v>372.34</v>
      </c>
      <c r="G327" s="2">
        <f>IFERROR(__xludf.DUMMYFUNCTION("""COMPUTED_VALUE"""),45768.66666666667)</f>
        <v>45768.66667</v>
      </c>
      <c r="H327" s="1">
        <f>IFERROR(__xludf.DUMMYFUNCTION("""COMPUTED_VALUE"""),359.24)</f>
        <v>359.24</v>
      </c>
      <c r="J327" s="2">
        <f>IFERROR(__xludf.DUMMYFUNCTION("""COMPUTED_VALUE"""),45768.66666666667)</f>
        <v>45768.66667</v>
      </c>
      <c r="K327" s="1">
        <f>IFERROR(__xludf.DUMMYFUNCTION("""COMPUTED_VALUE"""),363.51)</f>
        <v>363.51</v>
      </c>
      <c r="M327" s="2">
        <f>IFERROR(__xludf.DUMMYFUNCTION("""COMPUTED_VALUE"""),45768.66666666667)</f>
        <v>45768.66667</v>
      </c>
      <c r="N327" s="1">
        <f>IFERROR(__xludf.DUMMYFUNCTION("""COMPUTED_VALUE"""),1.11348559E8)</f>
        <v>111348559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IFERROR(__xludf.DUMMYFUNCTION("""COMPUTED_VALUE"""),367.7)</f>
        <v>367.7</v>
      </c>
      <c r="D328" s="2">
        <f>IFERROR(__xludf.DUMMYFUNCTION("""COMPUTED_VALUE"""),45769.66666666667)</f>
        <v>45769.66667</v>
      </c>
      <c r="E328" s="1">
        <f>IFERROR(__xludf.DUMMYFUNCTION("""COMPUTED_VALUE"""),374.84)</f>
        <v>374.84</v>
      </c>
      <c r="G328" s="2">
        <f>IFERROR(__xludf.DUMMYFUNCTION("""COMPUTED_VALUE"""),45769.66666666667)</f>
        <v>45769.66667</v>
      </c>
      <c r="H328" s="1">
        <f>IFERROR(__xludf.DUMMYFUNCTION("""COMPUTED_VALUE"""),367.7)</f>
        <v>367.7</v>
      </c>
      <c r="J328" s="2">
        <f>IFERROR(__xludf.DUMMYFUNCTION("""COMPUTED_VALUE"""),45769.66666666667)</f>
        <v>45769.66667</v>
      </c>
      <c r="K328" s="1">
        <f>IFERROR(__xludf.DUMMYFUNCTION("""COMPUTED_VALUE"""),374.24)</f>
        <v>374.24</v>
      </c>
      <c r="M328" s="2">
        <f>IFERROR(__xludf.DUMMYFUNCTION("""COMPUTED_VALUE"""),45769.66666666667)</f>
        <v>45769.66667</v>
      </c>
      <c r="N328" s="1">
        <f>IFERROR(__xludf.DUMMYFUNCTION("""COMPUTED_VALUE"""),1.08631526E8)</f>
        <v>108631526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IFERROR(__xludf.DUMMYFUNCTION("""COMPUTED_VALUE"""),377.9)</f>
        <v>377.9</v>
      </c>
      <c r="D329" s="2">
        <f>IFERROR(__xludf.DUMMYFUNCTION("""COMPUTED_VALUE"""),45770.66666666667)</f>
        <v>45770.66667</v>
      </c>
      <c r="E329" s="1">
        <f>IFERROR(__xludf.DUMMYFUNCTION("""COMPUTED_VALUE"""),381.21)</f>
        <v>381.21</v>
      </c>
      <c r="G329" s="2">
        <f>IFERROR(__xludf.DUMMYFUNCTION("""COMPUTED_VALUE"""),45770.66666666667)</f>
        <v>45770.66667</v>
      </c>
      <c r="H329" s="1">
        <f>IFERROR(__xludf.DUMMYFUNCTION("""COMPUTED_VALUE"""),373.32)</f>
        <v>373.32</v>
      </c>
      <c r="J329" s="2">
        <f>IFERROR(__xludf.DUMMYFUNCTION("""COMPUTED_VALUE"""),45770.66666666667)</f>
        <v>45770.66667</v>
      </c>
      <c r="K329" s="1">
        <f>IFERROR(__xludf.DUMMYFUNCTION("""COMPUTED_VALUE"""),376.58)</f>
        <v>376.58</v>
      </c>
      <c r="M329" s="2">
        <f>IFERROR(__xludf.DUMMYFUNCTION("""COMPUTED_VALUE"""),45770.66666666667)</f>
        <v>45770.66667</v>
      </c>
      <c r="N329" s="1">
        <f>IFERROR(__xludf.DUMMYFUNCTION("""COMPUTED_VALUE"""),1.19003386E8)</f>
        <v>119003386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IFERROR(__xludf.DUMMYFUNCTION("""COMPUTED_VALUE"""),375.98)</f>
        <v>375.98</v>
      </c>
      <c r="D330" s="2">
        <f>IFERROR(__xludf.DUMMYFUNCTION("""COMPUTED_VALUE"""),45771.66666666667)</f>
        <v>45771.66667</v>
      </c>
      <c r="E330" s="1">
        <f>IFERROR(__xludf.DUMMYFUNCTION("""COMPUTED_VALUE"""),378.81)</f>
        <v>378.81</v>
      </c>
      <c r="G330" s="2">
        <f>IFERROR(__xludf.DUMMYFUNCTION("""COMPUTED_VALUE"""),45771.66666666667)</f>
        <v>45771.66667</v>
      </c>
      <c r="H330" s="1">
        <f>IFERROR(__xludf.DUMMYFUNCTION("""COMPUTED_VALUE"""),373.35)</f>
        <v>373.35</v>
      </c>
      <c r="J330" s="2">
        <f>IFERROR(__xludf.DUMMYFUNCTION("""COMPUTED_VALUE"""),45771.66666666667)</f>
        <v>45771.66667</v>
      </c>
      <c r="K330" s="1">
        <f>IFERROR(__xludf.DUMMYFUNCTION("""COMPUTED_VALUE"""),377.25)</f>
        <v>377.25</v>
      </c>
      <c r="M330" s="2">
        <f>IFERROR(__xludf.DUMMYFUNCTION("""COMPUTED_VALUE"""),45771.66666666667)</f>
        <v>45771.66667</v>
      </c>
      <c r="N330" s="1">
        <f>IFERROR(__xludf.DUMMYFUNCTION("""COMPUTED_VALUE"""),1.08897179E8)</f>
        <v>108897179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IFERROR(__xludf.DUMMYFUNCTION("""COMPUTED_VALUE"""),377.71)</f>
        <v>377.71</v>
      </c>
      <c r="D331" s="2">
        <f>IFERROR(__xludf.DUMMYFUNCTION("""COMPUTED_VALUE"""),45772.66666666667)</f>
        <v>45772.66667</v>
      </c>
      <c r="E331" s="1">
        <f>IFERROR(__xludf.DUMMYFUNCTION("""COMPUTED_VALUE"""),378.1)</f>
        <v>378.1</v>
      </c>
      <c r="G331" s="2">
        <f>IFERROR(__xludf.DUMMYFUNCTION("""COMPUTED_VALUE"""),45772.66666666667)</f>
        <v>45772.66667</v>
      </c>
      <c r="H331" s="1">
        <f>IFERROR(__xludf.DUMMYFUNCTION("""COMPUTED_VALUE"""),374.76)</f>
        <v>374.76</v>
      </c>
      <c r="J331" s="2">
        <f>IFERROR(__xludf.DUMMYFUNCTION("""COMPUTED_VALUE"""),45772.66666666667)</f>
        <v>45772.66667</v>
      </c>
      <c r="K331" s="1">
        <f>IFERROR(__xludf.DUMMYFUNCTION("""COMPUTED_VALUE"""),376.44)</f>
        <v>376.44</v>
      </c>
      <c r="M331" s="2">
        <f>IFERROR(__xludf.DUMMYFUNCTION("""COMPUTED_VALUE"""),45772.66666666667)</f>
        <v>45772.66667</v>
      </c>
      <c r="N331" s="1">
        <f>IFERROR(__xludf.DUMMYFUNCTION("""COMPUTED_VALUE"""),9.0624295E7)</f>
        <v>90624295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IFERROR(__xludf.DUMMYFUNCTION("""COMPUTED_VALUE"""),376.63)</f>
        <v>376.63</v>
      </c>
      <c r="D332" s="2">
        <f>IFERROR(__xludf.DUMMYFUNCTION("""COMPUTED_VALUE"""),45775.66666666667)</f>
        <v>45775.66667</v>
      </c>
      <c r="E332" s="1">
        <f>IFERROR(__xludf.DUMMYFUNCTION("""COMPUTED_VALUE"""),379.71)</f>
        <v>379.71</v>
      </c>
      <c r="G332" s="2">
        <f>IFERROR(__xludf.DUMMYFUNCTION("""COMPUTED_VALUE"""),45775.66666666667)</f>
        <v>45775.66667</v>
      </c>
      <c r="H332" s="1">
        <f>IFERROR(__xludf.DUMMYFUNCTION("""COMPUTED_VALUE"""),374.2)</f>
        <v>374.2</v>
      </c>
      <c r="J332" s="2">
        <f>IFERROR(__xludf.DUMMYFUNCTION("""COMPUTED_VALUE"""),45775.66666666667)</f>
        <v>45775.66667</v>
      </c>
      <c r="K332" s="1">
        <f>IFERROR(__xludf.DUMMYFUNCTION("""COMPUTED_VALUE"""),379.21)</f>
        <v>379.21</v>
      </c>
      <c r="M332" s="2">
        <f>IFERROR(__xludf.DUMMYFUNCTION("""COMPUTED_VALUE"""),45775.66666666667)</f>
        <v>45775.66667</v>
      </c>
      <c r="N332" s="1">
        <f>IFERROR(__xludf.DUMMYFUNCTION("""COMPUTED_VALUE"""),9.0561443E7)</f>
        <v>90561443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IFERROR(__xludf.DUMMYFUNCTION("""COMPUTED_VALUE"""),378.25)</f>
        <v>378.25</v>
      </c>
      <c r="D333" s="2">
        <f>IFERROR(__xludf.DUMMYFUNCTION("""COMPUTED_VALUE"""),45776.66666666667)</f>
        <v>45776.66667</v>
      </c>
      <c r="E333" s="1">
        <f>IFERROR(__xludf.DUMMYFUNCTION("""COMPUTED_VALUE"""),382.4)</f>
        <v>382.4</v>
      </c>
      <c r="G333" s="2">
        <f>IFERROR(__xludf.DUMMYFUNCTION("""COMPUTED_VALUE"""),45776.66666666667)</f>
        <v>45776.66667</v>
      </c>
      <c r="H333" s="1">
        <f>IFERROR(__xludf.DUMMYFUNCTION("""COMPUTED_VALUE"""),376.98)</f>
        <v>376.98</v>
      </c>
      <c r="J333" s="2">
        <f>IFERROR(__xludf.DUMMYFUNCTION("""COMPUTED_VALUE"""),45776.66666666667)</f>
        <v>45776.66667</v>
      </c>
      <c r="K333" s="1">
        <f>IFERROR(__xludf.DUMMYFUNCTION("""COMPUTED_VALUE"""),381.99)</f>
        <v>381.99</v>
      </c>
      <c r="M333" s="2">
        <f>IFERROR(__xludf.DUMMYFUNCTION("""COMPUTED_VALUE"""),45776.66666666667)</f>
        <v>45776.66667</v>
      </c>
      <c r="N333" s="1">
        <f>IFERROR(__xludf.DUMMYFUNCTION("""COMPUTED_VALUE"""),8.7902693E7)</f>
        <v>87902693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IFERROR(__xludf.DUMMYFUNCTION("""COMPUTED_VALUE"""),380.08)</f>
        <v>380.08</v>
      </c>
      <c r="D334" s="2">
        <f>IFERROR(__xludf.DUMMYFUNCTION("""COMPUTED_VALUE"""),45777.66666666667)</f>
        <v>45777.66667</v>
      </c>
      <c r="E334" s="1">
        <f>IFERROR(__xludf.DUMMYFUNCTION("""COMPUTED_VALUE"""),380.82)</f>
        <v>380.82</v>
      </c>
      <c r="G334" s="2">
        <f>IFERROR(__xludf.DUMMYFUNCTION("""COMPUTED_VALUE"""),45777.66666666667)</f>
        <v>45777.66667</v>
      </c>
      <c r="H334" s="1">
        <f>IFERROR(__xludf.DUMMYFUNCTION("""COMPUTED_VALUE"""),373.59)</f>
        <v>373.59</v>
      </c>
      <c r="J334" s="2">
        <f>IFERROR(__xludf.DUMMYFUNCTION("""COMPUTED_VALUE"""),45777.66666666667)</f>
        <v>45777.66667</v>
      </c>
      <c r="K334" s="1">
        <f>IFERROR(__xludf.DUMMYFUNCTION("""COMPUTED_VALUE"""),379.69)</f>
        <v>379.69</v>
      </c>
      <c r="M334" s="2">
        <f>IFERROR(__xludf.DUMMYFUNCTION("""COMPUTED_VALUE"""),45777.66666666667)</f>
        <v>45777.66667</v>
      </c>
      <c r="N334" s="1">
        <f>IFERROR(__xludf.DUMMYFUNCTION("""COMPUTED_VALUE"""),1.38804865E8)</f>
        <v>138804865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IFERROR(__xludf.DUMMYFUNCTION("""COMPUTED_VALUE"""),382.72)</f>
        <v>382.72</v>
      </c>
      <c r="D335" s="2">
        <f>IFERROR(__xludf.DUMMYFUNCTION("""COMPUTED_VALUE"""),45778.66666666667)</f>
        <v>45778.66667</v>
      </c>
      <c r="E335" s="1">
        <f>IFERROR(__xludf.DUMMYFUNCTION("""COMPUTED_VALUE"""),386.7)</f>
        <v>386.7</v>
      </c>
      <c r="G335" s="2">
        <f>IFERROR(__xludf.DUMMYFUNCTION("""COMPUTED_VALUE"""),45778.66666666667)</f>
        <v>45778.66667</v>
      </c>
      <c r="H335" s="1">
        <f>IFERROR(__xludf.DUMMYFUNCTION("""COMPUTED_VALUE"""),380.48)</f>
        <v>380.48</v>
      </c>
      <c r="J335" s="2">
        <f>IFERROR(__xludf.DUMMYFUNCTION("""COMPUTED_VALUE"""),45778.66666666667)</f>
        <v>45778.66667</v>
      </c>
      <c r="K335" s="1">
        <f>IFERROR(__xludf.DUMMYFUNCTION("""COMPUTED_VALUE"""),381.92)</f>
        <v>381.92</v>
      </c>
      <c r="M335" s="2">
        <f>IFERROR(__xludf.DUMMYFUNCTION("""COMPUTED_VALUE"""),45778.66666666667)</f>
        <v>45778.66667</v>
      </c>
      <c r="N335" s="1">
        <f>IFERROR(__xludf.DUMMYFUNCTION("""COMPUTED_VALUE"""),1.20422592E8)</f>
        <v>120422592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IFERROR(__xludf.DUMMYFUNCTION("""COMPUTED_VALUE"""),383.44)</f>
        <v>383.44</v>
      </c>
      <c r="D336" s="2">
        <f>IFERROR(__xludf.DUMMYFUNCTION("""COMPUTED_VALUE"""),45779.66666666667)</f>
        <v>45779.66667</v>
      </c>
      <c r="E336" s="1">
        <f>IFERROR(__xludf.DUMMYFUNCTION("""COMPUTED_VALUE"""),386.37)</f>
        <v>386.37</v>
      </c>
      <c r="G336" s="2">
        <f>IFERROR(__xludf.DUMMYFUNCTION("""COMPUTED_VALUE"""),45779.66666666667)</f>
        <v>45779.66667</v>
      </c>
      <c r="H336" s="1">
        <f>IFERROR(__xludf.DUMMYFUNCTION("""COMPUTED_VALUE"""),381.34)</f>
        <v>381.34</v>
      </c>
      <c r="J336" s="2">
        <f>IFERROR(__xludf.DUMMYFUNCTION("""COMPUTED_VALUE"""),45779.66666666667)</f>
        <v>45779.66667</v>
      </c>
      <c r="K336" s="1">
        <f>IFERROR(__xludf.DUMMYFUNCTION("""COMPUTED_VALUE"""),385.22)</f>
        <v>385.22</v>
      </c>
      <c r="M336" s="2">
        <f>IFERROR(__xludf.DUMMYFUNCTION("""COMPUTED_VALUE"""),45779.66666666667)</f>
        <v>45779.66667</v>
      </c>
      <c r="N336" s="1">
        <f>IFERROR(__xludf.DUMMYFUNCTION("""COMPUTED_VALUE"""),1.00980585E8)</f>
        <v>100980585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IFERROR(__xludf.DUMMYFUNCTION("""COMPUTED_VALUE"""),384.71)</f>
        <v>384.71</v>
      </c>
      <c r="D337" s="2">
        <f>IFERROR(__xludf.DUMMYFUNCTION("""COMPUTED_VALUE"""),45782.66666666667)</f>
        <v>45782.66667</v>
      </c>
      <c r="E337" s="1">
        <f>IFERROR(__xludf.DUMMYFUNCTION("""COMPUTED_VALUE"""),385.51)</f>
        <v>385.51</v>
      </c>
      <c r="G337" s="2">
        <f>IFERROR(__xludf.DUMMYFUNCTION("""COMPUTED_VALUE"""),45782.66666666667)</f>
        <v>45782.66667</v>
      </c>
      <c r="H337" s="1">
        <f>IFERROR(__xludf.DUMMYFUNCTION("""COMPUTED_VALUE"""),380.21)</f>
        <v>380.21</v>
      </c>
      <c r="J337" s="2">
        <f>IFERROR(__xludf.DUMMYFUNCTION("""COMPUTED_VALUE"""),45782.66666666667)</f>
        <v>45782.66667</v>
      </c>
      <c r="K337" s="1">
        <f>IFERROR(__xludf.DUMMYFUNCTION("""COMPUTED_VALUE"""),384.01)</f>
        <v>384.01</v>
      </c>
      <c r="M337" s="2">
        <f>IFERROR(__xludf.DUMMYFUNCTION("""COMPUTED_VALUE"""),45782.66666666667)</f>
        <v>45782.66667</v>
      </c>
      <c r="N337" s="1">
        <f>IFERROR(__xludf.DUMMYFUNCTION("""COMPUTED_VALUE"""),8.5655501E7)</f>
        <v>85655501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IFERROR(__xludf.DUMMYFUNCTION("""COMPUTED_VALUE"""),385.04)</f>
        <v>385.04</v>
      </c>
      <c r="D338" s="2">
        <f>IFERROR(__xludf.DUMMYFUNCTION("""COMPUTED_VALUE"""),45783.66666666667)</f>
        <v>45783.66667</v>
      </c>
      <c r="E338" s="1">
        <f>IFERROR(__xludf.DUMMYFUNCTION("""COMPUTED_VALUE"""),392.76)</f>
        <v>392.76</v>
      </c>
      <c r="G338" s="2">
        <f>IFERROR(__xludf.DUMMYFUNCTION("""COMPUTED_VALUE"""),45783.66666666667)</f>
        <v>45783.66667</v>
      </c>
      <c r="H338" s="1">
        <f>IFERROR(__xludf.DUMMYFUNCTION("""COMPUTED_VALUE"""),384.56)</f>
        <v>384.56</v>
      </c>
      <c r="J338" s="2">
        <f>IFERROR(__xludf.DUMMYFUNCTION("""COMPUTED_VALUE"""),45783.66666666667)</f>
        <v>45783.66667</v>
      </c>
      <c r="K338" s="1">
        <f>IFERROR(__xludf.DUMMYFUNCTION("""COMPUTED_VALUE"""),389.94)</f>
        <v>389.94</v>
      </c>
      <c r="M338" s="2">
        <f>IFERROR(__xludf.DUMMYFUNCTION("""COMPUTED_VALUE"""),45783.66666666667)</f>
        <v>45783.66667</v>
      </c>
      <c r="N338" s="1">
        <f>IFERROR(__xludf.DUMMYFUNCTION("""COMPUTED_VALUE"""),1.01419322E8)</f>
        <v>101419322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IFERROR(__xludf.DUMMYFUNCTION("""COMPUTED_VALUE"""),388.36)</f>
        <v>388.36</v>
      </c>
      <c r="D339" s="2">
        <f>IFERROR(__xludf.DUMMYFUNCTION("""COMPUTED_VALUE"""),45784.66666666667)</f>
        <v>45784.66667</v>
      </c>
      <c r="E339" s="1">
        <f>IFERROR(__xludf.DUMMYFUNCTION("""COMPUTED_VALUE"""),392.94)</f>
        <v>392.94</v>
      </c>
      <c r="G339" s="2">
        <f>IFERROR(__xludf.DUMMYFUNCTION("""COMPUTED_VALUE"""),45784.66666666667)</f>
        <v>45784.66667</v>
      </c>
      <c r="H339" s="1">
        <f>IFERROR(__xludf.DUMMYFUNCTION("""COMPUTED_VALUE"""),387.48)</f>
        <v>387.48</v>
      </c>
      <c r="J339" s="2">
        <f>IFERROR(__xludf.DUMMYFUNCTION("""COMPUTED_VALUE"""),45784.66666666667)</f>
        <v>45784.66667</v>
      </c>
      <c r="K339" s="1">
        <f>IFERROR(__xludf.DUMMYFUNCTION("""COMPUTED_VALUE"""),390.57)</f>
        <v>390.57</v>
      </c>
      <c r="M339" s="2">
        <f>IFERROR(__xludf.DUMMYFUNCTION("""COMPUTED_VALUE"""),45784.66666666667)</f>
        <v>45784.66667</v>
      </c>
      <c r="N339" s="1">
        <f>IFERROR(__xludf.DUMMYFUNCTION("""COMPUTED_VALUE"""),1.0553505E8)</f>
        <v>105535050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IFERROR(__xludf.DUMMYFUNCTION("""COMPUTED_VALUE"""),390.82)</f>
        <v>390.82</v>
      </c>
      <c r="D340" s="2">
        <f>IFERROR(__xludf.DUMMYFUNCTION("""COMPUTED_VALUE"""),45785.66666666667)</f>
        <v>45785.66667</v>
      </c>
      <c r="E340" s="1">
        <f>IFERROR(__xludf.DUMMYFUNCTION("""COMPUTED_VALUE"""),392.64)</f>
        <v>392.64</v>
      </c>
      <c r="G340" s="2">
        <f>IFERROR(__xludf.DUMMYFUNCTION("""COMPUTED_VALUE"""),45785.66666666667)</f>
        <v>45785.66667</v>
      </c>
      <c r="H340" s="1">
        <f>IFERROR(__xludf.DUMMYFUNCTION("""COMPUTED_VALUE"""),387.83)</f>
        <v>387.83</v>
      </c>
      <c r="J340" s="2">
        <f>IFERROR(__xludf.DUMMYFUNCTION("""COMPUTED_VALUE"""),45785.66666666667)</f>
        <v>45785.66667</v>
      </c>
      <c r="K340" s="1">
        <f>IFERROR(__xludf.DUMMYFUNCTION("""COMPUTED_VALUE"""),388.09)</f>
        <v>388.09</v>
      </c>
      <c r="M340" s="2">
        <f>IFERROR(__xludf.DUMMYFUNCTION("""COMPUTED_VALUE"""),45785.66666666667)</f>
        <v>45785.66667</v>
      </c>
      <c r="N340" s="1">
        <f>IFERROR(__xludf.DUMMYFUNCTION("""COMPUTED_VALUE"""),1.01785773E8)</f>
        <v>101785773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IFERROR(__xludf.DUMMYFUNCTION("""COMPUTED_VALUE"""),388.66)</f>
        <v>388.66</v>
      </c>
      <c r="D341" s="2">
        <f>IFERROR(__xludf.DUMMYFUNCTION("""COMPUTED_VALUE"""),45786.66666666667)</f>
        <v>45786.66667</v>
      </c>
      <c r="E341" s="1">
        <f>IFERROR(__xludf.DUMMYFUNCTION("""COMPUTED_VALUE"""),389.67)</f>
        <v>389.67</v>
      </c>
      <c r="G341" s="2">
        <f>IFERROR(__xludf.DUMMYFUNCTION("""COMPUTED_VALUE"""),45786.66666666667)</f>
        <v>45786.66667</v>
      </c>
      <c r="H341" s="1">
        <f>IFERROR(__xludf.DUMMYFUNCTION("""COMPUTED_VALUE"""),386.82)</f>
        <v>386.82</v>
      </c>
      <c r="J341" s="2">
        <f>IFERROR(__xludf.DUMMYFUNCTION("""COMPUTED_VALUE"""),45786.66666666667)</f>
        <v>45786.66667</v>
      </c>
      <c r="K341" s="1">
        <f>IFERROR(__xludf.DUMMYFUNCTION("""COMPUTED_VALUE"""),389.34)</f>
        <v>389.34</v>
      </c>
      <c r="M341" s="2">
        <f>IFERROR(__xludf.DUMMYFUNCTION("""COMPUTED_VALUE"""),45786.66666666667)</f>
        <v>45786.66667</v>
      </c>
      <c r="N341" s="1">
        <f>IFERROR(__xludf.DUMMYFUNCTION("""COMPUTED_VALUE"""),1.04620497E8)</f>
        <v>104620497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IFERROR(__xludf.DUMMYFUNCTION("""COMPUTED_VALUE"""),391.54)</f>
        <v>391.54</v>
      </c>
      <c r="D342" s="2">
        <f>IFERROR(__xludf.DUMMYFUNCTION("""COMPUTED_VALUE"""),45789.66666666667)</f>
        <v>45789.66667</v>
      </c>
      <c r="E342" s="1">
        <f>IFERROR(__xludf.DUMMYFUNCTION("""COMPUTED_VALUE"""),394.22)</f>
        <v>394.22</v>
      </c>
      <c r="G342" s="2">
        <f>IFERROR(__xludf.DUMMYFUNCTION("""COMPUTED_VALUE"""),45789.66666666667)</f>
        <v>45789.66667</v>
      </c>
      <c r="H342" s="1">
        <f>IFERROR(__xludf.DUMMYFUNCTION("""COMPUTED_VALUE"""),387.67)</f>
        <v>387.67</v>
      </c>
      <c r="J342" s="2">
        <f>IFERROR(__xludf.DUMMYFUNCTION("""COMPUTED_VALUE"""),45789.66666666667)</f>
        <v>45789.66667</v>
      </c>
      <c r="K342" s="1">
        <f>IFERROR(__xludf.DUMMYFUNCTION("""COMPUTED_VALUE"""),389.08)</f>
        <v>389.08</v>
      </c>
      <c r="M342" s="2">
        <f>IFERROR(__xludf.DUMMYFUNCTION("""COMPUTED_VALUE"""),45789.66666666667)</f>
        <v>45789.66667</v>
      </c>
      <c r="N342" s="1">
        <f>IFERROR(__xludf.DUMMYFUNCTION("""COMPUTED_VALUE"""),1.47926237E8)</f>
        <v>147926237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IFERROR(__xludf.DUMMYFUNCTION("""COMPUTED_VALUE"""),388.86)</f>
        <v>388.86</v>
      </c>
      <c r="D343" s="2">
        <f>IFERROR(__xludf.DUMMYFUNCTION("""COMPUTED_VALUE"""),45790.66666666667)</f>
        <v>45790.66667</v>
      </c>
      <c r="E343" s="1">
        <f>IFERROR(__xludf.DUMMYFUNCTION("""COMPUTED_VALUE"""),394.01)</f>
        <v>394.01</v>
      </c>
      <c r="G343" s="2">
        <f>IFERROR(__xludf.DUMMYFUNCTION("""COMPUTED_VALUE"""),45790.66666666667)</f>
        <v>45790.66667</v>
      </c>
      <c r="H343" s="1">
        <f>IFERROR(__xludf.DUMMYFUNCTION("""COMPUTED_VALUE"""),387.8)</f>
        <v>387.8</v>
      </c>
      <c r="J343" s="2">
        <f>IFERROR(__xludf.DUMMYFUNCTION("""COMPUTED_VALUE"""),45790.66666666667)</f>
        <v>45790.66667</v>
      </c>
      <c r="K343" s="1">
        <f>IFERROR(__xludf.DUMMYFUNCTION("""COMPUTED_VALUE"""),391.06)</f>
        <v>391.06</v>
      </c>
      <c r="M343" s="2">
        <f>IFERROR(__xludf.DUMMYFUNCTION("""COMPUTED_VALUE"""),45790.66666666667)</f>
        <v>45790.66667</v>
      </c>
      <c r="N343" s="1">
        <f>IFERROR(__xludf.DUMMYFUNCTION("""COMPUTED_VALUE"""),1.50074363E8)</f>
        <v>150074363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IFERROR(__xludf.DUMMYFUNCTION("""COMPUTED_VALUE"""),389.82)</f>
        <v>389.82</v>
      </c>
      <c r="D344" s="2">
        <f>IFERROR(__xludf.DUMMYFUNCTION("""COMPUTED_VALUE"""),45791.66666666667)</f>
        <v>45791.66667</v>
      </c>
      <c r="E344" s="1">
        <f>IFERROR(__xludf.DUMMYFUNCTION("""COMPUTED_VALUE"""),390.05)</f>
        <v>390.05</v>
      </c>
      <c r="G344" s="2">
        <f>IFERROR(__xludf.DUMMYFUNCTION("""COMPUTED_VALUE"""),45791.66666666667)</f>
        <v>45791.66667</v>
      </c>
      <c r="H344" s="1">
        <f>IFERROR(__xludf.DUMMYFUNCTION("""COMPUTED_VALUE"""),383.62)</f>
        <v>383.62</v>
      </c>
      <c r="J344" s="2">
        <f>IFERROR(__xludf.DUMMYFUNCTION("""COMPUTED_VALUE"""),45791.66666666667)</f>
        <v>45791.66667</v>
      </c>
      <c r="K344" s="1">
        <f>IFERROR(__xludf.DUMMYFUNCTION("""COMPUTED_VALUE"""),389.02)</f>
        <v>389.02</v>
      </c>
      <c r="M344" s="2">
        <f>IFERROR(__xludf.DUMMYFUNCTION("""COMPUTED_VALUE"""),45791.66666666667)</f>
        <v>45791.66667</v>
      </c>
      <c r="N344" s="1">
        <f>IFERROR(__xludf.DUMMYFUNCTION("""COMPUTED_VALUE"""),1.37292374E8)</f>
        <v>137292374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IFERROR(__xludf.DUMMYFUNCTION("""COMPUTED_VALUE"""),390.18)</f>
        <v>390.18</v>
      </c>
      <c r="D345" s="2">
        <f>IFERROR(__xludf.DUMMYFUNCTION("""COMPUTED_VALUE"""),45792.66666666667)</f>
        <v>45792.66667</v>
      </c>
      <c r="E345" s="1">
        <f>IFERROR(__xludf.DUMMYFUNCTION("""COMPUTED_VALUE"""),397.86)</f>
        <v>397.86</v>
      </c>
      <c r="G345" s="2">
        <f>IFERROR(__xludf.DUMMYFUNCTION("""COMPUTED_VALUE"""),45792.66666666667)</f>
        <v>45792.66667</v>
      </c>
      <c r="H345" s="1">
        <f>IFERROR(__xludf.DUMMYFUNCTION("""COMPUTED_VALUE"""),389.89)</f>
        <v>389.89</v>
      </c>
      <c r="J345" s="2">
        <f>IFERROR(__xludf.DUMMYFUNCTION("""COMPUTED_VALUE"""),45792.66666666667)</f>
        <v>45792.66667</v>
      </c>
      <c r="K345" s="1">
        <f>IFERROR(__xludf.DUMMYFUNCTION("""COMPUTED_VALUE"""),396.67)</f>
        <v>396.67</v>
      </c>
      <c r="M345" s="2">
        <f>IFERROR(__xludf.DUMMYFUNCTION("""COMPUTED_VALUE"""),45792.66666666667)</f>
        <v>45792.66667</v>
      </c>
      <c r="N345" s="1">
        <f>IFERROR(__xludf.DUMMYFUNCTION("""COMPUTED_VALUE"""),1.16004131E8)</f>
        <v>116004131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IFERROR(__xludf.DUMMYFUNCTION("""COMPUTED_VALUE"""),397.33)</f>
        <v>397.33</v>
      </c>
      <c r="D346" s="2">
        <f>IFERROR(__xludf.DUMMYFUNCTION("""COMPUTED_VALUE"""),45793.66666666667)</f>
        <v>45793.66667</v>
      </c>
      <c r="E346" s="1">
        <f>IFERROR(__xludf.DUMMYFUNCTION("""COMPUTED_VALUE"""),402.25)</f>
        <v>402.25</v>
      </c>
      <c r="G346" s="2">
        <f>IFERROR(__xludf.DUMMYFUNCTION("""COMPUTED_VALUE"""),45793.66666666667)</f>
        <v>45793.66667</v>
      </c>
      <c r="H346" s="1">
        <f>IFERROR(__xludf.DUMMYFUNCTION("""COMPUTED_VALUE"""),396.24)</f>
        <v>396.24</v>
      </c>
      <c r="J346" s="2">
        <f>IFERROR(__xludf.DUMMYFUNCTION("""COMPUTED_VALUE"""),45793.66666666667)</f>
        <v>45793.66667</v>
      </c>
      <c r="K346" s="1">
        <f>IFERROR(__xludf.DUMMYFUNCTION("""COMPUTED_VALUE"""),402.25)</f>
        <v>402.25</v>
      </c>
      <c r="M346" s="2">
        <f>IFERROR(__xludf.DUMMYFUNCTION("""COMPUTED_VALUE"""),45793.66666666667)</f>
        <v>45793.66667</v>
      </c>
      <c r="N346" s="1">
        <f>IFERROR(__xludf.DUMMYFUNCTION("""COMPUTED_VALUE"""),1.10955052E8)</f>
        <v>110955052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IFERROR(__xludf.DUMMYFUNCTION("""COMPUTED_VALUE"""),398.15)</f>
        <v>398.15</v>
      </c>
      <c r="D347" s="2">
        <f>IFERROR(__xludf.DUMMYFUNCTION("""COMPUTED_VALUE"""),45796.66666666667)</f>
        <v>45796.66667</v>
      </c>
      <c r="E347" s="1">
        <f>IFERROR(__xludf.DUMMYFUNCTION("""COMPUTED_VALUE"""),402.9)</f>
        <v>402.9</v>
      </c>
      <c r="G347" s="2">
        <f>IFERROR(__xludf.DUMMYFUNCTION("""COMPUTED_VALUE"""),45796.66666666667)</f>
        <v>45796.66667</v>
      </c>
      <c r="H347" s="1">
        <f>IFERROR(__xludf.DUMMYFUNCTION("""COMPUTED_VALUE"""),397.87)</f>
        <v>397.87</v>
      </c>
      <c r="J347" s="2">
        <f>IFERROR(__xludf.DUMMYFUNCTION("""COMPUTED_VALUE"""),45796.66666666667)</f>
        <v>45796.66667</v>
      </c>
      <c r="K347" s="1">
        <f>IFERROR(__xludf.DUMMYFUNCTION("""COMPUTED_VALUE"""),402.78)</f>
        <v>402.78</v>
      </c>
      <c r="M347" s="2">
        <f>IFERROR(__xludf.DUMMYFUNCTION("""COMPUTED_VALUE"""),45796.66666666667)</f>
        <v>45796.66667</v>
      </c>
      <c r="N347" s="1">
        <f>IFERROR(__xludf.DUMMYFUNCTION("""COMPUTED_VALUE"""),1.10174718E8)</f>
        <v>110174718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IFERROR(__xludf.DUMMYFUNCTION("""COMPUTED_VALUE"""),402.27)</f>
        <v>402.27</v>
      </c>
      <c r="D348" s="2">
        <f>IFERROR(__xludf.DUMMYFUNCTION("""COMPUTED_VALUE"""),45797.66666666667)</f>
        <v>45797.66667</v>
      </c>
      <c r="E348" s="1">
        <f>IFERROR(__xludf.DUMMYFUNCTION("""COMPUTED_VALUE"""),405.31)</f>
        <v>405.31</v>
      </c>
      <c r="G348" s="2">
        <f>IFERROR(__xludf.DUMMYFUNCTION("""COMPUTED_VALUE"""),45797.66666666667)</f>
        <v>45797.66667</v>
      </c>
      <c r="H348" s="1">
        <f>IFERROR(__xludf.DUMMYFUNCTION("""COMPUTED_VALUE"""),402.27)</f>
        <v>402.27</v>
      </c>
      <c r="J348" s="2">
        <f>IFERROR(__xludf.DUMMYFUNCTION("""COMPUTED_VALUE"""),45797.66666666667)</f>
        <v>45797.66667</v>
      </c>
      <c r="K348" s="1">
        <f>IFERROR(__xludf.DUMMYFUNCTION("""COMPUTED_VALUE"""),404.08)</f>
        <v>404.08</v>
      </c>
      <c r="M348" s="2">
        <f>IFERROR(__xludf.DUMMYFUNCTION("""COMPUTED_VALUE"""),45797.66666666667)</f>
        <v>45797.66667</v>
      </c>
      <c r="N348" s="1">
        <f>IFERROR(__xludf.DUMMYFUNCTION("""COMPUTED_VALUE"""),1.15331354E8)</f>
        <v>115331354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IFERROR(__xludf.DUMMYFUNCTION("""COMPUTED_VALUE"""),402.12)</f>
        <v>402.12</v>
      </c>
      <c r="D349" s="2">
        <f>IFERROR(__xludf.DUMMYFUNCTION("""COMPUTED_VALUE"""),45798.66666666667)</f>
        <v>45798.66667</v>
      </c>
      <c r="E349" s="1">
        <f>IFERROR(__xludf.DUMMYFUNCTION("""COMPUTED_VALUE"""),402.95)</f>
        <v>402.95</v>
      </c>
      <c r="G349" s="2">
        <f>IFERROR(__xludf.DUMMYFUNCTION("""COMPUTED_VALUE"""),45798.66666666667)</f>
        <v>45798.66667</v>
      </c>
      <c r="H349" s="1">
        <f>IFERROR(__xludf.DUMMYFUNCTION("""COMPUTED_VALUE"""),394.93)</f>
        <v>394.93</v>
      </c>
      <c r="J349" s="2">
        <f>IFERROR(__xludf.DUMMYFUNCTION("""COMPUTED_VALUE"""),45798.66666666667)</f>
        <v>45798.66667</v>
      </c>
      <c r="K349" s="1">
        <f>IFERROR(__xludf.DUMMYFUNCTION("""COMPUTED_VALUE"""),395.69)</f>
        <v>395.69</v>
      </c>
      <c r="M349" s="2">
        <f>IFERROR(__xludf.DUMMYFUNCTION("""COMPUTED_VALUE"""),45798.66666666667)</f>
        <v>45798.66667</v>
      </c>
      <c r="N349" s="1">
        <f>IFERROR(__xludf.DUMMYFUNCTION("""COMPUTED_VALUE"""),1.36170211E8)</f>
        <v>136170211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IFERROR(__xludf.DUMMYFUNCTION("""COMPUTED_VALUE"""),391.53)</f>
        <v>391.53</v>
      </c>
      <c r="D350" s="2">
        <f>IFERROR(__xludf.DUMMYFUNCTION("""COMPUTED_VALUE"""),45799.66666666667)</f>
        <v>45799.66667</v>
      </c>
      <c r="E350" s="1">
        <f>IFERROR(__xludf.DUMMYFUNCTION("""COMPUTED_VALUE"""),391.53)</f>
        <v>391.53</v>
      </c>
      <c r="G350" s="2">
        <f>IFERROR(__xludf.DUMMYFUNCTION("""COMPUTED_VALUE"""),45799.66666666667)</f>
        <v>45799.66667</v>
      </c>
      <c r="H350" s="1">
        <f>IFERROR(__xludf.DUMMYFUNCTION("""COMPUTED_VALUE"""),384.78)</f>
        <v>384.78</v>
      </c>
      <c r="J350" s="2">
        <f>IFERROR(__xludf.DUMMYFUNCTION("""COMPUTED_VALUE"""),45799.66666666667)</f>
        <v>45799.66667</v>
      </c>
      <c r="K350" s="1">
        <f>IFERROR(__xludf.DUMMYFUNCTION("""COMPUTED_VALUE"""),389.69)</f>
        <v>389.69</v>
      </c>
      <c r="M350" s="2">
        <f>IFERROR(__xludf.DUMMYFUNCTION("""COMPUTED_VALUE"""),45799.66666666667)</f>
        <v>45799.66667</v>
      </c>
      <c r="N350" s="1">
        <f>IFERROR(__xludf.DUMMYFUNCTION("""COMPUTED_VALUE"""),1.59487654E8)</f>
        <v>159487654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IFERROR(__xludf.DUMMYFUNCTION("""COMPUTED_VALUE"""),392.33)</f>
        <v>392.33</v>
      </c>
      <c r="D351" s="2">
        <f>IFERROR(__xludf.DUMMYFUNCTION("""COMPUTED_VALUE"""),45800.66666666667)</f>
        <v>45800.66667</v>
      </c>
      <c r="E351" s="1">
        <f>IFERROR(__xludf.DUMMYFUNCTION("""COMPUTED_VALUE"""),394.65)</f>
        <v>394.65</v>
      </c>
      <c r="G351" s="2">
        <f>IFERROR(__xludf.DUMMYFUNCTION("""COMPUTED_VALUE"""),45800.66666666667)</f>
        <v>45800.66667</v>
      </c>
      <c r="H351" s="1">
        <f>IFERROR(__xludf.DUMMYFUNCTION("""COMPUTED_VALUE"""),387.8)</f>
        <v>387.8</v>
      </c>
      <c r="J351" s="2">
        <f>IFERROR(__xludf.DUMMYFUNCTION("""COMPUTED_VALUE"""),45800.66666666667)</f>
        <v>45800.66667</v>
      </c>
      <c r="K351" s="1">
        <f>IFERROR(__xludf.DUMMYFUNCTION("""COMPUTED_VALUE"""),394.17)</f>
        <v>394.17</v>
      </c>
      <c r="M351" s="2">
        <f>IFERROR(__xludf.DUMMYFUNCTION("""COMPUTED_VALUE"""),45800.66666666667)</f>
        <v>45800.66667</v>
      </c>
      <c r="N351" s="1">
        <f>IFERROR(__xludf.DUMMYFUNCTION("""COMPUTED_VALUE"""),1.15273567E8)</f>
        <v>115273567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IFERROR(__xludf.DUMMYFUNCTION("""COMPUTED_VALUE"""),396.67)</f>
        <v>396.67</v>
      </c>
      <c r="D352" s="2">
        <f>IFERROR(__xludf.DUMMYFUNCTION("""COMPUTED_VALUE"""),45804.66666666667)</f>
        <v>45804.66667</v>
      </c>
      <c r="E352" s="1">
        <f>IFERROR(__xludf.DUMMYFUNCTION("""COMPUTED_VALUE"""),398.61)</f>
        <v>398.61</v>
      </c>
      <c r="G352" s="2">
        <f>IFERROR(__xludf.DUMMYFUNCTION("""COMPUTED_VALUE"""),45804.66666666667)</f>
        <v>45804.66667</v>
      </c>
      <c r="H352" s="1">
        <f>IFERROR(__xludf.DUMMYFUNCTION("""COMPUTED_VALUE"""),394.07)</f>
        <v>394.07</v>
      </c>
      <c r="J352" s="2">
        <f>IFERROR(__xludf.DUMMYFUNCTION("""COMPUTED_VALUE"""),45804.66666666667)</f>
        <v>45804.66667</v>
      </c>
      <c r="K352" s="1">
        <f>IFERROR(__xludf.DUMMYFUNCTION("""COMPUTED_VALUE"""),397.67)</f>
        <v>397.67</v>
      </c>
      <c r="M352" s="2">
        <f>IFERROR(__xludf.DUMMYFUNCTION("""COMPUTED_VALUE"""),45804.66666666667)</f>
        <v>45804.66667</v>
      </c>
      <c r="N352" s="1">
        <f>IFERROR(__xludf.DUMMYFUNCTION("""COMPUTED_VALUE"""),1.05951196E8)</f>
        <v>105951196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IFERROR(__xludf.DUMMYFUNCTION("""COMPUTED_VALUE"""),396.86)</f>
        <v>396.86</v>
      </c>
      <c r="D353" s="2">
        <f>IFERROR(__xludf.DUMMYFUNCTION("""COMPUTED_VALUE"""),45805.66666666667)</f>
        <v>45805.66667</v>
      </c>
      <c r="E353" s="1">
        <f>IFERROR(__xludf.DUMMYFUNCTION("""COMPUTED_VALUE"""),397.68)</f>
        <v>397.68</v>
      </c>
      <c r="G353" s="2">
        <f>IFERROR(__xludf.DUMMYFUNCTION("""COMPUTED_VALUE"""),45805.66666666667)</f>
        <v>45805.66667</v>
      </c>
      <c r="H353" s="1">
        <f>IFERROR(__xludf.DUMMYFUNCTION("""COMPUTED_VALUE"""),390.93)</f>
        <v>390.93</v>
      </c>
      <c r="J353" s="2">
        <f>IFERROR(__xludf.DUMMYFUNCTION("""COMPUTED_VALUE"""),45805.66666666667)</f>
        <v>45805.66667</v>
      </c>
      <c r="K353" s="1">
        <f>IFERROR(__xludf.DUMMYFUNCTION("""COMPUTED_VALUE"""),392.42)</f>
        <v>392.42</v>
      </c>
      <c r="M353" s="2">
        <f>IFERROR(__xludf.DUMMYFUNCTION("""COMPUTED_VALUE"""),45805.66666666667)</f>
        <v>45805.66667</v>
      </c>
      <c r="N353" s="1">
        <f>IFERROR(__xludf.DUMMYFUNCTION("""COMPUTED_VALUE"""),8.7646136E7)</f>
        <v>87646136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IFERROR(__xludf.DUMMYFUNCTION("""COMPUTED_VALUE"""),393.57)</f>
        <v>393.57</v>
      </c>
      <c r="D354" s="2">
        <f>IFERROR(__xludf.DUMMYFUNCTION("""COMPUTED_VALUE"""),45806.66666666667)</f>
        <v>45806.66667</v>
      </c>
      <c r="E354" s="1">
        <f>IFERROR(__xludf.DUMMYFUNCTION("""COMPUTED_VALUE"""),395.73)</f>
        <v>395.73</v>
      </c>
      <c r="G354" s="2">
        <f>IFERROR(__xludf.DUMMYFUNCTION("""COMPUTED_VALUE"""),45806.66666666667)</f>
        <v>45806.66667</v>
      </c>
      <c r="H354" s="1">
        <f>IFERROR(__xludf.DUMMYFUNCTION("""COMPUTED_VALUE"""),391.4)</f>
        <v>391.4</v>
      </c>
      <c r="J354" s="2">
        <f>IFERROR(__xludf.DUMMYFUNCTION("""COMPUTED_VALUE"""),45806.66666666667)</f>
        <v>45806.66667</v>
      </c>
      <c r="K354" s="1">
        <f>IFERROR(__xludf.DUMMYFUNCTION("""COMPUTED_VALUE"""),395.02)</f>
        <v>395.02</v>
      </c>
      <c r="M354" s="2">
        <f>IFERROR(__xludf.DUMMYFUNCTION("""COMPUTED_VALUE"""),45806.66666666667)</f>
        <v>45806.66667</v>
      </c>
      <c r="N354" s="1">
        <f>IFERROR(__xludf.DUMMYFUNCTION("""COMPUTED_VALUE"""),8.1506845E7)</f>
        <v>81506845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IFERROR(__xludf.DUMMYFUNCTION("""COMPUTED_VALUE"""),393.92)</f>
        <v>393.92</v>
      </c>
      <c r="D355" s="2">
        <f>IFERROR(__xludf.DUMMYFUNCTION("""COMPUTED_VALUE"""),45807.66666666667)</f>
        <v>45807.66667</v>
      </c>
      <c r="E355" s="1">
        <f>IFERROR(__xludf.DUMMYFUNCTION("""COMPUTED_VALUE"""),399.61)</f>
        <v>399.61</v>
      </c>
      <c r="G355" s="2">
        <f>IFERROR(__xludf.DUMMYFUNCTION("""COMPUTED_VALUE"""),45807.66666666667)</f>
        <v>45807.66667</v>
      </c>
      <c r="H355" s="1">
        <f>IFERROR(__xludf.DUMMYFUNCTION("""COMPUTED_VALUE"""),393.37)</f>
        <v>393.37</v>
      </c>
      <c r="J355" s="2">
        <f>IFERROR(__xludf.DUMMYFUNCTION("""COMPUTED_VALUE"""),45807.66666666667)</f>
        <v>45807.66667</v>
      </c>
      <c r="K355" s="1">
        <f>IFERROR(__xludf.DUMMYFUNCTION("""COMPUTED_VALUE"""),399.3)</f>
        <v>399.3</v>
      </c>
      <c r="M355" s="2">
        <f>IFERROR(__xludf.DUMMYFUNCTION("""COMPUTED_VALUE"""),45807.66666666667)</f>
        <v>45807.66667</v>
      </c>
      <c r="N355" s="1">
        <f>IFERROR(__xludf.DUMMYFUNCTION("""COMPUTED_VALUE"""),1.5424458E8)</f>
        <v>154244580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IFERROR(__xludf.DUMMYFUNCTION("""COMPUTED_VALUE"""),397.19)</f>
        <v>397.19</v>
      </c>
      <c r="D356" s="2">
        <f>IFERROR(__xludf.DUMMYFUNCTION("""COMPUTED_VALUE"""),45810.66666666667)</f>
        <v>45810.66667</v>
      </c>
      <c r="E356" s="1">
        <f>IFERROR(__xludf.DUMMYFUNCTION("""COMPUTED_VALUE"""),400.57)</f>
        <v>400.57</v>
      </c>
      <c r="G356" s="2">
        <f>IFERROR(__xludf.DUMMYFUNCTION("""COMPUTED_VALUE"""),45810.66666666667)</f>
        <v>45810.66667</v>
      </c>
      <c r="H356" s="1">
        <f>IFERROR(__xludf.DUMMYFUNCTION("""COMPUTED_VALUE"""),395.06)</f>
        <v>395.06</v>
      </c>
      <c r="J356" s="2">
        <f>IFERROR(__xludf.DUMMYFUNCTION("""COMPUTED_VALUE"""),45810.66666666667)</f>
        <v>45810.66667</v>
      </c>
      <c r="K356" s="1">
        <f>IFERROR(__xludf.DUMMYFUNCTION("""COMPUTED_VALUE"""),400.39)</f>
        <v>400.39</v>
      </c>
      <c r="M356" s="2">
        <f>IFERROR(__xludf.DUMMYFUNCTION("""COMPUTED_VALUE"""),45810.66666666667)</f>
        <v>45810.66667</v>
      </c>
      <c r="N356" s="1">
        <f>IFERROR(__xludf.DUMMYFUNCTION("""COMPUTED_VALUE"""),9.0788375E7)</f>
        <v>90788375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IFERROR(__xludf.DUMMYFUNCTION("""COMPUTED_VALUE"""),405.25)</f>
        <v>405.25</v>
      </c>
      <c r="D357" s="2">
        <f>IFERROR(__xludf.DUMMYFUNCTION("""COMPUTED_VALUE"""),45811.66666666667)</f>
        <v>45811.66667</v>
      </c>
      <c r="E357" s="1">
        <f>IFERROR(__xludf.DUMMYFUNCTION("""COMPUTED_VALUE"""),405.25)</f>
        <v>405.25</v>
      </c>
      <c r="G357" s="2">
        <f>IFERROR(__xludf.DUMMYFUNCTION("""COMPUTED_VALUE"""),45811.66666666667)</f>
        <v>45811.66667</v>
      </c>
      <c r="H357" s="1">
        <f>IFERROR(__xludf.DUMMYFUNCTION("""COMPUTED_VALUE"""),398.86)</f>
        <v>398.86</v>
      </c>
      <c r="J357" s="2">
        <f>IFERROR(__xludf.DUMMYFUNCTION("""COMPUTED_VALUE"""),45811.66666666667)</f>
        <v>45811.66667</v>
      </c>
      <c r="K357" s="1">
        <f>IFERROR(__xludf.DUMMYFUNCTION("""COMPUTED_VALUE"""),401.82)</f>
        <v>401.82</v>
      </c>
      <c r="M357" s="2">
        <f>IFERROR(__xludf.DUMMYFUNCTION("""COMPUTED_VALUE"""),45811.66666666667)</f>
        <v>45811.66667</v>
      </c>
      <c r="N357" s="1">
        <f>IFERROR(__xludf.DUMMYFUNCTION("""COMPUTED_VALUE"""),1.23794658E8)</f>
        <v>123794658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IFERROR(__xludf.DUMMYFUNCTION("""COMPUTED_VALUE"""),400.42)</f>
        <v>400.42</v>
      </c>
      <c r="D358" s="2">
        <f>IFERROR(__xludf.DUMMYFUNCTION("""COMPUTED_VALUE"""),45812.66666666667)</f>
        <v>45812.66667</v>
      </c>
      <c r="E358" s="1">
        <f>IFERROR(__xludf.DUMMYFUNCTION("""COMPUTED_VALUE"""),400.76)</f>
        <v>400.76</v>
      </c>
      <c r="G358" s="2">
        <f>IFERROR(__xludf.DUMMYFUNCTION("""COMPUTED_VALUE"""),45812.66666666667)</f>
        <v>45812.66667</v>
      </c>
      <c r="H358" s="1">
        <f>IFERROR(__xludf.DUMMYFUNCTION("""COMPUTED_VALUE"""),394.87)</f>
        <v>394.87</v>
      </c>
      <c r="J358" s="2">
        <f>IFERROR(__xludf.DUMMYFUNCTION("""COMPUTED_VALUE"""),45812.66666666667)</f>
        <v>45812.66667</v>
      </c>
      <c r="K358" s="1">
        <f>IFERROR(__xludf.DUMMYFUNCTION("""COMPUTED_VALUE"""),394.94)</f>
        <v>394.94</v>
      </c>
      <c r="M358" s="2">
        <f>IFERROR(__xludf.DUMMYFUNCTION("""COMPUTED_VALUE"""),45812.66666666667)</f>
        <v>45812.66667</v>
      </c>
      <c r="N358" s="1">
        <f>IFERROR(__xludf.DUMMYFUNCTION("""COMPUTED_VALUE"""),1.13406136E8)</f>
        <v>113406136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IFERROR(__xludf.DUMMYFUNCTION("""COMPUTED_VALUE"""),396.19)</f>
        <v>396.19</v>
      </c>
      <c r="D359" s="2">
        <f>IFERROR(__xludf.DUMMYFUNCTION("""COMPUTED_VALUE"""),45813.66666666667)</f>
        <v>45813.66667</v>
      </c>
      <c r="E359" s="1">
        <f>IFERROR(__xludf.DUMMYFUNCTION("""COMPUTED_VALUE"""),396.19)</f>
        <v>396.19</v>
      </c>
      <c r="G359" s="2">
        <f>IFERROR(__xludf.DUMMYFUNCTION("""COMPUTED_VALUE"""),45813.66666666667)</f>
        <v>45813.66667</v>
      </c>
      <c r="H359" s="1">
        <f>IFERROR(__xludf.DUMMYFUNCTION("""COMPUTED_VALUE"""),393.52)</f>
        <v>393.52</v>
      </c>
      <c r="J359" s="2">
        <f>IFERROR(__xludf.DUMMYFUNCTION("""COMPUTED_VALUE"""),45813.66666666667)</f>
        <v>45813.66667</v>
      </c>
      <c r="K359" s="1">
        <f>IFERROR(__xludf.DUMMYFUNCTION("""COMPUTED_VALUE"""),394.51)</f>
        <v>394.51</v>
      </c>
      <c r="M359" s="2">
        <f>IFERROR(__xludf.DUMMYFUNCTION("""COMPUTED_VALUE"""),45813.66666666667)</f>
        <v>45813.66667</v>
      </c>
      <c r="N359" s="1">
        <f>IFERROR(__xludf.DUMMYFUNCTION("""COMPUTED_VALUE"""),1.12003384E8)</f>
        <v>112003384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IFERROR(__xludf.DUMMYFUNCTION("""COMPUTED_VALUE"""),396.12)</f>
        <v>396.12</v>
      </c>
      <c r="D360" s="2">
        <f>IFERROR(__xludf.DUMMYFUNCTION("""COMPUTED_VALUE"""),45814.66666666667)</f>
        <v>45814.66667</v>
      </c>
      <c r="E360" s="1">
        <f>IFERROR(__xludf.DUMMYFUNCTION("""COMPUTED_VALUE"""),397.02)</f>
        <v>397.02</v>
      </c>
      <c r="G360" s="2">
        <f>IFERROR(__xludf.DUMMYFUNCTION("""COMPUTED_VALUE"""),45814.66666666667)</f>
        <v>45814.66667</v>
      </c>
      <c r="H360" s="1">
        <f>IFERROR(__xludf.DUMMYFUNCTION("""COMPUTED_VALUE"""),392.82)</f>
        <v>392.82</v>
      </c>
      <c r="J360" s="2">
        <f>IFERROR(__xludf.DUMMYFUNCTION("""COMPUTED_VALUE"""),45814.66666666667)</f>
        <v>45814.66667</v>
      </c>
      <c r="K360" s="1">
        <f>IFERROR(__xludf.DUMMYFUNCTION("""COMPUTED_VALUE"""),396.38)</f>
        <v>396.38</v>
      </c>
      <c r="M360" s="2">
        <f>IFERROR(__xludf.DUMMYFUNCTION("""COMPUTED_VALUE"""),45814.66666666667)</f>
        <v>45814.66667</v>
      </c>
      <c r="N360" s="1">
        <f>IFERROR(__xludf.DUMMYFUNCTION("""COMPUTED_VALUE"""),1.23535709E8)</f>
        <v>123535709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IFERROR(__xludf.DUMMYFUNCTION("""COMPUTED_VALUE"""),395.72)</f>
        <v>395.72</v>
      </c>
      <c r="D361" s="2">
        <f>IFERROR(__xludf.DUMMYFUNCTION("""COMPUTED_VALUE"""),45817.66666666667)</f>
        <v>45817.66667</v>
      </c>
      <c r="E361" s="1">
        <f>IFERROR(__xludf.DUMMYFUNCTION("""COMPUTED_VALUE"""),397.19)</f>
        <v>397.19</v>
      </c>
      <c r="G361" s="2">
        <f>IFERROR(__xludf.DUMMYFUNCTION("""COMPUTED_VALUE"""),45817.66666666667)</f>
        <v>45817.66667</v>
      </c>
      <c r="H361" s="1">
        <f>IFERROR(__xludf.DUMMYFUNCTION("""COMPUTED_VALUE"""),392.98)</f>
        <v>392.98</v>
      </c>
      <c r="J361" s="2">
        <f>IFERROR(__xludf.DUMMYFUNCTION("""COMPUTED_VALUE"""),45817.66666666667)</f>
        <v>45817.66667</v>
      </c>
      <c r="K361" s="1">
        <f>IFERROR(__xludf.DUMMYFUNCTION("""COMPUTED_VALUE"""),393.8)</f>
        <v>393.8</v>
      </c>
      <c r="M361" s="2">
        <f>IFERROR(__xludf.DUMMYFUNCTION("""COMPUTED_VALUE"""),45817.66666666667)</f>
        <v>45817.66667</v>
      </c>
      <c r="N361" s="1">
        <f>IFERROR(__xludf.DUMMYFUNCTION("""COMPUTED_VALUE"""),1.58513047E8)</f>
        <v>158513047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IFERROR(__xludf.DUMMYFUNCTION("""COMPUTED_VALUE"""),394.63)</f>
        <v>394.63</v>
      </c>
      <c r="D362" s="2">
        <f>IFERROR(__xludf.DUMMYFUNCTION("""COMPUTED_VALUE"""),45818.66666666667)</f>
        <v>45818.66667</v>
      </c>
      <c r="E362" s="1">
        <f>IFERROR(__xludf.DUMMYFUNCTION("""COMPUTED_VALUE"""),395.68)</f>
        <v>395.68</v>
      </c>
      <c r="G362" s="2">
        <f>IFERROR(__xludf.DUMMYFUNCTION("""COMPUTED_VALUE"""),45818.66666666667)</f>
        <v>45818.66667</v>
      </c>
      <c r="H362" s="1">
        <f>IFERROR(__xludf.DUMMYFUNCTION("""COMPUTED_VALUE"""),390.82)</f>
        <v>390.82</v>
      </c>
      <c r="J362" s="2">
        <f>IFERROR(__xludf.DUMMYFUNCTION("""COMPUTED_VALUE"""),45818.66666666667)</f>
        <v>45818.66667</v>
      </c>
      <c r="K362" s="1">
        <f>IFERROR(__xludf.DUMMYFUNCTION("""COMPUTED_VALUE"""),393.97)</f>
        <v>393.97</v>
      </c>
      <c r="M362" s="2">
        <f>IFERROR(__xludf.DUMMYFUNCTION("""COMPUTED_VALUE"""),45818.66666666667)</f>
        <v>45818.66667</v>
      </c>
      <c r="N362" s="1">
        <f>IFERROR(__xludf.DUMMYFUNCTION("""COMPUTED_VALUE"""),1.45247296E8)</f>
        <v>145247296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IFERROR(__xludf.DUMMYFUNCTION("""COMPUTED_VALUE"""),395.87)</f>
        <v>395.87</v>
      </c>
      <c r="D363" s="2">
        <f>IFERROR(__xludf.DUMMYFUNCTION("""COMPUTED_VALUE"""),45819.66666666667)</f>
        <v>45819.66667</v>
      </c>
      <c r="E363" s="1">
        <f>IFERROR(__xludf.DUMMYFUNCTION("""COMPUTED_VALUE"""),396.23)</f>
        <v>396.23</v>
      </c>
      <c r="G363" s="2">
        <f>IFERROR(__xludf.DUMMYFUNCTION("""COMPUTED_VALUE"""),45819.66666666667)</f>
        <v>45819.66667</v>
      </c>
      <c r="H363" s="1">
        <f>IFERROR(__xludf.DUMMYFUNCTION("""COMPUTED_VALUE"""),393.12)</f>
        <v>393.12</v>
      </c>
      <c r="J363" s="2">
        <f>IFERROR(__xludf.DUMMYFUNCTION("""COMPUTED_VALUE"""),45819.66666666667)</f>
        <v>45819.66667</v>
      </c>
      <c r="K363" s="1">
        <f>IFERROR(__xludf.DUMMYFUNCTION("""COMPUTED_VALUE"""),394.5)</f>
        <v>394.5</v>
      </c>
      <c r="M363" s="2">
        <f>IFERROR(__xludf.DUMMYFUNCTION("""COMPUTED_VALUE"""),45819.66666666667)</f>
        <v>45819.66667</v>
      </c>
      <c r="N363" s="1">
        <f>IFERROR(__xludf.DUMMYFUNCTION("""COMPUTED_VALUE"""),1.3433979E8)</f>
        <v>134339790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IFERROR(__xludf.DUMMYFUNCTION("""COMPUTED_VALUE"""),394.65)</f>
        <v>394.65</v>
      </c>
      <c r="D364" s="2">
        <f>IFERROR(__xludf.DUMMYFUNCTION("""COMPUTED_VALUE"""),45820.66666666667)</f>
        <v>45820.66667</v>
      </c>
      <c r="E364" s="1">
        <f>IFERROR(__xludf.DUMMYFUNCTION("""COMPUTED_VALUE"""),400.14)</f>
        <v>400.14</v>
      </c>
      <c r="G364" s="2">
        <f>IFERROR(__xludf.DUMMYFUNCTION("""COMPUTED_VALUE"""),45820.66666666667)</f>
        <v>45820.66667</v>
      </c>
      <c r="H364" s="1">
        <f>IFERROR(__xludf.DUMMYFUNCTION("""COMPUTED_VALUE"""),394.65)</f>
        <v>394.65</v>
      </c>
      <c r="J364" s="2">
        <f>IFERROR(__xludf.DUMMYFUNCTION("""COMPUTED_VALUE"""),45820.66666666667)</f>
        <v>45820.66667</v>
      </c>
      <c r="K364" s="1">
        <f>IFERROR(__xludf.DUMMYFUNCTION("""COMPUTED_VALUE"""),399.96)</f>
        <v>399.96</v>
      </c>
      <c r="M364" s="2">
        <f>IFERROR(__xludf.DUMMYFUNCTION("""COMPUTED_VALUE"""),45820.66666666667)</f>
        <v>45820.66667</v>
      </c>
      <c r="N364" s="1">
        <f>IFERROR(__xludf.DUMMYFUNCTION("""COMPUTED_VALUE"""),1.2203604E8)</f>
        <v>122036040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IFERROR(__xludf.DUMMYFUNCTION("""COMPUTED_VALUE"""),398.65)</f>
        <v>398.65</v>
      </c>
      <c r="D365" s="2">
        <f>IFERROR(__xludf.DUMMYFUNCTION("""COMPUTED_VALUE"""),45821.66666666667)</f>
        <v>45821.66667</v>
      </c>
      <c r="E365" s="1">
        <f>IFERROR(__xludf.DUMMYFUNCTION("""COMPUTED_VALUE"""),399.86)</f>
        <v>399.86</v>
      </c>
      <c r="G365" s="2">
        <f>IFERROR(__xludf.DUMMYFUNCTION("""COMPUTED_VALUE"""),45821.66666666667)</f>
        <v>45821.66667</v>
      </c>
      <c r="H365" s="1">
        <f>IFERROR(__xludf.DUMMYFUNCTION("""COMPUTED_VALUE"""),396.8)</f>
        <v>396.8</v>
      </c>
      <c r="J365" s="2">
        <f>IFERROR(__xludf.DUMMYFUNCTION("""COMPUTED_VALUE"""),45821.66666666667)</f>
        <v>45821.66667</v>
      </c>
      <c r="K365" s="1">
        <f>IFERROR(__xludf.DUMMYFUNCTION("""COMPUTED_VALUE"""),397.98)</f>
        <v>397.98</v>
      </c>
      <c r="M365" s="2">
        <f>IFERROR(__xludf.DUMMYFUNCTION("""COMPUTED_VALUE"""),45821.66666666667)</f>
        <v>45821.66667</v>
      </c>
      <c r="N365" s="1">
        <f>IFERROR(__xludf.DUMMYFUNCTION("""COMPUTED_VALUE"""),1.35584974E8)</f>
        <v>135584974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IFERROR(__xludf.DUMMYFUNCTION("""COMPUTED_VALUE"""),400.03)</f>
        <v>400.03</v>
      </c>
      <c r="D366" s="2">
        <f>IFERROR(__xludf.DUMMYFUNCTION("""COMPUTED_VALUE"""),45824.66666666667)</f>
        <v>45824.66667</v>
      </c>
      <c r="E366" s="1">
        <f>IFERROR(__xludf.DUMMYFUNCTION("""COMPUTED_VALUE"""),402.26)</f>
        <v>402.26</v>
      </c>
      <c r="G366" s="2">
        <f>IFERROR(__xludf.DUMMYFUNCTION("""COMPUTED_VALUE"""),45824.66666666667)</f>
        <v>45824.66667</v>
      </c>
      <c r="H366" s="1">
        <f>IFERROR(__xludf.DUMMYFUNCTION("""COMPUTED_VALUE"""),394.77)</f>
        <v>394.77</v>
      </c>
      <c r="J366" s="2">
        <f>IFERROR(__xludf.DUMMYFUNCTION("""COMPUTED_VALUE"""),45824.66666666667)</f>
        <v>45824.66667</v>
      </c>
      <c r="K366" s="1">
        <f>IFERROR(__xludf.DUMMYFUNCTION("""COMPUTED_VALUE"""),396.8)</f>
        <v>396.8</v>
      </c>
      <c r="M366" s="2">
        <f>IFERROR(__xludf.DUMMYFUNCTION("""COMPUTED_VALUE"""),45824.66666666667)</f>
        <v>45824.66667</v>
      </c>
      <c r="N366" s="1">
        <f>IFERROR(__xludf.DUMMYFUNCTION("""COMPUTED_VALUE"""),1.19800274E8)</f>
        <v>119800274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IFERROR(__xludf.DUMMYFUNCTION("""COMPUTED_VALUE"""),396.52)</f>
        <v>396.52</v>
      </c>
      <c r="D367" s="2">
        <f>IFERROR(__xludf.DUMMYFUNCTION("""COMPUTED_VALUE"""),45825.66666666667)</f>
        <v>45825.66667</v>
      </c>
      <c r="E367" s="1">
        <f>IFERROR(__xludf.DUMMYFUNCTION("""COMPUTED_VALUE"""),397.24)</f>
        <v>397.24</v>
      </c>
      <c r="G367" s="2">
        <f>IFERROR(__xludf.DUMMYFUNCTION("""COMPUTED_VALUE"""),45825.66666666667)</f>
        <v>45825.66667</v>
      </c>
      <c r="H367" s="1">
        <f>IFERROR(__xludf.DUMMYFUNCTION("""COMPUTED_VALUE"""),390.28)</f>
        <v>390.28</v>
      </c>
      <c r="J367" s="2">
        <f>IFERROR(__xludf.DUMMYFUNCTION("""COMPUTED_VALUE"""),45825.66666666667)</f>
        <v>45825.66667</v>
      </c>
      <c r="K367" s="1">
        <f>IFERROR(__xludf.DUMMYFUNCTION("""COMPUTED_VALUE"""),393.11)</f>
        <v>393.11</v>
      </c>
      <c r="M367" s="2">
        <f>IFERROR(__xludf.DUMMYFUNCTION("""COMPUTED_VALUE"""),45825.66666666667)</f>
        <v>45825.66667</v>
      </c>
      <c r="N367" s="1">
        <f>IFERROR(__xludf.DUMMYFUNCTION("""COMPUTED_VALUE"""),1.23025792E8)</f>
        <v>123025792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IFERROR(__xludf.DUMMYFUNCTION("""COMPUTED_VALUE"""),393.49)</f>
        <v>393.49</v>
      </c>
      <c r="D368" s="2">
        <f>IFERROR(__xludf.DUMMYFUNCTION("""COMPUTED_VALUE"""),45826.66666666667)</f>
        <v>45826.66667</v>
      </c>
      <c r="E368" s="1">
        <f>IFERROR(__xludf.DUMMYFUNCTION("""COMPUTED_VALUE"""),396.06)</f>
        <v>396.06</v>
      </c>
      <c r="G368" s="2">
        <f>IFERROR(__xludf.DUMMYFUNCTION("""COMPUTED_VALUE"""),45826.66666666667)</f>
        <v>45826.66667</v>
      </c>
      <c r="H368" s="1">
        <f>IFERROR(__xludf.DUMMYFUNCTION("""COMPUTED_VALUE"""),392.11)</f>
        <v>392.11</v>
      </c>
      <c r="J368" s="2">
        <f>IFERROR(__xludf.DUMMYFUNCTION("""COMPUTED_VALUE"""),45826.66666666667)</f>
        <v>45826.66667</v>
      </c>
      <c r="K368" s="1">
        <f>IFERROR(__xludf.DUMMYFUNCTION("""COMPUTED_VALUE"""),394.3)</f>
        <v>394.3</v>
      </c>
      <c r="M368" s="2">
        <f>IFERROR(__xludf.DUMMYFUNCTION("""COMPUTED_VALUE"""),45826.66666666667)</f>
        <v>45826.66667</v>
      </c>
      <c r="N368" s="1">
        <f>IFERROR(__xludf.DUMMYFUNCTION("""COMPUTED_VALUE"""),1.3114012E8)</f>
        <v>131140120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IFERROR(__xludf.DUMMYFUNCTION("""COMPUTED_VALUE"""),395.21)</f>
        <v>395.21</v>
      </c>
      <c r="D369" s="2">
        <f>IFERROR(__xludf.DUMMYFUNCTION("""COMPUTED_VALUE"""),45828.66666666667)</f>
        <v>45828.66667</v>
      </c>
      <c r="E369" s="1">
        <f>IFERROR(__xludf.DUMMYFUNCTION("""COMPUTED_VALUE"""),398.41)</f>
        <v>398.41</v>
      </c>
      <c r="G369" s="2">
        <f>IFERROR(__xludf.DUMMYFUNCTION("""COMPUTED_VALUE"""),45828.66666666667)</f>
        <v>45828.66667</v>
      </c>
      <c r="H369" s="1">
        <f>IFERROR(__xludf.DUMMYFUNCTION("""COMPUTED_VALUE"""),394.82)</f>
        <v>394.82</v>
      </c>
      <c r="J369" s="2">
        <f>IFERROR(__xludf.DUMMYFUNCTION("""COMPUTED_VALUE"""),45828.66666666667)</f>
        <v>45828.66667</v>
      </c>
      <c r="K369" s="1">
        <f>IFERROR(__xludf.DUMMYFUNCTION("""COMPUTED_VALUE"""),395.32)</f>
        <v>395.32</v>
      </c>
      <c r="M369" s="2">
        <f>IFERROR(__xludf.DUMMYFUNCTION("""COMPUTED_VALUE"""),45828.66666666667)</f>
        <v>45828.66667</v>
      </c>
      <c r="N369" s="1">
        <f>IFERROR(__xludf.DUMMYFUNCTION("""COMPUTED_VALUE"""),1.83027821E8)</f>
        <v>183027821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IFERROR(__xludf.DUMMYFUNCTION("""COMPUTED_VALUE"""),396.82)</f>
        <v>396.82</v>
      </c>
      <c r="D370" s="2">
        <f>IFERROR(__xludf.DUMMYFUNCTION("""COMPUTED_VALUE"""),45831.66666666667)</f>
        <v>45831.66667</v>
      </c>
      <c r="E370" s="1">
        <f>IFERROR(__xludf.DUMMYFUNCTION("""COMPUTED_VALUE"""),400.7)</f>
        <v>400.7</v>
      </c>
      <c r="G370" s="2">
        <f>IFERROR(__xludf.DUMMYFUNCTION("""COMPUTED_VALUE"""),45831.66666666667)</f>
        <v>45831.66667</v>
      </c>
      <c r="H370" s="1">
        <f>IFERROR(__xludf.DUMMYFUNCTION("""COMPUTED_VALUE"""),395.56)</f>
        <v>395.56</v>
      </c>
      <c r="J370" s="2">
        <f>IFERROR(__xludf.DUMMYFUNCTION("""COMPUTED_VALUE"""),45831.66666666667)</f>
        <v>45831.66667</v>
      </c>
      <c r="K370" s="1">
        <f>IFERROR(__xludf.DUMMYFUNCTION("""COMPUTED_VALUE"""),399.52)</f>
        <v>399.52</v>
      </c>
      <c r="M370" s="2">
        <f>IFERROR(__xludf.DUMMYFUNCTION("""COMPUTED_VALUE"""),45831.66666666667)</f>
        <v>45831.66667</v>
      </c>
      <c r="N370" s="1">
        <f>IFERROR(__xludf.DUMMYFUNCTION("""COMPUTED_VALUE"""),1.05271322E8)</f>
        <v>105271322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IFERROR(__xludf.DUMMYFUNCTION("""COMPUTED_VALUE"""),400.22)</f>
        <v>400.22</v>
      </c>
      <c r="D371" s="2">
        <f>IFERROR(__xludf.DUMMYFUNCTION("""COMPUTED_VALUE"""),45832.66666666667)</f>
        <v>45832.66667</v>
      </c>
      <c r="E371" s="1">
        <f>IFERROR(__xludf.DUMMYFUNCTION("""COMPUTED_VALUE"""),402.97)</f>
        <v>402.97</v>
      </c>
      <c r="G371" s="2">
        <f>IFERROR(__xludf.DUMMYFUNCTION("""COMPUTED_VALUE"""),45832.66666666667)</f>
        <v>45832.66667</v>
      </c>
      <c r="H371" s="1">
        <f>IFERROR(__xludf.DUMMYFUNCTION("""COMPUTED_VALUE"""),399.76)</f>
        <v>399.76</v>
      </c>
      <c r="J371" s="2">
        <f>IFERROR(__xludf.DUMMYFUNCTION("""COMPUTED_VALUE"""),45832.66666666667)</f>
        <v>45832.66667</v>
      </c>
      <c r="K371" s="1">
        <f>IFERROR(__xludf.DUMMYFUNCTION("""COMPUTED_VALUE"""),401.93)</f>
        <v>401.93</v>
      </c>
      <c r="M371" s="2">
        <f>IFERROR(__xludf.DUMMYFUNCTION("""COMPUTED_VALUE"""),45832.66666666667)</f>
        <v>45832.66667</v>
      </c>
      <c r="N371" s="1">
        <f>IFERROR(__xludf.DUMMYFUNCTION("""COMPUTED_VALUE"""),1.09801854E8)</f>
        <v>109801854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IFERROR(__xludf.DUMMYFUNCTION("""COMPUTED_VALUE"""),401.43)</f>
        <v>401.43</v>
      </c>
      <c r="D372" s="2">
        <f>IFERROR(__xludf.DUMMYFUNCTION("""COMPUTED_VALUE"""),45833.66666666667)</f>
        <v>45833.66667</v>
      </c>
      <c r="E372" s="1">
        <f>IFERROR(__xludf.DUMMYFUNCTION("""COMPUTED_VALUE"""),401.64)</f>
        <v>401.64</v>
      </c>
      <c r="G372" s="2">
        <f>IFERROR(__xludf.DUMMYFUNCTION("""COMPUTED_VALUE"""),45833.66666666667)</f>
        <v>45833.66667</v>
      </c>
      <c r="H372" s="1">
        <f>IFERROR(__xludf.DUMMYFUNCTION("""COMPUTED_VALUE"""),396.26)</f>
        <v>396.26</v>
      </c>
      <c r="J372" s="2">
        <f>IFERROR(__xludf.DUMMYFUNCTION("""COMPUTED_VALUE"""),45833.66666666667)</f>
        <v>45833.66667</v>
      </c>
      <c r="K372" s="1">
        <f>IFERROR(__xludf.DUMMYFUNCTION("""COMPUTED_VALUE"""),396.66)</f>
        <v>396.66</v>
      </c>
      <c r="M372" s="2">
        <f>IFERROR(__xludf.DUMMYFUNCTION("""COMPUTED_VALUE"""),45833.66666666667)</f>
        <v>45833.66667</v>
      </c>
      <c r="N372" s="1">
        <f>IFERROR(__xludf.DUMMYFUNCTION("""COMPUTED_VALUE"""),1.09791659E8)</f>
        <v>109791659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IFERROR(__xludf.DUMMYFUNCTION("""COMPUTED_VALUE"""),398.05)</f>
        <v>398.05</v>
      </c>
      <c r="D373" s="2">
        <f>IFERROR(__xludf.DUMMYFUNCTION("""COMPUTED_VALUE"""),45834.66666666667)</f>
        <v>45834.66667</v>
      </c>
      <c r="E373" s="1">
        <f>IFERROR(__xludf.DUMMYFUNCTION("""COMPUTED_VALUE"""),401.29)</f>
        <v>401.29</v>
      </c>
      <c r="G373" s="2">
        <f>IFERROR(__xludf.DUMMYFUNCTION("""COMPUTED_VALUE"""),45834.66666666667)</f>
        <v>45834.66667</v>
      </c>
      <c r="H373" s="1">
        <f>IFERROR(__xludf.DUMMYFUNCTION("""COMPUTED_VALUE"""),397.53)</f>
        <v>397.53</v>
      </c>
      <c r="J373" s="2">
        <f>IFERROR(__xludf.DUMMYFUNCTION("""COMPUTED_VALUE"""),45834.66666666667)</f>
        <v>45834.66667</v>
      </c>
      <c r="K373" s="1">
        <f>IFERROR(__xludf.DUMMYFUNCTION("""COMPUTED_VALUE"""),401.01)</f>
        <v>401.01</v>
      </c>
      <c r="M373" s="2">
        <f>IFERROR(__xludf.DUMMYFUNCTION("""COMPUTED_VALUE"""),45834.66666666667)</f>
        <v>45834.66667</v>
      </c>
      <c r="N373" s="1">
        <f>IFERROR(__xludf.DUMMYFUNCTION("""COMPUTED_VALUE"""),1.16964177E8)</f>
        <v>116964177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IFERROR(__xludf.DUMMYFUNCTION("""COMPUTED_VALUE"""),402.4)</f>
        <v>402.4</v>
      </c>
      <c r="D374" s="2">
        <f>IFERROR(__xludf.DUMMYFUNCTION("""COMPUTED_VALUE"""),45835.66666666667)</f>
        <v>45835.66667</v>
      </c>
      <c r="E374" s="1">
        <f>IFERROR(__xludf.DUMMYFUNCTION("""COMPUTED_VALUE"""),405.46)</f>
        <v>405.46</v>
      </c>
      <c r="G374" s="2">
        <f>IFERROR(__xludf.DUMMYFUNCTION("""COMPUTED_VALUE"""),45835.66666666667)</f>
        <v>45835.66667</v>
      </c>
      <c r="H374" s="1">
        <f>IFERROR(__xludf.DUMMYFUNCTION("""COMPUTED_VALUE"""),400.8)</f>
        <v>400.8</v>
      </c>
      <c r="J374" s="2">
        <f>IFERROR(__xludf.DUMMYFUNCTION("""COMPUTED_VALUE"""),45835.66666666667)</f>
        <v>45835.66667</v>
      </c>
      <c r="K374" s="1">
        <f>IFERROR(__xludf.DUMMYFUNCTION("""COMPUTED_VALUE"""),402.19)</f>
        <v>402.19</v>
      </c>
      <c r="M374" s="2">
        <f>IFERROR(__xludf.DUMMYFUNCTION("""COMPUTED_VALUE"""),45835.66666666667)</f>
        <v>45835.66667</v>
      </c>
      <c r="N374" s="1">
        <f>IFERROR(__xludf.DUMMYFUNCTION("""COMPUTED_VALUE"""),1.52647602E8)</f>
        <v>152647602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IFERROR(__xludf.DUMMYFUNCTION("""COMPUTED_VALUE"""),399.33)</f>
        <v>399.33</v>
      </c>
      <c r="D375" s="2">
        <f>IFERROR(__xludf.DUMMYFUNCTION("""COMPUTED_VALUE"""),45838.66666666667)</f>
        <v>45838.66667</v>
      </c>
      <c r="E375" s="1">
        <f>IFERROR(__xludf.DUMMYFUNCTION("""COMPUTED_VALUE"""),403.08)</f>
        <v>403.08</v>
      </c>
      <c r="G375" s="2">
        <f>IFERROR(__xludf.DUMMYFUNCTION("""COMPUTED_VALUE"""),45838.66666666667)</f>
        <v>45838.66667</v>
      </c>
      <c r="H375" s="1">
        <f>IFERROR(__xludf.DUMMYFUNCTION("""COMPUTED_VALUE"""),397.58)</f>
        <v>397.58</v>
      </c>
      <c r="J375" s="2">
        <f>IFERROR(__xludf.DUMMYFUNCTION("""COMPUTED_VALUE"""),45838.66666666667)</f>
        <v>45838.66667</v>
      </c>
      <c r="K375" s="1">
        <f>IFERROR(__xludf.DUMMYFUNCTION("""COMPUTED_VALUE"""),402.68)</f>
        <v>402.68</v>
      </c>
      <c r="M375" s="2">
        <f>IFERROR(__xludf.DUMMYFUNCTION("""COMPUTED_VALUE"""),45838.66666666667)</f>
        <v>45838.66667</v>
      </c>
      <c r="N375" s="1">
        <f>IFERROR(__xludf.DUMMYFUNCTION("""COMPUTED_VALUE"""),1.48061162E8)</f>
        <v>148061162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IFERROR(__xludf.DUMMYFUNCTION("""COMPUTED_VALUE"""),402.77)</f>
        <v>402.77</v>
      </c>
      <c r="D376" s="2">
        <f>IFERROR(__xludf.DUMMYFUNCTION("""COMPUTED_VALUE"""),45839.66666666667)</f>
        <v>45839.66667</v>
      </c>
      <c r="E376" s="1">
        <f>IFERROR(__xludf.DUMMYFUNCTION("""COMPUTED_VALUE"""),403.72)</f>
        <v>403.72</v>
      </c>
      <c r="G376" s="2">
        <f>IFERROR(__xludf.DUMMYFUNCTION("""COMPUTED_VALUE"""),45839.66666666667)</f>
        <v>45839.66667</v>
      </c>
      <c r="H376" s="1">
        <f>IFERROR(__xludf.DUMMYFUNCTION("""COMPUTED_VALUE"""),397.29)</f>
        <v>397.29</v>
      </c>
      <c r="J376" s="2">
        <f>IFERROR(__xludf.DUMMYFUNCTION("""COMPUTED_VALUE"""),45839.66666666667)</f>
        <v>45839.66667</v>
      </c>
      <c r="K376" s="1">
        <f>IFERROR(__xludf.DUMMYFUNCTION("""COMPUTED_VALUE"""),403.68)</f>
        <v>403.68</v>
      </c>
      <c r="M376" s="2">
        <f>IFERROR(__xludf.DUMMYFUNCTION("""COMPUTED_VALUE"""),45839.66666666667)</f>
        <v>45839.66667</v>
      </c>
      <c r="N376" s="1">
        <f>IFERROR(__xludf.DUMMYFUNCTION("""COMPUTED_VALUE"""),1.59060858E8)</f>
        <v>159060858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IFERROR(__xludf.DUMMYFUNCTION("""COMPUTED_VALUE"""),402.02)</f>
        <v>402.02</v>
      </c>
      <c r="D377" s="2">
        <f>IFERROR(__xludf.DUMMYFUNCTION("""COMPUTED_VALUE"""),45840.66666666667)</f>
        <v>45840.66667</v>
      </c>
      <c r="E377" s="1">
        <f>IFERROR(__xludf.DUMMYFUNCTION("""COMPUTED_VALUE"""),404.35)</f>
        <v>404.35</v>
      </c>
      <c r="G377" s="2">
        <f>IFERROR(__xludf.DUMMYFUNCTION("""COMPUTED_VALUE"""),45840.66666666667)</f>
        <v>45840.66667</v>
      </c>
      <c r="H377" s="1">
        <f>IFERROR(__xludf.DUMMYFUNCTION("""COMPUTED_VALUE"""),398.91)</f>
        <v>398.91</v>
      </c>
      <c r="J377" s="2">
        <f>IFERROR(__xludf.DUMMYFUNCTION("""COMPUTED_VALUE"""),45840.66666666667)</f>
        <v>45840.66667</v>
      </c>
      <c r="K377" s="1">
        <f>IFERROR(__xludf.DUMMYFUNCTION("""COMPUTED_VALUE"""),400.9)</f>
        <v>400.9</v>
      </c>
      <c r="M377" s="2">
        <f>IFERROR(__xludf.DUMMYFUNCTION("""COMPUTED_VALUE"""),45840.66666666667)</f>
        <v>45840.66667</v>
      </c>
      <c r="N377" s="1">
        <f>IFERROR(__xludf.DUMMYFUNCTION("""COMPUTED_VALUE"""),1.12448648E8)</f>
        <v>112448648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IFERROR(__xludf.DUMMYFUNCTION("""COMPUTED_VALUE"""),401.29)</f>
        <v>401.29</v>
      </c>
      <c r="D378" s="2">
        <f>IFERROR(__xludf.DUMMYFUNCTION("""COMPUTED_VALUE"""),45841.54166666667)</f>
        <v>45841.54167</v>
      </c>
      <c r="E378" s="1">
        <f>IFERROR(__xludf.DUMMYFUNCTION("""COMPUTED_VALUE"""),406.65)</f>
        <v>406.65</v>
      </c>
      <c r="G378" s="2">
        <f>IFERROR(__xludf.DUMMYFUNCTION("""COMPUTED_VALUE"""),45841.54166666667)</f>
        <v>45841.54167</v>
      </c>
      <c r="H378" s="1">
        <f>IFERROR(__xludf.DUMMYFUNCTION("""COMPUTED_VALUE"""),400.38)</f>
        <v>400.38</v>
      </c>
      <c r="J378" s="2">
        <f>IFERROR(__xludf.DUMMYFUNCTION("""COMPUTED_VALUE"""),45841.54166666667)</f>
        <v>45841.54167</v>
      </c>
      <c r="K378" s="1">
        <f>IFERROR(__xludf.DUMMYFUNCTION("""COMPUTED_VALUE"""),404.86)</f>
        <v>404.86</v>
      </c>
      <c r="M378" s="2">
        <f>IFERROR(__xludf.DUMMYFUNCTION("""COMPUTED_VALUE"""),45841.54166666667)</f>
        <v>45841.54167</v>
      </c>
      <c r="N378" s="1">
        <f>IFERROR(__xludf.DUMMYFUNCTION("""COMPUTED_VALUE"""),7.7742603E7)</f>
        <v>77742603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IFERROR(__xludf.DUMMYFUNCTION("""COMPUTED_VALUE"""),403.91)</f>
        <v>403.91</v>
      </c>
      <c r="D379" s="2">
        <f>IFERROR(__xludf.DUMMYFUNCTION("""COMPUTED_VALUE"""),45845.66666666667)</f>
        <v>45845.66667</v>
      </c>
      <c r="E379" s="1">
        <f>IFERROR(__xludf.DUMMYFUNCTION("""COMPUTED_VALUE"""),406.18)</f>
        <v>406.18</v>
      </c>
      <c r="G379" s="2">
        <f>IFERROR(__xludf.DUMMYFUNCTION("""COMPUTED_VALUE"""),45845.66666666667)</f>
        <v>45845.66667</v>
      </c>
      <c r="H379" s="1">
        <f>IFERROR(__xludf.DUMMYFUNCTION("""COMPUTED_VALUE"""),402.94)</f>
        <v>402.94</v>
      </c>
      <c r="J379" s="2">
        <f>IFERROR(__xludf.DUMMYFUNCTION("""COMPUTED_VALUE"""),45845.66666666667)</f>
        <v>45845.66667</v>
      </c>
      <c r="K379" s="1">
        <f>IFERROR(__xludf.DUMMYFUNCTION("""COMPUTED_VALUE"""),405.98)</f>
        <v>405.98</v>
      </c>
      <c r="M379" s="2">
        <f>IFERROR(__xludf.DUMMYFUNCTION("""COMPUTED_VALUE"""),45845.66666666667)</f>
        <v>45845.66667</v>
      </c>
      <c r="N379" s="1">
        <f>IFERROR(__xludf.DUMMYFUNCTION("""COMPUTED_VALUE"""),9.1535344E7)</f>
        <v>91535344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IFERROR(__xludf.DUMMYFUNCTION("""COMPUTED_VALUE"""),402.46)</f>
        <v>402.46</v>
      </c>
      <c r="D380" s="2">
        <f>IFERROR(__xludf.DUMMYFUNCTION("""COMPUTED_VALUE"""),45846.66666666667)</f>
        <v>45846.66667</v>
      </c>
      <c r="E380" s="1">
        <f>IFERROR(__xludf.DUMMYFUNCTION("""COMPUTED_VALUE"""),402.91)</f>
        <v>402.91</v>
      </c>
      <c r="G380" s="2">
        <f>IFERROR(__xludf.DUMMYFUNCTION("""COMPUTED_VALUE"""),45846.66666666667)</f>
        <v>45846.66667</v>
      </c>
      <c r="H380" s="1">
        <f>IFERROR(__xludf.DUMMYFUNCTION("""COMPUTED_VALUE"""),396.91)</f>
        <v>396.91</v>
      </c>
      <c r="J380" s="2">
        <f>IFERROR(__xludf.DUMMYFUNCTION("""COMPUTED_VALUE"""),45846.66666666667)</f>
        <v>45846.66667</v>
      </c>
      <c r="K380" s="1">
        <f>IFERROR(__xludf.DUMMYFUNCTION("""COMPUTED_VALUE"""),400.66)</f>
        <v>400.66</v>
      </c>
      <c r="M380" s="2">
        <f>IFERROR(__xludf.DUMMYFUNCTION("""COMPUTED_VALUE"""),45846.66666666667)</f>
        <v>45846.66667</v>
      </c>
      <c r="N380" s="1">
        <f>IFERROR(__xludf.DUMMYFUNCTION("""COMPUTED_VALUE"""),1.23281147E8)</f>
        <v>123281147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IFERROR(__xludf.DUMMYFUNCTION("""COMPUTED_VALUE"""),402.5)</f>
        <v>402.5</v>
      </c>
      <c r="D381" s="2">
        <f>IFERROR(__xludf.DUMMYFUNCTION("""COMPUTED_VALUE"""),45847.66666666667)</f>
        <v>45847.66667</v>
      </c>
      <c r="E381" s="1">
        <f>IFERROR(__xludf.DUMMYFUNCTION("""COMPUTED_VALUE"""),405.79)</f>
        <v>405.79</v>
      </c>
      <c r="G381" s="2">
        <f>IFERROR(__xludf.DUMMYFUNCTION("""COMPUTED_VALUE"""),45847.66666666667)</f>
        <v>45847.66667</v>
      </c>
      <c r="H381" s="1">
        <f>IFERROR(__xludf.DUMMYFUNCTION("""COMPUTED_VALUE"""),399.95)</f>
        <v>399.95</v>
      </c>
      <c r="J381" s="2">
        <f>IFERROR(__xludf.DUMMYFUNCTION("""COMPUTED_VALUE"""),45847.66666666667)</f>
        <v>45847.66667</v>
      </c>
      <c r="K381" s="1">
        <f>IFERROR(__xludf.DUMMYFUNCTION("""COMPUTED_VALUE"""),405.12)</f>
        <v>405.12</v>
      </c>
      <c r="M381" s="2">
        <f>IFERROR(__xludf.DUMMYFUNCTION("""COMPUTED_VALUE"""),45847.66666666667)</f>
        <v>45847.66667</v>
      </c>
      <c r="N381" s="1">
        <f>IFERROR(__xludf.DUMMYFUNCTION("""COMPUTED_VALUE"""),1.59348555E8)</f>
        <v>159348555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IFERROR(__xludf.DUMMYFUNCTION("""COMPUTED_VALUE"""),402.74)</f>
        <v>402.74</v>
      </c>
      <c r="D382" s="2">
        <f>IFERROR(__xludf.DUMMYFUNCTION("""COMPUTED_VALUE"""),45848.66666666667)</f>
        <v>45848.66667</v>
      </c>
      <c r="E382" s="1">
        <f>IFERROR(__xludf.DUMMYFUNCTION("""COMPUTED_VALUE"""),408.64)</f>
        <v>408.64</v>
      </c>
      <c r="G382" s="2">
        <f>IFERROR(__xludf.DUMMYFUNCTION("""COMPUTED_VALUE"""),45848.66666666667)</f>
        <v>45848.66667</v>
      </c>
      <c r="H382" s="1">
        <f>IFERROR(__xludf.DUMMYFUNCTION("""COMPUTED_VALUE"""),402.74)</f>
        <v>402.74</v>
      </c>
      <c r="J382" s="2">
        <f>IFERROR(__xludf.DUMMYFUNCTION("""COMPUTED_VALUE"""),45848.66666666667)</f>
        <v>45848.66667</v>
      </c>
      <c r="K382" s="1">
        <f>IFERROR(__xludf.DUMMYFUNCTION("""COMPUTED_VALUE"""),407.7)</f>
        <v>407.7</v>
      </c>
      <c r="M382" s="2">
        <f>IFERROR(__xludf.DUMMYFUNCTION("""COMPUTED_VALUE"""),45848.66666666667)</f>
        <v>45848.66667</v>
      </c>
      <c r="N382" s="1">
        <f>IFERROR(__xludf.DUMMYFUNCTION("""COMPUTED_VALUE"""),1.14663178E8)</f>
        <v>114663178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IFERROR(__xludf.DUMMYFUNCTION("""COMPUTED_VALUE"""),404.73)</f>
        <v>404.73</v>
      </c>
      <c r="D383" s="2">
        <f>IFERROR(__xludf.DUMMYFUNCTION("""COMPUTED_VALUE"""),45849.66666666667)</f>
        <v>45849.66667</v>
      </c>
      <c r="E383" s="1">
        <f>IFERROR(__xludf.DUMMYFUNCTION("""COMPUTED_VALUE"""),408.98)</f>
        <v>408.98</v>
      </c>
      <c r="G383" s="2">
        <f>IFERROR(__xludf.DUMMYFUNCTION("""COMPUTED_VALUE"""),45849.66666666667)</f>
        <v>45849.66667</v>
      </c>
      <c r="H383" s="1">
        <f>IFERROR(__xludf.DUMMYFUNCTION("""COMPUTED_VALUE"""),403.28)</f>
        <v>403.28</v>
      </c>
      <c r="J383" s="2">
        <f>IFERROR(__xludf.DUMMYFUNCTION("""COMPUTED_VALUE"""),45849.66666666667)</f>
        <v>45849.66667</v>
      </c>
      <c r="K383" s="1">
        <f>IFERROR(__xludf.DUMMYFUNCTION("""COMPUTED_VALUE"""),407.66)</f>
        <v>407.66</v>
      </c>
      <c r="M383" s="2">
        <f>IFERROR(__xludf.DUMMYFUNCTION("""COMPUTED_VALUE"""),45849.66666666667)</f>
        <v>45849.66667</v>
      </c>
      <c r="N383" s="1">
        <f>IFERROR(__xludf.DUMMYFUNCTION("""COMPUTED_VALUE"""),9.6520552E7)</f>
        <v>96520552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IFERROR(__xludf.DUMMYFUNCTION("""COMPUTED_VALUE"""),407.4)</f>
        <v>407.4</v>
      </c>
      <c r="D384" s="2">
        <f>IFERROR(__xludf.DUMMYFUNCTION("""COMPUTED_VALUE"""),45852.66666666667)</f>
        <v>45852.66667</v>
      </c>
      <c r="E384" s="1">
        <f>IFERROR(__xludf.DUMMYFUNCTION("""COMPUTED_VALUE"""),409.99)</f>
        <v>409.99</v>
      </c>
      <c r="G384" s="2">
        <f>IFERROR(__xludf.DUMMYFUNCTION("""COMPUTED_VALUE"""),45852.66666666667)</f>
        <v>45852.66667</v>
      </c>
      <c r="H384" s="1">
        <f>IFERROR(__xludf.DUMMYFUNCTION("""COMPUTED_VALUE"""),404.95)</f>
        <v>404.95</v>
      </c>
      <c r="J384" s="2">
        <f>IFERROR(__xludf.DUMMYFUNCTION("""COMPUTED_VALUE"""),45852.66666666667)</f>
        <v>45852.66667</v>
      </c>
      <c r="K384" s="1">
        <f>IFERROR(__xludf.DUMMYFUNCTION("""COMPUTED_VALUE"""),409.3)</f>
        <v>409.3</v>
      </c>
      <c r="M384" s="2">
        <f>IFERROR(__xludf.DUMMYFUNCTION("""COMPUTED_VALUE"""),45852.66666666667)</f>
        <v>45852.66667</v>
      </c>
      <c r="N384" s="1">
        <f>IFERROR(__xludf.DUMMYFUNCTION("""COMPUTED_VALUE"""),1.14554497E8)</f>
        <v>114554497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IFERROR(__xludf.DUMMYFUNCTION("""COMPUTED_VALUE"""),409.44)</f>
        <v>409.44</v>
      </c>
      <c r="D385" s="2">
        <f>IFERROR(__xludf.DUMMYFUNCTION("""COMPUTED_VALUE"""),45853.66666666667)</f>
        <v>45853.66667</v>
      </c>
      <c r="E385" s="1">
        <f>IFERROR(__xludf.DUMMYFUNCTION("""COMPUTED_VALUE"""),409.67)</f>
        <v>409.67</v>
      </c>
      <c r="G385" s="2">
        <f>IFERROR(__xludf.DUMMYFUNCTION("""COMPUTED_VALUE"""),45853.66666666667)</f>
        <v>45853.66667</v>
      </c>
      <c r="H385" s="1">
        <f>IFERROR(__xludf.DUMMYFUNCTION("""COMPUTED_VALUE"""),403.28)</f>
        <v>403.28</v>
      </c>
      <c r="J385" s="2">
        <f>IFERROR(__xludf.DUMMYFUNCTION("""COMPUTED_VALUE"""),45853.66666666667)</f>
        <v>45853.66667</v>
      </c>
      <c r="K385" s="1">
        <f>IFERROR(__xludf.DUMMYFUNCTION("""COMPUTED_VALUE"""),405.29)</f>
        <v>405.29</v>
      </c>
      <c r="M385" s="2">
        <f>IFERROR(__xludf.DUMMYFUNCTION("""COMPUTED_VALUE"""),45853.66666666667)</f>
        <v>45853.66667</v>
      </c>
      <c r="N385" s="1">
        <f>IFERROR(__xludf.DUMMYFUNCTION("""COMPUTED_VALUE"""),1.3807569E8)</f>
        <v>138075690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IFERROR(__xludf.DUMMYFUNCTION("""COMPUTED_VALUE"""),405.64)</f>
        <v>405.64</v>
      </c>
      <c r="D386" s="2">
        <f>IFERROR(__xludf.DUMMYFUNCTION("""COMPUTED_VALUE"""),45854.66666666667)</f>
        <v>45854.66667</v>
      </c>
      <c r="E386" s="1">
        <f>IFERROR(__xludf.DUMMYFUNCTION("""COMPUTED_VALUE"""),406.91)</f>
        <v>406.91</v>
      </c>
      <c r="G386" s="2">
        <f>IFERROR(__xludf.DUMMYFUNCTION("""COMPUTED_VALUE"""),45854.66666666667)</f>
        <v>45854.66667</v>
      </c>
      <c r="H386" s="1">
        <f>IFERROR(__xludf.DUMMYFUNCTION("""COMPUTED_VALUE"""),400.91)</f>
        <v>400.91</v>
      </c>
      <c r="J386" s="2">
        <f>IFERROR(__xludf.DUMMYFUNCTION("""COMPUTED_VALUE"""),45854.66666666667)</f>
        <v>45854.66667</v>
      </c>
      <c r="K386" s="1">
        <f>IFERROR(__xludf.DUMMYFUNCTION("""COMPUTED_VALUE"""),404.26)</f>
        <v>404.26</v>
      </c>
      <c r="M386" s="2">
        <f>IFERROR(__xludf.DUMMYFUNCTION("""COMPUTED_VALUE"""),45854.66666666667)</f>
        <v>45854.66667</v>
      </c>
      <c r="N386" s="1">
        <f>IFERROR(__xludf.DUMMYFUNCTION("""COMPUTED_VALUE"""),1.15414834E8)</f>
        <v>115414834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IFERROR(__xludf.DUMMYFUNCTION("""COMPUTED_VALUE"""),404.3)</f>
        <v>404.3</v>
      </c>
      <c r="D387" s="2">
        <f>IFERROR(__xludf.DUMMYFUNCTION("""COMPUTED_VALUE"""),45855.66666666667)</f>
        <v>45855.66667</v>
      </c>
      <c r="E387" s="1">
        <f>IFERROR(__xludf.DUMMYFUNCTION("""COMPUTED_VALUE"""),406.65)</f>
        <v>406.65</v>
      </c>
      <c r="G387" s="2">
        <f>IFERROR(__xludf.DUMMYFUNCTION("""COMPUTED_VALUE"""),45855.66666666667)</f>
        <v>45855.66667</v>
      </c>
      <c r="H387" s="1">
        <f>IFERROR(__xludf.DUMMYFUNCTION("""COMPUTED_VALUE"""),403.31)</f>
        <v>403.31</v>
      </c>
      <c r="J387" s="2">
        <f>IFERROR(__xludf.DUMMYFUNCTION("""COMPUTED_VALUE"""),45855.66666666667)</f>
        <v>45855.66667</v>
      </c>
      <c r="K387" s="1">
        <f>IFERROR(__xludf.DUMMYFUNCTION("""COMPUTED_VALUE"""),405.31)</f>
        <v>405.31</v>
      </c>
      <c r="M387" s="2">
        <f>IFERROR(__xludf.DUMMYFUNCTION("""COMPUTED_VALUE"""),45855.66666666667)</f>
        <v>45855.66667</v>
      </c>
      <c r="N387" s="1">
        <f>IFERROR(__xludf.DUMMYFUNCTION("""COMPUTED_VALUE"""),9.3975006E7)</f>
        <v>93975006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IFERROR(__xludf.DUMMYFUNCTION("""COMPUTED_VALUE"""),407.84)</f>
        <v>407.84</v>
      </c>
      <c r="D388" s="2">
        <f>IFERROR(__xludf.DUMMYFUNCTION("""COMPUTED_VALUE"""),45856.66666666667)</f>
        <v>45856.66667</v>
      </c>
      <c r="E388" s="1">
        <f>IFERROR(__xludf.DUMMYFUNCTION("""COMPUTED_VALUE"""),415.48)</f>
        <v>415.48</v>
      </c>
      <c r="G388" s="2">
        <f>IFERROR(__xludf.DUMMYFUNCTION("""COMPUTED_VALUE"""),45856.66666666667)</f>
        <v>45856.66667</v>
      </c>
      <c r="H388" s="1">
        <f>IFERROR(__xludf.DUMMYFUNCTION("""COMPUTED_VALUE"""),407.55)</f>
        <v>407.55</v>
      </c>
      <c r="J388" s="2">
        <f>IFERROR(__xludf.DUMMYFUNCTION("""COMPUTED_VALUE"""),45856.66666666667)</f>
        <v>45856.66667</v>
      </c>
      <c r="K388" s="1">
        <f>IFERROR(__xludf.DUMMYFUNCTION("""COMPUTED_VALUE"""),413.7)</f>
        <v>413.7</v>
      </c>
      <c r="M388" s="2">
        <f>IFERROR(__xludf.DUMMYFUNCTION("""COMPUTED_VALUE"""),45856.66666666667)</f>
        <v>45856.66667</v>
      </c>
      <c r="N388" s="1">
        <f>IFERROR(__xludf.DUMMYFUNCTION("""COMPUTED_VALUE"""),1.11454715E8)</f>
        <v>111454715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IFERROR(__xludf.DUMMYFUNCTION("""COMPUTED_VALUE"""),414.92)</f>
        <v>414.92</v>
      </c>
      <c r="D389" s="2">
        <f>IFERROR(__xludf.DUMMYFUNCTION("""COMPUTED_VALUE"""),45859.66666666667)</f>
        <v>45859.66667</v>
      </c>
      <c r="E389" s="1">
        <f>IFERROR(__xludf.DUMMYFUNCTION("""COMPUTED_VALUE"""),417.28)</f>
        <v>417.28</v>
      </c>
      <c r="G389" s="2">
        <f>IFERROR(__xludf.DUMMYFUNCTION("""COMPUTED_VALUE"""),45859.66666666667)</f>
        <v>45859.66667</v>
      </c>
      <c r="H389" s="1">
        <f>IFERROR(__xludf.DUMMYFUNCTION("""COMPUTED_VALUE"""),413.26)</f>
        <v>413.26</v>
      </c>
      <c r="J389" s="2">
        <f>IFERROR(__xludf.DUMMYFUNCTION("""COMPUTED_VALUE"""),45859.66666666667)</f>
        <v>45859.66667</v>
      </c>
      <c r="K389" s="1">
        <f>IFERROR(__xludf.DUMMYFUNCTION("""COMPUTED_VALUE"""),414.41)</f>
        <v>414.41</v>
      </c>
      <c r="M389" s="2">
        <f>IFERROR(__xludf.DUMMYFUNCTION("""COMPUTED_VALUE"""),45859.66666666667)</f>
        <v>45859.66667</v>
      </c>
      <c r="N389" s="1">
        <f>IFERROR(__xludf.DUMMYFUNCTION("""COMPUTED_VALUE"""),9.3735708E7)</f>
        <v>93735708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IFERROR(__xludf.DUMMYFUNCTION("""COMPUTED_VALUE"""),415.65)</f>
        <v>415.65</v>
      </c>
      <c r="D390" s="2">
        <f>IFERROR(__xludf.DUMMYFUNCTION("""COMPUTED_VALUE"""),45860.66666666667)</f>
        <v>45860.66667</v>
      </c>
      <c r="E390" s="1">
        <f>IFERROR(__xludf.DUMMYFUNCTION("""COMPUTED_VALUE"""),419.59)</f>
        <v>419.59</v>
      </c>
      <c r="G390" s="2">
        <f>IFERROR(__xludf.DUMMYFUNCTION("""COMPUTED_VALUE"""),45860.66666666667)</f>
        <v>45860.66667</v>
      </c>
      <c r="H390" s="1">
        <f>IFERROR(__xludf.DUMMYFUNCTION("""COMPUTED_VALUE"""),414.78)</f>
        <v>414.78</v>
      </c>
      <c r="J390" s="2">
        <f>IFERROR(__xludf.DUMMYFUNCTION("""COMPUTED_VALUE"""),45860.66666666667)</f>
        <v>45860.66667</v>
      </c>
      <c r="K390" s="1">
        <f>IFERROR(__xludf.DUMMYFUNCTION("""COMPUTED_VALUE"""),419.48)</f>
        <v>419.48</v>
      </c>
      <c r="M390" s="2">
        <f>IFERROR(__xludf.DUMMYFUNCTION("""COMPUTED_VALUE"""),45860.66666666667)</f>
        <v>45860.66667</v>
      </c>
      <c r="N390" s="1">
        <f>IFERROR(__xludf.DUMMYFUNCTION("""COMPUTED_VALUE"""),9.4948274E7)</f>
        <v>94948274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IFERROR(__xludf.DUMMYFUNCTION("""COMPUTED_VALUE"""),423.97)</f>
        <v>423.97</v>
      </c>
      <c r="D391" s="2">
        <f>IFERROR(__xludf.DUMMYFUNCTION("""COMPUTED_VALUE"""),45861.66666666667)</f>
        <v>45861.66667</v>
      </c>
      <c r="E391" s="1">
        <f>IFERROR(__xludf.DUMMYFUNCTION("""COMPUTED_VALUE"""),425.87)</f>
        <v>425.87</v>
      </c>
      <c r="G391" s="2">
        <f>IFERROR(__xludf.DUMMYFUNCTION("""COMPUTED_VALUE"""),45861.66666666667)</f>
        <v>45861.66667</v>
      </c>
      <c r="H391" s="1">
        <f>IFERROR(__xludf.DUMMYFUNCTION("""COMPUTED_VALUE"""),415.32)</f>
        <v>415.32</v>
      </c>
      <c r="J391" s="2">
        <f>IFERROR(__xludf.DUMMYFUNCTION("""COMPUTED_VALUE"""),45861.66666666667)</f>
        <v>45861.66667</v>
      </c>
      <c r="K391" s="1">
        <f>IFERROR(__xludf.DUMMYFUNCTION("""COMPUTED_VALUE"""),416.64)</f>
        <v>416.64</v>
      </c>
      <c r="M391" s="2">
        <f>IFERROR(__xludf.DUMMYFUNCTION("""COMPUTED_VALUE"""),45861.66666666667)</f>
        <v>45861.66667</v>
      </c>
      <c r="N391" s="1">
        <f>IFERROR(__xludf.DUMMYFUNCTION("""COMPUTED_VALUE"""),1.24218697E8)</f>
        <v>124218697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IFERROR(__xludf.DUMMYFUNCTION("""COMPUTED_VALUE"""),417.61)</f>
        <v>417.61</v>
      </c>
      <c r="D392" s="2">
        <f>IFERROR(__xludf.DUMMYFUNCTION("""COMPUTED_VALUE"""),45862.66666666667)</f>
        <v>45862.66667</v>
      </c>
      <c r="E392" s="1">
        <f>IFERROR(__xludf.DUMMYFUNCTION("""COMPUTED_VALUE"""),417.63)</f>
        <v>417.63</v>
      </c>
      <c r="G392" s="2">
        <f>IFERROR(__xludf.DUMMYFUNCTION("""COMPUTED_VALUE"""),45862.66666666667)</f>
        <v>45862.66667</v>
      </c>
      <c r="H392" s="1">
        <f>IFERROR(__xludf.DUMMYFUNCTION("""COMPUTED_VALUE"""),414.92)</f>
        <v>414.92</v>
      </c>
      <c r="J392" s="2">
        <f>IFERROR(__xludf.DUMMYFUNCTION("""COMPUTED_VALUE"""),45862.66666666667)</f>
        <v>45862.66667</v>
      </c>
      <c r="K392" s="1">
        <f>IFERROR(__xludf.DUMMYFUNCTION("""COMPUTED_VALUE"""),414.98)</f>
        <v>414.98</v>
      </c>
      <c r="M392" s="2">
        <f>IFERROR(__xludf.DUMMYFUNCTION("""COMPUTED_VALUE"""),45862.66666666667)</f>
        <v>45862.66667</v>
      </c>
      <c r="N392" s="1">
        <f>IFERROR(__xludf.DUMMYFUNCTION("""COMPUTED_VALUE"""),9.5958575E7)</f>
        <v>95958575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IFERROR(__xludf.DUMMYFUNCTION("""COMPUTED_VALUE"""),415.34)</f>
        <v>415.34</v>
      </c>
      <c r="D393" s="2">
        <f>IFERROR(__xludf.DUMMYFUNCTION("""COMPUTED_VALUE"""),45863.66666666667)</f>
        <v>45863.66667</v>
      </c>
      <c r="E393" s="1">
        <f>IFERROR(__xludf.DUMMYFUNCTION("""COMPUTED_VALUE"""),416.62)</f>
        <v>416.62</v>
      </c>
      <c r="G393" s="2">
        <f>IFERROR(__xludf.DUMMYFUNCTION("""COMPUTED_VALUE"""),45863.66666666667)</f>
        <v>45863.66667</v>
      </c>
      <c r="H393" s="1">
        <f>IFERROR(__xludf.DUMMYFUNCTION("""COMPUTED_VALUE"""),414.74)</f>
        <v>414.74</v>
      </c>
      <c r="J393" s="2">
        <f>IFERROR(__xludf.DUMMYFUNCTION("""COMPUTED_VALUE"""),45863.66666666667)</f>
        <v>45863.66667</v>
      </c>
      <c r="K393" s="1">
        <f>IFERROR(__xludf.DUMMYFUNCTION("""COMPUTED_VALUE"""),416.21)</f>
        <v>416.21</v>
      </c>
      <c r="M393" s="2">
        <f>IFERROR(__xludf.DUMMYFUNCTION("""COMPUTED_VALUE"""),45863.66666666667)</f>
        <v>45863.66667</v>
      </c>
      <c r="N393" s="1">
        <f>IFERROR(__xludf.DUMMYFUNCTION("""COMPUTED_VALUE"""),9.8068307E7)</f>
        <v>98068307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IFERROR(__xludf.DUMMYFUNCTION("""COMPUTED_VALUE"""),416.29)</f>
        <v>416.29</v>
      </c>
      <c r="D394" s="2">
        <f>IFERROR(__xludf.DUMMYFUNCTION("""COMPUTED_VALUE"""),45866.66666666667)</f>
        <v>45866.66667</v>
      </c>
      <c r="E394" s="1">
        <f>IFERROR(__xludf.DUMMYFUNCTION("""COMPUTED_VALUE"""),416.82)</f>
        <v>416.82</v>
      </c>
      <c r="G394" s="2">
        <f>IFERROR(__xludf.DUMMYFUNCTION("""COMPUTED_VALUE"""),45866.66666666667)</f>
        <v>45866.66667</v>
      </c>
      <c r="H394" s="1">
        <f>IFERROR(__xludf.DUMMYFUNCTION("""COMPUTED_VALUE"""),411.49)</f>
        <v>411.49</v>
      </c>
      <c r="J394" s="2">
        <f>IFERROR(__xludf.DUMMYFUNCTION("""COMPUTED_VALUE"""),45866.66666666667)</f>
        <v>45866.66667</v>
      </c>
      <c r="K394" s="1">
        <f>IFERROR(__xludf.DUMMYFUNCTION("""COMPUTED_VALUE"""),412.77)</f>
        <v>412.77</v>
      </c>
      <c r="M394" s="2">
        <f>IFERROR(__xludf.DUMMYFUNCTION("""COMPUTED_VALUE"""),45866.66666666667)</f>
        <v>45866.66667</v>
      </c>
      <c r="N394" s="1">
        <f>IFERROR(__xludf.DUMMYFUNCTION("""COMPUTED_VALUE"""),9.4178508E7)</f>
        <v>94178508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IFERROR(__xludf.DUMMYFUNCTION("""COMPUTED_VALUE"""),414.89)</f>
        <v>414.89</v>
      </c>
      <c r="D395" s="2">
        <f>IFERROR(__xludf.DUMMYFUNCTION("""COMPUTED_VALUE"""),45867.66666666667)</f>
        <v>45867.66667</v>
      </c>
      <c r="E395" s="1">
        <f>IFERROR(__xludf.DUMMYFUNCTION("""COMPUTED_VALUE"""),417.39)</f>
        <v>417.39</v>
      </c>
      <c r="G395" s="2">
        <f>IFERROR(__xludf.DUMMYFUNCTION("""COMPUTED_VALUE"""),45867.66666666667)</f>
        <v>45867.66667</v>
      </c>
      <c r="H395" s="1">
        <f>IFERROR(__xludf.DUMMYFUNCTION("""COMPUTED_VALUE"""),413.66)</f>
        <v>413.66</v>
      </c>
      <c r="J395" s="2">
        <f>IFERROR(__xludf.DUMMYFUNCTION("""COMPUTED_VALUE"""),45867.66666666667)</f>
        <v>45867.66667</v>
      </c>
      <c r="K395" s="1">
        <f>IFERROR(__xludf.DUMMYFUNCTION("""COMPUTED_VALUE"""),417.28)</f>
        <v>417.28</v>
      </c>
      <c r="M395" s="2">
        <f>IFERROR(__xludf.DUMMYFUNCTION("""COMPUTED_VALUE"""),45867.66666666667)</f>
        <v>45867.66667</v>
      </c>
      <c r="N395" s="1">
        <f>IFERROR(__xludf.DUMMYFUNCTION("""COMPUTED_VALUE"""),9.9459389E7)</f>
        <v>99459389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IFERROR(__xludf.DUMMYFUNCTION("""COMPUTED_VALUE"""),418.67)</f>
        <v>418.67</v>
      </c>
      <c r="D396" s="2">
        <f>IFERROR(__xludf.DUMMYFUNCTION("""COMPUTED_VALUE"""),45868.66666666667)</f>
        <v>45868.66667</v>
      </c>
      <c r="E396" s="1">
        <f>IFERROR(__xludf.DUMMYFUNCTION("""COMPUTED_VALUE"""),425.46)</f>
        <v>425.46</v>
      </c>
      <c r="G396" s="2">
        <f>IFERROR(__xludf.DUMMYFUNCTION("""COMPUTED_VALUE"""),45868.66666666667)</f>
        <v>45868.66667</v>
      </c>
      <c r="H396" s="1">
        <f>IFERROR(__xludf.DUMMYFUNCTION("""COMPUTED_VALUE"""),418.67)</f>
        <v>418.67</v>
      </c>
      <c r="J396" s="2">
        <f>IFERROR(__xludf.DUMMYFUNCTION("""COMPUTED_VALUE"""),45868.66666666667)</f>
        <v>45868.66667</v>
      </c>
      <c r="K396" s="1">
        <f>IFERROR(__xludf.DUMMYFUNCTION("""COMPUTED_VALUE"""),421.68)</f>
        <v>421.68</v>
      </c>
      <c r="M396" s="2">
        <f>IFERROR(__xludf.DUMMYFUNCTION("""COMPUTED_VALUE"""),45868.66666666667)</f>
        <v>45868.66667</v>
      </c>
      <c r="N396" s="1">
        <f>IFERROR(__xludf.DUMMYFUNCTION("""COMPUTED_VALUE"""),1.20548105E8)</f>
        <v>120548105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IFERROR(__xludf.DUMMYFUNCTION("""COMPUTED_VALUE"""),421.05)</f>
        <v>421.05</v>
      </c>
      <c r="D397" s="2">
        <f>IFERROR(__xludf.DUMMYFUNCTION("""COMPUTED_VALUE"""),45869.66666666667)</f>
        <v>45869.66667</v>
      </c>
      <c r="E397" s="1">
        <f>IFERROR(__xludf.DUMMYFUNCTION("""COMPUTED_VALUE"""),424.38)</f>
        <v>424.38</v>
      </c>
      <c r="G397" s="2">
        <f>IFERROR(__xludf.DUMMYFUNCTION("""COMPUTED_VALUE"""),45869.66666666667)</f>
        <v>45869.66667</v>
      </c>
      <c r="H397" s="1">
        <f>IFERROR(__xludf.DUMMYFUNCTION("""COMPUTED_VALUE"""),420.46)</f>
        <v>420.46</v>
      </c>
      <c r="J397" s="2">
        <f>IFERROR(__xludf.DUMMYFUNCTION("""COMPUTED_VALUE"""),45869.66666666667)</f>
        <v>45869.66667</v>
      </c>
      <c r="K397" s="1">
        <f>IFERROR(__xludf.DUMMYFUNCTION("""COMPUTED_VALUE"""),423.87)</f>
        <v>423.87</v>
      </c>
      <c r="M397" s="2">
        <f>IFERROR(__xludf.DUMMYFUNCTION("""COMPUTED_VALUE"""),45869.66666666667)</f>
        <v>45869.66667</v>
      </c>
      <c r="N397" s="1">
        <f>IFERROR(__xludf.DUMMYFUNCTION("""COMPUTED_VALUE"""),1.55041986E8)</f>
        <v>155041986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IFERROR(__xludf.DUMMYFUNCTION("""COMPUTED_VALUE"""),420.91)</f>
        <v>420.91</v>
      </c>
      <c r="D398" s="2">
        <f>IFERROR(__xludf.DUMMYFUNCTION("""COMPUTED_VALUE"""),45870.66666666667)</f>
        <v>45870.66667</v>
      </c>
      <c r="E398" s="1">
        <f>IFERROR(__xludf.DUMMYFUNCTION("""COMPUTED_VALUE"""),425.28)</f>
        <v>425.28</v>
      </c>
      <c r="G398" s="2">
        <f>IFERROR(__xludf.DUMMYFUNCTION("""COMPUTED_VALUE"""),45870.66666666667)</f>
        <v>45870.66667</v>
      </c>
      <c r="H398" s="1">
        <f>IFERROR(__xludf.DUMMYFUNCTION("""COMPUTED_VALUE"""),417.79)</f>
        <v>417.79</v>
      </c>
      <c r="J398" s="2">
        <f>IFERROR(__xludf.DUMMYFUNCTION("""COMPUTED_VALUE"""),45870.66666666667)</f>
        <v>45870.66667</v>
      </c>
      <c r="K398" s="1">
        <f>IFERROR(__xludf.DUMMYFUNCTION("""COMPUTED_VALUE"""),423.2)</f>
        <v>423.2</v>
      </c>
      <c r="M398" s="2">
        <f>IFERROR(__xludf.DUMMYFUNCTION("""COMPUTED_VALUE"""),45870.66666666667)</f>
        <v>45870.66667</v>
      </c>
      <c r="N398" s="1">
        <f>IFERROR(__xludf.DUMMYFUNCTION("""COMPUTED_VALUE"""),1.20492382E8)</f>
        <v>120492382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IFERROR(__xludf.DUMMYFUNCTION("""COMPUTED_VALUE"""),425.21)</f>
        <v>425.21</v>
      </c>
      <c r="D399" s="2">
        <f>IFERROR(__xludf.DUMMYFUNCTION("""COMPUTED_VALUE"""),45873.66666666667)</f>
        <v>45873.66667</v>
      </c>
      <c r="E399" s="1">
        <f>IFERROR(__xludf.DUMMYFUNCTION("""COMPUTED_VALUE"""),432.36)</f>
        <v>432.36</v>
      </c>
      <c r="G399" s="2">
        <f>IFERROR(__xludf.DUMMYFUNCTION("""COMPUTED_VALUE"""),45873.66666666667)</f>
        <v>45873.66667</v>
      </c>
      <c r="H399" s="1">
        <f>IFERROR(__xludf.DUMMYFUNCTION("""COMPUTED_VALUE"""),424.95)</f>
        <v>424.95</v>
      </c>
      <c r="J399" s="2">
        <f>IFERROR(__xludf.DUMMYFUNCTION("""COMPUTED_VALUE"""),45873.66666666667)</f>
        <v>45873.66667</v>
      </c>
      <c r="K399" s="1">
        <f>IFERROR(__xludf.DUMMYFUNCTION("""COMPUTED_VALUE"""),431.21)</f>
        <v>431.21</v>
      </c>
      <c r="M399" s="2">
        <f>IFERROR(__xludf.DUMMYFUNCTION("""COMPUTED_VALUE"""),45873.66666666667)</f>
        <v>45873.66667</v>
      </c>
      <c r="N399" s="1">
        <f>IFERROR(__xludf.DUMMYFUNCTION("""COMPUTED_VALUE"""),1.40183673E8)</f>
        <v>140183673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IFERROR(__xludf.DUMMYFUNCTION("""COMPUTED_VALUE"""),432.2)</f>
        <v>432.2</v>
      </c>
      <c r="D400" s="2">
        <f>IFERROR(__xludf.DUMMYFUNCTION("""COMPUTED_VALUE"""),45874.66666666667)</f>
        <v>45874.66667</v>
      </c>
      <c r="E400" s="1">
        <f>IFERROR(__xludf.DUMMYFUNCTION("""COMPUTED_VALUE"""),433.59)</f>
        <v>433.59</v>
      </c>
      <c r="G400" s="2">
        <f>IFERROR(__xludf.DUMMYFUNCTION("""COMPUTED_VALUE"""),45874.66666666667)</f>
        <v>45874.66667</v>
      </c>
      <c r="H400" s="1">
        <f>IFERROR(__xludf.DUMMYFUNCTION("""COMPUTED_VALUE"""),425.78)</f>
        <v>425.78</v>
      </c>
      <c r="J400" s="2">
        <f>IFERROR(__xludf.DUMMYFUNCTION("""COMPUTED_VALUE"""),45874.66666666667)</f>
        <v>45874.66667</v>
      </c>
      <c r="K400" s="1">
        <f>IFERROR(__xludf.DUMMYFUNCTION("""COMPUTED_VALUE"""),426.94)</f>
        <v>426.94</v>
      </c>
      <c r="M400" s="2">
        <f>IFERROR(__xludf.DUMMYFUNCTION("""COMPUTED_VALUE"""),45874.66666666667)</f>
        <v>45874.66667</v>
      </c>
      <c r="N400" s="1">
        <f>IFERROR(__xludf.DUMMYFUNCTION("""COMPUTED_VALUE"""),1.36706832E8)</f>
        <v>136706832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IFERROR(__xludf.DUMMYFUNCTION("""COMPUTED_VALUE"""),427.62)</f>
        <v>427.62</v>
      </c>
      <c r="D401" s="2">
        <f>IFERROR(__xludf.DUMMYFUNCTION("""COMPUTED_VALUE"""),45875.66666666667)</f>
        <v>45875.66667</v>
      </c>
      <c r="E401" s="1">
        <f>IFERROR(__xludf.DUMMYFUNCTION("""COMPUTED_VALUE"""),427.62)</f>
        <v>427.62</v>
      </c>
      <c r="G401" s="2">
        <f>IFERROR(__xludf.DUMMYFUNCTION("""COMPUTED_VALUE"""),45875.66666666667)</f>
        <v>45875.66667</v>
      </c>
      <c r="H401" s="1">
        <f>IFERROR(__xludf.DUMMYFUNCTION("""COMPUTED_VALUE"""),422.15)</f>
        <v>422.15</v>
      </c>
      <c r="J401" s="2">
        <f>IFERROR(__xludf.DUMMYFUNCTION("""COMPUTED_VALUE"""),45875.66666666667)</f>
        <v>45875.66667</v>
      </c>
      <c r="K401" s="1">
        <f>IFERROR(__xludf.DUMMYFUNCTION("""COMPUTED_VALUE"""),422.8)</f>
        <v>422.8</v>
      </c>
      <c r="M401" s="2">
        <f>IFERROR(__xludf.DUMMYFUNCTION("""COMPUTED_VALUE"""),45875.66666666667)</f>
        <v>45875.66667</v>
      </c>
      <c r="N401" s="1">
        <f>IFERROR(__xludf.DUMMYFUNCTION("""COMPUTED_VALUE"""),1.14478868E8)</f>
        <v>114478868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IFERROR(__xludf.DUMMYFUNCTION("""COMPUTED_VALUE"""),421.17)</f>
        <v>421.17</v>
      </c>
      <c r="D402" s="2">
        <f>IFERROR(__xludf.DUMMYFUNCTION("""COMPUTED_VALUE"""),45876.66666666667)</f>
        <v>45876.66667</v>
      </c>
      <c r="E402" s="1">
        <f>IFERROR(__xludf.DUMMYFUNCTION("""COMPUTED_VALUE"""),427.83)</f>
        <v>427.83</v>
      </c>
      <c r="G402" s="2">
        <f>IFERROR(__xludf.DUMMYFUNCTION("""COMPUTED_VALUE"""),45876.66666666667)</f>
        <v>45876.66667</v>
      </c>
      <c r="H402" s="1">
        <f>IFERROR(__xludf.DUMMYFUNCTION("""COMPUTED_VALUE"""),419.99)</f>
        <v>419.99</v>
      </c>
      <c r="J402" s="2">
        <f>IFERROR(__xludf.DUMMYFUNCTION("""COMPUTED_VALUE"""),45876.66666666667)</f>
        <v>45876.66667</v>
      </c>
      <c r="K402" s="1">
        <f>IFERROR(__xludf.DUMMYFUNCTION("""COMPUTED_VALUE"""),426.44)</f>
        <v>426.44</v>
      </c>
      <c r="M402" s="2">
        <f>IFERROR(__xludf.DUMMYFUNCTION("""COMPUTED_VALUE"""),45876.66666666667)</f>
        <v>45876.66667</v>
      </c>
      <c r="N402" s="1">
        <f>IFERROR(__xludf.DUMMYFUNCTION("""COMPUTED_VALUE"""),1.02819185E8)</f>
        <v>102819185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IFERROR(__xludf.DUMMYFUNCTION("""COMPUTED_VALUE"""),427.07)</f>
        <v>427.07</v>
      </c>
      <c r="D403" s="2">
        <f>IFERROR(__xludf.DUMMYFUNCTION("""COMPUTED_VALUE"""),45877.66666666667)</f>
        <v>45877.66667</v>
      </c>
      <c r="E403" s="1">
        <f>IFERROR(__xludf.DUMMYFUNCTION("""COMPUTED_VALUE"""),428.06)</f>
        <v>428.06</v>
      </c>
      <c r="G403" s="2">
        <f>IFERROR(__xludf.DUMMYFUNCTION("""COMPUTED_VALUE"""),45877.66666666667)</f>
        <v>45877.66667</v>
      </c>
      <c r="H403" s="1">
        <f>IFERROR(__xludf.DUMMYFUNCTION("""COMPUTED_VALUE"""),423.25)</f>
        <v>423.25</v>
      </c>
      <c r="J403" s="2">
        <f>IFERROR(__xludf.DUMMYFUNCTION("""COMPUTED_VALUE"""),45877.66666666667)</f>
        <v>45877.66667</v>
      </c>
      <c r="K403" s="1">
        <f>IFERROR(__xludf.DUMMYFUNCTION("""COMPUTED_VALUE"""),424.11)</f>
        <v>424.11</v>
      </c>
      <c r="M403" s="2">
        <f>IFERROR(__xludf.DUMMYFUNCTION("""COMPUTED_VALUE"""),45877.66666666667)</f>
        <v>45877.66667</v>
      </c>
      <c r="N403" s="1">
        <f>IFERROR(__xludf.DUMMYFUNCTION("""COMPUTED_VALUE"""),8.688779E7)</f>
        <v>86887790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IFERROR(__xludf.DUMMYFUNCTION("""COMPUTED_VALUE"""),425.17)</f>
        <v>425.17</v>
      </c>
      <c r="D404" s="2">
        <f>IFERROR(__xludf.DUMMYFUNCTION("""COMPUTED_VALUE"""),45880.66666666667)</f>
        <v>45880.66667</v>
      </c>
      <c r="E404" s="1">
        <f>IFERROR(__xludf.DUMMYFUNCTION("""COMPUTED_VALUE"""),425.17)</f>
        <v>425.17</v>
      </c>
      <c r="G404" s="2">
        <f>IFERROR(__xludf.DUMMYFUNCTION("""COMPUTED_VALUE"""),45880.66666666667)</f>
        <v>45880.66667</v>
      </c>
      <c r="H404" s="1">
        <f>IFERROR(__xludf.DUMMYFUNCTION("""COMPUTED_VALUE"""),420.3)</f>
        <v>420.3</v>
      </c>
      <c r="J404" s="2">
        <f>IFERROR(__xludf.DUMMYFUNCTION("""COMPUTED_VALUE"""),45880.66666666667)</f>
        <v>45880.66667</v>
      </c>
      <c r="K404" s="1">
        <f>IFERROR(__xludf.DUMMYFUNCTION("""COMPUTED_VALUE"""),422.79)</f>
        <v>422.79</v>
      </c>
      <c r="M404" s="2">
        <f>IFERROR(__xludf.DUMMYFUNCTION("""COMPUTED_VALUE"""),45880.66666666667)</f>
        <v>45880.66667</v>
      </c>
      <c r="N404" s="1">
        <f>IFERROR(__xludf.DUMMYFUNCTION("""COMPUTED_VALUE"""),8.322082E7)</f>
        <v>83220820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IFERROR(__xludf.DUMMYFUNCTION("""COMPUTED_VALUE"""),423.81)</f>
        <v>423.81</v>
      </c>
      <c r="D405" s="2">
        <f>IFERROR(__xludf.DUMMYFUNCTION("""COMPUTED_VALUE"""),45881.66666666667)</f>
        <v>45881.66667</v>
      </c>
      <c r="E405" s="1">
        <f>IFERROR(__xludf.DUMMYFUNCTION("""COMPUTED_VALUE"""),425.55)</f>
        <v>425.55</v>
      </c>
      <c r="G405" s="2">
        <f>IFERROR(__xludf.DUMMYFUNCTION("""COMPUTED_VALUE"""),45881.66666666667)</f>
        <v>45881.66667</v>
      </c>
      <c r="H405" s="1">
        <f>IFERROR(__xludf.DUMMYFUNCTION("""COMPUTED_VALUE"""),421.57)</f>
        <v>421.57</v>
      </c>
      <c r="J405" s="2">
        <f>IFERROR(__xludf.DUMMYFUNCTION("""COMPUTED_VALUE"""),45881.66666666667)</f>
        <v>45881.66667</v>
      </c>
      <c r="K405" s="1">
        <f>IFERROR(__xludf.DUMMYFUNCTION("""COMPUTED_VALUE"""),425.4)</f>
        <v>425.4</v>
      </c>
      <c r="M405" s="2">
        <f>IFERROR(__xludf.DUMMYFUNCTION("""COMPUTED_VALUE"""),45881.66666666667)</f>
        <v>45881.66667</v>
      </c>
      <c r="N405" s="1">
        <f>IFERROR(__xludf.DUMMYFUNCTION("""COMPUTED_VALUE"""),1.03689315E8)</f>
        <v>103689315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IFERROR(__xludf.DUMMYFUNCTION("""COMPUTED_VALUE"""),425.85)</f>
        <v>425.85</v>
      </c>
      <c r="D406" s="2">
        <f>IFERROR(__xludf.DUMMYFUNCTION("""COMPUTED_VALUE"""),45882.66666666667)</f>
        <v>45882.66667</v>
      </c>
      <c r="E406" s="1">
        <f>IFERROR(__xludf.DUMMYFUNCTION("""COMPUTED_VALUE"""),426.84)</f>
        <v>426.84</v>
      </c>
      <c r="G406" s="2">
        <f>IFERROR(__xludf.DUMMYFUNCTION("""COMPUTED_VALUE"""),45882.66666666667)</f>
        <v>45882.66667</v>
      </c>
      <c r="H406" s="1">
        <f>IFERROR(__xludf.DUMMYFUNCTION("""COMPUTED_VALUE"""),421.09)</f>
        <v>421.09</v>
      </c>
      <c r="J406" s="2">
        <f>IFERROR(__xludf.DUMMYFUNCTION("""COMPUTED_VALUE"""),45882.66666666667)</f>
        <v>45882.66667</v>
      </c>
      <c r="K406" s="1">
        <f>IFERROR(__xludf.DUMMYFUNCTION("""COMPUTED_VALUE"""),425.43)</f>
        <v>425.43</v>
      </c>
      <c r="M406" s="2">
        <f>IFERROR(__xludf.DUMMYFUNCTION("""COMPUTED_VALUE"""),45882.66666666667)</f>
        <v>45882.66667</v>
      </c>
      <c r="N406" s="1">
        <f>IFERROR(__xludf.DUMMYFUNCTION("""COMPUTED_VALUE"""),8.7259757E7)</f>
        <v>87259757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IFERROR(__xludf.DUMMYFUNCTION("""COMPUTED_VALUE"""),423.74)</f>
        <v>423.74</v>
      </c>
      <c r="D407" s="2">
        <f>IFERROR(__xludf.DUMMYFUNCTION("""COMPUTED_VALUE"""),45883.66666666667)</f>
        <v>45883.66667</v>
      </c>
      <c r="E407" s="1">
        <f>IFERROR(__xludf.DUMMYFUNCTION("""COMPUTED_VALUE"""),425.71)</f>
        <v>425.71</v>
      </c>
      <c r="G407" s="2">
        <f>IFERROR(__xludf.DUMMYFUNCTION("""COMPUTED_VALUE"""),45883.66666666667)</f>
        <v>45883.66667</v>
      </c>
      <c r="H407" s="1">
        <f>IFERROR(__xludf.DUMMYFUNCTION("""COMPUTED_VALUE"""),422.49)</f>
        <v>422.49</v>
      </c>
      <c r="J407" s="2">
        <f>IFERROR(__xludf.DUMMYFUNCTION("""COMPUTED_VALUE"""),45883.66666666667)</f>
        <v>45883.66667</v>
      </c>
      <c r="K407" s="1">
        <f>IFERROR(__xludf.DUMMYFUNCTION("""COMPUTED_VALUE"""),422.79)</f>
        <v>422.79</v>
      </c>
      <c r="M407" s="2">
        <f>IFERROR(__xludf.DUMMYFUNCTION("""COMPUTED_VALUE"""),45883.66666666667)</f>
        <v>45883.66667</v>
      </c>
      <c r="N407" s="1">
        <f>IFERROR(__xludf.DUMMYFUNCTION("""COMPUTED_VALUE"""),8.8176465E7)</f>
        <v>88176465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IFERROR(__xludf.DUMMYFUNCTION("""COMPUTED_VALUE"""),423.12)</f>
        <v>423.12</v>
      </c>
      <c r="D408" s="2">
        <f>IFERROR(__xludf.DUMMYFUNCTION("""COMPUTED_VALUE"""),45884.66666666667)</f>
        <v>45884.66667</v>
      </c>
      <c r="E408" s="1">
        <f>IFERROR(__xludf.DUMMYFUNCTION("""COMPUTED_VALUE"""),424.47)</f>
        <v>424.47</v>
      </c>
      <c r="G408" s="2">
        <f>IFERROR(__xludf.DUMMYFUNCTION("""COMPUTED_VALUE"""),45884.66666666667)</f>
        <v>45884.66667</v>
      </c>
      <c r="H408" s="1">
        <f>IFERROR(__xludf.DUMMYFUNCTION("""COMPUTED_VALUE"""),418.82)</f>
        <v>418.82</v>
      </c>
      <c r="J408" s="2">
        <f>IFERROR(__xludf.DUMMYFUNCTION("""COMPUTED_VALUE"""),45884.66666666667)</f>
        <v>45884.66667</v>
      </c>
      <c r="K408" s="1">
        <f>IFERROR(__xludf.DUMMYFUNCTION("""COMPUTED_VALUE"""),421.96)</f>
        <v>421.96</v>
      </c>
      <c r="M408" s="2">
        <f>IFERROR(__xludf.DUMMYFUNCTION("""COMPUTED_VALUE"""),45884.66666666667)</f>
        <v>45884.66667</v>
      </c>
      <c r="N408" s="1">
        <f>IFERROR(__xludf.DUMMYFUNCTION("""COMPUTED_VALUE"""),1.35610968E8)</f>
        <v>135610968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IFERROR(__xludf.DUMMYFUNCTION("""COMPUTED_VALUE"""),422.21)</f>
        <v>422.21</v>
      </c>
      <c r="D409" s="2">
        <f>IFERROR(__xludf.DUMMYFUNCTION("""COMPUTED_VALUE"""),45887.66666666667)</f>
        <v>45887.66667</v>
      </c>
      <c r="E409" s="1">
        <f>IFERROR(__xludf.DUMMYFUNCTION("""COMPUTED_VALUE"""),424.48)</f>
        <v>424.48</v>
      </c>
      <c r="G409" s="2">
        <f>IFERROR(__xludf.DUMMYFUNCTION("""COMPUTED_VALUE"""),45887.66666666667)</f>
        <v>45887.66667</v>
      </c>
      <c r="H409" s="1">
        <f>IFERROR(__xludf.DUMMYFUNCTION("""COMPUTED_VALUE"""),419.71)</f>
        <v>419.71</v>
      </c>
      <c r="J409" s="2">
        <f>IFERROR(__xludf.DUMMYFUNCTION("""COMPUTED_VALUE"""),45887.66666666667)</f>
        <v>45887.66667</v>
      </c>
      <c r="K409" s="1">
        <f>IFERROR(__xludf.DUMMYFUNCTION("""COMPUTED_VALUE"""),420.52)</f>
        <v>420.52</v>
      </c>
      <c r="M409" s="2">
        <f>IFERROR(__xludf.DUMMYFUNCTION("""COMPUTED_VALUE"""),45887.66666666667)</f>
        <v>45887.66667</v>
      </c>
      <c r="N409" s="1">
        <f>IFERROR(__xludf.DUMMYFUNCTION("""COMPUTED_VALUE"""),1.05528894E8)</f>
        <v>105528894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IFERROR(__xludf.DUMMYFUNCTION("""COMPUTED_VALUE"""),420.27)</f>
        <v>420.27</v>
      </c>
      <c r="D410" s="2">
        <f>IFERROR(__xludf.DUMMYFUNCTION("""COMPUTED_VALUE"""),45888.66666666667)</f>
        <v>45888.66667</v>
      </c>
      <c r="E410" s="1">
        <f>IFERROR(__xludf.DUMMYFUNCTION("""COMPUTED_VALUE"""),423.7)</f>
        <v>423.7</v>
      </c>
      <c r="G410" s="2">
        <f>IFERROR(__xludf.DUMMYFUNCTION("""COMPUTED_VALUE"""),45888.66666666667)</f>
        <v>45888.66667</v>
      </c>
      <c r="H410" s="1">
        <f>IFERROR(__xludf.DUMMYFUNCTION("""COMPUTED_VALUE"""),419.13)</f>
        <v>419.13</v>
      </c>
      <c r="J410" s="2">
        <f>IFERROR(__xludf.DUMMYFUNCTION("""COMPUTED_VALUE"""),45888.66666666667)</f>
        <v>45888.66667</v>
      </c>
      <c r="K410" s="1">
        <f>IFERROR(__xludf.DUMMYFUNCTION("""COMPUTED_VALUE"""),423.57)</f>
        <v>423.57</v>
      </c>
      <c r="M410" s="2">
        <f>IFERROR(__xludf.DUMMYFUNCTION("""COMPUTED_VALUE"""),45888.66666666667)</f>
        <v>45888.66667</v>
      </c>
      <c r="N410" s="1">
        <f>IFERROR(__xludf.DUMMYFUNCTION("""COMPUTED_VALUE"""),1.09841879E8)</f>
        <v>109841879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IFERROR(__xludf.DUMMYFUNCTION("""COMPUTED_VALUE"""),423.79)</f>
        <v>423.79</v>
      </c>
      <c r="D411" s="2">
        <f>IFERROR(__xludf.DUMMYFUNCTION("""COMPUTED_VALUE"""),45889.66666666667)</f>
        <v>45889.66667</v>
      </c>
      <c r="E411" s="1">
        <f>IFERROR(__xludf.DUMMYFUNCTION("""COMPUTED_VALUE"""),425.23)</f>
        <v>425.23</v>
      </c>
      <c r="G411" s="2">
        <f>IFERROR(__xludf.DUMMYFUNCTION("""COMPUTED_VALUE"""),45889.66666666667)</f>
        <v>45889.66667</v>
      </c>
      <c r="H411" s="1">
        <f>IFERROR(__xludf.DUMMYFUNCTION("""COMPUTED_VALUE"""),421.63)</f>
        <v>421.63</v>
      </c>
      <c r="J411" s="2">
        <f>IFERROR(__xludf.DUMMYFUNCTION("""COMPUTED_VALUE"""),45889.66666666667)</f>
        <v>45889.66667</v>
      </c>
      <c r="K411" s="1">
        <f>IFERROR(__xludf.DUMMYFUNCTION("""COMPUTED_VALUE"""),423.51)</f>
        <v>423.51</v>
      </c>
      <c r="M411" s="2">
        <f>IFERROR(__xludf.DUMMYFUNCTION("""COMPUTED_VALUE"""),45889.66666666667)</f>
        <v>45889.66667</v>
      </c>
      <c r="N411" s="1">
        <f>IFERROR(__xludf.DUMMYFUNCTION("""COMPUTED_VALUE"""),1.04511994E8)</f>
        <v>104511994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IFERROR(__xludf.DUMMYFUNCTION("""COMPUTED_VALUE"""),423.39)</f>
        <v>423.39</v>
      </c>
      <c r="D412" s="2">
        <f>IFERROR(__xludf.DUMMYFUNCTION("""COMPUTED_VALUE"""),45890.66666666667)</f>
        <v>45890.66667</v>
      </c>
      <c r="E412" s="1">
        <f>IFERROR(__xludf.DUMMYFUNCTION("""COMPUTED_VALUE"""),426.2)</f>
        <v>426.2</v>
      </c>
      <c r="G412" s="2">
        <f>IFERROR(__xludf.DUMMYFUNCTION("""COMPUTED_VALUE"""),45890.66666666667)</f>
        <v>45890.66667</v>
      </c>
      <c r="H412" s="1">
        <f>IFERROR(__xludf.DUMMYFUNCTION("""COMPUTED_VALUE"""),419.15)</f>
        <v>419.15</v>
      </c>
      <c r="J412" s="2">
        <f>IFERROR(__xludf.DUMMYFUNCTION("""COMPUTED_VALUE"""),45890.66666666667)</f>
        <v>45890.66667</v>
      </c>
      <c r="K412" s="1">
        <f>IFERROR(__xludf.DUMMYFUNCTION("""COMPUTED_VALUE"""),420.53)</f>
        <v>420.53</v>
      </c>
      <c r="M412" s="2">
        <f>IFERROR(__xludf.DUMMYFUNCTION("""COMPUTED_VALUE"""),45890.66666666667)</f>
        <v>45890.66667</v>
      </c>
      <c r="N412" s="1">
        <f>IFERROR(__xludf.DUMMYFUNCTION("""COMPUTED_VALUE"""),9.7452368E7)</f>
        <v>97452368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IFERROR(__xludf.DUMMYFUNCTION("""COMPUTED_VALUE"""),422.96)</f>
        <v>422.96</v>
      </c>
      <c r="D413" s="2">
        <f>IFERROR(__xludf.DUMMYFUNCTION("""COMPUTED_VALUE"""),45891.66666666667)</f>
        <v>45891.66667</v>
      </c>
      <c r="E413" s="1">
        <f>IFERROR(__xludf.DUMMYFUNCTION("""COMPUTED_VALUE"""),424.89)</f>
        <v>424.89</v>
      </c>
      <c r="G413" s="2">
        <f>IFERROR(__xludf.DUMMYFUNCTION("""COMPUTED_VALUE"""),45891.66666666667)</f>
        <v>45891.66667</v>
      </c>
      <c r="H413" s="1">
        <f>IFERROR(__xludf.DUMMYFUNCTION("""COMPUTED_VALUE"""),421.27)</f>
        <v>421.27</v>
      </c>
      <c r="J413" s="2">
        <f>IFERROR(__xludf.DUMMYFUNCTION("""COMPUTED_VALUE"""),45891.66666666667)</f>
        <v>45891.66667</v>
      </c>
      <c r="K413" s="1">
        <f>IFERROR(__xludf.DUMMYFUNCTION("""COMPUTED_VALUE"""),422.5)</f>
        <v>422.5</v>
      </c>
      <c r="M413" s="2">
        <f>IFERROR(__xludf.DUMMYFUNCTION("""COMPUTED_VALUE"""),45891.66666666667)</f>
        <v>45891.66667</v>
      </c>
      <c r="N413" s="1">
        <f>IFERROR(__xludf.DUMMYFUNCTION("""COMPUTED_VALUE"""),9.1568147E7)</f>
        <v>91568147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IFERROR(__xludf.DUMMYFUNCTION("""COMPUTED_VALUE"""),421.18)</f>
        <v>421.18</v>
      </c>
      <c r="D414" s="2">
        <f>IFERROR(__xludf.DUMMYFUNCTION("""COMPUTED_VALUE"""),45894.66666666667)</f>
        <v>45894.66667</v>
      </c>
      <c r="E414" s="1">
        <f>IFERROR(__xludf.DUMMYFUNCTION("""COMPUTED_VALUE"""),422.8)</f>
        <v>422.8</v>
      </c>
      <c r="G414" s="2">
        <f>IFERROR(__xludf.DUMMYFUNCTION("""COMPUTED_VALUE"""),45894.66666666667)</f>
        <v>45894.66667</v>
      </c>
      <c r="H414" s="1">
        <f>IFERROR(__xludf.DUMMYFUNCTION("""COMPUTED_VALUE"""),418.03)</f>
        <v>418.03</v>
      </c>
      <c r="J414" s="2">
        <f>IFERROR(__xludf.DUMMYFUNCTION("""COMPUTED_VALUE"""),45894.66666666667)</f>
        <v>45894.66667</v>
      </c>
      <c r="K414" s="1">
        <f>IFERROR(__xludf.DUMMYFUNCTION("""COMPUTED_VALUE"""),418.34)</f>
        <v>418.34</v>
      </c>
      <c r="M414" s="2">
        <f>IFERROR(__xludf.DUMMYFUNCTION("""COMPUTED_VALUE"""),45894.66666666667)</f>
        <v>45894.66667</v>
      </c>
      <c r="N414" s="1">
        <f>IFERROR(__xludf.DUMMYFUNCTION("""COMPUTED_VALUE"""),7.59331E7)</f>
        <v>75933100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IFERROR(__xludf.DUMMYFUNCTION("""COMPUTED_VALUE"""),418.83)</f>
        <v>418.83</v>
      </c>
      <c r="D415" s="2">
        <f>IFERROR(__xludf.DUMMYFUNCTION("""COMPUTED_VALUE"""),45895.66666666667)</f>
        <v>45895.66667</v>
      </c>
      <c r="E415" s="1">
        <f>IFERROR(__xludf.DUMMYFUNCTION("""COMPUTED_VALUE"""),421.0)</f>
        <v>421</v>
      </c>
      <c r="G415" s="2">
        <f>IFERROR(__xludf.DUMMYFUNCTION("""COMPUTED_VALUE"""),45895.66666666667)</f>
        <v>45895.66667</v>
      </c>
      <c r="H415" s="1">
        <f>IFERROR(__xludf.DUMMYFUNCTION("""COMPUTED_VALUE"""),417.55)</f>
        <v>417.55</v>
      </c>
      <c r="J415" s="2">
        <f>IFERROR(__xludf.DUMMYFUNCTION("""COMPUTED_VALUE"""),45895.66666666667)</f>
        <v>45895.66667</v>
      </c>
      <c r="K415" s="1">
        <f>IFERROR(__xludf.DUMMYFUNCTION("""COMPUTED_VALUE"""),420.07)</f>
        <v>420.07</v>
      </c>
      <c r="M415" s="2">
        <f>IFERROR(__xludf.DUMMYFUNCTION("""COMPUTED_VALUE"""),45895.66666666667)</f>
        <v>45895.66667</v>
      </c>
      <c r="N415" s="1">
        <f>IFERROR(__xludf.DUMMYFUNCTION("""COMPUTED_VALUE"""),1.01365806E8)</f>
        <v>101365806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IFERROR(__xludf.DUMMYFUNCTION("""COMPUTED_VALUE"""),419.83)</f>
        <v>419.83</v>
      </c>
      <c r="D416" s="2">
        <f>IFERROR(__xludf.DUMMYFUNCTION("""COMPUTED_VALUE"""),45896.66666666667)</f>
        <v>45896.66667</v>
      </c>
      <c r="E416" s="1">
        <f>IFERROR(__xludf.DUMMYFUNCTION("""COMPUTED_VALUE"""),421.0)</f>
        <v>421</v>
      </c>
      <c r="G416" s="2">
        <f>IFERROR(__xludf.DUMMYFUNCTION("""COMPUTED_VALUE"""),45896.66666666667)</f>
        <v>45896.66667</v>
      </c>
      <c r="H416" s="1">
        <f>IFERROR(__xludf.DUMMYFUNCTION("""COMPUTED_VALUE"""),418.65)</f>
        <v>418.65</v>
      </c>
      <c r="J416" s="2">
        <f>IFERROR(__xludf.DUMMYFUNCTION("""COMPUTED_VALUE"""),45896.66666666667)</f>
        <v>45896.66667</v>
      </c>
      <c r="K416" s="1">
        <f>IFERROR(__xludf.DUMMYFUNCTION("""COMPUTED_VALUE"""),420.02)</f>
        <v>420.02</v>
      </c>
      <c r="M416" s="2">
        <f>IFERROR(__xludf.DUMMYFUNCTION("""COMPUTED_VALUE"""),45896.66666666667)</f>
        <v>45896.66667</v>
      </c>
      <c r="N416" s="1">
        <f>IFERROR(__xludf.DUMMYFUNCTION("""COMPUTED_VALUE"""),8.5953681E7)</f>
        <v>85953681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IFERROR(__xludf.DUMMYFUNCTION("""COMPUTED_VALUE"""),419.3)</f>
        <v>419.3</v>
      </c>
      <c r="D417" s="2">
        <f>IFERROR(__xludf.DUMMYFUNCTION("""COMPUTED_VALUE"""),45897.66666666667)</f>
        <v>45897.66667</v>
      </c>
      <c r="E417" s="1">
        <f>IFERROR(__xludf.DUMMYFUNCTION("""COMPUTED_VALUE"""),420.81)</f>
        <v>420.81</v>
      </c>
      <c r="G417" s="2">
        <f>IFERROR(__xludf.DUMMYFUNCTION("""COMPUTED_VALUE"""),45897.66666666667)</f>
        <v>45897.66667</v>
      </c>
      <c r="H417" s="1">
        <f>IFERROR(__xludf.DUMMYFUNCTION("""COMPUTED_VALUE"""),416.22)</f>
        <v>416.22</v>
      </c>
      <c r="J417" s="2">
        <f>IFERROR(__xludf.DUMMYFUNCTION("""COMPUTED_VALUE"""),45897.66666666667)</f>
        <v>45897.66667</v>
      </c>
      <c r="K417" s="1">
        <f>IFERROR(__xludf.DUMMYFUNCTION("""COMPUTED_VALUE"""),416.85)</f>
        <v>416.85</v>
      </c>
      <c r="M417" s="2">
        <f>IFERROR(__xludf.DUMMYFUNCTION("""COMPUTED_VALUE"""),45897.66666666667)</f>
        <v>45897.66667</v>
      </c>
      <c r="N417" s="1">
        <f>IFERROR(__xludf.DUMMYFUNCTION("""COMPUTED_VALUE"""),8.5896844E7)</f>
        <v>85896844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IFERROR(__xludf.DUMMYFUNCTION("""COMPUTED_VALUE"""),416.8)</f>
        <v>416.8</v>
      </c>
      <c r="D418" s="2">
        <f>IFERROR(__xludf.DUMMYFUNCTION("""COMPUTED_VALUE"""),45898.66666666667)</f>
        <v>45898.66667</v>
      </c>
      <c r="E418" s="1">
        <f>IFERROR(__xludf.DUMMYFUNCTION("""COMPUTED_VALUE"""),417.12)</f>
        <v>417.12</v>
      </c>
      <c r="G418" s="2">
        <f>IFERROR(__xludf.DUMMYFUNCTION("""COMPUTED_VALUE"""),45898.66666666667)</f>
        <v>45898.66667</v>
      </c>
      <c r="H418" s="1">
        <f>IFERROR(__xludf.DUMMYFUNCTION("""COMPUTED_VALUE"""),413.21)</f>
        <v>413.21</v>
      </c>
      <c r="J418" s="2">
        <f>IFERROR(__xludf.DUMMYFUNCTION("""COMPUTED_VALUE"""),45898.66666666667)</f>
        <v>45898.66667</v>
      </c>
      <c r="K418" s="1">
        <f>IFERROR(__xludf.DUMMYFUNCTION("""COMPUTED_VALUE"""),414.03)</f>
        <v>414.03</v>
      </c>
      <c r="M418" s="2">
        <f>IFERROR(__xludf.DUMMYFUNCTION("""COMPUTED_VALUE"""),45898.66666666667)</f>
        <v>45898.66667</v>
      </c>
      <c r="N418" s="1">
        <f>IFERROR(__xludf.DUMMYFUNCTION("""COMPUTED_VALUE"""),8.9023485E7)</f>
        <v>89023485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IFERROR(__xludf.DUMMYFUNCTION("""COMPUTED_VALUE"""),410.85)</f>
        <v>410.85</v>
      </c>
      <c r="D419" s="2">
        <f>IFERROR(__xludf.DUMMYFUNCTION("""COMPUTED_VALUE"""),45902.66666666667)</f>
        <v>45902.66667</v>
      </c>
      <c r="E419" s="1">
        <f>IFERROR(__xludf.DUMMYFUNCTION("""COMPUTED_VALUE"""),412.66)</f>
        <v>412.66</v>
      </c>
      <c r="G419" s="2">
        <f>IFERROR(__xludf.DUMMYFUNCTION("""COMPUTED_VALUE"""),45902.66666666667)</f>
        <v>45902.66667</v>
      </c>
      <c r="H419" s="1">
        <f>IFERROR(__xludf.DUMMYFUNCTION("""COMPUTED_VALUE"""),409.28)</f>
        <v>409.28</v>
      </c>
      <c r="J419" s="2">
        <f>IFERROR(__xludf.DUMMYFUNCTION("""COMPUTED_VALUE"""),45902.66666666667)</f>
        <v>45902.66667</v>
      </c>
      <c r="K419" s="1">
        <f>IFERROR(__xludf.DUMMYFUNCTION("""COMPUTED_VALUE"""),412.66)</f>
        <v>412.66</v>
      </c>
      <c r="M419" s="2">
        <f>IFERROR(__xludf.DUMMYFUNCTION("""COMPUTED_VALUE"""),45902.66666666667)</f>
        <v>45902.66667</v>
      </c>
      <c r="N419" s="1">
        <f>IFERROR(__xludf.DUMMYFUNCTION("""COMPUTED_VALUE"""),8.2225344E7)</f>
        <v>82225344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IFERROR(__xludf.DUMMYFUNCTION("""COMPUTED_VALUE"""),411.53)</f>
        <v>411.53</v>
      </c>
      <c r="D420" s="2">
        <f>IFERROR(__xludf.DUMMYFUNCTION("""COMPUTED_VALUE"""),45903.66666666667)</f>
        <v>45903.66667</v>
      </c>
      <c r="E420" s="1">
        <f>IFERROR(__xludf.DUMMYFUNCTION("""COMPUTED_VALUE"""),412.58)</f>
        <v>412.58</v>
      </c>
      <c r="G420" s="2">
        <f>IFERROR(__xludf.DUMMYFUNCTION("""COMPUTED_VALUE"""),45903.66666666667)</f>
        <v>45903.66667</v>
      </c>
      <c r="H420" s="1">
        <f>IFERROR(__xludf.DUMMYFUNCTION("""COMPUTED_VALUE"""),409.67)</f>
        <v>409.67</v>
      </c>
      <c r="J420" s="2">
        <f>IFERROR(__xludf.DUMMYFUNCTION("""COMPUTED_VALUE"""),45903.66666666667)</f>
        <v>45903.66667</v>
      </c>
      <c r="K420" s="1">
        <f>IFERROR(__xludf.DUMMYFUNCTION("""COMPUTED_VALUE"""),411.89)</f>
        <v>411.89</v>
      </c>
      <c r="M420" s="2">
        <f>IFERROR(__xludf.DUMMYFUNCTION("""COMPUTED_VALUE"""),45903.66666666667)</f>
        <v>45903.66667</v>
      </c>
      <c r="N420" s="1">
        <f>IFERROR(__xludf.DUMMYFUNCTION("""COMPUTED_VALUE"""),7.5369515E7)</f>
        <v>75369515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IFERROR(__xludf.DUMMYFUNCTION("""COMPUTED_VALUE"""),414.29)</f>
        <v>414.29</v>
      </c>
      <c r="D421" s="2">
        <f>IFERROR(__xludf.DUMMYFUNCTION("""COMPUTED_VALUE"""),45904.66666666667)</f>
        <v>45904.66667</v>
      </c>
      <c r="E421" s="1">
        <f>IFERROR(__xludf.DUMMYFUNCTION("""COMPUTED_VALUE"""),416.15)</f>
        <v>416.15</v>
      </c>
      <c r="G421" s="2">
        <f>IFERROR(__xludf.DUMMYFUNCTION("""COMPUTED_VALUE"""),45904.66666666667)</f>
        <v>45904.66667</v>
      </c>
      <c r="H421" s="1">
        <f>IFERROR(__xludf.DUMMYFUNCTION("""COMPUTED_VALUE"""),409.23)</f>
        <v>409.23</v>
      </c>
      <c r="J421" s="2">
        <f>IFERROR(__xludf.DUMMYFUNCTION("""COMPUTED_VALUE"""),45904.66666666667)</f>
        <v>45904.66667</v>
      </c>
      <c r="K421" s="1">
        <f>IFERROR(__xludf.DUMMYFUNCTION("""COMPUTED_VALUE"""),411.21)</f>
        <v>411.21</v>
      </c>
      <c r="M421" s="2">
        <f>IFERROR(__xludf.DUMMYFUNCTION("""COMPUTED_VALUE"""),45904.66666666667)</f>
        <v>45904.66667</v>
      </c>
      <c r="N421" s="1">
        <f>IFERROR(__xludf.DUMMYFUNCTION("""COMPUTED_VALUE"""),1.08517346E8)</f>
        <v>108517346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IFERROR(__xludf.DUMMYFUNCTION("""COMPUTED_VALUE"""),412.67)</f>
        <v>412.67</v>
      </c>
      <c r="D422" s="2">
        <f>IFERROR(__xludf.DUMMYFUNCTION("""COMPUTED_VALUE"""),45905.66666666667)</f>
        <v>45905.66667</v>
      </c>
      <c r="E422" s="1">
        <f>IFERROR(__xludf.DUMMYFUNCTION("""COMPUTED_VALUE"""),413.66)</f>
        <v>413.66</v>
      </c>
      <c r="G422" s="2">
        <f>IFERROR(__xludf.DUMMYFUNCTION("""COMPUTED_VALUE"""),45905.66666666667)</f>
        <v>45905.66667</v>
      </c>
      <c r="H422" s="1">
        <f>IFERROR(__xludf.DUMMYFUNCTION("""COMPUTED_VALUE"""),405.53)</f>
        <v>405.53</v>
      </c>
      <c r="J422" s="2">
        <f>IFERROR(__xludf.DUMMYFUNCTION("""COMPUTED_VALUE"""),45905.66666666667)</f>
        <v>45905.66667</v>
      </c>
      <c r="K422" s="1">
        <f>IFERROR(__xludf.DUMMYFUNCTION("""COMPUTED_VALUE"""),409.61)</f>
        <v>409.61</v>
      </c>
      <c r="M422" s="2">
        <f>IFERROR(__xludf.DUMMYFUNCTION("""COMPUTED_VALUE"""),45905.66666666667)</f>
        <v>45905.66667</v>
      </c>
      <c r="N422" s="1">
        <f>IFERROR(__xludf.DUMMYFUNCTION("""COMPUTED_VALUE"""),9.3563224E7)</f>
        <v>93563224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IFERROR(__xludf.DUMMYFUNCTION("""COMPUTED_VALUE"""),410.03)</f>
        <v>410.03</v>
      </c>
      <c r="D423" s="2">
        <f>IFERROR(__xludf.DUMMYFUNCTION("""COMPUTED_VALUE"""),45908.66666666667)</f>
        <v>45908.66667</v>
      </c>
      <c r="E423" s="1">
        <f>IFERROR(__xludf.DUMMYFUNCTION("""COMPUTED_VALUE"""),410.08)</f>
        <v>410.08</v>
      </c>
      <c r="G423" s="2">
        <f>IFERROR(__xludf.DUMMYFUNCTION("""COMPUTED_VALUE"""),45908.66666666667)</f>
        <v>45908.66667</v>
      </c>
      <c r="H423" s="1">
        <f>IFERROR(__xludf.DUMMYFUNCTION("""COMPUTED_VALUE"""),404.17)</f>
        <v>404.17</v>
      </c>
      <c r="J423" s="2">
        <f>IFERROR(__xludf.DUMMYFUNCTION("""COMPUTED_VALUE"""),45908.66666666667)</f>
        <v>45908.66667</v>
      </c>
      <c r="K423" s="1">
        <f>IFERROR(__xludf.DUMMYFUNCTION("""COMPUTED_VALUE"""),405.41)</f>
        <v>405.41</v>
      </c>
      <c r="M423" s="2">
        <f>IFERROR(__xludf.DUMMYFUNCTION("""COMPUTED_VALUE"""),45908.66666666667)</f>
        <v>45908.66667</v>
      </c>
      <c r="N423" s="1">
        <f>IFERROR(__xludf.DUMMYFUNCTION("""COMPUTED_VALUE"""),1.09281475E8)</f>
        <v>109281475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IFERROR(__xludf.DUMMYFUNCTION("""COMPUTED_VALUE"""),405.63)</f>
        <v>405.63</v>
      </c>
      <c r="D424" s="2">
        <f>IFERROR(__xludf.DUMMYFUNCTION("""COMPUTED_VALUE"""),45909.66666666667)</f>
        <v>45909.66667</v>
      </c>
      <c r="E424" s="1">
        <f>IFERROR(__xludf.DUMMYFUNCTION("""COMPUTED_VALUE"""),409.97)</f>
        <v>409.97</v>
      </c>
      <c r="G424" s="2">
        <f>IFERROR(__xludf.DUMMYFUNCTION("""COMPUTED_VALUE"""),45909.66666666667)</f>
        <v>45909.66667</v>
      </c>
      <c r="H424" s="1">
        <f>IFERROR(__xludf.DUMMYFUNCTION("""COMPUTED_VALUE"""),405.18)</f>
        <v>405.18</v>
      </c>
      <c r="J424" s="2">
        <f>IFERROR(__xludf.DUMMYFUNCTION("""COMPUTED_VALUE"""),45909.66666666667)</f>
        <v>45909.66667</v>
      </c>
      <c r="K424" s="1">
        <f>IFERROR(__xludf.DUMMYFUNCTION("""COMPUTED_VALUE"""),408.81)</f>
        <v>408.81</v>
      </c>
      <c r="M424" s="2">
        <f>IFERROR(__xludf.DUMMYFUNCTION("""COMPUTED_VALUE"""),45909.66666666667)</f>
        <v>45909.66667</v>
      </c>
      <c r="N424" s="1">
        <f>IFERROR(__xludf.DUMMYFUNCTION("""COMPUTED_VALUE"""),9.5093455E7)</f>
        <v>95093455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IFERROR(__xludf.DUMMYFUNCTION("""COMPUTED_VALUE"""),411.26)</f>
        <v>411.26</v>
      </c>
      <c r="D425" s="2">
        <f>IFERROR(__xludf.DUMMYFUNCTION("""COMPUTED_VALUE"""),45910.66666666667)</f>
        <v>45910.66667</v>
      </c>
      <c r="E425" s="1">
        <f>IFERROR(__xludf.DUMMYFUNCTION("""COMPUTED_VALUE"""),418.38)</f>
        <v>418.38</v>
      </c>
      <c r="G425" s="2">
        <f>IFERROR(__xludf.DUMMYFUNCTION("""COMPUTED_VALUE"""),45910.66666666667)</f>
        <v>45910.66667</v>
      </c>
      <c r="H425" s="1">
        <f>IFERROR(__xludf.DUMMYFUNCTION("""COMPUTED_VALUE"""),411.2)</f>
        <v>411.2</v>
      </c>
      <c r="J425" s="2">
        <f>IFERROR(__xludf.DUMMYFUNCTION("""COMPUTED_VALUE"""),45910.66666666667)</f>
        <v>45910.66667</v>
      </c>
      <c r="K425" s="1">
        <f>IFERROR(__xludf.DUMMYFUNCTION("""COMPUTED_VALUE"""),417.05)</f>
        <v>417.05</v>
      </c>
      <c r="M425" s="2">
        <f>IFERROR(__xludf.DUMMYFUNCTION("""COMPUTED_VALUE"""),45910.66666666667)</f>
        <v>45910.66667</v>
      </c>
      <c r="N425" s="1">
        <f>IFERROR(__xludf.DUMMYFUNCTION("""COMPUTED_VALUE"""),1.52358876E8)</f>
        <v>152358876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IFERROR(__xludf.DUMMYFUNCTION("""COMPUTED_VALUE"""),416.97)</f>
        <v>416.97</v>
      </c>
      <c r="D426" s="2">
        <f>IFERROR(__xludf.DUMMYFUNCTION("""COMPUTED_VALUE"""),45911.66666666667)</f>
        <v>45911.66667</v>
      </c>
      <c r="E426" s="1">
        <f>IFERROR(__xludf.DUMMYFUNCTION("""COMPUTED_VALUE"""),418.76)</f>
        <v>418.76</v>
      </c>
      <c r="G426" s="2">
        <f>IFERROR(__xludf.DUMMYFUNCTION("""COMPUTED_VALUE"""),45911.66666666667)</f>
        <v>45911.66667</v>
      </c>
      <c r="H426" s="1">
        <f>IFERROR(__xludf.DUMMYFUNCTION("""COMPUTED_VALUE"""),416.11)</f>
        <v>416.11</v>
      </c>
      <c r="J426" s="2">
        <f>IFERROR(__xludf.DUMMYFUNCTION("""COMPUTED_VALUE"""),45911.66666666667)</f>
        <v>45911.66667</v>
      </c>
      <c r="K426" s="1">
        <f>IFERROR(__xludf.DUMMYFUNCTION("""COMPUTED_VALUE"""),418.21)</f>
        <v>418.21</v>
      </c>
      <c r="M426" s="2">
        <f>IFERROR(__xludf.DUMMYFUNCTION("""COMPUTED_VALUE"""),45911.66666666667)</f>
        <v>45911.66667</v>
      </c>
      <c r="N426" s="1">
        <f>IFERROR(__xludf.DUMMYFUNCTION("""COMPUTED_VALUE"""),1.23683176E8)</f>
        <v>123683176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IFERROR(__xludf.DUMMYFUNCTION("""COMPUTED_VALUE"""),417.26)</f>
        <v>417.26</v>
      </c>
      <c r="D427" s="2">
        <f>IFERROR(__xludf.DUMMYFUNCTION("""COMPUTED_VALUE"""),45912.66666666667)</f>
        <v>45912.66667</v>
      </c>
      <c r="E427" s="1">
        <f>IFERROR(__xludf.DUMMYFUNCTION("""COMPUTED_VALUE"""),422.31)</f>
        <v>422.31</v>
      </c>
      <c r="G427" s="2">
        <f>IFERROR(__xludf.DUMMYFUNCTION("""COMPUTED_VALUE"""),45912.66666666667)</f>
        <v>45912.66667</v>
      </c>
      <c r="H427" s="1">
        <f>IFERROR(__xludf.DUMMYFUNCTION("""COMPUTED_VALUE"""),416.62)</f>
        <v>416.62</v>
      </c>
      <c r="J427" s="2">
        <f>IFERROR(__xludf.DUMMYFUNCTION("""COMPUTED_VALUE"""),45912.66666666667)</f>
        <v>45912.66667</v>
      </c>
      <c r="K427" s="1">
        <f>IFERROR(__xludf.DUMMYFUNCTION("""COMPUTED_VALUE"""),421.04)</f>
        <v>421.04</v>
      </c>
      <c r="M427" s="2">
        <f>IFERROR(__xludf.DUMMYFUNCTION("""COMPUTED_VALUE"""),45912.66666666667)</f>
        <v>45912.66667</v>
      </c>
      <c r="N427" s="1">
        <f>IFERROR(__xludf.DUMMYFUNCTION("""COMPUTED_VALUE"""),9.5828224E7)</f>
        <v>95828224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IFERROR(__xludf.DUMMYFUNCTION("""COMPUTED_VALUE"""),421.05)</f>
        <v>421.05</v>
      </c>
      <c r="D428" s="2">
        <f>IFERROR(__xludf.DUMMYFUNCTION("""COMPUTED_VALUE"""),45915.66666666667)</f>
        <v>45915.66667</v>
      </c>
      <c r="E428" s="1">
        <f>IFERROR(__xludf.DUMMYFUNCTION("""COMPUTED_VALUE"""),424.46)</f>
        <v>424.46</v>
      </c>
      <c r="G428" s="2">
        <f>IFERROR(__xludf.DUMMYFUNCTION("""COMPUTED_VALUE"""),45915.66666666667)</f>
        <v>45915.66667</v>
      </c>
      <c r="H428" s="1">
        <f>IFERROR(__xludf.DUMMYFUNCTION("""COMPUTED_VALUE"""),421.05)</f>
        <v>421.05</v>
      </c>
      <c r="J428" s="2">
        <f>IFERROR(__xludf.DUMMYFUNCTION("""COMPUTED_VALUE"""),45915.66666666667)</f>
        <v>45915.66667</v>
      </c>
      <c r="K428" s="1">
        <f>IFERROR(__xludf.DUMMYFUNCTION("""COMPUTED_VALUE"""),422.21)</f>
        <v>422.21</v>
      </c>
      <c r="M428" s="2">
        <f>IFERROR(__xludf.DUMMYFUNCTION("""COMPUTED_VALUE"""),45915.66666666667)</f>
        <v>45915.66667</v>
      </c>
      <c r="N428" s="1">
        <f>IFERROR(__xludf.DUMMYFUNCTION("""COMPUTED_VALUE"""),1.01033986E8)</f>
        <v>101033986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IFERROR(__xludf.DUMMYFUNCTION("""COMPUTED_VALUE"""),422.26)</f>
        <v>422.26</v>
      </c>
      <c r="D429" s="2">
        <f>IFERROR(__xludf.DUMMYFUNCTION("""COMPUTED_VALUE"""),45916.66666666667)</f>
        <v>45916.66667</v>
      </c>
      <c r="E429" s="1">
        <f>IFERROR(__xludf.DUMMYFUNCTION("""COMPUTED_VALUE"""),422.26)</f>
        <v>422.26</v>
      </c>
      <c r="G429" s="2">
        <f>IFERROR(__xludf.DUMMYFUNCTION("""COMPUTED_VALUE"""),45916.66666666667)</f>
        <v>45916.66667</v>
      </c>
      <c r="H429" s="1">
        <f>IFERROR(__xludf.DUMMYFUNCTION("""COMPUTED_VALUE"""),414.65)</f>
        <v>414.65</v>
      </c>
      <c r="J429" s="2">
        <f>IFERROR(__xludf.DUMMYFUNCTION("""COMPUTED_VALUE"""),45916.66666666667)</f>
        <v>45916.66667</v>
      </c>
      <c r="K429" s="1">
        <f>IFERROR(__xludf.DUMMYFUNCTION("""COMPUTED_VALUE"""),414.75)</f>
        <v>414.75</v>
      </c>
      <c r="M429" s="2">
        <f>IFERROR(__xludf.DUMMYFUNCTION("""COMPUTED_VALUE"""),45916.66666666667)</f>
        <v>45916.66667</v>
      </c>
      <c r="N429" s="1">
        <f>IFERROR(__xludf.DUMMYFUNCTION("""COMPUTED_VALUE"""),9.3980621E7)</f>
        <v>93980621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IFERROR(__xludf.DUMMYFUNCTION("""COMPUTED_VALUE"""),417.21)</f>
        <v>417.21</v>
      </c>
      <c r="D430" s="2">
        <f>IFERROR(__xludf.DUMMYFUNCTION("""COMPUTED_VALUE"""),45917.66666666667)</f>
        <v>45917.66667</v>
      </c>
      <c r="E430" s="1">
        <f>IFERROR(__xludf.DUMMYFUNCTION("""COMPUTED_VALUE"""),419.24)</f>
        <v>419.24</v>
      </c>
      <c r="G430" s="2">
        <f>IFERROR(__xludf.DUMMYFUNCTION("""COMPUTED_VALUE"""),45917.66666666667)</f>
        <v>45917.66667</v>
      </c>
      <c r="H430" s="1">
        <f>IFERROR(__xludf.DUMMYFUNCTION("""COMPUTED_VALUE"""),414.49)</f>
        <v>414.49</v>
      </c>
      <c r="J430" s="2">
        <f>IFERROR(__xludf.DUMMYFUNCTION("""COMPUTED_VALUE"""),45917.66666666667)</f>
        <v>45917.66667</v>
      </c>
      <c r="K430" s="1">
        <f>IFERROR(__xludf.DUMMYFUNCTION("""COMPUTED_VALUE"""),416.0)</f>
        <v>416</v>
      </c>
      <c r="M430" s="2">
        <f>IFERROR(__xludf.DUMMYFUNCTION("""COMPUTED_VALUE"""),45917.66666666667)</f>
        <v>45917.66667</v>
      </c>
      <c r="N430" s="1">
        <f>IFERROR(__xludf.DUMMYFUNCTION("""COMPUTED_VALUE"""),1.01740486E8)</f>
        <v>101740486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IFERROR(__xludf.DUMMYFUNCTION("""COMPUTED_VALUE"""),415.55)</f>
        <v>415.55</v>
      </c>
      <c r="D431" s="2">
        <f>IFERROR(__xludf.DUMMYFUNCTION("""COMPUTED_VALUE"""),45918.66666666667)</f>
        <v>45918.66667</v>
      </c>
      <c r="E431" s="1">
        <f>IFERROR(__xludf.DUMMYFUNCTION("""COMPUTED_VALUE"""),419.16)</f>
        <v>419.16</v>
      </c>
      <c r="G431" s="2">
        <f>IFERROR(__xludf.DUMMYFUNCTION("""COMPUTED_VALUE"""),45918.66666666667)</f>
        <v>45918.66667</v>
      </c>
      <c r="H431" s="1">
        <f>IFERROR(__xludf.DUMMYFUNCTION("""COMPUTED_VALUE"""),414.0)</f>
        <v>414</v>
      </c>
      <c r="J431" s="2">
        <f>IFERROR(__xludf.DUMMYFUNCTION("""COMPUTED_VALUE"""),45918.66666666667)</f>
        <v>45918.66667</v>
      </c>
      <c r="K431" s="1">
        <f>IFERROR(__xludf.DUMMYFUNCTION("""COMPUTED_VALUE"""),416.32)</f>
        <v>416.32</v>
      </c>
      <c r="M431" s="2">
        <f>IFERROR(__xludf.DUMMYFUNCTION("""COMPUTED_VALUE"""),45918.66666666667)</f>
        <v>45918.66667</v>
      </c>
      <c r="N431" s="1">
        <f>IFERROR(__xludf.DUMMYFUNCTION("""COMPUTED_VALUE"""),8.4131888E7)</f>
        <v>84131888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IFERROR(__xludf.DUMMYFUNCTION("""COMPUTED_VALUE"""),417.7)</f>
        <v>417.7</v>
      </c>
      <c r="D432" s="2">
        <f>IFERROR(__xludf.DUMMYFUNCTION("""COMPUTED_VALUE"""),45919.66666666667)</f>
        <v>45919.66667</v>
      </c>
      <c r="E432" s="1">
        <f>IFERROR(__xludf.DUMMYFUNCTION("""COMPUTED_VALUE"""),421.11)</f>
        <v>421.11</v>
      </c>
      <c r="G432" s="2">
        <f>IFERROR(__xludf.DUMMYFUNCTION("""COMPUTED_VALUE"""),45919.66666666667)</f>
        <v>45919.66667</v>
      </c>
      <c r="H432" s="1">
        <f>IFERROR(__xludf.DUMMYFUNCTION("""COMPUTED_VALUE"""),415.15)</f>
        <v>415.15</v>
      </c>
      <c r="J432" s="2">
        <f>IFERROR(__xludf.DUMMYFUNCTION("""COMPUTED_VALUE"""),45919.66666666667)</f>
        <v>45919.66667</v>
      </c>
      <c r="K432" s="1">
        <f>IFERROR(__xludf.DUMMYFUNCTION("""COMPUTED_VALUE"""),419.61)</f>
        <v>419.61</v>
      </c>
      <c r="M432" s="2">
        <f>IFERROR(__xludf.DUMMYFUNCTION("""COMPUTED_VALUE"""),45919.66666666667)</f>
        <v>45919.66667</v>
      </c>
      <c r="N432" s="1">
        <f>IFERROR(__xludf.DUMMYFUNCTION("""COMPUTED_VALUE"""),1.77231077E8)</f>
        <v>177231077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IFERROR(__xludf.DUMMYFUNCTION("""COMPUTED_VALUE"""),419.55)</f>
        <v>419.55</v>
      </c>
      <c r="D433" s="2">
        <f>IFERROR(__xludf.DUMMYFUNCTION("""COMPUTED_VALUE"""),45922.66666666667)</f>
        <v>45922.66667</v>
      </c>
      <c r="E433" s="1">
        <f>IFERROR(__xludf.DUMMYFUNCTION("""COMPUTED_VALUE"""),425.72)</f>
        <v>425.72</v>
      </c>
      <c r="G433" s="2">
        <f>IFERROR(__xludf.DUMMYFUNCTION("""COMPUTED_VALUE"""),45922.66666666667)</f>
        <v>45922.66667</v>
      </c>
      <c r="H433" s="1">
        <f>IFERROR(__xludf.DUMMYFUNCTION("""COMPUTED_VALUE"""),417.83)</f>
        <v>417.83</v>
      </c>
      <c r="J433" s="2">
        <f>IFERROR(__xludf.DUMMYFUNCTION("""COMPUTED_VALUE"""),45922.66666666667)</f>
        <v>45922.66667</v>
      </c>
      <c r="K433" s="1">
        <f>IFERROR(__xludf.DUMMYFUNCTION("""COMPUTED_VALUE"""),425.09)</f>
        <v>425.09</v>
      </c>
      <c r="M433" s="2">
        <f>IFERROR(__xludf.DUMMYFUNCTION("""COMPUTED_VALUE"""),45922.66666666667)</f>
        <v>45922.66667</v>
      </c>
      <c r="N433" s="1">
        <f>IFERROR(__xludf.DUMMYFUNCTION("""COMPUTED_VALUE"""),1.37036749E8)</f>
        <v>137036749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IFERROR(__xludf.DUMMYFUNCTION("""COMPUTED_VALUE"""),422.83)</f>
        <v>422.83</v>
      </c>
      <c r="D434" s="2">
        <f>IFERROR(__xludf.DUMMYFUNCTION("""COMPUTED_VALUE"""),45923.66666666667)</f>
        <v>45923.66667</v>
      </c>
      <c r="E434" s="1">
        <f>IFERROR(__xludf.DUMMYFUNCTION("""COMPUTED_VALUE"""),425.63)</f>
        <v>425.63</v>
      </c>
      <c r="G434" s="2">
        <f>IFERROR(__xludf.DUMMYFUNCTION("""COMPUTED_VALUE"""),45923.66666666667)</f>
        <v>45923.66667</v>
      </c>
      <c r="H434" s="1">
        <f>IFERROR(__xludf.DUMMYFUNCTION("""COMPUTED_VALUE"""),421.97)</f>
        <v>421.97</v>
      </c>
      <c r="J434" s="2">
        <f>IFERROR(__xludf.DUMMYFUNCTION("""COMPUTED_VALUE"""),45923.66666666667)</f>
        <v>45923.66667</v>
      </c>
      <c r="K434" s="1">
        <f>IFERROR(__xludf.DUMMYFUNCTION("""COMPUTED_VALUE"""),424.87)</f>
        <v>424.87</v>
      </c>
      <c r="M434" s="2">
        <f>IFERROR(__xludf.DUMMYFUNCTION("""COMPUTED_VALUE"""),45923.66666666667)</f>
        <v>45923.66667</v>
      </c>
      <c r="N434" s="1">
        <f>IFERROR(__xludf.DUMMYFUNCTION("""COMPUTED_VALUE"""),1.16358832E8)</f>
        <v>116358832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IFERROR(__xludf.DUMMYFUNCTION("""COMPUTED_VALUE"""),425.22)</f>
        <v>425.22</v>
      </c>
      <c r="D435" s="2">
        <f>IFERROR(__xludf.DUMMYFUNCTION("""COMPUTED_VALUE"""),45924.66666666667)</f>
        <v>45924.66667</v>
      </c>
      <c r="E435" s="1">
        <f>IFERROR(__xludf.DUMMYFUNCTION("""COMPUTED_VALUE"""),428.63)</f>
        <v>428.63</v>
      </c>
      <c r="G435" s="2">
        <f>IFERROR(__xludf.DUMMYFUNCTION("""COMPUTED_VALUE"""),45924.66666666667)</f>
        <v>45924.66667</v>
      </c>
      <c r="H435" s="1">
        <f>IFERROR(__xludf.DUMMYFUNCTION("""COMPUTED_VALUE"""),423.7)</f>
        <v>423.7</v>
      </c>
      <c r="J435" s="2">
        <f>IFERROR(__xludf.DUMMYFUNCTION("""COMPUTED_VALUE"""),45924.66666666667)</f>
        <v>45924.66667</v>
      </c>
      <c r="K435" s="1">
        <f>IFERROR(__xludf.DUMMYFUNCTION("""COMPUTED_VALUE"""),427.7)</f>
        <v>427.7</v>
      </c>
      <c r="M435" s="2">
        <f>IFERROR(__xludf.DUMMYFUNCTION("""COMPUTED_VALUE"""),45924.66666666667)</f>
        <v>45924.66667</v>
      </c>
      <c r="N435" s="1">
        <f>IFERROR(__xludf.DUMMYFUNCTION("""COMPUTED_VALUE"""),1.24173703E8)</f>
        <v>124173703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IFERROR(__xludf.DUMMYFUNCTION("""COMPUTED_VALUE"""),425.77)</f>
        <v>425.77</v>
      </c>
      <c r="D436" s="2">
        <f>IFERROR(__xludf.DUMMYFUNCTION("""COMPUTED_VALUE"""),45925.66666666667)</f>
        <v>45925.66667</v>
      </c>
      <c r="E436" s="1">
        <f>IFERROR(__xludf.DUMMYFUNCTION("""COMPUTED_VALUE"""),427.29)</f>
        <v>427.29</v>
      </c>
      <c r="G436" s="2">
        <f>IFERROR(__xludf.DUMMYFUNCTION("""COMPUTED_VALUE"""),45925.66666666667)</f>
        <v>45925.66667</v>
      </c>
      <c r="H436" s="1">
        <f>IFERROR(__xludf.DUMMYFUNCTION("""COMPUTED_VALUE"""),423.15)</f>
        <v>423.15</v>
      </c>
      <c r="J436" s="2">
        <f>IFERROR(__xludf.DUMMYFUNCTION("""COMPUTED_VALUE"""),45925.66666666667)</f>
        <v>45925.66667</v>
      </c>
      <c r="K436" s="1">
        <f>IFERROR(__xludf.DUMMYFUNCTION("""COMPUTED_VALUE"""),423.21)</f>
        <v>423.21</v>
      </c>
      <c r="M436" s="2">
        <f>IFERROR(__xludf.DUMMYFUNCTION("""COMPUTED_VALUE"""),45925.66666666667)</f>
        <v>45925.66667</v>
      </c>
      <c r="N436" s="1">
        <f>IFERROR(__xludf.DUMMYFUNCTION("""COMPUTED_VALUE"""),1.48618253E8)</f>
        <v>148618253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IFERROR(__xludf.DUMMYFUNCTION("""COMPUTED_VALUE"""),424.51)</f>
        <v>424.51</v>
      </c>
      <c r="D437" s="2">
        <f>IFERROR(__xludf.DUMMYFUNCTION("""COMPUTED_VALUE"""),45926.66666666667)</f>
        <v>45926.66667</v>
      </c>
      <c r="E437" s="1">
        <f>IFERROR(__xludf.DUMMYFUNCTION("""COMPUTED_VALUE"""),429.59)</f>
        <v>429.59</v>
      </c>
      <c r="G437" s="2">
        <f>IFERROR(__xludf.DUMMYFUNCTION("""COMPUTED_VALUE"""),45926.66666666667)</f>
        <v>45926.66667</v>
      </c>
      <c r="H437" s="1">
        <f>IFERROR(__xludf.DUMMYFUNCTION("""COMPUTED_VALUE"""),424.15)</f>
        <v>424.15</v>
      </c>
      <c r="J437" s="2">
        <f>IFERROR(__xludf.DUMMYFUNCTION("""COMPUTED_VALUE"""),45926.66666666667)</f>
        <v>45926.66667</v>
      </c>
      <c r="K437" s="1">
        <f>IFERROR(__xludf.DUMMYFUNCTION("""COMPUTED_VALUE"""),429.42)</f>
        <v>429.42</v>
      </c>
      <c r="M437" s="2">
        <f>IFERROR(__xludf.DUMMYFUNCTION("""COMPUTED_VALUE"""),45926.66666666667)</f>
        <v>45926.66667</v>
      </c>
      <c r="N437" s="1">
        <f>IFERROR(__xludf.DUMMYFUNCTION("""COMPUTED_VALUE"""),1.24938334E8)</f>
        <v>124938334</v>
      </c>
    </row>
  </sheetData>
  <drawing r:id="rId1"/>
</worksheet>
</file>