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IFERROR(__xludf.DUMMYFUNCTION("GOOGLEFINANCE(""DJUSFB"",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IFERROR(__xludf.DUMMYFUNCTION("GOOGLEFINANCE(""DJUSFB"",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IFERROR(__xludf.DUMMYFUNCTION("GOOGLEFINANCE(""DJUSFB"",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IFERROR(__xludf.DUMMYFUNCTION("GOOGLEFINANCE(""DJUSFB"",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IFERROR(__xludf.DUMMYFUNCTION("GOOGLEFINANCE(""DJUSFB"",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IFERROR(__xludf.DUMMYFUNCTION("""COMPUTED_VALUE"""),757.0)</f>
        <v>757</v>
      </c>
      <c r="D2" s="2">
        <f>IFERROR(__xludf.DUMMYFUNCTION("""COMPUTED_VALUE"""),45293.66666666667)</f>
        <v>45293.66667</v>
      </c>
      <c r="E2" s="1">
        <f>IFERROR(__xludf.DUMMYFUNCTION("""COMPUTED_VALUE"""),770.55)</f>
        <v>770.55</v>
      </c>
      <c r="G2" s="2">
        <f>IFERROR(__xludf.DUMMYFUNCTION("""COMPUTED_VALUE"""),45293.66666666667)</f>
        <v>45293.66667</v>
      </c>
      <c r="H2" s="1">
        <f>IFERROR(__xludf.DUMMYFUNCTION("""COMPUTED_VALUE"""),754.92)</f>
        <v>754.92</v>
      </c>
      <c r="J2" s="2">
        <f>IFERROR(__xludf.DUMMYFUNCTION("""COMPUTED_VALUE"""),45293.66666666667)</f>
        <v>45293.66667</v>
      </c>
      <c r="K2" s="1">
        <f>IFERROR(__xludf.DUMMYFUNCTION("""COMPUTED_VALUE"""),770.38)</f>
        <v>770.38</v>
      </c>
      <c r="M2" s="2">
        <f>IFERROR(__xludf.DUMMYFUNCTION("""COMPUTED_VALUE"""),45293.66666666667)</f>
        <v>45293.66667</v>
      </c>
      <c r="N2" s="1">
        <f>IFERROR(__xludf.DUMMYFUNCTION("""COMPUTED_VALUE"""),1.08530544E8)</f>
        <v>108530544</v>
      </c>
    </row>
    <row r="3">
      <c r="A3" s="2">
        <f>IFERROR(__xludf.DUMMYFUNCTION("""COMPUTED_VALUE"""),45294.66666666667)</f>
        <v>45294.66667</v>
      </c>
      <c r="B3" s="1">
        <f>IFERROR(__xludf.DUMMYFUNCTION("""COMPUTED_VALUE"""),772.62)</f>
        <v>772.62</v>
      </c>
      <c r="D3" s="2">
        <f>IFERROR(__xludf.DUMMYFUNCTION("""COMPUTED_VALUE"""),45294.66666666667)</f>
        <v>45294.66667</v>
      </c>
      <c r="E3" s="1">
        <f>IFERROR(__xludf.DUMMYFUNCTION("""COMPUTED_VALUE"""),773.7)</f>
        <v>773.7</v>
      </c>
      <c r="G3" s="2">
        <f>IFERROR(__xludf.DUMMYFUNCTION("""COMPUTED_VALUE"""),45294.66666666667)</f>
        <v>45294.66667</v>
      </c>
      <c r="H3" s="1">
        <f>IFERROR(__xludf.DUMMYFUNCTION("""COMPUTED_VALUE"""),766.15)</f>
        <v>766.15</v>
      </c>
      <c r="J3" s="2">
        <f>IFERROR(__xludf.DUMMYFUNCTION("""COMPUTED_VALUE"""),45294.66666666667)</f>
        <v>45294.66667</v>
      </c>
      <c r="K3" s="1">
        <f>IFERROR(__xludf.DUMMYFUNCTION("""COMPUTED_VALUE"""),766.99)</f>
        <v>766.99</v>
      </c>
      <c r="M3" s="2">
        <f>IFERROR(__xludf.DUMMYFUNCTION("""COMPUTED_VALUE"""),45294.66666666667)</f>
        <v>45294.66667</v>
      </c>
      <c r="N3" s="1">
        <f>IFERROR(__xludf.DUMMYFUNCTION("""COMPUTED_VALUE"""),1.04976901E8)</f>
        <v>104976901</v>
      </c>
    </row>
    <row r="4">
      <c r="A4" s="2">
        <f>IFERROR(__xludf.DUMMYFUNCTION("""COMPUTED_VALUE"""),45295.66666666667)</f>
        <v>45295.66667</v>
      </c>
      <c r="B4" s="1">
        <f>IFERROR(__xludf.DUMMYFUNCTION("""COMPUTED_VALUE"""),767.28)</f>
        <v>767.28</v>
      </c>
      <c r="D4" s="2">
        <f>IFERROR(__xludf.DUMMYFUNCTION("""COMPUTED_VALUE"""),45295.66666666667)</f>
        <v>45295.66667</v>
      </c>
      <c r="E4" s="1">
        <f>IFERROR(__xludf.DUMMYFUNCTION("""COMPUTED_VALUE"""),770.25)</f>
        <v>770.25</v>
      </c>
      <c r="G4" s="2">
        <f>IFERROR(__xludf.DUMMYFUNCTION("""COMPUTED_VALUE"""),45295.66666666667)</f>
        <v>45295.66667</v>
      </c>
      <c r="H4" s="1">
        <f>IFERROR(__xludf.DUMMYFUNCTION("""COMPUTED_VALUE"""),762.35)</f>
        <v>762.35</v>
      </c>
      <c r="J4" s="2">
        <f>IFERROR(__xludf.DUMMYFUNCTION("""COMPUTED_VALUE"""),45295.66666666667)</f>
        <v>45295.66667</v>
      </c>
      <c r="K4" s="1">
        <f>IFERROR(__xludf.DUMMYFUNCTION("""COMPUTED_VALUE"""),762.47)</f>
        <v>762.47</v>
      </c>
      <c r="M4" s="2">
        <f>IFERROR(__xludf.DUMMYFUNCTION("""COMPUTED_VALUE"""),45295.66666666667)</f>
        <v>45295.66667</v>
      </c>
      <c r="N4" s="1">
        <f>IFERROR(__xludf.DUMMYFUNCTION("""COMPUTED_VALUE"""),1.01370444E8)</f>
        <v>101370444</v>
      </c>
    </row>
    <row r="5">
      <c r="A5" s="2">
        <f>IFERROR(__xludf.DUMMYFUNCTION("""COMPUTED_VALUE"""),45296.66666666667)</f>
        <v>45296.66667</v>
      </c>
      <c r="B5" s="1">
        <f>IFERROR(__xludf.DUMMYFUNCTION("""COMPUTED_VALUE"""),761.94)</f>
        <v>761.94</v>
      </c>
      <c r="D5" s="2">
        <f>IFERROR(__xludf.DUMMYFUNCTION("""COMPUTED_VALUE"""),45296.66666666667)</f>
        <v>45296.66667</v>
      </c>
      <c r="E5" s="1">
        <f>IFERROR(__xludf.DUMMYFUNCTION("""COMPUTED_VALUE"""),764.76)</f>
        <v>764.76</v>
      </c>
      <c r="G5" s="2">
        <f>IFERROR(__xludf.DUMMYFUNCTION("""COMPUTED_VALUE"""),45296.66666666667)</f>
        <v>45296.66667</v>
      </c>
      <c r="H5" s="1">
        <f>IFERROR(__xludf.DUMMYFUNCTION("""COMPUTED_VALUE"""),752.81)</f>
        <v>752.81</v>
      </c>
      <c r="J5" s="2">
        <f>IFERROR(__xludf.DUMMYFUNCTION("""COMPUTED_VALUE"""),45296.66666666667)</f>
        <v>45296.66667</v>
      </c>
      <c r="K5" s="1">
        <f>IFERROR(__xludf.DUMMYFUNCTION("""COMPUTED_VALUE"""),758.08)</f>
        <v>758.08</v>
      </c>
      <c r="M5" s="2">
        <f>IFERROR(__xludf.DUMMYFUNCTION("""COMPUTED_VALUE"""),45296.66666666667)</f>
        <v>45296.66667</v>
      </c>
      <c r="N5" s="1">
        <f>IFERROR(__xludf.DUMMYFUNCTION("""COMPUTED_VALUE"""),8.7308133E7)</f>
        <v>87308133</v>
      </c>
    </row>
    <row r="6">
      <c r="A6" s="2">
        <f>IFERROR(__xludf.DUMMYFUNCTION("""COMPUTED_VALUE"""),45299.66666666667)</f>
        <v>45299.66667</v>
      </c>
      <c r="B6" s="1">
        <f>IFERROR(__xludf.DUMMYFUNCTION("""COMPUTED_VALUE"""),757.61)</f>
        <v>757.61</v>
      </c>
      <c r="D6" s="2">
        <f>IFERROR(__xludf.DUMMYFUNCTION("""COMPUTED_VALUE"""),45299.66666666667)</f>
        <v>45299.66667</v>
      </c>
      <c r="E6" s="1">
        <f>IFERROR(__xludf.DUMMYFUNCTION("""COMPUTED_VALUE"""),763.36)</f>
        <v>763.36</v>
      </c>
      <c r="G6" s="2">
        <f>IFERROR(__xludf.DUMMYFUNCTION("""COMPUTED_VALUE"""),45299.66666666667)</f>
        <v>45299.66667</v>
      </c>
      <c r="H6" s="1">
        <f>IFERROR(__xludf.DUMMYFUNCTION("""COMPUTED_VALUE"""),755.57)</f>
        <v>755.57</v>
      </c>
      <c r="J6" s="2">
        <f>IFERROR(__xludf.DUMMYFUNCTION("""COMPUTED_VALUE"""),45299.66666666667)</f>
        <v>45299.66667</v>
      </c>
      <c r="K6" s="1">
        <f>IFERROR(__xludf.DUMMYFUNCTION("""COMPUTED_VALUE"""),762.38)</f>
        <v>762.38</v>
      </c>
      <c r="M6" s="2">
        <f>IFERROR(__xludf.DUMMYFUNCTION("""COMPUTED_VALUE"""),45299.66666666667)</f>
        <v>45299.66667</v>
      </c>
      <c r="N6" s="1">
        <f>IFERROR(__xludf.DUMMYFUNCTION("""COMPUTED_VALUE"""),1.02278739E8)</f>
        <v>102278739</v>
      </c>
    </row>
    <row r="7">
      <c r="A7" s="2">
        <f>IFERROR(__xludf.DUMMYFUNCTION("""COMPUTED_VALUE"""),45300.66666666667)</f>
        <v>45300.66667</v>
      </c>
      <c r="B7" s="1">
        <f>IFERROR(__xludf.DUMMYFUNCTION("""COMPUTED_VALUE"""),759.17)</f>
        <v>759.17</v>
      </c>
      <c r="D7" s="2">
        <f>IFERROR(__xludf.DUMMYFUNCTION("""COMPUTED_VALUE"""),45300.66666666667)</f>
        <v>45300.66667</v>
      </c>
      <c r="E7" s="1">
        <f>IFERROR(__xludf.DUMMYFUNCTION("""COMPUTED_VALUE"""),761.64)</f>
        <v>761.64</v>
      </c>
      <c r="G7" s="2">
        <f>IFERROR(__xludf.DUMMYFUNCTION("""COMPUTED_VALUE"""),45300.66666666667)</f>
        <v>45300.66667</v>
      </c>
      <c r="H7" s="1">
        <f>IFERROR(__xludf.DUMMYFUNCTION("""COMPUTED_VALUE"""),754.46)</f>
        <v>754.46</v>
      </c>
      <c r="J7" s="2">
        <f>IFERROR(__xludf.DUMMYFUNCTION("""COMPUTED_VALUE"""),45300.66666666667)</f>
        <v>45300.66667</v>
      </c>
      <c r="K7" s="1">
        <f>IFERROR(__xludf.DUMMYFUNCTION("""COMPUTED_VALUE"""),761.57)</f>
        <v>761.57</v>
      </c>
      <c r="M7" s="2">
        <f>IFERROR(__xludf.DUMMYFUNCTION("""COMPUTED_VALUE"""),45300.66666666667)</f>
        <v>45300.66667</v>
      </c>
      <c r="N7" s="1">
        <f>IFERROR(__xludf.DUMMYFUNCTION("""COMPUTED_VALUE"""),9.3532995E7)</f>
        <v>93532995</v>
      </c>
    </row>
    <row r="8">
      <c r="A8" s="2">
        <f>IFERROR(__xludf.DUMMYFUNCTION("""COMPUTED_VALUE"""),45301.66666666667)</f>
        <v>45301.66667</v>
      </c>
      <c r="B8" s="1">
        <f>IFERROR(__xludf.DUMMYFUNCTION("""COMPUTED_VALUE"""),760.38)</f>
        <v>760.38</v>
      </c>
      <c r="D8" s="2">
        <f>IFERROR(__xludf.DUMMYFUNCTION("""COMPUTED_VALUE"""),45301.66666666667)</f>
        <v>45301.66667</v>
      </c>
      <c r="E8" s="1">
        <f>IFERROR(__xludf.DUMMYFUNCTION("""COMPUTED_VALUE"""),763.71)</f>
        <v>763.71</v>
      </c>
      <c r="G8" s="2">
        <f>IFERROR(__xludf.DUMMYFUNCTION("""COMPUTED_VALUE"""),45301.66666666667)</f>
        <v>45301.66667</v>
      </c>
      <c r="H8" s="1">
        <f>IFERROR(__xludf.DUMMYFUNCTION("""COMPUTED_VALUE"""),756.39)</f>
        <v>756.39</v>
      </c>
      <c r="J8" s="2">
        <f>IFERROR(__xludf.DUMMYFUNCTION("""COMPUTED_VALUE"""),45301.66666666667)</f>
        <v>45301.66667</v>
      </c>
      <c r="K8" s="1">
        <f>IFERROR(__xludf.DUMMYFUNCTION("""COMPUTED_VALUE"""),758.51)</f>
        <v>758.51</v>
      </c>
      <c r="M8" s="2">
        <f>IFERROR(__xludf.DUMMYFUNCTION("""COMPUTED_VALUE"""),45301.66666666667)</f>
        <v>45301.66667</v>
      </c>
      <c r="N8" s="1">
        <f>IFERROR(__xludf.DUMMYFUNCTION("""COMPUTED_VALUE"""),8.8509933E7)</f>
        <v>88509933</v>
      </c>
    </row>
    <row r="9">
      <c r="A9" s="2">
        <f>IFERROR(__xludf.DUMMYFUNCTION("""COMPUTED_VALUE"""),45302.66666666667)</f>
        <v>45302.66667</v>
      </c>
      <c r="B9" s="1">
        <f>IFERROR(__xludf.DUMMYFUNCTION("""COMPUTED_VALUE"""),758.1)</f>
        <v>758.1</v>
      </c>
      <c r="D9" s="2">
        <f>IFERROR(__xludf.DUMMYFUNCTION("""COMPUTED_VALUE"""),45302.66666666667)</f>
        <v>45302.66667</v>
      </c>
      <c r="E9" s="1">
        <f>IFERROR(__xludf.DUMMYFUNCTION("""COMPUTED_VALUE"""),758.1)</f>
        <v>758.1</v>
      </c>
      <c r="G9" s="2">
        <f>IFERROR(__xludf.DUMMYFUNCTION("""COMPUTED_VALUE"""),45302.66666666667)</f>
        <v>45302.66667</v>
      </c>
      <c r="H9" s="1">
        <f>IFERROR(__xludf.DUMMYFUNCTION("""COMPUTED_VALUE"""),752.07)</f>
        <v>752.07</v>
      </c>
      <c r="J9" s="2">
        <f>IFERROR(__xludf.DUMMYFUNCTION("""COMPUTED_VALUE"""),45302.66666666667)</f>
        <v>45302.66667</v>
      </c>
      <c r="K9" s="1">
        <f>IFERROR(__xludf.DUMMYFUNCTION("""COMPUTED_VALUE"""),755.7)</f>
        <v>755.7</v>
      </c>
      <c r="M9" s="2">
        <f>IFERROR(__xludf.DUMMYFUNCTION("""COMPUTED_VALUE"""),45302.66666666667)</f>
        <v>45302.66667</v>
      </c>
      <c r="N9" s="1">
        <f>IFERROR(__xludf.DUMMYFUNCTION("""COMPUTED_VALUE"""),8.7910444E7)</f>
        <v>87910444</v>
      </c>
    </row>
    <row r="10">
      <c r="A10" s="2">
        <f>IFERROR(__xludf.DUMMYFUNCTION("""COMPUTED_VALUE"""),45303.66666666667)</f>
        <v>45303.66667</v>
      </c>
      <c r="B10" s="1">
        <f>IFERROR(__xludf.DUMMYFUNCTION("""COMPUTED_VALUE"""),757.99)</f>
        <v>757.99</v>
      </c>
      <c r="D10" s="2">
        <f>IFERROR(__xludf.DUMMYFUNCTION("""COMPUTED_VALUE"""),45303.66666666667)</f>
        <v>45303.66667</v>
      </c>
      <c r="E10" s="1">
        <f>IFERROR(__xludf.DUMMYFUNCTION("""COMPUTED_VALUE"""),760.69)</f>
        <v>760.69</v>
      </c>
      <c r="G10" s="2">
        <f>IFERROR(__xludf.DUMMYFUNCTION("""COMPUTED_VALUE"""),45303.66666666667)</f>
        <v>45303.66667</v>
      </c>
      <c r="H10" s="1">
        <f>IFERROR(__xludf.DUMMYFUNCTION("""COMPUTED_VALUE"""),756.43)</f>
        <v>756.43</v>
      </c>
      <c r="J10" s="2">
        <f>IFERROR(__xludf.DUMMYFUNCTION("""COMPUTED_VALUE"""),45303.66666666667)</f>
        <v>45303.66667</v>
      </c>
      <c r="K10" s="1">
        <f>IFERROR(__xludf.DUMMYFUNCTION("""COMPUTED_VALUE"""),760.26)</f>
        <v>760.26</v>
      </c>
      <c r="M10" s="2">
        <f>IFERROR(__xludf.DUMMYFUNCTION("""COMPUTED_VALUE"""),45303.66666666667)</f>
        <v>45303.66667</v>
      </c>
      <c r="N10" s="1">
        <f>IFERROR(__xludf.DUMMYFUNCTION("""COMPUTED_VALUE"""),7.5128281E7)</f>
        <v>75128281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IFERROR(__xludf.DUMMYFUNCTION("""COMPUTED_VALUE"""),760.48)</f>
        <v>760.48</v>
      </c>
      <c r="D11" s="2">
        <f>IFERROR(__xludf.DUMMYFUNCTION("""COMPUTED_VALUE"""),45307.66666666667)</f>
        <v>45307.66667</v>
      </c>
      <c r="E11" s="1">
        <f>IFERROR(__xludf.DUMMYFUNCTION("""COMPUTED_VALUE"""),760.71)</f>
        <v>760.71</v>
      </c>
      <c r="G11" s="2">
        <f>IFERROR(__xludf.DUMMYFUNCTION("""COMPUTED_VALUE"""),45307.66666666667)</f>
        <v>45307.66667</v>
      </c>
      <c r="H11" s="1">
        <f>IFERROR(__xludf.DUMMYFUNCTION("""COMPUTED_VALUE"""),752.66)</f>
        <v>752.66</v>
      </c>
      <c r="J11" s="2">
        <f>IFERROR(__xludf.DUMMYFUNCTION("""COMPUTED_VALUE"""),45307.66666666667)</f>
        <v>45307.66667</v>
      </c>
      <c r="K11" s="1">
        <f>IFERROR(__xludf.DUMMYFUNCTION("""COMPUTED_VALUE"""),755.28)</f>
        <v>755.28</v>
      </c>
      <c r="M11" s="2">
        <f>IFERROR(__xludf.DUMMYFUNCTION("""COMPUTED_VALUE"""),45307.66666666667)</f>
        <v>45307.66667</v>
      </c>
      <c r="N11" s="1">
        <f>IFERROR(__xludf.DUMMYFUNCTION("""COMPUTED_VALUE"""),8.9268489E7)</f>
        <v>89268489</v>
      </c>
    </row>
    <row r="12">
      <c r="A12" s="2">
        <f>IFERROR(__xludf.DUMMYFUNCTION("""COMPUTED_VALUE"""),45308.66666666667)</f>
        <v>45308.66667</v>
      </c>
      <c r="B12" s="1">
        <f>IFERROR(__xludf.DUMMYFUNCTION("""COMPUTED_VALUE"""),753.69)</f>
        <v>753.69</v>
      </c>
      <c r="D12" s="2">
        <f>IFERROR(__xludf.DUMMYFUNCTION("""COMPUTED_VALUE"""),45308.66666666667)</f>
        <v>45308.66667</v>
      </c>
      <c r="E12" s="1">
        <f>IFERROR(__xludf.DUMMYFUNCTION("""COMPUTED_VALUE"""),757.92)</f>
        <v>757.92</v>
      </c>
      <c r="G12" s="2">
        <f>IFERROR(__xludf.DUMMYFUNCTION("""COMPUTED_VALUE"""),45308.66666666667)</f>
        <v>45308.66667</v>
      </c>
      <c r="H12" s="1">
        <f>IFERROR(__xludf.DUMMYFUNCTION("""COMPUTED_VALUE"""),752.39)</f>
        <v>752.39</v>
      </c>
      <c r="J12" s="2">
        <f>IFERROR(__xludf.DUMMYFUNCTION("""COMPUTED_VALUE"""),45308.66666666667)</f>
        <v>45308.66667</v>
      </c>
      <c r="K12" s="1">
        <f>IFERROR(__xludf.DUMMYFUNCTION("""COMPUTED_VALUE"""),755.6)</f>
        <v>755.6</v>
      </c>
      <c r="M12" s="2">
        <f>IFERROR(__xludf.DUMMYFUNCTION("""COMPUTED_VALUE"""),45308.66666666667)</f>
        <v>45308.66667</v>
      </c>
      <c r="N12" s="1">
        <f>IFERROR(__xludf.DUMMYFUNCTION("""COMPUTED_VALUE"""),8.0327346E7)</f>
        <v>80327346</v>
      </c>
    </row>
    <row r="13">
      <c r="A13" s="2">
        <f>IFERROR(__xludf.DUMMYFUNCTION("""COMPUTED_VALUE"""),45309.66666666667)</f>
        <v>45309.66667</v>
      </c>
      <c r="B13" s="1">
        <f>IFERROR(__xludf.DUMMYFUNCTION("""COMPUTED_VALUE"""),753.63)</f>
        <v>753.63</v>
      </c>
      <c r="D13" s="2">
        <f>IFERROR(__xludf.DUMMYFUNCTION("""COMPUTED_VALUE"""),45309.66666666667)</f>
        <v>45309.66667</v>
      </c>
      <c r="E13" s="1">
        <f>IFERROR(__xludf.DUMMYFUNCTION("""COMPUTED_VALUE"""),756.03)</f>
        <v>756.03</v>
      </c>
      <c r="G13" s="2">
        <f>IFERROR(__xludf.DUMMYFUNCTION("""COMPUTED_VALUE"""),45309.66666666667)</f>
        <v>45309.66667</v>
      </c>
      <c r="H13" s="1">
        <f>IFERROR(__xludf.DUMMYFUNCTION("""COMPUTED_VALUE"""),749.95)</f>
        <v>749.95</v>
      </c>
      <c r="J13" s="2">
        <f>IFERROR(__xludf.DUMMYFUNCTION("""COMPUTED_VALUE"""),45309.66666666667)</f>
        <v>45309.66667</v>
      </c>
      <c r="K13" s="1">
        <f>IFERROR(__xludf.DUMMYFUNCTION("""COMPUTED_VALUE"""),755.68)</f>
        <v>755.68</v>
      </c>
      <c r="M13" s="2">
        <f>IFERROR(__xludf.DUMMYFUNCTION("""COMPUTED_VALUE"""),45309.66666666667)</f>
        <v>45309.66667</v>
      </c>
      <c r="N13" s="1">
        <f>IFERROR(__xludf.DUMMYFUNCTION("""COMPUTED_VALUE"""),8.2345154E7)</f>
        <v>82345154</v>
      </c>
    </row>
    <row r="14">
      <c r="A14" s="2">
        <f>IFERROR(__xludf.DUMMYFUNCTION("""COMPUTED_VALUE"""),45310.66666666667)</f>
        <v>45310.66667</v>
      </c>
      <c r="B14" s="1">
        <f>IFERROR(__xludf.DUMMYFUNCTION("""COMPUTED_VALUE"""),755.94)</f>
        <v>755.94</v>
      </c>
      <c r="D14" s="2">
        <f>IFERROR(__xludf.DUMMYFUNCTION("""COMPUTED_VALUE"""),45310.66666666667)</f>
        <v>45310.66667</v>
      </c>
      <c r="E14" s="1">
        <f>IFERROR(__xludf.DUMMYFUNCTION("""COMPUTED_VALUE"""),755.94)</f>
        <v>755.94</v>
      </c>
      <c r="G14" s="2">
        <f>IFERROR(__xludf.DUMMYFUNCTION("""COMPUTED_VALUE"""),45310.66666666667)</f>
        <v>45310.66667</v>
      </c>
      <c r="H14" s="1">
        <f>IFERROR(__xludf.DUMMYFUNCTION("""COMPUTED_VALUE"""),748.48)</f>
        <v>748.48</v>
      </c>
      <c r="J14" s="2">
        <f>IFERROR(__xludf.DUMMYFUNCTION("""COMPUTED_VALUE"""),45310.66666666667)</f>
        <v>45310.66667</v>
      </c>
      <c r="K14" s="1">
        <f>IFERROR(__xludf.DUMMYFUNCTION("""COMPUTED_VALUE"""),751.23)</f>
        <v>751.23</v>
      </c>
      <c r="M14" s="2">
        <f>IFERROR(__xludf.DUMMYFUNCTION("""COMPUTED_VALUE"""),45310.66666666667)</f>
        <v>45310.66667</v>
      </c>
      <c r="N14" s="1">
        <f>IFERROR(__xludf.DUMMYFUNCTION("""COMPUTED_VALUE"""),1.06515338E8)</f>
        <v>106515338</v>
      </c>
    </row>
    <row r="15">
      <c r="A15" s="2">
        <f>IFERROR(__xludf.DUMMYFUNCTION("""COMPUTED_VALUE"""),45313.66666666667)</f>
        <v>45313.66667</v>
      </c>
      <c r="B15" s="1">
        <f>IFERROR(__xludf.DUMMYFUNCTION("""COMPUTED_VALUE"""),751.0)</f>
        <v>751</v>
      </c>
      <c r="D15" s="2">
        <f>IFERROR(__xludf.DUMMYFUNCTION("""COMPUTED_VALUE"""),45313.66666666667)</f>
        <v>45313.66667</v>
      </c>
      <c r="E15" s="1">
        <f>IFERROR(__xludf.DUMMYFUNCTION("""COMPUTED_VALUE"""),751.0)</f>
        <v>751</v>
      </c>
      <c r="G15" s="2">
        <f>IFERROR(__xludf.DUMMYFUNCTION("""COMPUTED_VALUE"""),45313.66666666667)</f>
        <v>45313.66667</v>
      </c>
      <c r="H15" s="1">
        <f>IFERROR(__xludf.DUMMYFUNCTION("""COMPUTED_VALUE"""),740.4)</f>
        <v>740.4</v>
      </c>
      <c r="J15" s="2">
        <f>IFERROR(__xludf.DUMMYFUNCTION("""COMPUTED_VALUE"""),45313.66666666667)</f>
        <v>45313.66667</v>
      </c>
      <c r="K15" s="1">
        <f>IFERROR(__xludf.DUMMYFUNCTION("""COMPUTED_VALUE"""),741.26)</f>
        <v>741.26</v>
      </c>
      <c r="M15" s="2">
        <f>IFERROR(__xludf.DUMMYFUNCTION("""COMPUTED_VALUE"""),45313.66666666667)</f>
        <v>45313.66667</v>
      </c>
      <c r="N15" s="1">
        <f>IFERROR(__xludf.DUMMYFUNCTION("""COMPUTED_VALUE"""),1.40523414E8)</f>
        <v>140523414</v>
      </c>
    </row>
    <row r="16">
      <c r="A16" s="2">
        <f>IFERROR(__xludf.DUMMYFUNCTION("""COMPUTED_VALUE"""),45314.66666666667)</f>
        <v>45314.66667</v>
      </c>
      <c r="B16" s="1">
        <f>IFERROR(__xludf.DUMMYFUNCTION("""COMPUTED_VALUE"""),741.92)</f>
        <v>741.92</v>
      </c>
      <c r="D16" s="2">
        <f>IFERROR(__xludf.DUMMYFUNCTION("""COMPUTED_VALUE"""),45314.66666666667)</f>
        <v>45314.66667</v>
      </c>
      <c r="E16" s="1">
        <f>IFERROR(__xludf.DUMMYFUNCTION("""COMPUTED_VALUE"""),750.97)</f>
        <v>750.97</v>
      </c>
      <c r="G16" s="2">
        <f>IFERROR(__xludf.DUMMYFUNCTION("""COMPUTED_VALUE"""),45314.66666666667)</f>
        <v>45314.66667</v>
      </c>
      <c r="H16" s="1">
        <f>IFERROR(__xludf.DUMMYFUNCTION("""COMPUTED_VALUE"""),741.46)</f>
        <v>741.46</v>
      </c>
      <c r="J16" s="2">
        <f>IFERROR(__xludf.DUMMYFUNCTION("""COMPUTED_VALUE"""),45314.66666666667)</f>
        <v>45314.66667</v>
      </c>
      <c r="K16" s="1">
        <f>IFERROR(__xludf.DUMMYFUNCTION("""COMPUTED_VALUE"""),749.49)</f>
        <v>749.49</v>
      </c>
      <c r="M16" s="2">
        <f>IFERROR(__xludf.DUMMYFUNCTION("""COMPUTED_VALUE"""),45314.66666666667)</f>
        <v>45314.66667</v>
      </c>
      <c r="N16" s="1">
        <f>IFERROR(__xludf.DUMMYFUNCTION("""COMPUTED_VALUE"""),1.29378404E8)</f>
        <v>129378404</v>
      </c>
    </row>
    <row r="17">
      <c r="A17" s="2">
        <f>IFERROR(__xludf.DUMMYFUNCTION("""COMPUTED_VALUE"""),45315.66666666667)</f>
        <v>45315.66667</v>
      </c>
      <c r="B17" s="1">
        <f>IFERROR(__xludf.DUMMYFUNCTION("""COMPUTED_VALUE"""),749.53)</f>
        <v>749.53</v>
      </c>
      <c r="D17" s="2">
        <f>IFERROR(__xludf.DUMMYFUNCTION("""COMPUTED_VALUE"""),45315.66666666667)</f>
        <v>45315.66667</v>
      </c>
      <c r="E17" s="1">
        <f>IFERROR(__xludf.DUMMYFUNCTION("""COMPUTED_VALUE"""),749.53)</f>
        <v>749.53</v>
      </c>
      <c r="G17" s="2">
        <f>IFERROR(__xludf.DUMMYFUNCTION("""COMPUTED_VALUE"""),45315.66666666667)</f>
        <v>45315.66667</v>
      </c>
      <c r="H17" s="1">
        <f>IFERROR(__xludf.DUMMYFUNCTION("""COMPUTED_VALUE"""),739.72)</f>
        <v>739.72</v>
      </c>
      <c r="J17" s="2">
        <f>IFERROR(__xludf.DUMMYFUNCTION("""COMPUTED_VALUE"""),45315.66666666667)</f>
        <v>45315.66667</v>
      </c>
      <c r="K17" s="1">
        <f>IFERROR(__xludf.DUMMYFUNCTION("""COMPUTED_VALUE"""),739.92)</f>
        <v>739.92</v>
      </c>
      <c r="M17" s="2">
        <f>IFERROR(__xludf.DUMMYFUNCTION("""COMPUTED_VALUE"""),45315.66666666667)</f>
        <v>45315.66667</v>
      </c>
      <c r="N17" s="1">
        <f>IFERROR(__xludf.DUMMYFUNCTION("""COMPUTED_VALUE"""),1.06903428E8)</f>
        <v>106903428</v>
      </c>
    </row>
    <row r="18">
      <c r="A18" s="2">
        <f>IFERROR(__xludf.DUMMYFUNCTION("""COMPUTED_VALUE"""),45316.66666666667)</f>
        <v>45316.66667</v>
      </c>
      <c r="B18" s="1">
        <f>IFERROR(__xludf.DUMMYFUNCTION("""COMPUTED_VALUE"""),741.81)</f>
        <v>741.81</v>
      </c>
      <c r="D18" s="2">
        <f>IFERROR(__xludf.DUMMYFUNCTION("""COMPUTED_VALUE"""),45316.66666666667)</f>
        <v>45316.66667</v>
      </c>
      <c r="E18" s="1">
        <f>IFERROR(__xludf.DUMMYFUNCTION("""COMPUTED_VALUE"""),745.02)</f>
        <v>745.02</v>
      </c>
      <c r="G18" s="2">
        <f>IFERROR(__xludf.DUMMYFUNCTION("""COMPUTED_VALUE"""),45316.66666666667)</f>
        <v>45316.66667</v>
      </c>
      <c r="H18" s="1">
        <f>IFERROR(__xludf.DUMMYFUNCTION("""COMPUTED_VALUE"""),739.08)</f>
        <v>739.08</v>
      </c>
      <c r="J18" s="2">
        <f>IFERROR(__xludf.DUMMYFUNCTION("""COMPUTED_VALUE"""),45316.66666666667)</f>
        <v>45316.66667</v>
      </c>
      <c r="K18" s="1">
        <f>IFERROR(__xludf.DUMMYFUNCTION("""COMPUTED_VALUE"""),744.98)</f>
        <v>744.98</v>
      </c>
      <c r="M18" s="2">
        <f>IFERROR(__xludf.DUMMYFUNCTION("""COMPUTED_VALUE"""),45316.66666666667)</f>
        <v>45316.66667</v>
      </c>
      <c r="N18" s="1">
        <f>IFERROR(__xludf.DUMMYFUNCTION("""COMPUTED_VALUE"""),9.6545195E7)</f>
        <v>96545195</v>
      </c>
    </row>
    <row r="19">
      <c r="A19" s="2">
        <f>IFERROR(__xludf.DUMMYFUNCTION("""COMPUTED_VALUE"""),45317.66666666667)</f>
        <v>45317.66667</v>
      </c>
      <c r="B19" s="1">
        <f>IFERROR(__xludf.DUMMYFUNCTION("""COMPUTED_VALUE"""),745.83)</f>
        <v>745.83</v>
      </c>
      <c r="D19" s="2">
        <f>IFERROR(__xludf.DUMMYFUNCTION("""COMPUTED_VALUE"""),45317.66666666667)</f>
        <v>45317.66667</v>
      </c>
      <c r="E19" s="1">
        <f>IFERROR(__xludf.DUMMYFUNCTION("""COMPUTED_VALUE"""),749.8)</f>
        <v>749.8</v>
      </c>
      <c r="G19" s="2">
        <f>IFERROR(__xludf.DUMMYFUNCTION("""COMPUTED_VALUE"""),45317.66666666667)</f>
        <v>45317.66667</v>
      </c>
      <c r="H19" s="1">
        <f>IFERROR(__xludf.DUMMYFUNCTION("""COMPUTED_VALUE"""),745.31)</f>
        <v>745.31</v>
      </c>
      <c r="J19" s="2">
        <f>IFERROR(__xludf.DUMMYFUNCTION("""COMPUTED_VALUE"""),45317.66666666667)</f>
        <v>45317.66667</v>
      </c>
      <c r="K19" s="1">
        <f>IFERROR(__xludf.DUMMYFUNCTION("""COMPUTED_VALUE"""),748.88)</f>
        <v>748.88</v>
      </c>
      <c r="M19" s="2">
        <f>IFERROR(__xludf.DUMMYFUNCTION("""COMPUTED_VALUE"""),45317.66666666667)</f>
        <v>45317.66667</v>
      </c>
      <c r="N19" s="1">
        <f>IFERROR(__xludf.DUMMYFUNCTION("""COMPUTED_VALUE"""),9.7339671E7)</f>
        <v>97339671</v>
      </c>
    </row>
    <row r="20">
      <c r="A20" s="2">
        <f>IFERROR(__xludf.DUMMYFUNCTION("""COMPUTED_VALUE"""),45320.66666666667)</f>
        <v>45320.66667</v>
      </c>
      <c r="B20" s="1">
        <f>IFERROR(__xludf.DUMMYFUNCTION("""COMPUTED_VALUE"""),748.59)</f>
        <v>748.59</v>
      </c>
      <c r="D20" s="2">
        <f>IFERROR(__xludf.DUMMYFUNCTION("""COMPUTED_VALUE"""),45320.66666666667)</f>
        <v>45320.66667</v>
      </c>
      <c r="E20" s="1">
        <f>IFERROR(__xludf.DUMMYFUNCTION("""COMPUTED_VALUE"""),753.54)</f>
        <v>753.54</v>
      </c>
      <c r="G20" s="2">
        <f>IFERROR(__xludf.DUMMYFUNCTION("""COMPUTED_VALUE"""),45320.66666666667)</f>
        <v>45320.66667</v>
      </c>
      <c r="H20" s="1">
        <f>IFERROR(__xludf.DUMMYFUNCTION("""COMPUTED_VALUE"""),747.75)</f>
        <v>747.75</v>
      </c>
      <c r="J20" s="2">
        <f>IFERROR(__xludf.DUMMYFUNCTION("""COMPUTED_VALUE"""),45320.66666666667)</f>
        <v>45320.66667</v>
      </c>
      <c r="K20" s="1">
        <f>IFERROR(__xludf.DUMMYFUNCTION("""COMPUTED_VALUE"""),752.23)</f>
        <v>752.23</v>
      </c>
      <c r="M20" s="2">
        <f>IFERROR(__xludf.DUMMYFUNCTION("""COMPUTED_VALUE"""),45320.66666666667)</f>
        <v>45320.66667</v>
      </c>
      <c r="N20" s="1">
        <f>IFERROR(__xludf.DUMMYFUNCTION("""COMPUTED_VALUE"""),1.05383474E8)</f>
        <v>105383474</v>
      </c>
    </row>
    <row r="21">
      <c r="A21" s="2">
        <f>IFERROR(__xludf.DUMMYFUNCTION("""COMPUTED_VALUE"""),45321.66666666667)</f>
        <v>45321.66667</v>
      </c>
      <c r="B21" s="1">
        <f>IFERROR(__xludf.DUMMYFUNCTION("""COMPUTED_VALUE"""),751.89)</f>
        <v>751.89</v>
      </c>
      <c r="D21" s="2">
        <f>IFERROR(__xludf.DUMMYFUNCTION("""COMPUTED_VALUE"""),45321.66666666667)</f>
        <v>45321.66667</v>
      </c>
      <c r="E21" s="1">
        <f>IFERROR(__xludf.DUMMYFUNCTION("""COMPUTED_VALUE"""),756.73)</f>
        <v>756.73</v>
      </c>
      <c r="G21" s="2">
        <f>IFERROR(__xludf.DUMMYFUNCTION("""COMPUTED_VALUE"""),45321.66666666667)</f>
        <v>45321.66667</v>
      </c>
      <c r="H21" s="1">
        <f>IFERROR(__xludf.DUMMYFUNCTION("""COMPUTED_VALUE"""),749.6)</f>
        <v>749.6</v>
      </c>
      <c r="J21" s="2">
        <f>IFERROR(__xludf.DUMMYFUNCTION("""COMPUTED_VALUE"""),45321.66666666667)</f>
        <v>45321.66667</v>
      </c>
      <c r="K21" s="1">
        <f>IFERROR(__xludf.DUMMYFUNCTION("""COMPUTED_VALUE"""),756.36)</f>
        <v>756.36</v>
      </c>
      <c r="M21" s="2">
        <f>IFERROR(__xludf.DUMMYFUNCTION("""COMPUTED_VALUE"""),45321.66666666667)</f>
        <v>45321.66667</v>
      </c>
      <c r="N21" s="1">
        <f>IFERROR(__xludf.DUMMYFUNCTION("""COMPUTED_VALUE"""),9.8728562E7)</f>
        <v>98728562</v>
      </c>
    </row>
    <row r="22">
      <c r="A22" s="2">
        <f>IFERROR(__xludf.DUMMYFUNCTION("""COMPUTED_VALUE"""),45322.66666666667)</f>
        <v>45322.66667</v>
      </c>
      <c r="B22" s="1">
        <f>IFERROR(__xludf.DUMMYFUNCTION("""COMPUTED_VALUE"""),754.32)</f>
        <v>754.32</v>
      </c>
      <c r="D22" s="2">
        <f>IFERROR(__xludf.DUMMYFUNCTION("""COMPUTED_VALUE"""),45322.66666666667)</f>
        <v>45322.66667</v>
      </c>
      <c r="E22" s="1">
        <f>IFERROR(__xludf.DUMMYFUNCTION("""COMPUTED_VALUE"""),758.01)</f>
        <v>758.01</v>
      </c>
      <c r="G22" s="2">
        <f>IFERROR(__xludf.DUMMYFUNCTION("""COMPUTED_VALUE"""),45322.66666666667)</f>
        <v>45322.66667</v>
      </c>
      <c r="H22" s="1">
        <f>IFERROR(__xludf.DUMMYFUNCTION("""COMPUTED_VALUE"""),747.88)</f>
        <v>747.88</v>
      </c>
      <c r="J22" s="2">
        <f>IFERROR(__xludf.DUMMYFUNCTION("""COMPUTED_VALUE"""),45322.66666666667)</f>
        <v>45322.66667</v>
      </c>
      <c r="K22" s="1">
        <f>IFERROR(__xludf.DUMMYFUNCTION("""COMPUTED_VALUE"""),749.15)</f>
        <v>749.15</v>
      </c>
      <c r="M22" s="2">
        <f>IFERROR(__xludf.DUMMYFUNCTION("""COMPUTED_VALUE"""),45322.66666666667)</f>
        <v>45322.66667</v>
      </c>
      <c r="N22" s="1">
        <f>IFERROR(__xludf.DUMMYFUNCTION("""COMPUTED_VALUE"""),1.31410392E8)</f>
        <v>131410392</v>
      </c>
    </row>
    <row r="23">
      <c r="A23" s="2">
        <f>IFERROR(__xludf.DUMMYFUNCTION("""COMPUTED_VALUE"""),45323.66666666667)</f>
        <v>45323.66667</v>
      </c>
      <c r="B23" s="1">
        <f>IFERROR(__xludf.DUMMYFUNCTION("""COMPUTED_VALUE"""),749.16)</f>
        <v>749.16</v>
      </c>
      <c r="D23" s="2">
        <f>IFERROR(__xludf.DUMMYFUNCTION("""COMPUTED_VALUE"""),45323.66666666667)</f>
        <v>45323.66667</v>
      </c>
      <c r="E23" s="1">
        <f>IFERROR(__xludf.DUMMYFUNCTION("""COMPUTED_VALUE"""),764.8)</f>
        <v>764.8</v>
      </c>
      <c r="G23" s="2">
        <f>IFERROR(__xludf.DUMMYFUNCTION("""COMPUTED_VALUE"""),45323.66666666667)</f>
        <v>45323.66667</v>
      </c>
      <c r="H23" s="1">
        <f>IFERROR(__xludf.DUMMYFUNCTION("""COMPUTED_VALUE"""),745.2)</f>
        <v>745.2</v>
      </c>
      <c r="J23" s="2">
        <f>IFERROR(__xludf.DUMMYFUNCTION("""COMPUTED_VALUE"""),45323.66666666667)</f>
        <v>45323.66667</v>
      </c>
      <c r="K23" s="1">
        <f>IFERROR(__xludf.DUMMYFUNCTION("""COMPUTED_VALUE"""),764.6)</f>
        <v>764.6</v>
      </c>
      <c r="M23" s="2">
        <f>IFERROR(__xludf.DUMMYFUNCTION("""COMPUTED_VALUE"""),45323.66666666667)</f>
        <v>45323.66667</v>
      </c>
      <c r="N23" s="1">
        <f>IFERROR(__xludf.DUMMYFUNCTION("""COMPUTED_VALUE"""),1.00901845E8)</f>
        <v>100901845</v>
      </c>
    </row>
    <row r="24">
      <c r="A24" s="2">
        <f>IFERROR(__xludf.DUMMYFUNCTION("""COMPUTED_VALUE"""),45324.66666666667)</f>
        <v>45324.66667</v>
      </c>
      <c r="B24" s="1">
        <f>IFERROR(__xludf.DUMMYFUNCTION("""COMPUTED_VALUE"""),763.96)</f>
        <v>763.96</v>
      </c>
      <c r="D24" s="2">
        <f>IFERROR(__xludf.DUMMYFUNCTION("""COMPUTED_VALUE"""),45324.66666666667)</f>
        <v>45324.66667</v>
      </c>
      <c r="E24" s="1">
        <f>IFERROR(__xludf.DUMMYFUNCTION("""COMPUTED_VALUE"""),765.3)</f>
        <v>765.3</v>
      </c>
      <c r="G24" s="2">
        <f>IFERROR(__xludf.DUMMYFUNCTION("""COMPUTED_VALUE"""),45324.66666666667)</f>
        <v>45324.66667</v>
      </c>
      <c r="H24" s="1">
        <f>IFERROR(__xludf.DUMMYFUNCTION("""COMPUTED_VALUE"""),757.36)</f>
        <v>757.36</v>
      </c>
      <c r="J24" s="2">
        <f>IFERROR(__xludf.DUMMYFUNCTION("""COMPUTED_VALUE"""),45324.66666666667)</f>
        <v>45324.66667</v>
      </c>
      <c r="K24" s="1">
        <f>IFERROR(__xludf.DUMMYFUNCTION("""COMPUTED_VALUE"""),761.16)</f>
        <v>761.16</v>
      </c>
      <c r="M24" s="2">
        <f>IFERROR(__xludf.DUMMYFUNCTION("""COMPUTED_VALUE"""),45324.66666666667)</f>
        <v>45324.66667</v>
      </c>
      <c r="N24" s="1">
        <f>IFERROR(__xludf.DUMMYFUNCTION("""COMPUTED_VALUE"""),9.5658459E7)</f>
        <v>95658459</v>
      </c>
    </row>
    <row r="25">
      <c r="A25" s="2">
        <f>IFERROR(__xludf.DUMMYFUNCTION("""COMPUTED_VALUE"""),45327.66666666667)</f>
        <v>45327.66667</v>
      </c>
      <c r="B25" s="1">
        <f>IFERROR(__xludf.DUMMYFUNCTION("""COMPUTED_VALUE"""),759.71)</f>
        <v>759.71</v>
      </c>
      <c r="D25" s="2">
        <f>IFERROR(__xludf.DUMMYFUNCTION("""COMPUTED_VALUE"""),45327.66666666667)</f>
        <v>45327.66667</v>
      </c>
      <c r="E25" s="1">
        <f>IFERROR(__xludf.DUMMYFUNCTION("""COMPUTED_VALUE"""),759.71)</f>
        <v>759.71</v>
      </c>
      <c r="G25" s="2">
        <f>IFERROR(__xludf.DUMMYFUNCTION("""COMPUTED_VALUE"""),45327.66666666667)</f>
        <v>45327.66667</v>
      </c>
      <c r="H25" s="1">
        <f>IFERROR(__xludf.DUMMYFUNCTION("""COMPUTED_VALUE"""),752.82)</f>
        <v>752.82</v>
      </c>
      <c r="J25" s="2">
        <f>IFERROR(__xludf.DUMMYFUNCTION("""COMPUTED_VALUE"""),45327.66666666667)</f>
        <v>45327.66667</v>
      </c>
      <c r="K25" s="1">
        <f>IFERROR(__xludf.DUMMYFUNCTION("""COMPUTED_VALUE"""),752.86)</f>
        <v>752.86</v>
      </c>
      <c r="M25" s="2">
        <f>IFERROR(__xludf.DUMMYFUNCTION("""COMPUTED_VALUE"""),45327.66666666667)</f>
        <v>45327.66667</v>
      </c>
      <c r="N25" s="1">
        <f>IFERROR(__xludf.DUMMYFUNCTION("""COMPUTED_VALUE"""),1.04181366E8)</f>
        <v>104181366</v>
      </c>
    </row>
    <row r="26">
      <c r="A26" s="2">
        <f>IFERROR(__xludf.DUMMYFUNCTION("""COMPUTED_VALUE"""),45328.66666666667)</f>
        <v>45328.66667</v>
      </c>
      <c r="B26" s="1">
        <f>IFERROR(__xludf.DUMMYFUNCTION("""COMPUTED_VALUE"""),753.63)</f>
        <v>753.63</v>
      </c>
      <c r="D26" s="2">
        <f>IFERROR(__xludf.DUMMYFUNCTION("""COMPUTED_VALUE"""),45328.66666666667)</f>
        <v>45328.66667</v>
      </c>
      <c r="E26" s="1">
        <f>IFERROR(__xludf.DUMMYFUNCTION("""COMPUTED_VALUE"""),756.91)</f>
        <v>756.91</v>
      </c>
      <c r="G26" s="2">
        <f>IFERROR(__xludf.DUMMYFUNCTION("""COMPUTED_VALUE"""),45328.66666666667)</f>
        <v>45328.66667</v>
      </c>
      <c r="H26" s="1">
        <f>IFERROR(__xludf.DUMMYFUNCTION("""COMPUTED_VALUE"""),750.94)</f>
        <v>750.94</v>
      </c>
      <c r="J26" s="2">
        <f>IFERROR(__xludf.DUMMYFUNCTION("""COMPUTED_VALUE"""),45328.66666666667)</f>
        <v>45328.66667</v>
      </c>
      <c r="K26" s="1">
        <f>IFERROR(__xludf.DUMMYFUNCTION("""COMPUTED_VALUE"""),754.84)</f>
        <v>754.84</v>
      </c>
      <c r="M26" s="2">
        <f>IFERROR(__xludf.DUMMYFUNCTION("""COMPUTED_VALUE"""),45328.66666666667)</f>
        <v>45328.66667</v>
      </c>
      <c r="N26" s="1">
        <f>IFERROR(__xludf.DUMMYFUNCTION("""COMPUTED_VALUE"""),1.05888444E8)</f>
        <v>105888444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IFERROR(__xludf.DUMMYFUNCTION("""COMPUTED_VALUE"""),756.39)</f>
        <v>756.39</v>
      </c>
      <c r="D27" s="2">
        <f>IFERROR(__xludf.DUMMYFUNCTION("""COMPUTED_VALUE"""),45329.66666666667)</f>
        <v>45329.66667</v>
      </c>
      <c r="E27" s="1">
        <f>IFERROR(__xludf.DUMMYFUNCTION("""COMPUTED_VALUE"""),757.24)</f>
        <v>757.24</v>
      </c>
      <c r="G27" s="2">
        <f>IFERROR(__xludf.DUMMYFUNCTION("""COMPUTED_VALUE"""),45329.66666666667)</f>
        <v>45329.66667</v>
      </c>
      <c r="H27" s="1">
        <f>IFERROR(__xludf.DUMMYFUNCTION("""COMPUTED_VALUE"""),751.15)</f>
        <v>751.15</v>
      </c>
      <c r="J27" s="2">
        <f>IFERROR(__xludf.DUMMYFUNCTION("""COMPUTED_VALUE"""),45329.66666666667)</f>
        <v>45329.66667</v>
      </c>
      <c r="K27" s="1">
        <f>IFERROR(__xludf.DUMMYFUNCTION("""COMPUTED_VALUE"""),751.41)</f>
        <v>751.41</v>
      </c>
      <c r="M27" s="2">
        <f>IFERROR(__xludf.DUMMYFUNCTION("""COMPUTED_VALUE"""),45329.66666666667)</f>
        <v>45329.66667</v>
      </c>
      <c r="N27" s="1">
        <f>IFERROR(__xludf.DUMMYFUNCTION("""COMPUTED_VALUE"""),9.2727002E7)</f>
        <v>92727002</v>
      </c>
    </row>
    <row r="28">
      <c r="A28" s="2">
        <f>IFERROR(__xludf.DUMMYFUNCTION("""COMPUTED_VALUE"""),45330.66666666667)</f>
        <v>45330.66667</v>
      </c>
      <c r="B28" s="1">
        <f>IFERROR(__xludf.DUMMYFUNCTION("""COMPUTED_VALUE"""),751.56)</f>
        <v>751.56</v>
      </c>
      <c r="D28" s="2">
        <f>IFERROR(__xludf.DUMMYFUNCTION("""COMPUTED_VALUE"""),45330.66666666667)</f>
        <v>45330.66667</v>
      </c>
      <c r="E28" s="1">
        <f>IFERROR(__xludf.DUMMYFUNCTION("""COMPUTED_VALUE"""),756.55)</f>
        <v>756.55</v>
      </c>
      <c r="G28" s="2">
        <f>IFERROR(__xludf.DUMMYFUNCTION("""COMPUTED_VALUE"""),45330.66666666667)</f>
        <v>45330.66667</v>
      </c>
      <c r="H28" s="1">
        <f>IFERROR(__xludf.DUMMYFUNCTION("""COMPUTED_VALUE"""),749.96)</f>
        <v>749.96</v>
      </c>
      <c r="J28" s="2">
        <f>IFERROR(__xludf.DUMMYFUNCTION("""COMPUTED_VALUE"""),45330.66666666667)</f>
        <v>45330.66667</v>
      </c>
      <c r="K28" s="1">
        <f>IFERROR(__xludf.DUMMYFUNCTION("""COMPUTED_VALUE"""),754.65)</f>
        <v>754.65</v>
      </c>
      <c r="M28" s="2">
        <f>IFERROR(__xludf.DUMMYFUNCTION("""COMPUTED_VALUE"""),45330.66666666667)</f>
        <v>45330.66667</v>
      </c>
      <c r="N28" s="1">
        <f>IFERROR(__xludf.DUMMYFUNCTION("""COMPUTED_VALUE"""),1.00942823E8)</f>
        <v>100942823</v>
      </c>
    </row>
    <row r="29">
      <c r="A29" s="2">
        <f>IFERROR(__xludf.DUMMYFUNCTION("""COMPUTED_VALUE"""),45331.66666666667)</f>
        <v>45331.66667</v>
      </c>
      <c r="B29" s="1">
        <f>IFERROR(__xludf.DUMMYFUNCTION("""COMPUTED_VALUE"""),750.13)</f>
        <v>750.13</v>
      </c>
      <c r="D29" s="2">
        <f>IFERROR(__xludf.DUMMYFUNCTION("""COMPUTED_VALUE"""),45331.66666666667)</f>
        <v>45331.66667</v>
      </c>
      <c r="E29" s="1">
        <f>IFERROR(__xludf.DUMMYFUNCTION("""COMPUTED_VALUE"""),750.13)</f>
        <v>750.13</v>
      </c>
      <c r="G29" s="2">
        <f>IFERROR(__xludf.DUMMYFUNCTION("""COMPUTED_VALUE"""),45331.66666666667)</f>
        <v>45331.66667</v>
      </c>
      <c r="H29" s="1">
        <f>IFERROR(__xludf.DUMMYFUNCTION("""COMPUTED_VALUE"""),739.8)</f>
        <v>739.8</v>
      </c>
      <c r="J29" s="2">
        <f>IFERROR(__xludf.DUMMYFUNCTION("""COMPUTED_VALUE"""),45331.66666666667)</f>
        <v>45331.66667</v>
      </c>
      <c r="K29" s="1">
        <f>IFERROR(__xludf.DUMMYFUNCTION("""COMPUTED_VALUE"""),741.58)</f>
        <v>741.58</v>
      </c>
      <c r="M29" s="2">
        <f>IFERROR(__xludf.DUMMYFUNCTION("""COMPUTED_VALUE"""),45331.66666666667)</f>
        <v>45331.66667</v>
      </c>
      <c r="N29" s="1">
        <f>IFERROR(__xludf.DUMMYFUNCTION("""COMPUTED_VALUE"""),1.06438605E8)</f>
        <v>106438605</v>
      </c>
    </row>
    <row r="30">
      <c r="A30" s="2">
        <f>IFERROR(__xludf.DUMMYFUNCTION("""COMPUTED_VALUE"""),45334.66666666667)</f>
        <v>45334.66667</v>
      </c>
      <c r="B30" s="1">
        <f>IFERROR(__xludf.DUMMYFUNCTION("""COMPUTED_VALUE"""),741.9)</f>
        <v>741.9</v>
      </c>
      <c r="D30" s="2">
        <f>IFERROR(__xludf.DUMMYFUNCTION("""COMPUTED_VALUE"""),45334.66666666667)</f>
        <v>45334.66667</v>
      </c>
      <c r="E30" s="1">
        <f>IFERROR(__xludf.DUMMYFUNCTION("""COMPUTED_VALUE"""),749.74)</f>
        <v>749.74</v>
      </c>
      <c r="G30" s="2">
        <f>IFERROR(__xludf.DUMMYFUNCTION("""COMPUTED_VALUE"""),45334.66666666667)</f>
        <v>45334.66667</v>
      </c>
      <c r="H30" s="1">
        <f>IFERROR(__xludf.DUMMYFUNCTION("""COMPUTED_VALUE"""),738.9)</f>
        <v>738.9</v>
      </c>
      <c r="J30" s="2">
        <f>IFERROR(__xludf.DUMMYFUNCTION("""COMPUTED_VALUE"""),45334.66666666667)</f>
        <v>45334.66667</v>
      </c>
      <c r="K30" s="1">
        <f>IFERROR(__xludf.DUMMYFUNCTION("""COMPUTED_VALUE"""),749.12)</f>
        <v>749.12</v>
      </c>
      <c r="M30" s="2">
        <f>IFERROR(__xludf.DUMMYFUNCTION("""COMPUTED_VALUE"""),45334.66666666667)</f>
        <v>45334.66667</v>
      </c>
      <c r="N30" s="1">
        <f>IFERROR(__xludf.DUMMYFUNCTION("""COMPUTED_VALUE"""),9.360942E7)</f>
        <v>93609420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IFERROR(__xludf.DUMMYFUNCTION("""COMPUTED_VALUE"""),749.49)</f>
        <v>749.49</v>
      </c>
      <c r="D31" s="2">
        <f>IFERROR(__xludf.DUMMYFUNCTION("""COMPUTED_VALUE"""),45335.66666666667)</f>
        <v>45335.66667</v>
      </c>
      <c r="E31" s="1">
        <f>IFERROR(__xludf.DUMMYFUNCTION("""COMPUTED_VALUE"""),752.71)</f>
        <v>752.71</v>
      </c>
      <c r="G31" s="2">
        <f>IFERROR(__xludf.DUMMYFUNCTION("""COMPUTED_VALUE"""),45335.66666666667)</f>
        <v>45335.66667</v>
      </c>
      <c r="H31" s="1">
        <f>IFERROR(__xludf.DUMMYFUNCTION("""COMPUTED_VALUE"""),736.89)</f>
        <v>736.89</v>
      </c>
      <c r="J31" s="2">
        <f>IFERROR(__xludf.DUMMYFUNCTION("""COMPUTED_VALUE"""),45335.66666666667)</f>
        <v>45335.66667</v>
      </c>
      <c r="K31" s="1">
        <f>IFERROR(__xludf.DUMMYFUNCTION("""COMPUTED_VALUE"""),741.98)</f>
        <v>741.98</v>
      </c>
      <c r="M31" s="2">
        <f>IFERROR(__xludf.DUMMYFUNCTION("""COMPUTED_VALUE"""),45335.66666666667)</f>
        <v>45335.66667</v>
      </c>
      <c r="N31" s="1">
        <f>IFERROR(__xludf.DUMMYFUNCTION("""COMPUTED_VALUE"""),1.23940343E8)</f>
        <v>123940343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IFERROR(__xludf.DUMMYFUNCTION("""COMPUTED_VALUE"""),740.62)</f>
        <v>740.62</v>
      </c>
      <c r="D32" s="2">
        <f>IFERROR(__xludf.DUMMYFUNCTION("""COMPUTED_VALUE"""),45336.66666666667)</f>
        <v>45336.66667</v>
      </c>
      <c r="E32" s="1">
        <f>IFERROR(__xludf.DUMMYFUNCTION("""COMPUTED_VALUE"""),741.72)</f>
        <v>741.72</v>
      </c>
      <c r="G32" s="2">
        <f>IFERROR(__xludf.DUMMYFUNCTION("""COMPUTED_VALUE"""),45336.66666666667)</f>
        <v>45336.66667</v>
      </c>
      <c r="H32" s="1">
        <f>IFERROR(__xludf.DUMMYFUNCTION("""COMPUTED_VALUE"""),733.54)</f>
        <v>733.54</v>
      </c>
      <c r="J32" s="2">
        <f>IFERROR(__xludf.DUMMYFUNCTION("""COMPUTED_VALUE"""),45336.66666666667)</f>
        <v>45336.66667</v>
      </c>
      <c r="K32" s="1">
        <f>IFERROR(__xludf.DUMMYFUNCTION("""COMPUTED_VALUE"""),738.3)</f>
        <v>738.3</v>
      </c>
      <c r="M32" s="2">
        <f>IFERROR(__xludf.DUMMYFUNCTION("""COMPUTED_VALUE"""),45336.66666666667)</f>
        <v>45336.66667</v>
      </c>
      <c r="N32" s="1">
        <f>IFERROR(__xludf.DUMMYFUNCTION("""COMPUTED_VALUE"""),1.13478196E8)</f>
        <v>113478196</v>
      </c>
    </row>
    <row r="33">
      <c r="A33" s="2">
        <f>IFERROR(__xludf.DUMMYFUNCTION("""COMPUTED_VALUE"""),45337.66666666667)</f>
        <v>45337.66667</v>
      </c>
      <c r="B33" s="1">
        <f>IFERROR(__xludf.DUMMYFUNCTION("""COMPUTED_VALUE"""),739.67)</f>
        <v>739.67</v>
      </c>
      <c r="D33" s="2">
        <f>IFERROR(__xludf.DUMMYFUNCTION("""COMPUTED_VALUE"""),45337.66666666667)</f>
        <v>45337.66667</v>
      </c>
      <c r="E33" s="1">
        <f>IFERROR(__xludf.DUMMYFUNCTION("""COMPUTED_VALUE"""),743.96)</f>
        <v>743.96</v>
      </c>
      <c r="G33" s="2">
        <f>IFERROR(__xludf.DUMMYFUNCTION("""COMPUTED_VALUE"""),45337.66666666667)</f>
        <v>45337.66667</v>
      </c>
      <c r="H33" s="1">
        <f>IFERROR(__xludf.DUMMYFUNCTION("""COMPUTED_VALUE"""),739.67)</f>
        <v>739.67</v>
      </c>
      <c r="J33" s="2">
        <f>IFERROR(__xludf.DUMMYFUNCTION("""COMPUTED_VALUE"""),45337.66666666667)</f>
        <v>45337.66667</v>
      </c>
      <c r="K33" s="1">
        <f>IFERROR(__xludf.DUMMYFUNCTION("""COMPUTED_VALUE"""),742.69)</f>
        <v>742.69</v>
      </c>
      <c r="M33" s="2">
        <f>IFERROR(__xludf.DUMMYFUNCTION("""COMPUTED_VALUE"""),45337.66666666667)</f>
        <v>45337.66667</v>
      </c>
      <c r="N33" s="1">
        <f>IFERROR(__xludf.DUMMYFUNCTION("""COMPUTED_VALUE"""),8.9130042E7)</f>
        <v>89130042</v>
      </c>
    </row>
    <row r="34">
      <c r="A34" s="2">
        <f>IFERROR(__xludf.DUMMYFUNCTION("""COMPUTED_VALUE"""),45338.66666666667)</f>
        <v>45338.66667</v>
      </c>
      <c r="B34" s="1">
        <f>IFERROR(__xludf.DUMMYFUNCTION("""COMPUTED_VALUE"""),741.63)</f>
        <v>741.63</v>
      </c>
      <c r="D34" s="2">
        <f>IFERROR(__xludf.DUMMYFUNCTION("""COMPUTED_VALUE"""),45338.66666666667)</f>
        <v>45338.66667</v>
      </c>
      <c r="E34" s="1">
        <f>IFERROR(__xludf.DUMMYFUNCTION("""COMPUTED_VALUE"""),743.69)</f>
        <v>743.69</v>
      </c>
      <c r="G34" s="2">
        <f>IFERROR(__xludf.DUMMYFUNCTION("""COMPUTED_VALUE"""),45338.66666666667)</f>
        <v>45338.66667</v>
      </c>
      <c r="H34" s="1">
        <f>IFERROR(__xludf.DUMMYFUNCTION("""COMPUTED_VALUE"""),735.73)</f>
        <v>735.73</v>
      </c>
      <c r="J34" s="2">
        <f>IFERROR(__xludf.DUMMYFUNCTION("""COMPUTED_VALUE"""),45338.66666666667)</f>
        <v>45338.66667</v>
      </c>
      <c r="K34" s="1">
        <f>IFERROR(__xludf.DUMMYFUNCTION("""COMPUTED_VALUE"""),740.52)</f>
        <v>740.52</v>
      </c>
      <c r="M34" s="2">
        <f>IFERROR(__xludf.DUMMYFUNCTION("""COMPUTED_VALUE"""),45338.66666666667)</f>
        <v>45338.66667</v>
      </c>
      <c r="N34" s="1">
        <f>IFERROR(__xludf.DUMMYFUNCTION("""COMPUTED_VALUE"""),9.9064036E7)</f>
        <v>99064036</v>
      </c>
    </row>
    <row r="35">
      <c r="A35" s="2">
        <f>IFERROR(__xludf.DUMMYFUNCTION("""COMPUTED_VALUE"""),45342.66666666667)</f>
        <v>45342.66667</v>
      </c>
      <c r="B35" s="1">
        <f>IFERROR(__xludf.DUMMYFUNCTION("""COMPUTED_VALUE"""),742.5)</f>
        <v>742.5</v>
      </c>
      <c r="D35" s="2">
        <f>IFERROR(__xludf.DUMMYFUNCTION("""COMPUTED_VALUE"""),45342.66666666667)</f>
        <v>45342.66667</v>
      </c>
      <c r="E35" s="1">
        <f>IFERROR(__xludf.DUMMYFUNCTION("""COMPUTED_VALUE"""),754.0)</f>
        <v>754</v>
      </c>
      <c r="G35" s="2">
        <f>IFERROR(__xludf.DUMMYFUNCTION("""COMPUTED_VALUE"""),45342.66666666667)</f>
        <v>45342.66667</v>
      </c>
      <c r="H35" s="1">
        <f>IFERROR(__xludf.DUMMYFUNCTION("""COMPUTED_VALUE"""),742.5)</f>
        <v>742.5</v>
      </c>
      <c r="J35" s="2">
        <f>IFERROR(__xludf.DUMMYFUNCTION("""COMPUTED_VALUE"""),45342.66666666667)</f>
        <v>45342.66667</v>
      </c>
      <c r="K35" s="1">
        <f>IFERROR(__xludf.DUMMYFUNCTION("""COMPUTED_VALUE"""),751.82)</f>
        <v>751.82</v>
      </c>
      <c r="M35" s="2">
        <f>IFERROR(__xludf.DUMMYFUNCTION("""COMPUTED_VALUE"""),45342.66666666667)</f>
        <v>45342.66667</v>
      </c>
      <c r="N35" s="1">
        <f>IFERROR(__xludf.DUMMYFUNCTION("""COMPUTED_VALUE"""),1.13185771E8)</f>
        <v>113185771</v>
      </c>
    </row>
    <row r="36">
      <c r="A36" s="2">
        <f>IFERROR(__xludf.DUMMYFUNCTION("""COMPUTED_VALUE"""),45343.66666666667)</f>
        <v>45343.66667</v>
      </c>
      <c r="B36" s="1">
        <f>IFERROR(__xludf.DUMMYFUNCTION("""COMPUTED_VALUE"""),753.69)</f>
        <v>753.69</v>
      </c>
      <c r="D36" s="2">
        <f>IFERROR(__xludf.DUMMYFUNCTION("""COMPUTED_VALUE"""),45343.66666666667)</f>
        <v>45343.66667</v>
      </c>
      <c r="E36" s="1">
        <f>IFERROR(__xludf.DUMMYFUNCTION("""COMPUTED_VALUE"""),757.01)</f>
        <v>757.01</v>
      </c>
      <c r="G36" s="2">
        <f>IFERROR(__xludf.DUMMYFUNCTION("""COMPUTED_VALUE"""),45343.66666666667)</f>
        <v>45343.66667</v>
      </c>
      <c r="H36" s="1">
        <f>IFERROR(__xludf.DUMMYFUNCTION("""COMPUTED_VALUE"""),751.16)</f>
        <v>751.16</v>
      </c>
      <c r="J36" s="2">
        <f>IFERROR(__xludf.DUMMYFUNCTION("""COMPUTED_VALUE"""),45343.66666666667)</f>
        <v>45343.66667</v>
      </c>
      <c r="K36" s="1">
        <f>IFERROR(__xludf.DUMMYFUNCTION("""COMPUTED_VALUE"""),754.65)</f>
        <v>754.65</v>
      </c>
      <c r="M36" s="2">
        <f>IFERROR(__xludf.DUMMYFUNCTION("""COMPUTED_VALUE"""),45343.66666666667)</f>
        <v>45343.66667</v>
      </c>
      <c r="N36" s="1">
        <f>IFERROR(__xludf.DUMMYFUNCTION("""COMPUTED_VALUE"""),9.4505266E7)</f>
        <v>94505266</v>
      </c>
    </row>
    <row r="37">
      <c r="A37" s="2">
        <f>IFERROR(__xludf.DUMMYFUNCTION("""COMPUTED_VALUE"""),45344.66666666667)</f>
        <v>45344.66667</v>
      </c>
      <c r="B37" s="1">
        <f>IFERROR(__xludf.DUMMYFUNCTION("""COMPUTED_VALUE"""),751.0)</f>
        <v>751</v>
      </c>
      <c r="D37" s="2">
        <f>IFERROR(__xludf.DUMMYFUNCTION("""COMPUTED_VALUE"""),45344.66666666667)</f>
        <v>45344.66667</v>
      </c>
      <c r="E37" s="1">
        <f>IFERROR(__xludf.DUMMYFUNCTION("""COMPUTED_VALUE"""),754.39)</f>
        <v>754.39</v>
      </c>
      <c r="G37" s="2">
        <f>IFERROR(__xludf.DUMMYFUNCTION("""COMPUTED_VALUE"""),45344.66666666667)</f>
        <v>45344.66667</v>
      </c>
      <c r="H37" s="1">
        <f>IFERROR(__xludf.DUMMYFUNCTION("""COMPUTED_VALUE"""),744.24)</f>
        <v>744.24</v>
      </c>
      <c r="J37" s="2">
        <f>IFERROR(__xludf.DUMMYFUNCTION("""COMPUTED_VALUE"""),45344.66666666667)</f>
        <v>45344.66667</v>
      </c>
      <c r="K37" s="1">
        <f>IFERROR(__xludf.DUMMYFUNCTION("""COMPUTED_VALUE"""),753.53)</f>
        <v>753.53</v>
      </c>
      <c r="M37" s="2">
        <f>IFERROR(__xludf.DUMMYFUNCTION("""COMPUTED_VALUE"""),45344.66666666667)</f>
        <v>45344.66667</v>
      </c>
      <c r="N37" s="1">
        <f>IFERROR(__xludf.DUMMYFUNCTION("""COMPUTED_VALUE"""),1.06848369E8)</f>
        <v>106848369</v>
      </c>
    </row>
    <row r="38">
      <c r="A38" s="2">
        <f>IFERROR(__xludf.DUMMYFUNCTION("""COMPUTED_VALUE"""),45345.66666666667)</f>
        <v>45345.66667</v>
      </c>
      <c r="B38" s="1">
        <f>IFERROR(__xludf.DUMMYFUNCTION("""COMPUTED_VALUE"""),753.24)</f>
        <v>753.24</v>
      </c>
      <c r="D38" s="2">
        <f>IFERROR(__xludf.DUMMYFUNCTION("""COMPUTED_VALUE"""),45345.66666666667)</f>
        <v>45345.66667</v>
      </c>
      <c r="E38" s="1">
        <f>IFERROR(__xludf.DUMMYFUNCTION("""COMPUTED_VALUE"""),759.29)</f>
        <v>759.29</v>
      </c>
      <c r="G38" s="2">
        <f>IFERROR(__xludf.DUMMYFUNCTION("""COMPUTED_VALUE"""),45345.66666666667)</f>
        <v>45345.66667</v>
      </c>
      <c r="H38" s="1">
        <f>IFERROR(__xludf.DUMMYFUNCTION("""COMPUTED_VALUE"""),751.19)</f>
        <v>751.19</v>
      </c>
      <c r="J38" s="2">
        <f>IFERROR(__xludf.DUMMYFUNCTION("""COMPUTED_VALUE"""),45345.66666666667)</f>
        <v>45345.66667</v>
      </c>
      <c r="K38" s="1">
        <f>IFERROR(__xludf.DUMMYFUNCTION("""COMPUTED_VALUE"""),755.13)</f>
        <v>755.13</v>
      </c>
      <c r="M38" s="2">
        <f>IFERROR(__xludf.DUMMYFUNCTION("""COMPUTED_VALUE"""),45345.66666666667)</f>
        <v>45345.66667</v>
      </c>
      <c r="N38" s="1">
        <f>IFERROR(__xludf.DUMMYFUNCTION("""COMPUTED_VALUE"""),9.9573382E7)</f>
        <v>99573382</v>
      </c>
    </row>
    <row r="39">
      <c r="A39" s="2">
        <f>IFERROR(__xludf.DUMMYFUNCTION("""COMPUTED_VALUE"""),45348.66666666667)</f>
        <v>45348.66667</v>
      </c>
      <c r="B39" s="1">
        <f>IFERROR(__xludf.DUMMYFUNCTION("""COMPUTED_VALUE"""),754.82)</f>
        <v>754.82</v>
      </c>
      <c r="D39" s="2">
        <f>IFERROR(__xludf.DUMMYFUNCTION("""COMPUTED_VALUE"""),45348.66666666667)</f>
        <v>45348.66667</v>
      </c>
      <c r="E39" s="1">
        <f>IFERROR(__xludf.DUMMYFUNCTION("""COMPUTED_VALUE"""),754.98)</f>
        <v>754.98</v>
      </c>
      <c r="G39" s="2">
        <f>IFERROR(__xludf.DUMMYFUNCTION("""COMPUTED_VALUE"""),45348.66666666667)</f>
        <v>45348.66667</v>
      </c>
      <c r="H39" s="1">
        <f>IFERROR(__xludf.DUMMYFUNCTION("""COMPUTED_VALUE"""),748.8)</f>
        <v>748.8</v>
      </c>
      <c r="J39" s="2">
        <f>IFERROR(__xludf.DUMMYFUNCTION("""COMPUTED_VALUE"""),45348.66666666667)</f>
        <v>45348.66667</v>
      </c>
      <c r="K39" s="1">
        <f>IFERROR(__xludf.DUMMYFUNCTION("""COMPUTED_VALUE"""),750.25)</f>
        <v>750.25</v>
      </c>
      <c r="M39" s="2">
        <f>IFERROR(__xludf.DUMMYFUNCTION("""COMPUTED_VALUE"""),45348.66666666667)</f>
        <v>45348.66667</v>
      </c>
      <c r="N39" s="1">
        <f>IFERROR(__xludf.DUMMYFUNCTION("""COMPUTED_VALUE"""),9.7313055E7)</f>
        <v>97313055</v>
      </c>
    </row>
    <row r="40">
      <c r="A40" s="2">
        <f>IFERROR(__xludf.DUMMYFUNCTION("""COMPUTED_VALUE"""),45349.66666666667)</f>
        <v>45349.66667</v>
      </c>
      <c r="B40" s="1">
        <f>IFERROR(__xludf.DUMMYFUNCTION("""COMPUTED_VALUE"""),750.61)</f>
        <v>750.61</v>
      </c>
      <c r="D40" s="2">
        <f>IFERROR(__xludf.DUMMYFUNCTION("""COMPUTED_VALUE"""),45349.66666666667)</f>
        <v>45349.66667</v>
      </c>
      <c r="E40" s="1">
        <f>IFERROR(__xludf.DUMMYFUNCTION("""COMPUTED_VALUE"""),751.3)</f>
        <v>751.3</v>
      </c>
      <c r="G40" s="2">
        <f>IFERROR(__xludf.DUMMYFUNCTION("""COMPUTED_VALUE"""),45349.66666666667)</f>
        <v>45349.66667</v>
      </c>
      <c r="H40" s="1">
        <f>IFERROR(__xludf.DUMMYFUNCTION("""COMPUTED_VALUE"""),745.91)</f>
        <v>745.91</v>
      </c>
      <c r="J40" s="2">
        <f>IFERROR(__xludf.DUMMYFUNCTION("""COMPUTED_VALUE"""),45349.66666666667)</f>
        <v>45349.66667</v>
      </c>
      <c r="K40" s="1">
        <f>IFERROR(__xludf.DUMMYFUNCTION("""COMPUTED_VALUE"""),748.32)</f>
        <v>748.32</v>
      </c>
      <c r="M40" s="2">
        <f>IFERROR(__xludf.DUMMYFUNCTION("""COMPUTED_VALUE"""),45349.66666666667)</f>
        <v>45349.66667</v>
      </c>
      <c r="N40" s="1">
        <f>IFERROR(__xludf.DUMMYFUNCTION("""COMPUTED_VALUE"""),8.8734448E7)</f>
        <v>88734448</v>
      </c>
    </row>
    <row r="41">
      <c r="A41" s="2">
        <f>IFERROR(__xludf.DUMMYFUNCTION("""COMPUTED_VALUE"""),45350.66666666667)</f>
        <v>45350.66667</v>
      </c>
      <c r="B41" s="1">
        <f>IFERROR(__xludf.DUMMYFUNCTION("""COMPUTED_VALUE"""),748.58)</f>
        <v>748.58</v>
      </c>
      <c r="D41" s="2">
        <f>IFERROR(__xludf.DUMMYFUNCTION("""COMPUTED_VALUE"""),45350.66666666667)</f>
        <v>45350.66667</v>
      </c>
      <c r="E41" s="1">
        <f>IFERROR(__xludf.DUMMYFUNCTION("""COMPUTED_VALUE"""),749.18)</f>
        <v>749.18</v>
      </c>
      <c r="G41" s="2">
        <f>IFERROR(__xludf.DUMMYFUNCTION("""COMPUTED_VALUE"""),45350.66666666667)</f>
        <v>45350.66667</v>
      </c>
      <c r="H41" s="1">
        <f>IFERROR(__xludf.DUMMYFUNCTION("""COMPUTED_VALUE"""),744.44)</f>
        <v>744.44</v>
      </c>
      <c r="J41" s="2">
        <f>IFERROR(__xludf.DUMMYFUNCTION("""COMPUTED_VALUE"""),45350.66666666667)</f>
        <v>45350.66667</v>
      </c>
      <c r="K41" s="1">
        <f>IFERROR(__xludf.DUMMYFUNCTION("""COMPUTED_VALUE"""),747.33)</f>
        <v>747.33</v>
      </c>
      <c r="M41" s="2">
        <f>IFERROR(__xludf.DUMMYFUNCTION("""COMPUTED_VALUE"""),45350.66666666667)</f>
        <v>45350.66667</v>
      </c>
      <c r="N41" s="1">
        <f>IFERROR(__xludf.DUMMYFUNCTION("""COMPUTED_VALUE"""),8.6383485E7)</f>
        <v>86383485</v>
      </c>
    </row>
    <row r="42">
      <c r="A42" s="2">
        <f>IFERROR(__xludf.DUMMYFUNCTION("""COMPUTED_VALUE"""),45351.66666666667)</f>
        <v>45351.66667</v>
      </c>
      <c r="B42" s="1">
        <f>IFERROR(__xludf.DUMMYFUNCTION("""COMPUTED_VALUE"""),748.71)</f>
        <v>748.71</v>
      </c>
      <c r="D42" s="2">
        <f>IFERROR(__xludf.DUMMYFUNCTION("""COMPUTED_VALUE"""),45351.66666666667)</f>
        <v>45351.66667</v>
      </c>
      <c r="E42" s="1">
        <f>IFERROR(__xludf.DUMMYFUNCTION("""COMPUTED_VALUE"""),753.81)</f>
        <v>753.81</v>
      </c>
      <c r="G42" s="2">
        <f>IFERROR(__xludf.DUMMYFUNCTION("""COMPUTED_VALUE"""),45351.66666666667)</f>
        <v>45351.66667</v>
      </c>
      <c r="H42" s="1">
        <f>IFERROR(__xludf.DUMMYFUNCTION("""COMPUTED_VALUE"""),745.8)</f>
        <v>745.8</v>
      </c>
      <c r="J42" s="2">
        <f>IFERROR(__xludf.DUMMYFUNCTION("""COMPUTED_VALUE"""),45351.66666666667)</f>
        <v>45351.66667</v>
      </c>
      <c r="K42" s="1">
        <f>IFERROR(__xludf.DUMMYFUNCTION("""COMPUTED_VALUE"""),749.33)</f>
        <v>749.33</v>
      </c>
      <c r="M42" s="2">
        <f>IFERROR(__xludf.DUMMYFUNCTION("""COMPUTED_VALUE"""),45351.66666666667)</f>
        <v>45351.66667</v>
      </c>
      <c r="N42" s="1">
        <f>IFERROR(__xludf.DUMMYFUNCTION("""COMPUTED_VALUE"""),1.75318258E8)</f>
        <v>175318258</v>
      </c>
    </row>
    <row r="43">
      <c r="A43" s="2">
        <f>IFERROR(__xludf.DUMMYFUNCTION("""COMPUTED_VALUE"""),45352.66666666667)</f>
        <v>45352.66667</v>
      </c>
      <c r="B43" s="1">
        <f>IFERROR(__xludf.DUMMYFUNCTION("""COMPUTED_VALUE"""),748.4)</f>
        <v>748.4</v>
      </c>
      <c r="D43" s="2">
        <f>IFERROR(__xludf.DUMMYFUNCTION("""COMPUTED_VALUE"""),45352.66666666667)</f>
        <v>45352.66667</v>
      </c>
      <c r="E43" s="1">
        <f>IFERROR(__xludf.DUMMYFUNCTION("""COMPUTED_VALUE"""),748.4)</f>
        <v>748.4</v>
      </c>
      <c r="G43" s="2">
        <f>IFERROR(__xludf.DUMMYFUNCTION("""COMPUTED_VALUE"""),45352.66666666667)</f>
        <v>45352.66667</v>
      </c>
      <c r="H43" s="1">
        <f>IFERROR(__xludf.DUMMYFUNCTION("""COMPUTED_VALUE"""),741.76)</f>
        <v>741.76</v>
      </c>
      <c r="J43" s="2">
        <f>IFERROR(__xludf.DUMMYFUNCTION("""COMPUTED_VALUE"""),45352.66666666667)</f>
        <v>45352.66667</v>
      </c>
      <c r="K43" s="1">
        <f>IFERROR(__xludf.DUMMYFUNCTION("""COMPUTED_VALUE"""),745.01)</f>
        <v>745.01</v>
      </c>
      <c r="M43" s="2">
        <f>IFERROR(__xludf.DUMMYFUNCTION("""COMPUTED_VALUE"""),45352.66666666667)</f>
        <v>45352.66667</v>
      </c>
      <c r="N43" s="1">
        <f>IFERROR(__xludf.DUMMYFUNCTION("""COMPUTED_VALUE"""),1.48075918E8)</f>
        <v>148075918</v>
      </c>
    </row>
    <row r="44">
      <c r="A44" s="2">
        <f>IFERROR(__xludf.DUMMYFUNCTION("""COMPUTED_VALUE"""),45355.66666666667)</f>
        <v>45355.66667</v>
      </c>
      <c r="B44" s="1">
        <f>IFERROR(__xludf.DUMMYFUNCTION("""COMPUTED_VALUE"""),744.34)</f>
        <v>744.34</v>
      </c>
      <c r="D44" s="2">
        <f>IFERROR(__xludf.DUMMYFUNCTION("""COMPUTED_VALUE"""),45355.66666666667)</f>
        <v>45355.66667</v>
      </c>
      <c r="E44" s="1">
        <f>IFERROR(__xludf.DUMMYFUNCTION("""COMPUTED_VALUE"""),745.94)</f>
        <v>745.94</v>
      </c>
      <c r="G44" s="2">
        <f>IFERROR(__xludf.DUMMYFUNCTION("""COMPUTED_VALUE"""),45355.66666666667)</f>
        <v>45355.66667</v>
      </c>
      <c r="H44" s="1">
        <f>IFERROR(__xludf.DUMMYFUNCTION("""COMPUTED_VALUE"""),741.1)</f>
        <v>741.1</v>
      </c>
      <c r="J44" s="2">
        <f>IFERROR(__xludf.DUMMYFUNCTION("""COMPUTED_VALUE"""),45355.66666666667)</f>
        <v>45355.66667</v>
      </c>
      <c r="K44" s="1">
        <f>IFERROR(__xludf.DUMMYFUNCTION("""COMPUTED_VALUE"""),744.92)</f>
        <v>744.92</v>
      </c>
      <c r="M44" s="2">
        <f>IFERROR(__xludf.DUMMYFUNCTION("""COMPUTED_VALUE"""),45355.66666666667)</f>
        <v>45355.66667</v>
      </c>
      <c r="N44" s="1">
        <f>IFERROR(__xludf.DUMMYFUNCTION("""COMPUTED_VALUE"""),1.15280245E8)</f>
        <v>115280245</v>
      </c>
    </row>
    <row r="45">
      <c r="A45" s="2">
        <f>IFERROR(__xludf.DUMMYFUNCTION("""COMPUTED_VALUE"""),45356.66666666667)</f>
        <v>45356.66667</v>
      </c>
      <c r="B45" s="1">
        <f>IFERROR(__xludf.DUMMYFUNCTION("""COMPUTED_VALUE"""),744.73)</f>
        <v>744.73</v>
      </c>
      <c r="D45" s="2">
        <f>IFERROR(__xludf.DUMMYFUNCTION("""COMPUTED_VALUE"""),45356.66666666667)</f>
        <v>45356.66667</v>
      </c>
      <c r="E45" s="1">
        <f>IFERROR(__xludf.DUMMYFUNCTION("""COMPUTED_VALUE"""),748.27)</f>
        <v>748.27</v>
      </c>
      <c r="G45" s="2">
        <f>IFERROR(__xludf.DUMMYFUNCTION("""COMPUTED_VALUE"""),45356.66666666667)</f>
        <v>45356.66667</v>
      </c>
      <c r="H45" s="1">
        <f>IFERROR(__xludf.DUMMYFUNCTION("""COMPUTED_VALUE"""),739.15)</f>
        <v>739.15</v>
      </c>
      <c r="J45" s="2">
        <f>IFERROR(__xludf.DUMMYFUNCTION("""COMPUTED_VALUE"""),45356.66666666667)</f>
        <v>45356.66667</v>
      </c>
      <c r="K45" s="1">
        <f>IFERROR(__xludf.DUMMYFUNCTION("""COMPUTED_VALUE"""),740.51)</f>
        <v>740.51</v>
      </c>
      <c r="M45" s="2">
        <f>IFERROR(__xludf.DUMMYFUNCTION("""COMPUTED_VALUE"""),45356.66666666667)</f>
        <v>45356.66667</v>
      </c>
      <c r="N45" s="1">
        <f>IFERROR(__xludf.DUMMYFUNCTION("""COMPUTED_VALUE"""),1.04469918E8)</f>
        <v>104469918</v>
      </c>
    </row>
    <row r="46">
      <c r="A46" s="2">
        <f>IFERROR(__xludf.DUMMYFUNCTION("""COMPUTED_VALUE"""),45357.66666666667)</f>
        <v>45357.66667</v>
      </c>
      <c r="B46" s="1">
        <f>IFERROR(__xludf.DUMMYFUNCTION("""COMPUTED_VALUE"""),741.47)</f>
        <v>741.47</v>
      </c>
      <c r="D46" s="2">
        <f>IFERROR(__xludf.DUMMYFUNCTION("""COMPUTED_VALUE"""),45357.66666666667)</f>
        <v>45357.66667</v>
      </c>
      <c r="E46" s="1">
        <f>IFERROR(__xludf.DUMMYFUNCTION("""COMPUTED_VALUE"""),745.62)</f>
        <v>745.62</v>
      </c>
      <c r="G46" s="2">
        <f>IFERROR(__xludf.DUMMYFUNCTION("""COMPUTED_VALUE"""),45357.66666666667)</f>
        <v>45357.66667</v>
      </c>
      <c r="H46" s="1">
        <f>IFERROR(__xludf.DUMMYFUNCTION("""COMPUTED_VALUE"""),741.47)</f>
        <v>741.47</v>
      </c>
      <c r="J46" s="2">
        <f>IFERROR(__xludf.DUMMYFUNCTION("""COMPUTED_VALUE"""),45357.66666666667)</f>
        <v>45357.66667</v>
      </c>
      <c r="K46" s="1">
        <f>IFERROR(__xludf.DUMMYFUNCTION("""COMPUTED_VALUE"""),743.58)</f>
        <v>743.58</v>
      </c>
      <c r="M46" s="2">
        <f>IFERROR(__xludf.DUMMYFUNCTION("""COMPUTED_VALUE"""),45357.66666666667)</f>
        <v>45357.66667</v>
      </c>
      <c r="N46" s="1">
        <f>IFERROR(__xludf.DUMMYFUNCTION("""COMPUTED_VALUE"""),9.6107564E7)</f>
        <v>96107564</v>
      </c>
    </row>
    <row r="47">
      <c r="A47" s="2">
        <f>IFERROR(__xludf.DUMMYFUNCTION("""COMPUTED_VALUE"""),45358.66666666667)</f>
        <v>45358.66667</v>
      </c>
      <c r="B47" s="1">
        <f>IFERROR(__xludf.DUMMYFUNCTION("""COMPUTED_VALUE"""),745.41)</f>
        <v>745.41</v>
      </c>
      <c r="D47" s="2">
        <f>IFERROR(__xludf.DUMMYFUNCTION("""COMPUTED_VALUE"""),45358.66666666667)</f>
        <v>45358.66667</v>
      </c>
      <c r="E47" s="1">
        <f>IFERROR(__xludf.DUMMYFUNCTION("""COMPUTED_VALUE"""),745.77)</f>
        <v>745.77</v>
      </c>
      <c r="G47" s="2">
        <f>IFERROR(__xludf.DUMMYFUNCTION("""COMPUTED_VALUE"""),45358.66666666667)</f>
        <v>45358.66667</v>
      </c>
      <c r="H47" s="1">
        <f>IFERROR(__xludf.DUMMYFUNCTION("""COMPUTED_VALUE"""),740.83)</f>
        <v>740.83</v>
      </c>
      <c r="J47" s="2">
        <f>IFERROR(__xludf.DUMMYFUNCTION("""COMPUTED_VALUE"""),45358.66666666667)</f>
        <v>45358.66667</v>
      </c>
      <c r="K47" s="1">
        <f>IFERROR(__xludf.DUMMYFUNCTION("""COMPUTED_VALUE"""),742.51)</f>
        <v>742.51</v>
      </c>
      <c r="M47" s="2">
        <f>IFERROR(__xludf.DUMMYFUNCTION("""COMPUTED_VALUE"""),45358.66666666667)</f>
        <v>45358.66667</v>
      </c>
      <c r="N47" s="1">
        <f>IFERROR(__xludf.DUMMYFUNCTION("""COMPUTED_VALUE"""),1.00752216E8)</f>
        <v>100752216</v>
      </c>
    </row>
    <row r="48">
      <c r="A48" s="2">
        <f>IFERROR(__xludf.DUMMYFUNCTION("""COMPUTED_VALUE"""),45359.66666666667)</f>
        <v>45359.66667</v>
      </c>
      <c r="B48" s="1">
        <f>IFERROR(__xludf.DUMMYFUNCTION("""COMPUTED_VALUE"""),741.66)</f>
        <v>741.66</v>
      </c>
      <c r="D48" s="2">
        <f>IFERROR(__xludf.DUMMYFUNCTION("""COMPUTED_VALUE"""),45359.66666666667)</f>
        <v>45359.66667</v>
      </c>
      <c r="E48" s="1">
        <f>IFERROR(__xludf.DUMMYFUNCTION("""COMPUTED_VALUE"""),747.84)</f>
        <v>747.84</v>
      </c>
      <c r="G48" s="2">
        <f>IFERROR(__xludf.DUMMYFUNCTION("""COMPUTED_VALUE"""),45359.66666666667)</f>
        <v>45359.66667</v>
      </c>
      <c r="H48" s="1">
        <f>IFERROR(__xludf.DUMMYFUNCTION("""COMPUTED_VALUE"""),739.53)</f>
        <v>739.53</v>
      </c>
      <c r="J48" s="2">
        <f>IFERROR(__xludf.DUMMYFUNCTION("""COMPUTED_VALUE"""),45359.66666666667)</f>
        <v>45359.66667</v>
      </c>
      <c r="K48" s="1">
        <f>IFERROR(__xludf.DUMMYFUNCTION("""COMPUTED_VALUE"""),745.79)</f>
        <v>745.79</v>
      </c>
      <c r="M48" s="2">
        <f>IFERROR(__xludf.DUMMYFUNCTION("""COMPUTED_VALUE"""),45359.66666666667)</f>
        <v>45359.66667</v>
      </c>
      <c r="N48" s="1">
        <f>IFERROR(__xludf.DUMMYFUNCTION("""COMPUTED_VALUE"""),9.0205544E7)</f>
        <v>90205544</v>
      </c>
    </row>
    <row r="49">
      <c r="A49" s="2">
        <f>IFERROR(__xludf.DUMMYFUNCTION("""COMPUTED_VALUE"""),45362.66666666667)</f>
        <v>45362.66667</v>
      </c>
      <c r="B49" s="1">
        <f>IFERROR(__xludf.DUMMYFUNCTION("""COMPUTED_VALUE"""),747.57)</f>
        <v>747.57</v>
      </c>
      <c r="D49" s="2">
        <f>IFERROR(__xludf.DUMMYFUNCTION("""COMPUTED_VALUE"""),45362.66666666667)</f>
        <v>45362.66667</v>
      </c>
      <c r="E49" s="1">
        <f>IFERROR(__xludf.DUMMYFUNCTION("""COMPUTED_VALUE"""),753.85)</f>
        <v>753.85</v>
      </c>
      <c r="G49" s="2">
        <f>IFERROR(__xludf.DUMMYFUNCTION("""COMPUTED_VALUE"""),45362.66666666667)</f>
        <v>45362.66667</v>
      </c>
      <c r="H49" s="1">
        <f>IFERROR(__xludf.DUMMYFUNCTION("""COMPUTED_VALUE"""),747.57)</f>
        <v>747.57</v>
      </c>
      <c r="J49" s="2">
        <f>IFERROR(__xludf.DUMMYFUNCTION("""COMPUTED_VALUE"""),45362.66666666667)</f>
        <v>45362.66667</v>
      </c>
      <c r="K49" s="1">
        <f>IFERROR(__xludf.DUMMYFUNCTION("""COMPUTED_VALUE"""),752.94)</f>
        <v>752.94</v>
      </c>
      <c r="M49" s="2">
        <f>IFERROR(__xludf.DUMMYFUNCTION("""COMPUTED_VALUE"""),45362.66666666667)</f>
        <v>45362.66667</v>
      </c>
      <c r="N49" s="1">
        <f>IFERROR(__xludf.DUMMYFUNCTION("""COMPUTED_VALUE"""),8.7503473E7)</f>
        <v>87503473</v>
      </c>
    </row>
    <row r="50">
      <c r="A50" s="2">
        <f>IFERROR(__xludf.DUMMYFUNCTION("""COMPUTED_VALUE"""),45363.66666666667)</f>
        <v>45363.66667</v>
      </c>
      <c r="B50" s="1">
        <f>IFERROR(__xludf.DUMMYFUNCTION("""COMPUTED_VALUE"""),754.25)</f>
        <v>754.25</v>
      </c>
      <c r="D50" s="2">
        <f>IFERROR(__xludf.DUMMYFUNCTION("""COMPUTED_VALUE"""),45363.66666666667)</f>
        <v>45363.66667</v>
      </c>
      <c r="E50" s="1">
        <f>IFERROR(__xludf.DUMMYFUNCTION("""COMPUTED_VALUE"""),756.91)</f>
        <v>756.91</v>
      </c>
      <c r="G50" s="2">
        <f>IFERROR(__xludf.DUMMYFUNCTION("""COMPUTED_VALUE"""),45363.66666666667)</f>
        <v>45363.66667</v>
      </c>
      <c r="H50" s="1">
        <f>IFERROR(__xludf.DUMMYFUNCTION("""COMPUTED_VALUE"""),752.18)</f>
        <v>752.18</v>
      </c>
      <c r="J50" s="2">
        <f>IFERROR(__xludf.DUMMYFUNCTION("""COMPUTED_VALUE"""),45363.66666666667)</f>
        <v>45363.66667</v>
      </c>
      <c r="K50" s="1">
        <f>IFERROR(__xludf.DUMMYFUNCTION("""COMPUTED_VALUE"""),753.94)</f>
        <v>753.94</v>
      </c>
      <c r="M50" s="2">
        <f>IFERROR(__xludf.DUMMYFUNCTION("""COMPUTED_VALUE"""),45363.66666666667)</f>
        <v>45363.66667</v>
      </c>
      <c r="N50" s="1">
        <f>IFERROR(__xludf.DUMMYFUNCTION("""COMPUTED_VALUE"""),8.9604522E7)</f>
        <v>89604522</v>
      </c>
    </row>
    <row r="51">
      <c r="A51" s="2">
        <f>IFERROR(__xludf.DUMMYFUNCTION("""COMPUTED_VALUE"""),45364.66666666667)</f>
        <v>45364.66667</v>
      </c>
      <c r="B51" s="1">
        <f>IFERROR(__xludf.DUMMYFUNCTION("""COMPUTED_VALUE"""),756.17)</f>
        <v>756.17</v>
      </c>
      <c r="D51" s="2">
        <f>IFERROR(__xludf.DUMMYFUNCTION("""COMPUTED_VALUE"""),45364.66666666667)</f>
        <v>45364.66667</v>
      </c>
      <c r="E51" s="1">
        <f>IFERROR(__xludf.DUMMYFUNCTION("""COMPUTED_VALUE"""),760.46)</f>
        <v>760.46</v>
      </c>
      <c r="G51" s="2">
        <f>IFERROR(__xludf.DUMMYFUNCTION("""COMPUTED_VALUE"""),45364.66666666667)</f>
        <v>45364.66667</v>
      </c>
      <c r="H51" s="1">
        <f>IFERROR(__xludf.DUMMYFUNCTION("""COMPUTED_VALUE"""),756.17)</f>
        <v>756.17</v>
      </c>
      <c r="J51" s="2">
        <f>IFERROR(__xludf.DUMMYFUNCTION("""COMPUTED_VALUE"""),45364.66666666667)</f>
        <v>45364.66667</v>
      </c>
      <c r="K51" s="1">
        <f>IFERROR(__xludf.DUMMYFUNCTION("""COMPUTED_VALUE"""),758.34)</f>
        <v>758.34</v>
      </c>
      <c r="M51" s="2">
        <f>IFERROR(__xludf.DUMMYFUNCTION("""COMPUTED_VALUE"""),45364.66666666667)</f>
        <v>45364.66667</v>
      </c>
      <c r="N51" s="1">
        <f>IFERROR(__xludf.DUMMYFUNCTION("""COMPUTED_VALUE"""),1.16773717E8)</f>
        <v>116773717</v>
      </c>
    </row>
    <row r="52">
      <c r="A52" s="2">
        <f>IFERROR(__xludf.DUMMYFUNCTION("""COMPUTED_VALUE"""),45365.66666666667)</f>
        <v>45365.66667</v>
      </c>
      <c r="B52" s="1">
        <f>IFERROR(__xludf.DUMMYFUNCTION("""COMPUTED_VALUE"""),757.63)</f>
        <v>757.63</v>
      </c>
      <c r="D52" s="2">
        <f>IFERROR(__xludf.DUMMYFUNCTION("""COMPUTED_VALUE"""),45365.66666666667)</f>
        <v>45365.66667</v>
      </c>
      <c r="E52" s="1">
        <f>IFERROR(__xludf.DUMMYFUNCTION("""COMPUTED_VALUE"""),758.21)</f>
        <v>758.21</v>
      </c>
      <c r="G52" s="2">
        <f>IFERROR(__xludf.DUMMYFUNCTION("""COMPUTED_VALUE"""),45365.66666666667)</f>
        <v>45365.66667</v>
      </c>
      <c r="H52" s="1">
        <f>IFERROR(__xludf.DUMMYFUNCTION("""COMPUTED_VALUE"""),750.28)</f>
        <v>750.28</v>
      </c>
      <c r="J52" s="2">
        <f>IFERROR(__xludf.DUMMYFUNCTION("""COMPUTED_VALUE"""),45365.66666666667)</f>
        <v>45365.66667</v>
      </c>
      <c r="K52" s="1">
        <f>IFERROR(__xludf.DUMMYFUNCTION("""COMPUTED_VALUE"""),752.4)</f>
        <v>752.4</v>
      </c>
      <c r="M52" s="2">
        <f>IFERROR(__xludf.DUMMYFUNCTION("""COMPUTED_VALUE"""),45365.66666666667)</f>
        <v>45365.66667</v>
      </c>
      <c r="N52" s="1">
        <f>IFERROR(__xludf.DUMMYFUNCTION("""COMPUTED_VALUE"""),1.12707843E8)</f>
        <v>112707843</v>
      </c>
    </row>
    <row r="53">
      <c r="A53" s="2">
        <f>IFERROR(__xludf.DUMMYFUNCTION("""COMPUTED_VALUE"""),45366.66666666667)</f>
        <v>45366.66667</v>
      </c>
      <c r="B53" s="1">
        <f>IFERROR(__xludf.DUMMYFUNCTION("""COMPUTED_VALUE"""),750.43)</f>
        <v>750.43</v>
      </c>
      <c r="D53" s="2">
        <f>IFERROR(__xludf.DUMMYFUNCTION("""COMPUTED_VALUE"""),45366.66666666667)</f>
        <v>45366.66667</v>
      </c>
      <c r="E53" s="1">
        <f>IFERROR(__xludf.DUMMYFUNCTION("""COMPUTED_VALUE"""),754.27)</f>
        <v>754.27</v>
      </c>
      <c r="G53" s="2">
        <f>IFERROR(__xludf.DUMMYFUNCTION("""COMPUTED_VALUE"""),45366.66666666667)</f>
        <v>45366.66667</v>
      </c>
      <c r="H53" s="1">
        <f>IFERROR(__xludf.DUMMYFUNCTION("""COMPUTED_VALUE"""),749.44)</f>
        <v>749.44</v>
      </c>
      <c r="J53" s="2">
        <f>IFERROR(__xludf.DUMMYFUNCTION("""COMPUTED_VALUE"""),45366.66666666667)</f>
        <v>45366.66667</v>
      </c>
      <c r="K53" s="1">
        <f>IFERROR(__xludf.DUMMYFUNCTION("""COMPUTED_VALUE"""),752.85)</f>
        <v>752.85</v>
      </c>
      <c r="M53" s="2">
        <f>IFERROR(__xludf.DUMMYFUNCTION("""COMPUTED_VALUE"""),45366.66666666667)</f>
        <v>45366.66667</v>
      </c>
      <c r="N53" s="1">
        <f>IFERROR(__xludf.DUMMYFUNCTION("""COMPUTED_VALUE"""),2.61283408E8)</f>
        <v>261283408</v>
      </c>
    </row>
    <row r="54">
      <c r="A54" s="2">
        <f>IFERROR(__xludf.DUMMYFUNCTION("""COMPUTED_VALUE"""),45369.66666666667)</f>
        <v>45369.66667</v>
      </c>
      <c r="B54" s="1">
        <f>IFERROR(__xludf.DUMMYFUNCTION("""COMPUTED_VALUE"""),755.63)</f>
        <v>755.63</v>
      </c>
      <c r="D54" s="2">
        <f>IFERROR(__xludf.DUMMYFUNCTION("""COMPUTED_VALUE"""),45369.66666666667)</f>
        <v>45369.66667</v>
      </c>
      <c r="E54" s="1">
        <f>IFERROR(__xludf.DUMMYFUNCTION("""COMPUTED_VALUE"""),766.54)</f>
        <v>766.54</v>
      </c>
      <c r="G54" s="2">
        <f>IFERROR(__xludf.DUMMYFUNCTION("""COMPUTED_VALUE"""),45369.66666666667)</f>
        <v>45369.66667</v>
      </c>
      <c r="H54" s="1">
        <f>IFERROR(__xludf.DUMMYFUNCTION("""COMPUTED_VALUE"""),755.09)</f>
        <v>755.09</v>
      </c>
      <c r="J54" s="2">
        <f>IFERROR(__xludf.DUMMYFUNCTION("""COMPUTED_VALUE"""),45369.66666666667)</f>
        <v>45369.66667</v>
      </c>
      <c r="K54" s="1">
        <f>IFERROR(__xludf.DUMMYFUNCTION("""COMPUTED_VALUE"""),763.45)</f>
        <v>763.45</v>
      </c>
      <c r="M54" s="2">
        <f>IFERROR(__xludf.DUMMYFUNCTION("""COMPUTED_VALUE"""),45369.66666666667)</f>
        <v>45369.66667</v>
      </c>
      <c r="N54" s="1">
        <f>IFERROR(__xludf.DUMMYFUNCTION("""COMPUTED_VALUE"""),1.19100311E8)</f>
        <v>119100311</v>
      </c>
    </row>
    <row r="55">
      <c r="A55" s="2">
        <f>IFERROR(__xludf.DUMMYFUNCTION("""COMPUTED_VALUE"""),45370.66666666667)</f>
        <v>45370.66667</v>
      </c>
      <c r="B55" s="1">
        <f>IFERROR(__xludf.DUMMYFUNCTION("""COMPUTED_VALUE"""),764.01)</f>
        <v>764.01</v>
      </c>
      <c r="D55" s="2">
        <f>IFERROR(__xludf.DUMMYFUNCTION("""COMPUTED_VALUE"""),45370.66666666667)</f>
        <v>45370.66667</v>
      </c>
      <c r="E55" s="1">
        <f>IFERROR(__xludf.DUMMYFUNCTION("""COMPUTED_VALUE"""),768.28)</f>
        <v>768.28</v>
      </c>
      <c r="G55" s="2">
        <f>IFERROR(__xludf.DUMMYFUNCTION("""COMPUTED_VALUE"""),45370.66666666667)</f>
        <v>45370.66667</v>
      </c>
      <c r="H55" s="1">
        <f>IFERROR(__xludf.DUMMYFUNCTION("""COMPUTED_VALUE"""),764.0)</f>
        <v>764</v>
      </c>
      <c r="J55" s="2">
        <f>IFERROR(__xludf.DUMMYFUNCTION("""COMPUTED_VALUE"""),45370.66666666667)</f>
        <v>45370.66667</v>
      </c>
      <c r="K55" s="1">
        <f>IFERROR(__xludf.DUMMYFUNCTION("""COMPUTED_VALUE"""),767.78)</f>
        <v>767.78</v>
      </c>
      <c r="M55" s="2">
        <f>IFERROR(__xludf.DUMMYFUNCTION("""COMPUTED_VALUE"""),45370.66666666667)</f>
        <v>45370.66667</v>
      </c>
      <c r="N55" s="1">
        <f>IFERROR(__xludf.DUMMYFUNCTION("""COMPUTED_VALUE"""),1.11638812E8)</f>
        <v>111638812</v>
      </c>
    </row>
    <row r="56">
      <c r="A56" s="2">
        <f>IFERROR(__xludf.DUMMYFUNCTION("""COMPUTED_VALUE"""),45371.66666666667)</f>
        <v>45371.66667</v>
      </c>
      <c r="B56" s="1">
        <f>IFERROR(__xludf.DUMMYFUNCTION("""COMPUTED_VALUE"""),770.79)</f>
        <v>770.79</v>
      </c>
      <c r="D56" s="2">
        <f>IFERROR(__xludf.DUMMYFUNCTION("""COMPUTED_VALUE"""),45371.66666666667)</f>
        <v>45371.66667</v>
      </c>
      <c r="E56" s="1">
        <f>IFERROR(__xludf.DUMMYFUNCTION("""COMPUTED_VALUE"""),772.13)</f>
        <v>772.13</v>
      </c>
      <c r="G56" s="2">
        <f>IFERROR(__xludf.DUMMYFUNCTION("""COMPUTED_VALUE"""),45371.66666666667)</f>
        <v>45371.66667</v>
      </c>
      <c r="H56" s="1">
        <f>IFERROR(__xludf.DUMMYFUNCTION("""COMPUTED_VALUE"""),765.52)</f>
        <v>765.52</v>
      </c>
      <c r="J56" s="2">
        <f>IFERROR(__xludf.DUMMYFUNCTION("""COMPUTED_VALUE"""),45371.66666666667)</f>
        <v>45371.66667</v>
      </c>
      <c r="K56" s="1">
        <f>IFERROR(__xludf.DUMMYFUNCTION("""COMPUTED_VALUE"""),769.37)</f>
        <v>769.37</v>
      </c>
      <c r="M56" s="2">
        <f>IFERROR(__xludf.DUMMYFUNCTION("""COMPUTED_VALUE"""),45371.66666666667)</f>
        <v>45371.66667</v>
      </c>
      <c r="N56" s="1">
        <f>IFERROR(__xludf.DUMMYFUNCTION("""COMPUTED_VALUE"""),1.04917215E8)</f>
        <v>104917215</v>
      </c>
    </row>
    <row r="57">
      <c r="A57" s="2">
        <f>IFERROR(__xludf.DUMMYFUNCTION("""COMPUTED_VALUE"""),45372.66666666667)</f>
        <v>45372.66667</v>
      </c>
      <c r="B57" s="1">
        <f>IFERROR(__xludf.DUMMYFUNCTION("""COMPUTED_VALUE"""),769.63)</f>
        <v>769.63</v>
      </c>
      <c r="D57" s="2">
        <f>IFERROR(__xludf.DUMMYFUNCTION("""COMPUTED_VALUE"""),45372.66666666667)</f>
        <v>45372.66667</v>
      </c>
      <c r="E57" s="1">
        <f>IFERROR(__xludf.DUMMYFUNCTION("""COMPUTED_VALUE"""),773.48)</f>
        <v>773.48</v>
      </c>
      <c r="G57" s="2">
        <f>IFERROR(__xludf.DUMMYFUNCTION("""COMPUTED_VALUE"""),45372.66666666667)</f>
        <v>45372.66667</v>
      </c>
      <c r="H57" s="1">
        <f>IFERROR(__xludf.DUMMYFUNCTION("""COMPUTED_VALUE"""),766.25)</f>
        <v>766.25</v>
      </c>
      <c r="J57" s="2">
        <f>IFERROR(__xludf.DUMMYFUNCTION("""COMPUTED_VALUE"""),45372.66666666667)</f>
        <v>45372.66667</v>
      </c>
      <c r="K57" s="1">
        <f>IFERROR(__xludf.DUMMYFUNCTION("""COMPUTED_VALUE"""),770.59)</f>
        <v>770.59</v>
      </c>
      <c r="M57" s="2">
        <f>IFERROR(__xludf.DUMMYFUNCTION("""COMPUTED_VALUE"""),45372.66666666667)</f>
        <v>45372.66667</v>
      </c>
      <c r="N57" s="1">
        <f>IFERROR(__xludf.DUMMYFUNCTION("""COMPUTED_VALUE"""),8.9619452E7)</f>
        <v>89619452</v>
      </c>
    </row>
    <row r="58">
      <c r="A58" s="2">
        <f>IFERROR(__xludf.DUMMYFUNCTION("""COMPUTED_VALUE"""),45373.66666666667)</f>
        <v>45373.66667</v>
      </c>
      <c r="B58" s="1">
        <f>IFERROR(__xludf.DUMMYFUNCTION("""COMPUTED_VALUE"""),771.51)</f>
        <v>771.51</v>
      </c>
      <c r="D58" s="2">
        <f>IFERROR(__xludf.DUMMYFUNCTION("""COMPUTED_VALUE"""),45373.66666666667)</f>
        <v>45373.66667</v>
      </c>
      <c r="E58" s="1">
        <f>IFERROR(__xludf.DUMMYFUNCTION("""COMPUTED_VALUE"""),773.56)</f>
        <v>773.56</v>
      </c>
      <c r="G58" s="2">
        <f>IFERROR(__xludf.DUMMYFUNCTION("""COMPUTED_VALUE"""),45373.66666666667)</f>
        <v>45373.66667</v>
      </c>
      <c r="H58" s="1">
        <f>IFERROR(__xludf.DUMMYFUNCTION("""COMPUTED_VALUE"""),769.17)</f>
        <v>769.17</v>
      </c>
      <c r="J58" s="2">
        <f>IFERROR(__xludf.DUMMYFUNCTION("""COMPUTED_VALUE"""),45373.66666666667)</f>
        <v>45373.66667</v>
      </c>
      <c r="K58" s="1">
        <f>IFERROR(__xludf.DUMMYFUNCTION("""COMPUTED_VALUE"""),770.41)</f>
        <v>770.41</v>
      </c>
      <c r="M58" s="2">
        <f>IFERROR(__xludf.DUMMYFUNCTION("""COMPUTED_VALUE"""),45373.66666666667)</f>
        <v>45373.66667</v>
      </c>
      <c r="N58" s="1">
        <f>IFERROR(__xludf.DUMMYFUNCTION("""COMPUTED_VALUE"""),8.1562588E7)</f>
        <v>81562588</v>
      </c>
    </row>
    <row r="59">
      <c r="A59" s="2">
        <f>IFERROR(__xludf.DUMMYFUNCTION("""COMPUTED_VALUE"""),45376.66666666667)</f>
        <v>45376.66667</v>
      </c>
      <c r="B59" s="1">
        <f>IFERROR(__xludf.DUMMYFUNCTION("""COMPUTED_VALUE"""),771.21)</f>
        <v>771.21</v>
      </c>
      <c r="D59" s="2">
        <f>IFERROR(__xludf.DUMMYFUNCTION("""COMPUTED_VALUE"""),45376.66666666667)</f>
        <v>45376.66667</v>
      </c>
      <c r="E59" s="1">
        <f>IFERROR(__xludf.DUMMYFUNCTION("""COMPUTED_VALUE"""),773.57)</f>
        <v>773.57</v>
      </c>
      <c r="G59" s="2">
        <f>IFERROR(__xludf.DUMMYFUNCTION("""COMPUTED_VALUE"""),45376.66666666667)</f>
        <v>45376.66667</v>
      </c>
      <c r="H59" s="1">
        <f>IFERROR(__xludf.DUMMYFUNCTION("""COMPUTED_VALUE"""),767.52)</f>
        <v>767.52</v>
      </c>
      <c r="J59" s="2">
        <f>IFERROR(__xludf.DUMMYFUNCTION("""COMPUTED_VALUE"""),45376.66666666667)</f>
        <v>45376.66667</v>
      </c>
      <c r="K59" s="1">
        <f>IFERROR(__xludf.DUMMYFUNCTION("""COMPUTED_VALUE"""),769.5)</f>
        <v>769.5</v>
      </c>
      <c r="M59" s="2">
        <f>IFERROR(__xludf.DUMMYFUNCTION("""COMPUTED_VALUE"""),45376.66666666667)</f>
        <v>45376.66667</v>
      </c>
      <c r="N59" s="1">
        <f>IFERROR(__xludf.DUMMYFUNCTION("""COMPUTED_VALUE"""),9.4626715E7)</f>
        <v>94626715</v>
      </c>
    </row>
    <row r="60">
      <c r="A60" s="2">
        <f>IFERROR(__xludf.DUMMYFUNCTION("""COMPUTED_VALUE"""),45377.66666666667)</f>
        <v>45377.66667</v>
      </c>
      <c r="B60" s="1">
        <f>IFERROR(__xludf.DUMMYFUNCTION("""COMPUTED_VALUE"""),769.91)</f>
        <v>769.91</v>
      </c>
      <c r="D60" s="2">
        <f>IFERROR(__xludf.DUMMYFUNCTION("""COMPUTED_VALUE"""),45377.66666666667)</f>
        <v>45377.66667</v>
      </c>
      <c r="E60" s="1">
        <f>IFERROR(__xludf.DUMMYFUNCTION("""COMPUTED_VALUE"""),772.31)</f>
        <v>772.31</v>
      </c>
      <c r="G60" s="2">
        <f>IFERROR(__xludf.DUMMYFUNCTION("""COMPUTED_VALUE"""),45377.66666666667)</f>
        <v>45377.66667</v>
      </c>
      <c r="H60" s="1">
        <f>IFERROR(__xludf.DUMMYFUNCTION("""COMPUTED_VALUE"""),769.3)</f>
        <v>769.3</v>
      </c>
      <c r="J60" s="2">
        <f>IFERROR(__xludf.DUMMYFUNCTION("""COMPUTED_VALUE"""),45377.66666666667)</f>
        <v>45377.66667</v>
      </c>
      <c r="K60" s="1">
        <f>IFERROR(__xludf.DUMMYFUNCTION("""COMPUTED_VALUE"""),770.2)</f>
        <v>770.2</v>
      </c>
      <c r="M60" s="2">
        <f>IFERROR(__xludf.DUMMYFUNCTION("""COMPUTED_VALUE"""),45377.66666666667)</f>
        <v>45377.66667</v>
      </c>
      <c r="N60" s="1">
        <f>IFERROR(__xludf.DUMMYFUNCTION("""COMPUTED_VALUE"""),1.08329421E8)</f>
        <v>108329421</v>
      </c>
    </row>
    <row r="61">
      <c r="A61" s="2">
        <f>IFERROR(__xludf.DUMMYFUNCTION("""COMPUTED_VALUE"""),45378.66666666667)</f>
        <v>45378.66667</v>
      </c>
      <c r="B61" s="1">
        <f>IFERROR(__xludf.DUMMYFUNCTION("""COMPUTED_VALUE"""),773.34)</f>
        <v>773.34</v>
      </c>
      <c r="D61" s="2">
        <f>IFERROR(__xludf.DUMMYFUNCTION("""COMPUTED_VALUE"""),45378.66666666667)</f>
        <v>45378.66667</v>
      </c>
      <c r="E61" s="1">
        <f>IFERROR(__xludf.DUMMYFUNCTION("""COMPUTED_VALUE"""),778.44)</f>
        <v>778.44</v>
      </c>
      <c r="G61" s="2">
        <f>IFERROR(__xludf.DUMMYFUNCTION("""COMPUTED_VALUE"""),45378.66666666667)</f>
        <v>45378.66667</v>
      </c>
      <c r="H61" s="1">
        <f>IFERROR(__xludf.DUMMYFUNCTION("""COMPUTED_VALUE"""),772.44)</f>
        <v>772.44</v>
      </c>
      <c r="J61" s="2">
        <f>IFERROR(__xludf.DUMMYFUNCTION("""COMPUTED_VALUE"""),45378.66666666667)</f>
        <v>45378.66667</v>
      </c>
      <c r="K61" s="1">
        <f>IFERROR(__xludf.DUMMYFUNCTION("""COMPUTED_VALUE"""),774.97)</f>
        <v>774.97</v>
      </c>
      <c r="M61" s="2">
        <f>IFERROR(__xludf.DUMMYFUNCTION("""COMPUTED_VALUE"""),45378.66666666667)</f>
        <v>45378.66667</v>
      </c>
      <c r="N61" s="1">
        <f>IFERROR(__xludf.DUMMYFUNCTION("""COMPUTED_VALUE"""),9.9631164E7)</f>
        <v>99631164</v>
      </c>
    </row>
    <row r="62">
      <c r="A62" s="2">
        <f>IFERROR(__xludf.DUMMYFUNCTION("""COMPUTED_VALUE"""),45379.66666666667)</f>
        <v>45379.66667</v>
      </c>
      <c r="B62" s="1">
        <f>IFERROR(__xludf.DUMMYFUNCTION("""COMPUTED_VALUE"""),777.09)</f>
        <v>777.09</v>
      </c>
      <c r="D62" s="2">
        <f>IFERROR(__xludf.DUMMYFUNCTION("""COMPUTED_VALUE"""),45379.66666666667)</f>
        <v>45379.66667</v>
      </c>
      <c r="E62" s="1">
        <f>IFERROR(__xludf.DUMMYFUNCTION("""COMPUTED_VALUE"""),780.22)</f>
        <v>780.22</v>
      </c>
      <c r="G62" s="2">
        <f>IFERROR(__xludf.DUMMYFUNCTION("""COMPUTED_VALUE"""),45379.66666666667)</f>
        <v>45379.66667</v>
      </c>
      <c r="H62" s="1">
        <f>IFERROR(__xludf.DUMMYFUNCTION("""COMPUTED_VALUE"""),776.81)</f>
        <v>776.81</v>
      </c>
      <c r="J62" s="2">
        <f>IFERROR(__xludf.DUMMYFUNCTION("""COMPUTED_VALUE"""),45379.66666666667)</f>
        <v>45379.66667</v>
      </c>
      <c r="K62" s="1">
        <f>IFERROR(__xludf.DUMMYFUNCTION("""COMPUTED_VALUE"""),777.5)</f>
        <v>777.5</v>
      </c>
      <c r="M62" s="2">
        <f>IFERROR(__xludf.DUMMYFUNCTION("""COMPUTED_VALUE"""),45379.66666666667)</f>
        <v>45379.66667</v>
      </c>
      <c r="N62" s="1">
        <f>IFERROR(__xludf.DUMMYFUNCTION("""COMPUTED_VALUE"""),9.5362067E7)</f>
        <v>95362067</v>
      </c>
    </row>
    <row r="63">
      <c r="A63" s="2">
        <f>IFERROR(__xludf.DUMMYFUNCTION("""COMPUTED_VALUE"""),45383.66666666667)</f>
        <v>45383.66667</v>
      </c>
      <c r="B63" s="1">
        <f>IFERROR(__xludf.DUMMYFUNCTION("""COMPUTED_VALUE"""),777.6)</f>
        <v>777.6</v>
      </c>
      <c r="D63" s="2">
        <f>IFERROR(__xludf.DUMMYFUNCTION("""COMPUTED_VALUE"""),45383.66666666667)</f>
        <v>45383.66667</v>
      </c>
      <c r="E63" s="1">
        <f>IFERROR(__xludf.DUMMYFUNCTION("""COMPUTED_VALUE"""),778.67)</f>
        <v>778.67</v>
      </c>
      <c r="G63" s="2">
        <f>IFERROR(__xludf.DUMMYFUNCTION("""COMPUTED_VALUE"""),45383.66666666667)</f>
        <v>45383.66667</v>
      </c>
      <c r="H63" s="1">
        <f>IFERROR(__xludf.DUMMYFUNCTION("""COMPUTED_VALUE"""),771.76)</f>
        <v>771.76</v>
      </c>
      <c r="J63" s="2">
        <f>IFERROR(__xludf.DUMMYFUNCTION("""COMPUTED_VALUE"""),45383.66666666667)</f>
        <v>45383.66667</v>
      </c>
      <c r="K63" s="1">
        <f>IFERROR(__xludf.DUMMYFUNCTION("""COMPUTED_VALUE"""),772.2)</f>
        <v>772.2</v>
      </c>
      <c r="M63" s="2">
        <f>IFERROR(__xludf.DUMMYFUNCTION("""COMPUTED_VALUE"""),45383.66666666667)</f>
        <v>45383.66667</v>
      </c>
      <c r="N63" s="1">
        <f>IFERROR(__xludf.DUMMYFUNCTION("""COMPUTED_VALUE"""),9.2951606E7)</f>
        <v>92951606</v>
      </c>
    </row>
    <row r="64">
      <c r="A64" s="2">
        <f>IFERROR(__xludf.DUMMYFUNCTION("""COMPUTED_VALUE"""),45384.66666666667)</f>
        <v>45384.66667</v>
      </c>
      <c r="B64" s="1">
        <f>IFERROR(__xludf.DUMMYFUNCTION("""COMPUTED_VALUE"""),772.02)</f>
        <v>772.02</v>
      </c>
      <c r="D64" s="2">
        <f>IFERROR(__xludf.DUMMYFUNCTION("""COMPUTED_VALUE"""),45384.66666666667)</f>
        <v>45384.66667</v>
      </c>
      <c r="E64" s="1">
        <f>IFERROR(__xludf.DUMMYFUNCTION("""COMPUTED_VALUE"""),774.47)</f>
        <v>774.47</v>
      </c>
      <c r="G64" s="2">
        <f>IFERROR(__xludf.DUMMYFUNCTION("""COMPUTED_VALUE"""),45384.66666666667)</f>
        <v>45384.66667</v>
      </c>
      <c r="H64" s="1">
        <f>IFERROR(__xludf.DUMMYFUNCTION("""COMPUTED_VALUE"""),767.9)</f>
        <v>767.9</v>
      </c>
      <c r="J64" s="2">
        <f>IFERROR(__xludf.DUMMYFUNCTION("""COMPUTED_VALUE"""),45384.66666666667)</f>
        <v>45384.66667</v>
      </c>
      <c r="K64" s="1">
        <f>IFERROR(__xludf.DUMMYFUNCTION("""COMPUTED_VALUE"""),768.48)</f>
        <v>768.48</v>
      </c>
      <c r="M64" s="2">
        <f>IFERROR(__xludf.DUMMYFUNCTION("""COMPUTED_VALUE"""),45384.66666666667)</f>
        <v>45384.66667</v>
      </c>
      <c r="N64" s="1">
        <f>IFERROR(__xludf.DUMMYFUNCTION("""COMPUTED_VALUE"""),1.06695803E8)</f>
        <v>106695803</v>
      </c>
    </row>
    <row r="65">
      <c r="A65" s="2">
        <f>IFERROR(__xludf.DUMMYFUNCTION("""COMPUTED_VALUE"""),45385.66666666667)</f>
        <v>45385.66667</v>
      </c>
      <c r="B65" s="1">
        <f>IFERROR(__xludf.DUMMYFUNCTION("""COMPUTED_VALUE"""),766.33)</f>
        <v>766.33</v>
      </c>
      <c r="D65" s="2">
        <f>IFERROR(__xludf.DUMMYFUNCTION("""COMPUTED_VALUE"""),45385.66666666667)</f>
        <v>45385.66667</v>
      </c>
      <c r="E65" s="1">
        <f>IFERROR(__xludf.DUMMYFUNCTION("""COMPUTED_VALUE"""),766.52)</f>
        <v>766.52</v>
      </c>
      <c r="G65" s="2">
        <f>IFERROR(__xludf.DUMMYFUNCTION("""COMPUTED_VALUE"""),45385.66666666667)</f>
        <v>45385.66667</v>
      </c>
      <c r="H65" s="1">
        <f>IFERROR(__xludf.DUMMYFUNCTION("""COMPUTED_VALUE"""),760.07)</f>
        <v>760.07</v>
      </c>
      <c r="J65" s="2">
        <f>IFERROR(__xludf.DUMMYFUNCTION("""COMPUTED_VALUE"""),45385.66666666667)</f>
        <v>45385.66667</v>
      </c>
      <c r="K65" s="1">
        <f>IFERROR(__xludf.DUMMYFUNCTION("""COMPUTED_VALUE"""),760.32)</f>
        <v>760.32</v>
      </c>
      <c r="M65" s="2">
        <f>IFERROR(__xludf.DUMMYFUNCTION("""COMPUTED_VALUE"""),45385.66666666667)</f>
        <v>45385.66667</v>
      </c>
      <c r="N65" s="1">
        <f>IFERROR(__xludf.DUMMYFUNCTION("""COMPUTED_VALUE"""),1.03870256E8)</f>
        <v>103870256</v>
      </c>
    </row>
    <row r="66">
      <c r="A66" s="2">
        <f>IFERROR(__xludf.DUMMYFUNCTION("""COMPUTED_VALUE"""),45386.66666666667)</f>
        <v>45386.66667</v>
      </c>
      <c r="B66" s="1">
        <f>IFERROR(__xludf.DUMMYFUNCTION("""COMPUTED_VALUE"""),762.55)</f>
        <v>762.55</v>
      </c>
      <c r="D66" s="2">
        <f>IFERROR(__xludf.DUMMYFUNCTION("""COMPUTED_VALUE"""),45386.66666666667)</f>
        <v>45386.66667</v>
      </c>
      <c r="E66" s="1">
        <f>IFERROR(__xludf.DUMMYFUNCTION("""COMPUTED_VALUE"""),765.5)</f>
        <v>765.5</v>
      </c>
      <c r="G66" s="2">
        <f>IFERROR(__xludf.DUMMYFUNCTION("""COMPUTED_VALUE"""),45386.66666666667)</f>
        <v>45386.66667</v>
      </c>
      <c r="H66" s="1">
        <f>IFERROR(__xludf.DUMMYFUNCTION("""COMPUTED_VALUE"""),757.27)</f>
        <v>757.27</v>
      </c>
      <c r="J66" s="2">
        <f>IFERROR(__xludf.DUMMYFUNCTION("""COMPUTED_VALUE"""),45386.66666666667)</f>
        <v>45386.66667</v>
      </c>
      <c r="K66" s="1">
        <f>IFERROR(__xludf.DUMMYFUNCTION("""COMPUTED_VALUE"""),758.89)</f>
        <v>758.89</v>
      </c>
      <c r="M66" s="2">
        <f>IFERROR(__xludf.DUMMYFUNCTION("""COMPUTED_VALUE"""),45386.66666666667)</f>
        <v>45386.66667</v>
      </c>
      <c r="N66" s="1">
        <f>IFERROR(__xludf.DUMMYFUNCTION("""COMPUTED_VALUE"""),1.33360555E8)</f>
        <v>133360555</v>
      </c>
    </row>
    <row r="67">
      <c r="A67" s="2">
        <f>IFERROR(__xludf.DUMMYFUNCTION("""COMPUTED_VALUE"""),45387.66666666667)</f>
        <v>45387.66667</v>
      </c>
      <c r="B67" s="1">
        <f>IFERROR(__xludf.DUMMYFUNCTION("""COMPUTED_VALUE"""),757.89)</f>
        <v>757.89</v>
      </c>
      <c r="D67" s="2">
        <f>IFERROR(__xludf.DUMMYFUNCTION("""COMPUTED_VALUE"""),45387.66666666667)</f>
        <v>45387.66667</v>
      </c>
      <c r="E67" s="1">
        <f>IFERROR(__xludf.DUMMYFUNCTION("""COMPUTED_VALUE"""),760.53)</f>
        <v>760.53</v>
      </c>
      <c r="G67" s="2">
        <f>IFERROR(__xludf.DUMMYFUNCTION("""COMPUTED_VALUE"""),45387.66666666667)</f>
        <v>45387.66667</v>
      </c>
      <c r="H67" s="1">
        <f>IFERROR(__xludf.DUMMYFUNCTION("""COMPUTED_VALUE"""),753.95)</f>
        <v>753.95</v>
      </c>
      <c r="J67" s="2">
        <f>IFERROR(__xludf.DUMMYFUNCTION("""COMPUTED_VALUE"""),45387.66666666667)</f>
        <v>45387.66667</v>
      </c>
      <c r="K67" s="1">
        <f>IFERROR(__xludf.DUMMYFUNCTION("""COMPUTED_VALUE"""),758.44)</f>
        <v>758.44</v>
      </c>
      <c r="M67" s="2">
        <f>IFERROR(__xludf.DUMMYFUNCTION("""COMPUTED_VALUE"""),45387.66666666667)</f>
        <v>45387.66667</v>
      </c>
      <c r="N67" s="1">
        <f>IFERROR(__xludf.DUMMYFUNCTION("""COMPUTED_VALUE"""),9.9868113E7)</f>
        <v>99868113</v>
      </c>
    </row>
    <row r="68">
      <c r="A68" s="2">
        <f>IFERROR(__xludf.DUMMYFUNCTION("""COMPUTED_VALUE"""),45390.66666666667)</f>
        <v>45390.66667</v>
      </c>
      <c r="B68" s="1">
        <f>IFERROR(__xludf.DUMMYFUNCTION("""COMPUTED_VALUE"""),758.48)</f>
        <v>758.48</v>
      </c>
      <c r="D68" s="2">
        <f>IFERROR(__xludf.DUMMYFUNCTION("""COMPUTED_VALUE"""),45390.66666666667)</f>
        <v>45390.66667</v>
      </c>
      <c r="E68" s="1">
        <f>IFERROR(__xludf.DUMMYFUNCTION("""COMPUTED_VALUE"""),760.49)</f>
        <v>760.49</v>
      </c>
      <c r="G68" s="2">
        <f>IFERROR(__xludf.DUMMYFUNCTION("""COMPUTED_VALUE"""),45390.66666666667)</f>
        <v>45390.66667</v>
      </c>
      <c r="H68" s="1">
        <f>IFERROR(__xludf.DUMMYFUNCTION("""COMPUTED_VALUE"""),757.16)</f>
        <v>757.16</v>
      </c>
      <c r="J68" s="2">
        <f>IFERROR(__xludf.DUMMYFUNCTION("""COMPUTED_VALUE"""),45390.66666666667)</f>
        <v>45390.66667</v>
      </c>
      <c r="K68" s="1">
        <f>IFERROR(__xludf.DUMMYFUNCTION("""COMPUTED_VALUE"""),757.64)</f>
        <v>757.64</v>
      </c>
      <c r="M68" s="2">
        <f>IFERROR(__xludf.DUMMYFUNCTION("""COMPUTED_VALUE"""),45390.66666666667)</f>
        <v>45390.66667</v>
      </c>
      <c r="N68" s="1">
        <f>IFERROR(__xludf.DUMMYFUNCTION("""COMPUTED_VALUE"""),8.4580454E7)</f>
        <v>84580454</v>
      </c>
    </row>
    <row r="69">
      <c r="A69" s="2">
        <f>IFERROR(__xludf.DUMMYFUNCTION("""COMPUTED_VALUE"""),45391.66666666667)</f>
        <v>45391.66667</v>
      </c>
      <c r="B69" s="1">
        <f>IFERROR(__xludf.DUMMYFUNCTION("""COMPUTED_VALUE"""),759.03)</f>
        <v>759.03</v>
      </c>
      <c r="D69" s="2">
        <f>IFERROR(__xludf.DUMMYFUNCTION("""COMPUTED_VALUE"""),45391.66666666667)</f>
        <v>45391.66667</v>
      </c>
      <c r="E69" s="1">
        <f>IFERROR(__xludf.DUMMYFUNCTION("""COMPUTED_VALUE"""),761.69)</f>
        <v>761.69</v>
      </c>
      <c r="G69" s="2">
        <f>IFERROR(__xludf.DUMMYFUNCTION("""COMPUTED_VALUE"""),45391.66666666667)</f>
        <v>45391.66667</v>
      </c>
      <c r="H69" s="1">
        <f>IFERROR(__xludf.DUMMYFUNCTION("""COMPUTED_VALUE"""),755.39)</f>
        <v>755.39</v>
      </c>
      <c r="J69" s="2">
        <f>IFERROR(__xludf.DUMMYFUNCTION("""COMPUTED_VALUE"""),45391.66666666667)</f>
        <v>45391.66667</v>
      </c>
      <c r="K69" s="1">
        <f>IFERROR(__xludf.DUMMYFUNCTION("""COMPUTED_VALUE"""),761.63)</f>
        <v>761.63</v>
      </c>
      <c r="M69" s="2">
        <f>IFERROR(__xludf.DUMMYFUNCTION("""COMPUTED_VALUE"""),45391.66666666667)</f>
        <v>45391.66667</v>
      </c>
      <c r="N69" s="1">
        <f>IFERROR(__xludf.DUMMYFUNCTION("""COMPUTED_VALUE"""),8.2211614E7)</f>
        <v>82211614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IFERROR(__xludf.DUMMYFUNCTION("""COMPUTED_VALUE"""),759.1)</f>
        <v>759.1</v>
      </c>
      <c r="D70" s="2">
        <f>IFERROR(__xludf.DUMMYFUNCTION("""COMPUTED_VALUE"""),45392.66666666667)</f>
        <v>45392.66667</v>
      </c>
      <c r="E70" s="1">
        <f>IFERROR(__xludf.DUMMYFUNCTION("""COMPUTED_VALUE"""),759.1)</f>
        <v>759.1</v>
      </c>
      <c r="G70" s="2">
        <f>IFERROR(__xludf.DUMMYFUNCTION("""COMPUTED_VALUE"""),45392.66666666667)</f>
        <v>45392.66667</v>
      </c>
      <c r="H70" s="1">
        <f>IFERROR(__xludf.DUMMYFUNCTION("""COMPUTED_VALUE"""),749.2)</f>
        <v>749.2</v>
      </c>
      <c r="J70" s="2">
        <f>IFERROR(__xludf.DUMMYFUNCTION("""COMPUTED_VALUE"""),45392.66666666667)</f>
        <v>45392.66667</v>
      </c>
      <c r="K70" s="1">
        <f>IFERROR(__xludf.DUMMYFUNCTION("""COMPUTED_VALUE"""),753.1)</f>
        <v>753.1</v>
      </c>
      <c r="M70" s="2">
        <f>IFERROR(__xludf.DUMMYFUNCTION("""COMPUTED_VALUE"""),45392.66666666667)</f>
        <v>45392.66667</v>
      </c>
      <c r="N70" s="1">
        <f>IFERROR(__xludf.DUMMYFUNCTION("""COMPUTED_VALUE"""),8.9824996E7)</f>
        <v>89824996</v>
      </c>
    </row>
    <row r="71">
      <c r="A71" s="2">
        <f>IFERROR(__xludf.DUMMYFUNCTION("""COMPUTED_VALUE"""),45393.66666666667)</f>
        <v>45393.66667</v>
      </c>
      <c r="B71" s="1">
        <f>IFERROR(__xludf.DUMMYFUNCTION("""COMPUTED_VALUE"""),754.72)</f>
        <v>754.72</v>
      </c>
      <c r="D71" s="2">
        <f>IFERROR(__xludf.DUMMYFUNCTION("""COMPUTED_VALUE"""),45393.66666666667)</f>
        <v>45393.66667</v>
      </c>
      <c r="E71" s="1">
        <f>IFERROR(__xludf.DUMMYFUNCTION("""COMPUTED_VALUE"""),757.66)</f>
        <v>757.66</v>
      </c>
      <c r="G71" s="2">
        <f>IFERROR(__xludf.DUMMYFUNCTION("""COMPUTED_VALUE"""),45393.66666666667)</f>
        <v>45393.66667</v>
      </c>
      <c r="H71" s="1">
        <f>IFERROR(__xludf.DUMMYFUNCTION("""COMPUTED_VALUE"""),747.95)</f>
        <v>747.95</v>
      </c>
      <c r="J71" s="2">
        <f>IFERROR(__xludf.DUMMYFUNCTION("""COMPUTED_VALUE"""),45393.66666666667)</f>
        <v>45393.66667</v>
      </c>
      <c r="K71" s="1">
        <f>IFERROR(__xludf.DUMMYFUNCTION("""COMPUTED_VALUE"""),750.54)</f>
        <v>750.54</v>
      </c>
      <c r="M71" s="2">
        <f>IFERROR(__xludf.DUMMYFUNCTION("""COMPUTED_VALUE"""),45393.66666666667)</f>
        <v>45393.66667</v>
      </c>
      <c r="N71" s="1">
        <f>IFERROR(__xludf.DUMMYFUNCTION("""COMPUTED_VALUE"""),9.4923491E7)</f>
        <v>94923491</v>
      </c>
    </row>
    <row r="72">
      <c r="A72" s="2">
        <f>IFERROR(__xludf.DUMMYFUNCTION("""COMPUTED_VALUE"""),45394.66666666667)</f>
        <v>45394.66667</v>
      </c>
      <c r="B72" s="1">
        <f>IFERROR(__xludf.DUMMYFUNCTION("""COMPUTED_VALUE"""),748.83)</f>
        <v>748.83</v>
      </c>
      <c r="D72" s="2">
        <f>IFERROR(__xludf.DUMMYFUNCTION("""COMPUTED_VALUE"""),45394.66666666667)</f>
        <v>45394.66667</v>
      </c>
      <c r="E72" s="1">
        <f>IFERROR(__xludf.DUMMYFUNCTION("""COMPUTED_VALUE"""),748.94)</f>
        <v>748.94</v>
      </c>
      <c r="G72" s="2">
        <f>IFERROR(__xludf.DUMMYFUNCTION("""COMPUTED_VALUE"""),45394.66666666667)</f>
        <v>45394.66667</v>
      </c>
      <c r="H72" s="1">
        <f>IFERROR(__xludf.DUMMYFUNCTION("""COMPUTED_VALUE"""),740.19)</f>
        <v>740.19</v>
      </c>
      <c r="J72" s="2">
        <f>IFERROR(__xludf.DUMMYFUNCTION("""COMPUTED_VALUE"""),45394.66666666667)</f>
        <v>45394.66667</v>
      </c>
      <c r="K72" s="1">
        <f>IFERROR(__xludf.DUMMYFUNCTION("""COMPUTED_VALUE"""),742.12)</f>
        <v>742.12</v>
      </c>
      <c r="M72" s="2">
        <f>IFERROR(__xludf.DUMMYFUNCTION("""COMPUTED_VALUE"""),45394.66666666667)</f>
        <v>45394.66667</v>
      </c>
      <c r="N72" s="1">
        <f>IFERROR(__xludf.DUMMYFUNCTION("""COMPUTED_VALUE"""),8.9142464E7)</f>
        <v>89142464</v>
      </c>
    </row>
    <row r="73">
      <c r="A73" s="2">
        <f>IFERROR(__xludf.DUMMYFUNCTION("""COMPUTED_VALUE"""),45397.66666666667)</f>
        <v>45397.66667</v>
      </c>
      <c r="B73" s="1">
        <f>IFERROR(__xludf.DUMMYFUNCTION("""COMPUTED_VALUE"""),743.76)</f>
        <v>743.76</v>
      </c>
      <c r="D73" s="2">
        <f>IFERROR(__xludf.DUMMYFUNCTION("""COMPUTED_VALUE"""),45397.66666666667)</f>
        <v>45397.66667</v>
      </c>
      <c r="E73" s="1">
        <f>IFERROR(__xludf.DUMMYFUNCTION("""COMPUTED_VALUE"""),747.34)</f>
        <v>747.34</v>
      </c>
      <c r="G73" s="2">
        <f>IFERROR(__xludf.DUMMYFUNCTION("""COMPUTED_VALUE"""),45397.66666666667)</f>
        <v>45397.66667</v>
      </c>
      <c r="H73" s="1">
        <f>IFERROR(__xludf.DUMMYFUNCTION("""COMPUTED_VALUE"""),735.72)</f>
        <v>735.72</v>
      </c>
      <c r="J73" s="2">
        <f>IFERROR(__xludf.DUMMYFUNCTION("""COMPUTED_VALUE"""),45397.66666666667)</f>
        <v>45397.66667</v>
      </c>
      <c r="K73" s="1">
        <f>IFERROR(__xludf.DUMMYFUNCTION("""COMPUTED_VALUE"""),738.39)</f>
        <v>738.39</v>
      </c>
      <c r="M73" s="2">
        <f>IFERROR(__xludf.DUMMYFUNCTION("""COMPUTED_VALUE"""),45397.66666666667)</f>
        <v>45397.66667</v>
      </c>
      <c r="N73" s="1">
        <f>IFERROR(__xludf.DUMMYFUNCTION("""COMPUTED_VALUE"""),1.02021979E8)</f>
        <v>102021979</v>
      </c>
    </row>
    <row r="74">
      <c r="A74" s="2">
        <f>IFERROR(__xludf.DUMMYFUNCTION("""COMPUTED_VALUE"""),45398.66666666667)</f>
        <v>45398.66667</v>
      </c>
      <c r="B74" s="1">
        <f>IFERROR(__xludf.DUMMYFUNCTION("""COMPUTED_VALUE"""),738.91)</f>
        <v>738.91</v>
      </c>
      <c r="D74" s="2">
        <f>IFERROR(__xludf.DUMMYFUNCTION("""COMPUTED_VALUE"""),45398.66666666667)</f>
        <v>45398.66667</v>
      </c>
      <c r="E74" s="1">
        <f>IFERROR(__xludf.DUMMYFUNCTION("""COMPUTED_VALUE"""),741.78)</f>
        <v>741.78</v>
      </c>
      <c r="G74" s="2">
        <f>IFERROR(__xludf.DUMMYFUNCTION("""COMPUTED_VALUE"""),45398.66666666667)</f>
        <v>45398.66667</v>
      </c>
      <c r="H74" s="1">
        <f>IFERROR(__xludf.DUMMYFUNCTION("""COMPUTED_VALUE"""),736.85)</f>
        <v>736.85</v>
      </c>
      <c r="J74" s="2">
        <f>IFERROR(__xludf.DUMMYFUNCTION("""COMPUTED_VALUE"""),45398.66666666667)</f>
        <v>45398.66667</v>
      </c>
      <c r="K74" s="1">
        <f>IFERROR(__xludf.DUMMYFUNCTION("""COMPUTED_VALUE"""),739.31)</f>
        <v>739.31</v>
      </c>
      <c r="M74" s="2">
        <f>IFERROR(__xludf.DUMMYFUNCTION("""COMPUTED_VALUE"""),45398.66666666667)</f>
        <v>45398.66667</v>
      </c>
      <c r="N74" s="1">
        <f>IFERROR(__xludf.DUMMYFUNCTION("""COMPUTED_VALUE"""),9.7176276E7)</f>
        <v>97176276</v>
      </c>
    </row>
    <row r="75">
      <c r="A75" s="2">
        <f>IFERROR(__xludf.DUMMYFUNCTION("""COMPUTED_VALUE"""),45399.66666666667)</f>
        <v>45399.66667</v>
      </c>
      <c r="B75" s="1">
        <f>IFERROR(__xludf.DUMMYFUNCTION("""COMPUTED_VALUE"""),740.76)</f>
        <v>740.76</v>
      </c>
      <c r="D75" s="2">
        <f>IFERROR(__xludf.DUMMYFUNCTION("""COMPUTED_VALUE"""),45399.66666666667)</f>
        <v>45399.66667</v>
      </c>
      <c r="E75" s="1">
        <f>IFERROR(__xludf.DUMMYFUNCTION("""COMPUTED_VALUE"""),744.62)</f>
        <v>744.62</v>
      </c>
      <c r="G75" s="2">
        <f>IFERROR(__xludf.DUMMYFUNCTION("""COMPUTED_VALUE"""),45399.66666666667)</f>
        <v>45399.66667</v>
      </c>
      <c r="H75" s="1">
        <f>IFERROR(__xludf.DUMMYFUNCTION("""COMPUTED_VALUE"""),739.75)</f>
        <v>739.75</v>
      </c>
      <c r="J75" s="2">
        <f>IFERROR(__xludf.DUMMYFUNCTION("""COMPUTED_VALUE"""),45399.66666666667)</f>
        <v>45399.66667</v>
      </c>
      <c r="K75" s="1">
        <f>IFERROR(__xludf.DUMMYFUNCTION("""COMPUTED_VALUE"""),743.97)</f>
        <v>743.97</v>
      </c>
      <c r="M75" s="2">
        <f>IFERROR(__xludf.DUMMYFUNCTION("""COMPUTED_VALUE"""),45399.66666666667)</f>
        <v>45399.66667</v>
      </c>
      <c r="N75" s="1">
        <f>IFERROR(__xludf.DUMMYFUNCTION("""COMPUTED_VALUE"""),9.0022201E7)</f>
        <v>90022201</v>
      </c>
    </row>
    <row r="76">
      <c r="A76" s="2">
        <f>IFERROR(__xludf.DUMMYFUNCTION("""COMPUTED_VALUE"""),45400.66666666667)</f>
        <v>45400.66667</v>
      </c>
      <c r="B76" s="1">
        <f>IFERROR(__xludf.DUMMYFUNCTION("""COMPUTED_VALUE"""),744.9)</f>
        <v>744.9</v>
      </c>
      <c r="D76" s="2">
        <f>IFERROR(__xludf.DUMMYFUNCTION("""COMPUTED_VALUE"""),45400.66666666667)</f>
        <v>45400.66667</v>
      </c>
      <c r="E76" s="1">
        <f>IFERROR(__xludf.DUMMYFUNCTION("""COMPUTED_VALUE"""),751.63)</f>
        <v>751.63</v>
      </c>
      <c r="G76" s="2">
        <f>IFERROR(__xludf.DUMMYFUNCTION("""COMPUTED_VALUE"""),45400.66666666667)</f>
        <v>45400.66667</v>
      </c>
      <c r="H76" s="1">
        <f>IFERROR(__xludf.DUMMYFUNCTION("""COMPUTED_VALUE"""),744.9)</f>
        <v>744.9</v>
      </c>
      <c r="J76" s="2">
        <f>IFERROR(__xludf.DUMMYFUNCTION("""COMPUTED_VALUE"""),45400.66666666667)</f>
        <v>45400.66667</v>
      </c>
      <c r="K76" s="1">
        <f>IFERROR(__xludf.DUMMYFUNCTION("""COMPUTED_VALUE"""),750.58)</f>
        <v>750.58</v>
      </c>
      <c r="M76" s="2">
        <f>IFERROR(__xludf.DUMMYFUNCTION("""COMPUTED_VALUE"""),45400.66666666667)</f>
        <v>45400.66667</v>
      </c>
      <c r="N76" s="1">
        <f>IFERROR(__xludf.DUMMYFUNCTION("""COMPUTED_VALUE"""),8.3979063E7)</f>
        <v>83979063</v>
      </c>
    </row>
    <row r="77">
      <c r="A77" s="2">
        <f>IFERROR(__xludf.DUMMYFUNCTION("""COMPUTED_VALUE"""),45401.66666666667)</f>
        <v>45401.66667</v>
      </c>
      <c r="B77" s="1">
        <f>IFERROR(__xludf.DUMMYFUNCTION("""COMPUTED_VALUE"""),750.76)</f>
        <v>750.76</v>
      </c>
      <c r="D77" s="2">
        <f>IFERROR(__xludf.DUMMYFUNCTION("""COMPUTED_VALUE"""),45401.66666666667)</f>
        <v>45401.66667</v>
      </c>
      <c r="E77" s="1">
        <f>IFERROR(__xludf.DUMMYFUNCTION("""COMPUTED_VALUE"""),761.75)</f>
        <v>761.75</v>
      </c>
      <c r="G77" s="2">
        <f>IFERROR(__xludf.DUMMYFUNCTION("""COMPUTED_VALUE"""),45401.66666666667)</f>
        <v>45401.66667</v>
      </c>
      <c r="H77" s="1">
        <f>IFERROR(__xludf.DUMMYFUNCTION("""COMPUTED_VALUE"""),750.76)</f>
        <v>750.76</v>
      </c>
      <c r="J77" s="2">
        <f>IFERROR(__xludf.DUMMYFUNCTION("""COMPUTED_VALUE"""),45401.66666666667)</f>
        <v>45401.66667</v>
      </c>
      <c r="K77" s="1">
        <f>IFERROR(__xludf.DUMMYFUNCTION("""COMPUTED_VALUE"""),760.89)</f>
        <v>760.89</v>
      </c>
      <c r="M77" s="2">
        <f>IFERROR(__xludf.DUMMYFUNCTION("""COMPUTED_VALUE"""),45401.66666666667)</f>
        <v>45401.66667</v>
      </c>
      <c r="N77" s="1">
        <f>IFERROR(__xludf.DUMMYFUNCTION("""COMPUTED_VALUE"""),1.1883203E8)</f>
        <v>118832030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IFERROR(__xludf.DUMMYFUNCTION("""COMPUTED_VALUE"""),761.53)</f>
        <v>761.53</v>
      </c>
      <c r="D78" s="2">
        <f>IFERROR(__xludf.DUMMYFUNCTION("""COMPUTED_VALUE"""),45404.66666666667)</f>
        <v>45404.66667</v>
      </c>
      <c r="E78" s="1">
        <f>IFERROR(__xludf.DUMMYFUNCTION("""COMPUTED_VALUE"""),769.5)</f>
        <v>769.5</v>
      </c>
      <c r="G78" s="2">
        <f>IFERROR(__xludf.DUMMYFUNCTION("""COMPUTED_VALUE"""),45404.66666666667)</f>
        <v>45404.66667</v>
      </c>
      <c r="H78" s="1">
        <f>IFERROR(__xludf.DUMMYFUNCTION("""COMPUTED_VALUE"""),760.02)</f>
        <v>760.02</v>
      </c>
      <c r="J78" s="2">
        <f>IFERROR(__xludf.DUMMYFUNCTION("""COMPUTED_VALUE"""),45404.66666666667)</f>
        <v>45404.66667</v>
      </c>
      <c r="K78" s="1">
        <f>IFERROR(__xludf.DUMMYFUNCTION("""COMPUTED_VALUE"""),768.24)</f>
        <v>768.24</v>
      </c>
      <c r="M78" s="2">
        <f>IFERROR(__xludf.DUMMYFUNCTION("""COMPUTED_VALUE"""),45404.66666666667)</f>
        <v>45404.66667</v>
      </c>
      <c r="N78" s="1">
        <f>IFERROR(__xludf.DUMMYFUNCTION("""COMPUTED_VALUE"""),9.3180873E7)</f>
        <v>93180873</v>
      </c>
    </row>
    <row r="79">
      <c r="A79" s="2">
        <f>IFERROR(__xludf.DUMMYFUNCTION("""COMPUTED_VALUE"""),45405.66666666667)</f>
        <v>45405.66667</v>
      </c>
      <c r="B79" s="1">
        <f>IFERROR(__xludf.DUMMYFUNCTION("""COMPUTED_VALUE"""),766.0)</f>
        <v>766</v>
      </c>
      <c r="D79" s="2">
        <f>IFERROR(__xludf.DUMMYFUNCTION("""COMPUTED_VALUE"""),45405.66666666667)</f>
        <v>45405.66667</v>
      </c>
      <c r="E79" s="1">
        <f>IFERROR(__xludf.DUMMYFUNCTION("""COMPUTED_VALUE"""),766.46)</f>
        <v>766.46</v>
      </c>
      <c r="G79" s="2">
        <f>IFERROR(__xludf.DUMMYFUNCTION("""COMPUTED_VALUE"""),45405.66666666667)</f>
        <v>45405.66667</v>
      </c>
      <c r="H79" s="1">
        <f>IFERROR(__xludf.DUMMYFUNCTION("""COMPUTED_VALUE"""),760.91)</f>
        <v>760.91</v>
      </c>
      <c r="J79" s="2">
        <f>IFERROR(__xludf.DUMMYFUNCTION("""COMPUTED_VALUE"""),45405.66666666667)</f>
        <v>45405.66667</v>
      </c>
      <c r="K79" s="1">
        <f>IFERROR(__xludf.DUMMYFUNCTION("""COMPUTED_VALUE"""),765.09)</f>
        <v>765.09</v>
      </c>
      <c r="M79" s="2">
        <f>IFERROR(__xludf.DUMMYFUNCTION("""COMPUTED_VALUE"""),45405.66666666667)</f>
        <v>45405.66667</v>
      </c>
      <c r="N79" s="1">
        <f>IFERROR(__xludf.DUMMYFUNCTION("""COMPUTED_VALUE"""),1.00938632E8)</f>
        <v>100938632</v>
      </c>
    </row>
    <row r="80">
      <c r="A80" s="2">
        <f>IFERROR(__xludf.DUMMYFUNCTION("""COMPUTED_VALUE"""),45406.66666666667)</f>
        <v>45406.66667</v>
      </c>
      <c r="B80" s="1">
        <f>IFERROR(__xludf.DUMMYFUNCTION("""COMPUTED_VALUE"""),759.76)</f>
        <v>759.76</v>
      </c>
      <c r="D80" s="2">
        <f>IFERROR(__xludf.DUMMYFUNCTION("""COMPUTED_VALUE"""),45406.66666666667)</f>
        <v>45406.66667</v>
      </c>
      <c r="E80" s="1">
        <f>IFERROR(__xludf.DUMMYFUNCTION("""COMPUTED_VALUE"""),777.59)</f>
        <v>777.59</v>
      </c>
      <c r="G80" s="2">
        <f>IFERROR(__xludf.DUMMYFUNCTION("""COMPUTED_VALUE"""),45406.66666666667)</f>
        <v>45406.66667</v>
      </c>
      <c r="H80" s="1">
        <f>IFERROR(__xludf.DUMMYFUNCTION("""COMPUTED_VALUE"""),754.03)</f>
        <v>754.03</v>
      </c>
      <c r="J80" s="2">
        <f>IFERROR(__xludf.DUMMYFUNCTION("""COMPUTED_VALUE"""),45406.66666666667)</f>
        <v>45406.66667</v>
      </c>
      <c r="K80" s="1">
        <f>IFERROR(__xludf.DUMMYFUNCTION("""COMPUTED_VALUE"""),776.78)</f>
        <v>776.78</v>
      </c>
      <c r="M80" s="2">
        <f>IFERROR(__xludf.DUMMYFUNCTION("""COMPUTED_VALUE"""),45406.66666666667)</f>
        <v>45406.66667</v>
      </c>
      <c r="N80" s="1">
        <f>IFERROR(__xludf.DUMMYFUNCTION("""COMPUTED_VALUE"""),1.23935668E8)</f>
        <v>123935668</v>
      </c>
    </row>
    <row r="81">
      <c r="A81" s="2">
        <f>IFERROR(__xludf.DUMMYFUNCTION("""COMPUTED_VALUE"""),45407.66666666667)</f>
        <v>45407.66667</v>
      </c>
      <c r="B81" s="1">
        <f>IFERROR(__xludf.DUMMYFUNCTION("""COMPUTED_VALUE"""),778.92)</f>
        <v>778.92</v>
      </c>
      <c r="D81" s="2">
        <f>IFERROR(__xludf.DUMMYFUNCTION("""COMPUTED_VALUE"""),45407.66666666667)</f>
        <v>45407.66667</v>
      </c>
      <c r="E81" s="1">
        <f>IFERROR(__xludf.DUMMYFUNCTION("""COMPUTED_VALUE"""),785.05)</f>
        <v>785.05</v>
      </c>
      <c r="G81" s="2">
        <f>IFERROR(__xludf.DUMMYFUNCTION("""COMPUTED_VALUE"""),45407.66666666667)</f>
        <v>45407.66667</v>
      </c>
      <c r="H81" s="1">
        <f>IFERROR(__xludf.DUMMYFUNCTION("""COMPUTED_VALUE"""),772.16)</f>
        <v>772.16</v>
      </c>
      <c r="J81" s="2">
        <f>IFERROR(__xludf.DUMMYFUNCTION("""COMPUTED_VALUE"""),45407.66666666667)</f>
        <v>45407.66667</v>
      </c>
      <c r="K81" s="1">
        <f>IFERROR(__xludf.DUMMYFUNCTION("""COMPUTED_VALUE"""),774.87)</f>
        <v>774.87</v>
      </c>
      <c r="M81" s="2">
        <f>IFERROR(__xludf.DUMMYFUNCTION("""COMPUTED_VALUE"""),45407.66666666667)</f>
        <v>45407.66667</v>
      </c>
      <c r="N81" s="1">
        <f>IFERROR(__xludf.DUMMYFUNCTION("""COMPUTED_VALUE"""),1.08537995E8)</f>
        <v>108537995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IFERROR(__xludf.DUMMYFUNCTION("""COMPUTED_VALUE"""),771.53)</f>
        <v>771.53</v>
      </c>
      <c r="D82" s="2">
        <f>IFERROR(__xludf.DUMMYFUNCTION("""COMPUTED_VALUE"""),45408.66666666667)</f>
        <v>45408.66667</v>
      </c>
      <c r="E82" s="1">
        <f>IFERROR(__xludf.DUMMYFUNCTION("""COMPUTED_VALUE"""),777.61)</f>
        <v>777.61</v>
      </c>
      <c r="G82" s="2">
        <f>IFERROR(__xludf.DUMMYFUNCTION("""COMPUTED_VALUE"""),45408.66666666667)</f>
        <v>45408.66667</v>
      </c>
      <c r="H82" s="1">
        <f>IFERROR(__xludf.DUMMYFUNCTION("""COMPUTED_VALUE"""),769.92)</f>
        <v>769.92</v>
      </c>
      <c r="J82" s="2">
        <f>IFERROR(__xludf.DUMMYFUNCTION("""COMPUTED_VALUE"""),45408.66666666667)</f>
        <v>45408.66667</v>
      </c>
      <c r="K82" s="1">
        <f>IFERROR(__xludf.DUMMYFUNCTION("""COMPUTED_VALUE"""),771.85)</f>
        <v>771.85</v>
      </c>
      <c r="M82" s="2">
        <f>IFERROR(__xludf.DUMMYFUNCTION("""COMPUTED_VALUE"""),45408.66666666667)</f>
        <v>45408.66667</v>
      </c>
      <c r="N82" s="1">
        <f>IFERROR(__xludf.DUMMYFUNCTION("""COMPUTED_VALUE"""),8.1386919E7)</f>
        <v>81386919</v>
      </c>
    </row>
    <row r="83">
      <c r="A83" s="2">
        <f>IFERROR(__xludf.DUMMYFUNCTION("""COMPUTED_VALUE"""),45411.66666666667)</f>
        <v>45411.66667</v>
      </c>
      <c r="B83" s="1">
        <f>IFERROR(__xludf.DUMMYFUNCTION("""COMPUTED_VALUE"""),772.27)</f>
        <v>772.27</v>
      </c>
      <c r="D83" s="2">
        <f>IFERROR(__xludf.DUMMYFUNCTION("""COMPUTED_VALUE"""),45411.66666666667)</f>
        <v>45411.66667</v>
      </c>
      <c r="E83" s="1">
        <f>IFERROR(__xludf.DUMMYFUNCTION("""COMPUTED_VALUE"""),777.2)</f>
        <v>777.2</v>
      </c>
      <c r="G83" s="2">
        <f>IFERROR(__xludf.DUMMYFUNCTION("""COMPUTED_VALUE"""),45411.66666666667)</f>
        <v>45411.66667</v>
      </c>
      <c r="H83" s="1">
        <f>IFERROR(__xludf.DUMMYFUNCTION("""COMPUTED_VALUE"""),771.26)</f>
        <v>771.26</v>
      </c>
      <c r="J83" s="2">
        <f>IFERROR(__xludf.DUMMYFUNCTION("""COMPUTED_VALUE"""),45411.66666666667)</f>
        <v>45411.66667</v>
      </c>
      <c r="K83" s="1">
        <f>IFERROR(__xludf.DUMMYFUNCTION("""COMPUTED_VALUE"""),777.14)</f>
        <v>777.14</v>
      </c>
      <c r="M83" s="2">
        <f>IFERROR(__xludf.DUMMYFUNCTION("""COMPUTED_VALUE"""),45411.66666666667)</f>
        <v>45411.66667</v>
      </c>
      <c r="N83" s="1">
        <f>IFERROR(__xludf.DUMMYFUNCTION("""COMPUTED_VALUE"""),8.6676723E7)</f>
        <v>86676723</v>
      </c>
    </row>
    <row r="84">
      <c r="A84" s="2">
        <f>IFERROR(__xludf.DUMMYFUNCTION("""COMPUTED_VALUE"""),45412.66666666667)</f>
        <v>45412.66667</v>
      </c>
      <c r="B84" s="1">
        <f>IFERROR(__xludf.DUMMYFUNCTION("""COMPUTED_VALUE"""),777.32)</f>
        <v>777.32</v>
      </c>
      <c r="D84" s="2">
        <f>IFERROR(__xludf.DUMMYFUNCTION("""COMPUTED_VALUE"""),45412.66666666667)</f>
        <v>45412.66667</v>
      </c>
      <c r="E84" s="1">
        <f>IFERROR(__xludf.DUMMYFUNCTION("""COMPUTED_VALUE"""),777.32)</f>
        <v>777.32</v>
      </c>
      <c r="G84" s="2">
        <f>IFERROR(__xludf.DUMMYFUNCTION("""COMPUTED_VALUE"""),45412.66666666667)</f>
        <v>45412.66667</v>
      </c>
      <c r="H84" s="1">
        <f>IFERROR(__xludf.DUMMYFUNCTION("""COMPUTED_VALUE"""),771.09)</f>
        <v>771.09</v>
      </c>
      <c r="J84" s="2">
        <f>IFERROR(__xludf.DUMMYFUNCTION("""COMPUTED_VALUE"""),45412.66666666667)</f>
        <v>45412.66667</v>
      </c>
      <c r="K84" s="1">
        <f>IFERROR(__xludf.DUMMYFUNCTION("""COMPUTED_VALUE"""),772.29)</f>
        <v>772.29</v>
      </c>
      <c r="M84" s="2">
        <f>IFERROR(__xludf.DUMMYFUNCTION("""COMPUTED_VALUE"""),45412.66666666667)</f>
        <v>45412.66667</v>
      </c>
      <c r="N84" s="1">
        <f>IFERROR(__xludf.DUMMYFUNCTION("""COMPUTED_VALUE"""),1.18585927E8)</f>
        <v>118585927</v>
      </c>
    </row>
    <row r="85">
      <c r="A85" s="2">
        <f>IFERROR(__xludf.DUMMYFUNCTION("""COMPUTED_VALUE"""),45413.66666666667)</f>
        <v>45413.66667</v>
      </c>
      <c r="B85" s="1">
        <f>IFERROR(__xludf.DUMMYFUNCTION("""COMPUTED_VALUE"""),769.5)</f>
        <v>769.5</v>
      </c>
      <c r="D85" s="2">
        <f>IFERROR(__xludf.DUMMYFUNCTION("""COMPUTED_VALUE"""),45413.66666666667)</f>
        <v>45413.66667</v>
      </c>
      <c r="E85" s="1">
        <f>IFERROR(__xludf.DUMMYFUNCTION("""COMPUTED_VALUE"""),773.33)</f>
        <v>773.33</v>
      </c>
      <c r="G85" s="2">
        <f>IFERROR(__xludf.DUMMYFUNCTION("""COMPUTED_VALUE"""),45413.66666666667)</f>
        <v>45413.66667</v>
      </c>
      <c r="H85" s="1">
        <f>IFERROR(__xludf.DUMMYFUNCTION("""COMPUTED_VALUE"""),762.34)</f>
        <v>762.34</v>
      </c>
      <c r="J85" s="2">
        <f>IFERROR(__xludf.DUMMYFUNCTION("""COMPUTED_VALUE"""),45413.66666666667)</f>
        <v>45413.66667</v>
      </c>
      <c r="K85" s="1">
        <f>IFERROR(__xludf.DUMMYFUNCTION("""COMPUTED_VALUE"""),767.71)</f>
        <v>767.71</v>
      </c>
      <c r="M85" s="2">
        <f>IFERROR(__xludf.DUMMYFUNCTION("""COMPUTED_VALUE"""),45413.66666666667)</f>
        <v>45413.66667</v>
      </c>
      <c r="N85" s="1">
        <f>IFERROR(__xludf.DUMMYFUNCTION("""COMPUTED_VALUE"""),1.12393794E8)</f>
        <v>112393794</v>
      </c>
    </row>
    <row r="86">
      <c r="A86" s="2">
        <f>IFERROR(__xludf.DUMMYFUNCTION("""COMPUTED_VALUE"""),45414.66666666667)</f>
        <v>45414.66667</v>
      </c>
      <c r="B86" s="1">
        <f>IFERROR(__xludf.DUMMYFUNCTION("""COMPUTED_VALUE"""),769.53)</f>
        <v>769.53</v>
      </c>
      <c r="D86" s="2">
        <f>IFERROR(__xludf.DUMMYFUNCTION("""COMPUTED_VALUE"""),45414.66666666667)</f>
        <v>45414.66667</v>
      </c>
      <c r="E86" s="1">
        <f>IFERROR(__xludf.DUMMYFUNCTION("""COMPUTED_VALUE"""),774.77)</f>
        <v>774.77</v>
      </c>
      <c r="G86" s="2">
        <f>IFERROR(__xludf.DUMMYFUNCTION("""COMPUTED_VALUE"""),45414.66666666667)</f>
        <v>45414.66667</v>
      </c>
      <c r="H86" s="1">
        <f>IFERROR(__xludf.DUMMYFUNCTION("""COMPUTED_VALUE"""),767.9)</f>
        <v>767.9</v>
      </c>
      <c r="J86" s="2">
        <f>IFERROR(__xludf.DUMMYFUNCTION("""COMPUTED_VALUE"""),45414.66666666667)</f>
        <v>45414.66667</v>
      </c>
      <c r="K86" s="1">
        <f>IFERROR(__xludf.DUMMYFUNCTION("""COMPUTED_VALUE"""),771.36)</f>
        <v>771.36</v>
      </c>
      <c r="M86" s="2">
        <f>IFERROR(__xludf.DUMMYFUNCTION("""COMPUTED_VALUE"""),45414.66666666667)</f>
        <v>45414.66667</v>
      </c>
      <c r="N86" s="1">
        <f>IFERROR(__xludf.DUMMYFUNCTION("""COMPUTED_VALUE"""),9.7260576E7)</f>
        <v>97260576</v>
      </c>
    </row>
    <row r="87">
      <c r="A87" s="2">
        <f>IFERROR(__xludf.DUMMYFUNCTION("""COMPUTED_VALUE"""),45415.66666666667)</f>
        <v>45415.66667</v>
      </c>
      <c r="B87" s="1">
        <f>IFERROR(__xludf.DUMMYFUNCTION("""COMPUTED_VALUE"""),772.99)</f>
        <v>772.99</v>
      </c>
      <c r="D87" s="2">
        <f>IFERROR(__xludf.DUMMYFUNCTION("""COMPUTED_VALUE"""),45415.66666666667)</f>
        <v>45415.66667</v>
      </c>
      <c r="E87" s="1">
        <f>IFERROR(__xludf.DUMMYFUNCTION("""COMPUTED_VALUE"""),774.3)</f>
        <v>774.3</v>
      </c>
      <c r="G87" s="2">
        <f>IFERROR(__xludf.DUMMYFUNCTION("""COMPUTED_VALUE"""),45415.66666666667)</f>
        <v>45415.66667</v>
      </c>
      <c r="H87" s="1">
        <f>IFERROR(__xludf.DUMMYFUNCTION("""COMPUTED_VALUE"""),768.11)</f>
        <v>768.11</v>
      </c>
      <c r="J87" s="2">
        <f>IFERROR(__xludf.DUMMYFUNCTION("""COMPUTED_VALUE"""),45415.66666666667)</f>
        <v>45415.66667</v>
      </c>
      <c r="K87" s="1">
        <f>IFERROR(__xludf.DUMMYFUNCTION("""COMPUTED_VALUE"""),772.95)</f>
        <v>772.95</v>
      </c>
      <c r="M87" s="2">
        <f>IFERROR(__xludf.DUMMYFUNCTION("""COMPUTED_VALUE"""),45415.66666666667)</f>
        <v>45415.66667</v>
      </c>
      <c r="N87" s="1">
        <f>IFERROR(__xludf.DUMMYFUNCTION("""COMPUTED_VALUE"""),9.6208238E7)</f>
        <v>96208238</v>
      </c>
    </row>
    <row r="88">
      <c r="A88" s="2">
        <f>IFERROR(__xludf.DUMMYFUNCTION("""COMPUTED_VALUE"""),45418.66666666667)</f>
        <v>45418.66667</v>
      </c>
      <c r="B88" s="1">
        <f>IFERROR(__xludf.DUMMYFUNCTION("""COMPUTED_VALUE"""),773.9)</f>
        <v>773.9</v>
      </c>
      <c r="D88" s="2">
        <f>IFERROR(__xludf.DUMMYFUNCTION("""COMPUTED_VALUE"""),45418.66666666667)</f>
        <v>45418.66667</v>
      </c>
      <c r="E88" s="1">
        <f>IFERROR(__xludf.DUMMYFUNCTION("""COMPUTED_VALUE"""),774.32)</f>
        <v>774.32</v>
      </c>
      <c r="G88" s="2">
        <f>IFERROR(__xludf.DUMMYFUNCTION("""COMPUTED_VALUE"""),45418.66666666667)</f>
        <v>45418.66667</v>
      </c>
      <c r="H88" s="1">
        <f>IFERROR(__xludf.DUMMYFUNCTION("""COMPUTED_VALUE"""),767.16)</f>
        <v>767.16</v>
      </c>
      <c r="J88" s="2">
        <f>IFERROR(__xludf.DUMMYFUNCTION("""COMPUTED_VALUE"""),45418.66666666667)</f>
        <v>45418.66667</v>
      </c>
      <c r="K88" s="1">
        <f>IFERROR(__xludf.DUMMYFUNCTION("""COMPUTED_VALUE"""),771.41)</f>
        <v>771.41</v>
      </c>
      <c r="M88" s="2">
        <f>IFERROR(__xludf.DUMMYFUNCTION("""COMPUTED_VALUE"""),45418.66666666667)</f>
        <v>45418.66667</v>
      </c>
      <c r="N88" s="1">
        <f>IFERROR(__xludf.DUMMYFUNCTION("""COMPUTED_VALUE"""),9.8331517E7)</f>
        <v>98331517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IFERROR(__xludf.DUMMYFUNCTION("""COMPUTED_VALUE"""),772.52)</f>
        <v>772.52</v>
      </c>
      <c r="D89" s="2">
        <f>IFERROR(__xludf.DUMMYFUNCTION("""COMPUTED_VALUE"""),45419.66666666667)</f>
        <v>45419.66667</v>
      </c>
      <c r="E89" s="1">
        <f>IFERROR(__xludf.DUMMYFUNCTION("""COMPUTED_VALUE"""),779.1)</f>
        <v>779.1</v>
      </c>
      <c r="G89" s="2">
        <f>IFERROR(__xludf.DUMMYFUNCTION("""COMPUTED_VALUE"""),45419.66666666667)</f>
        <v>45419.66667</v>
      </c>
      <c r="H89" s="1">
        <f>IFERROR(__xludf.DUMMYFUNCTION("""COMPUTED_VALUE"""),772.52)</f>
        <v>772.52</v>
      </c>
      <c r="J89" s="2">
        <f>IFERROR(__xludf.DUMMYFUNCTION("""COMPUTED_VALUE"""),45419.66666666667)</f>
        <v>45419.66667</v>
      </c>
      <c r="K89" s="1">
        <f>IFERROR(__xludf.DUMMYFUNCTION("""COMPUTED_VALUE"""),778.82)</f>
        <v>778.82</v>
      </c>
      <c r="M89" s="2">
        <f>IFERROR(__xludf.DUMMYFUNCTION("""COMPUTED_VALUE"""),45419.66666666667)</f>
        <v>45419.66667</v>
      </c>
      <c r="N89" s="1">
        <f>IFERROR(__xludf.DUMMYFUNCTION("""COMPUTED_VALUE"""),9.3103378E7)</f>
        <v>93103378</v>
      </c>
    </row>
    <row r="90">
      <c r="A90" s="2">
        <f>IFERROR(__xludf.DUMMYFUNCTION("""COMPUTED_VALUE"""),45420.66666666667)</f>
        <v>45420.66667</v>
      </c>
      <c r="B90" s="1">
        <f>IFERROR(__xludf.DUMMYFUNCTION("""COMPUTED_VALUE"""),779.6)</f>
        <v>779.6</v>
      </c>
      <c r="D90" s="2">
        <f>IFERROR(__xludf.DUMMYFUNCTION("""COMPUTED_VALUE"""),45420.66666666667)</f>
        <v>45420.66667</v>
      </c>
      <c r="E90" s="1">
        <f>IFERROR(__xludf.DUMMYFUNCTION("""COMPUTED_VALUE"""),781.59)</f>
        <v>781.59</v>
      </c>
      <c r="G90" s="2">
        <f>IFERROR(__xludf.DUMMYFUNCTION("""COMPUTED_VALUE"""),45420.66666666667)</f>
        <v>45420.66667</v>
      </c>
      <c r="H90" s="1">
        <f>IFERROR(__xludf.DUMMYFUNCTION("""COMPUTED_VALUE"""),777.3)</f>
        <v>777.3</v>
      </c>
      <c r="J90" s="2">
        <f>IFERROR(__xludf.DUMMYFUNCTION("""COMPUTED_VALUE"""),45420.66666666667)</f>
        <v>45420.66667</v>
      </c>
      <c r="K90" s="1">
        <f>IFERROR(__xludf.DUMMYFUNCTION("""COMPUTED_VALUE"""),778.41)</f>
        <v>778.41</v>
      </c>
      <c r="M90" s="2">
        <f>IFERROR(__xludf.DUMMYFUNCTION("""COMPUTED_VALUE"""),45420.66666666667)</f>
        <v>45420.66667</v>
      </c>
      <c r="N90" s="1">
        <f>IFERROR(__xludf.DUMMYFUNCTION("""COMPUTED_VALUE"""),8.253978E7)</f>
        <v>82539780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IFERROR(__xludf.DUMMYFUNCTION("""COMPUTED_VALUE"""),779.04)</f>
        <v>779.04</v>
      </c>
      <c r="D91" s="2">
        <f>IFERROR(__xludf.DUMMYFUNCTION("""COMPUTED_VALUE"""),45421.66666666667)</f>
        <v>45421.66667</v>
      </c>
      <c r="E91" s="1">
        <f>IFERROR(__xludf.DUMMYFUNCTION("""COMPUTED_VALUE"""),782.36)</f>
        <v>782.36</v>
      </c>
      <c r="G91" s="2">
        <f>IFERROR(__xludf.DUMMYFUNCTION("""COMPUTED_VALUE"""),45421.66666666667)</f>
        <v>45421.66667</v>
      </c>
      <c r="H91" s="1">
        <f>IFERROR(__xludf.DUMMYFUNCTION("""COMPUTED_VALUE"""),776.87)</f>
        <v>776.87</v>
      </c>
      <c r="J91" s="2">
        <f>IFERROR(__xludf.DUMMYFUNCTION("""COMPUTED_VALUE"""),45421.66666666667)</f>
        <v>45421.66667</v>
      </c>
      <c r="K91" s="1">
        <f>IFERROR(__xludf.DUMMYFUNCTION("""COMPUTED_VALUE"""),781.59)</f>
        <v>781.59</v>
      </c>
      <c r="M91" s="2">
        <f>IFERROR(__xludf.DUMMYFUNCTION("""COMPUTED_VALUE"""),45421.66666666667)</f>
        <v>45421.66667</v>
      </c>
      <c r="N91" s="1">
        <f>IFERROR(__xludf.DUMMYFUNCTION("""COMPUTED_VALUE"""),7.3147161E7)</f>
        <v>73147161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IFERROR(__xludf.DUMMYFUNCTION("""COMPUTED_VALUE"""),781.76)</f>
        <v>781.76</v>
      </c>
      <c r="D92" s="2">
        <f>IFERROR(__xludf.DUMMYFUNCTION("""COMPUTED_VALUE"""),45422.66666666667)</f>
        <v>45422.66667</v>
      </c>
      <c r="E92" s="1">
        <f>IFERROR(__xludf.DUMMYFUNCTION("""COMPUTED_VALUE"""),788.96)</f>
        <v>788.96</v>
      </c>
      <c r="G92" s="2">
        <f>IFERROR(__xludf.DUMMYFUNCTION("""COMPUTED_VALUE"""),45422.66666666667)</f>
        <v>45422.66667</v>
      </c>
      <c r="H92" s="1">
        <f>IFERROR(__xludf.DUMMYFUNCTION("""COMPUTED_VALUE"""),780.95)</f>
        <v>780.95</v>
      </c>
      <c r="J92" s="2">
        <f>IFERROR(__xludf.DUMMYFUNCTION("""COMPUTED_VALUE"""),45422.66666666667)</f>
        <v>45422.66667</v>
      </c>
      <c r="K92" s="1">
        <f>IFERROR(__xludf.DUMMYFUNCTION("""COMPUTED_VALUE"""),788.35)</f>
        <v>788.35</v>
      </c>
      <c r="M92" s="2">
        <f>IFERROR(__xludf.DUMMYFUNCTION("""COMPUTED_VALUE"""),45422.66666666667)</f>
        <v>45422.66667</v>
      </c>
      <c r="N92" s="1">
        <f>IFERROR(__xludf.DUMMYFUNCTION("""COMPUTED_VALUE"""),7.1430986E7)</f>
        <v>71430986</v>
      </c>
    </row>
    <row r="93">
      <c r="A93" s="2">
        <f>IFERROR(__xludf.DUMMYFUNCTION("""COMPUTED_VALUE"""),45425.66666666667)</f>
        <v>45425.66667</v>
      </c>
      <c r="B93" s="1">
        <f>IFERROR(__xludf.DUMMYFUNCTION("""COMPUTED_VALUE"""),789.69)</f>
        <v>789.69</v>
      </c>
      <c r="D93" s="2">
        <f>IFERROR(__xludf.DUMMYFUNCTION("""COMPUTED_VALUE"""),45425.66666666667)</f>
        <v>45425.66667</v>
      </c>
      <c r="E93" s="1">
        <f>IFERROR(__xludf.DUMMYFUNCTION("""COMPUTED_VALUE"""),794.15)</f>
        <v>794.15</v>
      </c>
      <c r="G93" s="2">
        <f>IFERROR(__xludf.DUMMYFUNCTION("""COMPUTED_VALUE"""),45425.66666666667)</f>
        <v>45425.66667</v>
      </c>
      <c r="H93" s="1">
        <f>IFERROR(__xludf.DUMMYFUNCTION("""COMPUTED_VALUE"""),789.39)</f>
        <v>789.39</v>
      </c>
      <c r="J93" s="2">
        <f>IFERROR(__xludf.DUMMYFUNCTION("""COMPUTED_VALUE"""),45425.66666666667)</f>
        <v>45425.66667</v>
      </c>
      <c r="K93" s="1">
        <f>IFERROR(__xludf.DUMMYFUNCTION("""COMPUTED_VALUE"""),791.46)</f>
        <v>791.46</v>
      </c>
      <c r="M93" s="2">
        <f>IFERROR(__xludf.DUMMYFUNCTION("""COMPUTED_VALUE"""),45425.66666666667)</f>
        <v>45425.66667</v>
      </c>
      <c r="N93" s="1">
        <f>IFERROR(__xludf.DUMMYFUNCTION("""COMPUTED_VALUE"""),8.299462E7)</f>
        <v>82994620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IFERROR(__xludf.DUMMYFUNCTION("""COMPUTED_VALUE"""),792.24)</f>
        <v>792.24</v>
      </c>
      <c r="D94" s="2">
        <f>IFERROR(__xludf.DUMMYFUNCTION("""COMPUTED_VALUE"""),45426.66666666667)</f>
        <v>45426.66667</v>
      </c>
      <c r="E94" s="1">
        <f>IFERROR(__xludf.DUMMYFUNCTION("""COMPUTED_VALUE"""),793.58)</f>
        <v>793.58</v>
      </c>
      <c r="G94" s="2">
        <f>IFERROR(__xludf.DUMMYFUNCTION("""COMPUTED_VALUE"""),45426.66666666667)</f>
        <v>45426.66667</v>
      </c>
      <c r="H94" s="1">
        <f>IFERROR(__xludf.DUMMYFUNCTION("""COMPUTED_VALUE"""),783.53)</f>
        <v>783.53</v>
      </c>
      <c r="J94" s="2">
        <f>IFERROR(__xludf.DUMMYFUNCTION("""COMPUTED_VALUE"""),45426.66666666667)</f>
        <v>45426.66667</v>
      </c>
      <c r="K94" s="1">
        <f>IFERROR(__xludf.DUMMYFUNCTION("""COMPUTED_VALUE"""),787.41)</f>
        <v>787.41</v>
      </c>
      <c r="M94" s="2">
        <f>IFERROR(__xludf.DUMMYFUNCTION("""COMPUTED_VALUE"""),45426.66666666667)</f>
        <v>45426.66667</v>
      </c>
      <c r="N94" s="1">
        <f>IFERROR(__xludf.DUMMYFUNCTION("""COMPUTED_VALUE"""),8.9240373E7)</f>
        <v>89240373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IFERROR(__xludf.DUMMYFUNCTION("""COMPUTED_VALUE"""),786.71)</f>
        <v>786.71</v>
      </c>
      <c r="D95" s="2">
        <f>IFERROR(__xludf.DUMMYFUNCTION("""COMPUTED_VALUE"""),45427.66666666667)</f>
        <v>45427.66667</v>
      </c>
      <c r="E95" s="1">
        <f>IFERROR(__xludf.DUMMYFUNCTION("""COMPUTED_VALUE"""),787.78)</f>
        <v>787.78</v>
      </c>
      <c r="G95" s="2">
        <f>IFERROR(__xludf.DUMMYFUNCTION("""COMPUTED_VALUE"""),45427.66666666667)</f>
        <v>45427.66667</v>
      </c>
      <c r="H95" s="1">
        <f>IFERROR(__xludf.DUMMYFUNCTION("""COMPUTED_VALUE"""),783.1)</f>
        <v>783.1</v>
      </c>
      <c r="J95" s="2">
        <f>IFERROR(__xludf.DUMMYFUNCTION("""COMPUTED_VALUE"""),45427.66666666667)</f>
        <v>45427.66667</v>
      </c>
      <c r="K95" s="1">
        <f>IFERROR(__xludf.DUMMYFUNCTION("""COMPUTED_VALUE"""),783.28)</f>
        <v>783.28</v>
      </c>
      <c r="M95" s="2">
        <f>IFERROR(__xludf.DUMMYFUNCTION("""COMPUTED_VALUE"""),45427.66666666667)</f>
        <v>45427.66667</v>
      </c>
      <c r="N95" s="1">
        <f>IFERROR(__xludf.DUMMYFUNCTION("""COMPUTED_VALUE"""),8.2949628E7)</f>
        <v>82949628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IFERROR(__xludf.DUMMYFUNCTION("""COMPUTED_VALUE"""),783.49)</f>
        <v>783.49</v>
      </c>
      <c r="D96" s="2">
        <f>IFERROR(__xludf.DUMMYFUNCTION("""COMPUTED_VALUE"""),45428.66666666667)</f>
        <v>45428.66667</v>
      </c>
      <c r="E96" s="1">
        <f>IFERROR(__xludf.DUMMYFUNCTION("""COMPUTED_VALUE"""),793.09)</f>
        <v>793.09</v>
      </c>
      <c r="G96" s="2">
        <f>IFERROR(__xludf.DUMMYFUNCTION("""COMPUTED_VALUE"""),45428.66666666667)</f>
        <v>45428.66667</v>
      </c>
      <c r="H96" s="1">
        <f>IFERROR(__xludf.DUMMYFUNCTION("""COMPUTED_VALUE"""),783.41)</f>
        <v>783.41</v>
      </c>
      <c r="J96" s="2">
        <f>IFERROR(__xludf.DUMMYFUNCTION("""COMPUTED_VALUE"""),45428.66666666667)</f>
        <v>45428.66667</v>
      </c>
      <c r="K96" s="1">
        <f>IFERROR(__xludf.DUMMYFUNCTION("""COMPUTED_VALUE"""),791.83)</f>
        <v>791.83</v>
      </c>
      <c r="M96" s="2">
        <f>IFERROR(__xludf.DUMMYFUNCTION("""COMPUTED_VALUE"""),45428.66666666667)</f>
        <v>45428.66667</v>
      </c>
      <c r="N96" s="1">
        <f>IFERROR(__xludf.DUMMYFUNCTION("""COMPUTED_VALUE"""),7.9336343E7)</f>
        <v>79336343</v>
      </c>
    </row>
    <row r="97">
      <c r="A97" s="2">
        <f>IFERROR(__xludf.DUMMYFUNCTION("""COMPUTED_VALUE"""),45429.66666666667)</f>
        <v>45429.66667</v>
      </c>
      <c r="B97" s="1">
        <f>IFERROR(__xludf.DUMMYFUNCTION("""COMPUTED_VALUE"""),791.6)</f>
        <v>791.6</v>
      </c>
      <c r="D97" s="2">
        <f>IFERROR(__xludf.DUMMYFUNCTION("""COMPUTED_VALUE"""),45429.66666666667)</f>
        <v>45429.66667</v>
      </c>
      <c r="E97" s="1">
        <f>IFERROR(__xludf.DUMMYFUNCTION("""COMPUTED_VALUE"""),791.6)</f>
        <v>791.6</v>
      </c>
      <c r="G97" s="2">
        <f>IFERROR(__xludf.DUMMYFUNCTION("""COMPUTED_VALUE"""),45429.66666666667)</f>
        <v>45429.66667</v>
      </c>
      <c r="H97" s="1">
        <f>IFERROR(__xludf.DUMMYFUNCTION("""COMPUTED_VALUE"""),786.79)</f>
        <v>786.79</v>
      </c>
      <c r="J97" s="2">
        <f>IFERROR(__xludf.DUMMYFUNCTION("""COMPUTED_VALUE"""),45429.66666666667)</f>
        <v>45429.66667</v>
      </c>
      <c r="K97" s="1">
        <f>IFERROR(__xludf.DUMMYFUNCTION("""COMPUTED_VALUE"""),787.76)</f>
        <v>787.76</v>
      </c>
      <c r="M97" s="2">
        <f>IFERROR(__xludf.DUMMYFUNCTION("""COMPUTED_VALUE"""),45429.66666666667)</f>
        <v>45429.66667</v>
      </c>
      <c r="N97" s="1">
        <f>IFERROR(__xludf.DUMMYFUNCTION("""COMPUTED_VALUE"""),8.2132034E7)</f>
        <v>82132034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IFERROR(__xludf.DUMMYFUNCTION("""COMPUTED_VALUE"""),787.7)</f>
        <v>787.7</v>
      </c>
      <c r="D98" s="2">
        <f>IFERROR(__xludf.DUMMYFUNCTION("""COMPUTED_VALUE"""),45432.66666666667)</f>
        <v>45432.66667</v>
      </c>
      <c r="E98" s="1">
        <f>IFERROR(__xludf.DUMMYFUNCTION("""COMPUTED_VALUE"""),787.7)</f>
        <v>787.7</v>
      </c>
      <c r="G98" s="2">
        <f>IFERROR(__xludf.DUMMYFUNCTION("""COMPUTED_VALUE"""),45432.66666666667)</f>
        <v>45432.66667</v>
      </c>
      <c r="H98" s="1">
        <f>IFERROR(__xludf.DUMMYFUNCTION("""COMPUTED_VALUE"""),781.33)</f>
        <v>781.33</v>
      </c>
      <c r="J98" s="2">
        <f>IFERROR(__xludf.DUMMYFUNCTION("""COMPUTED_VALUE"""),45432.66666666667)</f>
        <v>45432.66667</v>
      </c>
      <c r="K98" s="1">
        <f>IFERROR(__xludf.DUMMYFUNCTION("""COMPUTED_VALUE"""),782.21)</f>
        <v>782.21</v>
      </c>
      <c r="M98" s="2">
        <f>IFERROR(__xludf.DUMMYFUNCTION("""COMPUTED_VALUE"""),45432.66666666667)</f>
        <v>45432.66667</v>
      </c>
      <c r="N98" s="1">
        <f>IFERROR(__xludf.DUMMYFUNCTION("""COMPUTED_VALUE"""),7.7721236E7)</f>
        <v>77721236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IFERROR(__xludf.DUMMYFUNCTION("""COMPUTED_VALUE"""),784.18)</f>
        <v>784.18</v>
      </c>
      <c r="D99" s="2">
        <f>IFERROR(__xludf.DUMMYFUNCTION("""COMPUTED_VALUE"""),45433.66666666667)</f>
        <v>45433.66667</v>
      </c>
      <c r="E99" s="1">
        <f>IFERROR(__xludf.DUMMYFUNCTION("""COMPUTED_VALUE"""),785.89)</f>
        <v>785.89</v>
      </c>
      <c r="G99" s="2">
        <f>IFERROR(__xludf.DUMMYFUNCTION("""COMPUTED_VALUE"""),45433.66666666667)</f>
        <v>45433.66667</v>
      </c>
      <c r="H99" s="1">
        <f>IFERROR(__xludf.DUMMYFUNCTION("""COMPUTED_VALUE"""),780.05)</f>
        <v>780.05</v>
      </c>
      <c r="J99" s="2">
        <f>IFERROR(__xludf.DUMMYFUNCTION("""COMPUTED_VALUE"""),45433.66666666667)</f>
        <v>45433.66667</v>
      </c>
      <c r="K99" s="1">
        <f>IFERROR(__xludf.DUMMYFUNCTION("""COMPUTED_VALUE"""),784.31)</f>
        <v>784.31</v>
      </c>
      <c r="M99" s="2">
        <f>IFERROR(__xludf.DUMMYFUNCTION("""COMPUTED_VALUE"""),45433.66666666667)</f>
        <v>45433.66667</v>
      </c>
      <c r="N99" s="1">
        <f>IFERROR(__xludf.DUMMYFUNCTION("""COMPUTED_VALUE"""),6.86102E7)</f>
        <v>68610200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IFERROR(__xludf.DUMMYFUNCTION("""COMPUTED_VALUE"""),782.04)</f>
        <v>782.04</v>
      </c>
      <c r="D100" s="2">
        <f>IFERROR(__xludf.DUMMYFUNCTION("""COMPUTED_VALUE"""),45434.66666666667)</f>
        <v>45434.66667</v>
      </c>
      <c r="E100" s="1">
        <f>IFERROR(__xludf.DUMMYFUNCTION("""COMPUTED_VALUE"""),784.3)</f>
        <v>784.3</v>
      </c>
      <c r="G100" s="2">
        <f>IFERROR(__xludf.DUMMYFUNCTION("""COMPUTED_VALUE"""),45434.66666666667)</f>
        <v>45434.66667</v>
      </c>
      <c r="H100" s="1">
        <f>IFERROR(__xludf.DUMMYFUNCTION("""COMPUTED_VALUE"""),779.41)</f>
        <v>779.41</v>
      </c>
      <c r="J100" s="2">
        <f>IFERROR(__xludf.DUMMYFUNCTION("""COMPUTED_VALUE"""),45434.66666666667)</f>
        <v>45434.66667</v>
      </c>
      <c r="K100" s="1">
        <f>IFERROR(__xludf.DUMMYFUNCTION("""COMPUTED_VALUE"""),784.07)</f>
        <v>784.07</v>
      </c>
      <c r="M100" s="2">
        <f>IFERROR(__xludf.DUMMYFUNCTION("""COMPUTED_VALUE"""),45434.66666666667)</f>
        <v>45434.66667</v>
      </c>
      <c r="N100" s="1">
        <f>IFERROR(__xludf.DUMMYFUNCTION("""COMPUTED_VALUE"""),7.6261448E7)</f>
        <v>76261448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IFERROR(__xludf.DUMMYFUNCTION("""COMPUTED_VALUE"""),781.74)</f>
        <v>781.74</v>
      </c>
      <c r="D101" s="2">
        <f>IFERROR(__xludf.DUMMYFUNCTION("""COMPUTED_VALUE"""),45435.66666666667)</f>
        <v>45435.66667</v>
      </c>
      <c r="E101" s="1">
        <f>IFERROR(__xludf.DUMMYFUNCTION("""COMPUTED_VALUE"""),781.74)</f>
        <v>781.74</v>
      </c>
      <c r="G101" s="2">
        <f>IFERROR(__xludf.DUMMYFUNCTION("""COMPUTED_VALUE"""),45435.66666666667)</f>
        <v>45435.66667</v>
      </c>
      <c r="H101" s="1">
        <f>IFERROR(__xludf.DUMMYFUNCTION("""COMPUTED_VALUE"""),771.96)</f>
        <v>771.96</v>
      </c>
      <c r="J101" s="2">
        <f>IFERROR(__xludf.DUMMYFUNCTION("""COMPUTED_VALUE"""),45435.66666666667)</f>
        <v>45435.66667</v>
      </c>
      <c r="K101" s="1">
        <f>IFERROR(__xludf.DUMMYFUNCTION("""COMPUTED_VALUE"""),772.44)</f>
        <v>772.44</v>
      </c>
      <c r="M101" s="2">
        <f>IFERROR(__xludf.DUMMYFUNCTION("""COMPUTED_VALUE"""),45435.66666666667)</f>
        <v>45435.66667</v>
      </c>
      <c r="N101" s="1">
        <f>IFERROR(__xludf.DUMMYFUNCTION("""COMPUTED_VALUE"""),7.6880023E7)</f>
        <v>76880023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IFERROR(__xludf.DUMMYFUNCTION("""COMPUTED_VALUE"""),772.98)</f>
        <v>772.98</v>
      </c>
      <c r="D102" s="2">
        <f>IFERROR(__xludf.DUMMYFUNCTION("""COMPUTED_VALUE"""),45436.66666666667)</f>
        <v>45436.66667</v>
      </c>
      <c r="E102" s="1">
        <f>IFERROR(__xludf.DUMMYFUNCTION("""COMPUTED_VALUE"""),775.55)</f>
        <v>775.55</v>
      </c>
      <c r="G102" s="2">
        <f>IFERROR(__xludf.DUMMYFUNCTION("""COMPUTED_VALUE"""),45436.66666666667)</f>
        <v>45436.66667</v>
      </c>
      <c r="H102" s="1">
        <f>IFERROR(__xludf.DUMMYFUNCTION("""COMPUTED_VALUE"""),769.96)</f>
        <v>769.96</v>
      </c>
      <c r="J102" s="2">
        <f>IFERROR(__xludf.DUMMYFUNCTION("""COMPUTED_VALUE"""),45436.66666666667)</f>
        <v>45436.66667</v>
      </c>
      <c r="K102" s="1">
        <f>IFERROR(__xludf.DUMMYFUNCTION("""COMPUTED_VALUE"""),770.34)</f>
        <v>770.34</v>
      </c>
      <c r="M102" s="2">
        <f>IFERROR(__xludf.DUMMYFUNCTION("""COMPUTED_VALUE"""),45436.66666666667)</f>
        <v>45436.66667</v>
      </c>
      <c r="N102" s="1">
        <f>IFERROR(__xludf.DUMMYFUNCTION("""COMPUTED_VALUE"""),6.8371507E7)</f>
        <v>68371507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IFERROR(__xludf.DUMMYFUNCTION("""COMPUTED_VALUE"""),767.22)</f>
        <v>767.22</v>
      </c>
      <c r="D103" s="2">
        <f>IFERROR(__xludf.DUMMYFUNCTION("""COMPUTED_VALUE"""),45440.66666666667)</f>
        <v>45440.66667</v>
      </c>
      <c r="E103" s="1">
        <f>IFERROR(__xludf.DUMMYFUNCTION("""COMPUTED_VALUE"""),767.27)</f>
        <v>767.27</v>
      </c>
      <c r="G103" s="2">
        <f>IFERROR(__xludf.DUMMYFUNCTION("""COMPUTED_VALUE"""),45440.66666666667)</f>
        <v>45440.66667</v>
      </c>
      <c r="H103" s="1">
        <f>IFERROR(__xludf.DUMMYFUNCTION("""COMPUTED_VALUE"""),755.24)</f>
        <v>755.24</v>
      </c>
      <c r="J103" s="2">
        <f>IFERROR(__xludf.DUMMYFUNCTION("""COMPUTED_VALUE"""),45440.66666666667)</f>
        <v>45440.66667</v>
      </c>
      <c r="K103" s="1">
        <f>IFERROR(__xludf.DUMMYFUNCTION("""COMPUTED_VALUE"""),759.0)</f>
        <v>759</v>
      </c>
      <c r="M103" s="2">
        <f>IFERROR(__xludf.DUMMYFUNCTION("""COMPUTED_VALUE"""),45440.66666666667)</f>
        <v>45440.66667</v>
      </c>
      <c r="N103" s="1">
        <f>IFERROR(__xludf.DUMMYFUNCTION("""COMPUTED_VALUE"""),1.13126523E8)</f>
        <v>113126523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IFERROR(__xludf.DUMMYFUNCTION("""COMPUTED_VALUE"""),756.96)</f>
        <v>756.96</v>
      </c>
      <c r="D104" s="2">
        <f>IFERROR(__xludf.DUMMYFUNCTION("""COMPUTED_VALUE"""),45441.66666666667)</f>
        <v>45441.66667</v>
      </c>
      <c r="E104" s="1">
        <f>IFERROR(__xludf.DUMMYFUNCTION("""COMPUTED_VALUE"""),756.96)</f>
        <v>756.96</v>
      </c>
      <c r="G104" s="2">
        <f>IFERROR(__xludf.DUMMYFUNCTION("""COMPUTED_VALUE"""),45441.66666666667)</f>
        <v>45441.66667</v>
      </c>
      <c r="H104" s="1">
        <f>IFERROR(__xludf.DUMMYFUNCTION("""COMPUTED_VALUE"""),750.39)</f>
        <v>750.39</v>
      </c>
      <c r="J104" s="2">
        <f>IFERROR(__xludf.DUMMYFUNCTION("""COMPUTED_VALUE"""),45441.66666666667)</f>
        <v>45441.66667</v>
      </c>
      <c r="K104" s="1">
        <f>IFERROR(__xludf.DUMMYFUNCTION("""COMPUTED_VALUE"""),752.48)</f>
        <v>752.48</v>
      </c>
      <c r="M104" s="2">
        <f>IFERROR(__xludf.DUMMYFUNCTION("""COMPUTED_VALUE"""),45441.66666666667)</f>
        <v>45441.66667</v>
      </c>
      <c r="N104" s="1">
        <f>IFERROR(__xludf.DUMMYFUNCTION("""COMPUTED_VALUE"""),9.8521718E7)</f>
        <v>98521718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IFERROR(__xludf.DUMMYFUNCTION("""COMPUTED_VALUE"""),752.67)</f>
        <v>752.67</v>
      </c>
      <c r="D105" s="2">
        <f>IFERROR(__xludf.DUMMYFUNCTION("""COMPUTED_VALUE"""),45442.66666666667)</f>
        <v>45442.66667</v>
      </c>
      <c r="E105" s="1">
        <f>IFERROR(__xludf.DUMMYFUNCTION("""COMPUTED_VALUE"""),755.18)</f>
        <v>755.18</v>
      </c>
      <c r="G105" s="2">
        <f>IFERROR(__xludf.DUMMYFUNCTION("""COMPUTED_VALUE"""),45442.66666666667)</f>
        <v>45442.66667</v>
      </c>
      <c r="H105" s="1">
        <f>IFERROR(__xludf.DUMMYFUNCTION("""COMPUTED_VALUE"""),751.1)</f>
        <v>751.1</v>
      </c>
      <c r="J105" s="2">
        <f>IFERROR(__xludf.DUMMYFUNCTION("""COMPUTED_VALUE"""),45442.66666666667)</f>
        <v>45442.66667</v>
      </c>
      <c r="K105" s="1">
        <f>IFERROR(__xludf.DUMMYFUNCTION("""COMPUTED_VALUE"""),752.82)</f>
        <v>752.82</v>
      </c>
      <c r="M105" s="2">
        <f>IFERROR(__xludf.DUMMYFUNCTION("""COMPUTED_VALUE"""),45442.66666666667)</f>
        <v>45442.66667</v>
      </c>
      <c r="N105" s="1">
        <f>IFERROR(__xludf.DUMMYFUNCTION("""COMPUTED_VALUE"""),9.7323376E7)</f>
        <v>97323376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IFERROR(__xludf.DUMMYFUNCTION("""COMPUTED_VALUE"""),752.4)</f>
        <v>752.4</v>
      </c>
      <c r="D106" s="2">
        <f>IFERROR(__xludf.DUMMYFUNCTION("""COMPUTED_VALUE"""),45443.66666666667)</f>
        <v>45443.66667</v>
      </c>
      <c r="E106" s="1">
        <f>IFERROR(__xludf.DUMMYFUNCTION("""COMPUTED_VALUE"""),766.15)</f>
        <v>766.15</v>
      </c>
      <c r="G106" s="2">
        <f>IFERROR(__xludf.DUMMYFUNCTION("""COMPUTED_VALUE"""),45443.66666666667)</f>
        <v>45443.66667</v>
      </c>
      <c r="H106" s="1">
        <f>IFERROR(__xludf.DUMMYFUNCTION("""COMPUTED_VALUE"""),751.25)</f>
        <v>751.25</v>
      </c>
      <c r="J106" s="2">
        <f>IFERROR(__xludf.DUMMYFUNCTION("""COMPUTED_VALUE"""),45443.66666666667)</f>
        <v>45443.66667</v>
      </c>
      <c r="K106" s="1">
        <f>IFERROR(__xludf.DUMMYFUNCTION("""COMPUTED_VALUE"""),765.98)</f>
        <v>765.98</v>
      </c>
      <c r="M106" s="2">
        <f>IFERROR(__xludf.DUMMYFUNCTION("""COMPUTED_VALUE"""),45443.66666666667)</f>
        <v>45443.66667</v>
      </c>
      <c r="N106" s="1">
        <f>IFERROR(__xludf.DUMMYFUNCTION("""COMPUTED_VALUE"""),1.94098584E8)</f>
        <v>194098584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IFERROR(__xludf.DUMMYFUNCTION("""COMPUTED_VALUE"""),764.85)</f>
        <v>764.85</v>
      </c>
      <c r="D107" s="2">
        <f>IFERROR(__xludf.DUMMYFUNCTION("""COMPUTED_VALUE"""),45446.66666666667)</f>
        <v>45446.66667</v>
      </c>
      <c r="E107" s="1">
        <f>IFERROR(__xludf.DUMMYFUNCTION("""COMPUTED_VALUE"""),766.57)</f>
        <v>766.57</v>
      </c>
      <c r="G107" s="2">
        <f>IFERROR(__xludf.DUMMYFUNCTION("""COMPUTED_VALUE"""),45446.66666666667)</f>
        <v>45446.66667</v>
      </c>
      <c r="H107" s="1">
        <f>IFERROR(__xludf.DUMMYFUNCTION("""COMPUTED_VALUE"""),757.57)</f>
        <v>757.57</v>
      </c>
      <c r="J107" s="2">
        <f>IFERROR(__xludf.DUMMYFUNCTION("""COMPUTED_VALUE"""),45446.66666666667)</f>
        <v>45446.66667</v>
      </c>
      <c r="K107" s="1">
        <f>IFERROR(__xludf.DUMMYFUNCTION("""COMPUTED_VALUE"""),760.8)</f>
        <v>760.8</v>
      </c>
      <c r="M107" s="2">
        <f>IFERROR(__xludf.DUMMYFUNCTION("""COMPUTED_VALUE"""),45446.66666666667)</f>
        <v>45446.66667</v>
      </c>
      <c r="N107" s="1">
        <f>IFERROR(__xludf.DUMMYFUNCTION("""COMPUTED_VALUE"""),1.04225891E8)</f>
        <v>104225891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IFERROR(__xludf.DUMMYFUNCTION("""COMPUTED_VALUE"""),760.15)</f>
        <v>760.15</v>
      </c>
      <c r="D108" s="2">
        <f>IFERROR(__xludf.DUMMYFUNCTION("""COMPUTED_VALUE"""),45447.66666666667)</f>
        <v>45447.66667</v>
      </c>
      <c r="E108" s="1">
        <f>IFERROR(__xludf.DUMMYFUNCTION("""COMPUTED_VALUE"""),768.51)</f>
        <v>768.51</v>
      </c>
      <c r="G108" s="2">
        <f>IFERROR(__xludf.DUMMYFUNCTION("""COMPUTED_VALUE"""),45447.66666666667)</f>
        <v>45447.66667</v>
      </c>
      <c r="H108" s="1">
        <f>IFERROR(__xludf.DUMMYFUNCTION("""COMPUTED_VALUE"""),758.32)</f>
        <v>758.32</v>
      </c>
      <c r="J108" s="2">
        <f>IFERROR(__xludf.DUMMYFUNCTION("""COMPUTED_VALUE"""),45447.66666666667)</f>
        <v>45447.66667</v>
      </c>
      <c r="K108" s="1">
        <f>IFERROR(__xludf.DUMMYFUNCTION("""COMPUTED_VALUE"""),767.14)</f>
        <v>767.14</v>
      </c>
      <c r="M108" s="2">
        <f>IFERROR(__xludf.DUMMYFUNCTION("""COMPUTED_VALUE"""),45447.66666666667)</f>
        <v>45447.66667</v>
      </c>
      <c r="N108" s="1">
        <f>IFERROR(__xludf.DUMMYFUNCTION("""COMPUTED_VALUE"""),1.14049859E8)</f>
        <v>114049859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IFERROR(__xludf.DUMMYFUNCTION("""COMPUTED_VALUE"""),766.87)</f>
        <v>766.87</v>
      </c>
      <c r="D109" s="2">
        <f>IFERROR(__xludf.DUMMYFUNCTION("""COMPUTED_VALUE"""),45448.66666666667)</f>
        <v>45448.66667</v>
      </c>
      <c r="E109" s="1">
        <f>IFERROR(__xludf.DUMMYFUNCTION("""COMPUTED_VALUE"""),766.87)</f>
        <v>766.87</v>
      </c>
      <c r="G109" s="2">
        <f>IFERROR(__xludf.DUMMYFUNCTION("""COMPUTED_VALUE"""),45448.66666666667)</f>
        <v>45448.66667</v>
      </c>
      <c r="H109" s="1">
        <f>IFERROR(__xludf.DUMMYFUNCTION("""COMPUTED_VALUE"""),758.41)</f>
        <v>758.41</v>
      </c>
      <c r="J109" s="2">
        <f>IFERROR(__xludf.DUMMYFUNCTION("""COMPUTED_VALUE"""),45448.66666666667)</f>
        <v>45448.66667</v>
      </c>
      <c r="K109" s="1">
        <f>IFERROR(__xludf.DUMMYFUNCTION("""COMPUTED_VALUE"""),763.9)</f>
        <v>763.9</v>
      </c>
      <c r="M109" s="2">
        <f>IFERROR(__xludf.DUMMYFUNCTION("""COMPUTED_VALUE"""),45448.66666666667)</f>
        <v>45448.66667</v>
      </c>
      <c r="N109" s="1">
        <f>IFERROR(__xludf.DUMMYFUNCTION("""COMPUTED_VALUE"""),1.2713791E8)</f>
        <v>127137910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IFERROR(__xludf.DUMMYFUNCTION("""COMPUTED_VALUE"""),764.97)</f>
        <v>764.97</v>
      </c>
      <c r="D110" s="2">
        <f>IFERROR(__xludf.DUMMYFUNCTION("""COMPUTED_VALUE"""),45449.66666666667)</f>
        <v>45449.66667</v>
      </c>
      <c r="E110" s="1">
        <f>IFERROR(__xludf.DUMMYFUNCTION("""COMPUTED_VALUE"""),768.63)</f>
        <v>768.63</v>
      </c>
      <c r="G110" s="2">
        <f>IFERROR(__xludf.DUMMYFUNCTION("""COMPUTED_VALUE"""),45449.66666666667)</f>
        <v>45449.66667</v>
      </c>
      <c r="H110" s="1">
        <f>IFERROR(__xludf.DUMMYFUNCTION("""COMPUTED_VALUE"""),761.98)</f>
        <v>761.98</v>
      </c>
      <c r="J110" s="2">
        <f>IFERROR(__xludf.DUMMYFUNCTION("""COMPUTED_VALUE"""),45449.66666666667)</f>
        <v>45449.66667</v>
      </c>
      <c r="K110" s="1">
        <f>IFERROR(__xludf.DUMMYFUNCTION("""COMPUTED_VALUE"""),765.25)</f>
        <v>765.25</v>
      </c>
      <c r="M110" s="2">
        <f>IFERROR(__xludf.DUMMYFUNCTION("""COMPUTED_VALUE"""),45449.66666666667)</f>
        <v>45449.66667</v>
      </c>
      <c r="N110" s="1">
        <f>IFERROR(__xludf.DUMMYFUNCTION("""COMPUTED_VALUE"""),1.11316457E8)</f>
        <v>111316457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IFERROR(__xludf.DUMMYFUNCTION("""COMPUTED_VALUE"""),762.68)</f>
        <v>762.68</v>
      </c>
      <c r="D111" s="2">
        <f>IFERROR(__xludf.DUMMYFUNCTION("""COMPUTED_VALUE"""),45450.66666666667)</f>
        <v>45450.66667</v>
      </c>
      <c r="E111" s="1">
        <f>IFERROR(__xludf.DUMMYFUNCTION("""COMPUTED_VALUE"""),765.59)</f>
        <v>765.59</v>
      </c>
      <c r="G111" s="2">
        <f>IFERROR(__xludf.DUMMYFUNCTION("""COMPUTED_VALUE"""),45450.66666666667)</f>
        <v>45450.66667</v>
      </c>
      <c r="H111" s="1">
        <f>IFERROR(__xludf.DUMMYFUNCTION("""COMPUTED_VALUE"""),759.73)</f>
        <v>759.73</v>
      </c>
      <c r="J111" s="2">
        <f>IFERROR(__xludf.DUMMYFUNCTION("""COMPUTED_VALUE"""),45450.66666666667)</f>
        <v>45450.66667</v>
      </c>
      <c r="K111" s="1">
        <f>IFERROR(__xludf.DUMMYFUNCTION("""COMPUTED_VALUE"""),760.96)</f>
        <v>760.96</v>
      </c>
      <c r="M111" s="2">
        <f>IFERROR(__xludf.DUMMYFUNCTION("""COMPUTED_VALUE"""),45450.66666666667)</f>
        <v>45450.66667</v>
      </c>
      <c r="N111" s="1">
        <f>IFERROR(__xludf.DUMMYFUNCTION("""COMPUTED_VALUE"""),8.5738653E7)</f>
        <v>85738653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IFERROR(__xludf.DUMMYFUNCTION("""COMPUTED_VALUE"""),759.45)</f>
        <v>759.45</v>
      </c>
      <c r="D112" s="2">
        <f>IFERROR(__xludf.DUMMYFUNCTION("""COMPUTED_VALUE"""),45453.66666666667)</f>
        <v>45453.66667</v>
      </c>
      <c r="E112" s="1">
        <f>IFERROR(__xludf.DUMMYFUNCTION("""COMPUTED_VALUE"""),759.45)</f>
        <v>759.45</v>
      </c>
      <c r="G112" s="2">
        <f>IFERROR(__xludf.DUMMYFUNCTION("""COMPUTED_VALUE"""),45453.66666666667)</f>
        <v>45453.66667</v>
      </c>
      <c r="H112" s="1">
        <f>IFERROR(__xludf.DUMMYFUNCTION("""COMPUTED_VALUE"""),747.03)</f>
        <v>747.03</v>
      </c>
      <c r="J112" s="2">
        <f>IFERROR(__xludf.DUMMYFUNCTION("""COMPUTED_VALUE"""),45453.66666666667)</f>
        <v>45453.66667</v>
      </c>
      <c r="K112" s="1">
        <f>IFERROR(__xludf.DUMMYFUNCTION("""COMPUTED_VALUE"""),750.57)</f>
        <v>750.57</v>
      </c>
      <c r="M112" s="2">
        <f>IFERROR(__xludf.DUMMYFUNCTION("""COMPUTED_VALUE"""),45453.66666666667)</f>
        <v>45453.66667</v>
      </c>
      <c r="N112" s="1">
        <f>IFERROR(__xludf.DUMMYFUNCTION("""COMPUTED_VALUE"""),1.18571552E8)</f>
        <v>118571552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IFERROR(__xludf.DUMMYFUNCTION("""COMPUTED_VALUE"""),748.56)</f>
        <v>748.56</v>
      </c>
      <c r="D113" s="2">
        <f>IFERROR(__xludf.DUMMYFUNCTION("""COMPUTED_VALUE"""),45454.66666666667)</f>
        <v>45454.66667</v>
      </c>
      <c r="E113" s="1">
        <f>IFERROR(__xludf.DUMMYFUNCTION("""COMPUTED_VALUE"""),749.97)</f>
        <v>749.97</v>
      </c>
      <c r="G113" s="2">
        <f>IFERROR(__xludf.DUMMYFUNCTION("""COMPUTED_VALUE"""),45454.66666666667)</f>
        <v>45454.66667</v>
      </c>
      <c r="H113" s="1">
        <f>IFERROR(__xludf.DUMMYFUNCTION("""COMPUTED_VALUE"""),742.96)</f>
        <v>742.96</v>
      </c>
      <c r="J113" s="2">
        <f>IFERROR(__xludf.DUMMYFUNCTION("""COMPUTED_VALUE"""),45454.66666666667)</f>
        <v>45454.66667</v>
      </c>
      <c r="K113" s="1">
        <f>IFERROR(__xludf.DUMMYFUNCTION("""COMPUTED_VALUE"""),749.75)</f>
        <v>749.75</v>
      </c>
      <c r="M113" s="2">
        <f>IFERROR(__xludf.DUMMYFUNCTION("""COMPUTED_VALUE"""),45454.66666666667)</f>
        <v>45454.66667</v>
      </c>
      <c r="N113" s="1">
        <f>IFERROR(__xludf.DUMMYFUNCTION("""COMPUTED_VALUE"""),9.8734602E7)</f>
        <v>98734602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IFERROR(__xludf.DUMMYFUNCTION("""COMPUTED_VALUE"""),750.47)</f>
        <v>750.47</v>
      </c>
      <c r="D114" s="2">
        <f>IFERROR(__xludf.DUMMYFUNCTION("""COMPUTED_VALUE"""),45455.66666666667)</f>
        <v>45455.66667</v>
      </c>
      <c r="E114" s="1">
        <f>IFERROR(__xludf.DUMMYFUNCTION("""COMPUTED_VALUE"""),750.94)</f>
        <v>750.94</v>
      </c>
      <c r="G114" s="2">
        <f>IFERROR(__xludf.DUMMYFUNCTION("""COMPUTED_VALUE"""),45455.66666666667)</f>
        <v>45455.66667</v>
      </c>
      <c r="H114" s="1">
        <f>IFERROR(__xludf.DUMMYFUNCTION("""COMPUTED_VALUE"""),738.8)</f>
        <v>738.8</v>
      </c>
      <c r="J114" s="2">
        <f>IFERROR(__xludf.DUMMYFUNCTION("""COMPUTED_VALUE"""),45455.66666666667)</f>
        <v>45455.66667</v>
      </c>
      <c r="K114" s="1">
        <f>IFERROR(__xludf.DUMMYFUNCTION("""COMPUTED_VALUE"""),740.55)</f>
        <v>740.55</v>
      </c>
      <c r="M114" s="2">
        <f>IFERROR(__xludf.DUMMYFUNCTION("""COMPUTED_VALUE"""),45455.66666666667)</f>
        <v>45455.66667</v>
      </c>
      <c r="N114" s="1">
        <f>IFERROR(__xludf.DUMMYFUNCTION("""COMPUTED_VALUE"""),1.12282318E8)</f>
        <v>112282318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IFERROR(__xludf.DUMMYFUNCTION("""COMPUTED_VALUE"""),738.28)</f>
        <v>738.28</v>
      </c>
      <c r="D115" s="2">
        <f>IFERROR(__xludf.DUMMYFUNCTION("""COMPUTED_VALUE"""),45456.66666666667)</f>
        <v>45456.66667</v>
      </c>
      <c r="E115" s="1">
        <f>IFERROR(__xludf.DUMMYFUNCTION("""COMPUTED_VALUE"""),740.12)</f>
        <v>740.12</v>
      </c>
      <c r="G115" s="2">
        <f>IFERROR(__xludf.DUMMYFUNCTION("""COMPUTED_VALUE"""),45456.66666666667)</f>
        <v>45456.66667</v>
      </c>
      <c r="H115" s="1">
        <f>IFERROR(__xludf.DUMMYFUNCTION("""COMPUTED_VALUE"""),733.77)</f>
        <v>733.77</v>
      </c>
      <c r="J115" s="2">
        <f>IFERROR(__xludf.DUMMYFUNCTION("""COMPUTED_VALUE"""),45456.66666666667)</f>
        <v>45456.66667</v>
      </c>
      <c r="K115" s="1">
        <f>IFERROR(__xludf.DUMMYFUNCTION("""COMPUTED_VALUE"""),739.54)</f>
        <v>739.54</v>
      </c>
      <c r="M115" s="2">
        <f>IFERROR(__xludf.DUMMYFUNCTION("""COMPUTED_VALUE"""),45456.66666666667)</f>
        <v>45456.66667</v>
      </c>
      <c r="N115" s="1">
        <f>IFERROR(__xludf.DUMMYFUNCTION("""COMPUTED_VALUE"""),1.03679259E8)</f>
        <v>103679259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IFERROR(__xludf.DUMMYFUNCTION("""COMPUTED_VALUE"""),738.65)</f>
        <v>738.65</v>
      </c>
      <c r="D116" s="2">
        <f>IFERROR(__xludf.DUMMYFUNCTION("""COMPUTED_VALUE"""),45457.66666666667)</f>
        <v>45457.66667</v>
      </c>
      <c r="E116" s="1">
        <f>IFERROR(__xludf.DUMMYFUNCTION("""COMPUTED_VALUE"""),739.55)</f>
        <v>739.55</v>
      </c>
      <c r="G116" s="2">
        <f>IFERROR(__xludf.DUMMYFUNCTION("""COMPUTED_VALUE"""),45457.66666666667)</f>
        <v>45457.66667</v>
      </c>
      <c r="H116" s="1">
        <f>IFERROR(__xludf.DUMMYFUNCTION("""COMPUTED_VALUE"""),734.22)</f>
        <v>734.22</v>
      </c>
      <c r="J116" s="2">
        <f>IFERROR(__xludf.DUMMYFUNCTION("""COMPUTED_VALUE"""),45457.66666666667)</f>
        <v>45457.66667</v>
      </c>
      <c r="K116" s="1">
        <f>IFERROR(__xludf.DUMMYFUNCTION("""COMPUTED_VALUE"""),736.82)</f>
        <v>736.82</v>
      </c>
      <c r="M116" s="2">
        <f>IFERROR(__xludf.DUMMYFUNCTION("""COMPUTED_VALUE"""),45457.66666666667)</f>
        <v>45457.66667</v>
      </c>
      <c r="N116" s="1">
        <f>IFERROR(__xludf.DUMMYFUNCTION("""COMPUTED_VALUE"""),7.8681686E7)</f>
        <v>78681686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IFERROR(__xludf.DUMMYFUNCTION("""COMPUTED_VALUE"""),735.38)</f>
        <v>735.38</v>
      </c>
      <c r="D117" s="2">
        <f>IFERROR(__xludf.DUMMYFUNCTION("""COMPUTED_VALUE"""),45460.66666666667)</f>
        <v>45460.66667</v>
      </c>
      <c r="E117" s="1">
        <f>IFERROR(__xludf.DUMMYFUNCTION("""COMPUTED_VALUE"""),745.36)</f>
        <v>745.36</v>
      </c>
      <c r="G117" s="2">
        <f>IFERROR(__xludf.DUMMYFUNCTION("""COMPUTED_VALUE"""),45460.66666666667)</f>
        <v>45460.66667</v>
      </c>
      <c r="H117" s="1">
        <f>IFERROR(__xludf.DUMMYFUNCTION("""COMPUTED_VALUE"""),732.38)</f>
        <v>732.38</v>
      </c>
      <c r="J117" s="2">
        <f>IFERROR(__xludf.DUMMYFUNCTION("""COMPUTED_VALUE"""),45460.66666666667)</f>
        <v>45460.66667</v>
      </c>
      <c r="K117" s="1">
        <f>IFERROR(__xludf.DUMMYFUNCTION("""COMPUTED_VALUE"""),743.82)</f>
        <v>743.82</v>
      </c>
      <c r="M117" s="2">
        <f>IFERROR(__xludf.DUMMYFUNCTION("""COMPUTED_VALUE"""),45460.66666666667)</f>
        <v>45460.66667</v>
      </c>
      <c r="N117" s="1">
        <f>IFERROR(__xludf.DUMMYFUNCTION("""COMPUTED_VALUE"""),9.4597264E7)</f>
        <v>94597264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IFERROR(__xludf.DUMMYFUNCTION("""COMPUTED_VALUE"""),743.35)</f>
        <v>743.35</v>
      </c>
      <c r="D118" s="2">
        <f>IFERROR(__xludf.DUMMYFUNCTION("""COMPUTED_VALUE"""),45461.66666666667)</f>
        <v>45461.66667</v>
      </c>
      <c r="E118" s="1">
        <f>IFERROR(__xludf.DUMMYFUNCTION("""COMPUTED_VALUE"""),746.05)</f>
        <v>746.05</v>
      </c>
      <c r="G118" s="2">
        <f>IFERROR(__xludf.DUMMYFUNCTION("""COMPUTED_VALUE"""),45461.66666666667)</f>
        <v>45461.66667</v>
      </c>
      <c r="H118" s="1">
        <f>IFERROR(__xludf.DUMMYFUNCTION("""COMPUTED_VALUE"""),740.01)</f>
        <v>740.01</v>
      </c>
      <c r="J118" s="2">
        <f>IFERROR(__xludf.DUMMYFUNCTION("""COMPUTED_VALUE"""),45461.66666666667)</f>
        <v>45461.66667</v>
      </c>
      <c r="K118" s="1">
        <f>IFERROR(__xludf.DUMMYFUNCTION("""COMPUTED_VALUE"""),743.67)</f>
        <v>743.67</v>
      </c>
      <c r="M118" s="2">
        <f>IFERROR(__xludf.DUMMYFUNCTION("""COMPUTED_VALUE"""),45461.66666666667)</f>
        <v>45461.66667</v>
      </c>
      <c r="N118" s="1">
        <f>IFERROR(__xludf.DUMMYFUNCTION("""COMPUTED_VALUE"""),8.6370063E7)</f>
        <v>86370063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IFERROR(__xludf.DUMMYFUNCTION("""COMPUTED_VALUE"""),741.96)</f>
        <v>741.96</v>
      </c>
      <c r="D119" s="2">
        <f>IFERROR(__xludf.DUMMYFUNCTION("""COMPUTED_VALUE"""),45463.66666666667)</f>
        <v>45463.66667</v>
      </c>
      <c r="E119" s="1">
        <f>IFERROR(__xludf.DUMMYFUNCTION("""COMPUTED_VALUE"""),746.88)</f>
        <v>746.88</v>
      </c>
      <c r="G119" s="2">
        <f>IFERROR(__xludf.DUMMYFUNCTION("""COMPUTED_VALUE"""),45463.66666666667)</f>
        <v>45463.66667</v>
      </c>
      <c r="H119" s="1">
        <f>IFERROR(__xludf.DUMMYFUNCTION("""COMPUTED_VALUE"""),740.57)</f>
        <v>740.57</v>
      </c>
      <c r="J119" s="2">
        <f>IFERROR(__xludf.DUMMYFUNCTION("""COMPUTED_VALUE"""),45463.66666666667)</f>
        <v>45463.66667</v>
      </c>
      <c r="K119" s="1">
        <f>IFERROR(__xludf.DUMMYFUNCTION("""COMPUTED_VALUE"""),741.95)</f>
        <v>741.95</v>
      </c>
      <c r="M119" s="2">
        <f>IFERROR(__xludf.DUMMYFUNCTION("""COMPUTED_VALUE"""),45463.66666666667)</f>
        <v>45463.66667</v>
      </c>
      <c r="N119" s="1">
        <f>IFERROR(__xludf.DUMMYFUNCTION("""COMPUTED_VALUE"""),9.54012E7)</f>
        <v>95401200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IFERROR(__xludf.DUMMYFUNCTION("""COMPUTED_VALUE"""),743.74)</f>
        <v>743.74</v>
      </c>
      <c r="D120" s="2">
        <f>IFERROR(__xludf.DUMMYFUNCTION("""COMPUTED_VALUE"""),45464.66666666667)</f>
        <v>45464.66667</v>
      </c>
      <c r="E120" s="1">
        <f>IFERROR(__xludf.DUMMYFUNCTION("""COMPUTED_VALUE"""),751.44)</f>
        <v>751.44</v>
      </c>
      <c r="G120" s="2">
        <f>IFERROR(__xludf.DUMMYFUNCTION("""COMPUTED_VALUE"""),45464.66666666667)</f>
        <v>45464.66667</v>
      </c>
      <c r="H120" s="1">
        <f>IFERROR(__xludf.DUMMYFUNCTION("""COMPUTED_VALUE"""),743.22)</f>
        <v>743.22</v>
      </c>
      <c r="J120" s="2">
        <f>IFERROR(__xludf.DUMMYFUNCTION("""COMPUTED_VALUE"""),45464.66666666667)</f>
        <v>45464.66667</v>
      </c>
      <c r="K120" s="1">
        <f>IFERROR(__xludf.DUMMYFUNCTION("""COMPUTED_VALUE"""),746.78)</f>
        <v>746.78</v>
      </c>
      <c r="M120" s="2">
        <f>IFERROR(__xludf.DUMMYFUNCTION("""COMPUTED_VALUE"""),45464.66666666667)</f>
        <v>45464.66667</v>
      </c>
      <c r="N120" s="1">
        <f>IFERROR(__xludf.DUMMYFUNCTION("""COMPUTED_VALUE"""),2.00886036E8)</f>
        <v>200886036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IFERROR(__xludf.DUMMYFUNCTION("""COMPUTED_VALUE"""),747.78)</f>
        <v>747.78</v>
      </c>
      <c r="D121" s="2">
        <f>IFERROR(__xludf.DUMMYFUNCTION("""COMPUTED_VALUE"""),45467.66666666667)</f>
        <v>45467.66667</v>
      </c>
      <c r="E121" s="1">
        <f>IFERROR(__xludf.DUMMYFUNCTION("""COMPUTED_VALUE"""),758.71)</f>
        <v>758.71</v>
      </c>
      <c r="G121" s="2">
        <f>IFERROR(__xludf.DUMMYFUNCTION("""COMPUTED_VALUE"""),45467.66666666667)</f>
        <v>45467.66667</v>
      </c>
      <c r="H121" s="1">
        <f>IFERROR(__xludf.DUMMYFUNCTION("""COMPUTED_VALUE"""),747.38)</f>
        <v>747.38</v>
      </c>
      <c r="J121" s="2">
        <f>IFERROR(__xludf.DUMMYFUNCTION("""COMPUTED_VALUE"""),45467.66666666667)</f>
        <v>45467.66667</v>
      </c>
      <c r="K121" s="1">
        <f>IFERROR(__xludf.DUMMYFUNCTION("""COMPUTED_VALUE"""),756.78)</f>
        <v>756.78</v>
      </c>
      <c r="M121" s="2">
        <f>IFERROR(__xludf.DUMMYFUNCTION("""COMPUTED_VALUE"""),45467.66666666667)</f>
        <v>45467.66667</v>
      </c>
      <c r="N121" s="1">
        <f>IFERROR(__xludf.DUMMYFUNCTION("""COMPUTED_VALUE"""),1.04200157E8)</f>
        <v>104200157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IFERROR(__xludf.DUMMYFUNCTION("""COMPUTED_VALUE"""),756.26)</f>
        <v>756.26</v>
      </c>
      <c r="D122" s="2">
        <f>IFERROR(__xludf.DUMMYFUNCTION("""COMPUTED_VALUE"""),45468.66666666667)</f>
        <v>45468.66667</v>
      </c>
      <c r="E122" s="1">
        <f>IFERROR(__xludf.DUMMYFUNCTION("""COMPUTED_VALUE"""),758.55)</f>
        <v>758.55</v>
      </c>
      <c r="G122" s="2">
        <f>IFERROR(__xludf.DUMMYFUNCTION("""COMPUTED_VALUE"""),45468.66666666667)</f>
        <v>45468.66667</v>
      </c>
      <c r="H122" s="1">
        <f>IFERROR(__xludf.DUMMYFUNCTION("""COMPUTED_VALUE"""),750.68)</f>
        <v>750.68</v>
      </c>
      <c r="J122" s="2">
        <f>IFERROR(__xludf.DUMMYFUNCTION("""COMPUTED_VALUE"""),45468.66666666667)</f>
        <v>45468.66667</v>
      </c>
      <c r="K122" s="1">
        <f>IFERROR(__xludf.DUMMYFUNCTION("""COMPUTED_VALUE"""),751.56)</f>
        <v>751.56</v>
      </c>
      <c r="M122" s="2">
        <f>IFERROR(__xludf.DUMMYFUNCTION("""COMPUTED_VALUE"""),45468.66666666667)</f>
        <v>45468.66667</v>
      </c>
      <c r="N122" s="1">
        <f>IFERROR(__xludf.DUMMYFUNCTION("""COMPUTED_VALUE"""),9.6146896E7)</f>
        <v>96146896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IFERROR(__xludf.DUMMYFUNCTION("""COMPUTED_VALUE"""),748.88)</f>
        <v>748.88</v>
      </c>
      <c r="D123" s="2">
        <f>IFERROR(__xludf.DUMMYFUNCTION("""COMPUTED_VALUE"""),45469.66666666667)</f>
        <v>45469.66667</v>
      </c>
      <c r="E123" s="1">
        <f>IFERROR(__xludf.DUMMYFUNCTION("""COMPUTED_VALUE"""),749.19)</f>
        <v>749.19</v>
      </c>
      <c r="G123" s="2">
        <f>IFERROR(__xludf.DUMMYFUNCTION("""COMPUTED_VALUE"""),45469.66666666667)</f>
        <v>45469.66667</v>
      </c>
      <c r="H123" s="1">
        <f>IFERROR(__xludf.DUMMYFUNCTION("""COMPUTED_VALUE"""),741.9)</f>
        <v>741.9</v>
      </c>
      <c r="J123" s="2">
        <f>IFERROR(__xludf.DUMMYFUNCTION("""COMPUTED_VALUE"""),45469.66666666667)</f>
        <v>45469.66667</v>
      </c>
      <c r="K123" s="1">
        <f>IFERROR(__xludf.DUMMYFUNCTION("""COMPUTED_VALUE"""),747.83)</f>
        <v>747.83</v>
      </c>
      <c r="M123" s="2">
        <f>IFERROR(__xludf.DUMMYFUNCTION("""COMPUTED_VALUE"""),45469.66666666667)</f>
        <v>45469.66667</v>
      </c>
      <c r="N123" s="1">
        <f>IFERROR(__xludf.DUMMYFUNCTION("""COMPUTED_VALUE"""),9.1614382E7)</f>
        <v>91614382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IFERROR(__xludf.DUMMYFUNCTION("""COMPUTED_VALUE"""),748.66)</f>
        <v>748.66</v>
      </c>
      <c r="D124" s="2">
        <f>IFERROR(__xludf.DUMMYFUNCTION("""COMPUTED_VALUE"""),45470.66666666667)</f>
        <v>45470.66667</v>
      </c>
      <c r="E124" s="1">
        <f>IFERROR(__xludf.DUMMYFUNCTION("""COMPUTED_VALUE"""),750.55)</f>
        <v>750.55</v>
      </c>
      <c r="G124" s="2">
        <f>IFERROR(__xludf.DUMMYFUNCTION("""COMPUTED_VALUE"""),45470.66666666667)</f>
        <v>45470.66667</v>
      </c>
      <c r="H124" s="1">
        <f>IFERROR(__xludf.DUMMYFUNCTION("""COMPUTED_VALUE"""),743.46)</f>
        <v>743.46</v>
      </c>
      <c r="J124" s="2">
        <f>IFERROR(__xludf.DUMMYFUNCTION("""COMPUTED_VALUE"""),45470.66666666667)</f>
        <v>45470.66667</v>
      </c>
      <c r="K124" s="1">
        <f>IFERROR(__xludf.DUMMYFUNCTION("""COMPUTED_VALUE"""),746.73)</f>
        <v>746.73</v>
      </c>
      <c r="M124" s="2">
        <f>IFERROR(__xludf.DUMMYFUNCTION("""COMPUTED_VALUE"""),45470.66666666667)</f>
        <v>45470.66667</v>
      </c>
      <c r="N124" s="1">
        <f>IFERROR(__xludf.DUMMYFUNCTION("""COMPUTED_VALUE"""),8.5125161E7)</f>
        <v>85125161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IFERROR(__xludf.DUMMYFUNCTION("""COMPUTED_VALUE"""),745.5)</f>
        <v>745.5</v>
      </c>
      <c r="D125" s="2">
        <f>IFERROR(__xludf.DUMMYFUNCTION("""COMPUTED_VALUE"""),45471.66666666667)</f>
        <v>45471.66667</v>
      </c>
      <c r="E125" s="1">
        <f>IFERROR(__xludf.DUMMYFUNCTION("""COMPUTED_VALUE"""),746.79)</f>
        <v>746.79</v>
      </c>
      <c r="G125" s="2">
        <f>IFERROR(__xludf.DUMMYFUNCTION("""COMPUTED_VALUE"""),45471.66666666667)</f>
        <v>45471.66667</v>
      </c>
      <c r="H125" s="1">
        <f>IFERROR(__xludf.DUMMYFUNCTION("""COMPUTED_VALUE"""),740.8)</f>
        <v>740.8</v>
      </c>
      <c r="J125" s="2">
        <f>IFERROR(__xludf.DUMMYFUNCTION("""COMPUTED_VALUE"""),45471.66666666667)</f>
        <v>45471.66667</v>
      </c>
      <c r="K125" s="1">
        <f>IFERROR(__xludf.DUMMYFUNCTION("""COMPUTED_VALUE"""),742.7)</f>
        <v>742.7</v>
      </c>
      <c r="M125" s="2">
        <f>IFERROR(__xludf.DUMMYFUNCTION("""COMPUTED_VALUE"""),45471.66666666667)</f>
        <v>45471.66667</v>
      </c>
      <c r="N125" s="1">
        <f>IFERROR(__xludf.DUMMYFUNCTION("""COMPUTED_VALUE"""),1.67073645E8)</f>
        <v>167073645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IFERROR(__xludf.DUMMYFUNCTION("""COMPUTED_VALUE"""),743.59)</f>
        <v>743.59</v>
      </c>
      <c r="D126" s="2">
        <f>IFERROR(__xludf.DUMMYFUNCTION("""COMPUTED_VALUE"""),45474.66666666667)</f>
        <v>45474.66667</v>
      </c>
      <c r="E126" s="1">
        <f>IFERROR(__xludf.DUMMYFUNCTION("""COMPUTED_VALUE"""),750.28)</f>
        <v>750.28</v>
      </c>
      <c r="G126" s="2">
        <f>IFERROR(__xludf.DUMMYFUNCTION("""COMPUTED_VALUE"""),45474.66666666667)</f>
        <v>45474.66667</v>
      </c>
      <c r="H126" s="1">
        <f>IFERROR(__xludf.DUMMYFUNCTION("""COMPUTED_VALUE"""),737.08)</f>
        <v>737.08</v>
      </c>
      <c r="J126" s="2">
        <f>IFERROR(__xludf.DUMMYFUNCTION("""COMPUTED_VALUE"""),45474.66666666667)</f>
        <v>45474.66667</v>
      </c>
      <c r="K126" s="1">
        <f>IFERROR(__xludf.DUMMYFUNCTION("""COMPUTED_VALUE"""),737.71)</f>
        <v>737.71</v>
      </c>
      <c r="M126" s="2">
        <f>IFERROR(__xludf.DUMMYFUNCTION("""COMPUTED_VALUE"""),45474.66666666667)</f>
        <v>45474.66667</v>
      </c>
      <c r="N126" s="1">
        <f>IFERROR(__xludf.DUMMYFUNCTION("""COMPUTED_VALUE"""),8.2940377E7)</f>
        <v>82940377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IFERROR(__xludf.DUMMYFUNCTION("""COMPUTED_VALUE"""),738.76)</f>
        <v>738.76</v>
      </c>
      <c r="D127" s="2">
        <f>IFERROR(__xludf.DUMMYFUNCTION("""COMPUTED_VALUE"""),45475.66666666667)</f>
        <v>45475.66667</v>
      </c>
      <c r="E127" s="1">
        <f>IFERROR(__xludf.DUMMYFUNCTION("""COMPUTED_VALUE"""),740.33)</f>
        <v>740.33</v>
      </c>
      <c r="G127" s="2">
        <f>IFERROR(__xludf.DUMMYFUNCTION("""COMPUTED_VALUE"""),45475.66666666667)</f>
        <v>45475.66667</v>
      </c>
      <c r="H127" s="1">
        <f>IFERROR(__xludf.DUMMYFUNCTION("""COMPUTED_VALUE"""),735.57)</f>
        <v>735.57</v>
      </c>
      <c r="J127" s="2">
        <f>IFERROR(__xludf.DUMMYFUNCTION("""COMPUTED_VALUE"""),45475.66666666667)</f>
        <v>45475.66667</v>
      </c>
      <c r="K127" s="1">
        <f>IFERROR(__xludf.DUMMYFUNCTION("""COMPUTED_VALUE"""),740.28)</f>
        <v>740.28</v>
      </c>
      <c r="M127" s="2">
        <f>IFERROR(__xludf.DUMMYFUNCTION("""COMPUTED_VALUE"""),45475.66666666667)</f>
        <v>45475.66667</v>
      </c>
      <c r="N127" s="1">
        <f>IFERROR(__xludf.DUMMYFUNCTION("""COMPUTED_VALUE"""),8.2583201E7)</f>
        <v>82583201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IFERROR(__xludf.DUMMYFUNCTION("""COMPUTED_VALUE"""),739.95)</f>
        <v>739.95</v>
      </c>
      <c r="D128" s="2">
        <f>IFERROR(__xludf.DUMMYFUNCTION("""COMPUTED_VALUE"""),45476.54166666667)</f>
        <v>45476.54167</v>
      </c>
      <c r="E128" s="1">
        <f>IFERROR(__xludf.DUMMYFUNCTION("""COMPUTED_VALUE"""),743.3)</f>
        <v>743.3</v>
      </c>
      <c r="G128" s="2">
        <f>IFERROR(__xludf.DUMMYFUNCTION("""COMPUTED_VALUE"""),45476.54166666667)</f>
        <v>45476.54167</v>
      </c>
      <c r="H128" s="1">
        <f>IFERROR(__xludf.DUMMYFUNCTION("""COMPUTED_VALUE"""),737.2)</f>
        <v>737.2</v>
      </c>
      <c r="J128" s="2">
        <f>IFERROR(__xludf.DUMMYFUNCTION("""COMPUTED_VALUE"""),45476.54166666667)</f>
        <v>45476.54167</v>
      </c>
      <c r="K128" s="1">
        <f>IFERROR(__xludf.DUMMYFUNCTION("""COMPUTED_VALUE"""),738.24)</f>
        <v>738.24</v>
      </c>
      <c r="M128" s="2">
        <f>IFERROR(__xludf.DUMMYFUNCTION("""COMPUTED_VALUE"""),45476.54166666667)</f>
        <v>45476.54167</v>
      </c>
      <c r="N128" s="1">
        <f>IFERROR(__xludf.DUMMYFUNCTION("""COMPUTED_VALUE"""),5.4711173E7)</f>
        <v>54711173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IFERROR(__xludf.DUMMYFUNCTION("""COMPUTED_VALUE"""),738.34)</f>
        <v>738.34</v>
      </c>
      <c r="D129" s="2">
        <f>IFERROR(__xludf.DUMMYFUNCTION("""COMPUTED_VALUE"""),45478.66666666667)</f>
        <v>45478.66667</v>
      </c>
      <c r="E129" s="1">
        <f>IFERROR(__xludf.DUMMYFUNCTION("""COMPUTED_VALUE"""),742.99)</f>
        <v>742.99</v>
      </c>
      <c r="G129" s="2">
        <f>IFERROR(__xludf.DUMMYFUNCTION("""COMPUTED_VALUE"""),45478.66666666667)</f>
        <v>45478.66667</v>
      </c>
      <c r="H129" s="1">
        <f>IFERROR(__xludf.DUMMYFUNCTION("""COMPUTED_VALUE"""),735.27)</f>
        <v>735.27</v>
      </c>
      <c r="J129" s="2">
        <f>IFERROR(__xludf.DUMMYFUNCTION("""COMPUTED_VALUE"""),45478.66666666667)</f>
        <v>45478.66667</v>
      </c>
      <c r="K129" s="1">
        <f>IFERROR(__xludf.DUMMYFUNCTION("""COMPUTED_VALUE"""),742.65)</f>
        <v>742.65</v>
      </c>
      <c r="M129" s="2">
        <f>IFERROR(__xludf.DUMMYFUNCTION("""COMPUTED_VALUE"""),45478.66666666667)</f>
        <v>45478.66667</v>
      </c>
      <c r="N129" s="1">
        <f>IFERROR(__xludf.DUMMYFUNCTION("""COMPUTED_VALUE"""),8.4676945E7)</f>
        <v>84676945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IFERROR(__xludf.DUMMYFUNCTION("""COMPUTED_VALUE"""),741.17)</f>
        <v>741.17</v>
      </c>
      <c r="D130" s="2">
        <f>IFERROR(__xludf.DUMMYFUNCTION("""COMPUTED_VALUE"""),45481.66666666667)</f>
        <v>45481.66667</v>
      </c>
      <c r="E130" s="1">
        <f>IFERROR(__xludf.DUMMYFUNCTION("""COMPUTED_VALUE"""),741.17)</f>
        <v>741.17</v>
      </c>
      <c r="G130" s="2">
        <f>IFERROR(__xludf.DUMMYFUNCTION("""COMPUTED_VALUE"""),45481.66666666667)</f>
        <v>45481.66667</v>
      </c>
      <c r="H130" s="1">
        <f>IFERROR(__xludf.DUMMYFUNCTION("""COMPUTED_VALUE"""),735.83)</f>
        <v>735.83</v>
      </c>
      <c r="J130" s="2">
        <f>IFERROR(__xludf.DUMMYFUNCTION("""COMPUTED_VALUE"""),45481.66666666667)</f>
        <v>45481.66667</v>
      </c>
      <c r="K130" s="1">
        <f>IFERROR(__xludf.DUMMYFUNCTION("""COMPUTED_VALUE"""),736.61)</f>
        <v>736.61</v>
      </c>
      <c r="M130" s="2">
        <f>IFERROR(__xludf.DUMMYFUNCTION("""COMPUTED_VALUE"""),45481.66666666667)</f>
        <v>45481.66667</v>
      </c>
      <c r="N130" s="1">
        <f>IFERROR(__xludf.DUMMYFUNCTION("""COMPUTED_VALUE"""),8.8981107E7)</f>
        <v>88981107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IFERROR(__xludf.DUMMYFUNCTION("""COMPUTED_VALUE"""),736.21)</f>
        <v>736.21</v>
      </c>
      <c r="D131" s="2">
        <f>IFERROR(__xludf.DUMMYFUNCTION("""COMPUTED_VALUE"""),45482.66666666667)</f>
        <v>45482.66667</v>
      </c>
      <c r="E131" s="1">
        <f>IFERROR(__xludf.DUMMYFUNCTION("""COMPUTED_VALUE"""),736.78)</f>
        <v>736.78</v>
      </c>
      <c r="G131" s="2">
        <f>IFERROR(__xludf.DUMMYFUNCTION("""COMPUTED_VALUE"""),45482.66666666667)</f>
        <v>45482.66667</v>
      </c>
      <c r="H131" s="1">
        <f>IFERROR(__xludf.DUMMYFUNCTION("""COMPUTED_VALUE"""),732.75)</f>
        <v>732.75</v>
      </c>
      <c r="J131" s="2">
        <f>IFERROR(__xludf.DUMMYFUNCTION("""COMPUTED_VALUE"""),45482.66666666667)</f>
        <v>45482.66667</v>
      </c>
      <c r="K131" s="1">
        <f>IFERROR(__xludf.DUMMYFUNCTION("""COMPUTED_VALUE"""),732.85)</f>
        <v>732.85</v>
      </c>
      <c r="M131" s="2">
        <f>IFERROR(__xludf.DUMMYFUNCTION("""COMPUTED_VALUE"""),45482.66666666667)</f>
        <v>45482.66667</v>
      </c>
      <c r="N131" s="1">
        <f>IFERROR(__xludf.DUMMYFUNCTION("""COMPUTED_VALUE"""),9.3329188E7)</f>
        <v>93329188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IFERROR(__xludf.DUMMYFUNCTION("""COMPUTED_VALUE"""),733.31)</f>
        <v>733.31</v>
      </c>
      <c r="D132" s="2">
        <f>IFERROR(__xludf.DUMMYFUNCTION("""COMPUTED_VALUE"""),45483.66666666667)</f>
        <v>45483.66667</v>
      </c>
      <c r="E132" s="1">
        <f>IFERROR(__xludf.DUMMYFUNCTION("""COMPUTED_VALUE"""),738.26)</f>
        <v>738.26</v>
      </c>
      <c r="G132" s="2">
        <f>IFERROR(__xludf.DUMMYFUNCTION("""COMPUTED_VALUE"""),45483.66666666667)</f>
        <v>45483.66667</v>
      </c>
      <c r="H132" s="1">
        <f>IFERROR(__xludf.DUMMYFUNCTION("""COMPUTED_VALUE"""),731.38)</f>
        <v>731.38</v>
      </c>
      <c r="J132" s="2">
        <f>IFERROR(__xludf.DUMMYFUNCTION("""COMPUTED_VALUE"""),45483.66666666667)</f>
        <v>45483.66667</v>
      </c>
      <c r="K132" s="1">
        <f>IFERROR(__xludf.DUMMYFUNCTION("""COMPUTED_VALUE"""),738.01)</f>
        <v>738.01</v>
      </c>
      <c r="M132" s="2">
        <f>IFERROR(__xludf.DUMMYFUNCTION("""COMPUTED_VALUE"""),45483.66666666667)</f>
        <v>45483.66667</v>
      </c>
      <c r="N132" s="1">
        <f>IFERROR(__xludf.DUMMYFUNCTION("""COMPUTED_VALUE"""),9.2525874E7)</f>
        <v>92525874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IFERROR(__xludf.DUMMYFUNCTION("""COMPUTED_VALUE"""),738.08)</f>
        <v>738.08</v>
      </c>
      <c r="D133" s="2">
        <f>IFERROR(__xludf.DUMMYFUNCTION("""COMPUTED_VALUE"""),45484.66666666667)</f>
        <v>45484.66667</v>
      </c>
      <c r="E133" s="1">
        <f>IFERROR(__xludf.DUMMYFUNCTION("""COMPUTED_VALUE"""),743.37)</f>
        <v>743.37</v>
      </c>
      <c r="G133" s="2">
        <f>IFERROR(__xludf.DUMMYFUNCTION("""COMPUTED_VALUE"""),45484.66666666667)</f>
        <v>45484.66667</v>
      </c>
      <c r="H133" s="1">
        <f>IFERROR(__xludf.DUMMYFUNCTION("""COMPUTED_VALUE"""),730.35)</f>
        <v>730.35</v>
      </c>
      <c r="J133" s="2">
        <f>IFERROR(__xludf.DUMMYFUNCTION("""COMPUTED_VALUE"""),45484.66666666667)</f>
        <v>45484.66667</v>
      </c>
      <c r="K133" s="1">
        <f>IFERROR(__xludf.DUMMYFUNCTION("""COMPUTED_VALUE"""),741.36)</f>
        <v>741.36</v>
      </c>
      <c r="M133" s="2">
        <f>IFERROR(__xludf.DUMMYFUNCTION("""COMPUTED_VALUE"""),45484.66666666667)</f>
        <v>45484.66667</v>
      </c>
      <c r="N133" s="1">
        <f>IFERROR(__xludf.DUMMYFUNCTION("""COMPUTED_VALUE"""),1.03255723E8)</f>
        <v>103255723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IFERROR(__xludf.DUMMYFUNCTION("""COMPUTED_VALUE"""),742.77)</f>
        <v>742.77</v>
      </c>
      <c r="D134" s="2">
        <f>IFERROR(__xludf.DUMMYFUNCTION("""COMPUTED_VALUE"""),45485.66666666667)</f>
        <v>45485.66667</v>
      </c>
      <c r="E134" s="1">
        <f>IFERROR(__xludf.DUMMYFUNCTION("""COMPUTED_VALUE"""),752.16)</f>
        <v>752.16</v>
      </c>
      <c r="G134" s="2">
        <f>IFERROR(__xludf.DUMMYFUNCTION("""COMPUTED_VALUE"""),45485.66666666667)</f>
        <v>45485.66667</v>
      </c>
      <c r="H134" s="1">
        <f>IFERROR(__xludf.DUMMYFUNCTION("""COMPUTED_VALUE"""),742.77)</f>
        <v>742.77</v>
      </c>
      <c r="J134" s="2">
        <f>IFERROR(__xludf.DUMMYFUNCTION("""COMPUTED_VALUE"""),45485.66666666667)</f>
        <v>45485.66667</v>
      </c>
      <c r="K134" s="1">
        <f>IFERROR(__xludf.DUMMYFUNCTION("""COMPUTED_VALUE"""),746.9)</f>
        <v>746.9</v>
      </c>
      <c r="M134" s="2">
        <f>IFERROR(__xludf.DUMMYFUNCTION("""COMPUTED_VALUE"""),45485.66666666667)</f>
        <v>45485.66667</v>
      </c>
      <c r="N134" s="1">
        <f>IFERROR(__xludf.DUMMYFUNCTION("""COMPUTED_VALUE"""),7.967765E7)</f>
        <v>79677650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IFERROR(__xludf.DUMMYFUNCTION("""COMPUTED_VALUE"""),746.29)</f>
        <v>746.29</v>
      </c>
      <c r="D135" s="2">
        <f>IFERROR(__xludf.DUMMYFUNCTION("""COMPUTED_VALUE"""),45488.66666666667)</f>
        <v>45488.66667</v>
      </c>
      <c r="E135" s="1">
        <f>IFERROR(__xludf.DUMMYFUNCTION("""COMPUTED_VALUE"""),746.29)</f>
        <v>746.29</v>
      </c>
      <c r="G135" s="2">
        <f>IFERROR(__xludf.DUMMYFUNCTION("""COMPUTED_VALUE"""),45488.66666666667)</f>
        <v>45488.66667</v>
      </c>
      <c r="H135" s="1">
        <f>IFERROR(__xludf.DUMMYFUNCTION("""COMPUTED_VALUE"""),739.12)</f>
        <v>739.12</v>
      </c>
      <c r="J135" s="2">
        <f>IFERROR(__xludf.DUMMYFUNCTION("""COMPUTED_VALUE"""),45488.66666666667)</f>
        <v>45488.66667</v>
      </c>
      <c r="K135" s="1">
        <f>IFERROR(__xludf.DUMMYFUNCTION("""COMPUTED_VALUE"""),739.6)</f>
        <v>739.6</v>
      </c>
      <c r="M135" s="2">
        <f>IFERROR(__xludf.DUMMYFUNCTION("""COMPUTED_VALUE"""),45488.66666666667)</f>
        <v>45488.66667</v>
      </c>
      <c r="N135" s="1">
        <f>IFERROR(__xludf.DUMMYFUNCTION("""COMPUTED_VALUE"""),9.6754549E7)</f>
        <v>96754549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IFERROR(__xludf.DUMMYFUNCTION("""COMPUTED_VALUE"""),739.07)</f>
        <v>739.07</v>
      </c>
      <c r="D136" s="2">
        <f>IFERROR(__xludf.DUMMYFUNCTION("""COMPUTED_VALUE"""),45489.66666666667)</f>
        <v>45489.66667</v>
      </c>
      <c r="E136" s="1">
        <f>IFERROR(__xludf.DUMMYFUNCTION("""COMPUTED_VALUE"""),747.74)</f>
        <v>747.74</v>
      </c>
      <c r="G136" s="2">
        <f>IFERROR(__xludf.DUMMYFUNCTION("""COMPUTED_VALUE"""),45489.66666666667)</f>
        <v>45489.66667</v>
      </c>
      <c r="H136" s="1">
        <f>IFERROR(__xludf.DUMMYFUNCTION("""COMPUTED_VALUE"""),738.04)</f>
        <v>738.04</v>
      </c>
      <c r="J136" s="2">
        <f>IFERROR(__xludf.DUMMYFUNCTION("""COMPUTED_VALUE"""),45489.66666666667)</f>
        <v>45489.66667</v>
      </c>
      <c r="K136" s="1">
        <f>IFERROR(__xludf.DUMMYFUNCTION("""COMPUTED_VALUE"""),747.65)</f>
        <v>747.65</v>
      </c>
      <c r="M136" s="2">
        <f>IFERROR(__xludf.DUMMYFUNCTION("""COMPUTED_VALUE"""),45489.66666666667)</f>
        <v>45489.66667</v>
      </c>
      <c r="N136" s="1">
        <f>IFERROR(__xludf.DUMMYFUNCTION("""COMPUTED_VALUE"""),7.8797815E7)</f>
        <v>78797815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IFERROR(__xludf.DUMMYFUNCTION("""COMPUTED_VALUE"""),750.85)</f>
        <v>750.85</v>
      </c>
      <c r="D137" s="2">
        <f>IFERROR(__xludf.DUMMYFUNCTION("""COMPUTED_VALUE"""),45490.66666666667)</f>
        <v>45490.66667</v>
      </c>
      <c r="E137" s="1">
        <f>IFERROR(__xludf.DUMMYFUNCTION("""COMPUTED_VALUE"""),764.12)</f>
        <v>764.12</v>
      </c>
      <c r="G137" s="2">
        <f>IFERROR(__xludf.DUMMYFUNCTION("""COMPUTED_VALUE"""),45490.66666666667)</f>
        <v>45490.66667</v>
      </c>
      <c r="H137" s="1">
        <f>IFERROR(__xludf.DUMMYFUNCTION("""COMPUTED_VALUE"""),750.85)</f>
        <v>750.85</v>
      </c>
      <c r="J137" s="2">
        <f>IFERROR(__xludf.DUMMYFUNCTION("""COMPUTED_VALUE"""),45490.66666666667)</f>
        <v>45490.66667</v>
      </c>
      <c r="K137" s="1">
        <f>IFERROR(__xludf.DUMMYFUNCTION("""COMPUTED_VALUE"""),762.92)</f>
        <v>762.92</v>
      </c>
      <c r="M137" s="2">
        <f>IFERROR(__xludf.DUMMYFUNCTION("""COMPUTED_VALUE"""),45490.66666666667)</f>
        <v>45490.66667</v>
      </c>
      <c r="N137" s="1">
        <f>IFERROR(__xludf.DUMMYFUNCTION("""COMPUTED_VALUE"""),1.0610639E8)</f>
        <v>106106390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IFERROR(__xludf.DUMMYFUNCTION("""COMPUTED_VALUE"""),758.5)</f>
        <v>758.5</v>
      </c>
      <c r="D138" s="2">
        <f>IFERROR(__xludf.DUMMYFUNCTION("""COMPUTED_VALUE"""),45491.66666666667)</f>
        <v>45491.66667</v>
      </c>
      <c r="E138" s="1">
        <f>IFERROR(__xludf.DUMMYFUNCTION("""COMPUTED_VALUE"""),772.39)</f>
        <v>772.39</v>
      </c>
      <c r="G138" s="2">
        <f>IFERROR(__xludf.DUMMYFUNCTION("""COMPUTED_VALUE"""),45491.66666666667)</f>
        <v>45491.66667</v>
      </c>
      <c r="H138" s="1">
        <f>IFERROR(__xludf.DUMMYFUNCTION("""COMPUTED_VALUE"""),757.72)</f>
        <v>757.72</v>
      </c>
      <c r="J138" s="2">
        <f>IFERROR(__xludf.DUMMYFUNCTION("""COMPUTED_VALUE"""),45491.66666666667)</f>
        <v>45491.66667</v>
      </c>
      <c r="K138" s="1">
        <f>IFERROR(__xludf.DUMMYFUNCTION("""COMPUTED_VALUE"""),762.57)</f>
        <v>762.57</v>
      </c>
      <c r="M138" s="2">
        <f>IFERROR(__xludf.DUMMYFUNCTION("""COMPUTED_VALUE"""),45491.66666666667)</f>
        <v>45491.66667</v>
      </c>
      <c r="N138" s="1">
        <f>IFERROR(__xludf.DUMMYFUNCTION("""COMPUTED_VALUE"""),8.3034384E7)</f>
        <v>83034384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IFERROR(__xludf.DUMMYFUNCTION("""COMPUTED_VALUE"""),763.25)</f>
        <v>763.25</v>
      </c>
      <c r="D139" s="2">
        <f>IFERROR(__xludf.DUMMYFUNCTION("""COMPUTED_VALUE"""),45492.66666666667)</f>
        <v>45492.66667</v>
      </c>
      <c r="E139" s="1">
        <f>IFERROR(__xludf.DUMMYFUNCTION("""COMPUTED_VALUE"""),764.75)</f>
        <v>764.75</v>
      </c>
      <c r="G139" s="2">
        <f>IFERROR(__xludf.DUMMYFUNCTION("""COMPUTED_VALUE"""),45492.66666666667)</f>
        <v>45492.66667</v>
      </c>
      <c r="H139" s="1">
        <f>IFERROR(__xludf.DUMMYFUNCTION("""COMPUTED_VALUE"""),754.5)</f>
        <v>754.5</v>
      </c>
      <c r="J139" s="2">
        <f>IFERROR(__xludf.DUMMYFUNCTION("""COMPUTED_VALUE"""),45492.66666666667)</f>
        <v>45492.66667</v>
      </c>
      <c r="K139" s="1">
        <f>IFERROR(__xludf.DUMMYFUNCTION("""COMPUTED_VALUE"""),757.51)</f>
        <v>757.51</v>
      </c>
      <c r="M139" s="2">
        <f>IFERROR(__xludf.DUMMYFUNCTION("""COMPUTED_VALUE"""),45492.66666666667)</f>
        <v>45492.66667</v>
      </c>
      <c r="N139" s="1">
        <f>IFERROR(__xludf.DUMMYFUNCTION("""COMPUTED_VALUE"""),7.9182526E7)</f>
        <v>79182526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IFERROR(__xludf.DUMMYFUNCTION("""COMPUTED_VALUE"""),758.39)</f>
        <v>758.39</v>
      </c>
      <c r="D140" s="2">
        <f>IFERROR(__xludf.DUMMYFUNCTION("""COMPUTED_VALUE"""),45495.66666666667)</f>
        <v>45495.66667</v>
      </c>
      <c r="E140" s="1">
        <f>IFERROR(__xludf.DUMMYFUNCTION("""COMPUTED_VALUE"""),758.48)</f>
        <v>758.48</v>
      </c>
      <c r="G140" s="2">
        <f>IFERROR(__xludf.DUMMYFUNCTION("""COMPUTED_VALUE"""),45495.66666666667)</f>
        <v>45495.66667</v>
      </c>
      <c r="H140" s="1">
        <f>IFERROR(__xludf.DUMMYFUNCTION("""COMPUTED_VALUE"""),750.43)</f>
        <v>750.43</v>
      </c>
      <c r="J140" s="2">
        <f>IFERROR(__xludf.DUMMYFUNCTION("""COMPUTED_VALUE"""),45495.66666666667)</f>
        <v>45495.66667</v>
      </c>
      <c r="K140" s="1">
        <f>IFERROR(__xludf.DUMMYFUNCTION("""COMPUTED_VALUE"""),753.32)</f>
        <v>753.32</v>
      </c>
      <c r="M140" s="2">
        <f>IFERROR(__xludf.DUMMYFUNCTION("""COMPUTED_VALUE"""),45495.66666666667)</f>
        <v>45495.66667</v>
      </c>
      <c r="N140" s="1">
        <f>IFERROR(__xludf.DUMMYFUNCTION("""COMPUTED_VALUE"""),8.0408182E7)</f>
        <v>80408182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IFERROR(__xludf.DUMMYFUNCTION("""COMPUTED_VALUE"""),755.31)</f>
        <v>755.31</v>
      </c>
      <c r="D141" s="2">
        <f>IFERROR(__xludf.DUMMYFUNCTION("""COMPUTED_VALUE"""),45496.66666666667)</f>
        <v>45496.66667</v>
      </c>
      <c r="E141" s="1">
        <f>IFERROR(__xludf.DUMMYFUNCTION("""COMPUTED_VALUE"""),757.79)</f>
        <v>757.79</v>
      </c>
      <c r="G141" s="2">
        <f>IFERROR(__xludf.DUMMYFUNCTION("""COMPUTED_VALUE"""),45496.66666666667)</f>
        <v>45496.66667</v>
      </c>
      <c r="H141" s="1">
        <f>IFERROR(__xludf.DUMMYFUNCTION("""COMPUTED_VALUE"""),749.34)</f>
        <v>749.34</v>
      </c>
      <c r="J141" s="2">
        <f>IFERROR(__xludf.DUMMYFUNCTION("""COMPUTED_VALUE"""),45496.66666666667)</f>
        <v>45496.66667</v>
      </c>
      <c r="K141" s="1">
        <f>IFERROR(__xludf.DUMMYFUNCTION("""COMPUTED_VALUE"""),749.84)</f>
        <v>749.84</v>
      </c>
      <c r="M141" s="2">
        <f>IFERROR(__xludf.DUMMYFUNCTION("""COMPUTED_VALUE"""),45496.66666666667)</f>
        <v>45496.66667</v>
      </c>
      <c r="N141" s="1">
        <f>IFERROR(__xludf.DUMMYFUNCTION("""COMPUTED_VALUE"""),7.2748991E7)</f>
        <v>72748991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IFERROR(__xludf.DUMMYFUNCTION("""COMPUTED_VALUE"""),748.28)</f>
        <v>748.28</v>
      </c>
      <c r="D142" s="2">
        <f>IFERROR(__xludf.DUMMYFUNCTION("""COMPUTED_VALUE"""),45497.66666666667)</f>
        <v>45497.66667</v>
      </c>
      <c r="E142" s="1">
        <f>IFERROR(__xludf.DUMMYFUNCTION("""COMPUTED_VALUE"""),755.14)</f>
        <v>755.14</v>
      </c>
      <c r="G142" s="2">
        <f>IFERROR(__xludf.DUMMYFUNCTION("""COMPUTED_VALUE"""),45497.66666666667)</f>
        <v>45497.66667</v>
      </c>
      <c r="H142" s="1">
        <f>IFERROR(__xludf.DUMMYFUNCTION("""COMPUTED_VALUE"""),743.71)</f>
        <v>743.71</v>
      </c>
      <c r="J142" s="2">
        <f>IFERROR(__xludf.DUMMYFUNCTION("""COMPUTED_VALUE"""),45497.66666666667)</f>
        <v>45497.66667</v>
      </c>
      <c r="K142" s="1">
        <f>IFERROR(__xludf.DUMMYFUNCTION("""COMPUTED_VALUE"""),754.07)</f>
        <v>754.07</v>
      </c>
      <c r="M142" s="2">
        <f>IFERROR(__xludf.DUMMYFUNCTION("""COMPUTED_VALUE"""),45497.66666666667)</f>
        <v>45497.66667</v>
      </c>
      <c r="N142" s="1">
        <f>IFERROR(__xludf.DUMMYFUNCTION("""COMPUTED_VALUE"""),1.12300913E8)</f>
        <v>112300913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IFERROR(__xludf.DUMMYFUNCTION("""COMPUTED_VALUE"""),756.88)</f>
        <v>756.88</v>
      </c>
      <c r="D143" s="2">
        <f>IFERROR(__xludf.DUMMYFUNCTION("""COMPUTED_VALUE"""),45498.66666666667)</f>
        <v>45498.66667</v>
      </c>
      <c r="E143" s="1">
        <f>IFERROR(__xludf.DUMMYFUNCTION("""COMPUTED_VALUE"""),771.35)</f>
        <v>771.35</v>
      </c>
      <c r="G143" s="2">
        <f>IFERROR(__xludf.DUMMYFUNCTION("""COMPUTED_VALUE"""),45498.66666666667)</f>
        <v>45498.66667</v>
      </c>
      <c r="H143" s="1">
        <f>IFERROR(__xludf.DUMMYFUNCTION("""COMPUTED_VALUE"""),756.88)</f>
        <v>756.88</v>
      </c>
      <c r="J143" s="2">
        <f>IFERROR(__xludf.DUMMYFUNCTION("""COMPUTED_VALUE"""),45498.66666666667)</f>
        <v>45498.66667</v>
      </c>
      <c r="K143" s="1">
        <f>IFERROR(__xludf.DUMMYFUNCTION("""COMPUTED_VALUE"""),760.11)</f>
        <v>760.11</v>
      </c>
      <c r="M143" s="2">
        <f>IFERROR(__xludf.DUMMYFUNCTION("""COMPUTED_VALUE"""),45498.66666666667)</f>
        <v>45498.66667</v>
      </c>
      <c r="N143" s="1">
        <f>IFERROR(__xludf.DUMMYFUNCTION("""COMPUTED_VALUE"""),1.18822383E8)</f>
        <v>118822383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IFERROR(__xludf.DUMMYFUNCTION("""COMPUTED_VALUE"""),760.21)</f>
        <v>760.21</v>
      </c>
      <c r="D144" s="2">
        <f>IFERROR(__xludf.DUMMYFUNCTION("""COMPUTED_VALUE"""),45499.66666666667)</f>
        <v>45499.66667</v>
      </c>
      <c r="E144" s="1">
        <f>IFERROR(__xludf.DUMMYFUNCTION("""COMPUTED_VALUE"""),769.07)</f>
        <v>769.07</v>
      </c>
      <c r="G144" s="2">
        <f>IFERROR(__xludf.DUMMYFUNCTION("""COMPUTED_VALUE"""),45499.66666666667)</f>
        <v>45499.66667</v>
      </c>
      <c r="H144" s="1">
        <f>IFERROR(__xludf.DUMMYFUNCTION("""COMPUTED_VALUE"""),760.15)</f>
        <v>760.15</v>
      </c>
      <c r="J144" s="2">
        <f>IFERROR(__xludf.DUMMYFUNCTION("""COMPUTED_VALUE"""),45499.66666666667)</f>
        <v>45499.66667</v>
      </c>
      <c r="K144" s="1">
        <f>IFERROR(__xludf.DUMMYFUNCTION("""COMPUTED_VALUE"""),768.85)</f>
        <v>768.85</v>
      </c>
      <c r="M144" s="2">
        <f>IFERROR(__xludf.DUMMYFUNCTION("""COMPUTED_VALUE"""),45499.66666666667)</f>
        <v>45499.66667</v>
      </c>
      <c r="N144" s="1">
        <f>IFERROR(__xludf.DUMMYFUNCTION("""COMPUTED_VALUE"""),9.5562377E7)</f>
        <v>95562377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IFERROR(__xludf.DUMMYFUNCTION("""COMPUTED_VALUE"""),767.6)</f>
        <v>767.6</v>
      </c>
      <c r="D145" s="2">
        <f>IFERROR(__xludf.DUMMYFUNCTION("""COMPUTED_VALUE"""),45502.66666666667)</f>
        <v>45502.66667</v>
      </c>
      <c r="E145" s="1">
        <f>IFERROR(__xludf.DUMMYFUNCTION("""COMPUTED_VALUE"""),770.18)</f>
        <v>770.18</v>
      </c>
      <c r="G145" s="2">
        <f>IFERROR(__xludf.DUMMYFUNCTION("""COMPUTED_VALUE"""),45502.66666666667)</f>
        <v>45502.66667</v>
      </c>
      <c r="H145" s="1">
        <f>IFERROR(__xludf.DUMMYFUNCTION("""COMPUTED_VALUE"""),761.95)</f>
        <v>761.95</v>
      </c>
      <c r="J145" s="2">
        <f>IFERROR(__xludf.DUMMYFUNCTION("""COMPUTED_VALUE"""),45502.66666666667)</f>
        <v>45502.66667</v>
      </c>
      <c r="K145" s="1">
        <f>IFERROR(__xludf.DUMMYFUNCTION("""COMPUTED_VALUE"""),768.27)</f>
        <v>768.27</v>
      </c>
      <c r="M145" s="2">
        <f>IFERROR(__xludf.DUMMYFUNCTION("""COMPUTED_VALUE"""),45502.66666666667)</f>
        <v>45502.66667</v>
      </c>
      <c r="N145" s="1">
        <f>IFERROR(__xludf.DUMMYFUNCTION("""COMPUTED_VALUE"""),8.8440329E7)</f>
        <v>88440329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IFERROR(__xludf.DUMMYFUNCTION("""COMPUTED_VALUE"""),765.66)</f>
        <v>765.66</v>
      </c>
      <c r="D146" s="2">
        <f>IFERROR(__xludf.DUMMYFUNCTION("""COMPUTED_VALUE"""),45503.66666666667)</f>
        <v>45503.66667</v>
      </c>
      <c r="E146" s="1">
        <f>IFERROR(__xludf.DUMMYFUNCTION("""COMPUTED_VALUE"""),773.85)</f>
        <v>773.85</v>
      </c>
      <c r="G146" s="2">
        <f>IFERROR(__xludf.DUMMYFUNCTION("""COMPUTED_VALUE"""),45503.66666666667)</f>
        <v>45503.66667</v>
      </c>
      <c r="H146" s="1">
        <f>IFERROR(__xludf.DUMMYFUNCTION("""COMPUTED_VALUE"""),762.13)</f>
        <v>762.13</v>
      </c>
      <c r="J146" s="2">
        <f>IFERROR(__xludf.DUMMYFUNCTION("""COMPUTED_VALUE"""),45503.66666666667)</f>
        <v>45503.66667</v>
      </c>
      <c r="K146" s="1">
        <f>IFERROR(__xludf.DUMMYFUNCTION("""COMPUTED_VALUE"""),772.22)</f>
        <v>772.22</v>
      </c>
      <c r="M146" s="2">
        <f>IFERROR(__xludf.DUMMYFUNCTION("""COMPUTED_VALUE"""),45503.66666666667)</f>
        <v>45503.66667</v>
      </c>
      <c r="N146" s="1">
        <f>IFERROR(__xludf.DUMMYFUNCTION("""COMPUTED_VALUE"""),9.8611358E7)</f>
        <v>98611358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IFERROR(__xludf.DUMMYFUNCTION("""COMPUTED_VALUE"""),774.42)</f>
        <v>774.42</v>
      </c>
      <c r="D147" s="2">
        <f>IFERROR(__xludf.DUMMYFUNCTION("""COMPUTED_VALUE"""),45504.66666666667)</f>
        <v>45504.66667</v>
      </c>
      <c r="E147" s="1">
        <f>IFERROR(__xludf.DUMMYFUNCTION("""COMPUTED_VALUE"""),777.37)</f>
        <v>777.37</v>
      </c>
      <c r="G147" s="2">
        <f>IFERROR(__xludf.DUMMYFUNCTION("""COMPUTED_VALUE"""),45504.66666666667)</f>
        <v>45504.66667</v>
      </c>
      <c r="H147" s="1">
        <f>IFERROR(__xludf.DUMMYFUNCTION("""COMPUTED_VALUE"""),769.37)</f>
        <v>769.37</v>
      </c>
      <c r="J147" s="2">
        <f>IFERROR(__xludf.DUMMYFUNCTION("""COMPUTED_VALUE"""),45504.66666666667)</f>
        <v>45504.66667</v>
      </c>
      <c r="K147" s="1">
        <f>IFERROR(__xludf.DUMMYFUNCTION("""COMPUTED_VALUE"""),770.41)</f>
        <v>770.41</v>
      </c>
      <c r="M147" s="2">
        <f>IFERROR(__xludf.DUMMYFUNCTION("""COMPUTED_VALUE"""),45504.66666666667)</f>
        <v>45504.66667</v>
      </c>
      <c r="N147" s="1">
        <f>IFERROR(__xludf.DUMMYFUNCTION("""COMPUTED_VALUE"""),1.3043886E8)</f>
        <v>130438860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IFERROR(__xludf.DUMMYFUNCTION("""COMPUTED_VALUE"""),770.96)</f>
        <v>770.96</v>
      </c>
      <c r="D148" s="2">
        <f>IFERROR(__xludf.DUMMYFUNCTION("""COMPUTED_VALUE"""),45505.66666666667)</f>
        <v>45505.66667</v>
      </c>
      <c r="E148" s="1">
        <f>IFERROR(__xludf.DUMMYFUNCTION("""COMPUTED_VALUE"""),779.0)</f>
        <v>779</v>
      </c>
      <c r="G148" s="2">
        <f>IFERROR(__xludf.DUMMYFUNCTION("""COMPUTED_VALUE"""),45505.66666666667)</f>
        <v>45505.66667</v>
      </c>
      <c r="H148" s="1">
        <f>IFERROR(__xludf.DUMMYFUNCTION("""COMPUTED_VALUE"""),768.75)</f>
        <v>768.75</v>
      </c>
      <c r="J148" s="2">
        <f>IFERROR(__xludf.DUMMYFUNCTION("""COMPUTED_VALUE"""),45505.66666666667)</f>
        <v>45505.66667</v>
      </c>
      <c r="K148" s="1">
        <f>IFERROR(__xludf.DUMMYFUNCTION("""COMPUTED_VALUE"""),777.2)</f>
        <v>777.2</v>
      </c>
      <c r="M148" s="2">
        <f>IFERROR(__xludf.DUMMYFUNCTION("""COMPUTED_VALUE"""),45505.66666666667)</f>
        <v>45505.66667</v>
      </c>
      <c r="N148" s="1">
        <f>IFERROR(__xludf.DUMMYFUNCTION("""COMPUTED_VALUE"""),1.05307869E8)</f>
        <v>105307869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IFERROR(__xludf.DUMMYFUNCTION("""COMPUTED_VALUE"""),786.19)</f>
        <v>786.19</v>
      </c>
      <c r="D149" s="2">
        <f>IFERROR(__xludf.DUMMYFUNCTION("""COMPUTED_VALUE"""),45506.66666666667)</f>
        <v>45506.66667</v>
      </c>
      <c r="E149" s="1">
        <f>IFERROR(__xludf.DUMMYFUNCTION("""COMPUTED_VALUE"""),791.82)</f>
        <v>791.82</v>
      </c>
      <c r="G149" s="2">
        <f>IFERROR(__xludf.DUMMYFUNCTION("""COMPUTED_VALUE"""),45506.66666666667)</f>
        <v>45506.66667</v>
      </c>
      <c r="H149" s="1">
        <f>IFERROR(__xludf.DUMMYFUNCTION("""COMPUTED_VALUE"""),771.97)</f>
        <v>771.97</v>
      </c>
      <c r="J149" s="2">
        <f>IFERROR(__xludf.DUMMYFUNCTION("""COMPUTED_VALUE"""),45506.66666666667)</f>
        <v>45506.66667</v>
      </c>
      <c r="K149" s="1">
        <f>IFERROR(__xludf.DUMMYFUNCTION("""COMPUTED_VALUE"""),788.35)</f>
        <v>788.35</v>
      </c>
      <c r="M149" s="2">
        <f>IFERROR(__xludf.DUMMYFUNCTION("""COMPUTED_VALUE"""),45506.66666666667)</f>
        <v>45506.66667</v>
      </c>
      <c r="N149" s="1">
        <f>IFERROR(__xludf.DUMMYFUNCTION("""COMPUTED_VALUE"""),1.29057497E8)</f>
        <v>129057497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IFERROR(__xludf.DUMMYFUNCTION("""COMPUTED_VALUE"""),789.65)</f>
        <v>789.65</v>
      </c>
      <c r="D150" s="2">
        <f>IFERROR(__xludf.DUMMYFUNCTION("""COMPUTED_VALUE"""),45509.66666666667)</f>
        <v>45509.66667</v>
      </c>
      <c r="E150" s="1">
        <f>IFERROR(__xludf.DUMMYFUNCTION("""COMPUTED_VALUE"""),797.16)</f>
        <v>797.16</v>
      </c>
      <c r="G150" s="2">
        <f>IFERROR(__xludf.DUMMYFUNCTION("""COMPUTED_VALUE"""),45509.66666666667)</f>
        <v>45509.66667</v>
      </c>
      <c r="H150" s="1">
        <f>IFERROR(__xludf.DUMMYFUNCTION("""COMPUTED_VALUE"""),771.64)</f>
        <v>771.64</v>
      </c>
      <c r="J150" s="2">
        <f>IFERROR(__xludf.DUMMYFUNCTION("""COMPUTED_VALUE"""),45509.66666666667)</f>
        <v>45509.66667</v>
      </c>
      <c r="K150" s="1">
        <f>IFERROR(__xludf.DUMMYFUNCTION("""COMPUTED_VALUE"""),774.2)</f>
        <v>774.2</v>
      </c>
      <c r="M150" s="2">
        <f>IFERROR(__xludf.DUMMYFUNCTION("""COMPUTED_VALUE"""),45509.66666666667)</f>
        <v>45509.66667</v>
      </c>
      <c r="N150" s="1">
        <f>IFERROR(__xludf.DUMMYFUNCTION("""COMPUTED_VALUE"""),1.5072402E8)</f>
        <v>150724020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IFERROR(__xludf.DUMMYFUNCTION("""COMPUTED_VALUE"""),774.53)</f>
        <v>774.53</v>
      </c>
      <c r="D151" s="2">
        <f>IFERROR(__xludf.DUMMYFUNCTION("""COMPUTED_VALUE"""),45510.66666666667)</f>
        <v>45510.66667</v>
      </c>
      <c r="E151" s="1">
        <f>IFERROR(__xludf.DUMMYFUNCTION("""COMPUTED_VALUE"""),783.96)</f>
        <v>783.96</v>
      </c>
      <c r="G151" s="2">
        <f>IFERROR(__xludf.DUMMYFUNCTION("""COMPUTED_VALUE"""),45510.66666666667)</f>
        <v>45510.66667</v>
      </c>
      <c r="H151" s="1">
        <f>IFERROR(__xludf.DUMMYFUNCTION("""COMPUTED_VALUE"""),772.72)</f>
        <v>772.72</v>
      </c>
      <c r="J151" s="2">
        <f>IFERROR(__xludf.DUMMYFUNCTION("""COMPUTED_VALUE"""),45510.66666666667)</f>
        <v>45510.66667</v>
      </c>
      <c r="K151" s="1">
        <f>IFERROR(__xludf.DUMMYFUNCTION("""COMPUTED_VALUE"""),772.83)</f>
        <v>772.83</v>
      </c>
      <c r="M151" s="2">
        <f>IFERROR(__xludf.DUMMYFUNCTION("""COMPUTED_VALUE"""),45510.66666666667)</f>
        <v>45510.66667</v>
      </c>
      <c r="N151" s="1">
        <f>IFERROR(__xludf.DUMMYFUNCTION("""COMPUTED_VALUE"""),1.13311189E8)</f>
        <v>113311189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IFERROR(__xludf.DUMMYFUNCTION("""COMPUTED_VALUE"""),772.87)</f>
        <v>772.87</v>
      </c>
      <c r="D152" s="2">
        <f>IFERROR(__xludf.DUMMYFUNCTION("""COMPUTED_VALUE"""),45511.66666666667)</f>
        <v>45511.66667</v>
      </c>
      <c r="E152" s="1">
        <f>IFERROR(__xludf.DUMMYFUNCTION("""COMPUTED_VALUE"""),783.62)</f>
        <v>783.62</v>
      </c>
      <c r="G152" s="2">
        <f>IFERROR(__xludf.DUMMYFUNCTION("""COMPUTED_VALUE"""),45511.66666666667)</f>
        <v>45511.66667</v>
      </c>
      <c r="H152" s="1">
        <f>IFERROR(__xludf.DUMMYFUNCTION("""COMPUTED_VALUE"""),771.81)</f>
        <v>771.81</v>
      </c>
      <c r="J152" s="2">
        <f>IFERROR(__xludf.DUMMYFUNCTION("""COMPUTED_VALUE"""),45511.66666666667)</f>
        <v>45511.66667</v>
      </c>
      <c r="K152" s="1">
        <f>IFERROR(__xludf.DUMMYFUNCTION("""COMPUTED_VALUE"""),774.35)</f>
        <v>774.35</v>
      </c>
      <c r="M152" s="2">
        <f>IFERROR(__xludf.DUMMYFUNCTION("""COMPUTED_VALUE"""),45511.66666666667)</f>
        <v>45511.66667</v>
      </c>
      <c r="N152" s="1">
        <f>IFERROR(__xludf.DUMMYFUNCTION("""COMPUTED_VALUE"""),9.8369045E7)</f>
        <v>98369045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IFERROR(__xludf.DUMMYFUNCTION("""COMPUTED_VALUE"""),768.37)</f>
        <v>768.37</v>
      </c>
      <c r="D153" s="2">
        <f>IFERROR(__xludf.DUMMYFUNCTION("""COMPUTED_VALUE"""),45512.66666666667)</f>
        <v>45512.66667</v>
      </c>
      <c r="E153" s="1">
        <f>IFERROR(__xludf.DUMMYFUNCTION("""COMPUTED_VALUE"""),777.29)</f>
        <v>777.29</v>
      </c>
      <c r="G153" s="2">
        <f>IFERROR(__xludf.DUMMYFUNCTION("""COMPUTED_VALUE"""),45512.66666666667)</f>
        <v>45512.66667</v>
      </c>
      <c r="H153" s="1">
        <f>IFERROR(__xludf.DUMMYFUNCTION("""COMPUTED_VALUE"""),765.83)</f>
        <v>765.83</v>
      </c>
      <c r="J153" s="2">
        <f>IFERROR(__xludf.DUMMYFUNCTION("""COMPUTED_VALUE"""),45512.66666666667)</f>
        <v>45512.66667</v>
      </c>
      <c r="K153" s="1">
        <f>IFERROR(__xludf.DUMMYFUNCTION("""COMPUTED_VALUE"""),775.89)</f>
        <v>775.89</v>
      </c>
      <c r="M153" s="2">
        <f>IFERROR(__xludf.DUMMYFUNCTION("""COMPUTED_VALUE"""),45512.66666666667)</f>
        <v>45512.66667</v>
      </c>
      <c r="N153" s="1">
        <f>IFERROR(__xludf.DUMMYFUNCTION("""COMPUTED_VALUE"""),1.116535E8)</f>
        <v>111653500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IFERROR(__xludf.DUMMYFUNCTION("""COMPUTED_VALUE"""),775.16)</f>
        <v>775.16</v>
      </c>
      <c r="D154" s="2">
        <f>IFERROR(__xludf.DUMMYFUNCTION("""COMPUTED_VALUE"""),45513.66666666667)</f>
        <v>45513.66667</v>
      </c>
      <c r="E154" s="1">
        <f>IFERROR(__xludf.DUMMYFUNCTION("""COMPUTED_VALUE"""),776.68)</f>
        <v>776.68</v>
      </c>
      <c r="G154" s="2">
        <f>IFERROR(__xludf.DUMMYFUNCTION("""COMPUTED_VALUE"""),45513.66666666667)</f>
        <v>45513.66667</v>
      </c>
      <c r="H154" s="1">
        <f>IFERROR(__xludf.DUMMYFUNCTION("""COMPUTED_VALUE"""),769.34)</f>
        <v>769.34</v>
      </c>
      <c r="J154" s="2">
        <f>IFERROR(__xludf.DUMMYFUNCTION("""COMPUTED_VALUE"""),45513.66666666667)</f>
        <v>45513.66667</v>
      </c>
      <c r="K154" s="1">
        <f>IFERROR(__xludf.DUMMYFUNCTION("""COMPUTED_VALUE"""),775.95)</f>
        <v>775.95</v>
      </c>
      <c r="M154" s="2">
        <f>IFERROR(__xludf.DUMMYFUNCTION("""COMPUTED_VALUE"""),45513.66666666667)</f>
        <v>45513.66667</v>
      </c>
      <c r="N154" s="1">
        <f>IFERROR(__xludf.DUMMYFUNCTION("""COMPUTED_VALUE"""),8.2919299E7)</f>
        <v>82919299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IFERROR(__xludf.DUMMYFUNCTION("""COMPUTED_VALUE"""),775.65)</f>
        <v>775.65</v>
      </c>
      <c r="D155" s="2">
        <f>IFERROR(__xludf.DUMMYFUNCTION("""COMPUTED_VALUE"""),45516.66666666667)</f>
        <v>45516.66667</v>
      </c>
      <c r="E155" s="1">
        <f>IFERROR(__xludf.DUMMYFUNCTION("""COMPUTED_VALUE"""),775.65)</f>
        <v>775.65</v>
      </c>
      <c r="G155" s="2">
        <f>IFERROR(__xludf.DUMMYFUNCTION("""COMPUTED_VALUE"""),45516.66666666667)</f>
        <v>45516.66667</v>
      </c>
      <c r="H155" s="1">
        <f>IFERROR(__xludf.DUMMYFUNCTION("""COMPUTED_VALUE"""),767.74)</f>
        <v>767.74</v>
      </c>
      <c r="J155" s="2">
        <f>IFERROR(__xludf.DUMMYFUNCTION("""COMPUTED_VALUE"""),45516.66666666667)</f>
        <v>45516.66667</v>
      </c>
      <c r="K155" s="1">
        <f>IFERROR(__xludf.DUMMYFUNCTION("""COMPUTED_VALUE"""),769.35)</f>
        <v>769.35</v>
      </c>
      <c r="M155" s="2">
        <f>IFERROR(__xludf.DUMMYFUNCTION("""COMPUTED_VALUE"""),45516.66666666667)</f>
        <v>45516.66667</v>
      </c>
      <c r="N155" s="1">
        <f>IFERROR(__xludf.DUMMYFUNCTION("""COMPUTED_VALUE"""),8.6409041E7)</f>
        <v>86409041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IFERROR(__xludf.DUMMYFUNCTION("""COMPUTED_VALUE"""),769.7)</f>
        <v>769.7</v>
      </c>
      <c r="D156" s="2">
        <f>IFERROR(__xludf.DUMMYFUNCTION("""COMPUTED_VALUE"""),45517.66666666667)</f>
        <v>45517.66667</v>
      </c>
      <c r="E156" s="1">
        <f>IFERROR(__xludf.DUMMYFUNCTION("""COMPUTED_VALUE"""),776.47)</f>
        <v>776.47</v>
      </c>
      <c r="G156" s="2">
        <f>IFERROR(__xludf.DUMMYFUNCTION("""COMPUTED_VALUE"""),45517.66666666667)</f>
        <v>45517.66667</v>
      </c>
      <c r="H156" s="1">
        <f>IFERROR(__xludf.DUMMYFUNCTION("""COMPUTED_VALUE"""),768.86)</f>
        <v>768.86</v>
      </c>
      <c r="J156" s="2">
        <f>IFERROR(__xludf.DUMMYFUNCTION("""COMPUTED_VALUE"""),45517.66666666667)</f>
        <v>45517.66667</v>
      </c>
      <c r="K156" s="1">
        <f>IFERROR(__xludf.DUMMYFUNCTION("""COMPUTED_VALUE"""),776.11)</f>
        <v>776.11</v>
      </c>
      <c r="M156" s="2">
        <f>IFERROR(__xludf.DUMMYFUNCTION("""COMPUTED_VALUE"""),45517.66666666667)</f>
        <v>45517.66667</v>
      </c>
      <c r="N156" s="1">
        <f>IFERROR(__xludf.DUMMYFUNCTION("""COMPUTED_VALUE"""),8.6213816E7)</f>
        <v>86213816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IFERROR(__xludf.DUMMYFUNCTION("""COMPUTED_VALUE"""),777.11)</f>
        <v>777.11</v>
      </c>
      <c r="D157" s="2">
        <f>IFERROR(__xludf.DUMMYFUNCTION("""COMPUTED_VALUE"""),45518.66666666667)</f>
        <v>45518.66667</v>
      </c>
      <c r="E157" s="1">
        <f>IFERROR(__xludf.DUMMYFUNCTION("""COMPUTED_VALUE"""),784.72)</f>
        <v>784.72</v>
      </c>
      <c r="G157" s="2">
        <f>IFERROR(__xludf.DUMMYFUNCTION("""COMPUTED_VALUE"""),45518.66666666667)</f>
        <v>45518.66667</v>
      </c>
      <c r="H157" s="1">
        <f>IFERROR(__xludf.DUMMYFUNCTION("""COMPUTED_VALUE"""),776.61)</f>
        <v>776.61</v>
      </c>
      <c r="J157" s="2">
        <f>IFERROR(__xludf.DUMMYFUNCTION("""COMPUTED_VALUE"""),45518.66666666667)</f>
        <v>45518.66667</v>
      </c>
      <c r="K157" s="1">
        <f>IFERROR(__xludf.DUMMYFUNCTION("""COMPUTED_VALUE"""),781.46)</f>
        <v>781.46</v>
      </c>
      <c r="M157" s="2">
        <f>IFERROR(__xludf.DUMMYFUNCTION("""COMPUTED_VALUE"""),45518.66666666667)</f>
        <v>45518.66667</v>
      </c>
      <c r="N157" s="1">
        <f>IFERROR(__xludf.DUMMYFUNCTION("""COMPUTED_VALUE"""),1.31560206E8)</f>
        <v>131560206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IFERROR(__xludf.DUMMYFUNCTION("""COMPUTED_VALUE"""),782.56)</f>
        <v>782.56</v>
      </c>
      <c r="D158" s="2">
        <f>IFERROR(__xludf.DUMMYFUNCTION("""COMPUTED_VALUE"""),45519.66666666667)</f>
        <v>45519.66667</v>
      </c>
      <c r="E158" s="1">
        <f>IFERROR(__xludf.DUMMYFUNCTION("""COMPUTED_VALUE"""),784.49)</f>
        <v>784.49</v>
      </c>
      <c r="G158" s="2">
        <f>IFERROR(__xludf.DUMMYFUNCTION("""COMPUTED_VALUE"""),45519.66666666667)</f>
        <v>45519.66667</v>
      </c>
      <c r="H158" s="1">
        <f>IFERROR(__xludf.DUMMYFUNCTION("""COMPUTED_VALUE"""),778.51)</f>
        <v>778.51</v>
      </c>
      <c r="J158" s="2">
        <f>IFERROR(__xludf.DUMMYFUNCTION("""COMPUTED_VALUE"""),45519.66666666667)</f>
        <v>45519.66667</v>
      </c>
      <c r="K158" s="1">
        <f>IFERROR(__xludf.DUMMYFUNCTION("""COMPUTED_VALUE"""),779.45)</f>
        <v>779.45</v>
      </c>
      <c r="M158" s="2">
        <f>IFERROR(__xludf.DUMMYFUNCTION("""COMPUTED_VALUE"""),45519.66666666667)</f>
        <v>45519.66667</v>
      </c>
      <c r="N158" s="1">
        <f>IFERROR(__xludf.DUMMYFUNCTION("""COMPUTED_VALUE"""),9.7658623E7)</f>
        <v>97658623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IFERROR(__xludf.DUMMYFUNCTION("""COMPUTED_VALUE"""),779.07)</f>
        <v>779.07</v>
      </c>
      <c r="D159" s="2">
        <f>IFERROR(__xludf.DUMMYFUNCTION("""COMPUTED_VALUE"""),45520.66666666667)</f>
        <v>45520.66667</v>
      </c>
      <c r="E159" s="1">
        <f>IFERROR(__xludf.DUMMYFUNCTION("""COMPUTED_VALUE"""),781.52)</f>
        <v>781.52</v>
      </c>
      <c r="G159" s="2">
        <f>IFERROR(__xludf.DUMMYFUNCTION("""COMPUTED_VALUE"""),45520.66666666667)</f>
        <v>45520.66667</v>
      </c>
      <c r="H159" s="1">
        <f>IFERROR(__xludf.DUMMYFUNCTION("""COMPUTED_VALUE"""),776.67)</f>
        <v>776.67</v>
      </c>
      <c r="J159" s="2">
        <f>IFERROR(__xludf.DUMMYFUNCTION("""COMPUTED_VALUE"""),45520.66666666667)</f>
        <v>45520.66667</v>
      </c>
      <c r="K159" s="1">
        <f>IFERROR(__xludf.DUMMYFUNCTION("""COMPUTED_VALUE"""),781.15)</f>
        <v>781.15</v>
      </c>
      <c r="M159" s="2">
        <f>IFERROR(__xludf.DUMMYFUNCTION("""COMPUTED_VALUE"""),45520.66666666667)</f>
        <v>45520.66667</v>
      </c>
      <c r="N159" s="1">
        <f>IFERROR(__xludf.DUMMYFUNCTION("""COMPUTED_VALUE"""),8.9213175E7)</f>
        <v>89213175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IFERROR(__xludf.DUMMYFUNCTION("""COMPUTED_VALUE"""),782.63)</f>
        <v>782.63</v>
      </c>
      <c r="D160" s="2">
        <f>IFERROR(__xludf.DUMMYFUNCTION("""COMPUTED_VALUE"""),45523.66666666667)</f>
        <v>45523.66667</v>
      </c>
      <c r="E160" s="1">
        <f>IFERROR(__xludf.DUMMYFUNCTION("""COMPUTED_VALUE"""),785.55)</f>
        <v>785.55</v>
      </c>
      <c r="G160" s="2">
        <f>IFERROR(__xludf.DUMMYFUNCTION("""COMPUTED_VALUE"""),45523.66666666667)</f>
        <v>45523.66667</v>
      </c>
      <c r="H160" s="1">
        <f>IFERROR(__xludf.DUMMYFUNCTION("""COMPUTED_VALUE"""),781.22)</f>
        <v>781.22</v>
      </c>
      <c r="J160" s="2">
        <f>IFERROR(__xludf.DUMMYFUNCTION("""COMPUTED_VALUE"""),45523.66666666667)</f>
        <v>45523.66667</v>
      </c>
      <c r="K160" s="1">
        <f>IFERROR(__xludf.DUMMYFUNCTION("""COMPUTED_VALUE"""),785.17)</f>
        <v>785.17</v>
      </c>
      <c r="M160" s="2">
        <f>IFERROR(__xludf.DUMMYFUNCTION("""COMPUTED_VALUE"""),45523.66666666667)</f>
        <v>45523.66667</v>
      </c>
      <c r="N160" s="1">
        <f>IFERROR(__xludf.DUMMYFUNCTION("""COMPUTED_VALUE"""),7.713849E7)</f>
        <v>77138490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IFERROR(__xludf.DUMMYFUNCTION("""COMPUTED_VALUE"""),784.46)</f>
        <v>784.46</v>
      </c>
      <c r="D161" s="2">
        <f>IFERROR(__xludf.DUMMYFUNCTION("""COMPUTED_VALUE"""),45524.66666666667)</f>
        <v>45524.66667</v>
      </c>
      <c r="E161" s="1">
        <f>IFERROR(__xludf.DUMMYFUNCTION("""COMPUTED_VALUE"""),787.94)</f>
        <v>787.94</v>
      </c>
      <c r="G161" s="2">
        <f>IFERROR(__xludf.DUMMYFUNCTION("""COMPUTED_VALUE"""),45524.66666666667)</f>
        <v>45524.66667</v>
      </c>
      <c r="H161" s="1">
        <f>IFERROR(__xludf.DUMMYFUNCTION("""COMPUTED_VALUE"""),781.76)</f>
        <v>781.76</v>
      </c>
      <c r="J161" s="2">
        <f>IFERROR(__xludf.DUMMYFUNCTION("""COMPUTED_VALUE"""),45524.66666666667)</f>
        <v>45524.66667</v>
      </c>
      <c r="K161" s="1">
        <f>IFERROR(__xludf.DUMMYFUNCTION("""COMPUTED_VALUE"""),787.89)</f>
        <v>787.89</v>
      </c>
      <c r="M161" s="2">
        <f>IFERROR(__xludf.DUMMYFUNCTION("""COMPUTED_VALUE"""),45524.66666666667)</f>
        <v>45524.66667</v>
      </c>
      <c r="N161" s="1">
        <f>IFERROR(__xludf.DUMMYFUNCTION("""COMPUTED_VALUE"""),8.1760264E7)</f>
        <v>81760264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IFERROR(__xludf.DUMMYFUNCTION("""COMPUTED_VALUE"""),789.29)</f>
        <v>789.29</v>
      </c>
      <c r="D162" s="2">
        <f>IFERROR(__xludf.DUMMYFUNCTION("""COMPUTED_VALUE"""),45525.66666666667)</f>
        <v>45525.66667</v>
      </c>
      <c r="E162" s="1">
        <f>IFERROR(__xludf.DUMMYFUNCTION("""COMPUTED_VALUE"""),794.5)</f>
        <v>794.5</v>
      </c>
      <c r="G162" s="2">
        <f>IFERROR(__xludf.DUMMYFUNCTION("""COMPUTED_VALUE"""),45525.66666666667)</f>
        <v>45525.66667</v>
      </c>
      <c r="H162" s="1">
        <f>IFERROR(__xludf.DUMMYFUNCTION("""COMPUTED_VALUE"""),786.7)</f>
        <v>786.7</v>
      </c>
      <c r="J162" s="2">
        <f>IFERROR(__xludf.DUMMYFUNCTION("""COMPUTED_VALUE"""),45525.66666666667)</f>
        <v>45525.66667</v>
      </c>
      <c r="K162" s="1">
        <f>IFERROR(__xludf.DUMMYFUNCTION("""COMPUTED_VALUE"""),789.18)</f>
        <v>789.18</v>
      </c>
      <c r="M162" s="2">
        <f>IFERROR(__xludf.DUMMYFUNCTION("""COMPUTED_VALUE"""),45525.66666666667)</f>
        <v>45525.66667</v>
      </c>
      <c r="N162" s="1">
        <f>IFERROR(__xludf.DUMMYFUNCTION("""COMPUTED_VALUE"""),7.0821163E7)</f>
        <v>70821163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IFERROR(__xludf.DUMMYFUNCTION("""COMPUTED_VALUE"""),791.66)</f>
        <v>791.66</v>
      </c>
      <c r="D163" s="2">
        <f>IFERROR(__xludf.DUMMYFUNCTION("""COMPUTED_VALUE"""),45526.66666666667)</f>
        <v>45526.66667</v>
      </c>
      <c r="E163" s="1">
        <f>IFERROR(__xludf.DUMMYFUNCTION("""COMPUTED_VALUE"""),791.66)</f>
        <v>791.66</v>
      </c>
      <c r="G163" s="2">
        <f>IFERROR(__xludf.DUMMYFUNCTION("""COMPUTED_VALUE"""),45526.66666666667)</f>
        <v>45526.66667</v>
      </c>
      <c r="H163" s="1">
        <f>IFERROR(__xludf.DUMMYFUNCTION("""COMPUTED_VALUE"""),784.08)</f>
        <v>784.08</v>
      </c>
      <c r="J163" s="2">
        <f>IFERROR(__xludf.DUMMYFUNCTION("""COMPUTED_VALUE"""),45526.66666666667)</f>
        <v>45526.66667</v>
      </c>
      <c r="K163" s="1">
        <f>IFERROR(__xludf.DUMMYFUNCTION("""COMPUTED_VALUE"""),787.43)</f>
        <v>787.43</v>
      </c>
      <c r="M163" s="2">
        <f>IFERROR(__xludf.DUMMYFUNCTION("""COMPUTED_VALUE"""),45526.66666666667)</f>
        <v>45526.66667</v>
      </c>
      <c r="N163" s="1">
        <f>IFERROR(__xludf.DUMMYFUNCTION("""COMPUTED_VALUE"""),7.3245033E7)</f>
        <v>73245033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IFERROR(__xludf.DUMMYFUNCTION("""COMPUTED_VALUE"""),789.6)</f>
        <v>789.6</v>
      </c>
      <c r="D164" s="2">
        <f>IFERROR(__xludf.DUMMYFUNCTION("""COMPUTED_VALUE"""),45527.66666666667)</f>
        <v>45527.66667</v>
      </c>
      <c r="E164" s="1">
        <f>IFERROR(__xludf.DUMMYFUNCTION("""COMPUTED_VALUE"""),791.97)</f>
        <v>791.97</v>
      </c>
      <c r="G164" s="2">
        <f>IFERROR(__xludf.DUMMYFUNCTION("""COMPUTED_VALUE"""),45527.66666666667)</f>
        <v>45527.66667</v>
      </c>
      <c r="H164" s="1">
        <f>IFERROR(__xludf.DUMMYFUNCTION("""COMPUTED_VALUE"""),785.93)</f>
        <v>785.93</v>
      </c>
      <c r="J164" s="2">
        <f>IFERROR(__xludf.DUMMYFUNCTION("""COMPUTED_VALUE"""),45527.66666666667)</f>
        <v>45527.66667</v>
      </c>
      <c r="K164" s="1">
        <f>IFERROR(__xludf.DUMMYFUNCTION("""COMPUTED_VALUE"""),791.67)</f>
        <v>791.67</v>
      </c>
      <c r="M164" s="2">
        <f>IFERROR(__xludf.DUMMYFUNCTION("""COMPUTED_VALUE"""),45527.66666666667)</f>
        <v>45527.66667</v>
      </c>
      <c r="N164" s="1">
        <f>IFERROR(__xludf.DUMMYFUNCTION("""COMPUTED_VALUE"""),6.9201089E7)</f>
        <v>69201089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IFERROR(__xludf.DUMMYFUNCTION("""COMPUTED_VALUE"""),792.88)</f>
        <v>792.88</v>
      </c>
      <c r="D165" s="2">
        <f>IFERROR(__xludf.DUMMYFUNCTION("""COMPUTED_VALUE"""),45530.66666666667)</f>
        <v>45530.66667</v>
      </c>
      <c r="E165" s="1">
        <f>IFERROR(__xludf.DUMMYFUNCTION("""COMPUTED_VALUE"""),799.61)</f>
        <v>799.61</v>
      </c>
      <c r="G165" s="2">
        <f>IFERROR(__xludf.DUMMYFUNCTION("""COMPUTED_VALUE"""),45530.66666666667)</f>
        <v>45530.66667</v>
      </c>
      <c r="H165" s="1">
        <f>IFERROR(__xludf.DUMMYFUNCTION("""COMPUTED_VALUE"""),792.88)</f>
        <v>792.88</v>
      </c>
      <c r="J165" s="2">
        <f>IFERROR(__xludf.DUMMYFUNCTION("""COMPUTED_VALUE"""),45530.66666666667)</f>
        <v>45530.66667</v>
      </c>
      <c r="K165" s="1">
        <f>IFERROR(__xludf.DUMMYFUNCTION("""COMPUTED_VALUE"""),796.05)</f>
        <v>796.05</v>
      </c>
      <c r="M165" s="2">
        <f>IFERROR(__xludf.DUMMYFUNCTION("""COMPUTED_VALUE"""),45530.66666666667)</f>
        <v>45530.66667</v>
      </c>
      <c r="N165" s="1">
        <f>IFERROR(__xludf.DUMMYFUNCTION("""COMPUTED_VALUE"""),7.0421932E7)</f>
        <v>70421932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IFERROR(__xludf.DUMMYFUNCTION("""COMPUTED_VALUE"""),796.83)</f>
        <v>796.83</v>
      </c>
      <c r="D166" s="2">
        <f>IFERROR(__xludf.DUMMYFUNCTION("""COMPUTED_VALUE"""),45531.66666666667)</f>
        <v>45531.66667</v>
      </c>
      <c r="E166" s="1">
        <f>IFERROR(__xludf.DUMMYFUNCTION("""COMPUTED_VALUE"""),799.86)</f>
        <v>799.86</v>
      </c>
      <c r="G166" s="2">
        <f>IFERROR(__xludf.DUMMYFUNCTION("""COMPUTED_VALUE"""),45531.66666666667)</f>
        <v>45531.66667</v>
      </c>
      <c r="H166" s="1">
        <f>IFERROR(__xludf.DUMMYFUNCTION("""COMPUTED_VALUE"""),794.49)</f>
        <v>794.49</v>
      </c>
      <c r="J166" s="2">
        <f>IFERROR(__xludf.DUMMYFUNCTION("""COMPUTED_VALUE"""),45531.66666666667)</f>
        <v>45531.66667</v>
      </c>
      <c r="K166" s="1">
        <f>IFERROR(__xludf.DUMMYFUNCTION("""COMPUTED_VALUE"""),796.18)</f>
        <v>796.18</v>
      </c>
      <c r="M166" s="2">
        <f>IFERROR(__xludf.DUMMYFUNCTION("""COMPUTED_VALUE"""),45531.66666666667)</f>
        <v>45531.66667</v>
      </c>
      <c r="N166" s="1">
        <f>IFERROR(__xludf.DUMMYFUNCTION("""COMPUTED_VALUE"""),7.3674242E7)</f>
        <v>73674242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IFERROR(__xludf.DUMMYFUNCTION("""COMPUTED_VALUE"""),795.36)</f>
        <v>795.36</v>
      </c>
      <c r="D167" s="2">
        <f>IFERROR(__xludf.DUMMYFUNCTION("""COMPUTED_VALUE"""),45532.66666666667)</f>
        <v>45532.66667</v>
      </c>
      <c r="E167" s="1">
        <f>IFERROR(__xludf.DUMMYFUNCTION("""COMPUTED_VALUE"""),796.85)</f>
        <v>796.85</v>
      </c>
      <c r="G167" s="2">
        <f>IFERROR(__xludf.DUMMYFUNCTION("""COMPUTED_VALUE"""),45532.66666666667)</f>
        <v>45532.66667</v>
      </c>
      <c r="H167" s="1">
        <f>IFERROR(__xludf.DUMMYFUNCTION("""COMPUTED_VALUE"""),792.0)</f>
        <v>792</v>
      </c>
      <c r="J167" s="2">
        <f>IFERROR(__xludf.DUMMYFUNCTION("""COMPUTED_VALUE"""),45532.66666666667)</f>
        <v>45532.66667</v>
      </c>
      <c r="K167" s="1">
        <f>IFERROR(__xludf.DUMMYFUNCTION("""COMPUTED_VALUE"""),795.28)</f>
        <v>795.28</v>
      </c>
      <c r="M167" s="2">
        <f>IFERROR(__xludf.DUMMYFUNCTION("""COMPUTED_VALUE"""),45532.66666666667)</f>
        <v>45532.66667</v>
      </c>
      <c r="N167" s="1">
        <f>IFERROR(__xludf.DUMMYFUNCTION("""COMPUTED_VALUE"""),7.8255255E7)</f>
        <v>78255255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IFERROR(__xludf.DUMMYFUNCTION("""COMPUTED_VALUE"""),795.58)</f>
        <v>795.58</v>
      </c>
      <c r="D168" s="2">
        <f>IFERROR(__xludf.DUMMYFUNCTION("""COMPUTED_VALUE"""),45533.66666666667)</f>
        <v>45533.66667</v>
      </c>
      <c r="E168" s="1">
        <f>IFERROR(__xludf.DUMMYFUNCTION("""COMPUTED_VALUE"""),796.48)</f>
        <v>796.48</v>
      </c>
      <c r="G168" s="2">
        <f>IFERROR(__xludf.DUMMYFUNCTION("""COMPUTED_VALUE"""),45533.66666666667)</f>
        <v>45533.66667</v>
      </c>
      <c r="H168" s="1">
        <f>IFERROR(__xludf.DUMMYFUNCTION("""COMPUTED_VALUE"""),788.33)</f>
        <v>788.33</v>
      </c>
      <c r="J168" s="2">
        <f>IFERROR(__xludf.DUMMYFUNCTION("""COMPUTED_VALUE"""),45533.66666666667)</f>
        <v>45533.66667</v>
      </c>
      <c r="K168" s="1">
        <f>IFERROR(__xludf.DUMMYFUNCTION("""COMPUTED_VALUE"""),792.38)</f>
        <v>792.38</v>
      </c>
      <c r="M168" s="2">
        <f>IFERROR(__xludf.DUMMYFUNCTION("""COMPUTED_VALUE"""),45533.66666666667)</f>
        <v>45533.66667</v>
      </c>
      <c r="N168" s="1">
        <f>IFERROR(__xludf.DUMMYFUNCTION("""COMPUTED_VALUE"""),8.4545551E7)</f>
        <v>84545551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IFERROR(__xludf.DUMMYFUNCTION("""COMPUTED_VALUE"""),792.63)</f>
        <v>792.63</v>
      </c>
      <c r="D169" s="2">
        <f>IFERROR(__xludf.DUMMYFUNCTION("""COMPUTED_VALUE"""),45534.66666666667)</f>
        <v>45534.66667</v>
      </c>
      <c r="E169" s="1">
        <f>IFERROR(__xludf.DUMMYFUNCTION("""COMPUTED_VALUE"""),798.21)</f>
        <v>798.21</v>
      </c>
      <c r="G169" s="2">
        <f>IFERROR(__xludf.DUMMYFUNCTION("""COMPUTED_VALUE"""),45534.66666666667)</f>
        <v>45534.66667</v>
      </c>
      <c r="H169" s="1">
        <f>IFERROR(__xludf.DUMMYFUNCTION("""COMPUTED_VALUE"""),790.7)</f>
        <v>790.7</v>
      </c>
      <c r="J169" s="2">
        <f>IFERROR(__xludf.DUMMYFUNCTION("""COMPUTED_VALUE"""),45534.66666666667)</f>
        <v>45534.66667</v>
      </c>
      <c r="K169" s="1">
        <f>IFERROR(__xludf.DUMMYFUNCTION("""COMPUTED_VALUE"""),797.81)</f>
        <v>797.81</v>
      </c>
      <c r="M169" s="2">
        <f>IFERROR(__xludf.DUMMYFUNCTION("""COMPUTED_VALUE"""),45534.66666666667)</f>
        <v>45534.66667</v>
      </c>
      <c r="N169" s="1">
        <f>IFERROR(__xludf.DUMMYFUNCTION("""COMPUTED_VALUE"""),1.04123574E8)</f>
        <v>104123574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IFERROR(__xludf.DUMMYFUNCTION("""COMPUTED_VALUE"""),796.37)</f>
        <v>796.37</v>
      </c>
      <c r="D170" s="2">
        <f>IFERROR(__xludf.DUMMYFUNCTION("""COMPUTED_VALUE"""),45538.66666666667)</f>
        <v>45538.66667</v>
      </c>
      <c r="E170" s="1">
        <f>IFERROR(__xludf.DUMMYFUNCTION("""COMPUTED_VALUE"""),810.13)</f>
        <v>810.13</v>
      </c>
      <c r="G170" s="2">
        <f>IFERROR(__xludf.DUMMYFUNCTION("""COMPUTED_VALUE"""),45538.66666666667)</f>
        <v>45538.66667</v>
      </c>
      <c r="H170" s="1">
        <f>IFERROR(__xludf.DUMMYFUNCTION("""COMPUTED_VALUE"""),794.77)</f>
        <v>794.77</v>
      </c>
      <c r="J170" s="2">
        <f>IFERROR(__xludf.DUMMYFUNCTION("""COMPUTED_VALUE"""),45538.66666666667)</f>
        <v>45538.66667</v>
      </c>
      <c r="K170" s="1">
        <f>IFERROR(__xludf.DUMMYFUNCTION("""COMPUTED_VALUE"""),808.34)</f>
        <v>808.34</v>
      </c>
      <c r="M170" s="2">
        <f>IFERROR(__xludf.DUMMYFUNCTION("""COMPUTED_VALUE"""),45538.66666666667)</f>
        <v>45538.66667</v>
      </c>
      <c r="N170" s="1">
        <f>IFERROR(__xludf.DUMMYFUNCTION("""COMPUTED_VALUE"""),1.07105961E8)</f>
        <v>107105961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IFERROR(__xludf.DUMMYFUNCTION("""COMPUTED_VALUE"""),810.04)</f>
        <v>810.04</v>
      </c>
      <c r="D171" s="2">
        <f>IFERROR(__xludf.DUMMYFUNCTION("""COMPUTED_VALUE"""),45539.66666666667)</f>
        <v>45539.66667</v>
      </c>
      <c r="E171" s="1">
        <f>IFERROR(__xludf.DUMMYFUNCTION("""COMPUTED_VALUE"""),816.09)</f>
        <v>816.09</v>
      </c>
      <c r="G171" s="2">
        <f>IFERROR(__xludf.DUMMYFUNCTION("""COMPUTED_VALUE"""),45539.66666666667)</f>
        <v>45539.66667</v>
      </c>
      <c r="H171" s="1">
        <f>IFERROR(__xludf.DUMMYFUNCTION("""COMPUTED_VALUE"""),805.02)</f>
        <v>805.02</v>
      </c>
      <c r="J171" s="2">
        <f>IFERROR(__xludf.DUMMYFUNCTION("""COMPUTED_VALUE"""),45539.66666666667)</f>
        <v>45539.66667</v>
      </c>
      <c r="K171" s="1">
        <f>IFERROR(__xludf.DUMMYFUNCTION("""COMPUTED_VALUE"""),812.06)</f>
        <v>812.06</v>
      </c>
      <c r="M171" s="2">
        <f>IFERROR(__xludf.DUMMYFUNCTION("""COMPUTED_VALUE"""),45539.66666666667)</f>
        <v>45539.66667</v>
      </c>
      <c r="N171" s="1">
        <f>IFERROR(__xludf.DUMMYFUNCTION("""COMPUTED_VALUE"""),1.15949826E8)</f>
        <v>115949826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IFERROR(__xludf.DUMMYFUNCTION("""COMPUTED_VALUE"""),813.51)</f>
        <v>813.51</v>
      </c>
      <c r="D172" s="2">
        <f>IFERROR(__xludf.DUMMYFUNCTION("""COMPUTED_VALUE"""),45540.66666666667)</f>
        <v>45540.66667</v>
      </c>
      <c r="E172" s="1">
        <f>IFERROR(__xludf.DUMMYFUNCTION("""COMPUTED_VALUE"""),814.67)</f>
        <v>814.67</v>
      </c>
      <c r="G172" s="2">
        <f>IFERROR(__xludf.DUMMYFUNCTION("""COMPUTED_VALUE"""),45540.66666666667)</f>
        <v>45540.66667</v>
      </c>
      <c r="H172" s="1">
        <f>IFERROR(__xludf.DUMMYFUNCTION("""COMPUTED_VALUE"""),806.96)</f>
        <v>806.96</v>
      </c>
      <c r="J172" s="2">
        <f>IFERROR(__xludf.DUMMYFUNCTION("""COMPUTED_VALUE"""),45540.66666666667)</f>
        <v>45540.66667</v>
      </c>
      <c r="K172" s="1">
        <f>IFERROR(__xludf.DUMMYFUNCTION("""COMPUTED_VALUE"""),808.63)</f>
        <v>808.63</v>
      </c>
      <c r="M172" s="2">
        <f>IFERROR(__xludf.DUMMYFUNCTION("""COMPUTED_VALUE"""),45540.66666666667)</f>
        <v>45540.66667</v>
      </c>
      <c r="N172" s="1">
        <f>IFERROR(__xludf.DUMMYFUNCTION("""COMPUTED_VALUE"""),1.02372533E8)</f>
        <v>102372533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IFERROR(__xludf.DUMMYFUNCTION("""COMPUTED_VALUE"""),805.88)</f>
        <v>805.88</v>
      </c>
      <c r="D173" s="2">
        <f>IFERROR(__xludf.DUMMYFUNCTION("""COMPUTED_VALUE"""),45541.66666666667)</f>
        <v>45541.66667</v>
      </c>
      <c r="E173" s="1">
        <f>IFERROR(__xludf.DUMMYFUNCTION("""COMPUTED_VALUE"""),811.54)</f>
        <v>811.54</v>
      </c>
      <c r="G173" s="2">
        <f>IFERROR(__xludf.DUMMYFUNCTION("""COMPUTED_VALUE"""),45541.66666666667)</f>
        <v>45541.66667</v>
      </c>
      <c r="H173" s="1">
        <f>IFERROR(__xludf.DUMMYFUNCTION("""COMPUTED_VALUE"""),805.88)</f>
        <v>805.88</v>
      </c>
      <c r="J173" s="2">
        <f>IFERROR(__xludf.DUMMYFUNCTION("""COMPUTED_VALUE"""),45541.66666666667)</f>
        <v>45541.66667</v>
      </c>
      <c r="K173" s="1">
        <f>IFERROR(__xludf.DUMMYFUNCTION("""COMPUTED_VALUE"""),806.94)</f>
        <v>806.94</v>
      </c>
      <c r="M173" s="2">
        <f>IFERROR(__xludf.DUMMYFUNCTION("""COMPUTED_VALUE"""),45541.66666666667)</f>
        <v>45541.66667</v>
      </c>
      <c r="N173" s="1">
        <f>IFERROR(__xludf.DUMMYFUNCTION("""COMPUTED_VALUE"""),9.5209459E7)</f>
        <v>95209459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IFERROR(__xludf.DUMMYFUNCTION("""COMPUTED_VALUE"""),807.18)</f>
        <v>807.18</v>
      </c>
      <c r="D174" s="2">
        <f>IFERROR(__xludf.DUMMYFUNCTION("""COMPUTED_VALUE"""),45544.66666666667)</f>
        <v>45544.66667</v>
      </c>
      <c r="E174" s="1">
        <f>IFERROR(__xludf.DUMMYFUNCTION("""COMPUTED_VALUE"""),815.49)</f>
        <v>815.49</v>
      </c>
      <c r="G174" s="2">
        <f>IFERROR(__xludf.DUMMYFUNCTION("""COMPUTED_VALUE"""),45544.66666666667)</f>
        <v>45544.66667</v>
      </c>
      <c r="H174" s="1">
        <f>IFERROR(__xludf.DUMMYFUNCTION("""COMPUTED_VALUE"""),804.24)</f>
        <v>804.24</v>
      </c>
      <c r="J174" s="2">
        <f>IFERROR(__xludf.DUMMYFUNCTION("""COMPUTED_VALUE"""),45544.66666666667)</f>
        <v>45544.66667</v>
      </c>
      <c r="K174" s="1">
        <f>IFERROR(__xludf.DUMMYFUNCTION("""COMPUTED_VALUE"""),812.81)</f>
        <v>812.81</v>
      </c>
      <c r="M174" s="2">
        <f>IFERROR(__xludf.DUMMYFUNCTION("""COMPUTED_VALUE"""),45544.66666666667)</f>
        <v>45544.66667</v>
      </c>
      <c r="N174" s="1">
        <f>IFERROR(__xludf.DUMMYFUNCTION("""COMPUTED_VALUE"""),9.7334263E7)</f>
        <v>97334263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IFERROR(__xludf.DUMMYFUNCTION("""COMPUTED_VALUE"""),814.27)</f>
        <v>814.27</v>
      </c>
      <c r="D175" s="2">
        <f>IFERROR(__xludf.DUMMYFUNCTION("""COMPUTED_VALUE"""),45545.66666666667)</f>
        <v>45545.66667</v>
      </c>
      <c r="E175" s="1">
        <f>IFERROR(__xludf.DUMMYFUNCTION("""COMPUTED_VALUE"""),816.53)</f>
        <v>816.53</v>
      </c>
      <c r="G175" s="2">
        <f>IFERROR(__xludf.DUMMYFUNCTION("""COMPUTED_VALUE"""),45545.66666666667)</f>
        <v>45545.66667</v>
      </c>
      <c r="H175" s="1">
        <f>IFERROR(__xludf.DUMMYFUNCTION("""COMPUTED_VALUE"""),807.26)</f>
        <v>807.26</v>
      </c>
      <c r="J175" s="2">
        <f>IFERROR(__xludf.DUMMYFUNCTION("""COMPUTED_VALUE"""),45545.66666666667)</f>
        <v>45545.66667</v>
      </c>
      <c r="K175" s="1">
        <f>IFERROR(__xludf.DUMMYFUNCTION("""COMPUTED_VALUE"""),808.02)</f>
        <v>808.02</v>
      </c>
      <c r="M175" s="2">
        <f>IFERROR(__xludf.DUMMYFUNCTION("""COMPUTED_VALUE"""),45545.66666666667)</f>
        <v>45545.66667</v>
      </c>
      <c r="N175" s="1">
        <f>IFERROR(__xludf.DUMMYFUNCTION("""COMPUTED_VALUE"""),7.7264721E7)</f>
        <v>77264721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IFERROR(__xludf.DUMMYFUNCTION("""COMPUTED_VALUE"""),806.53)</f>
        <v>806.53</v>
      </c>
      <c r="D176" s="2">
        <f>IFERROR(__xludf.DUMMYFUNCTION("""COMPUTED_VALUE"""),45546.66666666667)</f>
        <v>45546.66667</v>
      </c>
      <c r="E176" s="1">
        <f>IFERROR(__xludf.DUMMYFUNCTION("""COMPUTED_VALUE"""),806.58)</f>
        <v>806.58</v>
      </c>
      <c r="G176" s="2">
        <f>IFERROR(__xludf.DUMMYFUNCTION("""COMPUTED_VALUE"""),45546.66666666667)</f>
        <v>45546.66667</v>
      </c>
      <c r="H176" s="1">
        <f>IFERROR(__xludf.DUMMYFUNCTION("""COMPUTED_VALUE"""),794.95)</f>
        <v>794.95</v>
      </c>
      <c r="J176" s="2">
        <f>IFERROR(__xludf.DUMMYFUNCTION("""COMPUTED_VALUE"""),45546.66666666667)</f>
        <v>45546.66667</v>
      </c>
      <c r="K176" s="1">
        <f>IFERROR(__xludf.DUMMYFUNCTION("""COMPUTED_VALUE"""),799.68)</f>
        <v>799.68</v>
      </c>
      <c r="M176" s="2">
        <f>IFERROR(__xludf.DUMMYFUNCTION("""COMPUTED_VALUE"""),45546.66666666667)</f>
        <v>45546.66667</v>
      </c>
      <c r="N176" s="1">
        <f>IFERROR(__xludf.DUMMYFUNCTION("""COMPUTED_VALUE"""),8.4937102E7)</f>
        <v>84937102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IFERROR(__xludf.DUMMYFUNCTION("""COMPUTED_VALUE"""),798.82)</f>
        <v>798.82</v>
      </c>
      <c r="D177" s="2">
        <f>IFERROR(__xludf.DUMMYFUNCTION("""COMPUTED_VALUE"""),45547.66666666667)</f>
        <v>45547.66667</v>
      </c>
      <c r="E177" s="1">
        <f>IFERROR(__xludf.DUMMYFUNCTION("""COMPUTED_VALUE"""),804.48)</f>
        <v>804.48</v>
      </c>
      <c r="G177" s="2">
        <f>IFERROR(__xludf.DUMMYFUNCTION("""COMPUTED_VALUE"""),45547.66666666667)</f>
        <v>45547.66667</v>
      </c>
      <c r="H177" s="1">
        <f>IFERROR(__xludf.DUMMYFUNCTION("""COMPUTED_VALUE"""),794.26)</f>
        <v>794.26</v>
      </c>
      <c r="J177" s="2">
        <f>IFERROR(__xludf.DUMMYFUNCTION("""COMPUTED_VALUE"""),45547.66666666667)</f>
        <v>45547.66667</v>
      </c>
      <c r="K177" s="1">
        <f>IFERROR(__xludf.DUMMYFUNCTION("""COMPUTED_VALUE"""),803.28)</f>
        <v>803.28</v>
      </c>
      <c r="M177" s="2">
        <f>IFERROR(__xludf.DUMMYFUNCTION("""COMPUTED_VALUE"""),45547.66666666667)</f>
        <v>45547.66667</v>
      </c>
      <c r="N177" s="1">
        <f>IFERROR(__xludf.DUMMYFUNCTION("""COMPUTED_VALUE"""),7.4450969E7)</f>
        <v>74450969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IFERROR(__xludf.DUMMYFUNCTION("""COMPUTED_VALUE"""),803.09)</f>
        <v>803.09</v>
      </c>
      <c r="D178" s="2">
        <f>IFERROR(__xludf.DUMMYFUNCTION("""COMPUTED_VALUE"""),45548.66666666667)</f>
        <v>45548.66667</v>
      </c>
      <c r="E178" s="1">
        <f>IFERROR(__xludf.DUMMYFUNCTION("""COMPUTED_VALUE"""),808.67)</f>
        <v>808.67</v>
      </c>
      <c r="G178" s="2">
        <f>IFERROR(__xludf.DUMMYFUNCTION("""COMPUTED_VALUE"""),45548.66666666667)</f>
        <v>45548.66667</v>
      </c>
      <c r="H178" s="1">
        <f>IFERROR(__xludf.DUMMYFUNCTION("""COMPUTED_VALUE"""),800.56)</f>
        <v>800.56</v>
      </c>
      <c r="J178" s="2">
        <f>IFERROR(__xludf.DUMMYFUNCTION("""COMPUTED_VALUE"""),45548.66666666667)</f>
        <v>45548.66667</v>
      </c>
      <c r="K178" s="1">
        <f>IFERROR(__xludf.DUMMYFUNCTION("""COMPUTED_VALUE"""),808.3)</f>
        <v>808.3</v>
      </c>
      <c r="M178" s="2">
        <f>IFERROR(__xludf.DUMMYFUNCTION("""COMPUTED_VALUE"""),45548.66666666667)</f>
        <v>45548.66667</v>
      </c>
      <c r="N178" s="1">
        <f>IFERROR(__xludf.DUMMYFUNCTION("""COMPUTED_VALUE"""),7.0220054E7)</f>
        <v>70220054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IFERROR(__xludf.DUMMYFUNCTION("""COMPUTED_VALUE"""),811.81)</f>
        <v>811.81</v>
      </c>
      <c r="D179" s="2">
        <f>IFERROR(__xludf.DUMMYFUNCTION("""COMPUTED_VALUE"""),45551.66666666667)</f>
        <v>45551.66667</v>
      </c>
      <c r="E179" s="1">
        <f>IFERROR(__xludf.DUMMYFUNCTION("""COMPUTED_VALUE"""),816.7)</f>
        <v>816.7</v>
      </c>
      <c r="G179" s="2">
        <f>IFERROR(__xludf.DUMMYFUNCTION("""COMPUTED_VALUE"""),45551.66666666667)</f>
        <v>45551.66667</v>
      </c>
      <c r="H179" s="1">
        <f>IFERROR(__xludf.DUMMYFUNCTION("""COMPUTED_VALUE"""),808.33)</f>
        <v>808.33</v>
      </c>
      <c r="J179" s="2">
        <f>IFERROR(__xludf.DUMMYFUNCTION("""COMPUTED_VALUE"""),45551.66666666667)</f>
        <v>45551.66667</v>
      </c>
      <c r="K179" s="1">
        <f>IFERROR(__xludf.DUMMYFUNCTION("""COMPUTED_VALUE"""),811.65)</f>
        <v>811.65</v>
      </c>
      <c r="M179" s="2">
        <f>IFERROR(__xludf.DUMMYFUNCTION("""COMPUTED_VALUE"""),45551.66666666667)</f>
        <v>45551.66667</v>
      </c>
      <c r="N179" s="1">
        <f>IFERROR(__xludf.DUMMYFUNCTION("""COMPUTED_VALUE"""),7.0163143E7)</f>
        <v>70163143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IFERROR(__xludf.DUMMYFUNCTION("""COMPUTED_VALUE"""),810.57)</f>
        <v>810.57</v>
      </c>
      <c r="D180" s="2">
        <f>IFERROR(__xludf.DUMMYFUNCTION("""COMPUTED_VALUE"""),45552.66666666667)</f>
        <v>45552.66667</v>
      </c>
      <c r="E180" s="1">
        <f>IFERROR(__xludf.DUMMYFUNCTION("""COMPUTED_VALUE"""),815.63)</f>
        <v>815.63</v>
      </c>
      <c r="G180" s="2">
        <f>IFERROR(__xludf.DUMMYFUNCTION("""COMPUTED_VALUE"""),45552.66666666667)</f>
        <v>45552.66667</v>
      </c>
      <c r="H180" s="1">
        <f>IFERROR(__xludf.DUMMYFUNCTION("""COMPUTED_VALUE"""),809.28)</f>
        <v>809.28</v>
      </c>
      <c r="J180" s="2">
        <f>IFERROR(__xludf.DUMMYFUNCTION("""COMPUTED_VALUE"""),45552.66666666667)</f>
        <v>45552.66667</v>
      </c>
      <c r="K180" s="1">
        <f>IFERROR(__xludf.DUMMYFUNCTION("""COMPUTED_VALUE"""),809.89)</f>
        <v>809.89</v>
      </c>
      <c r="M180" s="2">
        <f>IFERROR(__xludf.DUMMYFUNCTION("""COMPUTED_VALUE"""),45552.66666666667)</f>
        <v>45552.66667</v>
      </c>
      <c r="N180" s="1">
        <f>IFERROR(__xludf.DUMMYFUNCTION("""COMPUTED_VALUE"""),8.1464265E7)</f>
        <v>81464265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IFERROR(__xludf.DUMMYFUNCTION("""COMPUTED_VALUE"""),808.68)</f>
        <v>808.68</v>
      </c>
      <c r="D181" s="2">
        <f>IFERROR(__xludf.DUMMYFUNCTION("""COMPUTED_VALUE"""),45553.66666666667)</f>
        <v>45553.66667</v>
      </c>
      <c r="E181" s="1">
        <f>IFERROR(__xludf.DUMMYFUNCTION("""COMPUTED_VALUE"""),815.95)</f>
        <v>815.95</v>
      </c>
      <c r="G181" s="2">
        <f>IFERROR(__xludf.DUMMYFUNCTION("""COMPUTED_VALUE"""),45553.66666666667)</f>
        <v>45553.66667</v>
      </c>
      <c r="H181" s="1">
        <f>IFERROR(__xludf.DUMMYFUNCTION("""COMPUTED_VALUE"""),805.08)</f>
        <v>805.08</v>
      </c>
      <c r="J181" s="2">
        <f>IFERROR(__xludf.DUMMYFUNCTION("""COMPUTED_VALUE"""),45553.66666666667)</f>
        <v>45553.66667</v>
      </c>
      <c r="K181" s="1">
        <f>IFERROR(__xludf.DUMMYFUNCTION("""COMPUTED_VALUE"""),808.6)</f>
        <v>808.6</v>
      </c>
      <c r="M181" s="2">
        <f>IFERROR(__xludf.DUMMYFUNCTION("""COMPUTED_VALUE"""),45553.66666666667)</f>
        <v>45553.66667</v>
      </c>
      <c r="N181" s="1">
        <f>IFERROR(__xludf.DUMMYFUNCTION("""COMPUTED_VALUE"""),9.0492763E7)</f>
        <v>90492763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IFERROR(__xludf.DUMMYFUNCTION("""COMPUTED_VALUE"""),809.15)</f>
        <v>809.15</v>
      </c>
      <c r="D182" s="2">
        <f>IFERROR(__xludf.DUMMYFUNCTION("""COMPUTED_VALUE"""),45554.66666666667)</f>
        <v>45554.66667</v>
      </c>
      <c r="E182" s="1">
        <f>IFERROR(__xludf.DUMMYFUNCTION("""COMPUTED_VALUE"""),810.75)</f>
        <v>810.75</v>
      </c>
      <c r="G182" s="2">
        <f>IFERROR(__xludf.DUMMYFUNCTION("""COMPUTED_VALUE"""),45554.66666666667)</f>
        <v>45554.66667</v>
      </c>
      <c r="H182" s="1">
        <f>IFERROR(__xludf.DUMMYFUNCTION("""COMPUTED_VALUE"""),803.12)</f>
        <v>803.12</v>
      </c>
      <c r="J182" s="2">
        <f>IFERROR(__xludf.DUMMYFUNCTION("""COMPUTED_VALUE"""),45554.66666666667)</f>
        <v>45554.66667</v>
      </c>
      <c r="K182" s="1">
        <f>IFERROR(__xludf.DUMMYFUNCTION("""COMPUTED_VALUE"""),804.18)</f>
        <v>804.18</v>
      </c>
      <c r="M182" s="2">
        <f>IFERROR(__xludf.DUMMYFUNCTION("""COMPUTED_VALUE"""),45554.66666666667)</f>
        <v>45554.66667</v>
      </c>
      <c r="N182" s="1">
        <f>IFERROR(__xludf.DUMMYFUNCTION("""COMPUTED_VALUE"""),9.3867621E7)</f>
        <v>93867621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IFERROR(__xludf.DUMMYFUNCTION("""COMPUTED_VALUE"""),801.46)</f>
        <v>801.46</v>
      </c>
      <c r="D183" s="2">
        <f>IFERROR(__xludf.DUMMYFUNCTION("""COMPUTED_VALUE"""),45555.66666666667)</f>
        <v>45555.66667</v>
      </c>
      <c r="E183" s="1">
        <f>IFERROR(__xludf.DUMMYFUNCTION("""COMPUTED_VALUE"""),804.27)</f>
        <v>804.27</v>
      </c>
      <c r="G183" s="2">
        <f>IFERROR(__xludf.DUMMYFUNCTION("""COMPUTED_VALUE"""),45555.66666666667)</f>
        <v>45555.66667</v>
      </c>
      <c r="H183" s="1">
        <f>IFERROR(__xludf.DUMMYFUNCTION("""COMPUTED_VALUE"""),796.31)</f>
        <v>796.31</v>
      </c>
      <c r="J183" s="2">
        <f>IFERROR(__xludf.DUMMYFUNCTION("""COMPUTED_VALUE"""),45555.66666666667)</f>
        <v>45555.66667</v>
      </c>
      <c r="K183" s="1">
        <f>IFERROR(__xludf.DUMMYFUNCTION("""COMPUTED_VALUE"""),800.7)</f>
        <v>800.7</v>
      </c>
      <c r="M183" s="2">
        <f>IFERROR(__xludf.DUMMYFUNCTION("""COMPUTED_VALUE"""),45555.66666666667)</f>
        <v>45555.66667</v>
      </c>
      <c r="N183" s="1">
        <f>IFERROR(__xludf.DUMMYFUNCTION("""COMPUTED_VALUE"""),2.75954439E8)</f>
        <v>275954439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IFERROR(__xludf.DUMMYFUNCTION("""COMPUTED_VALUE"""),799.76)</f>
        <v>799.76</v>
      </c>
      <c r="D184" s="2">
        <f>IFERROR(__xludf.DUMMYFUNCTION("""COMPUTED_VALUE"""),45558.66666666667)</f>
        <v>45558.66667</v>
      </c>
      <c r="E184" s="1">
        <f>IFERROR(__xludf.DUMMYFUNCTION("""COMPUTED_VALUE"""),808.54)</f>
        <v>808.54</v>
      </c>
      <c r="G184" s="2">
        <f>IFERROR(__xludf.DUMMYFUNCTION("""COMPUTED_VALUE"""),45558.66666666667)</f>
        <v>45558.66667</v>
      </c>
      <c r="H184" s="1">
        <f>IFERROR(__xludf.DUMMYFUNCTION("""COMPUTED_VALUE"""),798.16)</f>
        <v>798.16</v>
      </c>
      <c r="J184" s="2">
        <f>IFERROR(__xludf.DUMMYFUNCTION("""COMPUTED_VALUE"""),45558.66666666667)</f>
        <v>45558.66667</v>
      </c>
      <c r="K184" s="1">
        <f>IFERROR(__xludf.DUMMYFUNCTION("""COMPUTED_VALUE"""),803.62)</f>
        <v>803.62</v>
      </c>
      <c r="M184" s="2">
        <f>IFERROR(__xludf.DUMMYFUNCTION("""COMPUTED_VALUE"""),45558.66666666667)</f>
        <v>45558.66667</v>
      </c>
      <c r="N184" s="1">
        <f>IFERROR(__xludf.DUMMYFUNCTION("""COMPUTED_VALUE"""),8.9221668E7)</f>
        <v>89221668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IFERROR(__xludf.DUMMYFUNCTION("""COMPUTED_VALUE"""),800.44)</f>
        <v>800.44</v>
      </c>
      <c r="D185" s="2">
        <f>IFERROR(__xludf.DUMMYFUNCTION("""COMPUTED_VALUE"""),45559.66666666667)</f>
        <v>45559.66667</v>
      </c>
      <c r="E185" s="1">
        <f>IFERROR(__xludf.DUMMYFUNCTION("""COMPUTED_VALUE"""),804.72)</f>
        <v>804.72</v>
      </c>
      <c r="G185" s="2">
        <f>IFERROR(__xludf.DUMMYFUNCTION("""COMPUTED_VALUE"""),45559.66666666667)</f>
        <v>45559.66667</v>
      </c>
      <c r="H185" s="1">
        <f>IFERROR(__xludf.DUMMYFUNCTION("""COMPUTED_VALUE"""),797.65)</f>
        <v>797.65</v>
      </c>
      <c r="J185" s="2">
        <f>IFERROR(__xludf.DUMMYFUNCTION("""COMPUTED_VALUE"""),45559.66666666667)</f>
        <v>45559.66667</v>
      </c>
      <c r="K185" s="1">
        <f>IFERROR(__xludf.DUMMYFUNCTION("""COMPUTED_VALUE"""),798.4)</f>
        <v>798.4</v>
      </c>
      <c r="M185" s="2">
        <f>IFERROR(__xludf.DUMMYFUNCTION("""COMPUTED_VALUE"""),45559.66666666667)</f>
        <v>45559.66667</v>
      </c>
      <c r="N185" s="1">
        <f>IFERROR(__xludf.DUMMYFUNCTION("""COMPUTED_VALUE"""),8.8063353E7)</f>
        <v>88063353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IFERROR(__xludf.DUMMYFUNCTION("""COMPUTED_VALUE"""),800.66)</f>
        <v>800.66</v>
      </c>
      <c r="D186" s="2">
        <f>IFERROR(__xludf.DUMMYFUNCTION("""COMPUTED_VALUE"""),45560.66666666667)</f>
        <v>45560.66667</v>
      </c>
      <c r="E186" s="1">
        <f>IFERROR(__xludf.DUMMYFUNCTION("""COMPUTED_VALUE"""),802.21)</f>
        <v>802.21</v>
      </c>
      <c r="G186" s="2">
        <f>IFERROR(__xludf.DUMMYFUNCTION("""COMPUTED_VALUE"""),45560.66666666667)</f>
        <v>45560.66667</v>
      </c>
      <c r="H186" s="1">
        <f>IFERROR(__xludf.DUMMYFUNCTION("""COMPUTED_VALUE"""),794.4)</f>
        <v>794.4</v>
      </c>
      <c r="J186" s="2">
        <f>IFERROR(__xludf.DUMMYFUNCTION("""COMPUTED_VALUE"""),45560.66666666667)</f>
        <v>45560.66667</v>
      </c>
      <c r="K186" s="1">
        <f>IFERROR(__xludf.DUMMYFUNCTION("""COMPUTED_VALUE"""),794.87)</f>
        <v>794.87</v>
      </c>
      <c r="M186" s="2">
        <f>IFERROR(__xludf.DUMMYFUNCTION("""COMPUTED_VALUE"""),45560.66666666667)</f>
        <v>45560.66667</v>
      </c>
      <c r="N186" s="1">
        <f>IFERROR(__xludf.DUMMYFUNCTION("""COMPUTED_VALUE"""),8.2171217E7)</f>
        <v>82171217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IFERROR(__xludf.DUMMYFUNCTION("""COMPUTED_VALUE"""),793.14)</f>
        <v>793.14</v>
      </c>
      <c r="D187" s="2">
        <f>IFERROR(__xludf.DUMMYFUNCTION("""COMPUTED_VALUE"""),45561.66666666667)</f>
        <v>45561.66667</v>
      </c>
      <c r="E187" s="1">
        <f>IFERROR(__xludf.DUMMYFUNCTION("""COMPUTED_VALUE"""),799.9)</f>
        <v>799.9</v>
      </c>
      <c r="G187" s="2">
        <f>IFERROR(__xludf.DUMMYFUNCTION("""COMPUTED_VALUE"""),45561.66666666667)</f>
        <v>45561.66667</v>
      </c>
      <c r="H187" s="1">
        <f>IFERROR(__xludf.DUMMYFUNCTION("""COMPUTED_VALUE"""),792.89)</f>
        <v>792.89</v>
      </c>
      <c r="J187" s="2">
        <f>IFERROR(__xludf.DUMMYFUNCTION("""COMPUTED_VALUE"""),45561.66666666667)</f>
        <v>45561.66667</v>
      </c>
      <c r="K187" s="1">
        <f>IFERROR(__xludf.DUMMYFUNCTION("""COMPUTED_VALUE"""),797.98)</f>
        <v>797.98</v>
      </c>
      <c r="M187" s="2">
        <f>IFERROR(__xludf.DUMMYFUNCTION("""COMPUTED_VALUE"""),45561.66666666667)</f>
        <v>45561.66667</v>
      </c>
      <c r="N187" s="1">
        <f>IFERROR(__xludf.DUMMYFUNCTION("""COMPUTED_VALUE"""),8.725709E7)</f>
        <v>87257090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IFERROR(__xludf.DUMMYFUNCTION("""COMPUTED_VALUE"""),799.16)</f>
        <v>799.16</v>
      </c>
      <c r="D188" s="2">
        <f>IFERROR(__xludf.DUMMYFUNCTION("""COMPUTED_VALUE"""),45562.66666666667)</f>
        <v>45562.66667</v>
      </c>
      <c r="E188" s="1">
        <f>IFERROR(__xludf.DUMMYFUNCTION("""COMPUTED_VALUE"""),808.42)</f>
        <v>808.42</v>
      </c>
      <c r="G188" s="2">
        <f>IFERROR(__xludf.DUMMYFUNCTION("""COMPUTED_VALUE"""),45562.66666666667)</f>
        <v>45562.66667</v>
      </c>
      <c r="H188" s="1">
        <f>IFERROR(__xludf.DUMMYFUNCTION("""COMPUTED_VALUE"""),799.16)</f>
        <v>799.16</v>
      </c>
      <c r="J188" s="2">
        <f>IFERROR(__xludf.DUMMYFUNCTION("""COMPUTED_VALUE"""),45562.66666666667)</f>
        <v>45562.66667</v>
      </c>
      <c r="K188" s="1">
        <f>IFERROR(__xludf.DUMMYFUNCTION("""COMPUTED_VALUE"""),802.2)</f>
        <v>802.2</v>
      </c>
      <c r="M188" s="2">
        <f>IFERROR(__xludf.DUMMYFUNCTION("""COMPUTED_VALUE"""),45562.66666666667)</f>
        <v>45562.66667</v>
      </c>
      <c r="N188" s="1">
        <f>IFERROR(__xludf.DUMMYFUNCTION("""COMPUTED_VALUE"""),7.957525E7)</f>
        <v>79575250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IFERROR(__xludf.DUMMYFUNCTION("""COMPUTED_VALUE"""),803.67)</f>
        <v>803.67</v>
      </c>
      <c r="D189" s="2">
        <f>IFERROR(__xludf.DUMMYFUNCTION("""COMPUTED_VALUE"""),45565.66666666667)</f>
        <v>45565.66667</v>
      </c>
      <c r="E189" s="1">
        <f>IFERROR(__xludf.DUMMYFUNCTION("""COMPUTED_VALUE"""),805.72)</f>
        <v>805.72</v>
      </c>
      <c r="G189" s="2">
        <f>IFERROR(__xludf.DUMMYFUNCTION("""COMPUTED_VALUE"""),45565.66666666667)</f>
        <v>45565.66667</v>
      </c>
      <c r="H189" s="1">
        <f>IFERROR(__xludf.DUMMYFUNCTION("""COMPUTED_VALUE"""),798.02)</f>
        <v>798.02</v>
      </c>
      <c r="J189" s="2">
        <f>IFERROR(__xludf.DUMMYFUNCTION("""COMPUTED_VALUE"""),45565.66666666667)</f>
        <v>45565.66667</v>
      </c>
      <c r="K189" s="1">
        <f>IFERROR(__xludf.DUMMYFUNCTION("""COMPUTED_VALUE"""),800.56)</f>
        <v>800.56</v>
      </c>
      <c r="M189" s="2">
        <f>IFERROR(__xludf.DUMMYFUNCTION("""COMPUTED_VALUE"""),45565.66666666667)</f>
        <v>45565.66667</v>
      </c>
      <c r="N189" s="1">
        <f>IFERROR(__xludf.DUMMYFUNCTION("""COMPUTED_VALUE"""),9.3147299E7)</f>
        <v>93147299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IFERROR(__xludf.DUMMYFUNCTION("""COMPUTED_VALUE"""),801.7)</f>
        <v>801.7</v>
      </c>
      <c r="D190" s="2">
        <f>IFERROR(__xludf.DUMMYFUNCTION("""COMPUTED_VALUE"""),45566.66666666667)</f>
        <v>45566.66667</v>
      </c>
      <c r="E190" s="1">
        <f>IFERROR(__xludf.DUMMYFUNCTION("""COMPUTED_VALUE"""),806.49)</f>
        <v>806.49</v>
      </c>
      <c r="G190" s="2">
        <f>IFERROR(__xludf.DUMMYFUNCTION("""COMPUTED_VALUE"""),45566.66666666667)</f>
        <v>45566.66667</v>
      </c>
      <c r="H190" s="1">
        <f>IFERROR(__xludf.DUMMYFUNCTION("""COMPUTED_VALUE"""),798.55)</f>
        <v>798.55</v>
      </c>
      <c r="J190" s="2">
        <f>IFERROR(__xludf.DUMMYFUNCTION("""COMPUTED_VALUE"""),45566.66666666667)</f>
        <v>45566.66667</v>
      </c>
      <c r="K190" s="1">
        <f>IFERROR(__xludf.DUMMYFUNCTION("""COMPUTED_VALUE"""),800.82)</f>
        <v>800.82</v>
      </c>
      <c r="M190" s="2">
        <f>IFERROR(__xludf.DUMMYFUNCTION("""COMPUTED_VALUE"""),45566.66666666667)</f>
        <v>45566.66667</v>
      </c>
      <c r="N190" s="1">
        <f>IFERROR(__xludf.DUMMYFUNCTION("""COMPUTED_VALUE"""),1.01438459E8)</f>
        <v>101438459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IFERROR(__xludf.DUMMYFUNCTION("""COMPUTED_VALUE"""),799.05)</f>
        <v>799.05</v>
      </c>
      <c r="D191" s="2">
        <f>IFERROR(__xludf.DUMMYFUNCTION("""COMPUTED_VALUE"""),45567.66666666667)</f>
        <v>45567.66667</v>
      </c>
      <c r="E191" s="1">
        <f>IFERROR(__xludf.DUMMYFUNCTION("""COMPUTED_VALUE"""),799.05)</f>
        <v>799.05</v>
      </c>
      <c r="G191" s="2">
        <f>IFERROR(__xludf.DUMMYFUNCTION("""COMPUTED_VALUE"""),45567.66666666667)</f>
        <v>45567.66667</v>
      </c>
      <c r="H191" s="1">
        <f>IFERROR(__xludf.DUMMYFUNCTION("""COMPUTED_VALUE"""),788.95)</f>
        <v>788.95</v>
      </c>
      <c r="J191" s="2">
        <f>IFERROR(__xludf.DUMMYFUNCTION("""COMPUTED_VALUE"""),45567.66666666667)</f>
        <v>45567.66667</v>
      </c>
      <c r="K191" s="1">
        <f>IFERROR(__xludf.DUMMYFUNCTION("""COMPUTED_VALUE"""),792.02)</f>
        <v>792.02</v>
      </c>
      <c r="M191" s="2">
        <f>IFERROR(__xludf.DUMMYFUNCTION("""COMPUTED_VALUE"""),45567.66666666667)</f>
        <v>45567.66667</v>
      </c>
      <c r="N191" s="1">
        <f>IFERROR(__xludf.DUMMYFUNCTION("""COMPUTED_VALUE"""),1.1356932E8)</f>
        <v>113569320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IFERROR(__xludf.DUMMYFUNCTION("""COMPUTED_VALUE"""),788.56)</f>
        <v>788.56</v>
      </c>
      <c r="D192" s="2">
        <f>IFERROR(__xludf.DUMMYFUNCTION("""COMPUTED_VALUE"""),45568.66666666667)</f>
        <v>45568.66667</v>
      </c>
      <c r="E192" s="1">
        <f>IFERROR(__xludf.DUMMYFUNCTION("""COMPUTED_VALUE"""),788.64)</f>
        <v>788.64</v>
      </c>
      <c r="G192" s="2">
        <f>IFERROR(__xludf.DUMMYFUNCTION("""COMPUTED_VALUE"""),45568.66666666667)</f>
        <v>45568.66667</v>
      </c>
      <c r="H192" s="1">
        <f>IFERROR(__xludf.DUMMYFUNCTION("""COMPUTED_VALUE"""),781.25)</f>
        <v>781.25</v>
      </c>
      <c r="J192" s="2">
        <f>IFERROR(__xludf.DUMMYFUNCTION("""COMPUTED_VALUE"""),45568.66666666667)</f>
        <v>45568.66667</v>
      </c>
      <c r="K192" s="1">
        <f>IFERROR(__xludf.DUMMYFUNCTION("""COMPUTED_VALUE"""),783.93)</f>
        <v>783.93</v>
      </c>
      <c r="M192" s="2">
        <f>IFERROR(__xludf.DUMMYFUNCTION("""COMPUTED_VALUE"""),45568.66666666667)</f>
        <v>45568.66667</v>
      </c>
      <c r="N192" s="1">
        <f>IFERROR(__xludf.DUMMYFUNCTION("""COMPUTED_VALUE"""),8.7733944E7)</f>
        <v>87733944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IFERROR(__xludf.DUMMYFUNCTION("""COMPUTED_VALUE"""),780.26)</f>
        <v>780.26</v>
      </c>
      <c r="D193" s="2">
        <f>IFERROR(__xludf.DUMMYFUNCTION("""COMPUTED_VALUE"""),45569.66666666667)</f>
        <v>45569.66667</v>
      </c>
      <c r="E193" s="1">
        <f>IFERROR(__xludf.DUMMYFUNCTION("""COMPUTED_VALUE"""),785.57)</f>
        <v>785.57</v>
      </c>
      <c r="G193" s="2">
        <f>IFERROR(__xludf.DUMMYFUNCTION("""COMPUTED_VALUE"""),45569.66666666667)</f>
        <v>45569.66667</v>
      </c>
      <c r="H193" s="1">
        <f>IFERROR(__xludf.DUMMYFUNCTION("""COMPUTED_VALUE"""),779.51)</f>
        <v>779.51</v>
      </c>
      <c r="J193" s="2">
        <f>IFERROR(__xludf.DUMMYFUNCTION("""COMPUTED_VALUE"""),45569.66666666667)</f>
        <v>45569.66667</v>
      </c>
      <c r="K193" s="1">
        <f>IFERROR(__xludf.DUMMYFUNCTION("""COMPUTED_VALUE"""),784.92)</f>
        <v>784.92</v>
      </c>
      <c r="M193" s="2">
        <f>IFERROR(__xludf.DUMMYFUNCTION("""COMPUTED_VALUE"""),45569.66666666667)</f>
        <v>45569.66667</v>
      </c>
      <c r="N193" s="1">
        <f>IFERROR(__xludf.DUMMYFUNCTION("""COMPUTED_VALUE"""),7.8040256E7)</f>
        <v>78040256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IFERROR(__xludf.DUMMYFUNCTION("""COMPUTED_VALUE"""),784.19)</f>
        <v>784.19</v>
      </c>
      <c r="D194" s="2">
        <f>IFERROR(__xludf.DUMMYFUNCTION("""COMPUTED_VALUE"""),45572.66666666667)</f>
        <v>45572.66667</v>
      </c>
      <c r="E194" s="1">
        <f>IFERROR(__xludf.DUMMYFUNCTION("""COMPUTED_VALUE"""),784.19)</f>
        <v>784.19</v>
      </c>
      <c r="G194" s="2">
        <f>IFERROR(__xludf.DUMMYFUNCTION("""COMPUTED_VALUE"""),45572.66666666667)</f>
        <v>45572.66667</v>
      </c>
      <c r="H194" s="1">
        <f>IFERROR(__xludf.DUMMYFUNCTION("""COMPUTED_VALUE"""),775.49)</f>
        <v>775.49</v>
      </c>
      <c r="J194" s="2">
        <f>IFERROR(__xludf.DUMMYFUNCTION("""COMPUTED_VALUE"""),45572.66666666667)</f>
        <v>45572.66667</v>
      </c>
      <c r="K194" s="1">
        <f>IFERROR(__xludf.DUMMYFUNCTION("""COMPUTED_VALUE"""),776.7)</f>
        <v>776.7</v>
      </c>
      <c r="M194" s="2">
        <f>IFERROR(__xludf.DUMMYFUNCTION("""COMPUTED_VALUE"""),45572.66666666667)</f>
        <v>45572.66667</v>
      </c>
      <c r="N194" s="1">
        <f>IFERROR(__xludf.DUMMYFUNCTION("""COMPUTED_VALUE"""),8.749715E7)</f>
        <v>87497150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IFERROR(__xludf.DUMMYFUNCTION("""COMPUTED_VALUE"""),776.81)</f>
        <v>776.81</v>
      </c>
      <c r="D195" s="2">
        <f>IFERROR(__xludf.DUMMYFUNCTION("""COMPUTED_VALUE"""),45573.66666666667)</f>
        <v>45573.66667</v>
      </c>
      <c r="E195" s="1">
        <f>IFERROR(__xludf.DUMMYFUNCTION("""COMPUTED_VALUE"""),780.62)</f>
        <v>780.62</v>
      </c>
      <c r="G195" s="2">
        <f>IFERROR(__xludf.DUMMYFUNCTION("""COMPUTED_VALUE"""),45573.66666666667)</f>
        <v>45573.66667</v>
      </c>
      <c r="H195" s="1">
        <f>IFERROR(__xludf.DUMMYFUNCTION("""COMPUTED_VALUE"""),774.51)</f>
        <v>774.51</v>
      </c>
      <c r="J195" s="2">
        <f>IFERROR(__xludf.DUMMYFUNCTION("""COMPUTED_VALUE"""),45573.66666666667)</f>
        <v>45573.66667</v>
      </c>
      <c r="K195" s="1">
        <f>IFERROR(__xludf.DUMMYFUNCTION("""COMPUTED_VALUE"""),779.94)</f>
        <v>779.94</v>
      </c>
      <c r="M195" s="2">
        <f>IFERROR(__xludf.DUMMYFUNCTION("""COMPUTED_VALUE"""),45573.66666666667)</f>
        <v>45573.66667</v>
      </c>
      <c r="N195" s="1">
        <f>IFERROR(__xludf.DUMMYFUNCTION("""COMPUTED_VALUE"""),8.1486359E7)</f>
        <v>81486359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IFERROR(__xludf.DUMMYFUNCTION("""COMPUTED_VALUE"""),779.63)</f>
        <v>779.63</v>
      </c>
      <c r="D196" s="2">
        <f>IFERROR(__xludf.DUMMYFUNCTION("""COMPUTED_VALUE"""),45574.66666666667)</f>
        <v>45574.66667</v>
      </c>
      <c r="E196" s="1">
        <f>IFERROR(__xludf.DUMMYFUNCTION("""COMPUTED_VALUE"""),786.35)</f>
        <v>786.35</v>
      </c>
      <c r="G196" s="2">
        <f>IFERROR(__xludf.DUMMYFUNCTION("""COMPUTED_VALUE"""),45574.66666666667)</f>
        <v>45574.66667</v>
      </c>
      <c r="H196" s="1">
        <f>IFERROR(__xludf.DUMMYFUNCTION("""COMPUTED_VALUE"""),778.51)</f>
        <v>778.51</v>
      </c>
      <c r="J196" s="2">
        <f>IFERROR(__xludf.DUMMYFUNCTION("""COMPUTED_VALUE"""),45574.66666666667)</f>
        <v>45574.66667</v>
      </c>
      <c r="K196" s="1">
        <f>IFERROR(__xludf.DUMMYFUNCTION("""COMPUTED_VALUE"""),783.09)</f>
        <v>783.09</v>
      </c>
      <c r="M196" s="2">
        <f>IFERROR(__xludf.DUMMYFUNCTION("""COMPUTED_VALUE"""),45574.66666666667)</f>
        <v>45574.66667</v>
      </c>
      <c r="N196" s="1">
        <f>IFERROR(__xludf.DUMMYFUNCTION("""COMPUTED_VALUE"""),8.0870082E7)</f>
        <v>80870082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IFERROR(__xludf.DUMMYFUNCTION("""COMPUTED_VALUE"""),783.66)</f>
        <v>783.66</v>
      </c>
      <c r="D197" s="2">
        <f>IFERROR(__xludf.DUMMYFUNCTION("""COMPUTED_VALUE"""),45575.66666666667)</f>
        <v>45575.66667</v>
      </c>
      <c r="E197" s="1">
        <f>IFERROR(__xludf.DUMMYFUNCTION("""COMPUTED_VALUE"""),785.6)</f>
        <v>785.6</v>
      </c>
      <c r="G197" s="2">
        <f>IFERROR(__xludf.DUMMYFUNCTION("""COMPUTED_VALUE"""),45575.66666666667)</f>
        <v>45575.66667</v>
      </c>
      <c r="H197" s="1">
        <f>IFERROR(__xludf.DUMMYFUNCTION("""COMPUTED_VALUE"""),780.93)</f>
        <v>780.93</v>
      </c>
      <c r="J197" s="2">
        <f>IFERROR(__xludf.DUMMYFUNCTION("""COMPUTED_VALUE"""),45575.66666666667)</f>
        <v>45575.66667</v>
      </c>
      <c r="K197" s="1">
        <f>IFERROR(__xludf.DUMMYFUNCTION("""COMPUTED_VALUE"""),783.96)</f>
        <v>783.96</v>
      </c>
      <c r="M197" s="2">
        <f>IFERROR(__xludf.DUMMYFUNCTION("""COMPUTED_VALUE"""),45575.66666666667)</f>
        <v>45575.66667</v>
      </c>
      <c r="N197" s="1">
        <f>IFERROR(__xludf.DUMMYFUNCTION("""COMPUTED_VALUE"""),9.5144594E7)</f>
        <v>95144594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IFERROR(__xludf.DUMMYFUNCTION("""COMPUTED_VALUE"""),785.9)</f>
        <v>785.9</v>
      </c>
      <c r="D198" s="2">
        <f>IFERROR(__xludf.DUMMYFUNCTION("""COMPUTED_VALUE"""),45576.66666666667)</f>
        <v>45576.66667</v>
      </c>
      <c r="E198" s="1">
        <f>IFERROR(__xludf.DUMMYFUNCTION("""COMPUTED_VALUE"""),789.04)</f>
        <v>789.04</v>
      </c>
      <c r="G198" s="2">
        <f>IFERROR(__xludf.DUMMYFUNCTION("""COMPUTED_VALUE"""),45576.66666666667)</f>
        <v>45576.66667</v>
      </c>
      <c r="H198" s="1">
        <f>IFERROR(__xludf.DUMMYFUNCTION("""COMPUTED_VALUE"""),782.68)</f>
        <v>782.68</v>
      </c>
      <c r="J198" s="2">
        <f>IFERROR(__xludf.DUMMYFUNCTION("""COMPUTED_VALUE"""),45576.66666666667)</f>
        <v>45576.66667</v>
      </c>
      <c r="K198" s="1">
        <f>IFERROR(__xludf.DUMMYFUNCTION("""COMPUTED_VALUE"""),787.22)</f>
        <v>787.22</v>
      </c>
      <c r="M198" s="2">
        <f>IFERROR(__xludf.DUMMYFUNCTION("""COMPUTED_VALUE"""),45576.66666666667)</f>
        <v>45576.66667</v>
      </c>
      <c r="N198" s="1">
        <f>IFERROR(__xludf.DUMMYFUNCTION("""COMPUTED_VALUE"""),7.8677127E7)</f>
        <v>78677127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IFERROR(__xludf.DUMMYFUNCTION("""COMPUTED_VALUE"""),787.69)</f>
        <v>787.69</v>
      </c>
      <c r="D199" s="2">
        <f>IFERROR(__xludf.DUMMYFUNCTION("""COMPUTED_VALUE"""),45579.66666666667)</f>
        <v>45579.66667</v>
      </c>
      <c r="E199" s="1">
        <f>IFERROR(__xludf.DUMMYFUNCTION("""COMPUTED_VALUE"""),793.61)</f>
        <v>793.61</v>
      </c>
      <c r="G199" s="2">
        <f>IFERROR(__xludf.DUMMYFUNCTION("""COMPUTED_VALUE"""),45579.66666666667)</f>
        <v>45579.66667</v>
      </c>
      <c r="H199" s="1">
        <f>IFERROR(__xludf.DUMMYFUNCTION("""COMPUTED_VALUE"""),786.27)</f>
        <v>786.27</v>
      </c>
      <c r="J199" s="2">
        <f>IFERROR(__xludf.DUMMYFUNCTION("""COMPUTED_VALUE"""),45579.66666666667)</f>
        <v>45579.66667</v>
      </c>
      <c r="K199" s="1">
        <f>IFERROR(__xludf.DUMMYFUNCTION("""COMPUTED_VALUE"""),793.04)</f>
        <v>793.04</v>
      </c>
      <c r="M199" s="2">
        <f>IFERROR(__xludf.DUMMYFUNCTION("""COMPUTED_VALUE"""),45579.66666666667)</f>
        <v>45579.66667</v>
      </c>
      <c r="N199" s="1">
        <f>IFERROR(__xludf.DUMMYFUNCTION("""COMPUTED_VALUE"""),7.4036099E7)</f>
        <v>74036099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IFERROR(__xludf.DUMMYFUNCTION("""COMPUTED_VALUE"""),793.88)</f>
        <v>793.88</v>
      </c>
      <c r="D200" s="2">
        <f>IFERROR(__xludf.DUMMYFUNCTION("""COMPUTED_VALUE"""),45580.66666666667)</f>
        <v>45580.66667</v>
      </c>
      <c r="E200" s="1">
        <f>IFERROR(__xludf.DUMMYFUNCTION("""COMPUTED_VALUE"""),803.36)</f>
        <v>803.36</v>
      </c>
      <c r="G200" s="2">
        <f>IFERROR(__xludf.DUMMYFUNCTION("""COMPUTED_VALUE"""),45580.66666666667)</f>
        <v>45580.66667</v>
      </c>
      <c r="H200" s="1">
        <f>IFERROR(__xludf.DUMMYFUNCTION("""COMPUTED_VALUE"""),792.38)</f>
        <v>792.38</v>
      </c>
      <c r="J200" s="2">
        <f>IFERROR(__xludf.DUMMYFUNCTION("""COMPUTED_VALUE"""),45580.66666666667)</f>
        <v>45580.66667</v>
      </c>
      <c r="K200" s="1">
        <f>IFERROR(__xludf.DUMMYFUNCTION("""COMPUTED_VALUE"""),794.74)</f>
        <v>794.74</v>
      </c>
      <c r="M200" s="2">
        <f>IFERROR(__xludf.DUMMYFUNCTION("""COMPUTED_VALUE"""),45580.66666666667)</f>
        <v>45580.66667</v>
      </c>
      <c r="N200" s="1">
        <f>IFERROR(__xludf.DUMMYFUNCTION("""COMPUTED_VALUE"""),9.319405E7)</f>
        <v>93194050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IFERROR(__xludf.DUMMYFUNCTION("""COMPUTED_VALUE"""),792.72)</f>
        <v>792.72</v>
      </c>
      <c r="D201" s="2">
        <f>IFERROR(__xludf.DUMMYFUNCTION("""COMPUTED_VALUE"""),45581.66666666667)</f>
        <v>45581.66667</v>
      </c>
      <c r="E201" s="1">
        <f>IFERROR(__xludf.DUMMYFUNCTION("""COMPUTED_VALUE"""),796.77)</f>
        <v>796.77</v>
      </c>
      <c r="G201" s="2">
        <f>IFERROR(__xludf.DUMMYFUNCTION("""COMPUTED_VALUE"""),45581.66666666667)</f>
        <v>45581.66667</v>
      </c>
      <c r="H201" s="1">
        <f>IFERROR(__xludf.DUMMYFUNCTION("""COMPUTED_VALUE"""),791.73)</f>
        <v>791.73</v>
      </c>
      <c r="J201" s="2">
        <f>IFERROR(__xludf.DUMMYFUNCTION("""COMPUTED_VALUE"""),45581.66666666667)</f>
        <v>45581.66667</v>
      </c>
      <c r="K201" s="1">
        <f>IFERROR(__xludf.DUMMYFUNCTION("""COMPUTED_VALUE"""),795.19)</f>
        <v>795.19</v>
      </c>
      <c r="M201" s="2">
        <f>IFERROR(__xludf.DUMMYFUNCTION("""COMPUTED_VALUE"""),45581.66666666667)</f>
        <v>45581.66667</v>
      </c>
      <c r="N201" s="1">
        <f>IFERROR(__xludf.DUMMYFUNCTION("""COMPUTED_VALUE"""),7.8564991E7)</f>
        <v>78564991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IFERROR(__xludf.DUMMYFUNCTION("""COMPUTED_VALUE"""),795.92)</f>
        <v>795.92</v>
      </c>
      <c r="D202" s="2">
        <f>IFERROR(__xludf.DUMMYFUNCTION("""COMPUTED_VALUE"""),45582.66666666667)</f>
        <v>45582.66667</v>
      </c>
      <c r="E202" s="1">
        <f>IFERROR(__xludf.DUMMYFUNCTION("""COMPUTED_VALUE"""),796.16)</f>
        <v>796.16</v>
      </c>
      <c r="G202" s="2">
        <f>IFERROR(__xludf.DUMMYFUNCTION("""COMPUTED_VALUE"""),45582.66666666667)</f>
        <v>45582.66667</v>
      </c>
      <c r="H202" s="1">
        <f>IFERROR(__xludf.DUMMYFUNCTION("""COMPUTED_VALUE"""),789.03)</f>
        <v>789.03</v>
      </c>
      <c r="J202" s="2">
        <f>IFERROR(__xludf.DUMMYFUNCTION("""COMPUTED_VALUE"""),45582.66666666667)</f>
        <v>45582.66667</v>
      </c>
      <c r="K202" s="1">
        <f>IFERROR(__xludf.DUMMYFUNCTION("""COMPUTED_VALUE"""),791.93)</f>
        <v>791.93</v>
      </c>
      <c r="M202" s="2">
        <f>IFERROR(__xludf.DUMMYFUNCTION("""COMPUTED_VALUE"""),45582.66666666667)</f>
        <v>45582.66667</v>
      </c>
      <c r="N202" s="1">
        <f>IFERROR(__xludf.DUMMYFUNCTION("""COMPUTED_VALUE"""),8.7888032E7)</f>
        <v>87888032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IFERROR(__xludf.DUMMYFUNCTION("""COMPUTED_VALUE"""),788.79)</f>
        <v>788.79</v>
      </c>
      <c r="D203" s="2">
        <f>IFERROR(__xludf.DUMMYFUNCTION("""COMPUTED_VALUE"""),45583.66666666667)</f>
        <v>45583.66667</v>
      </c>
      <c r="E203" s="1">
        <f>IFERROR(__xludf.DUMMYFUNCTION("""COMPUTED_VALUE"""),795.29)</f>
        <v>795.29</v>
      </c>
      <c r="G203" s="2">
        <f>IFERROR(__xludf.DUMMYFUNCTION("""COMPUTED_VALUE"""),45583.66666666667)</f>
        <v>45583.66667</v>
      </c>
      <c r="H203" s="1">
        <f>IFERROR(__xludf.DUMMYFUNCTION("""COMPUTED_VALUE"""),788.58)</f>
        <v>788.58</v>
      </c>
      <c r="J203" s="2">
        <f>IFERROR(__xludf.DUMMYFUNCTION("""COMPUTED_VALUE"""),45583.66666666667)</f>
        <v>45583.66667</v>
      </c>
      <c r="K203" s="1">
        <f>IFERROR(__xludf.DUMMYFUNCTION("""COMPUTED_VALUE"""),794.74)</f>
        <v>794.74</v>
      </c>
      <c r="M203" s="2">
        <f>IFERROR(__xludf.DUMMYFUNCTION("""COMPUTED_VALUE"""),45583.66666666667)</f>
        <v>45583.66667</v>
      </c>
      <c r="N203" s="1">
        <f>IFERROR(__xludf.DUMMYFUNCTION("""COMPUTED_VALUE"""),1.08439872E8)</f>
        <v>108439872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IFERROR(__xludf.DUMMYFUNCTION("""COMPUTED_VALUE"""),794.09)</f>
        <v>794.09</v>
      </c>
      <c r="D204" s="2">
        <f>IFERROR(__xludf.DUMMYFUNCTION("""COMPUTED_VALUE"""),45586.66666666667)</f>
        <v>45586.66667</v>
      </c>
      <c r="E204" s="1">
        <f>IFERROR(__xludf.DUMMYFUNCTION("""COMPUTED_VALUE"""),796.02)</f>
        <v>796.02</v>
      </c>
      <c r="G204" s="2">
        <f>IFERROR(__xludf.DUMMYFUNCTION("""COMPUTED_VALUE"""),45586.66666666667)</f>
        <v>45586.66667</v>
      </c>
      <c r="H204" s="1">
        <f>IFERROR(__xludf.DUMMYFUNCTION("""COMPUTED_VALUE"""),786.33)</f>
        <v>786.33</v>
      </c>
      <c r="J204" s="2">
        <f>IFERROR(__xludf.DUMMYFUNCTION("""COMPUTED_VALUE"""),45586.66666666667)</f>
        <v>45586.66667</v>
      </c>
      <c r="K204" s="1">
        <f>IFERROR(__xludf.DUMMYFUNCTION("""COMPUTED_VALUE"""),786.95)</f>
        <v>786.95</v>
      </c>
      <c r="M204" s="2">
        <f>IFERROR(__xludf.DUMMYFUNCTION("""COMPUTED_VALUE"""),45586.66666666667)</f>
        <v>45586.66667</v>
      </c>
      <c r="N204" s="1">
        <f>IFERROR(__xludf.DUMMYFUNCTION("""COMPUTED_VALUE"""),8.9082975E7)</f>
        <v>89082975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IFERROR(__xludf.DUMMYFUNCTION("""COMPUTED_VALUE"""),785.96)</f>
        <v>785.96</v>
      </c>
      <c r="D205" s="2">
        <f>IFERROR(__xludf.DUMMYFUNCTION("""COMPUTED_VALUE"""),45587.66666666667)</f>
        <v>45587.66667</v>
      </c>
      <c r="E205" s="1">
        <f>IFERROR(__xludf.DUMMYFUNCTION("""COMPUTED_VALUE"""),787.91)</f>
        <v>787.91</v>
      </c>
      <c r="G205" s="2">
        <f>IFERROR(__xludf.DUMMYFUNCTION("""COMPUTED_VALUE"""),45587.66666666667)</f>
        <v>45587.66667</v>
      </c>
      <c r="H205" s="1">
        <f>IFERROR(__xludf.DUMMYFUNCTION("""COMPUTED_VALUE"""),782.54)</f>
        <v>782.54</v>
      </c>
      <c r="J205" s="2">
        <f>IFERROR(__xludf.DUMMYFUNCTION("""COMPUTED_VALUE"""),45587.66666666667)</f>
        <v>45587.66667</v>
      </c>
      <c r="K205" s="1">
        <f>IFERROR(__xludf.DUMMYFUNCTION("""COMPUTED_VALUE"""),787.27)</f>
        <v>787.27</v>
      </c>
      <c r="M205" s="2">
        <f>IFERROR(__xludf.DUMMYFUNCTION("""COMPUTED_VALUE"""),45587.66666666667)</f>
        <v>45587.66667</v>
      </c>
      <c r="N205" s="1">
        <f>IFERROR(__xludf.DUMMYFUNCTION("""COMPUTED_VALUE"""),8.4952E7)</f>
        <v>84952000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IFERROR(__xludf.DUMMYFUNCTION("""COMPUTED_VALUE"""),777.35)</f>
        <v>777.35</v>
      </c>
      <c r="D206" s="2">
        <f>IFERROR(__xludf.DUMMYFUNCTION("""COMPUTED_VALUE"""),45588.66666666667)</f>
        <v>45588.66667</v>
      </c>
      <c r="E206" s="1">
        <f>IFERROR(__xludf.DUMMYFUNCTION("""COMPUTED_VALUE"""),783.54)</f>
        <v>783.54</v>
      </c>
      <c r="G206" s="2">
        <f>IFERROR(__xludf.DUMMYFUNCTION("""COMPUTED_VALUE"""),45588.66666666667)</f>
        <v>45588.66667</v>
      </c>
      <c r="H206" s="1">
        <f>IFERROR(__xludf.DUMMYFUNCTION("""COMPUTED_VALUE"""),774.82)</f>
        <v>774.82</v>
      </c>
      <c r="J206" s="2">
        <f>IFERROR(__xludf.DUMMYFUNCTION("""COMPUTED_VALUE"""),45588.66666666667)</f>
        <v>45588.66667</v>
      </c>
      <c r="K206" s="1">
        <f>IFERROR(__xludf.DUMMYFUNCTION("""COMPUTED_VALUE"""),780.13)</f>
        <v>780.13</v>
      </c>
      <c r="M206" s="2">
        <f>IFERROR(__xludf.DUMMYFUNCTION("""COMPUTED_VALUE"""),45588.66666666667)</f>
        <v>45588.66667</v>
      </c>
      <c r="N206" s="1">
        <f>IFERROR(__xludf.DUMMYFUNCTION("""COMPUTED_VALUE"""),9.3310105E7)</f>
        <v>93310105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IFERROR(__xludf.DUMMYFUNCTION("""COMPUTED_VALUE"""),779.15)</f>
        <v>779.15</v>
      </c>
      <c r="D207" s="2">
        <f>IFERROR(__xludf.DUMMYFUNCTION("""COMPUTED_VALUE"""),45589.66666666667)</f>
        <v>45589.66667</v>
      </c>
      <c r="E207" s="1">
        <f>IFERROR(__xludf.DUMMYFUNCTION("""COMPUTED_VALUE"""),779.81)</f>
        <v>779.81</v>
      </c>
      <c r="G207" s="2">
        <f>IFERROR(__xludf.DUMMYFUNCTION("""COMPUTED_VALUE"""),45589.66666666667)</f>
        <v>45589.66667</v>
      </c>
      <c r="H207" s="1">
        <f>IFERROR(__xludf.DUMMYFUNCTION("""COMPUTED_VALUE"""),773.57)</f>
        <v>773.57</v>
      </c>
      <c r="J207" s="2">
        <f>IFERROR(__xludf.DUMMYFUNCTION("""COMPUTED_VALUE"""),45589.66666666667)</f>
        <v>45589.66667</v>
      </c>
      <c r="K207" s="1">
        <f>IFERROR(__xludf.DUMMYFUNCTION("""COMPUTED_VALUE"""),774.97)</f>
        <v>774.97</v>
      </c>
      <c r="M207" s="2">
        <f>IFERROR(__xludf.DUMMYFUNCTION("""COMPUTED_VALUE"""),45589.66666666667)</f>
        <v>45589.66667</v>
      </c>
      <c r="N207" s="1">
        <f>IFERROR(__xludf.DUMMYFUNCTION("""COMPUTED_VALUE"""),9.4398945E7)</f>
        <v>94398945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IFERROR(__xludf.DUMMYFUNCTION("""COMPUTED_VALUE"""),775.76)</f>
        <v>775.76</v>
      </c>
      <c r="D208" s="2">
        <f>IFERROR(__xludf.DUMMYFUNCTION("""COMPUTED_VALUE"""),45590.66666666667)</f>
        <v>45590.66667</v>
      </c>
      <c r="E208" s="1">
        <f>IFERROR(__xludf.DUMMYFUNCTION("""COMPUTED_VALUE"""),778.99)</f>
        <v>778.99</v>
      </c>
      <c r="G208" s="2">
        <f>IFERROR(__xludf.DUMMYFUNCTION("""COMPUTED_VALUE"""),45590.66666666667)</f>
        <v>45590.66667</v>
      </c>
      <c r="H208" s="1">
        <f>IFERROR(__xludf.DUMMYFUNCTION("""COMPUTED_VALUE"""),770.61)</f>
        <v>770.61</v>
      </c>
      <c r="J208" s="2">
        <f>IFERROR(__xludf.DUMMYFUNCTION("""COMPUTED_VALUE"""),45590.66666666667)</f>
        <v>45590.66667</v>
      </c>
      <c r="K208" s="1">
        <f>IFERROR(__xludf.DUMMYFUNCTION("""COMPUTED_VALUE"""),771.27)</f>
        <v>771.27</v>
      </c>
      <c r="M208" s="2">
        <f>IFERROR(__xludf.DUMMYFUNCTION("""COMPUTED_VALUE"""),45590.66666666667)</f>
        <v>45590.66667</v>
      </c>
      <c r="N208" s="1">
        <f>IFERROR(__xludf.DUMMYFUNCTION("""COMPUTED_VALUE"""),7.5586973E7)</f>
        <v>75586973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IFERROR(__xludf.DUMMYFUNCTION("""COMPUTED_VALUE"""),773.18)</f>
        <v>773.18</v>
      </c>
      <c r="D209" s="2">
        <f>IFERROR(__xludf.DUMMYFUNCTION("""COMPUTED_VALUE"""),45593.66666666667)</f>
        <v>45593.66667</v>
      </c>
      <c r="E209" s="1">
        <f>IFERROR(__xludf.DUMMYFUNCTION("""COMPUTED_VALUE"""),776.66)</f>
        <v>776.66</v>
      </c>
      <c r="G209" s="2">
        <f>IFERROR(__xludf.DUMMYFUNCTION("""COMPUTED_VALUE"""),45593.66666666667)</f>
        <v>45593.66667</v>
      </c>
      <c r="H209" s="1">
        <f>IFERROR(__xludf.DUMMYFUNCTION("""COMPUTED_VALUE"""),768.67)</f>
        <v>768.67</v>
      </c>
      <c r="J209" s="2">
        <f>IFERROR(__xludf.DUMMYFUNCTION("""COMPUTED_VALUE"""),45593.66666666667)</f>
        <v>45593.66667</v>
      </c>
      <c r="K209" s="1">
        <f>IFERROR(__xludf.DUMMYFUNCTION("""COMPUTED_VALUE"""),768.97)</f>
        <v>768.97</v>
      </c>
      <c r="M209" s="2">
        <f>IFERROR(__xludf.DUMMYFUNCTION("""COMPUTED_VALUE"""),45593.66666666667)</f>
        <v>45593.66667</v>
      </c>
      <c r="N209" s="1">
        <f>IFERROR(__xludf.DUMMYFUNCTION("""COMPUTED_VALUE"""),8.0654371E7)</f>
        <v>80654371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IFERROR(__xludf.DUMMYFUNCTION("""COMPUTED_VALUE"""),765.58)</f>
        <v>765.58</v>
      </c>
      <c r="D210" s="2">
        <f>IFERROR(__xludf.DUMMYFUNCTION("""COMPUTED_VALUE"""),45594.66666666667)</f>
        <v>45594.66667</v>
      </c>
      <c r="E210" s="1">
        <f>IFERROR(__xludf.DUMMYFUNCTION("""COMPUTED_VALUE"""),765.75)</f>
        <v>765.75</v>
      </c>
      <c r="G210" s="2">
        <f>IFERROR(__xludf.DUMMYFUNCTION("""COMPUTED_VALUE"""),45594.66666666667)</f>
        <v>45594.66667</v>
      </c>
      <c r="H210" s="1">
        <f>IFERROR(__xludf.DUMMYFUNCTION("""COMPUTED_VALUE"""),758.81)</f>
        <v>758.81</v>
      </c>
      <c r="J210" s="2">
        <f>IFERROR(__xludf.DUMMYFUNCTION("""COMPUTED_VALUE"""),45594.66666666667)</f>
        <v>45594.66667</v>
      </c>
      <c r="K210" s="1">
        <f>IFERROR(__xludf.DUMMYFUNCTION("""COMPUTED_VALUE"""),758.88)</f>
        <v>758.88</v>
      </c>
      <c r="M210" s="2">
        <f>IFERROR(__xludf.DUMMYFUNCTION("""COMPUTED_VALUE"""),45594.66666666667)</f>
        <v>45594.66667</v>
      </c>
      <c r="N210" s="1">
        <f>IFERROR(__xludf.DUMMYFUNCTION("""COMPUTED_VALUE"""),1.40995265E8)</f>
        <v>140995265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IFERROR(__xludf.DUMMYFUNCTION("""COMPUTED_VALUE"""),756.46)</f>
        <v>756.46</v>
      </c>
      <c r="D211" s="2">
        <f>IFERROR(__xludf.DUMMYFUNCTION("""COMPUTED_VALUE"""),45595.66666666667)</f>
        <v>45595.66667</v>
      </c>
      <c r="E211" s="1">
        <f>IFERROR(__xludf.DUMMYFUNCTION("""COMPUTED_VALUE"""),762.39)</f>
        <v>762.39</v>
      </c>
      <c r="G211" s="2">
        <f>IFERROR(__xludf.DUMMYFUNCTION("""COMPUTED_VALUE"""),45595.66666666667)</f>
        <v>45595.66667</v>
      </c>
      <c r="H211" s="1">
        <f>IFERROR(__xludf.DUMMYFUNCTION("""COMPUTED_VALUE"""),755.22)</f>
        <v>755.22</v>
      </c>
      <c r="J211" s="2">
        <f>IFERROR(__xludf.DUMMYFUNCTION("""COMPUTED_VALUE"""),45595.66666666667)</f>
        <v>45595.66667</v>
      </c>
      <c r="K211" s="1">
        <f>IFERROR(__xludf.DUMMYFUNCTION("""COMPUTED_VALUE"""),757.92)</f>
        <v>757.92</v>
      </c>
      <c r="M211" s="2">
        <f>IFERROR(__xludf.DUMMYFUNCTION("""COMPUTED_VALUE"""),45595.66666666667)</f>
        <v>45595.66667</v>
      </c>
      <c r="N211" s="1">
        <f>IFERROR(__xludf.DUMMYFUNCTION("""COMPUTED_VALUE"""),1.38489653E8)</f>
        <v>138489653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IFERROR(__xludf.DUMMYFUNCTION("""COMPUTED_VALUE"""),757.32)</f>
        <v>757.32</v>
      </c>
      <c r="D212" s="2">
        <f>IFERROR(__xludf.DUMMYFUNCTION("""COMPUTED_VALUE"""),45596.66666666667)</f>
        <v>45596.66667</v>
      </c>
      <c r="E212" s="1">
        <f>IFERROR(__xludf.DUMMYFUNCTION("""COMPUTED_VALUE"""),759.67)</f>
        <v>759.67</v>
      </c>
      <c r="G212" s="2">
        <f>IFERROR(__xludf.DUMMYFUNCTION("""COMPUTED_VALUE"""),45596.66666666667)</f>
        <v>45596.66667</v>
      </c>
      <c r="H212" s="1">
        <f>IFERROR(__xludf.DUMMYFUNCTION("""COMPUTED_VALUE"""),752.35)</f>
        <v>752.35</v>
      </c>
      <c r="J212" s="2">
        <f>IFERROR(__xludf.DUMMYFUNCTION("""COMPUTED_VALUE"""),45596.66666666667)</f>
        <v>45596.66667</v>
      </c>
      <c r="K212" s="1">
        <f>IFERROR(__xludf.DUMMYFUNCTION("""COMPUTED_VALUE"""),752.43)</f>
        <v>752.43</v>
      </c>
      <c r="M212" s="2">
        <f>IFERROR(__xludf.DUMMYFUNCTION("""COMPUTED_VALUE"""),45596.66666666667)</f>
        <v>45596.66667</v>
      </c>
      <c r="N212" s="1">
        <f>IFERROR(__xludf.DUMMYFUNCTION("""COMPUTED_VALUE"""),1.12326094E8)</f>
        <v>112326094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IFERROR(__xludf.DUMMYFUNCTION("""COMPUTED_VALUE"""),753.05)</f>
        <v>753.05</v>
      </c>
      <c r="D213" s="2">
        <f>IFERROR(__xludf.DUMMYFUNCTION("""COMPUTED_VALUE"""),45597.66666666667)</f>
        <v>45597.66667</v>
      </c>
      <c r="E213" s="1">
        <f>IFERROR(__xludf.DUMMYFUNCTION("""COMPUTED_VALUE"""),755.04)</f>
        <v>755.04</v>
      </c>
      <c r="G213" s="2">
        <f>IFERROR(__xludf.DUMMYFUNCTION("""COMPUTED_VALUE"""),45597.66666666667)</f>
        <v>45597.66667</v>
      </c>
      <c r="H213" s="1">
        <f>IFERROR(__xludf.DUMMYFUNCTION("""COMPUTED_VALUE"""),750.05)</f>
        <v>750.05</v>
      </c>
      <c r="J213" s="2">
        <f>IFERROR(__xludf.DUMMYFUNCTION("""COMPUTED_VALUE"""),45597.66666666667)</f>
        <v>45597.66667</v>
      </c>
      <c r="K213" s="1">
        <f>IFERROR(__xludf.DUMMYFUNCTION("""COMPUTED_VALUE"""),751.18)</f>
        <v>751.18</v>
      </c>
      <c r="M213" s="2">
        <f>IFERROR(__xludf.DUMMYFUNCTION("""COMPUTED_VALUE"""),45597.66666666667)</f>
        <v>45597.66667</v>
      </c>
      <c r="N213" s="1">
        <f>IFERROR(__xludf.DUMMYFUNCTION("""COMPUTED_VALUE"""),9.2357951E7)</f>
        <v>92357951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IFERROR(__xludf.DUMMYFUNCTION("""COMPUTED_VALUE"""),751.92)</f>
        <v>751.92</v>
      </c>
      <c r="D214" s="2">
        <f>IFERROR(__xludf.DUMMYFUNCTION("""COMPUTED_VALUE"""),45600.66666666667)</f>
        <v>45600.66667</v>
      </c>
      <c r="E214" s="1">
        <f>IFERROR(__xludf.DUMMYFUNCTION("""COMPUTED_VALUE"""),754.93)</f>
        <v>754.93</v>
      </c>
      <c r="G214" s="2">
        <f>IFERROR(__xludf.DUMMYFUNCTION("""COMPUTED_VALUE"""),45600.66666666667)</f>
        <v>45600.66667</v>
      </c>
      <c r="H214" s="1">
        <f>IFERROR(__xludf.DUMMYFUNCTION("""COMPUTED_VALUE"""),751.17)</f>
        <v>751.17</v>
      </c>
      <c r="J214" s="2">
        <f>IFERROR(__xludf.DUMMYFUNCTION("""COMPUTED_VALUE"""),45600.66666666667)</f>
        <v>45600.66667</v>
      </c>
      <c r="K214" s="1">
        <f>IFERROR(__xludf.DUMMYFUNCTION("""COMPUTED_VALUE"""),754.18)</f>
        <v>754.18</v>
      </c>
      <c r="M214" s="2">
        <f>IFERROR(__xludf.DUMMYFUNCTION("""COMPUTED_VALUE"""),45600.66666666667)</f>
        <v>45600.66667</v>
      </c>
      <c r="N214" s="1">
        <f>IFERROR(__xludf.DUMMYFUNCTION("""COMPUTED_VALUE"""),8.9879079E7)</f>
        <v>89879079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IFERROR(__xludf.DUMMYFUNCTION("""COMPUTED_VALUE"""),753.84)</f>
        <v>753.84</v>
      </c>
      <c r="D215" s="2">
        <f>IFERROR(__xludf.DUMMYFUNCTION("""COMPUTED_VALUE"""),45601.66666666667)</f>
        <v>45601.66667</v>
      </c>
      <c r="E215" s="1">
        <f>IFERROR(__xludf.DUMMYFUNCTION("""COMPUTED_VALUE"""),758.79)</f>
        <v>758.79</v>
      </c>
      <c r="G215" s="2">
        <f>IFERROR(__xludf.DUMMYFUNCTION("""COMPUTED_VALUE"""),45601.66666666667)</f>
        <v>45601.66667</v>
      </c>
      <c r="H215" s="1">
        <f>IFERROR(__xludf.DUMMYFUNCTION("""COMPUTED_VALUE"""),749.24)</f>
        <v>749.24</v>
      </c>
      <c r="J215" s="2">
        <f>IFERROR(__xludf.DUMMYFUNCTION("""COMPUTED_VALUE"""),45601.66666666667)</f>
        <v>45601.66667</v>
      </c>
      <c r="K215" s="1">
        <f>IFERROR(__xludf.DUMMYFUNCTION("""COMPUTED_VALUE"""),758.67)</f>
        <v>758.67</v>
      </c>
      <c r="M215" s="2">
        <f>IFERROR(__xludf.DUMMYFUNCTION("""COMPUTED_VALUE"""),45601.66666666667)</f>
        <v>45601.66667</v>
      </c>
      <c r="N215" s="1">
        <f>IFERROR(__xludf.DUMMYFUNCTION("""COMPUTED_VALUE"""),9.0770612E7)</f>
        <v>90770612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IFERROR(__xludf.DUMMYFUNCTION("""COMPUTED_VALUE"""),759.06)</f>
        <v>759.06</v>
      </c>
      <c r="D216" s="2">
        <f>IFERROR(__xludf.DUMMYFUNCTION("""COMPUTED_VALUE"""),45602.66666666667)</f>
        <v>45602.66667</v>
      </c>
      <c r="E216" s="1">
        <f>IFERROR(__xludf.DUMMYFUNCTION("""COMPUTED_VALUE"""),759.06)</f>
        <v>759.06</v>
      </c>
      <c r="G216" s="2">
        <f>IFERROR(__xludf.DUMMYFUNCTION("""COMPUTED_VALUE"""),45602.66666666667)</f>
        <v>45602.66667</v>
      </c>
      <c r="H216" s="1">
        <f>IFERROR(__xludf.DUMMYFUNCTION("""COMPUTED_VALUE"""),741.09)</f>
        <v>741.09</v>
      </c>
      <c r="J216" s="2">
        <f>IFERROR(__xludf.DUMMYFUNCTION("""COMPUTED_VALUE"""),45602.66666666667)</f>
        <v>45602.66667</v>
      </c>
      <c r="K216" s="1">
        <f>IFERROR(__xludf.DUMMYFUNCTION("""COMPUTED_VALUE"""),745.19)</f>
        <v>745.19</v>
      </c>
      <c r="M216" s="2">
        <f>IFERROR(__xludf.DUMMYFUNCTION("""COMPUTED_VALUE"""),45602.66666666667)</f>
        <v>45602.66667</v>
      </c>
      <c r="N216" s="1">
        <f>IFERROR(__xludf.DUMMYFUNCTION("""COMPUTED_VALUE"""),1.53912362E8)</f>
        <v>153912362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IFERROR(__xludf.DUMMYFUNCTION("""COMPUTED_VALUE"""),744.45)</f>
        <v>744.45</v>
      </c>
      <c r="D217" s="2">
        <f>IFERROR(__xludf.DUMMYFUNCTION("""COMPUTED_VALUE"""),45603.66666666667)</f>
        <v>45603.66667</v>
      </c>
      <c r="E217" s="1">
        <f>IFERROR(__xludf.DUMMYFUNCTION("""COMPUTED_VALUE"""),748.05)</f>
        <v>748.05</v>
      </c>
      <c r="G217" s="2">
        <f>IFERROR(__xludf.DUMMYFUNCTION("""COMPUTED_VALUE"""),45603.66666666667)</f>
        <v>45603.66667</v>
      </c>
      <c r="H217" s="1">
        <f>IFERROR(__xludf.DUMMYFUNCTION("""COMPUTED_VALUE"""),741.5)</f>
        <v>741.5</v>
      </c>
      <c r="J217" s="2">
        <f>IFERROR(__xludf.DUMMYFUNCTION("""COMPUTED_VALUE"""),45603.66666666667)</f>
        <v>45603.66667</v>
      </c>
      <c r="K217" s="1">
        <f>IFERROR(__xludf.DUMMYFUNCTION("""COMPUTED_VALUE"""),742.02)</f>
        <v>742.02</v>
      </c>
      <c r="M217" s="2">
        <f>IFERROR(__xludf.DUMMYFUNCTION("""COMPUTED_VALUE"""),45603.66666666667)</f>
        <v>45603.66667</v>
      </c>
      <c r="N217" s="1">
        <f>IFERROR(__xludf.DUMMYFUNCTION("""COMPUTED_VALUE"""),1.09648512E8)</f>
        <v>109648512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IFERROR(__xludf.DUMMYFUNCTION("""COMPUTED_VALUE"""),741.7)</f>
        <v>741.7</v>
      </c>
      <c r="D218" s="2">
        <f>IFERROR(__xludf.DUMMYFUNCTION("""COMPUTED_VALUE"""),45604.66666666667)</f>
        <v>45604.66667</v>
      </c>
      <c r="E218" s="1">
        <f>IFERROR(__xludf.DUMMYFUNCTION("""COMPUTED_VALUE"""),747.75)</f>
        <v>747.75</v>
      </c>
      <c r="G218" s="2">
        <f>IFERROR(__xludf.DUMMYFUNCTION("""COMPUTED_VALUE"""),45604.66666666667)</f>
        <v>45604.66667</v>
      </c>
      <c r="H218" s="1">
        <f>IFERROR(__xludf.DUMMYFUNCTION("""COMPUTED_VALUE"""),741.37)</f>
        <v>741.37</v>
      </c>
      <c r="J218" s="2">
        <f>IFERROR(__xludf.DUMMYFUNCTION("""COMPUTED_VALUE"""),45604.66666666667)</f>
        <v>45604.66667</v>
      </c>
      <c r="K218" s="1">
        <f>IFERROR(__xludf.DUMMYFUNCTION("""COMPUTED_VALUE"""),745.93)</f>
        <v>745.93</v>
      </c>
      <c r="M218" s="2">
        <f>IFERROR(__xludf.DUMMYFUNCTION("""COMPUTED_VALUE"""),45604.66666666667)</f>
        <v>45604.66667</v>
      </c>
      <c r="N218" s="1">
        <f>IFERROR(__xludf.DUMMYFUNCTION("""COMPUTED_VALUE"""),9.7201326E7)</f>
        <v>97201326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IFERROR(__xludf.DUMMYFUNCTION("""COMPUTED_VALUE"""),745.58)</f>
        <v>745.58</v>
      </c>
      <c r="D219" s="2">
        <f>IFERROR(__xludf.DUMMYFUNCTION("""COMPUTED_VALUE"""),45607.66666666667)</f>
        <v>45607.66667</v>
      </c>
      <c r="E219" s="1">
        <f>IFERROR(__xludf.DUMMYFUNCTION("""COMPUTED_VALUE"""),750.38)</f>
        <v>750.38</v>
      </c>
      <c r="G219" s="2">
        <f>IFERROR(__xludf.DUMMYFUNCTION("""COMPUTED_VALUE"""),45607.66666666667)</f>
        <v>45607.66667</v>
      </c>
      <c r="H219" s="1">
        <f>IFERROR(__xludf.DUMMYFUNCTION("""COMPUTED_VALUE"""),742.67)</f>
        <v>742.67</v>
      </c>
      <c r="J219" s="2">
        <f>IFERROR(__xludf.DUMMYFUNCTION("""COMPUTED_VALUE"""),45607.66666666667)</f>
        <v>45607.66667</v>
      </c>
      <c r="K219" s="1">
        <f>IFERROR(__xludf.DUMMYFUNCTION("""COMPUTED_VALUE"""),743.48)</f>
        <v>743.48</v>
      </c>
      <c r="M219" s="2">
        <f>IFERROR(__xludf.DUMMYFUNCTION("""COMPUTED_VALUE"""),45607.66666666667)</f>
        <v>45607.66667</v>
      </c>
      <c r="N219" s="1">
        <f>IFERROR(__xludf.DUMMYFUNCTION("""COMPUTED_VALUE"""),1.03123937E8)</f>
        <v>103123937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IFERROR(__xludf.DUMMYFUNCTION("""COMPUTED_VALUE"""),744.46)</f>
        <v>744.46</v>
      </c>
      <c r="D220" s="2">
        <f>IFERROR(__xludf.DUMMYFUNCTION("""COMPUTED_VALUE"""),45608.66666666667)</f>
        <v>45608.66667</v>
      </c>
      <c r="E220" s="1">
        <f>IFERROR(__xludf.DUMMYFUNCTION("""COMPUTED_VALUE"""),746.76)</f>
        <v>746.76</v>
      </c>
      <c r="G220" s="2">
        <f>IFERROR(__xludf.DUMMYFUNCTION("""COMPUTED_VALUE"""),45608.66666666667)</f>
        <v>45608.66667</v>
      </c>
      <c r="H220" s="1">
        <f>IFERROR(__xludf.DUMMYFUNCTION("""COMPUTED_VALUE"""),742.54)</f>
        <v>742.54</v>
      </c>
      <c r="J220" s="2">
        <f>IFERROR(__xludf.DUMMYFUNCTION("""COMPUTED_VALUE"""),45608.66666666667)</f>
        <v>45608.66667</v>
      </c>
      <c r="K220" s="1">
        <f>IFERROR(__xludf.DUMMYFUNCTION("""COMPUTED_VALUE"""),744.29)</f>
        <v>744.29</v>
      </c>
      <c r="M220" s="2">
        <f>IFERROR(__xludf.DUMMYFUNCTION("""COMPUTED_VALUE"""),45608.66666666667)</f>
        <v>45608.66667</v>
      </c>
      <c r="N220" s="1">
        <f>IFERROR(__xludf.DUMMYFUNCTION("""COMPUTED_VALUE"""),1.12674003E8)</f>
        <v>112674003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IFERROR(__xludf.DUMMYFUNCTION("""COMPUTED_VALUE"""),742.04)</f>
        <v>742.04</v>
      </c>
      <c r="D221" s="2">
        <f>IFERROR(__xludf.DUMMYFUNCTION("""COMPUTED_VALUE"""),45609.66666666667)</f>
        <v>45609.66667</v>
      </c>
      <c r="E221" s="1">
        <f>IFERROR(__xludf.DUMMYFUNCTION("""COMPUTED_VALUE"""),745.72)</f>
        <v>745.72</v>
      </c>
      <c r="G221" s="2">
        <f>IFERROR(__xludf.DUMMYFUNCTION("""COMPUTED_VALUE"""),45609.66666666667)</f>
        <v>45609.66667</v>
      </c>
      <c r="H221" s="1">
        <f>IFERROR(__xludf.DUMMYFUNCTION("""COMPUTED_VALUE"""),738.91)</f>
        <v>738.91</v>
      </c>
      <c r="J221" s="2">
        <f>IFERROR(__xludf.DUMMYFUNCTION("""COMPUTED_VALUE"""),45609.66666666667)</f>
        <v>45609.66667</v>
      </c>
      <c r="K221" s="1">
        <f>IFERROR(__xludf.DUMMYFUNCTION("""COMPUTED_VALUE"""),745.11)</f>
        <v>745.11</v>
      </c>
      <c r="M221" s="2">
        <f>IFERROR(__xludf.DUMMYFUNCTION("""COMPUTED_VALUE"""),45609.66666666667)</f>
        <v>45609.66667</v>
      </c>
      <c r="N221" s="1">
        <f>IFERROR(__xludf.DUMMYFUNCTION("""COMPUTED_VALUE"""),9.2892467E7)</f>
        <v>92892467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IFERROR(__xludf.DUMMYFUNCTION("""COMPUTED_VALUE"""),745.12)</f>
        <v>745.12</v>
      </c>
      <c r="D222" s="2">
        <f>IFERROR(__xludf.DUMMYFUNCTION("""COMPUTED_VALUE"""),45610.66666666667)</f>
        <v>45610.66667</v>
      </c>
      <c r="E222" s="1">
        <f>IFERROR(__xludf.DUMMYFUNCTION("""COMPUTED_VALUE"""),747.93)</f>
        <v>747.93</v>
      </c>
      <c r="G222" s="2">
        <f>IFERROR(__xludf.DUMMYFUNCTION("""COMPUTED_VALUE"""),45610.66666666667)</f>
        <v>45610.66667</v>
      </c>
      <c r="H222" s="1">
        <f>IFERROR(__xludf.DUMMYFUNCTION("""COMPUTED_VALUE"""),741.34)</f>
        <v>741.34</v>
      </c>
      <c r="J222" s="2">
        <f>IFERROR(__xludf.DUMMYFUNCTION("""COMPUTED_VALUE"""),45610.66666666667)</f>
        <v>45610.66667</v>
      </c>
      <c r="K222" s="1">
        <f>IFERROR(__xludf.DUMMYFUNCTION("""COMPUTED_VALUE"""),742.27)</f>
        <v>742.27</v>
      </c>
      <c r="M222" s="2">
        <f>IFERROR(__xludf.DUMMYFUNCTION("""COMPUTED_VALUE"""),45610.66666666667)</f>
        <v>45610.66667</v>
      </c>
      <c r="N222" s="1">
        <f>IFERROR(__xludf.DUMMYFUNCTION("""COMPUTED_VALUE"""),1.06455082E8)</f>
        <v>106455082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IFERROR(__xludf.DUMMYFUNCTION("""COMPUTED_VALUE"""),741.1)</f>
        <v>741.1</v>
      </c>
      <c r="D223" s="2">
        <f>IFERROR(__xludf.DUMMYFUNCTION("""COMPUTED_VALUE"""),45611.66666666667)</f>
        <v>45611.66667</v>
      </c>
      <c r="E223" s="1">
        <f>IFERROR(__xludf.DUMMYFUNCTION("""COMPUTED_VALUE"""),741.1)</f>
        <v>741.1</v>
      </c>
      <c r="G223" s="2">
        <f>IFERROR(__xludf.DUMMYFUNCTION("""COMPUTED_VALUE"""),45611.66666666667)</f>
        <v>45611.66667</v>
      </c>
      <c r="H223" s="1">
        <f>IFERROR(__xludf.DUMMYFUNCTION("""COMPUTED_VALUE"""),722.56)</f>
        <v>722.56</v>
      </c>
      <c r="J223" s="2">
        <f>IFERROR(__xludf.DUMMYFUNCTION("""COMPUTED_VALUE"""),45611.66666666667)</f>
        <v>45611.66667</v>
      </c>
      <c r="K223" s="1">
        <f>IFERROR(__xludf.DUMMYFUNCTION("""COMPUTED_VALUE"""),724.18)</f>
        <v>724.18</v>
      </c>
      <c r="M223" s="2">
        <f>IFERROR(__xludf.DUMMYFUNCTION("""COMPUTED_VALUE"""),45611.66666666667)</f>
        <v>45611.66667</v>
      </c>
      <c r="N223" s="1">
        <f>IFERROR(__xludf.DUMMYFUNCTION("""COMPUTED_VALUE"""),1.66622928E8)</f>
        <v>166622928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IFERROR(__xludf.DUMMYFUNCTION("""COMPUTED_VALUE"""),725.76)</f>
        <v>725.76</v>
      </c>
      <c r="D224" s="2">
        <f>IFERROR(__xludf.DUMMYFUNCTION("""COMPUTED_VALUE"""),45614.66666666667)</f>
        <v>45614.66667</v>
      </c>
      <c r="E224" s="1">
        <f>IFERROR(__xludf.DUMMYFUNCTION("""COMPUTED_VALUE"""),728.46)</f>
        <v>728.46</v>
      </c>
      <c r="G224" s="2">
        <f>IFERROR(__xludf.DUMMYFUNCTION("""COMPUTED_VALUE"""),45614.66666666667)</f>
        <v>45614.66667</v>
      </c>
      <c r="H224" s="1">
        <f>IFERROR(__xludf.DUMMYFUNCTION("""COMPUTED_VALUE"""),722.84)</f>
        <v>722.84</v>
      </c>
      <c r="J224" s="2">
        <f>IFERROR(__xludf.DUMMYFUNCTION("""COMPUTED_VALUE"""),45614.66666666667)</f>
        <v>45614.66667</v>
      </c>
      <c r="K224" s="1">
        <f>IFERROR(__xludf.DUMMYFUNCTION("""COMPUTED_VALUE"""),724.02)</f>
        <v>724.02</v>
      </c>
      <c r="M224" s="2">
        <f>IFERROR(__xludf.DUMMYFUNCTION("""COMPUTED_VALUE"""),45614.66666666667)</f>
        <v>45614.66667</v>
      </c>
      <c r="N224" s="1">
        <f>IFERROR(__xludf.DUMMYFUNCTION("""COMPUTED_VALUE"""),1.15305539E8)</f>
        <v>115305539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IFERROR(__xludf.DUMMYFUNCTION("""COMPUTED_VALUE"""),722.35)</f>
        <v>722.35</v>
      </c>
      <c r="D225" s="2">
        <f>IFERROR(__xludf.DUMMYFUNCTION("""COMPUTED_VALUE"""),45615.66666666667)</f>
        <v>45615.66667</v>
      </c>
      <c r="E225" s="1">
        <f>IFERROR(__xludf.DUMMYFUNCTION("""COMPUTED_VALUE"""),724.81)</f>
        <v>724.81</v>
      </c>
      <c r="G225" s="2">
        <f>IFERROR(__xludf.DUMMYFUNCTION("""COMPUTED_VALUE"""),45615.66666666667)</f>
        <v>45615.66667</v>
      </c>
      <c r="H225" s="1">
        <f>IFERROR(__xludf.DUMMYFUNCTION("""COMPUTED_VALUE"""),718.08)</f>
        <v>718.08</v>
      </c>
      <c r="J225" s="2">
        <f>IFERROR(__xludf.DUMMYFUNCTION("""COMPUTED_VALUE"""),45615.66666666667)</f>
        <v>45615.66667</v>
      </c>
      <c r="K225" s="1">
        <f>IFERROR(__xludf.DUMMYFUNCTION("""COMPUTED_VALUE"""),724.76)</f>
        <v>724.76</v>
      </c>
      <c r="M225" s="2">
        <f>IFERROR(__xludf.DUMMYFUNCTION("""COMPUTED_VALUE"""),45615.66666666667)</f>
        <v>45615.66667</v>
      </c>
      <c r="N225" s="1">
        <f>IFERROR(__xludf.DUMMYFUNCTION("""COMPUTED_VALUE"""),1.01650263E8)</f>
        <v>101650263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IFERROR(__xludf.DUMMYFUNCTION("""COMPUTED_VALUE"""),724.94)</f>
        <v>724.94</v>
      </c>
      <c r="D226" s="2">
        <f>IFERROR(__xludf.DUMMYFUNCTION("""COMPUTED_VALUE"""),45616.66666666667)</f>
        <v>45616.66667</v>
      </c>
      <c r="E226" s="1">
        <f>IFERROR(__xludf.DUMMYFUNCTION("""COMPUTED_VALUE"""),731.36)</f>
        <v>731.36</v>
      </c>
      <c r="G226" s="2">
        <f>IFERROR(__xludf.DUMMYFUNCTION("""COMPUTED_VALUE"""),45616.66666666667)</f>
        <v>45616.66667</v>
      </c>
      <c r="H226" s="1">
        <f>IFERROR(__xludf.DUMMYFUNCTION("""COMPUTED_VALUE"""),722.83)</f>
        <v>722.83</v>
      </c>
      <c r="J226" s="2">
        <f>IFERROR(__xludf.DUMMYFUNCTION("""COMPUTED_VALUE"""),45616.66666666667)</f>
        <v>45616.66667</v>
      </c>
      <c r="K226" s="1">
        <f>IFERROR(__xludf.DUMMYFUNCTION("""COMPUTED_VALUE"""),731.16)</f>
        <v>731.16</v>
      </c>
      <c r="M226" s="2">
        <f>IFERROR(__xludf.DUMMYFUNCTION("""COMPUTED_VALUE"""),45616.66666666667)</f>
        <v>45616.66667</v>
      </c>
      <c r="N226" s="1">
        <f>IFERROR(__xludf.DUMMYFUNCTION("""COMPUTED_VALUE"""),9.9509528E7)</f>
        <v>99509528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IFERROR(__xludf.DUMMYFUNCTION("""COMPUTED_VALUE"""),730.37)</f>
        <v>730.37</v>
      </c>
      <c r="D227" s="2">
        <f>IFERROR(__xludf.DUMMYFUNCTION("""COMPUTED_VALUE"""),45617.66666666667)</f>
        <v>45617.66667</v>
      </c>
      <c r="E227" s="1">
        <f>IFERROR(__xludf.DUMMYFUNCTION("""COMPUTED_VALUE"""),737.5)</f>
        <v>737.5</v>
      </c>
      <c r="G227" s="2">
        <f>IFERROR(__xludf.DUMMYFUNCTION("""COMPUTED_VALUE"""),45617.66666666667)</f>
        <v>45617.66667</v>
      </c>
      <c r="H227" s="1">
        <f>IFERROR(__xludf.DUMMYFUNCTION("""COMPUTED_VALUE"""),728.95)</f>
        <v>728.95</v>
      </c>
      <c r="J227" s="2">
        <f>IFERROR(__xludf.DUMMYFUNCTION("""COMPUTED_VALUE"""),45617.66666666667)</f>
        <v>45617.66667</v>
      </c>
      <c r="K227" s="1">
        <f>IFERROR(__xludf.DUMMYFUNCTION("""COMPUTED_VALUE"""),737.37)</f>
        <v>737.37</v>
      </c>
      <c r="M227" s="2">
        <f>IFERROR(__xludf.DUMMYFUNCTION("""COMPUTED_VALUE"""),45617.66666666667)</f>
        <v>45617.66667</v>
      </c>
      <c r="N227" s="1">
        <f>IFERROR(__xludf.DUMMYFUNCTION("""COMPUTED_VALUE"""),1.00082263E8)</f>
        <v>100082263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IFERROR(__xludf.DUMMYFUNCTION("""COMPUTED_VALUE"""),738.1)</f>
        <v>738.1</v>
      </c>
      <c r="D228" s="2">
        <f>IFERROR(__xludf.DUMMYFUNCTION("""COMPUTED_VALUE"""),45618.66666666667)</f>
        <v>45618.66667</v>
      </c>
      <c r="E228" s="1">
        <f>IFERROR(__xludf.DUMMYFUNCTION("""COMPUTED_VALUE"""),742.64)</f>
        <v>742.64</v>
      </c>
      <c r="G228" s="2">
        <f>IFERROR(__xludf.DUMMYFUNCTION("""COMPUTED_VALUE"""),45618.66666666667)</f>
        <v>45618.66667</v>
      </c>
      <c r="H228" s="1">
        <f>IFERROR(__xludf.DUMMYFUNCTION("""COMPUTED_VALUE"""),736.81)</f>
        <v>736.81</v>
      </c>
      <c r="J228" s="2">
        <f>IFERROR(__xludf.DUMMYFUNCTION("""COMPUTED_VALUE"""),45618.66666666667)</f>
        <v>45618.66667</v>
      </c>
      <c r="K228" s="1">
        <f>IFERROR(__xludf.DUMMYFUNCTION("""COMPUTED_VALUE"""),740.75)</f>
        <v>740.75</v>
      </c>
      <c r="M228" s="2">
        <f>IFERROR(__xludf.DUMMYFUNCTION("""COMPUTED_VALUE"""),45618.66666666667)</f>
        <v>45618.66667</v>
      </c>
      <c r="N228" s="1">
        <f>IFERROR(__xludf.DUMMYFUNCTION("""COMPUTED_VALUE"""),1.05585006E8)</f>
        <v>105585006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IFERROR(__xludf.DUMMYFUNCTION("""COMPUTED_VALUE"""),742.34)</f>
        <v>742.34</v>
      </c>
      <c r="D229" s="2">
        <f>IFERROR(__xludf.DUMMYFUNCTION("""COMPUTED_VALUE"""),45621.66666666667)</f>
        <v>45621.66667</v>
      </c>
      <c r="E229" s="1">
        <f>IFERROR(__xludf.DUMMYFUNCTION("""COMPUTED_VALUE"""),748.31)</f>
        <v>748.31</v>
      </c>
      <c r="G229" s="2">
        <f>IFERROR(__xludf.DUMMYFUNCTION("""COMPUTED_VALUE"""),45621.66666666667)</f>
        <v>45621.66667</v>
      </c>
      <c r="H229" s="1">
        <f>IFERROR(__xludf.DUMMYFUNCTION("""COMPUTED_VALUE"""),742.34)</f>
        <v>742.34</v>
      </c>
      <c r="J229" s="2">
        <f>IFERROR(__xludf.DUMMYFUNCTION("""COMPUTED_VALUE"""),45621.66666666667)</f>
        <v>45621.66667</v>
      </c>
      <c r="K229" s="1">
        <f>IFERROR(__xludf.DUMMYFUNCTION("""COMPUTED_VALUE"""),746.04)</f>
        <v>746.04</v>
      </c>
      <c r="M229" s="2">
        <f>IFERROR(__xludf.DUMMYFUNCTION("""COMPUTED_VALUE"""),45621.66666666667)</f>
        <v>45621.66667</v>
      </c>
      <c r="N229" s="1">
        <f>IFERROR(__xludf.DUMMYFUNCTION("""COMPUTED_VALUE"""),1.71103397E8)</f>
        <v>171103397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IFERROR(__xludf.DUMMYFUNCTION("""COMPUTED_VALUE"""),746.4)</f>
        <v>746.4</v>
      </c>
      <c r="D230" s="2">
        <f>IFERROR(__xludf.DUMMYFUNCTION("""COMPUTED_VALUE"""),45622.66666666667)</f>
        <v>45622.66667</v>
      </c>
      <c r="E230" s="1">
        <f>IFERROR(__xludf.DUMMYFUNCTION("""COMPUTED_VALUE"""),747.34)</f>
        <v>747.34</v>
      </c>
      <c r="G230" s="2">
        <f>IFERROR(__xludf.DUMMYFUNCTION("""COMPUTED_VALUE"""),45622.66666666667)</f>
        <v>45622.66667</v>
      </c>
      <c r="H230" s="1">
        <f>IFERROR(__xludf.DUMMYFUNCTION("""COMPUTED_VALUE"""),742.88)</f>
        <v>742.88</v>
      </c>
      <c r="J230" s="2">
        <f>IFERROR(__xludf.DUMMYFUNCTION("""COMPUTED_VALUE"""),45622.66666666667)</f>
        <v>45622.66667</v>
      </c>
      <c r="K230" s="1">
        <f>IFERROR(__xludf.DUMMYFUNCTION("""COMPUTED_VALUE"""),745.45)</f>
        <v>745.45</v>
      </c>
      <c r="M230" s="2">
        <f>IFERROR(__xludf.DUMMYFUNCTION("""COMPUTED_VALUE"""),45622.66666666667)</f>
        <v>45622.66667</v>
      </c>
      <c r="N230" s="1">
        <f>IFERROR(__xludf.DUMMYFUNCTION("""COMPUTED_VALUE"""),1.0350963E8)</f>
        <v>103509630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IFERROR(__xludf.DUMMYFUNCTION("""COMPUTED_VALUE"""),747.38)</f>
        <v>747.38</v>
      </c>
      <c r="D231" s="2">
        <f>IFERROR(__xludf.DUMMYFUNCTION("""COMPUTED_VALUE"""),45623.66666666667)</f>
        <v>45623.66667</v>
      </c>
      <c r="E231" s="1">
        <f>IFERROR(__xludf.DUMMYFUNCTION("""COMPUTED_VALUE"""),752.2)</f>
        <v>752.2</v>
      </c>
      <c r="G231" s="2">
        <f>IFERROR(__xludf.DUMMYFUNCTION("""COMPUTED_VALUE"""),45623.66666666667)</f>
        <v>45623.66667</v>
      </c>
      <c r="H231" s="1">
        <f>IFERROR(__xludf.DUMMYFUNCTION("""COMPUTED_VALUE"""),744.79)</f>
        <v>744.79</v>
      </c>
      <c r="J231" s="2">
        <f>IFERROR(__xludf.DUMMYFUNCTION("""COMPUTED_VALUE"""),45623.66666666667)</f>
        <v>45623.66667</v>
      </c>
      <c r="K231" s="1">
        <f>IFERROR(__xludf.DUMMYFUNCTION("""COMPUTED_VALUE"""),746.32)</f>
        <v>746.32</v>
      </c>
      <c r="M231" s="2">
        <f>IFERROR(__xludf.DUMMYFUNCTION("""COMPUTED_VALUE"""),45623.66666666667)</f>
        <v>45623.66667</v>
      </c>
      <c r="N231" s="1">
        <f>IFERROR(__xludf.DUMMYFUNCTION("""COMPUTED_VALUE"""),7.6716316E7)</f>
        <v>76716316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IFERROR(__xludf.DUMMYFUNCTION("""COMPUTED_VALUE"""),743.79)</f>
        <v>743.79</v>
      </c>
      <c r="D232" s="2">
        <f>IFERROR(__xludf.DUMMYFUNCTION("""COMPUTED_VALUE"""),45625.54166666667)</f>
        <v>45625.54167</v>
      </c>
      <c r="E232" s="1">
        <f>IFERROR(__xludf.DUMMYFUNCTION("""COMPUTED_VALUE"""),748.7)</f>
        <v>748.7</v>
      </c>
      <c r="G232" s="2">
        <f>IFERROR(__xludf.DUMMYFUNCTION("""COMPUTED_VALUE"""),45625.54166666667)</f>
        <v>45625.54167</v>
      </c>
      <c r="H232" s="1">
        <f>IFERROR(__xludf.DUMMYFUNCTION("""COMPUTED_VALUE"""),742.79)</f>
        <v>742.79</v>
      </c>
      <c r="J232" s="2">
        <f>IFERROR(__xludf.DUMMYFUNCTION("""COMPUTED_VALUE"""),45625.54166666667)</f>
        <v>45625.54167</v>
      </c>
      <c r="K232" s="1">
        <f>IFERROR(__xludf.DUMMYFUNCTION("""COMPUTED_VALUE"""),747.61)</f>
        <v>747.61</v>
      </c>
      <c r="M232" s="2">
        <f>IFERROR(__xludf.DUMMYFUNCTION("""COMPUTED_VALUE"""),45625.54166666667)</f>
        <v>45625.54167</v>
      </c>
      <c r="N232" s="1">
        <f>IFERROR(__xludf.DUMMYFUNCTION("""COMPUTED_VALUE"""),5.9014373E7)</f>
        <v>59014373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IFERROR(__xludf.DUMMYFUNCTION("""COMPUTED_VALUE"""),747.43)</f>
        <v>747.43</v>
      </c>
      <c r="D233" s="2">
        <f>IFERROR(__xludf.DUMMYFUNCTION("""COMPUTED_VALUE"""),45628.66666666667)</f>
        <v>45628.66667</v>
      </c>
      <c r="E233" s="1">
        <f>IFERROR(__xludf.DUMMYFUNCTION("""COMPUTED_VALUE"""),747.43)</f>
        <v>747.43</v>
      </c>
      <c r="G233" s="2">
        <f>IFERROR(__xludf.DUMMYFUNCTION("""COMPUTED_VALUE"""),45628.66666666667)</f>
        <v>45628.66667</v>
      </c>
      <c r="H233" s="1">
        <f>IFERROR(__xludf.DUMMYFUNCTION("""COMPUTED_VALUE"""),740.51)</f>
        <v>740.51</v>
      </c>
      <c r="J233" s="2">
        <f>IFERROR(__xludf.DUMMYFUNCTION("""COMPUTED_VALUE"""),45628.66666666667)</f>
        <v>45628.66667</v>
      </c>
      <c r="K233" s="1">
        <f>IFERROR(__xludf.DUMMYFUNCTION("""COMPUTED_VALUE"""),745.91)</f>
        <v>745.91</v>
      </c>
      <c r="M233" s="2">
        <f>IFERROR(__xludf.DUMMYFUNCTION("""COMPUTED_VALUE"""),45628.66666666667)</f>
        <v>45628.66667</v>
      </c>
      <c r="N233" s="1">
        <f>IFERROR(__xludf.DUMMYFUNCTION("""COMPUTED_VALUE"""),1.11237786E8)</f>
        <v>111237786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IFERROR(__xludf.DUMMYFUNCTION("""COMPUTED_VALUE"""),745.64)</f>
        <v>745.64</v>
      </c>
      <c r="D234" s="2">
        <f>IFERROR(__xludf.DUMMYFUNCTION("""COMPUTED_VALUE"""),45629.66666666667)</f>
        <v>45629.66667</v>
      </c>
      <c r="E234" s="1">
        <f>IFERROR(__xludf.DUMMYFUNCTION("""COMPUTED_VALUE"""),746.34)</f>
        <v>746.34</v>
      </c>
      <c r="G234" s="2">
        <f>IFERROR(__xludf.DUMMYFUNCTION("""COMPUTED_VALUE"""),45629.66666666667)</f>
        <v>45629.66667</v>
      </c>
      <c r="H234" s="1">
        <f>IFERROR(__xludf.DUMMYFUNCTION("""COMPUTED_VALUE"""),740.29)</f>
        <v>740.29</v>
      </c>
      <c r="J234" s="2">
        <f>IFERROR(__xludf.DUMMYFUNCTION("""COMPUTED_VALUE"""),45629.66666666667)</f>
        <v>45629.66667</v>
      </c>
      <c r="K234" s="1">
        <f>IFERROR(__xludf.DUMMYFUNCTION("""COMPUTED_VALUE"""),741.42)</f>
        <v>741.42</v>
      </c>
      <c r="M234" s="2">
        <f>IFERROR(__xludf.DUMMYFUNCTION("""COMPUTED_VALUE"""),45629.66666666667)</f>
        <v>45629.66667</v>
      </c>
      <c r="N234" s="1">
        <f>IFERROR(__xludf.DUMMYFUNCTION("""COMPUTED_VALUE"""),1.1762784E8)</f>
        <v>117627840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IFERROR(__xludf.DUMMYFUNCTION("""COMPUTED_VALUE"""),739.45)</f>
        <v>739.45</v>
      </c>
      <c r="D235" s="2">
        <f>IFERROR(__xludf.DUMMYFUNCTION("""COMPUTED_VALUE"""),45630.66666666667)</f>
        <v>45630.66667</v>
      </c>
      <c r="E235" s="1">
        <f>IFERROR(__xludf.DUMMYFUNCTION("""COMPUTED_VALUE"""),739.45)</f>
        <v>739.45</v>
      </c>
      <c r="G235" s="2">
        <f>IFERROR(__xludf.DUMMYFUNCTION("""COMPUTED_VALUE"""),45630.66666666667)</f>
        <v>45630.66667</v>
      </c>
      <c r="H235" s="1">
        <f>IFERROR(__xludf.DUMMYFUNCTION("""COMPUTED_VALUE"""),729.44)</f>
        <v>729.44</v>
      </c>
      <c r="J235" s="2">
        <f>IFERROR(__xludf.DUMMYFUNCTION("""COMPUTED_VALUE"""),45630.66666666667)</f>
        <v>45630.66667</v>
      </c>
      <c r="K235" s="1">
        <f>IFERROR(__xludf.DUMMYFUNCTION("""COMPUTED_VALUE"""),731.65)</f>
        <v>731.65</v>
      </c>
      <c r="M235" s="2">
        <f>IFERROR(__xludf.DUMMYFUNCTION("""COMPUTED_VALUE"""),45630.66666666667)</f>
        <v>45630.66667</v>
      </c>
      <c r="N235" s="1">
        <f>IFERROR(__xludf.DUMMYFUNCTION("""COMPUTED_VALUE"""),1.17286285E8)</f>
        <v>117286285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IFERROR(__xludf.DUMMYFUNCTION("""COMPUTED_VALUE"""),732.21)</f>
        <v>732.21</v>
      </c>
      <c r="D236" s="2">
        <f>IFERROR(__xludf.DUMMYFUNCTION("""COMPUTED_VALUE"""),45631.66666666667)</f>
        <v>45631.66667</v>
      </c>
      <c r="E236" s="1">
        <f>IFERROR(__xludf.DUMMYFUNCTION("""COMPUTED_VALUE"""),736.66)</f>
        <v>736.66</v>
      </c>
      <c r="G236" s="2">
        <f>IFERROR(__xludf.DUMMYFUNCTION("""COMPUTED_VALUE"""),45631.66666666667)</f>
        <v>45631.66667</v>
      </c>
      <c r="H236" s="1">
        <f>IFERROR(__xludf.DUMMYFUNCTION("""COMPUTED_VALUE"""),729.8)</f>
        <v>729.8</v>
      </c>
      <c r="J236" s="2">
        <f>IFERROR(__xludf.DUMMYFUNCTION("""COMPUTED_VALUE"""),45631.66666666667)</f>
        <v>45631.66667</v>
      </c>
      <c r="K236" s="1">
        <f>IFERROR(__xludf.DUMMYFUNCTION("""COMPUTED_VALUE"""),735.09)</f>
        <v>735.09</v>
      </c>
      <c r="M236" s="2">
        <f>IFERROR(__xludf.DUMMYFUNCTION("""COMPUTED_VALUE"""),45631.66666666667)</f>
        <v>45631.66667</v>
      </c>
      <c r="N236" s="1">
        <f>IFERROR(__xludf.DUMMYFUNCTION("""COMPUTED_VALUE"""),1.07173461E8)</f>
        <v>107173461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IFERROR(__xludf.DUMMYFUNCTION("""COMPUTED_VALUE"""),734.79)</f>
        <v>734.79</v>
      </c>
      <c r="D237" s="2">
        <f>IFERROR(__xludf.DUMMYFUNCTION("""COMPUTED_VALUE"""),45632.66666666667)</f>
        <v>45632.66667</v>
      </c>
      <c r="E237" s="1">
        <f>IFERROR(__xludf.DUMMYFUNCTION("""COMPUTED_VALUE"""),738.72)</f>
        <v>738.72</v>
      </c>
      <c r="G237" s="2">
        <f>IFERROR(__xludf.DUMMYFUNCTION("""COMPUTED_VALUE"""),45632.66666666667)</f>
        <v>45632.66667</v>
      </c>
      <c r="H237" s="1">
        <f>IFERROR(__xludf.DUMMYFUNCTION("""COMPUTED_VALUE"""),727.76)</f>
        <v>727.76</v>
      </c>
      <c r="J237" s="2">
        <f>IFERROR(__xludf.DUMMYFUNCTION("""COMPUTED_VALUE"""),45632.66666666667)</f>
        <v>45632.66667</v>
      </c>
      <c r="K237" s="1">
        <f>IFERROR(__xludf.DUMMYFUNCTION("""COMPUTED_VALUE"""),727.87)</f>
        <v>727.87</v>
      </c>
      <c r="M237" s="2">
        <f>IFERROR(__xludf.DUMMYFUNCTION("""COMPUTED_VALUE"""),45632.66666666667)</f>
        <v>45632.66667</v>
      </c>
      <c r="N237" s="1">
        <f>IFERROR(__xludf.DUMMYFUNCTION("""COMPUTED_VALUE"""),1.07464406E8)</f>
        <v>107464406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IFERROR(__xludf.DUMMYFUNCTION("""COMPUTED_VALUE"""),728.69)</f>
        <v>728.69</v>
      </c>
      <c r="D238" s="2">
        <f>IFERROR(__xludf.DUMMYFUNCTION("""COMPUTED_VALUE"""),45635.66666666667)</f>
        <v>45635.66667</v>
      </c>
      <c r="E238" s="1">
        <f>IFERROR(__xludf.DUMMYFUNCTION("""COMPUTED_VALUE"""),741.92)</f>
        <v>741.92</v>
      </c>
      <c r="G238" s="2">
        <f>IFERROR(__xludf.DUMMYFUNCTION("""COMPUTED_VALUE"""),45635.66666666667)</f>
        <v>45635.66667</v>
      </c>
      <c r="H238" s="1">
        <f>IFERROR(__xludf.DUMMYFUNCTION("""COMPUTED_VALUE"""),727.64)</f>
        <v>727.64</v>
      </c>
      <c r="J238" s="2">
        <f>IFERROR(__xludf.DUMMYFUNCTION("""COMPUTED_VALUE"""),45635.66666666667)</f>
        <v>45635.66667</v>
      </c>
      <c r="K238" s="1">
        <f>IFERROR(__xludf.DUMMYFUNCTION("""COMPUTED_VALUE"""),735.09)</f>
        <v>735.09</v>
      </c>
      <c r="M238" s="2">
        <f>IFERROR(__xludf.DUMMYFUNCTION("""COMPUTED_VALUE"""),45635.66666666667)</f>
        <v>45635.66667</v>
      </c>
      <c r="N238" s="1">
        <f>IFERROR(__xludf.DUMMYFUNCTION("""COMPUTED_VALUE"""),1.56136241E8)</f>
        <v>156136241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IFERROR(__xludf.DUMMYFUNCTION("""COMPUTED_VALUE"""),734.52)</f>
        <v>734.52</v>
      </c>
      <c r="D239" s="2">
        <f>IFERROR(__xludf.DUMMYFUNCTION("""COMPUTED_VALUE"""),45636.66666666667)</f>
        <v>45636.66667</v>
      </c>
      <c r="E239" s="1">
        <f>IFERROR(__xludf.DUMMYFUNCTION("""COMPUTED_VALUE"""),738.66)</f>
        <v>738.66</v>
      </c>
      <c r="G239" s="2">
        <f>IFERROR(__xludf.DUMMYFUNCTION("""COMPUTED_VALUE"""),45636.66666666667)</f>
        <v>45636.66667</v>
      </c>
      <c r="H239" s="1">
        <f>IFERROR(__xludf.DUMMYFUNCTION("""COMPUTED_VALUE"""),727.19)</f>
        <v>727.19</v>
      </c>
      <c r="J239" s="2">
        <f>IFERROR(__xludf.DUMMYFUNCTION("""COMPUTED_VALUE"""),45636.66666666667)</f>
        <v>45636.66667</v>
      </c>
      <c r="K239" s="1">
        <f>IFERROR(__xludf.DUMMYFUNCTION("""COMPUTED_VALUE"""),735.91)</f>
        <v>735.91</v>
      </c>
      <c r="M239" s="2">
        <f>IFERROR(__xludf.DUMMYFUNCTION("""COMPUTED_VALUE"""),45636.66666666667)</f>
        <v>45636.66667</v>
      </c>
      <c r="N239" s="1">
        <f>IFERROR(__xludf.DUMMYFUNCTION("""COMPUTED_VALUE"""),1.08841636E8)</f>
        <v>108841636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IFERROR(__xludf.DUMMYFUNCTION("""COMPUTED_VALUE"""),738.22)</f>
        <v>738.22</v>
      </c>
      <c r="D240" s="2">
        <f>IFERROR(__xludf.DUMMYFUNCTION("""COMPUTED_VALUE"""),45637.66666666667)</f>
        <v>45637.66667</v>
      </c>
      <c r="E240" s="1">
        <f>IFERROR(__xludf.DUMMYFUNCTION("""COMPUTED_VALUE"""),740.62)</f>
        <v>740.62</v>
      </c>
      <c r="G240" s="2">
        <f>IFERROR(__xludf.DUMMYFUNCTION("""COMPUTED_VALUE"""),45637.66666666667)</f>
        <v>45637.66667</v>
      </c>
      <c r="H240" s="1">
        <f>IFERROR(__xludf.DUMMYFUNCTION("""COMPUTED_VALUE"""),728.78)</f>
        <v>728.78</v>
      </c>
      <c r="J240" s="2">
        <f>IFERROR(__xludf.DUMMYFUNCTION("""COMPUTED_VALUE"""),45637.66666666667)</f>
        <v>45637.66667</v>
      </c>
      <c r="K240" s="1">
        <f>IFERROR(__xludf.DUMMYFUNCTION("""COMPUTED_VALUE"""),730.16)</f>
        <v>730.16</v>
      </c>
      <c r="M240" s="2">
        <f>IFERROR(__xludf.DUMMYFUNCTION("""COMPUTED_VALUE"""),45637.66666666667)</f>
        <v>45637.66667</v>
      </c>
      <c r="N240" s="1">
        <f>IFERROR(__xludf.DUMMYFUNCTION("""COMPUTED_VALUE"""),1.31733637E8)</f>
        <v>131733637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IFERROR(__xludf.DUMMYFUNCTION("""COMPUTED_VALUE"""),733.82)</f>
        <v>733.82</v>
      </c>
      <c r="D241" s="2">
        <f>IFERROR(__xludf.DUMMYFUNCTION("""COMPUTED_VALUE"""),45638.66666666667)</f>
        <v>45638.66667</v>
      </c>
      <c r="E241" s="1">
        <f>IFERROR(__xludf.DUMMYFUNCTION("""COMPUTED_VALUE"""),738.35)</f>
        <v>738.35</v>
      </c>
      <c r="G241" s="2">
        <f>IFERROR(__xludf.DUMMYFUNCTION("""COMPUTED_VALUE"""),45638.66666666667)</f>
        <v>45638.66667</v>
      </c>
      <c r="H241" s="1">
        <f>IFERROR(__xludf.DUMMYFUNCTION("""COMPUTED_VALUE"""),733.36)</f>
        <v>733.36</v>
      </c>
      <c r="J241" s="2">
        <f>IFERROR(__xludf.DUMMYFUNCTION("""COMPUTED_VALUE"""),45638.66666666667)</f>
        <v>45638.66667</v>
      </c>
      <c r="K241" s="1">
        <f>IFERROR(__xludf.DUMMYFUNCTION("""COMPUTED_VALUE"""),737.43)</f>
        <v>737.43</v>
      </c>
      <c r="M241" s="2">
        <f>IFERROR(__xludf.DUMMYFUNCTION("""COMPUTED_VALUE"""),45638.66666666667)</f>
        <v>45638.66667</v>
      </c>
      <c r="N241" s="1">
        <f>IFERROR(__xludf.DUMMYFUNCTION("""COMPUTED_VALUE"""),1.04253884E8)</f>
        <v>104253884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IFERROR(__xludf.DUMMYFUNCTION("""COMPUTED_VALUE"""),735.53)</f>
        <v>735.53</v>
      </c>
      <c r="D242" s="2">
        <f>IFERROR(__xludf.DUMMYFUNCTION("""COMPUTED_VALUE"""),45639.66666666667)</f>
        <v>45639.66667</v>
      </c>
      <c r="E242" s="1">
        <f>IFERROR(__xludf.DUMMYFUNCTION("""COMPUTED_VALUE"""),738.3)</f>
        <v>738.3</v>
      </c>
      <c r="G242" s="2">
        <f>IFERROR(__xludf.DUMMYFUNCTION("""COMPUTED_VALUE"""),45639.66666666667)</f>
        <v>45639.66667</v>
      </c>
      <c r="H242" s="1">
        <f>IFERROR(__xludf.DUMMYFUNCTION("""COMPUTED_VALUE"""),730.74)</f>
        <v>730.74</v>
      </c>
      <c r="J242" s="2">
        <f>IFERROR(__xludf.DUMMYFUNCTION("""COMPUTED_VALUE"""),45639.66666666667)</f>
        <v>45639.66667</v>
      </c>
      <c r="K242" s="1">
        <f>IFERROR(__xludf.DUMMYFUNCTION("""COMPUTED_VALUE"""),733.28)</f>
        <v>733.28</v>
      </c>
      <c r="M242" s="2">
        <f>IFERROR(__xludf.DUMMYFUNCTION("""COMPUTED_VALUE"""),45639.66666666667)</f>
        <v>45639.66667</v>
      </c>
      <c r="N242" s="1">
        <f>IFERROR(__xludf.DUMMYFUNCTION("""COMPUTED_VALUE"""),9.3367979E7)</f>
        <v>93367979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IFERROR(__xludf.DUMMYFUNCTION("""COMPUTED_VALUE"""),733.02)</f>
        <v>733.02</v>
      </c>
      <c r="D243" s="2">
        <f>IFERROR(__xludf.DUMMYFUNCTION("""COMPUTED_VALUE"""),45642.66666666667)</f>
        <v>45642.66667</v>
      </c>
      <c r="E243" s="1">
        <f>IFERROR(__xludf.DUMMYFUNCTION("""COMPUTED_VALUE"""),736.39)</f>
        <v>736.39</v>
      </c>
      <c r="G243" s="2">
        <f>IFERROR(__xludf.DUMMYFUNCTION("""COMPUTED_VALUE"""),45642.66666666667)</f>
        <v>45642.66667</v>
      </c>
      <c r="H243" s="1">
        <f>IFERROR(__xludf.DUMMYFUNCTION("""COMPUTED_VALUE"""),724.28)</f>
        <v>724.28</v>
      </c>
      <c r="J243" s="2">
        <f>IFERROR(__xludf.DUMMYFUNCTION("""COMPUTED_VALUE"""),45642.66666666667)</f>
        <v>45642.66667</v>
      </c>
      <c r="K243" s="1">
        <f>IFERROR(__xludf.DUMMYFUNCTION("""COMPUTED_VALUE"""),724.6)</f>
        <v>724.6</v>
      </c>
      <c r="M243" s="2">
        <f>IFERROR(__xludf.DUMMYFUNCTION("""COMPUTED_VALUE"""),45642.66666666667)</f>
        <v>45642.66667</v>
      </c>
      <c r="N243" s="1">
        <f>IFERROR(__xludf.DUMMYFUNCTION("""COMPUTED_VALUE"""),1.25622573E8)</f>
        <v>125622573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IFERROR(__xludf.DUMMYFUNCTION("""COMPUTED_VALUE"""),723.03)</f>
        <v>723.03</v>
      </c>
      <c r="D244" s="2">
        <f>IFERROR(__xludf.DUMMYFUNCTION("""COMPUTED_VALUE"""),45643.66666666667)</f>
        <v>45643.66667</v>
      </c>
      <c r="E244" s="1">
        <f>IFERROR(__xludf.DUMMYFUNCTION("""COMPUTED_VALUE"""),732.36)</f>
        <v>732.36</v>
      </c>
      <c r="G244" s="2">
        <f>IFERROR(__xludf.DUMMYFUNCTION("""COMPUTED_VALUE"""),45643.66666666667)</f>
        <v>45643.66667</v>
      </c>
      <c r="H244" s="1">
        <f>IFERROR(__xludf.DUMMYFUNCTION("""COMPUTED_VALUE"""),722.14)</f>
        <v>722.14</v>
      </c>
      <c r="J244" s="2">
        <f>IFERROR(__xludf.DUMMYFUNCTION("""COMPUTED_VALUE"""),45643.66666666667)</f>
        <v>45643.66667</v>
      </c>
      <c r="K244" s="1">
        <f>IFERROR(__xludf.DUMMYFUNCTION("""COMPUTED_VALUE"""),726.77)</f>
        <v>726.77</v>
      </c>
      <c r="M244" s="2">
        <f>IFERROR(__xludf.DUMMYFUNCTION("""COMPUTED_VALUE"""),45643.66666666667)</f>
        <v>45643.66667</v>
      </c>
      <c r="N244" s="1">
        <f>IFERROR(__xludf.DUMMYFUNCTION("""COMPUTED_VALUE"""),1.26406403E8)</f>
        <v>126406403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IFERROR(__xludf.DUMMYFUNCTION("""COMPUTED_VALUE"""),723.5)</f>
        <v>723.5</v>
      </c>
      <c r="D245" s="2">
        <f>IFERROR(__xludf.DUMMYFUNCTION("""COMPUTED_VALUE"""),45644.66666666667)</f>
        <v>45644.66667</v>
      </c>
      <c r="E245" s="1">
        <f>IFERROR(__xludf.DUMMYFUNCTION("""COMPUTED_VALUE"""),723.92)</f>
        <v>723.92</v>
      </c>
      <c r="G245" s="2">
        <f>IFERROR(__xludf.DUMMYFUNCTION("""COMPUTED_VALUE"""),45644.66666666667)</f>
        <v>45644.66667</v>
      </c>
      <c r="H245" s="1">
        <f>IFERROR(__xludf.DUMMYFUNCTION("""COMPUTED_VALUE"""),714.69)</f>
        <v>714.69</v>
      </c>
      <c r="J245" s="2">
        <f>IFERROR(__xludf.DUMMYFUNCTION("""COMPUTED_VALUE"""),45644.66666666667)</f>
        <v>45644.66667</v>
      </c>
      <c r="K245" s="1">
        <f>IFERROR(__xludf.DUMMYFUNCTION("""COMPUTED_VALUE"""),715.04)</f>
        <v>715.04</v>
      </c>
      <c r="M245" s="2">
        <f>IFERROR(__xludf.DUMMYFUNCTION("""COMPUTED_VALUE"""),45644.66666666667)</f>
        <v>45644.66667</v>
      </c>
      <c r="N245" s="1">
        <f>IFERROR(__xludf.DUMMYFUNCTION("""COMPUTED_VALUE"""),1.64264099E8)</f>
        <v>164264099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IFERROR(__xludf.DUMMYFUNCTION("""COMPUTED_VALUE"""),711.5)</f>
        <v>711.5</v>
      </c>
      <c r="D246" s="2">
        <f>IFERROR(__xludf.DUMMYFUNCTION("""COMPUTED_VALUE"""),45645.66666666667)</f>
        <v>45645.66667</v>
      </c>
      <c r="E246" s="1">
        <f>IFERROR(__xludf.DUMMYFUNCTION("""COMPUTED_VALUE"""),714.45)</f>
        <v>714.45</v>
      </c>
      <c r="G246" s="2">
        <f>IFERROR(__xludf.DUMMYFUNCTION("""COMPUTED_VALUE"""),45645.66666666667)</f>
        <v>45645.66667</v>
      </c>
      <c r="H246" s="1">
        <f>IFERROR(__xludf.DUMMYFUNCTION("""COMPUTED_VALUE"""),706.03)</f>
        <v>706.03</v>
      </c>
      <c r="J246" s="2">
        <f>IFERROR(__xludf.DUMMYFUNCTION("""COMPUTED_VALUE"""),45645.66666666667)</f>
        <v>45645.66667</v>
      </c>
      <c r="K246" s="1">
        <f>IFERROR(__xludf.DUMMYFUNCTION("""COMPUTED_VALUE"""),706.15)</f>
        <v>706.15</v>
      </c>
      <c r="M246" s="2">
        <f>IFERROR(__xludf.DUMMYFUNCTION("""COMPUTED_VALUE"""),45645.66666666667)</f>
        <v>45645.66667</v>
      </c>
      <c r="N246" s="1">
        <f>IFERROR(__xludf.DUMMYFUNCTION("""COMPUTED_VALUE"""),1.51256092E8)</f>
        <v>151256092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IFERROR(__xludf.DUMMYFUNCTION("""COMPUTED_VALUE"""),705.07)</f>
        <v>705.07</v>
      </c>
      <c r="D247" s="2">
        <f>IFERROR(__xludf.DUMMYFUNCTION("""COMPUTED_VALUE"""),45646.66666666667)</f>
        <v>45646.66667</v>
      </c>
      <c r="E247" s="1">
        <f>IFERROR(__xludf.DUMMYFUNCTION("""COMPUTED_VALUE"""),714.02)</f>
        <v>714.02</v>
      </c>
      <c r="G247" s="2">
        <f>IFERROR(__xludf.DUMMYFUNCTION("""COMPUTED_VALUE"""),45646.66666666667)</f>
        <v>45646.66667</v>
      </c>
      <c r="H247" s="1">
        <f>IFERROR(__xludf.DUMMYFUNCTION("""COMPUTED_VALUE"""),704.8)</f>
        <v>704.8</v>
      </c>
      <c r="J247" s="2">
        <f>IFERROR(__xludf.DUMMYFUNCTION("""COMPUTED_VALUE"""),45646.66666666667)</f>
        <v>45646.66667</v>
      </c>
      <c r="K247" s="1">
        <f>IFERROR(__xludf.DUMMYFUNCTION("""COMPUTED_VALUE"""),709.17)</f>
        <v>709.17</v>
      </c>
      <c r="M247" s="2">
        <f>IFERROR(__xludf.DUMMYFUNCTION("""COMPUTED_VALUE"""),45646.66666666667)</f>
        <v>45646.66667</v>
      </c>
      <c r="N247" s="1">
        <f>IFERROR(__xludf.DUMMYFUNCTION("""COMPUTED_VALUE"""),2.74662678E8)</f>
        <v>274662678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IFERROR(__xludf.DUMMYFUNCTION("""COMPUTED_VALUE"""),708.19)</f>
        <v>708.19</v>
      </c>
      <c r="D248" s="2">
        <f>IFERROR(__xludf.DUMMYFUNCTION("""COMPUTED_VALUE"""),45649.66666666667)</f>
        <v>45649.66667</v>
      </c>
      <c r="E248" s="1">
        <f>IFERROR(__xludf.DUMMYFUNCTION("""COMPUTED_VALUE"""),709.67)</f>
        <v>709.67</v>
      </c>
      <c r="G248" s="2">
        <f>IFERROR(__xludf.DUMMYFUNCTION("""COMPUTED_VALUE"""),45649.66666666667)</f>
        <v>45649.66667</v>
      </c>
      <c r="H248" s="1">
        <f>IFERROR(__xludf.DUMMYFUNCTION("""COMPUTED_VALUE"""),699.66)</f>
        <v>699.66</v>
      </c>
      <c r="J248" s="2">
        <f>IFERROR(__xludf.DUMMYFUNCTION("""COMPUTED_VALUE"""),45649.66666666667)</f>
        <v>45649.66667</v>
      </c>
      <c r="K248" s="1">
        <f>IFERROR(__xludf.DUMMYFUNCTION("""COMPUTED_VALUE"""),706.43)</f>
        <v>706.43</v>
      </c>
      <c r="M248" s="2">
        <f>IFERROR(__xludf.DUMMYFUNCTION("""COMPUTED_VALUE"""),45649.66666666667)</f>
        <v>45649.66667</v>
      </c>
      <c r="N248" s="1">
        <f>IFERROR(__xludf.DUMMYFUNCTION("""COMPUTED_VALUE"""),9.1897639E7)</f>
        <v>91897639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IFERROR(__xludf.DUMMYFUNCTION("""COMPUTED_VALUE"""),705.24)</f>
        <v>705.24</v>
      </c>
      <c r="D249" s="2">
        <f>IFERROR(__xludf.DUMMYFUNCTION("""COMPUTED_VALUE"""),45650.54166666667)</f>
        <v>45650.54167</v>
      </c>
      <c r="E249" s="1">
        <f>IFERROR(__xludf.DUMMYFUNCTION("""COMPUTED_VALUE"""),711.24)</f>
        <v>711.24</v>
      </c>
      <c r="G249" s="2">
        <f>IFERROR(__xludf.DUMMYFUNCTION("""COMPUTED_VALUE"""),45650.54166666667)</f>
        <v>45650.54167</v>
      </c>
      <c r="H249" s="1">
        <f>IFERROR(__xludf.DUMMYFUNCTION("""COMPUTED_VALUE"""),703.5)</f>
        <v>703.5</v>
      </c>
      <c r="J249" s="2">
        <f>IFERROR(__xludf.DUMMYFUNCTION("""COMPUTED_VALUE"""),45650.54166666667)</f>
        <v>45650.54167</v>
      </c>
      <c r="K249" s="1">
        <f>IFERROR(__xludf.DUMMYFUNCTION("""COMPUTED_VALUE"""),711.24)</f>
        <v>711.24</v>
      </c>
      <c r="M249" s="2">
        <f>IFERROR(__xludf.DUMMYFUNCTION("""COMPUTED_VALUE"""),45650.54166666667)</f>
        <v>45650.54167</v>
      </c>
      <c r="N249" s="1">
        <f>IFERROR(__xludf.DUMMYFUNCTION("""COMPUTED_VALUE"""),4.1495722E7)</f>
        <v>41495722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IFERROR(__xludf.DUMMYFUNCTION("""COMPUTED_VALUE"""),709.91)</f>
        <v>709.91</v>
      </c>
      <c r="D250" s="2">
        <f>IFERROR(__xludf.DUMMYFUNCTION("""COMPUTED_VALUE"""),45652.66666666667)</f>
        <v>45652.66667</v>
      </c>
      <c r="E250" s="1">
        <f>IFERROR(__xludf.DUMMYFUNCTION("""COMPUTED_VALUE"""),712.13)</f>
        <v>712.13</v>
      </c>
      <c r="G250" s="2">
        <f>IFERROR(__xludf.DUMMYFUNCTION("""COMPUTED_VALUE"""),45652.66666666667)</f>
        <v>45652.66667</v>
      </c>
      <c r="H250" s="1">
        <f>IFERROR(__xludf.DUMMYFUNCTION("""COMPUTED_VALUE"""),708.47)</f>
        <v>708.47</v>
      </c>
      <c r="J250" s="2">
        <f>IFERROR(__xludf.DUMMYFUNCTION("""COMPUTED_VALUE"""),45652.66666666667)</f>
        <v>45652.66667</v>
      </c>
      <c r="K250" s="1">
        <f>IFERROR(__xludf.DUMMYFUNCTION("""COMPUTED_VALUE"""),709.68)</f>
        <v>709.68</v>
      </c>
      <c r="M250" s="2">
        <f>IFERROR(__xludf.DUMMYFUNCTION("""COMPUTED_VALUE"""),45652.66666666667)</f>
        <v>45652.66667</v>
      </c>
      <c r="N250" s="1">
        <f>IFERROR(__xludf.DUMMYFUNCTION("""COMPUTED_VALUE"""),6.6545238E7)</f>
        <v>66545238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IFERROR(__xludf.DUMMYFUNCTION("""COMPUTED_VALUE"""),707.81)</f>
        <v>707.81</v>
      </c>
      <c r="D251" s="2">
        <f>IFERROR(__xludf.DUMMYFUNCTION("""COMPUTED_VALUE"""),45653.66666666667)</f>
        <v>45653.66667</v>
      </c>
      <c r="E251" s="1">
        <f>IFERROR(__xludf.DUMMYFUNCTION("""COMPUTED_VALUE"""),713.28)</f>
        <v>713.28</v>
      </c>
      <c r="G251" s="2">
        <f>IFERROR(__xludf.DUMMYFUNCTION("""COMPUTED_VALUE"""),45653.66666666667)</f>
        <v>45653.66667</v>
      </c>
      <c r="H251" s="1">
        <f>IFERROR(__xludf.DUMMYFUNCTION("""COMPUTED_VALUE"""),706.47)</f>
        <v>706.47</v>
      </c>
      <c r="J251" s="2">
        <f>IFERROR(__xludf.DUMMYFUNCTION("""COMPUTED_VALUE"""),45653.66666666667)</f>
        <v>45653.66667</v>
      </c>
      <c r="K251" s="1">
        <f>IFERROR(__xludf.DUMMYFUNCTION("""COMPUTED_VALUE"""),709.95)</f>
        <v>709.95</v>
      </c>
      <c r="M251" s="2">
        <f>IFERROR(__xludf.DUMMYFUNCTION("""COMPUTED_VALUE"""),45653.66666666667)</f>
        <v>45653.66667</v>
      </c>
      <c r="N251" s="1">
        <f>IFERROR(__xludf.DUMMYFUNCTION("""COMPUTED_VALUE"""),7.4308464E7)</f>
        <v>74308464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IFERROR(__xludf.DUMMYFUNCTION("""COMPUTED_VALUE"""),708.9)</f>
        <v>708.9</v>
      </c>
      <c r="D252" s="2">
        <f>IFERROR(__xludf.DUMMYFUNCTION("""COMPUTED_VALUE"""),45656.66666666667)</f>
        <v>45656.66667</v>
      </c>
      <c r="E252" s="1">
        <f>IFERROR(__xludf.DUMMYFUNCTION("""COMPUTED_VALUE"""),708.9)</f>
        <v>708.9</v>
      </c>
      <c r="G252" s="2">
        <f>IFERROR(__xludf.DUMMYFUNCTION("""COMPUTED_VALUE"""),45656.66666666667)</f>
        <v>45656.66667</v>
      </c>
      <c r="H252" s="1">
        <f>IFERROR(__xludf.DUMMYFUNCTION("""COMPUTED_VALUE"""),700.96)</f>
        <v>700.96</v>
      </c>
      <c r="J252" s="2">
        <f>IFERROR(__xludf.DUMMYFUNCTION("""COMPUTED_VALUE"""),45656.66666666667)</f>
        <v>45656.66667</v>
      </c>
      <c r="K252" s="1">
        <f>IFERROR(__xludf.DUMMYFUNCTION("""COMPUTED_VALUE"""),703.44)</f>
        <v>703.44</v>
      </c>
      <c r="M252" s="2">
        <f>IFERROR(__xludf.DUMMYFUNCTION("""COMPUTED_VALUE"""),45656.66666666667)</f>
        <v>45656.66667</v>
      </c>
      <c r="N252" s="1">
        <f>IFERROR(__xludf.DUMMYFUNCTION("""COMPUTED_VALUE"""),8.4200944E7)</f>
        <v>84200944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IFERROR(__xludf.DUMMYFUNCTION("""COMPUTED_VALUE"""),703.61)</f>
        <v>703.61</v>
      </c>
      <c r="D253" s="2">
        <f>IFERROR(__xludf.DUMMYFUNCTION("""COMPUTED_VALUE"""),45657.66666666667)</f>
        <v>45657.66667</v>
      </c>
      <c r="E253" s="1">
        <f>IFERROR(__xludf.DUMMYFUNCTION("""COMPUTED_VALUE"""),708.43)</f>
        <v>708.43</v>
      </c>
      <c r="G253" s="2">
        <f>IFERROR(__xludf.DUMMYFUNCTION("""COMPUTED_VALUE"""),45657.66666666667)</f>
        <v>45657.66667</v>
      </c>
      <c r="H253" s="1">
        <f>IFERROR(__xludf.DUMMYFUNCTION("""COMPUTED_VALUE"""),702.19)</f>
        <v>702.19</v>
      </c>
      <c r="J253" s="2">
        <f>IFERROR(__xludf.DUMMYFUNCTION("""COMPUTED_VALUE"""),45657.66666666667)</f>
        <v>45657.66667</v>
      </c>
      <c r="K253" s="1">
        <f>IFERROR(__xludf.DUMMYFUNCTION("""COMPUTED_VALUE"""),706.75)</f>
        <v>706.75</v>
      </c>
      <c r="M253" s="2">
        <f>IFERROR(__xludf.DUMMYFUNCTION("""COMPUTED_VALUE"""),45657.66666666667)</f>
        <v>45657.66667</v>
      </c>
      <c r="N253" s="1">
        <f>IFERROR(__xludf.DUMMYFUNCTION("""COMPUTED_VALUE"""),7.1828106E7)</f>
        <v>71828106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IFERROR(__xludf.DUMMYFUNCTION("""COMPUTED_VALUE"""),708.13)</f>
        <v>708.13</v>
      </c>
      <c r="D254" s="2">
        <f>IFERROR(__xludf.DUMMYFUNCTION("""COMPUTED_VALUE"""),45659.66666666667)</f>
        <v>45659.66667</v>
      </c>
      <c r="E254" s="1">
        <f>IFERROR(__xludf.DUMMYFUNCTION("""COMPUTED_VALUE"""),712.7)</f>
        <v>712.7</v>
      </c>
      <c r="G254" s="2">
        <f>IFERROR(__xludf.DUMMYFUNCTION("""COMPUTED_VALUE"""),45659.66666666667)</f>
        <v>45659.66667</v>
      </c>
      <c r="H254" s="1">
        <f>IFERROR(__xludf.DUMMYFUNCTION("""COMPUTED_VALUE"""),701.48)</f>
        <v>701.48</v>
      </c>
      <c r="J254" s="2">
        <f>IFERROR(__xludf.DUMMYFUNCTION("""COMPUTED_VALUE"""),45659.66666666667)</f>
        <v>45659.66667</v>
      </c>
      <c r="K254" s="1">
        <f>IFERROR(__xludf.DUMMYFUNCTION("""COMPUTED_VALUE"""),703.03)</f>
        <v>703.03</v>
      </c>
      <c r="M254" s="2">
        <f>IFERROR(__xludf.DUMMYFUNCTION("""COMPUTED_VALUE"""),45659.66666666667)</f>
        <v>45659.66667</v>
      </c>
      <c r="N254" s="1">
        <f>IFERROR(__xludf.DUMMYFUNCTION("""COMPUTED_VALUE"""),7.7342357E7)</f>
        <v>77342357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IFERROR(__xludf.DUMMYFUNCTION("""COMPUTED_VALUE"""),703.09)</f>
        <v>703.09</v>
      </c>
      <c r="D255" s="2">
        <f>IFERROR(__xludf.DUMMYFUNCTION("""COMPUTED_VALUE"""),45660.66666666667)</f>
        <v>45660.66667</v>
      </c>
      <c r="E255" s="1">
        <f>IFERROR(__xludf.DUMMYFUNCTION("""COMPUTED_VALUE"""),705.94)</f>
        <v>705.94</v>
      </c>
      <c r="G255" s="2">
        <f>IFERROR(__xludf.DUMMYFUNCTION("""COMPUTED_VALUE"""),45660.66666666667)</f>
        <v>45660.66667</v>
      </c>
      <c r="H255" s="1">
        <f>IFERROR(__xludf.DUMMYFUNCTION("""COMPUTED_VALUE"""),699.88)</f>
        <v>699.88</v>
      </c>
      <c r="J255" s="2">
        <f>IFERROR(__xludf.DUMMYFUNCTION("""COMPUTED_VALUE"""),45660.66666666667)</f>
        <v>45660.66667</v>
      </c>
      <c r="K255" s="1">
        <f>IFERROR(__xludf.DUMMYFUNCTION("""COMPUTED_VALUE"""),702.29)</f>
        <v>702.29</v>
      </c>
      <c r="M255" s="2">
        <f>IFERROR(__xludf.DUMMYFUNCTION("""COMPUTED_VALUE"""),45660.66666666667)</f>
        <v>45660.66667</v>
      </c>
      <c r="N255" s="1">
        <f>IFERROR(__xludf.DUMMYFUNCTION("""COMPUTED_VALUE"""),8.1855921E7)</f>
        <v>81855921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IFERROR(__xludf.DUMMYFUNCTION("""COMPUTED_VALUE"""),702.12)</f>
        <v>702.12</v>
      </c>
      <c r="D256" s="2">
        <f>IFERROR(__xludf.DUMMYFUNCTION("""COMPUTED_VALUE"""),45663.66666666667)</f>
        <v>45663.66667</v>
      </c>
      <c r="E256" s="1">
        <f>IFERROR(__xludf.DUMMYFUNCTION("""COMPUTED_VALUE"""),702.15)</f>
        <v>702.15</v>
      </c>
      <c r="G256" s="2">
        <f>IFERROR(__xludf.DUMMYFUNCTION("""COMPUTED_VALUE"""),45663.66666666667)</f>
        <v>45663.66667</v>
      </c>
      <c r="H256" s="1">
        <f>IFERROR(__xludf.DUMMYFUNCTION("""COMPUTED_VALUE"""),689.36)</f>
        <v>689.36</v>
      </c>
      <c r="J256" s="2">
        <f>IFERROR(__xludf.DUMMYFUNCTION("""COMPUTED_VALUE"""),45663.66666666667)</f>
        <v>45663.66667</v>
      </c>
      <c r="K256" s="1">
        <f>IFERROR(__xludf.DUMMYFUNCTION("""COMPUTED_VALUE"""),690.04)</f>
        <v>690.04</v>
      </c>
      <c r="M256" s="2">
        <f>IFERROR(__xludf.DUMMYFUNCTION("""COMPUTED_VALUE"""),45663.66666666667)</f>
        <v>45663.66667</v>
      </c>
      <c r="N256" s="1">
        <f>IFERROR(__xludf.DUMMYFUNCTION("""COMPUTED_VALUE"""),1.13546026E8)</f>
        <v>113546026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IFERROR(__xludf.DUMMYFUNCTION("""COMPUTED_VALUE"""),691.0)</f>
        <v>691</v>
      </c>
      <c r="D257" s="2">
        <f>IFERROR(__xludf.DUMMYFUNCTION("""COMPUTED_VALUE"""),45664.66666666667)</f>
        <v>45664.66667</v>
      </c>
      <c r="E257" s="1">
        <f>IFERROR(__xludf.DUMMYFUNCTION("""COMPUTED_VALUE"""),697.47)</f>
        <v>697.47</v>
      </c>
      <c r="G257" s="2">
        <f>IFERROR(__xludf.DUMMYFUNCTION("""COMPUTED_VALUE"""),45664.66666666667)</f>
        <v>45664.66667</v>
      </c>
      <c r="H257" s="1">
        <f>IFERROR(__xludf.DUMMYFUNCTION("""COMPUTED_VALUE"""),685.58)</f>
        <v>685.58</v>
      </c>
      <c r="J257" s="2">
        <f>IFERROR(__xludf.DUMMYFUNCTION("""COMPUTED_VALUE"""),45664.66666666667)</f>
        <v>45664.66667</v>
      </c>
      <c r="K257" s="1">
        <f>IFERROR(__xludf.DUMMYFUNCTION("""COMPUTED_VALUE"""),686.32)</f>
        <v>686.32</v>
      </c>
      <c r="M257" s="2">
        <f>IFERROR(__xludf.DUMMYFUNCTION("""COMPUTED_VALUE"""),45664.66666666667)</f>
        <v>45664.66667</v>
      </c>
      <c r="N257" s="1">
        <f>IFERROR(__xludf.DUMMYFUNCTION("""COMPUTED_VALUE"""),1.05759817E8)</f>
        <v>105759817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IFERROR(__xludf.DUMMYFUNCTION("""COMPUTED_VALUE"""),686.35)</f>
        <v>686.35</v>
      </c>
      <c r="D258" s="2">
        <f>IFERROR(__xludf.DUMMYFUNCTION("""COMPUTED_VALUE"""),45665.66666666667)</f>
        <v>45665.66667</v>
      </c>
      <c r="E258" s="1">
        <f>IFERROR(__xludf.DUMMYFUNCTION("""COMPUTED_VALUE"""),690.6)</f>
        <v>690.6</v>
      </c>
      <c r="G258" s="2">
        <f>IFERROR(__xludf.DUMMYFUNCTION("""COMPUTED_VALUE"""),45665.66666666667)</f>
        <v>45665.66667</v>
      </c>
      <c r="H258" s="1">
        <f>IFERROR(__xludf.DUMMYFUNCTION("""COMPUTED_VALUE"""),682.51)</f>
        <v>682.51</v>
      </c>
      <c r="J258" s="2">
        <f>IFERROR(__xludf.DUMMYFUNCTION("""COMPUTED_VALUE"""),45665.66666666667)</f>
        <v>45665.66667</v>
      </c>
      <c r="K258" s="1">
        <f>IFERROR(__xludf.DUMMYFUNCTION("""COMPUTED_VALUE"""),689.94)</f>
        <v>689.94</v>
      </c>
      <c r="M258" s="2">
        <f>IFERROR(__xludf.DUMMYFUNCTION("""COMPUTED_VALUE"""),45665.66666666667)</f>
        <v>45665.66667</v>
      </c>
      <c r="N258" s="1">
        <f>IFERROR(__xludf.DUMMYFUNCTION("""COMPUTED_VALUE"""),1.02462201E8)</f>
        <v>102462201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IFERROR(__xludf.DUMMYFUNCTION("""COMPUTED_VALUE"""),687.39)</f>
        <v>687.39</v>
      </c>
      <c r="D259" s="2">
        <f>IFERROR(__xludf.DUMMYFUNCTION("""COMPUTED_VALUE"""),45667.66666666667)</f>
        <v>45667.66667</v>
      </c>
      <c r="E259" s="1">
        <f>IFERROR(__xludf.DUMMYFUNCTION("""COMPUTED_VALUE"""),687.39)</f>
        <v>687.39</v>
      </c>
      <c r="G259" s="2">
        <f>IFERROR(__xludf.DUMMYFUNCTION("""COMPUTED_VALUE"""),45667.66666666667)</f>
        <v>45667.66667</v>
      </c>
      <c r="H259" s="1">
        <f>IFERROR(__xludf.DUMMYFUNCTION("""COMPUTED_VALUE"""),670.35)</f>
        <v>670.35</v>
      </c>
      <c r="J259" s="2">
        <f>IFERROR(__xludf.DUMMYFUNCTION("""COMPUTED_VALUE"""),45667.66666666667)</f>
        <v>45667.66667</v>
      </c>
      <c r="K259" s="1">
        <f>IFERROR(__xludf.DUMMYFUNCTION("""COMPUTED_VALUE"""),671.35)</f>
        <v>671.35</v>
      </c>
      <c r="M259" s="2">
        <f>IFERROR(__xludf.DUMMYFUNCTION("""COMPUTED_VALUE"""),45667.66666666667)</f>
        <v>45667.66667</v>
      </c>
      <c r="N259" s="1">
        <f>IFERROR(__xludf.DUMMYFUNCTION("""COMPUTED_VALUE"""),1.47508557E8)</f>
        <v>147508557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IFERROR(__xludf.DUMMYFUNCTION("""COMPUTED_VALUE"""),672.46)</f>
        <v>672.46</v>
      </c>
      <c r="D260" s="2">
        <f>IFERROR(__xludf.DUMMYFUNCTION("""COMPUTED_VALUE"""),45670.66666666667)</f>
        <v>45670.66667</v>
      </c>
      <c r="E260" s="1">
        <f>IFERROR(__xludf.DUMMYFUNCTION("""COMPUTED_VALUE"""),680.61)</f>
        <v>680.61</v>
      </c>
      <c r="G260" s="2">
        <f>IFERROR(__xludf.DUMMYFUNCTION("""COMPUTED_VALUE"""),45670.66666666667)</f>
        <v>45670.66667</v>
      </c>
      <c r="H260" s="1">
        <f>IFERROR(__xludf.DUMMYFUNCTION("""COMPUTED_VALUE"""),669.71)</f>
        <v>669.71</v>
      </c>
      <c r="J260" s="2">
        <f>IFERROR(__xludf.DUMMYFUNCTION("""COMPUTED_VALUE"""),45670.66666666667)</f>
        <v>45670.66667</v>
      </c>
      <c r="K260" s="1">
        <f>IFERROR(__xludf.DUMMYFUNCTION("""COMPUTED_VALUE"""),678.02)</f>
        <v>678.02</v>
      </c>
      <c r="M260" s="2">
        <f>IFERROR(__xludf.DUMMYFUNCTION("""COMPUTED_VALUE"""),45670.66666666667)</f>
        <v>45670.66667</v>
      </c>
      <c r="N260" s="1">
        <f>IFERROR(__xludf.DUMMYFUNCTION("""COMPUTED_VALUE"""),1.38651126E8)</f>
        <v>138651126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IFERROR(__xludf.DUMMYFUNCTION("""COMPUTED_VALUE"""),677.16)</f>
        <v>677.16</v>
      </c>
      <c r="D261" s="2">
        <f>IFERROR(__xludf.DUMMYFUNCTION("""COMPUTED_VALUE"""),45671.66666666667)</f>
        <v>45671.66667</v>
      </c>
      <c r="E261" s="1">
        <f>IFERROR(__xludf.DUMMYFUNCTION("""COMPUTED_VALUE"""),679.8)</f>
        <v>679.8</v>
      </c>
      <c r="G261" s="2">
        <f>IFERROR(__xludf.DUMMYFUNCTION("""COMPUTED_VALUE"""),45671.66666666667)</f>
        <v>45671.66667</v>
      </c>
      <c r="H261" s="1">
        <f>IFERROR(__xludf.DUMMYFUNCTION("""COMPUTED_VALUE"""),673.67)</f>
        <v>673.67</v>
      </c>
      <c r="J261" s="2">
        <f>IFERROR(__xludf.DUMMYFUNCTION("""COMPUTED_VALUE"""),45671.66666666667)</f>
        <v>45671.66667</v>
      </c>
      <c r="K261" s="1">
        <f>IFERROR(__xludf.DUMMYFUNCTION("""COMPUTED_VALUE"""),679.62)</f>
        <v>679.62</v>
      </c>
      <c r="M261" s="2">
        <f>IFERROR(__xludf.DUMMYFUNCTION("""COMPUTED_VALUE"""),45671.66666666667)</f>
        <v>45671.66667</v>
      </c>
      <c r="N261" s="1">
        <f>IFERROR(__xludf.DUMMYFUNCTION("""COMPUTED_VALUE"""),1.01880847E8)</f>
        <v>101880847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IFERROR(__xludf.DUMMYFUNCTION("""COMPUTED_VALUE"""),681.56)</f>
        <v>681.56</v>
      </c>
      <c r="D262" s="2">
        <f>IFERROR(__xludf.DUMMYFUNCTION("""COMPUTED_VALUE"""),45672.66666666667)</f>
        <v>45672.66667</v>
      </c>
      <c r="E262" s="1">
        <f>IFERROR(__xludf.DUMMYFUNCTION("""COMPUTED_VALUE"""),685.25)</f>
        <v>685.25</v>
      </c>
      <c r="G262" s="2">
        <f>IFERROR(__xludf.DUMMYFUNCTION("""COMPUTED_VALUE"""),45672.66666666667)</f>
        <v>45672.66667</v>
      </c>
      <c r="H262" s="1">
        <f>IFERROR(__xludf.DUMMYFUNCTION("""COMPUTED_VALUE"""),675.35)</f>
        <v>675.35</v>
      </c>
      <c r="J262" s="2">
        <f>IFERROR(__xludf.DUMMYFUNCTION("""COMPUTED_VALUE"""),45672.66666666667)</f>
        <v>45672.66667</v>
      </c>
      <c r="K262" s="1">
        <f>IFERROR(__xludf.DUMMYFUNCTION("""COMPUTED_VALUE"""),676.23)</f>
        <v>676.23</v>
      </c>
      <c r="M262" s="2">
        <f>IFERROR(__xludf.DUMMYFUNCTION("""COMPUTED_VALUE"""),45672.66666666667)</f>
        <v>45672.66667</v>
      </c>
      <c r="N262" s="1">
        <f>IFERROR(__xludf.DUMMYFUNCTION("""COMPUTED_VALUE"""),1.08016827E8)</f>
        <v>108016827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IFERROR(__xludf.DUMMYFUNCTION("""COMPUTED_VALUE"""),674.22)</f>
        <v>674.22</v>
      </c>
      <c r="D263" s="2">
        <f>IFERROR(__xludf.DUMMYFUNCTION("""COMPUTED_VALUE"""),45673.66666666667)</f>
        <v>45673.66667</v>
      </c>
      <c r="E263" s="1">
        <f>IFERROR(__xludf.DUMMYFUNCTION("""COMPUTED_VALUE"""),684.48)</f>
        <v>684.48</v>
      </c>
      <c r="G263" s="2">
        <f>IFERROR(__xludf.DUMMYFUNCTION("""COMPUTED_VALUE"""),45673.66666666667)</f>
        <v>45673.66667</v>
      </c>
      <c r="H263" s="1">
        <f>IFERROR(__xludf.DUMMYFUNCTION("""COMPUTED_VALUE"""),672.65)</f>
        <v>672.65</v>
      </c>
      <c r="J263" s="2">
        <f>IFERROR(__xludf.DUMMYFUNCTION("""COMPUTED_VALUE"""),45673.66666666667)</f>
        <v>45673.66667</v>
      </c>
      <c r="K263" s="1">
        <f>IFERROR(__xludf.DUMMYFUNCTION("""COMPUTED_VALUE"""),683.79)</f>
        <v>683.79</v>
      </c>
      <c r="M263" s="2">
        <f>IFERROR(__xludf.DUMMYFUNCTION("""COMPUTED_VALUE"""),45673.66666666667)</f>
        <v>45673.66667</v>
      </c>
      <c r="N263" s="1">
        <f>IFERROR(__xludf.DUMMYFUNCTION("""COMPUTED_VALUE"""),9.9833763E7)</f>
        <v>99833763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IFERROR(__xludf.DUMMYFUNCTION("""COMPUTED_VALUE"""),685.81)</f>
        <v>685.81</v>
      </c>
      <c r="D264" s="2">
        <f>IFERROR(__xludf.DUMMYFUNCTION("""COMPUTED_VALUE"""),45674.66666666667)</f>
        <v>45674.66667</v>
      </c>
      <c r="E264" s="1">
        <f>IFERROR(__xludf.DUMMYFUNCTION("""COMPUTED_VALUE"""),689.27)</f>
        <v>689.27</v>
      </c>
      <c r="G264" s="2">
        <f>IFERROR(__xludf.DUMMYFUNCTION("""COMPUTED_VALUE"""),45674.66666666667)</f>
        <v>45674.66667</v>
      </c>
      <c r="H264" s="1">
        <f>IFERROR(__xludf.DUMMYFUNCTION("""COMPUTED_VALUE"""),685.81)</f>
        <v>685.81</v>
      </c>
      <c r="J264" s="2">
        <f>IFERROR(__xludf.DUMMYFUNCTION("""COMPUTED_VALUE"""),45674.66666666667)</f>
        <v>45674.66667</v>
      </c>
      <c r="K264" s="1">
        <f>IFERROR(__xludf.DUMMYFUNCTION("""COMPUTED_VALUE"""),687.56)</f>
        <v>687.56</v>
      </c>
      <c r="M264" s="2">
        <f>IFERROR(__xludf.DUMMYFUNCTION("""COMPUTED_VALUE"""),45674.66666666667)</f>
        <v>45674.66667</v>
      </c>
      <c r="N264" s="1">
        <f>IFERROR(__xludf.DUMMYFUNCTION("""COMPUTED_VALUE"""),1.16709315E8)</f>
        <v>116709315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IFERROR(__xludf.DUMMYFUNCTION("""COMPUTED_VALUE"""),687.31)</f>
        <v>687.31</v>
      </c>
      <c r="D265" s="2">
        <f>IFERROR(__xludf.DUMMYFUNCTION("""COMPUTED_VALUE"""),45678.66666666667)</f>
        <v>45678.66667</v>
      </c>
      <c r="E265" s="1">
        <f>IFERROR(__xludf.DUMMYFUNCTION("""COMPUTED_VALUE"""),692.69)</f>
        <v>692.69</v>
      </c>
      <c r="G265" s="2">
        <f>IFERROR(__xludf.DUMMYFUNCTION("""COMPUTED_VALUE"""),45678.66666666667)</f>
        <v>45678.66667</v>
      </c>
      <c r="H265" s="1">
        <f>IFERROR(__xludf.DUMMYFUNCTION("""COMPUTED_VALUE"""),685.13)</f>
        <v>685.13</v>
      </c>
      <c r="J265" s="2">
        <f>IFERROR(__xludf.DUMMYFUNCTION("""COMPUTED_VALUE"""),45678.66666666667)</f>
        <v>45678.66667</v>
      </c>
      <c r="K265" s="1">
        <f>IFERROR(__xludf.DUMMYFUNCTION("""COMPUTED_VALUE"""),687.59)</f>
        <v>687.59</v>
      </c>
      <c r="M265" s="2">
        <f>IFERROR(__xludf.DUMMYFUNCTION("""COMPUTED_VALUE"""),45678.66666666667)</f>
        <v>45678.66667</v>
      </c>
      <c r="N265" s="1">
        <f>IFERROR(__xludf.DUMMYFUNCTION("""COMPUTED_VALUE"""),1.27537678E8)</f>
        <v>127537678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IFERROR(__xludf.DUMMYFUNCTION("""COMPUTED_VALUE"""),686.18)</f>
        <v>686.18</v>
      </c>
      <c r="D266" s="2">
        <f>IFERROR(__xludf.DUMMYFUNCTION("""COMPUTED_VALUE"""),45679.66666666667)</f>
        <v>45679.66667</v>
      </c>
      <c r="E266" s="1">
        <f>IFERROR(__xludf.DUMMYFUNCTION("""COMPUTED_VALUE"""),687.78)</f>
        <v>687.78</v>
      </c>
      <c r="G266" s="2">
        <f>IFERROR(__xludf.DUMMYFUNCTION("""COMPUTED_VALUE"""),45679.66666666667)</f>
        <v>45679.66667</v>
      </c>
      <c r="H266" s="1">
        <f>IFERROR(__xludf.DUMMYFUNCTION("""COMPUTED_VALUE"""),679.81)</f>
        <v>679.81</v>
      </c>
      <c r="J266" s="2">
        <f>IFERROR(__xludf.DUMMYFUNCTION("""COMPUTED_VALUE"""),45679.66666666667)</f>
        <v>45679.66667</v>
      </c>
      <c r="K266" s="1">
        <f>IFERROR(__xludf.DUMMYFUNCTION("""COMPUTED_VALUE"""),680.25)</f>
        <v>680.25</v>
      </c>
      <c r="M266" s="2">
        <f>IFERROR(__xludf.DUMMYFUNCTION("""COMPUTED_VALUE"""),45679.66666666667)</f>
        <v>45679.66667</v>
      </c>
      <c r="N266" s="1">
        <f>IFERROR(__xludf.DUMMYFUNCTION("""COMPUTED_VALUE"""),1.18962892E8)</f>
        <v>118962892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IFERROR(__xludf.DUMMYFUNCTION("""COMPUTED_VALUE"""),680.27)</f>
        <v>680.27</v>
      </c>
      <c r="D267" s="2">
        <f>IFERROR(__xludf.DUMMYFUNCTION("""COMPUTED_VALUE"""),45680.66666666667)</f>
        <v>45680.66667</v>
      </c>
      <c r="E267" s="1">
        <f>IFERROR(__xludf.DUMMYFUNCTION("""COMPUTED_VALUE"""),682.08)</f>
        <v>682.08</v>
      </c>
      <c r="G267" s="2">
        <f>IFERROR(__xludf.DUMMYFUNCTION("""COMPUTED_VALUE"""),45680.66666666667)</f>
        <v>45680.66667</v>
      </c>
      <c r="H267" s="1">
        <f>IFERROR(__xludf.DUMMYFUNCTION("""COMPUTED_VALUE"""),676.38)</f>
        <v>676.38</v>
      </c>
      <c r="J267" s="2">
        <f>IFERROR(__xludf.DUMMYFUNCTION("""COMPUTED_VALUE"""),45680.66666666667)</f>
        <v>45680.66667</v>
      </c>
      <c r="K267" s="1">
        <f>IFERROR(__xludf.DUMMYFUNCTION("""COMPUTED_VALUE"""),680.59)</f>
        <v>680.59</v>
      </c>
      <c r="M267" s="2">
        <f>IFERROR(__xludf.DUMMYFUNCTION("""COMPUTED_VALUE"""),45680.66666666667)</f>
        <v>45680.66667</v>
      </c>
      <c r="N267" s="1">
        <f>IFERROR(__xludf.DUMMYFUNCTION("""COMPUTED_VALUE"""),9.993842E7)</f>
        <v>99938420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IFERROR(__xludf.DUMMYFUNCTION("""COMPUTED_VALUE"""),681.36)</f>
        <v>681.36</v>
      </c>
      <c r="D268" s="2">
        <f>IFERROR(__xludf.DUMMYFUNCTION("""COMPUTED_VALUE"""),45681.66666666667)</f>
        <v>45681.66667</v>
      </c>
      <c r="E268" s="1">
        <f>IFERROR(__xludf.DUMMYFUNCTION("""COMPUTED_VALUE"""),684.54)</f>
        <v>684.54</v>
      </c>
      <c r="G268" s="2">
        <f>IFERROR(__xludf.DUMMYFUNCTION("""COMPUTED_VALUE"""),45681.66666666667)</f>
        <v>45681.66667</v>
      </c>
      <c r="H268" s="1">
        <f>IFERROR(__xludf.DUMMYFUNCTION("""COMPUTED_VALUE"""),679.73)</f>
        <v>679.73</v>
      </c>
      <c r="J268" s="2">
        <f>IFERROR(__xludf.DUMMYFUNCTION("""COMPUTED_VALUE"""),45681.66666666667)</f>
        <v>45681.66667</v>
      </c>
      <c r="K268" s="1">
        <f>IFERROR(__xludf.DUMMYFUNCTION("""COMPUTED_VALUE"""),684.3)</f>
        <v>684.3</v>
      </c>
      <c r="M268" s="2">
        <f>IFERROR(__xludf.DUMMYFUNCTION("""COMPUTED_VALUE"""),45681.66666666667)</f>
        <v>45681.66667</v>
      </c>
      <c r="N268" s="1">
        <f>IFERROR(__xludf.DUMMYFUNCTION("""COMPUTED_VALUE"""),1.07703629E8)</f>
        <v>107703629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IFERROR(__xludf.DUMMYFUNCTION("""COMPUTED_VALUE"""),691.47)</f>
        <v>691.47</v>
      </c>
      <c r="D269" s="2">
        <f>IFERROR(__xludf.DUMMYFUNCTION("""COMPUTED_VALUE"""),45684.66666666667)</f>
        <v>45684.66667</v>
      </c>
      <c r="E269" s="1">
        <f>IFERROR(__xludf.DUMMYFUNCTION("""COMPUTED_VALUE"""),706.11)</f>
        <v>706.11</v>
      </c>
      <c r="G269" s="2">
        <f>IFERROR(__xludf.DUMMYFUNCTION("""COMPUTED_VALUE"""),45684.66666666667)</f>
        <v>45684.66667</v>
      </c>
      <c r="H269" s="1">
        <f>IFERROR(__xludf.DUMMYFUNCTION("""COMPUTED_VALUE"""),691.47)</f>
        <v>691.47</v>
      </c>
      <c r="J269" s="2">
        <f>IFERROR(__xludf.DUMMYFUNCTION("""COMPUTED_VALUE"""),45684.66666666667)</f>
        <v>45684.66667</v>
      </c>
      <c r="K269" s="1">
        <f>IFERROR(__xludf.DUMMYFUNCTION("""COMPUTED_VALUE"""),702.89)</f>
        <v>702.89</v>
      </c>
      <c r="M269" s="2">
        <f>IFERROR(__xludf.DUMMYFUNCTION("""COMPUTED_VALUE"""),45684.66666666667)</f>
        <v>45684.66667</v>
      </c>
      <c r="N269" s="1">
        <f>IFERROR(__xludf.DUMMYFUNCTION("""COMPUTED_VALUE"""),1.33039784E8)</f>
        <v>133039784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IFERROR(__xludf.DUMMYFUNCTION("""COMPUTED_VALUE"""),702.5)</f>
        <v>702.5</v>
      </c>
      <c r="D270" s="2">
        <f>IFERROR(__xludf.DUMMYFUNCTION("""COMPUTED_VALUE"""),45685.66666666667)</f>
        <v>45685.66667</v>
      </c>
      <c r="E270" s="1">
        <f>IFERROR(__xludf.DUMMYFUNCTION("""COMPUTED_VALUE"""),703.79)</f>
        <v>703.79</v>
      </c>
      <c r="G270" s="2">
        <f>IFERROR(__xludf.DUMMYFUNCTION("""COMPUTED_VALUE"""),45685.66666666667)</f>
        <v>45685.66667</v>
      </c>
      <c r="H270" s="1">
        <f>IFERROR(__xludf.DUMMYFUNCTION("""COMPUTED_VALUE"""),685.97)</f>
        <v>685.97</v>
      </c>
      <c r="J270" s="2">
        <f>IFERROR(__xludf.DUMMYFUNCTION("""COMPUTED_VALUE"""),45685.66666666667)</f>
        <v>45685.66667</v>
      </c>
      <c r="K270" s="1">
        <f>IFERROR(__xludf.DUMMYFUNCTION("""COMPUTED_VALUE"""),686.56)</f>
        <v>686.56</v>
      </c>
      <c r="M270" s="2">
        <f>IFERROR(__xludf.DUMMYFUNCTION("""COMPUTED_VALUE"""),45685.66666666667)</f>
        <v>45685.66667</v>
      </c>
      <c r="N270" s="1">
        <f>IFERROR(__xludf.DUMMYFUNCTION("""COMPUTED_VALUE"""),1.01404414E8)</f>
        <v>101404414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IFERROR(__xludf.DUMMYFUNCTION("""COMPUTED_VALUE"""),687.56)</f>
        <v>687.56</v>
      </c>
      <c r="D271" s="2">
        <f>IFERROR(__xludf.DUMMYFUNCTION("""COMPUTED_VALUE"""),45686.66666666667)</f>
        <v>45686.66667</v>
      </c>
      <c r="E271" s="1">
        <f>IFERROR(__xludf.DUMMYFUNCTION("""COMPUTED_VALUE"""),693.78)</f>
        <v>693.78</v>
      </c>
      <c r="G271" s="2">
        <f>IFERROR(__xludf.DUMMYFUNCTION("""COMPUTED_VALUE"""),45686.66666666667)</f>
        <v>45686.66667</v>
      </c>
      <c r="H271" s="1">
        <f>IFERROR(__xludf.DUMMYFUNCTION("""COMPUTED_VALUE"""),687.56)</f>
        <v>687.56</v>
      </c>
      <c r="J271" s="2">
        <f>IFERROR(__xludf.DUMMYFUNCTION("""COMPUTED_VALUE"""),45686.66666666667)</f>
        <v>45686.66667</v>
      </c>
      <c r="K271" s="1">
        <f>IFERROR(__xludf.DUMMYFUNCTION("""COMPUTED_VALUE"""),689.67)</f>
        <v>689.67</v>
      </c>
      <c r="M271" s="2">
        <f>IFERROR(__xludf.DUMMYFUNCTION("""COMPUTED_VALUE"""),45686.66666666667)</f>
        <v>45686.66667</v>
      </c>
      <c r="N271" s="1">
        <f>IFERROR(__xludf.DUMMYFUNCTION("""COMPUTED_VALUE"""),9.1299124E7)</f>
        <v>91299124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IFERROR(__xludf.DUMMYFUNCTION("""COMPUTED_VALUE"""),695.47)</f>
        <v>695.47</v>
      </c>
      <c r="D272" s="2">
        <f>IFERROR(__xludf.DUMMYFUNCTION("""COMPUTED_VALUE"""),45687.66666666667)</f>
        <v>45687.66667</v>
      </c>
      <c r="E272" s="1">
        <f>IFERROR(__xludf.DUMMYFUNCTION("""COMPUTED_VALUE"""),702.06)</f>
        <v>702.06</v>
      </c>
      <c r="G272" s="2">
        <f>IFERROR(__xludf.DUMMYFUNCTION("""COMPUTED_VALUE"""),45687.66666666667)</f>
        <v>45687.66667</v>
      </c>
      <c r="H272" s="1">
        <f>IFERROR(__xludf.DUMMYFUNCTION("""COMPUTED_VALUE"""),693.36)</f>
        <v>693.36</v>
      </c>
      <c r="J272" s="2">
        <f>IFERROR(__xludf.DUMMYFUNCTION("""COMPUTED_VALUE"""),45687.66666666667)</f>
        <v>45687.66667</v>
      </c>
      <c r="K272" s="1">
        <f>IFERROR(__xludf.DUMMYFUNCTION("""COMPUTED_VALUE"""),699.2)</f>
        <v>699.2</v>
      </c>
      <c r="M272" s="2">
        <f>IFERROR(__xludf.DUMMYFUNCTION("""COMPUTED_VALUE"""),45687.66666666667)</f>
        <v>45687.66667</v>
      </c>
      <c r="N272" s="1">
        <f>IFERROR(__xludf.DUMMYFUNCTION("""COMPUTED_VALUE"""),9.1209943E7)</f>
        <v>91209943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IFERROR(__xludf.DUMMYFUNCTION("""COMPUTED_VALUE"""),694.85)</f>
        <v>694.85</v>
      </c>
      <c r="D273" s="2">
        <f>IFERROR(__xludf.DUMMYFUNCTION("""COMPUTED_VALUE"""),45688.66666666667)</f>
        <v>45688.66667</v>
      </c>
      <c r="E273" s="1">
        <f>IFERROR(__xludf.DUMMYFUNCTION("""COMPUTED_VALUE"""),697.66)</f>
        <v>697.66</v>
      </c>
      <c r="G273" s="2">
        <f>IFERROR(__xludf.DUMMYFUNCTION("""COMPUTED_VALUE"""),45688.66666666667)</f>
        <v>45688.66667</v>
      </c>
      <c r="H273" s="1">
        <f>IFERROR(__xludf.DUMMYFUNCTION("""COMPUTED_VALUE"""),692.03)</f>
        <v>692.03</v>
      </c>
      <c r="J273" s="2">
        <f>IFERROR(__xludf.DUMMYFUNCTION("""COMPUTED_VALUE"""),45688.66666666667)</f>
        <v>45688.66667</v>
      </c>
      <c r="K273" s="1">
        <f>IFERROR(__xludf.DUMMYFUNCTION("""COMPUTED_VALUE"""),692.71)</f>
        <v>692.71</v>
      </c>
      <c r="M273" s="2">
        <f>IFERROR(__xludf.DUMMYFUNCTION("""COMPUTED_VALUE"""),45688.66666666667)</f>
        <v>45688.66667</v>
      </c>
      <c r="N273" s="1">
        <f>IFERROR(__xludf.DUMMYFUNCTION("""COMPUTED_VALUE"""),1.23497154E8)</f>
        <v>123497154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IFERROR(__xludf.DUMMYFUNCTION("""COMPUTED_VALUE"""),690.6)</f>
        <v>690.6</v>
      </c>
      <c r="D274" s="2">
        <f>IFERROR(__xludf.DUMMYFUNCTION("""COMPUTED_VALUE"""),45691.66666666667)</f>
        <v>45691.66667</v>
      </c>
      <c r="E274" s="1">
        <f>IFERROR(__xludf.DUMMYFUNCTION("""COMPUTED_VALUE"""),692.0)</f>
        <v>692</v>
      </c>
      <c r="G274" s="2">
        <f>IFERROR(__xludf.DUMMYFUNCTION("""COMPUTED_VALUE"""),45691.66666666667)</f>
        <v>45691.66667</v>
      </c>
      <c r="H274" s="1">
        <f>IFERROR(__xludf.DUMMYFUNCTION("""COMPUTED_VALUE"""),681.0)</f>
        <v>681</v>
      </c>
      <c r="J274" s="2">
        <f>IFERROR(__xludf.DUMMYFUNCTION("""COMPUTED_VALUE"""),45691.66666666667)</f>
        <v>45691.66667</v>
      </c>
      <c r="K274" s="1">
        <f>IFERROR(__xludf.DUMMYFUNCTION("""COMPUTED_VALUE"""),688.33)</f>
        <v>688.33</v>
      </c>
      <c r="M274" s="2">
        <f>IFERROR(__xludf.DUMMYFUNCTION("""COMPUTED_VALUE"""),45691.66666666667)</f>
        <v>45691.66667</v>
      </c>
      <c r="N274" s="1">
        <f>IFERROR(__xludf.DUMMYFUNCTION("""COMPUTED_VALUE"""),1.15680866E8)</f>
        <v>115680866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IFERROR(__xludf.DUMMYFUNCTION("""COMPUTED_VALUE"""),682.43)</f>
        <v>682.43</v>
      </c>
      <c r="D275" s="2">
        <f>IFERROR(__xludf.DUMMYFUNCTION("""COMPUTED_VALUE"""),45692.66666666667)</f>
        <v>45692.66667</v>
      </c>
      <c r="E275" s="1">
        <f>IFERROR(__xludf.DUMMYFUNCTION("""COMPUTED_VALUE"""),684.07)</f>
        <v>684.07</v>
      </c>
      <c r="G275" s="2">
        <f>IFERROR(__xludf.DUMMYFUNCTION("""COMPUTED_VALUE"""),45692.66666666667)</f>
        <v>45692.66667</v>
      </c>
      <c r="H275" s="1">
        <f>IFERROR(__xludf.DUMMYFUNCTION("""COMPUTED_VALUE"""),671.28)</f>
        <v>671.28</v>
      </c>
      <c r="J275" s="2">
        <f>IFERROR(__xludf.DUMMYFUNCTION("""COMPUTED_VALUE"""),45692.66666666667)</f>
        <v>45692.66667</v>
      </c>
      <c r="K275" s="1">
        <f>IFERROR(__xludf.DUMMYFUNCTION("""COMPUTED_VALUE"""),672.82)</f>
        <v>672.82</v>
      </c>
      <c r="M275" s="2">
        <f>IFERROR(__xludf.DUMMYFUNCTION("""COMPUTED_VALUE"""),45692.66666666667)</f>
        <v>45692.66667</v>
      </c>
      <c r="N275" s="1">
        <f>IFERROR(__xludf.DUMMYFUNCTION("""COMPUTED_VALUE"""),1.28188935E8)</f>
        <v>128188935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IFERROR(__xludf.DUMMYFUNCTION("""COMPUTED_VALUE"""),670.57)</f>
        <v>670.57</v>
      </c>
      <c r="D276" s="2">
        <f>IFERROR(__xludf.DUMMYFUNCTION("""COMPUTED_VALUE"""),45693.66666666667)</f>
        <v>45693.66667</v>
      </c>
      <c r="E276" s="1">
        <f>IFERROR(__xludf.DUMMYFUNCTION("""COMPUTED_VALUE"""),677.1)</f>
        <v>677.1</v>
      </c>
      <c r="G276" s="2">
        <f>IFERROR(__xludf.DUMMYFUNCTION("""COMPUTED_VALUE"""),45693.66666666667)</f>
        <v>45693.66667</v>
      </c>
      <c r="H276" s="1">
        <f>IFERROR(__xludf.DUMMYFUNCTION("""COMPUTED_VALUE"""),668.77)</f>
        <v>668.77</v>
      </c>
      <c r="J276" s="2">
        <f>IFERROR(__xludf.DUMMYFUNCTION("""COMPUTED_VALUE"""),45693.66666666667)</f>
        <v>45693.66667</v>
      </c>
      <c r="K276" s="1">
        <f>IFERROR(__xludf.DUMMYFUNCTION("""COMPUTED_VALUE"""),676.66)</f>
        <v>676.66</v>
      </c>
      <c r="M276" s="2">
        <f>IFERROR(__xludf.DUMMYFUNCTION("""COMPUTED_VALUE"""),45693.66666666667)</f>
        <v>45693.66667</v>
      </c>
      <c r="N276" s="1">
        <f>IFERROR(__xludf.DUMMYFUNCTION("""COMPUTED_VALUE"""),1.39962003E8)</f>
        <v>139962003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IFERROR(__xludf.DUMMYFUNCTION("""COMPUTED_VALUE"""),680.13)</f>
        <v>680.13</v>
      </c>
      <c r="D277" s="2">
        <f>IFERROR(__xludf.DUMMYFUNCTION("""COMPUTED_VALUE"""),45694.66666666667)</f>
        <v>45694.66667</v>
      </c>
      <c r="E277" s="1">
        <f>IFERROR(__xludf.DUMMYFUNCTION("""COMPUTED_VALUE"""),684.11)</f>
        <v>684.11</v>
      </c>
      <c r="G277" s="2">
        <f>IFERROR(__xludf.DUMMYFUNCTION("""COMPUTED_VALUE"""),45694.66666666667)</f>
        <v>45694.66667</v>
      </c>
      <c r="H277" s="1">
        <f>IFERROR(__xludf.DUMMYFUNCTION("""COMPUTED_VALUE"""),675.04)</f>
        <v>675.04</v>
      </c>
      <c r="J277" s="2">
        <f>IFERROR(__xludf.DUMMYFUNCTION("""COMPUTED_VALUE"""),45694.66666666667)</f>
        <v>45694.66667</v>
      </c>
      <c r="K277" s="1">
        <f>IFERROR(__xludf.DUMMYFUNCTION("""COMPUTED_VALUE"""),678.29)</f>
        <v>678.29</v>
      </c>
      <c r="M277" s="2">
        <f>IFERROR(__xludf.DUMMYFUNCTION("""COMPUTED_VALUE"""),45694.66666666667)</f>
        <v>45694.66667</v>
      </c>
      <c r="N277" s="1">
        <f>IFERROR(__xludf.DUMMYFUNCTION("""COMPUTED_VALUE"""),1.17755498E8)</f>
        <v>117755498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IFERROR(__xludf.DUMMYFUNCTION("""COMPUTED_VALUE"""),679.02)</f>
        <v>679.02</v>
      </c>
      <c r="D278" s="2">
        <f>IFERROR(__xludf.DUMMYFUNCTION("""COMPUTED_VALUE"""),45695.66666666667)</f>
        <v>45695.66667</v>
      </c>
      <c r="E278" s="1">
        <f>IFERROR(__xludf.DUMMYFUNCTION("""COMPUTED_VALUE"""),680.94)</f>
        <v>680.94</v>
      </c>
      <c r="G278" s="2">
        <f>IFERROR(__xludf.DUMMYFUNCTION("""COMPUTED_VALUE"""),45695.66666666667)</f>
        <v>45695.66667</v>
      </c>
      <c r="H278" s="1">
        <f>IFERROR(__xludf.DUMMYFUNCTION("""COMPUTED_VALUE"""),676.81)</f>
        <v>676.81</v>
      </c>
      <c r="J278" s="2">
        <f>IFERROR(__xludf.DUMMYFUNCTION("""COMPUTED_VALUE"""),45695.66666666667)</f>
        <v>45695.66667</v>
      </c>
      <c r="K278" s="1">
        <f>IFERROR(__xludf.DUMMYFUNCTION("""COMPUTED_VALUE"""),680.62)</f>
        <v>680.62</v>
      </c>
      <c r="M278" s="2">
        <f>IFERROR(__xludf.DUMMYFUNCTION("""COMPUTED_VALUE"""),45695.66666666667)</f>
        <v>45695.66667</v>
      </c>
      <c r="N278" s="1">
        <f>IFERROR(__xludf.DUMMYFUNCTION("""COMPUTED_VALUE"""),1.15123765E8)</f>
        <v>115123765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IFERROR(__xludf.DUMMYFUNCTION("""COMPUTED_VALUE"""),680.38)</f>
        <v>680.38</v>
      </c>
      <c r="D279" s="2">
        <f>IFERROR(__xludf.DUMMYFUNCTION("""COMPUTED_VALUE"""),45698.66666666667)</f>
        <v>45698.66667</v>
      </c>
      <c r="E279" s="1">
        <f>IFERROR(__xludf.DUMMYFUNCTION("""COMPUTED_VALUE"""),681.61)</f>
        <v>681.61</v>
      </c>
      <c r="G279" s="2">
        <f>IFERROR(__xludf.DUMMYFUNCTION("""COMPUTED_VALUE"""),45698.66666666667)</f>
        <v>45698.66667</v>
      </c>
      <c r="H279" s="1">
        <f>IFERROR(__xludf.DUMMYFUNCTION("""COMPUTED_VALUE"""),675.81)</f>
        <v>675.81</v>
      </c>
      <c r="J279" s="2">
        <f>IFERROR(__xludf.DUMMYFUNCTION("""COMPUTED_VALUE"""),45698.66666666667)</f>
        <v>45698.66667</v>
      </c>
      <c r="K279" s="1">
        <f>IFERROR(__xludf.DUMMYFUNCTION("""COMPUTED_VALUE"""),681.25)</f>
        <v>681.25</v>
      </c>
      <c r="M279" s="2">
        <f>IFERROR(__xludf.DUMMYFUNCTION("""COMPUTED_VALUE"""),45698.66666666667)</f>
        <v>45698.66667</v>
      </c>
      <c r="N279" s="1">
        <f>IFERROR(__xludf.DUMMYFUNCTION("""COMPUTED_VALUE"""),1.19623609E8)</f>
        <v>119623609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IFERROR(__xludf.DUMMYFUNCTION("""COMPUTED_VALUE"""),690.02)</f>
        <v>690.02</v>
      </c>
      <c r="D280" s="2">
        <f>IFERROR(__xludf.DUMMYFUNCTION("""COMPUTED_VALUE"""),45699.66666666667)</f>
        <v>45699.66667</v>
      </c>
      <c r="E280" s="1">
        <f>IFERROR(__xludf.DUMMYFUNCTION("""COMPUTED_VALUE"""),697.27)</f>
        <v>697.27</v>
      </c>
      <c r="G280" s="2">
        <f>IFERROR(__xludf.DUMMYFUNCTION("""COMPUTED_VALUE"""),45699.66666666667)</f>
        <v>45699.66667</v>
      </c>
      <c r="H280" s="1">
        <f>IFERROR(__xludf.DUMMYFUNCTION("""COMPUTED_VALUE"""),686.01)</f>
        <v>686.01</v>
      </c>
      <c r="J280" s="2">
        <f>IFERROR(__xludf.DUMMYFUNCTION("""COMPUTED_VALUE"""),45699.66666666667)</f>
        <v>45699.66667</v>
      </c>
      <c r="K280" s="1">
        <f>IFERROR(__xludf.DUMMYFUNCTION("""COMPUTED_VALUE"""),697.0)</f>
        <v>697</v>
      </c>
      <c r="M280" s="2">
        <f>IFERROR(__xludf.DUMMYFUNCTION("""COMPUTED_VALUE"""),45699.66666666667)</f>
        <v>45699.66667</v>
      </c>
      <c r="N280" s="1">
        <f>IFERROR(__xludf.DUMMYFUNCTION("""COMPUTED_VALUE"""),1.20525139E8)</f>
        <v>120525139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IFERROR(__xludf.DUMMYFUNCTION("""COMPUTED_VALUE"""),690.44)</f>
        <v>690.44</v>
      </c>
      <c r="D281" s="2">
        <f>IFERROR(__xludf.DUMMYFUNCTION("""COMPUTED_VALUE"""),45700.66666666667)</f>
        <v>45700.66667</v>
      </c>
      <c r="E281" s="1">
        <f>IFERROR(__xludf.DUMMYFUNCTION("""COMPUTED_VALUE"""),696.28)</f>
        <v>696.28</v>
      </c>
      <c r="G281" s="2">
        <f>IFERROR(__xludf.DUMMYFUNCTION("""COMPUTED_VALUE"""),45700.66666666667)</f>
        <v>45700.66667</v>
      </c>
      <c r="H281" s="1">
        <f>IFERROR(__xludf.DUMMYFUNCTION("""COMPUTED_VALUE"""),689.29)</f>
        <v>689.29</v>
      </c>
      <c r="J281" s="2">
        <f>IFERROR(__xludf.DUMMYFUNCTION("""COMPUTED_VALUE"""),45700.66666666667)</f>
        <v>45700.66667</v>
      </c>
      <c r="K281" s="1">
        <f>IFERROR(__xludf.DUMMYFUNCTION("""COMPUTED_VALUE"""),695.72)</f>
        <v>695.72</v>
      </c>
      <c r="M281" s="2">
        <f>IFERROR(__xludf.DUMMYFUNCTION("""COMPUTED_VALUE"""),45700.66666666667)</f>
        <v>45700.66667</v>
      </c>
      <c r="N281" s="1">
        <f>IFERROR(__xludf.DUMMYFUNCTION("""COMPUTED_VALUE"""),1.33017571E8)</f>
        <v>133017571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IFERROR(__xludf.DUMMYFUNCTION("""COMPUTED_VALUE"""),697.27)</f>
        <v>697.27</v>
      </c>
      <c r="D282" s="2">
        <f>IFERROR(__xludf.DUMMYFUNCTION("""COMPUTED_VALUE"""),45701.66666666667)</f>
        <v>45701.66667</v>
      </c>
      <c r="E282" s="1">
        <f>IFERROR(__xludf.DUMMYFUNCTION("""COMPUTED_VALUE"""),704.02)</f>
        <v>704.02</v>
      </c>
      <c r="G282" s="2">
        <f>IFERROR(__xludf.DUMMYFUNCTION("""COMPUTED_VALUE"""),45701.66666666667)</f>
        <v>45701.66667</v>
      </c>
      <c r="H282" s="1">
        <f>IFERROR(__xludf.DUMMYFUNCTION("""COMPUTED_VALUE"""),697.27)</f>
        <v>697.27</v>
      </c>
      <c r="J282" s="2">
        <f>IFERROR(__xludf.DUMMYFUNCTION("""COMPUTED_VALUE"""),45701.66666666667)</f>
        <v>45701.66667</v>
      </c>
      <c r="K282" s="1">
        <f>IFERROR(__xludf.DUMMYFUNCTION("""COMPUTED_VALUE"""),703.63)</f>
        <v>703.63</v>
      </c>
      <c r="M282" s="2">
        <f>IFERROR(__xludf.DUMMYFUNCTION("""COMPUTED_VALUE"""),45701.66666666667)</f>
        <v>45701.66667</v>
      </c>
      <c r="N282" s="1">
        <f>IFERROR(__xludf.DUMMYFUNCTION("""COMPUTED_VALUE"""),1.32170271E8)</f>
        <v>132170271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IFERROR(__xludf.DUMMYFUNCTION("""COMPUTED_VALUE"""),703.68)</f>
        <v>703.68</v>
      </c>
      <c r="D283" s="2">
        <f>IFERROR(__xludf.DUMMYFUNCTION("""COMPUTED_VALUE"""),45702.66666666667)</f>
        <v>45702.66667</v>
      </c>
      <c r="E283" s="1">
        <f>IFERROR(__xludf.DUMMYFUNCTION("""COMPUTED_VALUE"""),710.33)</f>
        <v>710.33</v>
      </c>
      <c r="G283" s="2">
        <f>IFERROR(__xludf.DUMMYFUNCTION("""COMPUTED_VALUE"""),45702.66666666667)</f>
        <v>45702.66667</v>
      </c>
      <c r="H283" s="1">
        <f>IFERROR(__xludf.DUMMYFUNCTION("""COMPUTED_VALUE"""),698.33)</f>
        <v>698.33</v>
      </c>
      <c r="J283" s="2">
        <f>IFERROR(__xludf.DUMMYFUNCTION("""COMPUTED_VALUE"""),45702.66666666667)</f>
        <v>45702.66667</v>
      </c>
      <c r="K283" s="1">
        <f>IFERROR(__xludf.DUMMYFUNCTION("""COMPUTED_VALUE"""),698.76)</f>
        <v>698.76</v>
      </c>
      <c r="M283" s="2">
        <f>IFERROR(__xludf.DUMMYFUNCTION("""COMPUTED_VALUE"""),45702.66666666667)</f>
        <v>45702.66667</v>
      </c>
      <c r="N283" s="1">
        <f>IFERROR(__xludf.DUMMYFUNCTION("""COMPUTED_VALUE"""),1.16038558E8)</f>
        <v>116038558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IFERROR(__xludf.DUMMYFUNCTION("""COMPUTED_VALUE"""),695.64)</f>
        <v>695.64</v>
      </c>
      <c r="D284" s="2">
        <f>IFERROR(__xludf.DUMMYFUNCTION("""COMPUTED_VALUE"""),45706.66666666667)</f>
        <v>45706.66667</v>
      </c>
      <c r="E284" s="1">
        <f>IFERROR(__xludf.DUMMYFUNCTION("""COMPUTED_VALUE"""),702.17)</f>
        <v>702.17</v>
      </c>
      <c r="G284" s="2">
        <f>IFERROR(__xludf.DUMMYFUNCTION("""COMPUTED_VALUE"""),45706.66666666667)</f>
        <v>45706.66667</v>
      </c>
      <c r="H284" s="1">
        <f>IFERROR(__xludf.DUMMYFUNCTION("""COMPUTED_VALUE"""),691.33)</f>
        <v>691.33</v>
      </c>
      <c r="J284" s="2">
        <f>IFERROR(__xludf.DUMMYFUNCTION("""COMPUTED_VALUE"""),45706.66666666667)</f>
        <v>45706.66667</v>
      </c>
      <c r="K284" s="1">
        <f>IFERROR(__xludf.DUMMYFUNCTION("""COMPUTED_VALUE"""),702.13)</f>
        <v>702.13</v>
      </c>
      <c r="M284" s="2">
        <f>IFERROR(__xludf.DUMMYFUNCTION("""COMPUTED_VALUE"""),45706.66666666667)</f>
        <v>45706.66667</v>
      </c>
      <c r="N284" s="1">
        <f>IFERROR(__xludf.DUMMYFUNCTION("""COMPUTED_VALUE"""),1.40265021E8)</f>
        <v>140265021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IFERROR(__xludf.DUMMYFUNCTION("""COMPUTED_VALUE"""),702.35)</f>
        <v>702.35</v>
      </c>
      <c r="D285" s="2">
        <f>IFERROR(__xludf.DUMMYFUNCTION("""COMPUTED_VALUE"""),45707.66666666667)</f>
        <v>45707.66667</v>
      </c>
      <c r="E285" s="1">
        <f>IFERROR(__xludf.DUMMYFUNCTION("""COMPUTED_VALUE"""),710.67)</f>
        <v>710.67</v>
      </c>
      <c r="G285" s="2">
        <f>IFERROR(__xludf.DUMMYFUNCTION("""COMPUTED_VALUE"""),45707.66666666667)</f>
        <v>45707.66667</v>
      </c>
      <c r="H285" s="1">
        <f>IFERROR(__xludf.DUMMYFUNCTION("""COMPUTED_VALUE"""),702.35)</f>
        <v>702.35</v>
      </c>
      <c r="J285" s="2">
        <f>IFERROR(__xludf.DUMMYFUNCTION("""COMPUTED_VALUE"""),45707.66666666667)</f>
        <v>45707.66667</v>
      </c>
      <c r="K285" s="1">
        <f>IFERROR(__xludf.DUMMYFUNCTION("""COMPUTED_VALUE"""),710.51)</f>
        <v>710.51</v>
      </c>
      <c r="M285" s="2">
        <f>IFERROR(__xludf.DUMMYFUNCTION("""COMPUTED_VALUE"""),45707.66666666667)</f>
        <v>45707.66667</v>
      </c>
      <c r="N285" s="1">
        <f>IFERROR(__xludf.DUMMYFUNCTION("""COMPUTED_VALUE"""),1.32205224E8)</f>
        <v>132205224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IFERROR(__xludf.DUMMYFUNCTION("""COMPUTED_VALUE"""),709.15)</f>
        <v>709.15</v>
      </c>
      <c r="D286" s="2">
        <f>IFERROR(__xludf.DUMMYFUNCTION("""COMPUTED_VALUE"""),45708.66666666667)</f>
        <v>45708.66667</v>
      </c>
      <c r="E286" s="1">
        <f>IFERROR(__xludf.DUMMYFUNCTION("""COMPUTED_VALUE"""),716.93)</f>
        <v>716.93</v>
      </c>
      <c r="G286" s="2">
        <f>IFERROR(__xludf.DUMMYFUNCTION("""COMPUTED_VALUE"""),45708.66666666667)</f>
        <v>45708.66667</v>
      </c>
      <c r="H286" s="1">
        <f>IFERROR(__xludf.DUMMYFUNCTION("""COMPUTED_VALUE"""),707.45)</f>
        <v>707.45</v>
      </c>
      <c r="J286" s="2">
        <f>IFERROR(__xludf.DUMMYFUNCTION("""COMPUTED_VALUE"""),45708.66666666667)</f>
        <v>45708.66667</v>
      </c>
      <c r="K286" s="1">
        <f>IFERROR(__xludf.DUMMYFUNCTION("""COMPUTED_VALUE"""),716.81)</f>
        <v>716.81</v>
      </c>
      <c r="M286" s="2">
        <f>IFERROR(__xludf.DUMMYFUNCTION("""COMPUTED_VALUE"""),45708.66666666667)</f>
        <v>45708.66667</v>
      </c>
      <c r="N286" s="1">
        <f>IFERROR(__xludf.DUMMYFUNCTION("""COMPUTED_VALUE"""),1.30170894E8)</f>
        <v>130170894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IFERROR(__xludf.DUMMYFUNCTION("""COMPUTED_VALUE"""),720.12)</f>
        <v>720.12</v>
      </c>
      <c r="D287" s="2">
        <f>IFERROR(__xludf.DUMMYFUNCTION("""COMPUTED_VALUE"""),45709.66666666667)</f>
        <v>45709.66667</v>
      </c>
      <c r="E287" s="1">
        <f>IFERROR(__xludf.DUMMYFUNCTION("""COMPUTED_VALUE"""),737.99)</f>
        <v>737.99</v>
      </c>
      <c r="G287" s="2">
        <f>IFERROR(__xludf.DUMMYFUNCTION("""COMPUTED_VALUE"""),45709.66666666667)</f>
        <v>45709.66667</v>
      </c>
      <c r="H287" s="1">
        <f>IFERROR(__xludf.DUMMYFUNCTION("""COMPUTED_VALUE"""),718.76)</f>
        <v>718.76</v>
      </c>
      <c r="J287" s="2">
        <f>IFERROR(__xludf.DUMMYFUNCTION("""COMPUTED_VALUE"""),45709.66666666667)</f>
        <v>45709.66667</v>
      </c>
      <c r="K287" s="1">
        <f>IFERROR(__xludf.DUMMYFUNCTION("""COMPUTED_VALUE"""),735.25)</f>
        <v>735.25</v>
      </c>
      <c r="M287" s="2">
        <f>IFERROR(__xludf.DUMMYFUNCTION("""COMPUTED_VALUE"""),45709.66666666667)</f>
        <v>45709.66667</v>
      </c>
      <c r="N287" s="1">
        <f>IFERROR(__xludf.DUMMYFUNCTION("""COMPUTED_VALUE"""),2.12164378E8)</f>
        <v>212164378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IFERROR(__xludf.DUMMYFUNCTION("""COMPUTED_VALUE"""),732.12)</f>
        <v>732.12</v>
      </c>
      <c r="D288" s="2">
        <f>IFERROR(__xludf.DUMMYFUNCTION("""COMPUTED_VALUE"""),45712.66666666667)</f>
        <v>45712.66667</v>
      </c>
      <c r="E288" s="1">
        <f>IFERROR(__xludf.DUMMYFUNCTION("""COMPUTED_VALUE"""),744.9)</f>
        <v>744.9</v>
      </c>
      <c r="G288" s="2">
        <f>IFERROR(__xludf.DUMMYFUNCTION("""COMPUTED_VALUE"""),45712.66666666667)</f>
        <v>45712.66667</v>
      </c>
      <c r="H288" s="1">
        <f>IFERROR(__xludf.DUMMYFUNCTION("""COMPUTED_VALUE"""),730.72)</f>
        <v>730.72</v>
      </c>
      <c r="J288" s="2">
        <f>IFERROR(__xludf.DUMMYFUNCTION("""COMPUTED_VALUE"""),45712.66666666667)</f>
        <v>45712.66667</v>
      </c>
      <c r="K288" s="1">
        <f>IFERROR(__xludf.DUMMYFUNCTION("""COMPUTED_VALUE"""),735.55)</f>
        <v>735.55</v>
      </c>
      <c r="M288" s="2">
        <f>IFERROR(__xludf.DUMMYFUNCTION("""COMPUTED_VALUE"""),45712.66666666667)</f>
        <v>45712.66667</v>
      </c>
      <c r="N288" s="1">
        <f>IFERROR(__xludf.DUMMYFUNCTION("""COMPUTED_VALUE"""),1.6140385E8)</f>
        <v>161403850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IFERROR(__xludf.DUMMYFUNCTION("""COMPUTED_VALUE"""),737.69)</f>
        <v>737.69</v>
      </c>
      <c r="D289" s="2">
        <f>IFERROR(__xludf.DUMMYFUNCTION("""COMPUTED_VALUE"""),45713.66666666667)</f>
        <v>45713.66667</v>
      </c>
      <c r="E289" s="1">
        <f>IFERROR(__xludf.DUMMYFUNCTION("""COMPUTED_VALUE"""),748.23)</f>
        <v>748.23</v>
      </c>
      <c r="G289" s="2">
        <f>IFERROR(__xludf.DUMMYFUNCTION("""COMPUTED_VALUE"""),45713.66666666667)</f>
        <v>45713.66667</v>
      </c>
      <c r="H289" s="1">
        <f>IFERROR(__xludf.DUMMYFUNCTION("""COMPUTED_VALUE"""),737.69)</f>
        <v>737.69</v>
      </c>
      <c r="J289" s="2">
        <f>IFERROR(__xludf.DUMMYFUNCTION("""COMPUTED_VALUE"""),45713.66666666667)</f>
        <v>45713.66667</v>
      </c>
      <c r="K289" s="1">
        <f>IFERROR(__xludf.DUMMYFUNCTION("""COMPUTED_VALUE"""),742.63)</f>
        <v>742.63</v>
      </c>
      <c r="M289" s="2">
        <f>IFERROR(__xludf.DUMMYFUNCTION("""COMPUTED_VALUE"""),45713.66666666667)</f>
        <v>45713.66667</v>
      </c>
      <c r="N289" s="1">
        <f>IFERROR(__xludf.DUMMYFUNCTION("""COMPUTED_VALUE"""),1.54506531E8)</f>
        <v>154506531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IFERROR(__xludf.DUMMYFUNCTION("""COMPUTED_VALUE"""),739.56)</f>
        <v>739.56</v>
      </c>
      <c r="D290" s="2">
        <f>IFERROR(__xludf.DUMMYFUNCTION("""COMPUTED_VALUE"""),45714.66666666667)</f>
        <v>45714.66667</v>
      </c>
      <c r="E290" s="1">
        <f>IFERROR(__xludf.DUMMYFUNCTION("""COMPUTED_VALUE"""),739.56)</f>
        <v>739.56</v>
      </c>
      <c r="G290" s="2">
        <f>IFERROR(__xludf.DUMMYFUNCTION("""COMPUTED_VALUE"""),45714.66666666667)</f>
        <v>45714.66667</v>
      </c>
      <c r="H290" s="1">
        <f>IFERROR(__xludf.DUMMYFUNCTION("""COMPUTED_VALUE"""),725.64)</f>
        <v>725.64</v>
      </c>
      <c r="J290" s="2">
        <f>IFERROR(__xludf.DUMMYFUNCTION("""COMPUTED_VALUE"""),45714.66666666667)</f>
        <v>45714.66667</v>
      </c>
      <c r="K290" s="1">
        <f>IFERROR(__xludf.DUMMYFUNCTION("""COMPUTED_VALUE"""),726.31)</f>
        <v>726.31</v>
      </c>
      <c r="M290" s="2">
        <f>IFERROR(__xludf.DUMMYFUNCTION("""COMPUTED_VALUE"""),45714.66666666667)</f>
        <v>45714.66667</v>
      </c>
      <c r="N290" s="1">
        <f>IFERROR(__xludf.DUMMYFUNCTION("""COMPUTED_VALUE"""),1.2906743E8)</f>
        <v>129067430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IFERROR(__xludf.DUMMYFUNCTION("""COMPUTED_VALUE"""),723.48)</f>
        <v>723.48</v>
      </c>
      <c r="D291" s="2">
        <f>IFERROR(__xludf.DUMMYFUNCTION("""COMPUTED_VALUE"""),45715.66666666667)</f>
        <v>45715.66667</v>
      </c>
      <c r="E291" s="1">
        <f>IFERROR(__xludf.DUMMYFUNCTION("""COMPUTED_VALUE"""),730.32)</f>
        <v>730.32</v>
      </c>
      <c r="G291" s="2">
        <f>IFERROR(__xludf.DUMMYFUNCTION("""COMPUTED_VALUE"""),45715.66666666667)</f>
        <v>45715.66667</v>
      </c>
      <c r="H291" s="1">
        <f>IFERROR(__xludf.DUMMYFUNCTION("""COMPUTED_VALUE"""),720.21)</f>
        <v>720.21</v>
      </c>
      <c r="J291" s="2">
        <f>IFERROR(__xludf.DUMMYFUNCTION("""COMPUTED_VALUE"""),45715.66666666667)</f>
        <v>45715.66667</v>
      </c>
      <c r="K291" s="1">
        <f>IFERROR(__xludf.DUMMYFUNCTION("""COMPUTED_VALUE"""),727.5)</f>
        <v>727.5</v>
      </c>
      <c r="M291" s="2">
        <f>IFERROR(__xludf.DUMMYFUNCTION("""COMPUTED_VALUE"""),45715.66666666667)</f>
        <v>45715.66667</v>
      </c>
      <c r="N291" s="1">
        <f>IFERROR(__xludf.DUMMYFUNCTION("""COMPUTED_VALUE"""),1.72385728E8)</f>
        <v>172385728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IFERROR(__xludf.DUMMYFUNCTION("""COMPUTED_VALUE"""),731.87)</f>
        <v>731.87</v>
      </c>
      <c r="D292" s="2">
        <f>IFERROR(__xludf.DUMMYFUNCTION("""COMPUTED_VALUE"""),45716.66666666667)</f>
        <v>45716.66667</v>
      </c>
      <c r="E292" s="1">
        <f>IFERROR(__xludf.DUMMYFUNCTION("""COMPUTED_VALUE"""),737.9)</f>
        <v>737.9</v>
      </c>
      <c r="G292" s="2">
        <f>IFERROR(__xludf.DUMMYFUNCTION("""COMPUTED_VALUE"""),45716.66666666667)</f>
        <v>45716.66667</v>
      </c>
      <c r="H292" s="1">
        <f>IFERROR(__xludf.DUMMYFUNCTION("""COMPUTED_VALUE"""),727.61)</f>
        <v>727.61</v>
      </c>
      <c r="J292" s="2">
        <f>IFERROR(__xludf.DUMMYFUNCTION("""COMPUTED_VALUE"""),45716.66666666667)</f>
        <v>45716.66667</v>
      </c>
      <c r="K292" s="1">
        <f>IFERROR(__xludf.DUMMYFUNCTION("""COMPUTED_VALUE"""),733.14)</f>
        <v>733.14</v>
      </c>
      <c r="M292" s="2">
        <f>IFERROR(__xludf.DUMMYFUNCTION("""COMPUTED_VALUE"""),45716.66666666667)</f>
        <v>45716.66667</v>
      </c>
      <c r="N292" s="1">
        <f>IFERROR(__xludf.DUMMYFUNCTION("""COMPUTED_VALUE"""),1.86353163E8)</f>
        <v>186353163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IFERROR(__xludf.DUMMYFUNCTION("""COMPUTED_VALUE"""),727.83)</f>
        <v>727.83</v>
      </c>
      <c r="D293" s="2">
        <f>IFERROR(__xludf.DUMMYFUNCTION("""COMPUTED_VALUE"""),45719.66666666667)</f>
        <v>45719.66667</v>
      </c>
      <c r="E293" s="1">
        <f>IFERROR(__xludf.DUMMYFUNCTION("""COMPUTED_VALUE"""),743.62)</f>
        <v>743.62</v>
      </c>
      <c r="G293" s="2">
        <f>IFERROR(__xludf.DUMMYFUNCTION("""COMPUTED_VALUE"""),45719.66666666667)</f>
        <v>45719.66667</v>
      </c>
      <c r="H293" s="1">
        <f>IFERROR(__xludf.DUMMYFUNCTION("""COMPUTED_VALUE"""),725.54)</f>
        <v>725.54</v>
      </c>
      <c r="J293" s="2">
        <f>IFERROR(__xludf.DUMMYFUNCTION("""COMPUTED_VALUE"""),45719.66666666667)</f>
        <v>45719.66667</v>
      </c>
      <c r="K293" s="1">
        <f>IFERROR(__xludf.DUMMYFUNCTION("""COMPUTED_VALUE"""),743.37)</f>
        <v>743.37</v>
      </c>
      <c r="M293" s="2">
        <f>IFERROR(__xludf.DUMMYFUNCTION("""COMPUTED_VALUE"""),45719.66666666667)</f>
        <v>45719.66667</v>
      </c>
      <c r="N293" s="1">
        <f>IFERROR(__xludf.DUMMYFUNCTION("""COMPUTED_VALUE"""),1.37973112E8)</f>
        <v>137973112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IFERROR(__xludf.DUMMYFUNCTION("""COMPUTED_VALUE"""),744.5)</f>
        <v>744.5</v>
      </c>
      <c r="D294" s="2">
        <f>IFERROR(__xludf.DUMMYFUNCTION("""COMPUTED_VALUE"""),45720.66666666667)</f>
        <v>45720.66667</v>
      </c>
      <c r="E294" s="1">
        <f>IFERROR(__xludf.DUMMYFUNCTION("""COMPUTED_VALUE"""),752.41)</f>
        <v>752.41</v>
      </c>
      <c r="G294" s="2">
        <f>IFERROR(__xludf.DUMMYFUNCTION("""COMPUTED_VALUE"""),45720.66666666667)</f>
        <v>45720.66667</v>
      </c>
      <c r="H294" s="1">
        <f>IFERROR(__xludf.DUMMYFUNCTION("""COMPUTED_VALUE"""),729.5)</f>
        <v>729.5</v>
      </c>
      <c r="J294" s="2">
        <f>IFERROR(__xludf.DUMMYFUNCTION("""COMPUTED_VALUE"""),45720.66666666667)</f>
        <v>45720.66667</v>
      </c>
      <c r="K294" s="1">
        <f>IFERROR(__xludf.DUMMYFUNCTION("""COMPUTED_VALUE"""),730.17)</f>
        <v>730.17</v>
      </c>
      <c r="M294" s="2">
        <f>IFERROR(__xludf.DUMMYFUNCTION("""COMPUTED_VALUE"""),45720.66666666667)</f>
        <v>45720.66667</v>
      </c>
      <c r="N294" s="1">
        <f>IFERROR(__xludf.DUMMYFUNCTION("""COMPUTED_VALUE"""),1.61811375E8)</f>
        <v>161811375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IFERROR(__xludf.DUMMYFUNCTION("""COMPUTED_VALUE"""),729.65)</f>
        <v>729.65</v>
      </c>
      <c r="D295" s="2">
        <f>IFERROR(__xludf.DUMMYFUNCTION("""COMPUTED_VALUE"""),45721.66666666667)</f>
        <v>45721.66667</v>
      </c>
      <c r="E295" s="1">
        <f>IFERROR(__xludf.DUMMYFUNCTION("""COMPUTED_VALUE"""),736.3)</f>
        <v>736.3</v>
      </c>
      <c r="G295" s="2">
        <f>IFERROR(__xludf.DUMMYFUNCTION("""COMPUTED_VALUE"""),45721.66666666667)</f>
        <v>45721.66667</v>
      </c>
      <c r="H295" s="1">
        <f>IFERROR(__xludf.DUMMYFUNCTION("""COMPUTED_VALUE"""),726.82)</f>
        <v>726.82</v>
      </c>
      <c r="J295" s="2">
        <f>IFERROR(__xludf.DUMMYFUNCTION("""COMPUTED_VALUE"""),45721.66666666667)</f>
        <v>45721.66667</v>
      </c>
      <c r="K295" s="1">
        <f>IFERROR(__xludf.DUMMYFUNCTION("""COMPUTED_VALUE"""),731.48)</f>
        <v>731.48</v>
      </c>
      <c r="M295" s="2">
        <f>IFERROR(__xludf.DUMMYFUNCTION("""COMPUTED_VALUE"""),45721.66666666667)</f>
        <v>45721.66667</v>
      </c>
      <c r="N295" s="1">
        <f>IFERROR(__xludf.DUMMYFUNCTION("""COMPUTED_VALUE"""),1.27536575E8)</f>
        <v>127536575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IFERROR(__xludf.DUMMYFUNCTION("""COMPUTED_VALUE"""),731.33)</f>
        <v>731.33</v>
      </c>
      <c r="D296" s="2">
        <f>IFERROR(__xludf.DUMMYFUNCTION("""COMPUTED_VALUE"""),45722.66666666667)</f>
        <v>45722.66667</v>
      </c>
      <c r="E296" s="1">
        <f>IFERROR(__xludf.DUMMYFUNCTION("""COMPUTED_VALUE"""),738.58)</f>
        <v>738.58</v>
      </c>
      <c r="G296" s="2">
        <f>IFERROR(__xludf.DUMMYFUNCTION("""COMPUTED_VALUE"""),45722.66666666667)</f>
        <v>45722.66667</v>
      </c>
      <c r="H296" s="1">
        <f>IFERROR(__xludf.DUMMYFUNCTION("""COMPUTED_VALUE"""),726.34)</f>
        <v>726.34</v>
      </c>
      <c r="J296" s="2">
        <f>IFERROR(__xludf.DUMMYFUNCTION("""COMPUTED_VALUE"""),45722.66666666667)</f>
        <v>45722.66667</v>
      </c>
      <c r="K296" s="1">
        <f>IFERROR(__xludf.DUMMYFUNCTION("""COMPUTED_VALUE"""),737.2)</f>
        <v>737.2</v>
      </c>
      <c r="M296" s="2">
        <f>IFERROR(__xludf.DUMMYFUNCTION("""COMPUTED_VALUE"""),45722.66666666667)</f>
        <v>45722.66667</v>
      </c>
      <c r="N296" s="1">
        <f>IFERROR(__xludf.DUMMYFUNCTION("""COMPUTED_VALUE"""),1.21643963E8)</f>
        <v>121643963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IFERROR(__xludf.DUMMYFUNCTION("""COMPUTED_VALUE"""),732.85)</f>
        <v>732.85</v>
      </c>
      <c r="D297" s="2">
        <f>IFERROR(__xludf.DUMMYFUNCTION("""COMPUTED_VALUE"""),45723.66666666667)</f>
        <v>45723.66667</v>
      </c>
      <c r="E297" s="1">
        <f>IFERROR(__xludf.DUMMYFUNCTION("""COMPUTED_VALUE"""),756.7)</f>
        <v>756.7</v>
      </c>
      <c r="G297" s="2">
        <f>IFERROR(__xludf.DUMMYFUNCTION("""COMPUTED_VALUE"""),45723.66666666667)</f>
        <v>45723.66667</v>
      </c>
      <c r="H297" s="1">
        <f>IFERROR(__xludf.DUMMYFUNCTION("""COMPUTED_VALUE"""),732.85)</f>
        <v>732.85</v>
      </c>
      <c r="J297" s="2">
        <f>IFERROR(__xludf.DUMMYFUNCTION("""COMPUTED_VALUE"""),45723.66666666667)</f>
        <v>45723.66667</v>
      </c>
      <c r="K297" s="1">
        <f>IFERROR(__xludf.DUMMYFUNCTION("""COMPUTED_VALUE"""),746.95)</f>
        <v>746.95</v>
      </c>
      <c r="M297" s="2">
        <f>IFERROR(__xludf.DUMMYFUNCTION("""COMPUTED_VALUE"""),45723.66666666667)</f>
        <v>45723.66667</v>
      </c>
      <c r="N297" s="1">
        <f>IFERROR(__xludf.DUMMYFUNCTION("""COMPUTED_VALUE"""),1.61440934E8)</f>
        <v>161440934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IFERROR(__xludf.DUMMYFUNCTION("""COMPUTED_VALUE"""),752.36)</f>
        <v>752.36</v>
      </c>
      <c r="D298" s="2">
        <f>IFERROR(__xludf.DUMMYFUNCTION("""COMPUTED_VALUE"""),45726.66666666667)</f>
        <v>45726.66667</v>
      </c>
      <c r="E298" s="1">
        <f>IFERROR(__xludf.DUMMYFUNCTION("""COMPUTED_VALUE"""),770.54)</f>
        <v>770.54</v>
      </c>
      <c r="G298" s="2">
        <f>IFERROR(__xludf.DUMMYFUNCTION("""COMPUTED_VALUE"""),45726.66666666667)</f>
        <v>45726.66667</v>
      </c>
      <c r="H298" s="1">
        <f>IFERROR(__xludf.DUMMYFUNCTION("""COMPUTED_VALUE"""),749.02)</f>
        <v>749.02</v>
      </c>
      <c r="J298" s="2">
        <f>IFERROR(__xludf.DUMMYFUNCTION("""COMPUTED_VALUE"""),45726.66666666667)</f>
        <v>45726.66667</v>
      </c>
      <c r="K298" s="1">
        <f>IFERROR(__xludf.DUMMYFUNCTION("""COMPUTED_VALUE"""),750.63)</f>
        <v>750.63</v>
      </c>
      <c r="M298" s="2">
        <f>IFERROR(__xludf.DUMMYFUNCTION("""COMPUTED_VALUE"""),45726.66666666667)</f>
        <v>45726.66667</v>
      </c>
      <c r="N298" s="1">
        <f>IFERROR(__xludf.DUMMYFUNCTION("""COMPUTED_VALUE"""),1.82706032E8)</f>
        <v>182706032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IFERROR(__xludf.DUMMYFUNCTION("""COMPUTED_VALUE"""),751.64)</f>
        <v>751.64</v>
      </c>
      <c r="D299" s="2">
        <f>IFERROR(__xludf.DUMMYFUNCTION("""COMPUTED_VALUE"""),45727.66666666667)</f>
        <v>45727.66667</v>
      </c>
      <c r="E299" s="1">
        <f>IFERROR(__xludf.DUMMYFUNCTION("""COMPUTED_VALUE"""),751.64)</f>
        <v>751.64</v>
      </c>
      <c r="G299" s="2">
        <f>IFERROR(__xludf.DUMMYFUNCTION("""COMPUTED_VALUE"""),45727.66666666667)</f>
        <v>45727.66667</v>
      </c>
      <c r="H299" s="1">
        <f>IFERROR(__xludf.DUMMYFUNCTION("""COMPUTED_VALUE"""),737.33)</f>
        <v>737.33</v>
      </c>
      <c r="J299" s="2">
        <f>IFERROR(__xludf.DUMMYFUNCTION("""COMPUTED_VALUE"""),45727.66666666667)</f>
        <v>45727.66667</v>
      </c>
      <c r="K299" s="1">
        <f>IFERROR(__xludf.DUMMYFUNCTION("""COMPUTED_VALUE"""),739.16)</f>
        <v>739.16</v>
      </c>
      <c r="M299" s="2">
        <f>IFERROR(__xludf.DUMMYFUNCTION("""COMPUTED_VALUE"""),45727.66666666667)</f>
        <v>45727.66667</v>
      </c>
      <c r="N299" s="1">
        <f>IFERROR(__xludf.DUMMYFUNCTION("""COMPUTED_VALUE"""),1.55226337E8)</f>
        <v>155226337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IFERROR(__xludf.DUMMYFUNCTION("""COMPUTED_VALUE"""),729.13)</f>
        <v>729.13</v>
      </c>
      <c r="D300" s="2">
        <f>IFERROR(__xludf.DUMMYFUNCTION("""COMPUTED_VALUE"""),45728.66666666667)</f>
        <v>45728.66667</v>
      </c>
      <c r="E300" s="1">
        <f>IFERROR(__xludf.DUMMYFUNCTION("""COMPUTED_VALUE"""),729.47)</f>
        <v>729.47</v>
      </c>
      <c r="G300" s="2">
        <f>IFERROR(__xludf.DUMMYFUNCTION("""COMPUTED_VALUE"""),45728.66666666667)</f>
        <v>45728.66667</v>
      </c>
      <c r="H300" s="1">
        <f>IFERROR(__xludf.DUMMYFUNCTION("""COMPUTED_VALUE"""),720.67)</f>
        <v>720.67</v>
      </c>
      <c r="J300" s="2">
        <f>IFERROR(__xludf.DUMMYFUNCTION("""COMPUTED_VALUE"""),45728.66666666667)</f>
        <v>45728.66667</v>
      </c>
      <c r="K300" s="1">
        <f>IFERROR(__xludf.DUMMYFUNCTION("""COMPUTED_VALUE"""),722.1)</f>
        <v>722.1</v>
      </c>
      <c r="M300" s="2">
        <f>IFERROR(__xludf.DUMMYFUNCTION("""COMPUTED_VALUE"""),45728.66666666667)</f>
        <v>45728.66667</v>
      </c>
      <c r="N300" s="1">
        <f>IFERROR(__xludf.DUMMYFUNCTION("""COMPUTED_VALUE"""),1.26834096E8)</f>
        <v>126834096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IFERROR(__xludf.DUMMYFUNCTION("""COMPUTED_VALUE"""),722.54)</f>
        <v>722.54</v>
      </c>
      <c r="D301" s="2">
        <f>IFERROR(__xludf.DUMMYFUNCTION("""COMPUTED_VALUE"""),45729.66666666667)</f>
        <v>45729.66667</v>
      </c>
      <c r="E301" s="1">
        <f>IFERROR(__xludf.DUMMYFUNCTION("""COMPUTED_VALUE"""),728.04)</f>
        <v>728.04</v>
      </c>
      <c r="G301" s="2">
        <f>IFERROR(__xludf.DUMMYFUNCTION("""COMPUTED_VALUE"""),45729.66666666667)</f>
        <v>45729.66667</v>
      </c>
      <c r="H301" s="1">
        <f>IFERROR(__xludf.DUMMYFUNCTION("""COMPUTED_VALUE"""),718.51)</f>
        <v>718.51</v>
      </c>
      <c r="J301" s="2">
        <f>IFERROR(__xludf.DUMMYFUNCTION("""COMPUTED_VALUE"""),45729.66666666667)</f>
        <v>45729.66667</v>
      </c>
      <c r="K301" s="1">
        <f>IFERROR(__xludf.DUMMYFUNCTION("""COMPUTED_VALUE"""),720.28)</f>
        <v>720.28</v>
      </c>
      <c r="M301" s="2">
        <f>IFERROR(__xludf.DUMMYFUNCTION("""COMPUTED_VALUE"""),45729.66666666667)</f>
        <v>45729.66667</v>
      </c>
      <c r="N301" s="1">
        <f>IFERROR(__xludf.DUMMYFUNCTION("""COMPUTED_VALUE"""),1.07723781E8)</f>
        <v>107723781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IFERROR(__xludf.DUMMYFUNCTION("""COMPUTED_VALUE"""),714.75)</f>
        <v>714.75</v>
      </c>
      <c r="D302" s="2">
        <f>IFERROR(__xludf.DUMMYFUNCTION("""COMPUTED_VALUE"""),45730.66666666667)</f>
        <v>45730.66667</v>
      </c>
      <c r="E302" s="1">
        <f>IFERROR(__xludf.DUMMYFUNCTION("""COMPUTED_VALUE"""),721.52)</f>
        <v>721.52</v>
      </c>
      <c r="G302" s="2">
        <f>IFERROR(__xludf.DUMMYFUNCTION("""COMPUTED_VALUE"""),45730.66666666667)</f>
        <v>45730.66667</v>
      </c>
      <c r="H302" s="1">
        <f>IFERROR(__xludf.DUMMYFUNCTION("""COMPUTED_VALUE"""),714.51)</f>
        <v>714.51</v>
      </c>
      <c r="J302" s="2">
        <f>IFERROR(__xludf.DUMMYFUNCTION("""COMPUTED_VALUE"""),45730.66666666667)</f>
        <v>45730.66667</v>
      </c>
      <c r="K302" s="1">
        <f>IFERROR(__xludf.DUMMYFUNCTION("""COMPUTED_VALUE"""),719.75)</f>
        <v>719.75</v>
      </c>
      <c r="M302" s="2">
        <f>IFERROR(__xludf.DUMMYFUNCTION("""COMPUTED_VALUE"""),45730.66666666667)</f>
        <v>45730.66667</v>
      </c>
      <c r="N302" s="1">
        <f>IFERROR(__xludf.DUMMYFUNCTION("""COMPUTED_VALUE"""),1.01516332E8)</f>
        <v>101516332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IFERROR(__xludf.DUMMYFUNCTION("""COMPUTED_VALUE"""),720.73)</f>
        <v>720.73</v>
      </c>
      <c r="D303" s="2">
        <f>IFERROR(__xludf.DUMMYFUNCTION("""COMPUTED_VALUE"""),45733.66666666667)</f>
        <v>45733.66667</v>
      </c>
      <c r="E303" s="1">
        <f>IFERROR(__xludf.DUMMYFUNCTION("""COMPUTED_VALUE"""),732.22)</f>
        <v>732.22</v>
      </c>
      <c r="G303" s="2">
        <f>IFERROR(__xludf.DUMMYFUNCTION("""COMPUTED_VALUE"""),45733.66666666667)</f>
        <v>45733.66667</v>
      </c>
      <c r="H303" s="1">
        <f>IFERROR(__xludf.DUMMYFUNCTION("""COMPUTED_VALUE"""),720.73)</f>
        <v>720.73</v>
      </c>
      <c r="J303" s="2">
        <f>IFERROR(__xludf.DUMMYFUNCTION("""COMPUTED_VALUE"""),45733.66666666667)</f>
        <v>45733.66667</v>
      </c>
      <c r="K303" s="1">
        <f>IFERROR(__xludf.DUMMYFUNCTION("""COMPUTED_VALUE"""),730.45)</f>
        <v>730.45</v>
      </c>
      <c r="M303" s="2">
        <f>IFERROR(__xludf.DUMMYFUNCTION("""COMPUTED_VALUE"""),45733.66666666667)</f>
        <v>45733.66667</v>
      </c>
      <c r="N303" s="1">
        <f>IFERROR(__xludf.DUMMYFUNCTION("""COMPUTED_VALUE"""),1.07121487E8)</f>
        <v>107121487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IFERROR(__xludf.DUMMYFUNCTION("""COMPUTED_VALUE"""),730.96)</f>
        <v>730.96</v>
      </c>
      <c r="D304" s="2">
        <f>IFERROR(__xludf.DUMMYFUNCTION("""COMPUTED_VALUE"""),45734.66666666667)</f>
        <v>45734.66667</v>
      </c>
      <c r="E304" s="1">
        <f>IFERROR(__xludf.DUMMYFUNCTION("""COMPUTED_VALUE"""),730.96)</f>
        <v>730.96</v>
      </c>
      <c r="G304" s="2">
        <f>IFERROR(__xludf.DUMMYFUNCTION("""COMPUTED_VALUE"""),45734.66666666667)</f>
        <v>45734.66667</v>
      </c>
      <c r="H304" s="1">
        <f>IFERROR(__xludf.DUMMYFUNCTION("""COMPUTED_VALUE"""),723.4)</f>
        <v>723.4</v>
      </c>
      <c r="J304" s="2">
        <f>IFERROR(__xludf.DUMMYFUNCTION("""COMPUTED_VALUE"""),45734.66666666667)</f>
        <v>45734.66667</v>
      </c>
      <c r="K304" s="1">
        <f>IFERROR(__xludf.DUMMYFUNCTION("""COMPUTED_VALUE"""),723.72)</f>
        <v>723.72</v>
      </c>
      <c r="M304" s="2">
        <f>IFERROR(__xludf.DUMMYFUNCTION("""COMPUTED_VALUE"""),45734.66666666667)</f>
        <v>45734.66667</v>
      </c>
      <c r="N304" s="1">
        <f>IFERROR(__xludf.DUMMYFUNCTION("""COMPUTED_VALUE"""),1.06250392E8)</f>
        <v>106250392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IFERROR(__xludf.DUMMYFUNCTION("""COMPUTED_VALUE"""),718.66)</f>
        <v>718.66</v>
      </c>
      <c r="D305" s="2">
        <f>IFERROR(__xludf.DUMMYFUNCTION("""COMPUTED_VALUE"""),45735.66666666667)</f>
        <v>45735.66667</v>
      </c>
      <c r="E305" s="1">
        <f>IFERROR(__xludf.DUMMYFUNCTION("""COMPUTED_VALUE"""),721.07)</f>
        <v>721.07</v>
      </c>
      <c r="G305" s="2">
        <f>IFERROR(__xludf.DUMMYFUNCTION("""COMPUTED_VALUE"""),45735.66666666667)</f>
        <v>45735.66667</v>
      </c>
      <c r="H305" s="1">
        <f>IFERROR(__xludf.DUMMYFUNCTION("""COMPUTED_VALUE"""),714.67)</f>
        <v>714.67</v>
      </c>
      <c r="J305" s="2">
        <f>IFERROR(__xludf.DUMMYFUNCTION("""COMPUTED_VALUE"""),45735.66666666667)</f>
        <v>45735.66667</v>
      </c>
      <c r="K305" s="1">
        <f>IFERROR(__xludf.DUMMYFUNCTION("""COMPUTED_VALUE"""),720.39)</f>
        <v>720.39</v>
      </c>
      <c r="M305" s="2">
        <f>IFERROR(__xludf.DUMMYFUNCTION("""COMPUTED_VALUE"""),45735.66666666667)</f>
        <v>45735.66667</v>
      </c>
      <c r="N305" s="1">
        <f>IFERROR(__xludf.DUMMYFUNCTION("""COMPUTED_VALUE"""),1.26670903E8)</f>
        <v>126670903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IFERROR(__xludf.DUMMYFUNCTION("""COMPUTED_VALUE"""),720.46)</f>
        <v>720.46</v>
      </c>
      <c r="D306" s="2">
        <f>IFERROR(__xludf.DUMMYFUNCTION("""COMPUTED_VALUE"""),45736.66666666667)</f>
        <v>45736.66667</v>
      </c>
      <c r="E306" s="1">
        <f>IFERROR(__xludf.DUMMYFUNCTION("""COMPUTED_VALUE"""),721.79)</f>
        <v>721.79</v>
      </c>
      <c r="G306" s="2">
        <f>IFERROR(__xludf.DUMMYFUNCTION("""COMPUTED_VALUE"""),45736.66666666667)</f>
        <v>45736.66667</v>
      </c>
      <c r="H306" s="1">
        <f>IFERROR(__xludf.DUMMYFUNCTION("""COMPUTED_VALUE"""),717.17)</f>
        <v>717.17</v>
      </c>
      <c r="J306" s="2">
        <f>IFERROR(__xludf.DUMMYFUNCTION("""COMPUTED_VALUE"""),45736.66666666667)</f>
        <v>45736.66667</v>
      </c>
      <c r="K306" s="1">
        <f>IFERROR(__xludf.DUMMYFUNCTION("""COMPUTED_VALUE"""),719.0)</f>
        <v>719</v>
      </c>
      <c r="M306" s="2">
        <f>IFERROR(__xludf.DUMMYFUNCTION("""COMPUTED_VALUE"""),45736.66666666667)</f>
        <v>45736.66667</v>
      </c>
      <c r="N306" s="1">
        <f>IFERROR(__xludf.DUMMYFUNCTION("""COMPUTED_VALUE"""),1.2076117E8)</f>
        <v>120761170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IFERROR(__xludf.DUMMYFUNCTION("""COMPUTED_VALUE"""),719.0)</f>
        <v>719</v>
      </c>
      <c r="D307" s="2">
        <f>IFERROR(__xludf.DUMMYFUNCTION("""COMPUTED_VALUE"""),45737.66666666667)</f>
        <v>45737.66667</v>
      </c>
      <c r="E307" s="1">
        <f>IFERROR(__xludf.DUMMYFUNCTION("""COMPUTED_VALUE"""),721.16)</f>
        <v>721.16</v>
      </c>
      <c r="G307" s="2">
        <f>IFERROR(__xludf.DUMMYFUNCTION("""COMPUTED_VALUE"""),45737.66666666667)</f>
        <v>45737.66667</v>
      </c>
      <c r="H307" s="1">
        <f>IFERROR(__xludf.DUMMYFUNCTION("""COMPUTED_VALUE"""),713.05)</f>
        <v>713.05</v>
      </c>
      <c r="J307" s="2">
        <f>IFERROR(__xludf.DUMMYFUNCTION("""COMPUTED_VALUE"""),45737.66666666667)</f>
        <v>45737.66667</v>
      </c>
      <c r="K307" s="1">
        <f>IFERROR(__xludf.DUMMYFUNCTION("""COMPUTED_VALUE"""),714.86)</f>
        <v>714.86</v>
      </c>
      <c r="M307" s="2">
        <f>IFERROR(__xludf.DUMMYFUNCTION("""COMPUTED_VALUE"""),45737.66666666667)</f>
        <v>45737.66667</v>
      </c>
      <c r="N307" s="1">
        <f>IFERROR(__xludf.DUMMYFUNCTION("""COMPUTED_VALUE"""),3.76307016E8)</f>
        <v>376307016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IFERROR(__xludf.DUMMYFUNCTION("""COMPUTED_VALUE"""),714.72)</f>
        <v>714.72</v>
      </c>
      <c r="D308" s="2">
        <f>IFERROR(__xludf.DUMMYFUNCTION("""COMPUTED_VALUE"""),45740.66666666667)</f>
        <v>45740.66667</v>
      </c>
      <c r="E308" s="1">
        <f>IFERROR(__xludf.DUMMYFUNCTION("""COMPUTED_VALUE"""),718.79)</f>
        <v>718.79</v>
      </c>
      <c r="G308" s="2">
        <f>IFERROR(__xludf.DUMMYFUNCTION("""COMPUTED_VALUE"""),45740.66666666667)</f>
        <v>45740.66667</v>
      </c>
      <c r="H308" s="1">
        <f>IFERROR(__xludf.DUMMYFUNCTION("""COMPUTED_VALUE"""),712.73)</f>
        <v>712.73</v>
      </c>
      <c r="J308" s="2">
        <f>IFERROR(__xludf.DUMMYFUNCTION("""COMPUTED_VALUE"""),45740.66666666667)</f>
        <v>45740.66667</v>
      </c>
      <c r="K308" s="1">
        <f>IFERROR(__xludf.DUMMYFUNCTION("""COMPUTED_VALUE"""),717.99)</f>
        <v>717.99</v>
      </c>
      <c r="M308" s="2">
        <f>IFERROR(__xludf.DUMMYFUNCTION("""COMPUTED_VALUE"""),45740.66666666667)</f>
        <v>45740.66667</v>
      </c>
      <c r="N308" s="1">
        <f>IFERROR(__xludf.DUMMYFUNCTION("""COMPUTED_VALUE"""),1.28934796E8)</f>
        <v>128934796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IFERROR(__xludf.DUMMYFUNCTION("""COMPUTED_VALUE"""),717.75)</f>
        <v>717.75</v>
      </c>
      <c r="D309" s="2">
        <f>IFERROR(__xludf.DUMMYFUNCTION("""COMPUTED_VALUE"""),45741.66666666667)</f>
        <v>45741.66667</v>
      </c>
      <c r="E309" s="1">
        <f>IFERROR(__xludf.DUMMYFUNCTION("""COMPUTED_VALUE"""),717.75)</f>
        <v>717.75</v>
      </c>
      <c r="G309" s="2">
        <f>IFERROR(__xludf.DUMMYFUNCTION("""COMPUTED_VALUE"""),45741.66666666667)</f>
        <v>45741.66667</v>
      </c>
      <c r="H309" s="1">
        <f>IFERROR(__xludf.DUMMYFUNCTION("""COMPUTED_VALUE"""),712.96)</f>
        <v>712.96</v>
      </c>
      <c r="J309" s="2">
        <f>IFERROR(__xludf.DUMMYFUNCTION("""COMPUTED_VALUE"""),45741.66666666667)</f>
        <v>45741.66667</v>
      </c>
      <c r="K309" s="1">
        <f>IFERROR(__xludf.DUMMYFUNCTION("""COMPUTED_VALUE"""),715.22)</f>
        <v>715.22</v>
      </c>
      <c r="M309" s="2">
        <f>IFERROR(__xludf.DUMMYFUNCTION("""COMPUTED_VALUE"""),45741.66666666667)</f>
        <v>45741.66667</v>
      </c>
      <c r="N309" s="1">
        <f>IFERROR(__xludf.DUMMYFUNCTION("""COMPUTED_VALUE"""),1.04865661E8)</f>
        <v>104865661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IFERROR(__xludf.DUMMYFUNCTION("""COMPUTED_VALUE"""),715.92)</f>
        <v>715.92</v>
      </c>
      <c r="D310" s="2">
        <f>IFERROR(__xludf.DUMMYFUNCTION("""COMPUTED_VALUE"""),45742.66666666667)</f>
        <v>45742.66667</v>
      </c>
      <c r="E310" s="1">
        <f>IFERROR(__xludf.DUMMYFUNCTION("""COMPUTED_VALUE"""),730.86)</f>
        <v>730.86</v>
      </c>
      <c r="G310" s="2">
        <f>IFERROR(__xludf.DUMMYFUNCTION("""COMPUTED_VALUE"""),45742.66666666667)</f>
        <v>45742.66667</v>
      </c>
      <c r="H310" s="1">
        <f>IFERROR(__xludf.DUMMYFUNCTION("""COMPUTED_VALUE"""),715.92)</f>
        <v>715.92</v>
      </c>
      <c r="J310" s="2">
        <f>IFERROR(__xludf.DUMMYFUNCTION("""COMPUTED_VALUE"""),45742.66666666667)</f>
        <v>45742.66667</v>
      </c>
      <c r="K310" s="1">
        <f>IFERROR(__xludf.DUMMYFUNCTION("""COMPUTED_VALUE"""),728.27)</f>
        <v>728.27</v>
      </c>
      <c r="M310" s="2">
        <f>IFERROR(__xludf.DUMMYFUNCTION("""COMPUTED_VALUE"""),45742.66666666667)</f>
        <v>45742.66667</v>
      </c>
      <c r="N310" s="1">
        <f>IFERROR(__xludf.DUMMYFUNCTION("""COMPUTED_VALUE"""),1.08442076E8)</f>
        <v>108442076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IFERROR(__xludf.DUMMYFUNCTION("""COMPUTED_VALUE"""),730.83)</f>
        <v>730.83</v>
      </c>
      <c r="D311" s="2">
        <f>IFERROR(__xludf.DUMMYFUNCTION("""COMPUTED_VALUE"""),45743.66666666667)</f>
        <v>45743.66667</v>
      </c>
      <c r="E311" s="1">
        <f>IFERROR(__xludf.DUMMYFUNCTION("""COMPUTED_VALUE"""),737.53)</f>
        <v>737.53</v>
      </c>
      <c r="G311" s="2">
        <f>IFERROR(__xludf.DUMMYFUNCTION("""COMPUTED_VALUE"""),45743.66666666667)</f>
        <v>45743.66667</v>
      </c>
      <c r="H311" s="1">
        <f>IFERROR(__xludf.DUMMYFUNCTION("""COMPUTED_VALUE"""),730.02)</f>
        <v>730.02</v>
      </c>
      <c r="J311" s="2">
        <f>IFERROR(__xludf.DUMMYFUNCTION("""COMPUTED_VALUE"""),45743.66666666667)</f>
        <v>45743.66667</v>
      </c>
      <c r="K311" s="1">
        <f>IFERROR(__xludf.DUMMYFUNCTION("""COMPUTED_VALUE"""),736.22)</f>
        <v>736.22</v>
      </c>
      <c r="M311" s="2">
        <f>IFERROR(__xludf.DUMMYFUNCTION("""COMPUTED_VALUE"""),45743.66666666667)</f>
        <v>45743.66667</v>
      </c>
      <c r="N311" s="1">
        <f>IFERROR(__xludf.DUMMYFUNCTION("""COMPUTED_VALUE"""),9.5128306E7)</f>
        <v>95128306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IFERROR(__xludf.DUMMYFUNCTION("""COMPUTED_VALUE"""),738.7)</f>
        <v>738.7</v>
      </c>
      <c r="D312" s="2">
        <f>IFERROR(__xludf.DUMMYFUNCTION("""COMPUTED_VALUE"""),45744.66666666667)</f>
        <v>45744.66667</v>
      </c>
      <c r="E312" s="1">
        <f>IFERROR(__xludf.DUMMYFUNCTION("""COMPUTED_VALUE"""),741.6)</f>
        <v>741.6</v>
      </c>
      <c r="G312" s="2">
        <f>IFERROR(__xludf.DUMMYFUNCTION("""COMPUTED_VALUE"""),45744.66666666667)</f>
        <v>45744.66667</v>
      </c>
      <c r="H312" s="1">
        <f>IFERROR(__xludf.DUMMYFUNCTION("""COMPUTED_VALUE"""),727.0)</f>
        <v>727</v>
      </c>
      <c r="J312" s="2">
        <f>IFERROR(__xludf.DUMMYFUNCTION("""COMPUTED_VALUE"""),45744.66666666667)</f>
        <v>45744.66667</v>
      </c>
      <c r="K312" s="1">
        <f>IFERROR(__xludf.DUMMYFUNCTION("""COMPUTED_VALUE"""),733.37)</f>
        <v>733.37</v>
      </c>
      <c r="M312" s="2">
        <f>IFERROR(__xludf.DUMMYFUNCTION("""COMPUTED_VALUE"""),45744.66666666667)</f>
        <v>45744.66667</v>
      </c>
      <c r="N312" s="1">
        <f>IFERROR(__xludf.DUMMYFUNCTION("""COMPUTED_VALUE"""),1.12419312E8)</f>
        <v>112419312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IFERROR(__xludf.DUMMYFUNCTION("""COMPUTED_VALUE"""),736.24)</f>
        <v>736.24</v>
      </c>
      <c r="D313" s="2">
        <f>IFERROR(__xludf.DUMMYFUNCTION("""COMPUTED_VALUE"""),45747.66666666667)</f>
        <v>45747.66667</v>
      </c>
      <c r="E313" s="1">
        <f>IFERROR(__xludf.DUMMYFUNCTION("""COMPUTED_VALUE"""),745.82)</f>
        <v>745.82</v>
      </c>
      <c r="G313" s="2">
        <f>IFERROR(__xludf.DUMMYFUNCTION("""COMPUTED_VALUE"""),45747.66666666667)</f>
        <v>45747.66667</v>
      </c>
      <c r="H313" s="1">
        <f>IFERROR(__xludf.DUMMYFUNCTION("""COMPUTED_VALUE"""),736.24)</f>
        <v>736.24</v>
      </c>
      <c r="J313" s="2">
        <f>IFERROR(__xludf.DUMMYFUNCTION("""COMPUTED_VALUE"""),45747.66666666667)</f>
        <v>45747.66667</v>
      </c>
      <c r="K313" s="1">
        <f>IFERROR(__xludf.DUMMYFUNCTION("""COMPUTED_VALUE"""),740.38)</f>
        <v>740.38</v>
      </c>
      <c r="M313" s="2">
        <f>IFERROR(__xludf.DUMMYFUNCTION("""COMPUTED_VALUE"""),45747.66666666667)</f>
        <v>45747.66667</v>
      </c>
      <c r="N313" s="1">
        <f>IFERROR(__xludf.DUMMYFUNCTION("""COMPUTED_VALUE"""),1.44927152E8)</f>
        <v>144927152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IFERROR(__xludf.DUMMYFUNCTION("""COMPUTED_VALUE"""),741.61)</f>
        <v>741.61</v>
      </c>
      <c r="D314" s="2">
        <f>IFERROR(__xludf.DUMMYFUNCTION("""COMPUTED_VALUE"""),45748.66666666667)</f>
        <v>45748.66667</v>
      </c>
      <c r="E314" s="1">
        <f>IFERROR(__xludf.DUMMYFUNCTION("""COMPUTED_VALUE"""),743.54)</f>
        <v>743.54</v>
      </c>
      <c r="G314" s="2">
        <f>IFERROR(__xludf.DUMMYFUNCTION("""COMPUTED_VALUE"""),45748.66666666667)</f>
        <v>45748.66667</v>
      </c>
      <c r="H314" s="1">
        <f>IFERROR(__xludf.DUMMYFUNCTION("""COMPUTED_VALUE"""),736.55)</f>
        <v>736.55</v>
      </c>
      <c r="J314" s="2">
        <f>IFERROR(__xludf.DUMMYFUNCTION("""COMPUTED_VALUE"""),45748.66666666667)</f>
        <v>45748.66667</v>
      </c>
      <c r="K314" s="1">
        <f>IFERROR(__xludf.DUMMYFUNCTION("""COMPUTED_VALUE"""),741.9)</f>
        <v>741.9</v>
      </c>
      <c r="M314" s="2">
        <f>IFERROR(__xludf.DUMMYFUNCTION("""COMPUTED_VALUE"""),45748.66666666667)</f>
        <v>45748.66667</v>
      </c>
      <c r="N314" s="1">
        <f>IFERROR(__xludf.DUMMYFUNCTION("""COMPUTED_VALUE"""),1.15213976E8)</f>
        <v>115213976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IFERROR(__xludf.DUMMYFUNCTION("""COMPUTED_VALUE"""),742.76)</f>
        <v>742.76</v>
      </c>
      <c r="D315" s="2">
        <f>IFERROR(__xludf.DUMMYFUNCTION("""COMPUTED_VALUE"""),45749.66666666667)</f>
        <v>45749.66667</v>
      </c>
      <c r="E315" s="1">
        <f>IFERROR(__xludf.DUMMYFUNCTION("""COMPUTED_VALUE"""),745.01)</f>
        <v>745.01</v>
      </c>
      <c r="G315" s="2">
        <f>IFERROR(__xludf.DUMMYFUNCTION("""COMPUTED_VALUE"""),45749.66666666667)</f>
        <v>45749.66667</v>
      </c>
      <c r="H315" s="1">
        <f>IFERROR(__xludf.DUMMYFUNCTION("""COMPUTED_VALUE"""),734.45)</f>
        <v>734.45</v>
      </c>
      <c r="J315" s="2">
        <f>IFERROR(__xludf.DUMMYFUNCTION("""COMPUTED_VALUE"""),45749.66666666667)</f>
        <v>45749.66667</v>
      </c>
      <c r="K315" s="1">
        <f>IFERROR(__xludf.DUMMYFUNCTION("""COMPUTED_VALUE"""),737.28)</f>
        <v>737.28</v>
      </c>
      <c r="M315" s="2">
        <f>IFERROR(__xludf.DUMMYFUNCTION("""COMPUTED_VALUE"""),45749.66666666667)</f>
        <v>45749.66667</v>
      </c>
      <c r="N315" s="1">
        <f>IFERROR(__xludf.DUMMYFUNCTION("""COMPUTED_VALUE"""),1.13469744E8)</f>
        <v>113469744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IFERROR(__xludf.DUMMYFUNCTION("""COMPUTED_VALUE"""),737.65)</f>
        <v>737.65</v>
      </c>
      <c r="D316" s="2">
        <f>IFERROR(__xludf.DUMMYFUNCTION("""COMPUTED_VALUE"""),45750.66666666667)</f>
        <v>45750.66667</v>
      </c>
      <c r="E316" s="1">
        <f>IFERROR(__xludf.DUMMYFUNCTION("""COMPUTED_VALUE"""),756.27)</f>
        <v>756.27</v>
      </c>
      <c r="G316" s="2">
        <f>IFERROR(__xludf.DUMMYFUNCTION("""COMPUTED_VALUE"""),45750.66666666667)</f>
        <v>45750.66667</v>
      </c>
      <c r="H316" s="1">
        <f>IFERROR(__xludf.DUMMYFUNCTION("""COMPUTED_VALUE"""),737.65)</f>
        <v>737.65</v>
      </c>
      <c r="J316" s="2">
        <f>IFERROR(__xludf.DUMMYFUNCTION("""COMPUTED_VALUE"""),45750.66666666667)</f>
        <v>45750.66667</v>
      </c>
      <c r="K316" s="1">
        <f>IFERROR(__xludf.DUMMYFUNCTION("""COMPUTED_VALUE"""),749.48)</f>
        <v>749.48</v>
      </c>
      <c r="M316" s="2">
        <f>IFERROR(__xludf.DUMMYFUNCTION("""COMPUTED_VALUE"""),45750.66666666667)</f>
        <v>45750.66667</v>
      </c>
      <c r="N316" s="1">
        <f>IFERROR(__xludf.DUMMYFUNCTION("""COMPUTED_VALUE"""),1.7816878E8)</f>
        <v>178168780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IFERROR(__xludf.DUMMYFUNCTION("""COMPUTED_VALUE"""),750.02)</f>
        <v>750.02</v>
      </c>
      <c r="D317" s="2">
        <f>IFERROR(__xludf.DUMMYFUNCTION("""COMPUTED_VALUE"""),45751.66666666667)</f>
        <v>45751.66667</v>
      </c>
      <c r="E317" s="1">
        <f>IFERROR(__xludf.DUMMYFUNCTION("""COMPUTED_VALUE"""),753.16)</f>
        <v>753.16</v>
      </c>
      <c r="G317" s="2">
        <f>IFERROR(__xludf.DUMMYFUNCTION("""COMPUTED_VALUE"""),45751.66666666667)</f>
        <v>45751.66667</v>
      </c>
      <c r="H317" s="1">
        <f>IFERROR(__xludf.DUMMYFUNCTION("""COMPUTED_VALUE"""),721.23)</f>
        <v>721.23</v>
      </c>
      <c r="J317" s="2">
        <f>IFERROR(__xludf.DUMMYFUNCTION("""COMPUTED_VALUE"""),45751.66666666667)</f>
        <v>45751.66667</v>
      </c>
      <c r="K317" s="1">
        <f>IFERROR(__xludf.DUMMYFUNCTION("""COMPUTED_VALUE"""),721.79)</f>
        <v>721.79</v>
      </c>
      <c r="M317" s="2">
        <f>IFERROR(__xludf.DUMMYFUNCTION("""COMPUTED_VALUE"""),45751.66666666667)</f>
        <v>45751.66667</v>
      </c>
      <c r="N317" s="1">
        <f>IFERROR(__xludf.DUMMYFUNCTION("""COMPUTED_VALUE"""),1.89424928E8)</f>
        <v>189424928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IFERROR(__xludf.DUMMYFUNCTION("""COMPUTED_VALUE"""),706.66)</f>
        <v>706.66</v>
      </c>
      <c r="D318" s="2">
        <f>IFERROR(__xludf.DUMMYFUNCTION("""COMPUTED_VALUE"""),45754.66666666667)</f>
        <v>45754.66667</v>
      </c>
      <c r="E318" s="1">
        <f>IFERROR(__xludf.DUMMYFUNCTION("""COMPUTED_VALUE"""),723.17)</f>
        <v>723.17</v>
      </c>
      <c r="G318" s="2">
        <f>IFERROR(__xludf.DUMMYFUNCTION("""COMPUTED_VALUE"""),45754.66666666667)</f>
        <v>45754.66667</v>
      </c>
      <c r="H318" s="1">
        <f>IFERROR(__xludf.DUMMYFUNCTION("""COMPUTED_VALUE"""),698.52)</f>
        <v>698.52</v>
      </c>
      <c r="J318" s="2">
        <f>IFERROR(__xludf.DUMMYFUNCTION("""COMPUTED_VALUE"""),45754.66666666667)</f>
        <v>45754.66667</v>
      </c>
      <c r="K318" s="1">
        <f>IFERROR(__xludf.DUMMYFUNCTION("""COMPUTED_VALUE"""),708.24)</f>
        <v>708.24</v>
      </c>
      <c r="M318" s="2">
        <f>IFERROR(__xludf.DUMMYFUNCTION("""COMPUTED_VALUE"""),45754.66666666667)</f>
        <v>45754.66667</v>
      </c>
      <c r="N318" s="1">
        <f>IFERROR(__xludf.DUMMYFUNCTION("""COMPUTED_VALUE"""),2.08935113E8)</f>
        <v>208935113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IFERROR(__xludf.DUMMYFUNCTION("""COMPUTED_VALUE"""),713.75)</f>
        <v>713.75</v>
      </c>
      <c r="D319" s="2">
        <f>IFERROR(__xludf.DUMMYFUNCTION("""COMPUTED_VALUE"""),45755.66666666667)</f>
        <v>45755.66667</v>
      </c>
      <c r="E319" s="1">
        <f>IFERROR(__xludf.DUMMYFUNCTION("""COMPUTED_VALUE"""),719.31)</f>
        <v>719.31</v>
      </c>
      <c r="G319" s="2">
        <f>IFERROR(__xludf.DUMMYFUNCTION("""COMPUTED_VALUE"""),45755.66666666667)</f>
        <v>45755.66667</v>
      </c>
      <c r="H319" s="1">
        <f>IFERROR(__xludf.DUMMYFUNCTION("""COMPUTED_VALUE"""),691.64)</f>
        <v>691.64</v>
      </c>
      <c r="J319" s="2">
        <f>IFERROR(__xludf.DUMMYFUNCTION("""COMPUTED_VALUE"""),45755.66666666667)</f>
        <v>45755.66667</v>
      </c>
      <c r="K319" s="1">
        <f>IFERROR(__xludf.DUMMYFUNCTION("""COMPUTED_VALUE"""),697.51)</f>
        <v>697.51</v>
      </c>
      <c r="M319" s="2">
        <f>IFERROR(__xludf.DUMMYFUNCTION("""COMPUTED_VALUE"""),45755.66666666667)</f>
        <v>45755.66667</v>
      </c>
      <c r="N319" s="1">
        <f>IFERROR(__xludf.DUMMYFUNCTION("""COMPUTED_VALUE"""),1.77516001E8)</f>
        <v>177516001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IFERROR(__xludf.DUMMYFUNCTION("""COMPUTED_VALUE"""),695.27)</f>
        <v>695.27</v>
      </c>
      <c r="D320" s="2">
        <f>IFERROR(__xludf.DUMMYFUNCTION("""COMPUTED_VALUE"""),45756.66666666667)</f>
        <v>45756.66667</v>
      </c>
      <c r="E320" s="1">
        <f>IFERROR(__xludf.DUMMYFUNCTION("""COMPUTED_VALUE"""),725.12)</f>
        <v>725.12</v>
      </c>
      <c r="G320" s="2">
        <f>IFERROR(__xludf.DUMMYFUNCTION("""COMPUTED_VALUE"""),45756.66666666667)</f>
        <v>45756.66667</v>
      </c>
      <c r="H320" s="1">
        <f>IFERROR(__xludf.DUMMYFUNCTION("""COMPUTED_VALUE"""),689.03)</f>
        <v>689.03</v>
      </c>
      <c r="J320" s="2">
        <f>IFERROR(__xludf.DUMMYFUNCTION("""COMPUTED_VALUE"""),45756.66666666667)</f>
        <v>45756.66667</v>
      </c>
      <c r="K320" s="1">
        <f>IFERROR(__xludf.DUMMYFUNCTION("""COMPUTED_VALUE"""),722.33)</f>
        <v>722.33</v>
      </c>
      <c r="M320" s="2">
        <f>IFERROR(__xludf.DUMMYFUNCTION("""COMPUTED_VALUE"""),45756.66666666667)</f>
        <v>45756.66667</v>
      </c>
      <c r="N320" s="1">
        <f>IFERROR(__xludf.DUMMYFUNCTION("""COMPUTED_VALUE"""),1.8741118E8)</f>
        <v>187411180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IFERROR(__xludf.DUMMYFUNCTION("""COMPUTED_VALUE"""),722.63)</f>
        <v>722.63</v>
      </c>
      <c r="D321" s="2">
        <f>IFERROR(__xludf.DUMMYFUNCTION("""COMPUTED_VALUE"""),45757.66666666667)</f>
        <v>45757.66667</v>
      </c>
      <c r="E321" s="1">
        <f>IFERROR(__xludf.DUMMYFUNCTION("""COMPUTED_VALUE"""),728.46)</f>
        <v>728.46</v>
      </c>
      <c r="G321" s="2">
        <f>IFERROR(__xludf.DUMMYFUNCTION("""COMPUTED_VALUE"""),45757.66666666667)</f>
        <v>45757.66667</v>
      </c>
      <c r="H321" s="1">
        <f>IFERROR(__xludf.DUMMYFUNCTION("""COMPUTED_VALUE"""),708.97)</f>
        <v>708.97</v>
      </c>
      <c r="J321" s="2">
        <f>IFERROR(__xludf.DUMMYFUNCTION("""COMPUTED_VALUE"""),45757.66666666667)</f>
        <v>45757.66667</v>
      </c>
      <c r="K321" s="1">
        <f>IFERROR(__xludf.DUMMYFUNCTION("""COMPUTED_VALUE"""),721.56)</f>
        <v>721.56</v>
      </c>
      <c r="M321" s="2">
        <f>IFERROR(__xludf.DUMMYFUNCTION("""COMPUTED_VALUE"""),45757.66666666667)</f>
        <v>45757.66667</v>
      </c>
      <c r="N321" s="1">
        <f>IFERROR(__xludf.DUMMYFUNCTION("""COMPUTED_VALUE"""),1.44993083E8)</f>
        <v>144993083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IFERROR(__xludf.DUMMYFUNCTION("""COMPUTED_VALUE"""),723.54)</f>
        <v>723.54</v>
      </c>
      <c r="D322" s="2">
        <f>IFERROR(__xludf.DUMMYFUNCTION("""COMPUTED_VALUE"""),45758.66666666667)</f>
        <v>45758.66667</v>
      </c>
      <c r="E322" s="1">
        <f>IFERROR(__xludf.DUMMYFUNCTION("""COMPUTED_VALUE"""),732.73)</f>
        <v>732.73</v>
      </c>
      <c r="G322" s="2">
        <f>IFERROR(__xludf.DUMMYFUNCTION("""COMPUTED_VALUE"""),45758.66666666667)</f>
        <v>45758.66667</v>
      </c>
      <c r="H322" s="1">
        <f>IFERROR(__xludf.DUMMYFUNCTION("""COMPUTED_VALUE"""),718.18)</f>
        <v>718.18</v>
      </c>
      <c r="J322" s="2">
        <f>IFERROR(__xludf.DUMMYFUNCTION("""COMPUTED_VALUE"""),45758.66666666667)</f>
        <v>45758.66667</v>
      </c>
      <c r="K322" s="1">
        <f>IFERROR(__xludf.DUMMYFUNCTION("""COMPUTED_VALUE"""),728.78)</f>
        <v>728.78</v>
      </c>
      <c r="M322" s="2">
        <f>IFERROR(__xludf.DUMMYFUNCTION("""COMPUTED_VALUE"""),45758.66666666667)</f>
        <v>45758.66667</v>
      </c>
      <c r="N322" s="1">
        <f>IFERROR(__xludf.DUMMYFUNCTION("""COMPUTED_VALUE"""),1.20486978E8)</f>
        <v>120486978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IFERROR(__xludf.DUMMYFUNCTION("""COMPUTED_VALUE"""),729.61)</f>
        <v>729.61</v>
      </c>
      <c r="D323" s="2">
        <f>IFERROR(__xludf.DUMMYFUNCTION("""COMPUTED_VALUE"""),45761.66666666667)</f>
        <v>45761.66667</v>
      </c>
      <c r="E323" s="1">
        <f>IFERROR(__xludf.DUMMYFUNCTION("""COMPUTED_VALUE"""),741.79)</f>
        <v>741.79</v>
      </c>
      <c r="G323" s="2">
        <f>IFERROR(__xludf.DUMMYFUNCTION("""COMPUTED_VALUE"""),45761.66666666667)</f>
        <v>45761.66667</v>
      </c>
      <c r="H323" s="1">
        <f>IFERROR(__xludf.DUMMYFUNCTION("""COMPUTED_VALUE"""),726.12)</f>
        <v>726.12</v>
      </c>
      <c r="J323" s="2">
        <f>IFERROR(__xludf.DUMMYFUNCTION("""COMPUTED_VALUE"""),45761.66666666667)</f>
        <v>45761.66667</v>
      </c>
      <c r="K323" s="1">
        <f>IFERROR(__xludf.DUMMYFUNCTION("""COMPUTED_VALUE"""),739.38)</f>
        <v>739.38</v>
      </c>
      <c r="M323" s="2">
        <f>IFERROR(__xludf.DUMMYFUNCTION("""COMPUTED_VALUE"""),45761.66666666667)</f>
        <v>45761.66667</v>
      </c>
      <c r="N323" s="1">
        <f>IFERROR(__xludf.DUMMYFUNCTION("""COMPUTED_VALUE"""),9.6755505E7)</f>
        <v>96755505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IFERROR(__xludf.DUMMYFUNCTION("""COMPUTED_VALUE"""),739.64)</f>
        <v>739.64</v>
      </c>
      <c r="D324" s="2">
        <f>IFERROR(__xludf.DUMMYFUNCTION("""COMPUTED_VALUE"""),45762.66666666667)</f>
        <v>45762.66667</v>
      </c>
      <c r="E324" s="1">
        <f>IFERROR(__xludf.DUMMYFUNCTION("""COMPUTED_VALUE"""),739.64)</f>
        <v>739.64</v>
      </c>
      <c r="G324" s="2">
        <f>IFERROR(__xludf.DUMMYFUNCTION("""COMPUTED_VALUE"""),45762.66666666667)</f>
        <v>45762.66667</v>
      </c>
      <c r="H324" s="1">
        <f>IFERROR(__xludf.DUMMYFUNCTION("""COMPUTED_VALUE"""),727.07)</f>
        <v>727.07</v>
      </c>
      <c r="J324" s="2">
        <f>IFERROR(__xludf.DUMMYFUNCTION("""COMPUTED_VALUE"""),45762.66666666667)</f>
        <v>45762.66667</v>
      </c>
      <c r="K324" s="1">
        <f>IFERROR(__xludf.DUMMYFUNCTION("""COMPUTED_VALUE"""),728.51)</f>
        <v>728.51</v>
      </c>
      <c r="M324" s="2">
        <f>IFERROR(__xludf.DUMMYFUNCTION("""COMPUTED_VALUE"""),45762.66666666667)</f>
        <v>45762.66667</v>
      </c>
      <c r="N324" s="1">
        <f>IFERROR(__xludf.DUMMYFUNCTION("""COMPUTED_VALUE"""),8.8097004E7)</f>
        <v>88097004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IFERROR(__xludf.DUMMYFUNCTION("""COMPUTED_VALUE"""),731.21)</f>
        <v>731.21</v>
      </c>
      <c r="D325" s="2">
        <f>IFERROR(__xludf.DUMMYFUNCTION("""COMPUTED_VALUE"""),45763.66666666667)</f>
        <v>45763.66667</v>
      </c>
      <c r="E325" s="1">
        <f>IFERROR(__xludf.DUMMYFUNCTION("""COMPUTED_VALUE"""),734.56)</f>
        <v>734.56</v>
      </c>
      <c r="G325" s="2">
        <f>IFERROR(__xludf.DUMMYFUNCTION("""COMPUTED_VALUE"""),45763.66666666667)</f>
        <v>45763.66667</v>
      </c>
      <c r="H325" s="1">
        <f>IFERROR(__xludf.DUMMYFUNCTION("""COMPUTED_VALUE"""),718.6)</f>
        <v>718.6</v>
      </c>
      <c r="J325" s="2">
        <f>IFERROR(__xludf.DUMMYFUNCTION("""COMPUTED_VALUE"""),45763.66666666667)</f>
        <v>45763.66667</v>
      </c>
      <c r="K325" s="1">
        <f>IFERROR(__xludf.DUMMYFUNCTION("""COMPUTED_VALUE"""),720.94)</f>
        <v>720.94</v>
      </c>
      <c r="M325" s="2">
        <f>IFERROR(__xludf.DUMMYFUNCTION("""COMPUTED_VALUE"""),45763.66666666667)</f>
        <v>45763.66667</v>
      </c>
      <c r="N325" s="1">
        <f>IFERROR(__xludf.DUMMYFUNCTION("""COMPUTED_VALUE"""),9.5638845E7)</f>
        <v>95638845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IFERROR(__xludf.DUMMYFUNCTION("""COMPUTED_VALUE"""),722.68)</f>
        <v>722.68</v>
      </c>
      <c r="D326" s="2">
        <f>IFERROR(__xludf.DUMMYFUNCTION("""COMPUTED_VALUE"""),45764.66666666667)</f>
        <v>45764.66667</v>
      </c>
      <c r="E326" s="1">
        <f>IFERROR(__xludf.DUMMYFUNCTION("""COMPUTED_VALUE"""),736.28)</f>
        <v>736.28</v>
      </c>
      <c r="G326" s="2">
        <f>IFERROR(__xludf.DUMMYFUNCTION("""COMPUTED_VALUE"""),45764.66666666667)</f>
        <v>45764.66667</v>
      </c>
      <c r="H326" s="1">
        <f>IFERROR(__xludf.DUMMYFUNCTION("""COMPUTED_VALUE"""),722.38)</f>
        <v>722.38</v>
      </c>
      <c r="J326" s="2">
        <f>IFERROR(__xludf.DUMMYFUNCTION("""COMPUTED_VALUE"""),45764.66666666667)</f>
        <v>45764.66667</v>
      </c>
      <c r="K326" s="1">
        <f>IFERROR(__xludf.DUMMYFUNCTION("""COMPUTED_VALUE"""),733.12)</f>
        <v>733.12</v>
      </c>
      <c r="M326" s="2">
        <f>IFERROR(__xludf.DUMMYFUNCTION("""COMPUTED_VALUE"""),45764.66666666667)</f>
        <v>45764.66667</v>
      </c>
      <c r="N326" s="1">
        <f>IFERROR(__xludf.DUMMYFUNCTION("""COMPUTED_VALUE"""),1.1006929E8)</f>
        <v>110069290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IFERROR(__xludf.DUMMYFUNCTION("""COMPUTED_VALUE"""),733.55)</f>
        <v>733.55</v>
      </c>
      <c r="D327" s="2">
        <f>IFERROR(__xludf.DUMMYFUNCTION("""COMPUTED_VALUE"""),45768.66666666667)</f>
        <v>45768.66667</v>
      </c>
      <c r="E327" s="1">
        <f>IFERROR(__xludf.DUMMYFUNCTION("""COMPUTED_VALUE"""),733.55)</f>
        <v>733.55</v>
      </c>
      <c r="G327" s="2">
        <f>IFERROR(__xludf.DUMMYFUNCTION("""COMPUTED_VALUE"""),45768.66666666667)</f>
        <v>45768.66667</v>
      </c>
      <c r="H327" s="1">
        <f>IFERROR(__xludf.DUMMYFUNCTION("""COMPUTED_VALUE"""),723.12)</f>
        <v>723.12</v>
      </c>
      <c r="J327" s="2">
        <f>IFERROR(__xludf.DUMMYFUNCTION("""COMPUTED_VALUE"""),45768.66666666667)</f>
        <v>45768.66667</v>
      </c>
      <c r="K327" s="1">
        <f>IFERROR(__xludf.DUMMYFUNCTION("""COMPUTED_VALUE"""),730.88)</f>
        <v>730.88</v>
      </c>
      <c r="M327" s="2">
        <f>IFERROR(__xludf.DUMMYFUNCTION("""COMPUTED_VALUE"""),45768.66666666667)</f>
        <v>45768.66667</v>
      </c>
      <c r="N327" s="1">
        <f>IFERROR(__xludf.DUMMYFUNCTION("""COMPUTED_VALUE"""),9.6851962E7)</f>
        <v>96851962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IFERROR(__xludf.DUMMYFUNCTION("""COMPUTED_VALUE"""),733.26)</f>
        <v>733.26</v>
      </c>
      <c r="D328" s="2">
        <f>IFERROR(__xludf.DUMMYFUNCTION("""COMPUTED_VALUE"""),45769.66666666667)</f>
        <v>45769.66667</v>
      </c>
      <c r="E328" s="1">
        <f>IFERROR(__xludf.DUMMYFUNCTION("""COMPUTED_VALUE"""),744.66)</f>
        <v>744.66</v>
      </c>
      <c r="G328" s="2">
        <f>IFERROR(__xludf.DUMMYFUNCTION("""COMPUTED_VALUE"""),45769.66666666667)</f>
        <v>45769.66667</v>
      </c>
      <c r="H328" s="1">
        <f>IFERROR(__xludf.DUMMYFUNCTION("""COMPUTED_VALUE"""),732.95)</f>
        <v>732.95</v>
      </c>
      <c r="J328" s="2">
        <f>IFERROR(__xludf.DUMMYFUNCTION("""COMPUTED_VALUE"""),45769.66666666667)</f>
        <v>45769.66667</v>
      </c>
      <c r="K328" s="1">
        <f>IFERROR(__xludf.DUMMYFUNCTION("""COMPUTED_VALUE"""),739.67)</f>
        <v>739.67</v>
      </c>
      <c r="M328" s="2">
        <f>IFERROR(__xludf.DUMMYFUNCTION("""COMPUTED_VALUE"""),45769.66666666667)</f>
        <v>45769.66667</v>
      </c>
      <c r="N328" s="1">
        <f>IFERROR(__xludf.DUMMYFUNCTION("""COMPUTED_VALUE"""),1.03059133E8)</f>
        <v>103059133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IFERROR(__xludf.DUMMYFUNCTION("""COMPUTED_VALUE"""),738.27)</f>
        <v>738.27</v>
      </c>
      <c r="D329" s="2">
        <f>IFERROR(__xludf.DUMMYFUNCTION("""COMPUTED_VALUE"""),45770.66666666667)</f>
        <v>45770.66667</v>
      </c>
      <c r="E329" s="1">
        <f>IFERROR(__xludf.DUMMYFUNCTION("""COMPUTED_VALUE"""),741.2)</f>
        <v>741.2</v>
      </c>
      <c r="G329" s="2">
        <f>IFERROR(__xludf.DUMMYFUNCTION("""COMPUTED_VALUE"""),45770.66666666667)</f>
        <v>45770.66667</v>
      </c>
      <c r="H329" s="1">
        <f>IFERROR(__xludf.DUMMYFUNCTION("""COMPUTED_VALUE"""),727.96)</f>
        <v>727.96</v>
      </c>
      <c r="J329" s="2">
        <f>IFERROR(__xludf.DUMMYFUNCTION("""COMPUTED_VALUE"""),45770.66666666667)</f>
        <v>45770.66667</v>
      </c>
      <c r="K329" s="1">
        <f>IFERROR(__xludf.DUMMYFUNCTION("""COMPUTED_VALUE"""),734.82)</f>
        <v>734.82</v>
      </c>
      <c r="M329" s="2">
        <f>IFERROR(__xludf.DUMMYFUNCTION("""COMPUTED_VALUE"""),45770.66666666667)</f>
        <v>45770.66667</v>
      </c>
      <c r="N329" s="1">
        <f>IFERROR(__xludf.DUMMYFUNCTION("""COMPUTED_VALUE"""),1.11721283E8)</f>
        <v>111721283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IFERROR(__xludf.DUMMYFUNCTION("""COMPUTED_VALUE"""),731.79)</f>
        <v>731.79</v>
      </c>
      <c r="D330" s="2">
        <f>IFERROR(__xludf.DUMMYFUNCTION("""COMPUTED_VALUE"""),45771.66666666667)</f>
        <v>45771.66667</v>
      </c>
      <c r="E330" s="1">
        <f>IFERROR(__xludf.DUMMYFUNCTION("""COMPUTED_VALUE"""),731.79)</f>
        <v>731.79</v>
      </c>
      <c r="G330" s="2">
        <f>IFERROR(__xludf.DUMMYFUNCTION("""COMPUTED_VALUE"""),45771.66666666667)</f>
        <v>45771.66667</v>
      </c>
      <c r="H330" s="1">
        <f>IFERROR(__xludf.DUMMYFUNCTION("""COMPUTED_VALUE"""),719.32)</f>
        <v>719.32</v>
      </c>
      <c r="J330" s="2">
        <f>IFERROR(__xludf.DUMMYFUNCTION("""COMPUTED_VALUE"""),45771.66666666667)</f>
        <v>45771.66667</v>
      </c>
      <c r="K330" s="1">
        <f>IFERROR(__xludf.DUMMYFUNCTION("""COMPUTED_VALUE"""),720.75)</f>
        <v>720.75</v>
      </c>
      <c r="M330" s="2">
        <f>IFERROR(__xludf.DUMMYFUNCTION("""COMPUTED_VALUE"""),45771.66666666667)</f>
        <v>45771.66667</v>
      </c>
      <c r="N330" s="1">
        <f>IFERROR(__xludf.DUMMYFUNCTION("""COMPUTED_VALUE"""),1.10618151E8)</f>
        <v>110618151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IFERROR(__xludf.DUMMYFUNCTION("""COMPUTED_VALUE"""),721.11)</f>
        <v>721.11</v>
      </c>
      <c r="D331" s="2">
        <f>IFERROR(__xludf.DUMMYFUNCTION("""COMPUTED_VALUE"""),45772.66666666667)</f>
        <v>45772.66667</v>
      </c>
      <c r="E331" s="1">
        <f>IFERROR(__xludf.DUMMYFUNCTION("""COMPUTED_VALUE"""),722.14)</f>
        <v>722.14</v>
      </c>
      <c r="G331" s="2">
        <f>IFERROR(__xludf.DUMMYFUNCTION("""COMPUTED_VALUE"""),45772.66666666667)</f>
        <v>45772.66667</v>
      </c>
      <c r="H331" s="1">
        <f>IFERROR(__xludf.DUMMYFUNCTION("""COMPUTED_VALUE"""),707.75)</f>
        <v>707.75</v>
      </c>
      <c r="J331" s="2">
        <f>IFERROR(__xludf.DUMMYFUNCTION("""COMPUTED_VALUE"""),45772.66666666667)</f>
        <v>45772.66667</v>
      </c>
      <c r="K331" s="1">
        <f>IFERROR(__xludf.DUMMYFUNCTION("""COMPUTED_VALUE"""),715.13)</f>
        <v>715.13</v>
      </c>
      <c r="M331" s="2">
        <f>IFERROR(__xludf.DUMMYFUNCTION("""COMPUTED_VALUE"""),45772.66666666667)</f>
        <v>45772.66667</v>
      </c>
      <c r="N331" s="1">
        <f>IFERROR(__xludf.DUMMYFUNCTION("""COMPUTED_VALUE"""),9.91966E7)</f>
        <v>99196600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IFERROR(__xludf.DUMMYFUNCTION("""COMPUTED_VALUE"""),715.83)</f>
        <v>715.83</v>
      </c>
      <c r="D332" s="2">
        <f>IFERROR(__xludf.DUMMYFUNCTION("""COMPUTED_VALUE"""),45775.66666666667)</f>
        <v>45775.66667</v>
      </c>
      <c r="E332" s="1">
        <f>IFERROR(__xludf.DUMMYFUNCTION("""COMPUTED_VALUE"""),718.79)</f>
        <v>718.79</v>
      </c>
      <c r="G332" s="2">
        <f>IFERROR(__xludf.DUMMYFUNCTION("""COMPUTED_VALUE"""),45775.66666666667)</f>
        <v>45775.66667</v>
      </c>
      <c r="H332" s="1">
        <f>IFERROR(__xludf.DUMMYFUNCTION("""COMPUTED_VALUE"""),709.34)</f>
        <v>709.34</v>
      </c>
      <c r="J332" s="2">
        <f>IFERROR(__xludf.DUMMYFUNCTION("""COMPUTED_VALUE"""),45775.66666666667)</f>
        <v>45775.66667</v>
      </c>
      <c r="K332" s="1">
        <f>IFERROR(__xludf.DUMMYFUNCTION("""COMPUTED_VALUE"""),712.88)</f>
        <v>712.88</v>
      </c>
      <c r="M332" s="2">
        <f>IFERROR(__xludf.DUMMYFUNCTION("""COMPUTED_VALUE"""),45775.66666666667)</f>
        <v>45775.66667</v>
      </c>
      <c r="N332" s="1">
        <f>IFERROR(__xludf.DUMMYFUNCTION("""COMPUTED_VALUE"""),1.09756026E8)</f>
        <v>109756026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IFERROR(__xludf.DUMMYFUNCTION("""COMPUTED_VALUE"""),709.31)</f>
        <v>709.31</v>
      </c>
      <c r="D333" s="2">
        <f>IFERROR(__xludf.DUMMYFUNCTION("""COMPUTED_VALUE"""),45776.66666666667)</f>
        <v>45776.66667</v>
      </c>
      <c r="E333" s="1">
        <f>IFERROR(__xludf.DUMMYFUNCTION("""COMPUTED_VALUE"""),718.22)</f>
        <v>718.22</v>
      </c>
      <c r="G333" s="2">
        <f>IFERROR(__xludf.DUMMYFUNCTION("""COMPUTED_VALUE"""),45776.66666666667)</f>
        <v>45776.66667</v>
      </c>
      <c r="H333" s="1">
        <f>IFERROR(__xludf.DUMMYFUNCTION("""COMPUTED_VALUE"""),703.66)</f>
        <v>703.66</v>
      </c>
      <c r="J333" s="2">
        <f>IFERROR(__xludf.DUMMYFUNCTION("""COMPUTED_VALUE"""),45776.66666666667)</f>
        <v>45776.66667</v>
      </c>
      <c r="K333" s="1">
        <f>IFERROR(__xludf.DUMMYFUNCTION("""COMPUTED_VALUE"""),717.5)</f>
        <v>717.5</v>
      </c>
      <c r="M333" s="2">
        <f>IFERROR(__xludf.DUMMYFUNCTION("""COMPUTED_VALUE"""),45776.66666666667)</f>
        <v>45776.66667</v>
      </c>
      <c r="N333" s="1">
        <f>IFERROR(__xludf.DUMMYFUNCTION("""COMPUTED_VALUE"""),1.05067667E8)</f>
        <v>105067667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IFERROR(__xludf.DUMMYFUNCTION("""COMPUTED_VALUE"""),723.24)</f>
        <v>723.24</v>
      </c>
      <c r="D334" s="2">
        <f>IFERROR(__xludf.DUMMYFUNCTION("""COMPUTED_VALUE"""),45777.66666666667)</f>
        <v>45777.66667</v>
      </c>
      <c r="E334" s="1">
        <f>IFERROR(__xludf.DUMMYFUNCTION("""COMPUTED_VALUE"""),726.15)</f>
        <v>726.15</v>
      </c>
      <c r="G334" s="2">
        <f>IFERROR(__xludf.DUMMYFUNCTION("""COMPUTED_VALUE"""),45777.66666666667)</f>
        <v>45777.66667</v>
      </c>
      <c r="H334" s="1">
        <f>IFERROR(__xludf.DUMMYFUNCTION("""COMPUTED_VALUE"""),714.31)</f>
        <v>714.31</v>
      </c>
      <c r="J334" s="2">
        <f>IFERROR(__xludf.DUMMYFUNCTION("""COMPUTED_VALUE"""),45777.66666666667)</f>
        <v>45777.66667</v>
      </c>
      <c r="K334" s="1">
        <f>IFERROR(__xludf.DUMMYFUNCTION("""COMPUTED_VALUE"""),723.74)</f>
        <v>723.74</v>
      </c>
      <c r="M334" s="2">
        <f>IFERROR(__xludf.DUMMYFUNCTION("""COMPUTED_VALUE"""),45777.66666666667)</f>
        <v>45777.66667</v>
      </c>
      <c r="N334" s="1">
        <f>IFERROR(__xludf.DUMMYFUNCTION("""COMPUTED_VALUE"""),1.27206426E8)</f>
        <v>127206426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IFERROR(__xludf.DUMMYFUNCTION("""COMPUTED_VALUE"""),718.48)</f>
        <v>718.48</v>
      </c>
      <c r="D335" s="2">
        <f>IFERROR(__xludf.DUMMYFUNCTION("""COMPUTED_VALUE"""),45778.66666666667)</f>
        <v>45778.66667</v>
      </c>
      <c r="E335" s="1">
        <f>IFERROR(__xludf.DUMMYFUNCTION("""COMPUTED_VALUE"""),718.48)</f>
        <v>718.48</v>
      </c>
      <c r="G335" s="2">
        <f>IFERROR(__xludf.DUMMYFUNCTION("""COMPUTED_VALUE"""),45778.66666666667)</f>
        <v>45778.66667</v>
      </c>
      <c r="H335" s="1">
        <f>IFERROR(__xludf.DUMMYFUNCTION("""COMPUTED_VALUE"""),712.65)</f>
        <v>712.65</v>
      </c>
      <c r="J335" s="2">
        <f>IFERROR(__xludf.DUMMYFUNCTION("""COMPUTED_VALUE"""),45778.66666666667)</f>
        <v>45778.66667</v>
      </c>
      <c r="K335" s="1">
        <f>IFERROR(__xludf.DUMMYFUNCTION("""COMPUTED_VALUE"""),713.21)</f>
        <v>713.21</v>
      </c>
      <c r="M335" s="2">
        <f>IFERROR(__xludf.DUMMYFUNCTION("""COMPUTED_VALUE"""),45778.66666666667)</f>
        <v>45778.66667</v>
      </c>
      <c r="N335" s="1">
        <f>IFERROR(__xludf.DUMMYFUNCTION("""COMPUTED_VALUE"""),1.0973938E8)</f>
        <v>109739380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IFERROR(__xludf.DUMMYFUNCTION("""COMPUTED_VALUE"""),715.5)</f>
        <v>715.5</v>
      </c>
      <c r="D336" s="2">
        <f>IFERROR(__xludf.DUMMYFUNCTION("""COMPUTED_VALUE"""),45779.66666666667)</f>
        <v>45779.66667</v>
      </c>
      <c r="E336" s="1">
        <f>IFERROR(__xludf.DUMMYFUNCTION("""COMPUTED_VALUE"""),717.58)</f>
        <v>717.58</v>
      </c>
      <c r="G336" s="2">
        <f>IFERROR(__xludf.DUMMYFUNCTION("""COMPUTED_VALUE"""),45779.66666666667)</f>
        <v>45779.66667</v>
      </c>
      <c r="H336" s="1">
        <f>IFERROR(__xludf.DUMMYFUNCTION("""COMPUTED_VALUE"""),711.74)</f>
        <v>711.74</v>
      </c>
      <c r="J336" s="2">
        <f>IFERROR(__xludf.DUMMYFUNCTION("""COMPUTED_VALUE"""),45779.66666666667)</f>
        <v>45779.66667</v>
      </c>
      <c r="K336" s="1">
        <f>IFERROR(__xludf.DUMMYFUNCTION("""COMPUTED_VALUE"""),714.99)</f>
        <v>714.99</v>
      </c>
      <c r="M336" s="2">
        <f>IFERROR(__xludf.DUMMYFUNCTION("""COMPUTED_VALUE"""),45779.66666666667)</f>
        <v>45779.66667</v>
      </c>
      <c r="N336" s="1">
        <f>IFERROR(__xludf.DUMMYFUNCTION("""COMPUTED_VALUE"""),1.29506176E8)</f>
        <v>129506176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IFERROR(__xludf.DUMMYFUNCTION("""COMPUTED_VALUE"""),715.05)</f>
        <v>715.05</v>
      </c>
      <c r="D337" s="2">
        <f>IFERROR(__xludf.DUMMYFUNCTION("""COMPUTED_VALUE"""),45782.66666666667)</f>
        <v>45782.66667</v>
      </c>
      <c r="E337" s="1">
        <f>IFERROR(__xludf.DUMMYFUNCTION("""COMPUTED_VALUE"""),715.05)</f>
        <v>715.05</v>
      </c>
      <c r="G337" s="2">
        <f>IFERROR(__xludf.DUMMYFUNCTION("""COMPUTED_VALUE"""),45782.66666666667)</f>
        <v>45782.66667</v>
      </c>
      <c r="H337" s="1">
        <f>IFERROR(__xludf.DUMMYFUNCTION("""COMPUTED_VALUE"""),706.92)</f>
        <v>706.92</v>
      </c>
      <c r="J337" s="2">
        <f>IFERROR(__xludf.DUMMYFUNCTION("""COMPUTED_VALUE"""),45782.66666666667)</f>
        <v>45782.66667</v>
      </c>
      <c r="K337" s="1">
        <f>IFERROR(__xludf.DUMMYFUNCTION("""COMPUTED_VALUE"""),712.24)</f>
        <v>712.24</v>
      </c>
      <c r="M337" s="2">
        <f>IFERROR(__xludf.DUMMYFUNCTION("""COMPUTED_VALUE"""),45782.66666666667)</f>
        <v>45782.66667</v>
      </c>
      <c r="N337" s="1">
        <f>IFERROR(__xludf.DUMMYFUNCTION("""COMPUTED_VALUE"""),1.5106562E8)</f>
        <v>151065620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IFERROR(__xludf.DUMMYFUNCTION("""COMPUTED_VALUE"""),711.43)</f>
        <v>711.43</v>
      </c>
      <c r="D338" s="2">
        <f>IFERROR(__xludf.DUMMYFUNCTION("""COMPUTED_VALUE"""),45783.66666666667)</f>
        <v>45783.66667</v>
      </c>
      <c r="E338" s="1">
        <f>IFERROR(__xludf.DUMMYFUNCTION("""COMPUTED_VALUE"""),711.81)</f>
        <v>711.81</v>
      </c>
      <c r="G338" s="2">
        <f>IFERROR(__xludf.DUMMYFUNCTION("""COMPUTED_VALUE"""),45783.66666666667)</f>
        <v>45783.66667</v>
      </c>
      <c r="H338" s="1">
        <f>IFERROR(__xludf.DUMMYFUNCTION("""COMPUTED_VALUE"""),707.52)</f>
        <v>707.52</v>
      </c>
      <c r="J338" s="2">
        <f>IFERROR(__xludf.DUMMYFUNCTION("""COMPUTED_VALUE"""),45783.66666666667)</f>
        <v>45783.66667</v>
      </c>
      <c r="K338" s="1">
        <f>IFERROR(__xludf.DUMMYFUNCTION("""COMPUTED_VALUE"""),710.45)</f>
        <v>710.45</v>
      </c>
      <c r="M338" s="2">
        <f>IFERROR(__xludf.DUMMYFUNCTION("""COMPUTED_VALUE"""),45783.66666666667)</f>
        <v>45783.66667</v>
      </c>
      <c r="N338" s="1">
        <f>IFERROR(__xludf.DUMMYFUNCTION("""COMPUTED_VALUE"""),1.15107451E8)</f>
        <v>115107451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IFERROR(__xludf.DUMMYFUNCTION("""COMPUTED_VALUE"""),711.14)</f>
        <v>711.14</v>
      </c>
      <c r="D339" s="2">
        <f>IFERROR(__xludf.DUMMYFUNCTION("""COMPUTED_VALUE"""),45784.66666666667)</f>
        <v>45784.66667</v>
      </c>
      <c r="E339" s="1">
        <f>IFERROR(__xludf.DUMMYFUNCTION("""COMPUTED_VALUE"""),715.68)</f>
        <v>715.68</v>
      </c>
      <c r="G339" s="2">
        <f>IFERROR(__xludf.DUMMYFUNCTION("""COMPUTED_VALUE"""),45784.66666666667)</f>
        <v>45784.66667</v>
      </c>
      <c r="H339" s="1">
        <f>IFERROR(__xludf.DUMMYFUNCTION("""COMPUTED_VALUE"""),707.92)</f>
        <v>707.92</v>
      </c>
      <c r="J339" s="2">
        <f>IFERROR(__xludf.DUMMYFUNCTION("""COMPUTED_VALUE"""),45784.66666666667)</f>
        <v>45784.66667</v>
      </c>
      <c r="K339" s="1">
        <f>IFERROR(__xludf.DUMMYFUNCTION("""COMPUTED_VALUE"""),712.71)</f>
        <v>712.71</v>
      </c>
      <c r="M339" s="2">
        <f>IFERROR(__xludf.DUMMYFUNCTION("""COMPUTED_VALUE"""),45784.66666666667)</f>
        <v>45784.66667</v>
      </c>
      <c r="N339" s="1">
        <f>IFERROR(__xludf.DUMMYFUNCTION("""COMPUTED_VALUE"""),1.12795137E8)</f>
        <v>112795137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IFERROR(__xludf.DUMMYFUNCTION("""COMPUTED_VALUE"""),711.17)</f>
        <v>711.17</v>
      </c>
      <c r="D340" s="2">
        <f>IFERROR(__xludf.DUMMYFUNCTION("""COMPUTED_VALUE"""),45785.66666666667)</f>
        <v>45785.66667</v>
      </c>
      <c r="E340" s="1">
        <f>IFERROR(__xludf.DUMMYFUNCTION("""COMPUTED_VALUE"""),716.63)</f>
        <v>716.63</v>
      </c>
      <c r="G340" s="2">
        <f>IFERROR(__xludf.DUMMYFUNCTION("""COMPUTED_VALUE"""),45785.66666666667)</f>
        <v>45785.66667</v>
      </c>
      <c r="H340" s="1">
        <f>IFERROR(__xludf.DUMMYFUNCTION("""COMPUTED_VALUE"""),709.2)</f>
        <v>709.2</v>
      </c>
      <c r="J340" s="2">
        <f>IFERROR(__xludf.DUMMYFUNCTION("""COMPUTED_VALUE"""),45785.66666666667)</f>
        <v>45785.66667</v>
      </c>
      <c r="K340" s="1">
        <f>IFERROR(__xludf.DUMMYFUNCTION("""COMPUTED_VALUE"""),709.77)</f>
        <v>709.77</v>
      </c>
      <c r="M340" s="2">
        <f>IFERROR(__xludf.DUMMYFUNCTION("""COMPUTED_VALUE"""),45785.66666666667)</f>
        <v>45785.66667</v>
      </c>
      <c r="N340" s="1">
        <f>IFERROR(__xludf.DUMMYFUNCTION("""COMPUTED_VALUE"""),1.13410336E8)</f>
        <v>113410336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IFERROR(__xludf.DUMMYFUNCTION("""COMPUTED_VALUE"""),708.1)</f>
        <v>708.1</v>
      </c>
      <c r="D341" s="2">
        <f>IFERROR(__xludf.DUMMYFUNCTION("""COMPUTED_VALUE"""),45786.66666666667)</f>
        <v>45786.66667</v>
      </c>
      <c r="E341" s="1">
        <f>IFERROR(__xludf.DUMMYFUNCTION("""COMPUTED_VALUE"""),710.99)</f>
        <v>710.99</v>
      </c>
      <c r="G341" s="2">
        <f>IFERROR(__xludf.DUMMYFUNCTION("""COMPUTED_VALUE"""),45786.66666666667)</f>
        <v>45786.66667</v>
      </c>
      <c r="H341" s="1">
        <f>IFERROR(__xludf.DUMMYFUNCTION("""COMPUTED_VALUE"""),705.19)</f>
        <v>705.19</v>
      </c>
      <c r="J341" s="2">
        <f>IFERROR(__xludf.DUMMYFUNCTION("""COMPUTED_VALUE"""),45786.66666666667)</f>
        <v>45786.66667</v>
      </c>
      <c r="K341" s="1">
        <f>IFERROR(__xludf.DUMMYFUNCTION("""COMPUTED_VALUE"""),705.33)</f>
        <v>705.33</v>
      </c>
      <c r="M341" s="2">
        <f>IFERROR(__xludf.DUMMYFUNCTION("""COMPUTED_VALUE"""),45786.66666666667)</f>
        <v>45786.66667</v>
      </c>
      <c r="N341" s="1">
        <f>IFERROR(__xludf.DUMMYFUNCTION("""COMPUTED_VALUE"""),9.6783683E7)</f>
        <v>96783683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IFERROR(__xludf.DUMMYFUNCTION("""COMPUTED_VALUE"""),705.95)</f>
        <v>705.95</v>
      </c>
      <c r="D342" s="2">
        <f>IFERROR(__xludf.DUMMYFUNCTION("""COMPUTED_VALUE"""),45789.66666666667)</f>
        <v>45789.66667</v>
      </c>
      <c r="E342" s="1">
        <f>IFERROR(__xludf.DUMMYFUNCTION("""COMPUTED_VALUE"""),708.56)</f>
        <v>708.56</v>
      </c>
      <c r="G342" s="2">
        <f>IFERROR(__xludf.DUMMYFUNCTION("""COMPUTED_VALUE"""),45789.66666666667)</f>
        <v>45789.66667</v>
      </c>
      <c r="H342" s="1">
        <f>IFERROR(__xludf.DUMMYFUNCTION("""COMPUTED_VALUE"""),699.13)</f>
        <v>699.13</v>
      </c>
      <c r="J342" s="2">
        <f>IFERROR(__xludf.DUMMYFUNCTION("""COMPUTED_VALUE"""),45789.66666666667)</f>
        <v>45789.66667</v>
      </c>
      <c r="K342" s="1">
        <f>IFERROR(__xludf.DUMMYFUNCTION("""COMPUTED_VALUE"""),705.03)</f>
        <v>705.03</v>
      </c>
      <c r="M342" s="2">
        <f>IFERROR(__xludf.DUMMYFUNCTION("""COMPUTED_VALUE"""),45789.66666666667)</f>
        <v>45789.66667</v>
      </c>
      <c r="N342" s="1">
        <f>IFERROR(__xludf.DUMMYFUNCTION("""COMPUTED_VALUE"""),1.36942002E8)</f>
        <v>136942002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IFERROR(__xludf.DUMMYFUNCTION("""COMPUTED_VALUE"""),704.54)</f>
        <v>704.54</v>
      </c>
      <c r="D343" s="2">
        <f>IFERROR(__xludf.DUMMYFUNCTION("""COMPUTED_VALUE"""),45790.66666666667)</f>
        <v>45790.66667</v>
      </c>
      <c r="E343" s="1">
        <f>IFERROR(__xludf.DUMMYFUNCTION("""COMPUTED_VALUE"""),704.64)</f>
        <v>704.64</v>
      </c>
      <c r="G343" s="2">
        <f>IFERROR(__xludf.DUMMYFUNCTION("""COMPUTED_VALUE"""),45790.66666666667)</f>
        <v>45790.66667</v>
      </c>
      <c r="H343" s="1">
        <f>IFERROR(__xludf.DUMMYFUNCTION("""COMPUTED_VALUE"""),695.36)</f>
        <v>695.36</v>
      </c>
      <c r="J343" s="2">
        <f>IFERROR(__xludf.DUMMYFUNCTION("""COMPUTED_VALUE"""),45790.66666666667)</f>
        <v>45790.66667</v>
      </c>
      <c r="K343" s="1">
        <f>IFERROR(__xludf.DUMMYFUNCTION("""COMPUTED_VALUE"""),697.31)</f>
        <v>697.31</v>
      </c>
      <c r="M343" s="2">
        <f>IFERROR(__xludf.DUMMYFUNCTION("""COMPUTED_VALUE"""),45790.66666666667)</f>
        <v>45790.66667</v>
      </c>
      <c r="N343" s="1">
        <f>IFERROR(__xludf.DUMMYFUNCTION("""COMPUTED_VALUE"""),1.34316055E8)</f>
        <v>134316055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IFERROR(__xludf.DUMMYFUNCTION("""COMPUTED_VALUE"""),696.34)</f>
        <v>696.34</v>
      </c>
      <c r="D344" s="2">
        <f>IFERROR(__xludf.DUMMYFUNCTION("""COMPUTED_VALUE"""),45791.66666666667)</f>
        <v>45791.66667</v>
      </c>
      <c r="E344" s="1">
        <f>IFERROR(__xludf.DUMMYFUNCTION("""COMPUTED_VALUE"""),696.34)</f>
        <v>696.34</v>
      </c>
      <c r="G344" s="2">
        <f>IFERROR(__xludf.DUMMYFUNCTION("""COMPUTED_VALUE"""),45791.66666666667)</f>
        <v>45791.66667</v>
      </c>
      <c r="H344" s="1">
        <f>IFERROR(__xludf.DUMMYFUNCTION("""COMPUTED_VALUE"""),690.01)</f>
        <v>690.01</v>
      </c>
      <c r="J344" s="2">
        <f>IFERROR(__xludf.DUMMYFUNCTION("""COMPUTED_VALUE"""),45791.66666666667)</f>
        <v>45791.66667</v>
      </c>
      <c r="K344" s="1">
        <f>IFERROR(__xludf.DUMMYFUNCTION("""COMPUTED_VALUE"""),693.1)</f>
        <v>693.1</v>
      </c>
      <c r="M344" s="2">
        <f>IFERROR(__xludf.DUMMYFUNCTION("""COMPUTED_VALUE"""),45791.66666666667)</f>
        <v>45791.66667</v>
      </c>
      <c r="N344" s="1">
        <f>IFERROR(__xludf.DUMMYFUNCTION("""COMPUTED_VALUE"""),1.30158632E8)</f>
        <v>130158632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IFERROR(__xludf.DUMMYFUNCTION("""COMPUTED_VALUE"""),694.23)</f>
        <v>694.23</v>
      </c>
      <c r="D345" s="2">
        <f>IFERROR(__xludf.DUMMYFUNCTION("""COMPUTED_VALUE"""),45792.66666666667)</f>
        <v>45792.66667</v>
      </c>
      <c r="E345" s="1">
        <f>IFERROR(__xludf.DUMMYFUNCTION("""COMPUTED_VALUE"""),709.76)</f>
        <v>709.76</v>
      </c>
      <c r="G345" s="2">
        <f>IFERROR(__xludf.DUMMYFUNCTION("""COMPUTED_VALUE"""),45792.66666666667)</f>
        <v>45792.66667</v>
      </c>
      <c r="H345" s="1">
        <f>IFERROR(__xludf.DUMMYFUNCTION("""COMPUTED_VALUE"""),694.23)</f>
        <v>694.23</v>
      </c>
      <c r="J345" s="2">
        <f>IFERROR(__xludf.DUMMYFUNCTION("""COMPUTED_VALUE"""),45792.66666666667)</f>
        <v>45792.66667</v>
      </c>
      <c r="K345" s="1">
        <f>IFERROR(__xludf.DUMMYFUNCTION("""COMPUTED_VALUE"""),709.27)</f>
        <v>709.27</v>
      </c>
      <c r="M345" s="2">
        <f>IFERROR(__xludf.DUMMYFUNCTION("""COMPUTED_VALUE"""),45792.66666666667)</f>
        <v>45792.66667</v>
      </c>
      <c r="N345" s="1">
        <f>IFERROR(__xludf.DUMMYFUNCTION("""COMPUTED_VALUE"""),1.20046896E8)</f>
        <v>120046896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IFERROR(__xludf.DUMMYFUNCTION("""COMPUTED_VALUE"""),710.92)</f>
        <v>710.92</v>
      </c>
      <c r="D346" s="2">
        <f>IFERROR(__xludf.DUMMYFUNCTION("""COMPUTED_VALUE"""),45793.66666666667)</f>
        <v>45793.66667</v>
      </c>
      <c r="E346" s="1">
        <f>IFERROR(__xludf.DUMMYFUNCTION("""COMPUTED_VALUE"""),714.56)</f>
        <v>714.56</v>
      </c>
      <c r="G346" s="2">
        <f>IFERROR(__xludf.DUMMYFUNCTION("""COMPUTED_VALUE"""),45793.66666666667)</f>
        <v>45793.66667</v>
      </c>
      <c r="H346" s="1">
        <f>IFERROR(__xludf.DUMMYFUNCTION("""COMPUTED_VALUE"""),706.55)</f>
        <v>706.55</v>
      </c>
      <c r="J346" s="2">
        <f>IFERROR(__xludf.DUMMYFUNCTION("""COMPUTED_VALUE"""),45793.66666666667)</f>
        <v>45793.66667</v>
      </c>
      <c r="K346" s="1">
        <f>IFERROR(__xludf.DUMMYFUNCTION("""COMPUTED_VALUE"""),714.02)</f>
        <v>714.02</v>
      </c>
      <c r="M346" s="2">
        <f>IFERROR(__xludf.DUMMYFUNCTION("""COMPUTED_VALUE"""),45793.66666666667)</f>
        <v>45793.66667</v>
      </c>
      <c r="N346" s="1">
        <f>IFERROR(__xludf.DUMMYFUNCTION("""COMPUTED_VALUE"""),1.23700481E8)</f>
        <v>123700481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IFERROR(__xludf.DUMMYFUNCTION("""COMPUTED_VALUE"""),713.77)</f>
        <v>713.77</v>
      </c>
      <c r="D347" s="2">
        <f>IFERROR(__xludf.DUMMYFUNCTION("""COMPUTED_VALUE"""),45796.66666666667)</f>
        <v>45796.66667</v>
      </c>
      <c r="E347" s="1">
        <f>IFERROR(__xludf.DUMMYFUNCTION("""COMPUTED_VALUE"""),714.16)</f>
        <v>714.16</v>
      </c>
      <c r="G347" s="2">
        <f>IFERROR(__xludf.DUMMYFUNCTION("""COMPUTED_VALUE"""),45796.66666666667)</f>
        <v>45796.66667</v>
      </c>
      <c r="H347" s="1">
        <f>IFERROR(__xludf.DUMMYFUNCTION("""COMPUTED_VALUE"""),710.14)</f>
        <v>710.14</v>
      </c>
      <c r="J347" s="2">
        <f>IFERROR(__xludf.DUMMYFUNCTION("""COMPUTED_VALUE"""),45796.66666666667)</f>
        <v>45796.66667</v>
      </c>
      <c r="K347" s="1">
        <f>IFERROR(__xludf.DUMMYFUNCTION("""COMPUTED_VALUE"""),712.37)</f>
        <v>712.37</v>
      </c>
      <c r="M347" s="2">
        <f>IFERROR(__xludf.DUMMYFUNCTION("""COMPUTED_VALUE"""),45796.66666666667)</f>
        <v>45796.66667</v>
      </c>
      <c r="N347" s="1">
        <f>IFERROR(__xludf.DUMMYFUNCTION("""COMPUTED_VALUE"""),1.10488792E8)</f>
        <v>110488792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IFERROR(__xludf.DUMMYFUNCTION("""COMPUTED_VALUE"""),712.41)</f>
        <v>712.41</v>
      </c>
      <c r="D348" s="2">
        <f>IFERROR(__xludf.DUMMYFUNCTION("""COMPUTED_VALUE"""),45797.66666666667)</f>
        <v>45797.66667</v>
      </c>
      <c r="E348" s="1">
        <f>IFERROR(__xludf.DUMMYFUNCTION("""COMPUTED_VALUE"""),715.83)</f>
        <v>715.83</v>
      </c>
      <c r="G348" s="2">
        <f>IFERROR(__xludf.DUMMYFUNCTION("""COMPUTED_VALUE"""),45797.66666666667)</f>
        <v>45797.66667</v>
      </c>
      <c r="H348" s="1">
        <f>IFERROR(__xludf.DUMMYFUNCTION("""COMPUTED_VALUE"""),710.83)</f>
        <v>710.83</v>
      </c>
      <c r="J348" s="2">
        <f>IFERROR(__xludf.DUMMYFUNCTION("""COMPUTED_VALUE"""),45797.66666666667)</f>
        <v>45797.66667</v>
      </c>
      <c r="K348" s="1">
        <f>IFERROR(__xludf.DUMMYFUNCTION("""COMPUTED_VALUE"""),711.98)</f>
        <v>711.98</v>
      </c>
      <c r="M348" s="2">
        <f>IFERROR(__xludf.DUMMYFUNCTION("""COMPUTED_VALUE"""),45797.66666666667)</f>
        <v>45797.66667</v>
      </c>
      <c r="N348" s="1">
        <f>IFERROR(__xludf.DUMMYFUNCTION("""COMPUTED_VALUE"""),1.03410096E8)</f>
        <v>103410096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IFERROR(__xludf.DUMMYFUNCTION("""COMPUTED_VALUE"""),711.32)</f>
        <v>711.32</v>
      </c>
      <c r="D349" s="2">
        <f>IFERROR(__xludf.DUMMYFUNCTION("""COMPUTED_VALUE"""),45798.66666666667)</f>
        <v>45798.66667</v>
      </c>
      <c r="E349" s="1">
        <f>IFERROR(__xludf.DUMMYFUNCTION("""COMPUTED_VALUE"""),712.39)</f>
        <v>712.39</v>
      </c>
      <c r="G349" s="2">
        <f>IFERROR(__xludf.DUMMYFUNCTION("""COMPUTED_VALUE"""),45798.66666666667)</f>
        <v>45798.66667</v>
      </c>
      <c r="H349" s="1">
        <f>IFERROR(__xludf.DUMMYFUNCTION("""COMPUTED_VALUE"""),702.79)</f>
        <v>702.79</v>
      </c>
      <c r="J349" s="2">
        <f>IFERROR(__xludf.DUMMYFUNCTION("""COMPUTED_VALUE"""),45798.66666666667)</f>
        <v>45798.66667</v>
      </c>
      <c r="K349" s="1">
        <f>IFERROR(__xludf.DUMMYFUNCTION("""COMPUTED_VALUE"""),703.88)</f>
        <v>703.88</v>
      </c>
      <c r="M349" s="2">
        <f>IFERROR(__xludf.DUMMYFUNCTION("""COMPUTED_VALUE"""),45798.66666666667)</f>
        <v>45798.66667</v>
      </c>
      <c r="N349" s="1">
        <f>IFERROR(__xludf.DUMMYFUNCTION("""COMPUTED_VALUE"""),1.22421356E8)</f>
        <v>122421356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IFERROR(__xludf.DUMMYFUNCTION("""COMPUTED_VALUE"""),703.44)</f>
        <v>703.44</v>
      </c>
      <c r="D350" s="2">
        <f>IFERROR(__xludf.DUMMYFUNCTION("""COMPUTED_VALUE"""),45799.66666666667)</f>
        <v>45799.66667</v>
      </c>
      <c r="E350" s="1">
        <f>IFERROR(__xludf.DUMMYFUNCTION("""COMPUTED_VALUE"""),703.44)</f>
        <v>703.44</v>
      </c>
      <c r="G350" s="2">
        <f>IFERROR(__xludf.DUMMYFUNCTION("""COMPUTED_VALUE"""),45799.66666666667)</f>
        <v>45799.66667</v>
      </c>
      <c r="H350" s="1">
        <f>IFERROR(__xludf.DUMMYFUNCTION("""COMPUTED_VALUE"""),696.11)</f>
        <v>696.11</v>
      </c>
      <c r="J350" s="2">
        <f>IFERROR(__xludf.DUMMYFUNCTION("""COMPUTED_VALUE"""),45799.66666666667)</f>
        <v>45799.66667</v>
      </c>
      <c r="K350" s="1">
        <f>IFERROR(__xludf.DUMMYFUNCTION("""COMPUTED_VALUE"""),700.08)</f>
        <v>700.08</v>
      </c>
      <c r="M350" s="2">
        <f>IFERROR(__xludf.DUMMYFUNCTION("""COMPUTED_VALUE"""),45799.66666666667)</f>
        <v>45799.66667</v>
      </c>
      <c r="N350" s="1">
        <f>IFERROR(__xludf.DUMMYFUNCTION("""COMPUTED_VALUE"""),1.1794363E8)</f>
        <v>117943630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IFERROR(__xludf.DUMMYFUNCTION("""COMPUTED_VALUE"""),700.22)</f>
        <v>700.22</v>
      </c>
      <c r="D351" s="2">
        <f>IFERROR(__xludf.DUMMYFUNCTION("""COMPUTED_VALUE"""),45800.66666666667)</f>
        <v>45800.66667</v>
      </c>
      <c r="E351" s="1">
        <f>IFERROR(__xludf.DUMMYFUNCTION("""COMPUTED_VALUE"""),703.73)</f>
        <v>703.73</v>
      </c>
      <c r="G351" s="2">
        <f>IFERROR(__xludf.DUMMYFUNCTION("""COMPUTED_VALUE"""),45800.66666666667)</f>
        <v>45800.66667</v>
      </c>
      <c r="H351" s="1">
        <f>IFERROR(__xludf.DUMMYFUNCTION("""COMPUTED_VALUE"""),693.19)</f>
        <v>693.19</v>
      </c>
      <c r="J351" s="2">
        <f>IFERROR(__xludf.DUMMYFUNCTION("""COMPUTED_VALUE"""),45800.66666666667)</f>
        <v>45800.66667</v>
      </c>
      <c r="K351" s="1">
        <f>IFERROR(__xludf.DUMMYFUNCTION("""COMPUTED_VALUE"""),701.93)</f>
        <v>701.93</v>
      </c>
      <c r="M351" s="2">
        <f>IFERROR(__xludf.DUMMYFUNCTION("""COMPUTED_VALUE"""),45800.66666666667)</f>
        <v>45800.66667</v>
      </c>
      <c r="N351" s="1">
        <f>IFERROR(__xludf.DUMMYFUNCTION("""COMPUTED_VALUE"""),1.01141514E8)</f>
        <v>101141514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IFERROR(__xludf.DUMMYFUNCTION("""COMPUTED_VALUE"""),703.49)</f>
        <v>703.49</v>
      </c>
      <c r="D352" s="2">
        <f>IFERROR(__xludf.DUMMYFUNCTION("""COMPUTED_VALUE"""),45804.66666666667)</f>
        <v>45804.66667</v>
      </c>
      <c r="E352" s="1">
        <f>IFERROR(__xludf.DUMMYFUNCTION("""COMPUTED_VALUE"""),708.87)</f>
        <v>708.87</v>
      </c>
      <c r="G352" s="2">
        <f>IFERROR(__xludf.DUMMYFUNCTION("""COMPUTED_VALUE"""),45804.66666666667)</f>
        <v>45804.66667</v>
      </c>
      <c r="H352" s="1">
        <f>IFERROR(__xludf.DUMMYFUNCTION("""COMPUTED_VALUE"""),702.75)</f>
        <v>702.75</v>
      </c>
      <c r="J352" s="2">
        <f>IFERROR(__xludf.DUMMYFUNCTION("""COMPUTED_VALUE"""),45804.66666666667)</f>
        <v>45804.66667</v>
      </c>
      <c r="K352" s="1">
        <f>IFERROR(__xludf.DUMMYFUNCTION("""COMPUTED_VALUE"""),708.41)</f>
        <v>708.41</v>
      </c>
      <c r="M352" s="2">
        <f>IFERROR(__xludf.DUMMYFUNCTION("""COMPUTED_VALUE"""),45804.66666666667)</f>
        <v>45804.66667</v>
      </c>
      <c r="N352" s="1">
        <f>IFERROR(__xludf.DUMMYFUNCTION("""COMPUTED_VALUE"""),1.17848182E8)</f>
        <v>117848182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IFERROR(__xludf.DUMMYFUNCTION("""COMPUTED_VALUE"""),708.34)</f>
        <v>708.34</v>
      </c>
      <c r="D353" s="2">
        <f>IFERROR(__xludf.DUMMYFUNCTION("""COMPUTED_VALUE"""),45805.66666666667)</f>
        <v>45805.66667</v>
      </c>
      <c r="E353" s="1">
        <f>IFERROR(__xludf.DUMMYFUNCTION("""COMPUTED_VALUE"""),710.24)</f>
        <v>710.24</v>
      </c>
      <c r="G353" s="2">
        <f>IFERROR(__xludf.DUMMYFUNCTION("""COMPUTED_VALUE"""),45805.66666666667)</f>
        <v>45805.66667</v>
      </c>
      <c r="H353" s="1">
        <f>IFERROR(__xludf.DUMMYFUNCTION("""COMPUTED_VALUE"""),701.14)</f>
        <v>701.14</v>
      </c>
      <c r="J353" s="2">
        <f>IFERROR(__xludf.DUMMYFUNCTION("""COMPUTED_VALUE"""),45805.66666666667)</f>
        <v>45805.66667</v>
      </c>
      <c r="K353" s="1">
        <f>IFERROR(__xludf.DUMMYFUNCTION("""COMPUTED_VALUE"""),702.08)</f>
        <v>702.08</v>
      </c>
      <c r="M353" s="2">
        <f>IFERROR(__xludf.DUMMYFUNCTION("""COMPUTED_VALUE"""),45805.66666666667)</f>
        <v>45805.66667</v>
      </c>
      <c r="N353" s="1">
        <f>IFERROR(__xludf.DUMMYFUNCTION("""COMPUTED_VALUE"""),9.4101002E7)</f>
        <v>94101002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IFERROR(__xludf.DUMMYFUNCTION("""COMPUTED_VALUE"""),702.34)</f>
        <v>702.34</v>
      </c>
      <c r="D354" s="2">
        <f>IFERROR(__xludf.DUMMYFUNCTION("""COMPUTED_VALUE"""),45806.66666666667)</f>
        <v>45806.66667</v>
      </c>
      <c r="E354" s="1">
        <f>IFERROR(__xludf.DUMMYFUNCTION("""COMPUTED_VALUE"""),708.78)</f>
        <v>708.78</v>
      </c>
      <c r="G354" s="2">
        <f>IFERROR(__xludf.DUMMYFUNCTION("""COMPUTED_VALUE"""),45806.66666666667)</f>
        <v>45806.66667</v>
      </c>
      <c r="H354" s="1">
        <f>IFERROR(__xludf.DUMMYFUNCTION("""COMPUTED_VALUE"""),698.84)</f>
        <v>698.84</v>
      </c>
      <c r="J354" s="2">
        <f>IFERROR(__xludf.DUMMYFUNCTION("""COMPUTED_VALUE"""),45806.66666666667)</f>
        <v>45806.66667</v>
      </c>
      <c r="K354" s="1">
        <f>IFERROR(__xludf.DUMMYFUNCTION("""COMPUTED_VALUE"""),708.32)</f>
        <v>708.32</v>
      </c>
      <c r="M354" s="2">
        <f>IFERROR(__xludf.DUMMYFUNCTION("""COMPUTED_VALUE"""),45806.66666666667)</f>
        <v>45806.66667</v>
      </c>
      <c r="N354" s="1">
        <f>IFERROR(__xludf.DUMMYFUNCTION("""COMPUTED_VALUE"""),1.14762209E8)</f>
        <v>114762209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IFERROR(__xludf.DUMMYFUNCTION("""COMPUTED_VALUE"""),709.31)</f>
        <v>709.31</v>
      </c>
      <c r="D355" s="2">
        <f>IFERROR(__xludf.DUMMYFUNCTION("""COMPUTED_VALUE"""),45807.66666666667)</f>
        <v>45807.66667</v>
      </c>
      <c r="E355" s="1">
        <f>IFERROR(__xludf.DUMMYFUNCTION("""COMPUTED_VALUE"""),712.72)</f>
        <v>712.72</v>
      </c>
      <c r="G355" s="2">
        <f>IFERROR(__xludf.DUMMYFUNCTION("""COMPUTED_VALUE"""),45807.66666666667)</f>
        <v>45807.66667</v>
      </c>
      <c r="H355" s="1">
        <f>IFERROR(__xludf.DUMMYFUNCTION("""COMPUTED_VALUE"""),706.91)</f>
        <v>706.91</v>
      </c>
      <c r="J355" s="2">
        <f>IFERROR(__xludf.DUMMYFUNCTION("""COMPUTED_VALUE"""),45807.66666666667)</f>
        <v>45807.66667</v>
      </c>
      <c r="K355" s="1">
        <f>IFERROR(__xludf.DUMMYFUNCTION("""COMPUTED_VALUE"""),710.08)</f>
        <v>710.08</v>
      </c>
      <c r="M355" s="2">
        <f>IFERROR(__xludf.DUMMYFUNCTION("""COMPUTED_VALUE"""),45807.66666666667)</f>
        <v>45807.66667</v>
      </c>
      <c r="N355" s="1">
        <f>IFERROR(__xludf.DUMMYFUNCTION("""COMPUTED_VALUE"""),1.8583754E8)</f>
        <v>185837540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IFERROR(__xludf.DUMMYFUNCTION("""COMPUTED_VALUE"""),708.57)</f>
        <v>708.57</v>
      </c>
      <c r="D356" s="2">
        <f>IFERROR(__xludf.DUMMYFUNCTION("""COMPUTED_VALUE"""),45810.66666666667)</f>
        <v>45810.66667</v>
      </c>
      <c r="E356" s="1">
        <f>IFERROR(__xludf.DUMMYFUNCTION("""COMPUTED_VALUE"""),708.57)</f>
        <v>708.57</v>
      </c>
      <c r="G356" s="2">
        <f>IFERROR(__xludf.DUMMYFUNCTION("""COMPUTED_VALUE"""),45810.66666666667)</f>
        <v>45810.66667</v>
      </c>
      <c r="H356" s="1">
        <f>IFERROR(__xludf.DUMMYFUNCTION("""COMPUTED_VALUE"""),699.29)</f>
        <v>699.29</v>
      </c>
      <c r="J356" s="2">
        <f>IFERROR(__xludf.DUMMYFUNCTION("""COMPUTED_VALUE"""),45810.66666666667)</f>
        <v>45810.66667</v>
      </c>
      <c r="K356" s="1">
        <f>IFERROR(__xludf.DUMMYFUNCTION("""COMPUTED_VALUE"""),707.83)</f>
        <v>707.83</v>
      </c>
      <c r="M356" s="2">
        <f>IFERROR(__xludf.DUMMYFUNCTION("""COMPUTED_VALUE"""),45810.66666666667)</f>
        <v>45810.66667</v>
      </c>
      <c r="N356" s="1">
        <f>IFERROR(__xludf.DUMMYFUNCTION("""COMPUTED_VALUE"""),1.10413828E8)</f>
        <v>110413828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IFERROR(__xludf.DUMMYFUNCTION("""COMPUTED_VALUE"""),706.27)</f>
        <v>706.27</v>
      </c>
      <c r="D357" s="2">
        <f>IFERROR(__xludf.DUMMYFUNCTION("""COMPUTED_VALUE"""),45811.66666666667)</f>
        <v>45811.66667</v>
      </c>
      <c r="E357" s="1">
        <f>IFERROR(__xludf.DUMMYFUNCTION("""COMPUTED_VALUE"""),707.07)</f>
        <v>707.07</v>
      </c>
      <c r="G357" s="2">
        <f>IFERROR(__xludf.DUMMYFUNCTION("""COMPUTED_VALUE"""),45811.66666666667)</f>
        <v>45811.66667</v>
      </c>
      <c r="H357" s="1">
        <f>IFERROR(__xludf.DUMMYFUNCTION("""COMPUTED_VALUE"""),700.35)</f>
        <v>700.35</v>
      </c>
      <c r="J357" s="2">
        <f>IFERROR(__xludf.DUMMYFUNCTION("""COMPUTED_VALUE"""),45811.66666666667)</f>
        <v>45811.66667</v>
      </c>
      <c r="K357" s="1">
        <f>IFERROR(__xludf.DUMMYFUNCTION("""COMPUTED_VALUE"""),705.65)</f>
        <v>705.65</v>
      </c>
      <c r="M357" s="2">
        <f>IFERROR(__xludf.DUMMYFUNCTION("""COMPUTED_VALUE"""),45811.66666666667)</f>
        <v>45811.66667</v>
      </c>
      <c r="N357" s="1">
        <f>IFERROR(__xludf.DUMMYFUNCTION("""COMPUTED_VALUE"""),1.25021364E8)</f>
        <v>125021364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IFERROR(__xludf.DUMMYFUNCTION("""COMPUTED_VALUE"""),706.47)</f>
        <v>706.47</v>
      </c>
      <c r="D358" s="2">
        <f>IFERROR(__xludf.DUMMYFUNCTION("""COMPUTED_VALUE"""),45812.66666666667)</f>
        <v>45812.66667</v>
      </c>
      <c r="E358" s="1">
        <f>IFERROR(__xludf.DUMMYFUNCTION("""COMPUTED_VALUE"""),709.55)</f>
        <v>709.55</v>
      </c>
      <c r="G358" s="2">
        <f>IFERROR(__xludf.DUMMYFUNCTION("""COMPUTED_VALUE"""),45812.66666666667)</f>
        <v>45812.66667</v>
      </c>
      <c r="H358" s="1">
        <f>IFERROR(__xludf.DUMMYFUNCTION("""COMPUTED_VALUE"""),701.33)</f>
        <v>701.33</v>
      </c>
      <c r="J358" s="2">
        <f>IFERROR(__xludf.DUMMYFUNCTION("""COMPUTED_VALUE"""),45812.66666666667)</f>
        <v>45812.66667</v>
      </c>
      <c r="K358" s="1">
        <f>IFERROR(__xludf.DUMMYFUNCTION("""COMPUTED_VALUE"""),704.59)</f>
        <v>704.59</v>
      </c>
      <c r="M358" s="2">
        <f>IFERROR(__xludf.DUMMYFUNCTION("""COMPUTED_VALUE"""),45812.66666666667)</f>
        <v>45812.66667</v>
      </c>
      <c r="N358" s="1">
        <f>IFERROR(__xludf.DUMMYFUNCTION("""COMPUTED_VALUE"""),1.15367924E8)</f>
        <v>115367924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IFERROR(__xludf.DUMMYFUNCTION("""COMPUTED_VALUE"""),703.96)</f>
        <v>703.96</v>
      </c>
      <c r="D359" s="2">
        <f>IFERROR(__xludf.DUMMYFUNCTION("""COMPUTED_VALUE"""),45813.66666666667)</f>
        <v>45813.66667</v>
      </c>
      <c r="E359" s="1">
        <f>IFERROR(__xludf.DUMMYFUNCTION("""COMPUTED_VALUE"""),703.96)</f>
        <v>703.96</v>
      </c>
      <c r="G359" s="2">
        <f>IFERROR(__xludf.DUMMYFUNCTION("""COMPUTED_VALUE"""),45813.66666666667)</f>
        <v>45813.66667</v>
      </c>
      <c r="H359" s="1">
        <f>IFERROR(__xludf.DUMMYFUNCTION("""COMPUTED_VALUE"""),697.8)</f>
        <v>697.8</v>
      </c>
      <c r="J359" s="2">
        <f>IFERROR(__xludf.DUMMYFUNCTION("""COMPUTED_VALUE"""),45813.66666666667)</f>
        <v>45813.66667</v>
      </c>
      <c r="K359" s="1">
        <f>IFERROR(__xludf.DUMMYFUNCTION("""COMPUTED_VALUE"""),699.5)</f>
        <v>699.5</v>
      </c>
      <c r="M359" s="2">
        <f>IFERROR(__xludf.DUMMYFUNCTION("""COMPUTED_VALUE"""),45813.66666666667)</f>
        <v>45813.66667</v>
      </c>
      <c r="N359" s="1">
        <f>IFERROR(__xludf.DUMMYFUNCTION("""COMPUTED_VALUE"""),1.24779497E8)</f>
        <v>124779497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IFERROR(__xludf.DUMMYFUNCTION("""COMPUTED_VALUE"""),700.3)</f>
        <v>700.3</v>
      </c>
      <c r="D360" s="2">
        <f>IFERROR(__xludf.DUMMYFUNCTION("""COMPUTED_VALUE"""),45814.66666666667)</f>
        <v>45814.66667</v>
      </c>
      <c r="E360" s="1">
        <f>IFERROR(__xludf.DUMMYFUNCTION("""COMPUTED_VALUE"""),703.23)</f>
        <v>703.23</v>
      </c>
      <c r="G360" s="2">
        <f>IFERROR(__xludf.DUMMYFUNCTION("""COMPUTED_VALUE"""),45814.66666666667)</f>
        <v>45814.66667</v>
      </c>
      <c r="H360" s="1">
        <f>IFERROR(__xludf.DUMMYFUNCTION("""COMPUTED_VALUE"""),698.08)</f>
        <v>698.08</v>
      </c>
      <c r="J360" s="2">
        <f>IFERROR(__xludf.DUMMYFUNCTION("""COMPUTED_VALUE"""),45814.66666666667)</f>
        <v>45814.66667</v>
      </c>
      <c r="K360" s="1">
        <f>IFERROR(__xludf.DUMMYFUNCTION("""COMPUTED_VALUE"""),701.22)</f>
        <v>701.22</v>
      </c>
      <c r="M360" s="2">
        <f>IFERROR(__xludf.DUMMYFUNCTION("""COMPUTED_VALUE"""),45814.66666666667)</f>
        <v>45814.66667</v>
      </c>
      <c r="N360" s="1">
        <f>IFERROR(__xludf.DUMMYFUNCTION("""COMPUTED_VALUE"""),9.4825775E7)</f>
        <v>94825775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IFERROR(__xludf.DUMMYFUNCTION("""COMPUTED_VALUE"""),700.37)</f>
        <v>700.37</v>
      </c>
      <c r="D361" s="2">
        <f>IFERROR(__xludf.DUMMYFUNCTION("""COMPUTED_VALUE"""),45817.66666666667)</f>
        <v>45817.66667</v>
      </c>
      <c r="E361" s="1">
        <f>IFERROR(__xludf.DUMMYFUNCTION("""COMPUTED_VALUE"""),705.0)</f>
        <v>705</v>
      </c>
      <c r="G361" s="2">
        <f>IFERROR(__xludf.DUMMYFUNCTION("""COMPUTED_VALUE"""),45817.66666666667)</f>
        <v>45817.66667</v>
      </c>
      <c r="H361" s="1">
        <f>IFERROR(__xludf.DUMMYFUNCTION("""COMPUTED_VALUE"""),698.07)</f>
        <v>698.07</v>
      </c>
      <c r="J361" s="2">
        <f>IFERROR(__xludf.DUMMYFUNCTION("""COMPUTED_VALUE"""),45817.66666666667)</f>
        <v>45817.66667</v>
      </c>
      <c r="K361" s="1">
        <f>IFERROR(__xludf.DUMMYFUNCTION("""COMPUTED_VALUE"""),704.07)</f>
        <v>704.07</v>
      </c>
      <c r="M361" s="2">
        <f>IFERROR(__xludf.DUMMYFUNCTION("""COMPUTED_VALUE"""),45817.66666666667)</f>
        <v>45817.66667</v>
      </c>
      <c r="N361" s="1">
        <f>IFERROR(__xludf.DUMMYFUNCTION("""COMPUTED_VALUE"""),1.21222448E8)</f>
        <v>121222448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IFERROR(__xludf.DUMMYFUNCTION("""COMPUTED_VALUE"""),705.22)</f>
        <v>705.22</v>
      </c>
      <c r="D362" s="2">
        <f>IFERROR(__xludf.DUMMYFUNCTION("""COMPUTED_VALUE"""),45818.66666666667)</f>
        <v>45818.66667</v>
      </c>
      <c r="E362" s="1">
        <f>IFERROR(__xludf.DUMMYFUNCTION("""COMPUTED_VALUE"""),710.86)</f>
        <v>710.86</v>
      </c>
      <c r="G362" s="2">
        <f>IFERROR(__xludf.DUMMYFUNCTION("""COMPUTED_VALUE"""),45818.66666666667)</f>
        <v>45818.66667</v>
      </c>
      <c r="H362" s="1">
        <f>IFERROR(__xludf.DUMMYFUNCTION("""COMPUTED_VALUE"""),702.21)</f>
        <v>702.21</v>
      </c>
      <c r="J362" s="2">
        <f>IFERROR(__xludf.DUMMYFUNCTION("""COMPUTED_VALUE"""),45818.66666666667)</f>
        <v>45818.66667</v>
      </c>
      <c r="K362" s="1">
        <f>IFERROR(__xludf.DUMMYFUNCTION("""COMPUTED_VALUE"""),707.79)</f>
        <v>707.79</v>
      </c>
      <c r="M362" s="2">
        <f>IFERROR(__xludf.DUMMYFUNCTION("""COMPUTED_VALUE"""),45818.66666666667)</f>
        <v>45818.66667</v>
      </c>
      <c r="N362" s="1">
        <f>IFERROR(__xludf.DUMMYFUNCTION("""COMPUTED_VALUE"""),1.32432706E8)</f>
        <v>132432706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IFERROR(__xludf.DUMMYFUNCTION("""COMPUTED_VALUE"""),707.29)</f>
        <v>707.29</v>
      </c>
      <c r="D363" s="2">
        <f>IFERROR(__xludf.DUMMYFUNCTION("""COMPUTED_VALUE"""),45819.66666666667)</f>
        <v>45819.66667</v>
      </c>
      <c r="E363" s="1">
        <f>IFERROR(__xludf.DUMMYFUNCTION("""COMPUTED_VALUE"""),707.29)</f>
        <v>707.29</v>
      </c>
      <c r="G363" s="2">
        <f>IFERROR(__xludf.DUMMYFUNCTION("""COMPUTED_VALUE"""),45819.66666666667)</f>
        <v>45819.66667</v>
      </c>
      <c r="H363" s="1">
        <f>IFERROR(__xludf.DUMMYFUNCTION("""COMPUTED_VALUE"""),701.32)</f>
        <v>701.32</v>
      </c>
      <c r="J363" s="2">
        <f>IFERROR(__xludf.DUMMYFUNCTION("""COMPUTED_VALUE"""),45819.66666666667)</f>
        <v>45819.66667</v>
      </c>
      <c r="K363" s="1">
        <f>IFERROR(__xludf.DUMMYFUNCTION("""COMPUTED_VALUE"""),703.09)</f>
        <v>703.09</v>
      </c>
      <c r="M363" s="2">
        <f>IFERROR(__xludf.DUMMYFUNCTION("""COMPUTED_VALUE"""),45819.66666666667)</f>
        <v>45819.66667</v>
      </c>
      <c r="N363" s="1">
        <f>IFERROR(__xludf.DUMMYFUNCTION("""COMPUTED_VALUE"""),1.22474898E8)</f>
        <v>122474898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IFERROR(__xludf.DUMMYFUNCTION("""COMPUTED_VALUE"""),703.11)</f>
        <v>703.11</v>
      </c>
      <c r="D364" s="2">
        <f>IFERROR(__xludf.DUMMYFUNCTION("""COMPUTED_VALUE"""),45820.66666666667)</f>
        <v>45820.66667</v>
      </c>
      <c r="E364" s="1">
        <f>IFERROR(__xludf.DUMMYFUNCTION("""COMPUTED_VALUE"""),709.76)</f>
        <v>709.76</v>
      </c>
      <c r="G364" s="2">
        <f>IFERROR(__xludf.DUMMYFUNCTION("""COMPUTED_VALUE"""),45820.66666666667)</f>
        <v>45820.66667</v>
      </c>
      <c r="H364" s="1">
        <f>IFERROR(__xludf.DUMMYFUNCTION("""COMPUTED_VALUE"""),701.32)</f>
        <v>701.32</v>
      </c>
      <c r="J364" s="2">
        <f>IFERROR(__xludf.DUMMYFUNCTION("""COMPUTED_VALUE"""),45820.66666666667)</f>
        <v>45820.66667</v>
      </c>
      <c r="K364" s="1">
        <f>IFERROR(__xludf.DUMMYFUNCTION("""COMPUTED_VALUE"""),709.71)</f>
        <v>709.71</v>
      </c>
      <c r="M364" s="2">
        <f>IFERROR(__xludf.DUMMYFUNCTION("""COMPUTED_VALUE"""),45820.66666666667)</f>
        <v>45820.66667</v>
      </c>
      <c r="N364" s="1">
        <f>IFERROR(__xludf.DUMMYFUNCTION("""COMPUTED_VALUE"""),1.24917046E8)</f>
        <v>124917046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IFERROR(__xludf.DUMMYFUNCTION("""COMPUTED_VALUE"""),708.68)</f>
        <v>708.68</v>
      </c>
      <c r="D365" s="2">
        <f>IFERROR(__xludf.DUMMYFUNCTION("""COMPUTED_VALUE"""),45821.66666666667)</f>
        <v>45821.66667</v>
      </c>
      <c r="E365" s="1">
        <f>IFERROR(__xludf.DUMMYFUNCTION("""COMPUTED_VALUE"""),711.41)</f>
        <v>711.41</v>
      </c>
      <c r="G365" s="2">
        <f>IFERROR(__xludf.DUMMYFUNCTION("""COMPUTED_VALUE"""),45821.66666666667)</f>
        <v>45821.66667</v>
      </c>
      <c r="H365" s="1">
        <f>IFERROR(__xludf.DUMMYFUNCTION("""COMPUTED_VALUE"""),699.32)</f>
        <v>699.32</v>
      </c>
      <c r="J365" s="2">
        <f>IFERROR(__xludf.DUMMYFUNCTION("""COMPUTED_VALUE"""),45821.66666666667)</f>
        <v>45821.66667</v>
      </c>
      <c r="K365" s="1">
        <f>IFERROR(__xludf.DUMMYFUNCTION("""COMPUTED_VALUE"""),701.03)</f>
        <v>701.03</v>
      </c>
      <c r="M365" s="2">
        <f>IFERROR(__xludf.DUMMYFUNCTION("""COMPUTED_VALUE"""),45821.66666666667)</f>
        <v>45821.66667</v>
      </c>
      <c r="N365" s="1">
        <f>IFERROR(__xludf.DUMMYFUNCTION("""COMPUTED_VALUE"""),1.3661766E8)</f>
        <v>136617660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IFERROR(__xludf.DUMMYFUNCTION("""COMPUTED_VALUE"""),702.88)</f>
        <v>702.88</v>
      </c>
      <c r="D366" s="2">
        <f>IFERROR(__xludf.DUMMYFUNCTION("""COMPUTED_VALUE"""),45824.66666666667)</f>
        <v>45824.66667</v>
      </c>
      <c r="E366" s="1">
        <f>IFERROR(__xludf.DUMMYFUNCTION("""COMPUTED_VALUE"""),708.25)</f>
        <v>708.25</v>
      </c>
      <c r="G366" s="2">
        <f>IFERROR(__xludf.DUMMYFUNCTION("""COMPUTED_VALUE"""),45824.66666666667)</f>
        <v>45824.66667</v>
      </c>
      <c r="H366" s="1">
        <f>IFERROR(__xludf.DUMMYFUNCTION("""COMPUTED_VALUE"""),698.29)</f>
        <v>698.29</v>
      </c>
      <c r="J366" s="2">
        <f>IFERROR(__xludf.DUMMYFUNCTION("""COMPUTED_VALUE"""),45824.66666666667)</f>
        <v>45824.66667</v>
      </c>
      <c r="K366" s="1">
        <f>IFERROR(__xludf.DUMMYFUNCTION("""COMPUTED_VALUE"""),702.23)</f>
        <v>702.23</v>
      </c>
      <c r="M366" s="2">
        <f>IFERROR(__xludf.DUMMYFUNCTION("""COMPUTED_VALUE"""),45824.66666666667)</f>
        <v>45824.66667</v>
      </c>
      <c r="N366" s="1">
        <f>IFERROR(__xludf.DUMMYFUNCTION("""COMPUTED_VALUE"""),1.45850032E8)</f>
        <v>145850032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IFERROR(__xludf.DUMMYFUNCTION("""COMPUTED_VALUE"""),701.19)</f>
        <v>701.19</v>
      </c>
      <c r="D367" s="2">
        <f>IFERROR(__xludf.DUMMYFUNCTION("""COMPUTED_VALUE"""),45825.66666666667)</f>
        <v>45825.66667</v>
      </c>
      <c r="E367" s="1">
        <f>IFERROR(__xludf.DUMMYFUNCTION("""COMPUTED_VALUE"""),702.61)</f>
        <v>702.61</v>
      </c>
      <c r="G367" s="2">
        <f>IFERROR(__xludf.DUMMYFUNCTION("""COMPUTED_VALUE"""),45825.66666666667)</f>
        <v>45825.66667</v>
      </c>
      <c r="H367" s="1">
        <f>IFERROR(__xludf.DUMMYFUNCTION("""COMPUTED_VALUE"""),693.79)</f>
        <v>693.79</v>
      </c>
      <c r="J367" s="2">
        <f>IFERROR(__xludf.DUMMYFUNCTION("""COMPUTED_VALUE"""),45825.66666666667)</f>
        <v>45825.66667</v>
      </c>
      <c r="K367" s="1">
        <f>IFERROR(__xludf.DUMMYFUNCTION("""COMPUTED_VALUE"""),694.29)</f>
        <v>694.29</v>
      </c>
      <c r="M367" s="2">
        <f>IFERROR(__xludf.DUMMYFUNCTION("""COMPUTED_VALUE"""),45825.66666666667)</f>
        <v>45825.66667</v>
      </c>
      <c r="N367" s="1">
        <f>IFERROR(__xludf.DUMMYFUNCTION("""COMPUTED_VALUE"""),1.35318553E8)</f>
        <v>135318553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IFERROR(__xludf.DUMMYFUNCTION("""COMPUTED_VALUE"""),694.76)</f>
        <v>694.76</v>
      </c>
      <c r="D368" s="2">
        <f>IFERROR(__xludf.DUMMYFUNCTION("""COMPUTED_VALUE"""),45826.66666666667)</f>
        <v>45826.66667</v>
      </c>
      <c r="E368" s="1">
        <f>IFERROR(__xludf.DUMMYFUNCTION("""COMPUTED_VALUE"""),697.14)</f>
        <v>697.14</v>
      </c>
      <c r="G368" s="2">
        <f>IFERROR(__xludf.DUMMYFUNCTION("""COMPUTED_VALUE"""),45826.66666666667)</f>
        <v>45826.66667</v>
      </c>
      <c r="H368" s="1">
        <f>IFERROR(__xludf.DUMMYFUNCTION("""COMPUTED_VALUE"""),692.27)</f>
        <v>692.27</v>
      </c>
      <c r="J368" s="2">
        <f>IFERROR(__xludf.DUMMYFUNCTION("""COMPUTED_VALUE"""),45826.66666666667)</f>
        <v>45826.66667</v>
      </c>
      <c r="K368" s="1">
        <f>IFERROR(__xludf.DUMMYFUNCTION("""COMPUTED_VALUE"""),692.96)</f>
        <v>692.96</v>
      </c>
      <c r="M368" s="2">
        <f>IFERROR(__xludf.DUMMYFUNCTION("""COMPUTED_VALUE"""),45826.66666666667)</f>
        <v>45826.66667</v>
      </c>
      <c r="N368" s="1">
        <f>IFERROR(__xludf.DUMMYFUNCTION("""COMPUTED_VALUE"""),1.31826132E8)</f>
        <v>131826132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IFERROR(__xludf.DUMMYFUNCTION("""COMPUTED_VALUE"""),694.35)</f>
        <v>694.35</v>
      </c>
      <c r="D369" s="2">
        <f>IFERROR(__xludf.DUMMYFUNCTION("""COMPUTED_VALUE"""),45828.66666666667)</f>
        <v>45828.66667</v>
      </c>
      <c r="E369" s="1">
        <f>IFERROR(__xludf.DUMMYFUNCTION("""COMPUTED_VALUE"""),699.08)</f>
        <v>699.08</v>
      </c>
      <c r="G369" s="2">
        <f>IFERROR(__xludf.DUMMYFUNCTION("""COMPUTED_VALUE"""),45828.66666666667)</f>
        <v>45828.66667</v>
      </c>
      <c r="H369" s="1">
        <f>IFERROR(__xludf.DUMMYFUNCTION("""COMPUTED_VALUE"""),693.37)</f>
        <v>693.37</v>
      </c>
      <c r="J369" s="2">
        <f>IFERROR(__xludf.DUMMYFUNCTION("""COMPUTED_VALUE"""),45828.66666666667)</f>
        <v>45828.66667</v>
      </c>
      <c r="K369" s="1">
        <f>IFERROR(__xludf.DUMMYFUNCTION("""COMPUTED_VALUE"""),694.47)</f>
        <v>694.47</v>
      </c>
      <c r="M369" s="2">
        <f>IFERROR(__xludf.DUMMYFUNCTION("""COMPUTED_VALUE"""),45828.66666666667)</f>
        <v>45828.66667</v>
      </c>
      <c r="N369" s="1">
        <f>IFERROR(__xludf.DUMMYFUNCTION("""COMPUTED_VALUE"""),2.56671909E8)</f>
        <v>256671909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IFERROR(__xludf.DUMMYFUNCTION("""COMPUTED_VALUE"""),695.75)</f>
        <v>695.75</v>
      </c>
      <c r="D370" s="2">
        <f>IFERROR(__xludf.DUMMYFUNCTION("""COMPUTED_VALUE"""),45831.66666666667)</f>
        <v>45831.66667</v>
      </c>
      <c r="E370" s="1">
        <f>IFERROR(__xludf.DUMMYFUNCTION("""COMPUTED_VALUE"""),699.48)</f>
        <v>699.48</v>
      </c>
      <c r="G370" s="2">
        <f>IFERROR(__xludf.DUMMYFUNCTION("""COMPUTED_VALUE"""),45831.66666666667)</f>
        <v>45831.66667</v>
      </c>
      <c r="H370" s="1">
        <f>IFERROR(__xludf.DUMMYFUNCTION("""COMPUTED_VALUE"""),691.63)</f>
        <v>691.63</v>
      </c>
      <c r="J370" s="2">
        <f>IFERROR(__xludf.DUMMYFUNCTION("""COMPUTED_VALUE"""),45831.66666666667)</f>
        <v>45831.66667</v>
      </c>
      <c r="K370" s="1">
        <f>IFERROR(__xludf.DUMMYFUNCTION("""COMPUTED_VALUE"""),698.31)</f>
        <v>698.31</v>
      </c>
      <c r="M370" s="2">
        <f>IFERROR(__xludf.DUMMYFUNCTION("""COMPUTED_VALUE"""),45831.66666666667)</f>
        <v>45831.66667</v>
      </c>
      <c r="N370" s="1">
        <f>IFERROR(__xludf.DUMMYFUNCTION("""COMPUTED_VALUE"""),1.38595055E8)</f>
        <v>138595055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IFERROR(__xludf.DUMMYFUNCTION("""COMPUTED_VALUE"""),698.96)</f>
        <v>698.96</v>
      </c>
      <c r="D371" s="2">
        <f>IFERROR(__xludf.DUMMYFUNCTION("""COMPUTED_VALUE"""),45832.66666666667)</f>
        <v>45832.66667</v>
      </c>
      <c r="E371" s="1">
        <f>IFERROR(__xludf.DUMMYFUNCTION("""COMPUTED_VALUE"""),703.55)</f>
        <v>703.55</v>
      </c>
      <c r="G371" s="2">
        <f>IFERROR(__xludf.DUMMYFUNCTION("""COMPUTED_VALUE"""),45832.66666666667)</f>
        <v>45832.66667</v>
      </c>
      <c r="H371" s="1">
        <f>IFERROR(__xludf.DUMMYFUNCTION("""COMPUTED_VALUE"""),697.73)</f>
        <v>697.73</v>
      </c>
      <c r="J371" s="2">
        <f>IFERROR(__xludf.DUMMYFUNCTION("""COMPUTED_VALUE"""),45832.66666666667)</f>
        <v>45832.66667</v>
      </c>
      <c r="K371" s="1">
        <f>IFERROR(__xludf.DUMMYFUNCTION("""COMPUTED_VALUE"""),702.27)</f>
        <v>702.27</v>
      </c>
      <c r="M371" s="2">
        <f>IFERROR(__xludf.DUMMYFUNCTION("""COMPUTED_VALUE"""),45832.66666666667)</f>
        <v>45832.66667</v>
      </c>
      <c r="N371" s="1">
        <f>IFERROR(__xludf.DUMMYFUNCTION("""COMPUTED_VALUE"""),1.36475386E8)</f>
        <v>136475386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IFERROR(__xludf.DUMMYFUNCTION("""COMPUTED_VALUE"""),699.01)</f>
        <v>699.01</v>
      </c>
      <c r="D372" s="2">
        <f>IFERROR(__xludf.DUMMYFUNCTION("""COMPUTED_VALUE"""),45833.66666666667)</f>
        <v>45833.66667</v>
      </c>
      <c r="E372" s="1">
        <f>IFERROR(__xludf.DUMMYFUNCTION("""COMPUTED_VALUE"""),699.01)</f>
        <v>699.01</v>
      </c>
      <c r="G372" s="2">
        <f>IFERROR(__xludf.DUMMYFUNCTION("""COMPUTED_VALUE"""),45833.66666666667)</f>
        <v>45833.66667</v>
      </c>
      <c r="H372" s="1">
        <f>IFERROR(__xludf.DUMMYFUNCTION("""COMPUTED_VALUE"""),688.76)</f>
        <v>688.76</v>
      </c>
      <c r="J372" s="2">
        <f>IFERROR(__xludf.DUMMYFUNCTION("""COMPUTED_VALUE"""),45833.66666666667)</f>
        <v>45833.66667</v>
      </c>
      <c r="K372" s="1">
        <f>IFERROR(__xludf.DUMMYFUNCTION("""COMPUTED_VALUE"""),690.25)</f>
        <v>690.25</v>
      </c>
      <c r="M372" s="2">
        <f>IFERROR(__xludf.DUMMYFUNCTION("""COMPUTED_VALUE"""),45833.66666666667)</f>
        <v>45833.66667</v>
      </c>
      <c r="N372" s="1">
        <f>IFERROR(__xludf.DUMMYFUNCTION("""COMPUTED_VALUE"""),1.43409846E8)</f>
        <v>143409846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IFERROR(__xludf.DUMMYFUNCTION("""COMPUTED_VALUE"""),691.85)</f>
        <v>691.85</v>
      </c>
      <c r="D373" s="2">
        <f>IFERROR(__xludf.DUMMYFUNCTION("""COMPUTED_VALUE"""),45834.66666666667)</f>
        <v>45834.66667</v>
      </c>
      <c r="E373" s="1">
        <f>IFERROR(__xludf.DUMMYFUNCTION("""COMPUTED_VALUE"""),696.55)</f>
        <v>696.55</v>
      </c>
      <c r="G373" s="2">
        <f>IFERROR(__xludf.DUMMYFUNCTION("""COMPUTED_VALUE"""),45834.66666666667)</f>
        <v>45834.66667</v>
      </c>
      <c r="H373" s="1">
        <f>IFERROR(__xludf.DUMMYFUNCTION("""COMPUTED_VALUE"""),690.13)</f>
        <v>690.13</v>
      </c>
      <c r="J373" s="2">
        <f>IFERROR(__xludf.DUMMYFUNCTION("""COMPUTED_VALUE"""),45834.66666666667)</f>
        <v>45834.66667</v>
      </c>
      <c r="K373" s="1">
        <f>IFERROR(__xludf.DUMMYFUNCTION("""COMPUTED_VALUE"""),692.23)</f>
        <v>692.23</v>
      </c>
      <c r="M373" s="2">
        <f>IFERROR(__xludf.DUMMYFUNCTION("""COMPUTED_VALUE"""),45834.66666666667)</f>
        <v>45834.66667</v>
      </c>
      <c r="N373" s="1">
        <f>IFERROR(__xludf.DUMMYFUNCTION("""COMPUTED_VALUE"""),1.42645398E8)</f>
        <v>142645398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IFERROR(__xludf.DUMMYFUNCTION("""COMPUTED_VALUE"""),692.51)</f>
        <v>692.51</v>
      </c>
      <c r="D374" s="2">
        <f>IFERROR(__xludf.DUMMYFUNCTION("""COMPUTED_VALUE"""),45835.66666666667)</f>
        <v>45835.66667</v>
      </c>
      <c r="E374" s="1">
        <f>IFERROR(__xludf.DUMMYFUNCTION("""COMPUTED_VALUE"""),697.7)</f>
        <v>697.7</v>
      </c>
      <c r="G374" s="2">
        <f>IFERROR(__xludf.DUMMYFUNCTION("""COMPUTED_VALUE"""),45835.66666666667)</f>
        <v>45835.66667</v>
      </c>
      <c r="H374" s="1">
        <f>IFERROR(__xludf.DUMMYFUNCTION("""COMPUTED_VALUE"""),691.59)</f>
        <v>691.59</v>
      </c>
      <c r="J374" s="2">
        <f>IFERROR(__xludf.DUMMYFUNCTION("""COMPUTED_VALUE"""),45835.66666666667)</f>
        <v>45835.66667</v>
      </c>
      <c r="K374" s="1">
        <f>IFERROR(__xludf.DUMMYFUNCTION("""COMPUTED_VALUE"""),696.56)</f>
        <v>696.56</v>
      </c>
      <c r="M374" s="2">
        <f>IFERROR(__xludf.DUMMYFUNCTION("""COMPUTED_VALUE"""),45835.66666666667)</f>
        <v>45835.66667</v>
      </c>
      <c r="N374" s="1">
        <f>IFERROR(__xludf.DUMMYFUNCTION("""COMPUTED_VALUE"""),2.06342598E8)</f>
        <v>206342598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IFERROR(__xludf.DUMMYFUNCTION("""COMPUTED_VALUE"""),695.74)</f>
        <v>695.74</v>
      </c>
      <c r="D375" s="2">
        <f>IFERROR(__xludf.DUMMYFUNCTION("""COMPUTED_VALUE"""),45838.66666666667)</f>
        <v>45838.66667</v>
      </c>
      <c r="E375" s="1">
        <f>IFERROR(__xludf.DUMMYFUNCTION("""COMPUTED_VALUE"""),701.3)</f>
        <v>701.3</v>
      </c>
      <c r="G375" s="2">
        <f>IFERROR(__xludf.DUMMYFUNCTION("""COMPUTED_VALUE"""),45838.66666666667)</f>
        <v>45838.66667</v>
      </c>
      <c r="H375" s="1">
        <f>IFERROR(__xludf.DUMMYFUNCTION("""COMPUTED_VALUE"""),695.09)</f>
        <v>695.09</v>
      </c>
      <c r="J375" s="2">
        <f>IFERROR(__xludf.DUMMYFUNCTION("""COMPUTED_VALUE"""),45838.66666666667)</f>
        <v>45838.66667</v>
      </c>
      <c r="K375" s="1">
        <f>IFERROR(__xludf.DUMMYFUNCTION("""COMPUTED_VALUE"""),700.6)</f>
        <v>700.6</v>
      </c>
      <c r="M375" s="2">
        <f>IFERROR(__xludf.DUMMYFUNCTION("""COMPUTED_VALUE"""),45838.66666666667)</f>
        <v>45838.66667</v>
      </c>
      <c r="N375" s="1">
        <f>IFERROR(__xludf.DUMMYFUNCTION("""COMPUTED_VALUE"""),1.48897489E8)</f>
        <v>148897489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IFERROR(__xludf.DUMMYFUNCTION("""COMPUTED_VALUE"""),701.94)</f>
        <v>701.94</v>
      </c>
      <c r="D376" s="2">
        <f>IFERROR(__xludf.DUMMYFUNCTION("""COMPUTED_VALUE"""),45839.66666666667)</f>
        <v>45839.66667</v>
      </c>
      <c r="E376" s="1">
        <f>IFERROR(__xludf.DUMMYFUNCTION("""COMPUTED_VALUE"""),720.37)</f>
        <v>720.37</v>
      </c>
      <c r="G376" s="2">
        <f>IFERROR(__xludf.DUMMYFUNCTION("""COMPUTED_VALUE"""),45839.66666666667)</f>
        <v>45839.66667</v>
      </c>
      <c r="H376" s="1">
        <f>IFERROR(__xludf.DUMMYFUNCTION("""COMPUTED_VALUE"""),701.94)</f>
        <v>701.94</v>
      </c>
      <c r="J376" s="2">
        <f>IFERROR(__xludf.DUMMYFUNCTION("""COMPUTED_VALUE"""),45839.66666666667)</f>
        <v>45839.66667</v>
      </c>
      <c r="K376" s="1">
        <f>IFERROR(__xludf.DUMMYFUNCTION("""COMPUTED_VALUE"""),714.7)</f>
        <v>714.7</v>
      </c>
      <c r="M376" s="2">
        <f>IFERROR(__xludf.DUMMYFUNCTION("""COMPUTED_VALUE"""),45839.66666666667)</f>
        <v>45839.66667</v>
      </c>
      <c r="N376" s="1">
        <f>IFERROR(__xludf.DUMMYFUNCTION("""COMPUTED_VALUE"""),1.76196547E8)</f>
        <v>176196547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IFERROR(__xludf.DUMMYFUNCTION("""COMPUTED_VALUE"""),714.96)</f>
        <v>714.96</v>
      </c>
      <c r="D377" s="2">
        <f>IFERROR(__xludf.DUMMYFUNCTION("""COMPUTED_VALUE"""),45840.66666666667)</f>
        <v>45840.66667</v>
      </c>
      <c r="E377" s="1">
        <f>IFERROR(__xludf.DUMMYFUNCTION("""COMPUTED_VALUE"""),719.14)</f>
        <v>719.14</v>
      </c>
      <c r="G377" s="2">
        <f>IFERROR(__xludf.DUMMYFUNCTION("""COMPUTED_VALUE"""),45840.66666666667)</f>
        <v>45840.66667</v>
      </c>
      <c r="H377" s="1">
        <f>IFERROR(__xludf.DUMMYFUNCTION("""COMPUTED_VALUE"""),711.61)</f>
        <v>711.61</v>
      </c>
      <c r="J377" s="2">
        <f>IFERROR(__xludf.DUMMYFUNCTION("""COMPUTED_VALUE"""),45840.66666666667)</f>
        <v>45840.66667</v>
      </c>
      <c r="K377" s="1">
        <f>IFERROR(__xludf.DUMMYFUNCTION("""COMPUTED_VALUE"""),717.29)</f>
        <v>717.29</v>
      </c>
      <c r="M377" s="2">
        <f>IFERROR(__xludf.DUMMYFUNCTION("""COMPUTED_VALUE"""),45840.66666666667)</f>
        <v>45840.66667</v>
      </c>
      <c r="N377" s="1">
        <f>IFERROR(__xludf.DUMMYFUNCTION("""COMPUTED_VALUE"""),1.31780997E8)</f>
        <v>131780997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IFERROR(__xludf.DUMMYFUNCTION("""COMPUTED_VALUE"""),718.24)</f>
        <v>718.24</v>
      </c>
      <c r="D378" s="2">
        <f>IFERROR(__xludf.DUMMYFUNCTION("""COMPUTED_VALUE"""),45841.54166666667)</f>
        <v>45841.54167</v>
      </c>
      <c r="E378" s="1">
        <f>IFERROR(__xludf.DUMMYFUNCTION("""COMPUTED_VALUE"""),718.24)</f>
        <v>718.24</v>
      </c>
      <c r="G378" s="2">
        <f>IFERROR(__xludf.DUMMYFUNCTION("""COMPUTED_VALUE"""),45841.54166666667)</f>
        <v>45841.54167</v>
      </c>
      <c r="H378" s="1">
        <f>IFERROR(__xludf.DUMMYFUNCTION("""COMPUTED_VALUE"""),712.08)</f>
        <v>712.08</v>
      </c>
      <c r="J378" s="2">
        <f>IFERROR(__xludf.DUMMYFUNCTION("""COMPUTED_VALUE"""),45841.54166666667)</f>
        <v>45841.54167</v>
      </c>
      <c r="K378" s="1">
        <f>IFERROR(__xludf.DUMMYFUNCTION("""COMPUTED_VALUE"""),714.82)</f>
        <v>714.82</v>
      </c>
      <c r="M378" s="2">
        <f>IFERROR(__xludf.DUMMYFUNCTION("""COMPUTED_VALUE"""),45841.54166666667)</f>
        <v>45841.54167</v>
      </c>
      <c r="N378" s="1">
        <f>IFERROR(__xludf.DUMMYFUNCTION("""COMPUTED_VALUE"""),7.7425248E7)</f>
        <v>77425248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IFERROR(__xludf.DUMMYFUNCTION("""COMPUTED_VALUE"""),715.0)</f>
        <v>715</v>
      </c>
      <c r="D379" s="2">
        <f>IFERROR(__xludf.DUMMYFUNCTION("""COMPUTED_VALUE"""),45845.66666666667)</f>
        <v>45845.66667</v>
      </c>
      <c r="E379" s="1">
        <f>IFERROR(__xludf.DUMMYFUNCTION("""COMPUTED_VALUE"""),715.0)</f>
        <v>715</v>
      </c>
      <c r="G379" s="2">
        <f>IFERROR(__xludf.DUMMYFUNCTION("""COMPUTED_VALUE"""),45845.66666666667)</f>
        <v>45845.66667</v>
      </c>
      <c r="H379" s="1">
        <f>IFERROR(__xludf.DUMMYFUNCTION("""COMPUTED_VALUE"""),707.08)</f>
        <v>707.08</v>
      </c>
      <c r="J379" s="2">
        <f>IFERROR(__xludf.DUMMYFUNCTION("""COMPUTED_VALUE"""),45845.66666666667)</f>
        <v>45845.66667</v>
      </c>
      <c r="K379" s="1">
        <f>IFERROR(__xludf.DUMMYFUNCTION("""COMPUTED_VALUE"""),708.59)</f>
        <v>708.59</v>
      </c>
      <c r="M379" s="2">
        <f>IFERROR(__xludf.DUMMYFUNCTION("""COMPUTED_VALUE"""),45845.66666666667)</f>
        <v>45845.66667</v>
      </c>
      <c r="N379" s="1">
        <f>IFERROR(__xludf.DUMMYFUNCTION("""COMPUTED_VALUE"""),1.32174877E8)</f>
        <v>132174877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IFERROR(__xludf.DUMMYFUNCTION("""COMPUTED_VALUE"""),705.55)</f>
        <v>705.55</v>
      </c>
      <c r="D380" s="2">
        <f>IFERROR(__xludf.DUMMYFUNCTION("""COMPUTED_VALUE"""),45846.66666666667)</f>
        <v>45846.66667</v>
      </c>
      <c r="E380" s="1">
        <f>IFERROR(__xludf.DUMMYFUNCTION("""COMPUTED_VALUE"""),708.41)</f>
        <v>708.41</v>
      </c>
      <c r="G380" s="2">
        <f>IFERROR(__xludf.DUMMYFUNCTION("""COMPUTED_VALUE"""),45846.66666666667)</f>
        <v>45846.66667</v>
      </c>
      <c r="H380" s="1">
        <f>IFERROR(__xludf.DUMMYFUNCTION("""COMPUTED_VALUE"""),702.5)</f>
        <v>702.5</v>
      </c>
      <c r="J380" s="2">
        <f>IFERROR(__xludf.DUMMYFUNCTION("""COMPUTED_VALUE"""),45846.66666666667)</f>
        <v>45846.66667</v>
      </c>
      <c r="K380" s="1">
        <f>IFERROR(__xludf.DUMMYFUNCTION("""COMPUTED_VALUE"""),705.95)</f>
        <v>705.95</v>
      </c>
      <c r="M380" s="2">
        <f>IFERROR(__xludf.DUMMYFUNCTION("""COMPUTED_VALUE"""),45846.66666666667)</f>
        <v>45846.66667</v>
      </c>
      <c r="N380" s="1">
        <f>IFERROR(__xludf.DUMMYFUNCTION("""COMPUTED_VALUE"""),1.28091487E8)</f>
        <v>128091487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IFERROR(__xludf.DUMMYFUNCTION("""COMPUTED_VALUE"""),705.84)</f>
        <v>705.84</v>
      </c>
      <c r="D381" s="2">
        <f>IFERROR(__xludf.DUMMYFUNCTION("""COMPUTED_VALUE"""),45847.66666666667)</f>
        <v>45847.66667</v>
      </c>
      <c r="E381" s="1">
        <f>IFERROR(__xludf.DUMMYFUNCTION("""COMPUTED_VALUE"""),705.84)</f>
        <v>705.84</v>
      </c>
      <c r="G381" s="2">
        <f>IFERROR(__xludf.DUMMYFUNCTION("""COMPUTED_VALUE"""),45847.66666666667)</f>
        <v>45847.66667</v>
      </c>
      <c r="H381" s="1">
        <f>IFERROR(__xludf.DUMMYFUNCTION("""COMPUTED_VALUE"""),692.81)</f>
        <v>692.81</v>
      </c>
      <c r="J381" s="2">
        <f>IFERROR(__xludf.DUMMYFUNCTION("""COMPUTED_VALUE"""),45847.66666666667)</f>
        <v>45847.66667</v>
      </c>
      <c r="K381" s="1">
        <f>IFERROR(__xludf.DUMMYFUNCTION("""COMPUTED_VALUE"""),698.21)</f>
        <v>698.21</v>
      </c>
      <c r="M381" s="2">
        <f>IFERROR(__xludf.DUMMYFUNCTION("""COMPUTED_VALUE"""),45847.66666666667)</f>
        <v>45847.66667</v>
      </c>
      <c r="N381" s="1">
        <f>IFERROR(__xludf.DUMMYFUNCTION("""COMPUTED_VALUE"""),1.59293436E8)</f>
        <v>159293436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IFERROR(__xludf.DUMMYFUNCTION("""COMPUTED_VALUE"""),695.81)</f>
        <v>695.81</v>
      </c>
      <c r="D382" s="2">
        <f>IFERROR(__xludf.DUMMYFUNCTION("""COMPUTED_VALUE"""),45848.66666666667)</f>
        <v>45848.66667</v>
      </c>
      <c r="E382" s="1">
        <f>IFERROR(__xludf.DUMMYFUNCTION("""COMPUTED_VALUE"""),703.68)</f>
        <v>703.68</v>
      </c>
      <c r="G382" s="2">
        <f>IFERROR(__xludf.DUMMYFUNCTION("""COMPUTED_VALUE"""),45848.66666666667)</f>
        <v>45848.66667</v>
      </c>
      <c r="H382" s="1">
        <f>IFERROR(__xludf.DUMMYFUNCTION("""COMPUTED_VALUE"""),693.62)</f>
        <v>693.62</v>
      </c>
      <c r="J382" s="2">
        <f>IFERROR(__xludf.DUMMYFUNCTION("""COMPUTED_VALUE"""),45848.66666666667)</f>
        <v>45848.66667</v>
      </c>
      <c r="K382" s="1">
        <f>IFERROR(__xludf.DUMMYFUNCTION("""COMPUTED_VALUE"""),702.1)</f>
        <v>702.1</v>
      </c>
      <c r="M382" s="2">
        <f>IFERROR(__xludf.DUMMYFUNCTION("""COMPUTED_VALUE"""),45848.66666666667)</f>
        <v>45848.66667</v>
      </c>
      <c r="N382" s="1">
        <f>IFERROR(__xludf.DUMMYFUNCTION("""COMPUTED_VALUE"""),1.62072915E8)</f>
        <v>162072915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IFERROR(__xludf.DUMMYFUNCTION("""COMPUTED_VALUE"""),698.81)</f>
        <v>698.81</v>
      </c>
      <c r="D383" s="2">
        <f>IFERROR(__xludf.DUMMYFUNCTION("""COMPUTED_VALUE"""),45849.66666666667)</f>
        <v>45849.66667</v>
      </c>
      <c r="E383" s="1">
        <f>IFERROR(__xludf.DUMMYFUNCTION("""COMPUTED_VALUE"""),703.16)</f>
        <v>703.16</v>
      </c>
      <c r="G383" s="2">
        <f>IFERROR(__xludf.DUMMYFUNCTION("""COMPUTED_VALUE"""),45849.66666666667)</f>
        <v>45849.66667</v>
      </c>
      <c r="H383" s="1">
        <f>IFERROR(__xludf.DUMMYFUNCTION("""COMPUTED_VALUE"""),695.25)</f>
        <v>695.25</v>
      </c>
      <c r="J383" s="2">
        <f>IFERROR(__xludf.DUMMYFUNCTION("""COMPUTED_VALUE"""),45849.66666666667)</f>
        <v>45849.66667</v>
      </c>
      <c r="K383" s="1">
        <f>IFERROR(__xludf.DUMMYFUNCTION("""COMPUTED_VALUE"""),701.25)</f>
        <v>701.25</v>
      </c>
      <c r="M383" s="2">
        <f>IFERROR(__xludf.DUMMYFUNCTION("""COMPUTED_VALUE"""),45849.66666666667)</f>
        <v>45849.66667</v>
      </c>
      <c r="N383" s="1">
        <f>IFERROR(__xludf.DUMMYFUNCTION("""COMPUTED_VALUE"""),1.72030322E8)</f>
        <v>172030322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IFERROR(__xludf.DUMMYFUNCTION("""COMPUTED_VALUE"""),700.58)</f>
        <v>700.58</v>
      </c>
      <c r="D384" s="2">
        <f>IFERROR(__xludf.DUMMYFUNCTION("""COMPUTED_VALUE"""),45852.66666666667)</f>
        <v>45852.66667</v>
      </c>
      <c r="E384" s="1">
        <f>IFERROR(__xludf.DUMMYFUNCTION("""COMPUTED_VALUE"""),701.43)</f>
        <v>701.43</v>
      </c>
      <c r="G384" s="2">
        <f>IFERROR(__xludf.DUMMYFUNCTION("""COMPUTED_VALUE"""),45852.66666666667)</f>
        <v>45852.66667</v>
      </c>
      <c r="H384" s="1">
        <f>IFERROR(__xludf.DUMMYFUNCTION("""COMPUTED_VALUE"""),695.75)</f>
        <v>695.75</v>
      </c>
      <c r="J384" s="2">
        <f>IFERROR(__xludf.DUMMYFUNCTION("""COMPUTED_VALUE"""),45852.66666666667)</f>
        <v>45852.66667</v>
      </c>
      <c r="K384" s="1">
        <f>IFERROR(__xludf.DUMMYFUNCTION("""COMPUTED_VALUE"""),699.44)</f>
        <v>699.44</v>
      </c>
      <c r="M384" s="2">
        <f>IFERROR(__xludf.DUMMYFUNCTION("""COMPUTED_VALUE"""),45852.66666666667)</f>
        <v>45852.66667</v>
      </c>
      <c r="N384" s="1">
        <f>IFERROR(__xludf.DUMMYFUNCTION("""COMPUTED_VALUE"""),1.51329768E8)</f>
        <v>151329768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IFERROR(__xludf.DUMMYFUNCTION("""COMPUTED_VALUE"""),699.09)</f>
        <v>699.09</v>
      </c>
      <c r="D385" s="2">
        <f>IFERROR(__xludf.DUMMYFUNCTION("""COMPUTED_VALUE"""),45853.66666666667)</f>
        <v>45853.66667</v>
      </c>
      <c r="E385" s="1">
        <f>IFERROR(__xludf.DUMMYFUNCTION("""COMPUTED_VALUE"""),699.23)</f>
        <v>699.23</v>
      </c>
      <c r="G385" s="2">
        <f>IFERROR(__xludf.DUMMYFUNCTION("""COMPUTED_VALUE"""),45853.66666666667)</f>
        <v>45853.66667</v>
      </c>
      <c r="H385" s="1">
        <f>IFERROR(__xludf.DUMMYFUNCTION("""COMPUTED_VALUE"""),692.29)</f>
        <v>692.29</v>
      </c>
      <c r="J385" s="2">
        <f>IFERROR(__xludf.DUMMYFUNCTION("""COMPUTED_VALUE"""),45853.66666666667)</f>
        <v>45853.66667</v>
      </c>
      <c r="K385" s="1">
        <f>IFERROR(__xludf.DUMMYFUNCTION("""COMPUTED_VALUE"""),692.55)</f>
        <v>692.55</v>
      </c>
      <c r="M385" s="2">
        <f>IFERROR(__xludf.DUMMYFUNCTION("""COMPUTED_VALUE"""),45853.66666666667)</f>
        <v>45853.66667</v>
      </c>
      <c r="N385" s="1">
        <f>IFERROR(__xludf.DUMMYFUNCTION("""COMPUTED_VALUE"""),1.33921317E8)</f>
        <v>133921317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IFERROR(__xludf.DUMMYFUNCTION("""COMPUTED_VALUE"""),692.92)</f>
        <v>692.92</v>
      </c>
      <c r="D386" s="2">
        <f>IFERROR(__xludf.DUMMYFUNCTION("""COMPUTED_VALUE"""),45854.66666666667)</f>
        <v>45854.66667</v>
      </c>
      <c r="E386" s="1">
        <f>IFERROR(__xludf.DUMMYFUNCTION("""COMPUTED_VALUE"""),697.05)</f>
        <v>697.05</v>
      </c>
      <c r="G386" s="2">
        <f>IFERROR(__xludf.DUMMYFUNCTION("""COMPUTED_VALUE"""),45854.66666666667)</f>
        <v>45854.66667</v>
      </c>
      <c r="H386" s="1">
        <f>IFERROR(__xludf.DUMMYFUNCTION("""COMPUTED_VALUE"""),689.57)</f>
        <v>689.57</v>
      </c>
      <c r="J386" s="2">
        <f>IFERROR(__xludf.DUMMYFUNCTION("""COMPUTED_VALUE"""),45854.66666666667)</f>
        <v>45854.66667</v>
      </c>
      <c r="K386" s="1">
        <f>IFERROR(__xludf.DUMMYFUNCTION("""COMPUTED_VALUE"""),696.69)</f>
        <v>696.69</v>
      </c>
      <c r="M386" s="2">
        <f>IFERROR(__xludf.DUMMYFUNCTION("""COMPUTED_VALUE"""),45854.66666666667)</f>
        <v>45854.66667</v>
      </c>
      <c r="N386" s="1">
        <f>IFERROR(__xludf.DUMMYFUNCTION("""COMPUTED_VALUE"""),1.27359865E8)</f>
        <v>127359865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IFERROR(__xludf.DUMMYFUNCTION("""COMPUTED_VALUE"""),704.3)</f>
        <v>704.3</v>
      </c>
      <c r="D387" s="2">
        <f>IFERROR(__xludf.DUMMYFUNCTION("""COMPUTED_VALUE"""),45855.66666666667)</f>
        <v>45855.66667</v>
      </c>
      <c r="E387" s="1">
        <f>IFERROR(__xludf.DUMMYFUNCTION("""COMPUTED_VALUE"""),717.18)</f>
        <v>717.18</v>
      </c>
      <c r="G387" s="2">
        <f>IFERROR(__xludf.DUMMYFUNCTION("""COMPUTED_VALUE"""),45855.66666666667)</f>
        <v>45855.66667</v>
      </c>
      <c r="H387" s="1">
        <f>IFERROR(__xludf.DUMMYFUNCTION("""COMPUTED_VALUE"""),704.3)</f>
        <v>704.3</v>
      </c>
      <c r="J387" s="2">
        <f>IFERROR(__xludf.DUMMYFUNCTION("""COMPUTED_VALUE"""),45855.66666666667)</f>
        <v>45855.66667</v>
      </c>
      <c r="K387" s="1">
        <f>IFERROR(__xludf.DUMMYFUNCTION("""COMPUTED_VALUE"""),716.62)</f>
        <v>716.62</v>
      </c>
      <c r="M387" s="2">
        <f>IFERROR(__xludf.DUMMYFUNCTION("""COMPUTED_VALUE"""),45855.66666666667)</f>
        <v>45855.66667</v>
      </c>
      <c r="N387" s="1">
        <f>IFERROR(__xludf.DUMMYFUNCTION("""COMPUTED_VALUE"""),1.55334818E8)</f>
        <v>155334818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IFERROR(__xludf.DUMMYFUNCTION("""COMPUTED_VALUE"""),717.67)</f>
        <v>717.67</v>
      </c>
      <c r="D388" s="2">
        <f>IFERROR(__xludf.DUMMYFUNCTION("""COMPUTED_VALUE"""),45856.66666666667)</f>
        <v>45856.66667</v>
      </c>
      <c r="E388" s="1">
        <f>IFERROR(__xludf.DUMMYFUNCTION("""COMPUTED_VALUE"""),719.14)</f>
        <v>719.14</v>
      </c>
      <c r="G388" s="2">
        <f>IFERROR(__xludf.DUMMYFUNCTION("""COMPUTED_VALUE"""),45856.66666666667)</f>
        <v>45856.66667</v>
      </c>
      <c r="H388" s="1">
        <f>IFERROR(__xludf.DUMMYFUNCTION("""COMPUTED_VALUE"""),710.75)</f>
        <v>710.75</v>
      </c>
      <c r="J388" s="2">
        <f>IFERROR(__xludf.DUMMYFUNCTION("""COMPUTED_VALUE"""),45856.66666666667)</f>
        <v>45856.66667</v>
      </c>
      <c r="K388" s="1">
        <f>IFERROR(__xludf.DUMMYFUNCTION("""COMPUTED_VALUE"""),710.96)</f>
        <v>710.96</v>
      </c>
      <c r="M388" s="2">
        <f>IFERROR(__xludf.DUMMYFUNCTION("""COMPUTED_VALUE"""),45856.66666666667)</f>
        <v>45856.66667</v>
      </c>
      <c r="N388" s="1">
        <f>IFERROR(__xludf.DUMMYFUNCTION("""COMPUTED_VALUE"""),1.28296213E8)</f>
        <v>128296213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IFERROR(__xludf.DUMMYFUNCTION("""COMPUTED_VALUE"""),711.3)</f>
        <v>711.3</v>
      </c>
      <c r="D389" s="2">
        <f>IFERROR(__xludf.DUMMYFUNCTION("""COMPUTED_VALUE"""),45859.66666666667)</f>
        <v>45859.66667</v>
      </c>
      <c r="E389" s="1">
        <f>IFERROR(__xludf.DUMMYFUNCTION("""COMPUTED_VALUE"""),716.52)</f>
        <v>716.52</v>
      </c>
      <c r="G389" s="2">
        <f>IFERROR(__xludf.DUMMYFUNCTION("""COMPUTED_VALUE"""),45859.66666666667)</f>
        <v>45859.66667</v>
      </c>
      <c r="H389" s="1">
        <f>IFERROR(__xludf.DUMMYFUNCTION("""COMPUTED_VALUE"""),708.0)</f>
        <v>708</v>
      </c>
      <c r="J389" s="2">
        <f>IFERROR(__xludf.DUMMYFUNCTION("""COMPUTED_VALUE"""),45859.66666666667)</f>
        <v>45859.66667</v>
      </c>
      <c r="K389" s="1">
        <f>IFERROR(__xludf.DUMMYFUNCTION("""COMPUTED_VALUE"""),708.53)</f>
        <v>708.53</v>
      </c>
      <c r="M389" s="2">
        <f>IFERROR(__xludf.DUMMYFUNCTION("""COMPUTED_VALUE"""),45859.66666666667)</f>
        <v>45859.66667</v>
      </c>
      <c r="N389" s="1">
        <f>IFERROR(__xludf.DUMMYFUNCTION("""COMPUTED_VALUE"""),1.29568776E8)</f>
        <v>129568776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IFERROR(__xludf.DUMMYFUNCTION("""COMPUTED_VALUE"""),707.32)</f>
        <v>707.32</v>
      </c>
      <c r="D390" s="2">
        <f>IFERROR(__xludf.DUMMYFUNCTION("""COMPUTED_VALUE"""),45860.66666666667)</f>
        <v>45860.66667</v>
      </c>
      <c r="E390" s="1">
        <f>IFERROR(__xludf.DUMMYFUNCTION("""COMPUTED_VALUE"""),721.55)</f>
        <v>721.55</v>
      </c>
      <c r="G390" s="2">
        <f>IFERROR(__xludf.DUMMYFUNCTION("""COMPUTED_VALUE"""),45860.66666666667)</f>
        <v>45860.66667</v>
      </c>
      <c r="H390" s="1">
        <f>IFERROR(__xludf.DUMMYFUNCTION("""COMPUTED_VALUE"""),705.23)</f>
        <v>705.23</v>
      </c>
      <c r="J390" s="2">
        <f>IFERROR(__xludf.DUMMYFUNCTION("""COMPUTED_VALUE"""),45860.66666666667)</f>
        <v>45860.66667</v>
      </c>
      <c r="K390" s="1">
        <f>IFERROR(__xludf.DUMMYFUNCTION("""COMPUTED_VALUE"""),720.09)</f>
        <v>720.09</v>
      </c>
      <c r="M390" s="2">
        <f>IFERROR(__xludf.DUMMYFUNCTION("""COMPUTED_VALUE"""),45860.66666666667)</f>
        <v>45860.66667</v>
      </c>
      <c r="N390" s="1">
        <f>IFERROR(__xludf.DUMMYFUNCTION("""COMPUTED_VALUE"""),1.34919195E8)</f>
        <v>134919195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IFERROR(__xludf.DUMMYFUNCTION("""COMPUTED_VALUE"""),720.34)</f>
        <v>720.34</v>
      </c>
      <c r="D391" s="2">
        <f>IFERROR(__xludf.DUMMYFUNCTION("""COMPUTED_VALUE"""),45861.66666666667)</f>
        <v>45861.66667</v>
      </c>
      <c r="E391" s="1">
        <f>IFERROR(__xludf.DUMMYFUNCTION("""COMPUTED_VALUE"""),724.07)</f>
        <v>724.07</v>
      </c>
      <c r="G391" s="2">
        <f>IFERROR(__xludf.DUMMYFUNCTION("""COMPUTED_VALUE"""),45861.66666666667)</f>
        <v>45861.66667</v>
      </c>
      <c r="H391" s="1">
        <f>IFERROR(__xludf.DUMMYFUNCTION("""COMPUTED_VALUE"""),716.48)</f>
        <v>716.48</v>
      </c>
      <c r="J391" s="2">
        <f>IFERROR(__xludf.DUMMYFUNCTION("""COMPUTED_VALUE"""),45861.66666666667)</f>
        <v>45861.66667</v>
      </c>
      <c r="K391" s="1">
        <f>IFERROR(__xludf.DUMMYFUNCTION("""COMPUTED_VALUE"""),719.54)</f>
        <v>719.54</v>
      </c>
      <c r="M391" s="2">
        <f>IFERROR(__xludf.DUMMYFUNCTION("""COMPUTED_VALUE"""),45861.66666666667)</f>
        <v>45861.66667</v>
      </c>
      <c r="N391" s="1">
        <f>IFERROR(__xludf.DUMMYFUNCTION("""COMPUTED_VALUE"""),1.4085406E8)</f>
        <v>140854060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IFERROR(__xludf.DUMMYFUNCTION("""COMPUTED_VALUE"""),720.24)</f>
        <v>720.24</v>
      </c>
      <c r="D392" s="2">
        <f>IFERROR(__xludf.DUMMYFUNCTION("""COMPUTED_VALUE"""),45862.66666666667)</f>
        <v>45862.66667</v>
      </c>
      <c r="E392" s="1">
        <f>IFERROR(__xludf.DUMMYFUNCTION("""COMPUTED_VALUE"""),721.43)</f>
        <v>721.43</v>
      </c>
      <c r="G392" s="2">
        <f>IFERROR(__xludf.DUMMYFUNCTION("""COMPUTED_VALUE"""),45862.66666666667)</f>
        <v>45862.66667</v>
      </c>
      <c r="H392" s="1">
        <f>IFERROR(__xludf.DUMMYFUNCTION("""COMPUTED_VALUE"""),715.91)</f>
        <v>715.91</v>
      </c>
      <c r="J392" s="2">
        <f>IFERROR(__xludf.DUMMYFUNCTION("""COMPUTED_VALUE"""),45862.66666666667)</f>
        <v>45862.66667</v>
      </c>
      <c r="K392" s="1">
        <f>IFERROR(__xludf.DUMMYFUNCTION("""COMPUTED_VALUE"""),717.3)</f>
        <v>717.3</v>
      </c>
      <c r="M392" s="2">
        <f>IFERROR(__xludf.DUMMYFUNCTION("""COMPUTED_VALUE"""),45862.66666666667)</f>
        <v>45862.66667</v>
      </c>
      <c r="N392" s="1">
        <f>IFERROR(__xludf.DUMMYFUNCTION("""COMPUTED_VALUE"""),1.22328052E8)</f>
        <v>122328052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IFERROR(__xludf.DUMMYFUNCTION("""COMPUTED_VALUE"""),717.24)</f>
        <v>717.24</v>
      </c>
      <c r="D393" s="2">
        <f>IFERROR(__xludf.DUMMYFUNCTION("""COMPUTED_VALUE"""),45863.66666666667)</f>
        <v>45863.66667</v>
      </c>
      <c r="E393" s="1">
        <f>IFERROR(__xludf.DUMMYFUNCTION("""COMPUTED_VALUE"""),718.08)</f>
        <v>718.08</v>
      </c>
      <c r="G393" s="2">
        <f>IFERROR(__xludf.DUMMYFUNCTION("""COMPUTED_VALUE"""),45863.66666666667)</f>
        <v>45863.66667</v>
      </c>
      <c r="H393" s="1">
        <f>IFERROR(__xludf.DUMMYFUNCTION("""COMPUTED_VALUE"""),712.5)</f>
        <v>712.5</v>
      </c>
      <c r="J393" s="2">
        <f>IFERROR(__xludf.DUMMYFUNCTION("""COMPUTED_VALUE"""),45863.66666666667)</f>
        <v>45863.66667</v>
      </c>
      <c r="K393" s="1">
        <f>IFERROR(__xludf.DUMMYFUNCTION("""COMPUTED_VALUE"""),717.56)</f>
        <v>717.56</v>
      </c>
      <c r="M393" s="2">
        <f>IFERROR(__xludf.DUMMYFUNCTION("""COMPUTED_VALUE"""),45863.66666666667)</f>
        <v>45863.66667</v>
      </c>
      <c r="N393" s="1">
        <f>IFERROR(__xludf.DUMMYFUNCTION("""COMPUTED_VALUE"""),9.8949757E7)</f>
        <v>98949757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IFERROR(__xludf.DUMMYFUNCTION("""COMPUTED_VALUE"""),715.44)</f>
        <v>715.44</v>
      </c>
      <c r="D394" s="2">
        <f>IFERROR(__xludf.DUMMYFUNCTION("""COMPUTED_VALUE"""),45866.66666666667)</f>
        <v>45866.66667</v>
      </c>
      <c r="E394" s="1">
        <f>IFERROR(__xludf.DUMMYFUNCTION("""COMPUTED_VALUE"""),715.44)</f>
        <v>715.44</v>
      </c>
      <c r="G394" s="2">
        <f>IFERROR(__xludf.DUMMYFUNCTION("""COMPUTED_VALUE"""),45866.66666666667)</f>
        <v>45866.66667</v>
      </c>
      <c r="H394" s="1">
        <f>IFERROR(__xludf.DUMMYFUNCTION("""COMPUTED_VALUE"""),707.91)</f>
        <v>707.91</v>
      </c>
      <c r="J394" s="2">
        <f>IFERROR(__xludf.DUMMYFUNCTION("""COMPUTED_VALUE"""),45866.66666666667)</f>
        <v>45866.66667</v>
      </c>
      <c r="K394" s="1">
        <f>IFERROR(__xludf.DUMMYFUNCTION("""COMPUTED_VALUE"""),708.21)</f>
        <v>708.21</v>
      </c>
      <c r="M394" s="2">
        <f>IFERROR(__xludf.DUMMYFUNCTION("""COMPUTED_VALUE"""),45866.66666666667)</f>
        <v>45866.66667</v>
      </c>
      <c r="N394" s="1">
        <f>IFERROR(__xludf.DUMMYFUNCTION("""COMPUTED_VALUE"""),1.13355554E8)</f>
        <v>113355554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IFERROR(__xludf.DUMMYFUNCTION("""COMPUTED_VALUE"""),708.58)</f>
        <v>708.58</v>
      </c>
      <c r="D395" s="2">
        <f>IFERROR(__xludf.DUMMYFUNCTION("""COMPUTED_VALUE"""),45867.66666666667)</f>
        <v>45867.66667</v>
      </c>
      <c r="E395" s="1">
        <f>IFERROR(__xludf.DUMMYFUNCTION("""COMPUTED_VALUE"""),718.84)</f>
        <v>718.84</v>
      </c>
      <c r="G395" s="2">
        <f>IFERROR(__xludf.DUMMYFUNCTION("""COMPUTED_VALUE"""),45867.66666666667)</f>
        <v>45867.66667</v>
      </c>
      <c r="H395" s="1">
        <f>IFERROR(__xludf.DUMMYFUNCTION("""COMPUTED_VALUE"""),708.04)</f>
        <v>708.04</v>
      </c>
      <c r="J395" s="2">
        <f>IFERROR(__xludf.DUMMYFUNCTION("""COMPUTED_VALUE"""),45867.66666666667)</f>
        <v>45867.66667</v>
      </c>
      <c r="K395" s="1">
        <f>IFERROR(__xludf.DUMMYFUNCTION("""COMPUTED_VALUE"""),717.56)</f>
        <v>717.56</v>
      </c>
      <c r="M395" s="2">
        <f>IFERROR(__xludf.DUMMYFUNCTION("""COMPUTED_VALUE"""),45867.66666666667)</f>
        <v>45867.66667</v>
      </c>
      <c r="N395" s="1">
        <f>IFERROR(__xludf.DUMMYFUNCTION("""COMPUTED_VALUE"""),1.2270618E8)</f>
        <v>122706180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IFERROR(__xludf.DUMMYFUNCTION("""COMPUTED_VALUE"""),717.71)</f>
        <v>717.71</v>
      </c>
      <c r="D396" s="2">
        <f>IFERROR(__xludf.DUMMYFUNCTION("""COMPUTED_VALUE"""),45868.66666666667)</f>
        <v>45868.66667</v>
      </c>
      <c r="E396" s="1">
        <f>IFERROR(__xludf.DUMMYFUNCTION("""COMPUTED_VALUE"""),718.03)</f>
        <v>718.03</v>
      </c>
      <c r="G396" s="2">
        <f>IFERROR(__xludf.DUMMYFUNCTION("""COMPUTED_VALUE"""),45868.66666666667)</f>
        <v>45868.66667</v>
      </c>
      <c r="H396" s="1">
        <f>IFERROR(__xludf.DUMMYFUNCTION("""COMPUTED_VALUE"""),706.26)</f>
        <v>706.26</v>
      </c>
      <c r="J396" s="2">
        <f>IFERROR(__xludf.DUMMYFUNCTION("""COMPUTED_VALUE"""),45868.66666666667)</f>
        <v>45868.66667</v>
      </c>
      <c r="K396" s="1">
        <f>IFERROR(__xludf.DUMMYFUNCTION("""COMPUTED_VALUE"""),708.13)</f>
        <v>708.13</v>
      </c>
      <c r="M396" s="2">
        <f>IFERROR(__xludf.DUMMYFUNCTION("""COMPUTED_VALUE"""),45868.66666666667)</f>
        <v>45868.66667</v>
      </c>
      <c r="N396" s="1">
        <f>IFERROR(__xludf.DUMMYFUNCTION("""COMPUTED_VALUE"""),1.45156099E8)</f>
        <v>145156099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IFERROR(__xludf.DUMMYFUNCTION("""COMPUTED_VALUE"""),702.62)</f>
        <v>702.62</v>
      </c>
      <c r="D397" s="2">
        <f>IFERROR(__xludf.DUMMYFUNCTION("""COMPUTED_VALUE"""),45869.66666666667)</f>
        <v>45869.66667</v>
      </c>
      <c r="E397" s="1">
        <f>IFERROR(__xludf.DUMMYFUNCTION("""COMPUTED_VALUE"""),704.03)</f>
        <v>704.03</v>
      </c>
      <c r="G397" s="2">
        <f>IFERROR(__xludf.DUMMYFUNCTION("""COMPUTED_VALUE"""),45869.66666666667)</f>
        <v>45869.66667</v>
      </c>
      <c r="H397" s="1">
        <f>IFERROR(__xludf.DUMMYFUNCTION("""COMPUTED_VALUE"""),693.15)</f>
        <v>693.15</v>
      </c>
      <c r="J397" s="2">
        <f>IFERROR(__xludf.DUMMYFUNCTION("""COMPUTED_VALUE"""),45869.66666666667)</f>
        <v>45869.66667</v>
      </c>
      <c r="K397" s="1">
        <f>IFERROR(__xludf.DUMMYFUNCTION("""COMPUTED_VALUE"""),694.21)</f>
        <v>694.21</v>
      </c>
      <c r="M397" s="2">
        <f>IFERROR(__xludf.DUMMYFUNCTION("""COMPUTED_VALUE"""),45869.66666666667)</f>
        <v>45869.66667</v>
      </c>
      <c r="N397" s="1">
        <f>IFERROR(__xludf.DUMMYFUNCTION("""COMPUTED_VALUE"""),1.73253009E8)</f>
        <v>173253009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IFERROR(__xludf.DUMMYFUNCTION("""COMPUTED_VALUE"""),698.69)</f>
        <v>698.69</v>
      </c>
      <c r="D398" s="2">
        <f>IFERROR(__xludf.DUMMYFUNCTION("""COMPUTED_VALUE"""),45870.66666666667)</f>
        <v>45870.66667</v>
      </c>
      <c r="E398" s="1">
        <f>IFERROR(__xludf.DUMMYFUNCTION("""COMPUTED_VALUE"""),701.72)</f>
        <v>701.72</v>
      </c>
      <c r="G398" s="2">
        <f>IFERROR(__xludf.DUMMYFUNCTION("""COMPUTED_VALUE"""),45870.66666666667)</f>
        <v>45870.66667</v>
      </c>
      <c r="H398" s="1">
        <f>IFERROR(__xludf.DUMMYFUNCTION("""COMPUTED_VALUE"""),695.05)</f>
        <v>695.05</v>
      </c>
      <c r="J398" s="2">
        <f>IFERROR(__xludf.DUMMYFUNCTION("""COMPUTED_VALUE"""),45870.66666666667)</f>
        <v>45870.66667</v>
      </c>
      <c r="K398" s="1">
        <f>IFERROR(__xludf.DUMMYFUNCTION("""COMPUTED_VALUE"""),698.07)</f>
        <v>698.07</v>
      </c>
      <c r="M398" s="2">
        <f>IFERROR(__xludf.DUMMYFUNCTION("""COMPUTED_VALUE"""),45870.66666666667)</f>
        <v>45870.66667</v>
      </c>
      <c r="N398" s="1">
        <f>IFERROR(__xludf.DUMMYFUNCTION("""COMPUTED_VALUE"""),1.38892275E8)</f>
        <v>138892275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IFERROR(__xludf.DUMMYFUNCTION("""COMPUTED_VALUE"""),697.64)</f>
        <v>697.64</v>
      </c>
      <c r="D399" s="2">
        <f>IFERROR(__xludf.DUMMYFUNCTION("""COMPUTED_VALUE"""),45873.66666666667)</f>
        <v>45873.66667</v>
      </c>
      <c r="E399" s="1">
        <f>IFERROR(__xludf.DUMMYFUNCTION("""COMPUTED_VALUE"""),702.66)</f>
        <v>702.66</v>
      </c>
      <c r="G399" s="2">
        <f>IFERROR(__xludf.DUMMYFUNCTION("""COMPUTED_VALUE"""),45873.66666666667)</f>
        <v>45873.66667</v>
      </c>
      <c r="H399" s="1">
        <f>IFERROR(__xludf.DUMMYFUNCTION("""COMPUTED_VALUE"""),696.33)</f>
        <v>696.33</v>
      </c>
      <c r="J399" s="2">
        <f>IFERROR(__xludf.DUMMYFUNCTION("""COMPUTED_VALUE"""),45873.66666666667)</f>
        <v>45873.66667</v>
      </c>
      <c r="K399" s="1">
        <f>IFERROR(__xludf.DUMMYFUNCTION("""COMPUTED_VALUE"""),700.39)</f>
        <v>700.39</v>
      </c>
      <c r="M399" s="2">
        <f>IFERROR(__xludf.DUMMYFUNCTION("""COMPUTED_VALUE"""),45873.66666666667)</f>
        <v>45873.66667</v>
      </c>
      <c r="N399" s="1">
        <f>IFERROR(__xludf.DUMMYFUNCTION("""COMPUTED_VALUE"""),1.20144149E8)</f>
        <v>120144149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IFERROR(__xludf.DUMMYFUNCTION("""COMPUTED_VALUE"""),700.55)</f>
        <v>700.55</v>
      </c>
      <c r="D400" s="2">
        <f>IFERROR(__xludf.DUMMYFUNCTION("""COMPUTED_VALUE"""),45874.66666666667)</f>
        <v>45874.66667</v>
      </c>
      <c r="E400" s="1">
        <f>IFERROR(__xludf.DUMMYFUNCTION("""COMPUTED_VALUE"""),705.05)</f>
        <v>705.05</v>
      </c>
      <c r="G400" s="2">
        <f>IFERROR(__xludf.DUMMYFUNCTION("""COMPUTED_VALUE"""),45874.66666666667)</f>
        <v>45874.66667</v>
      </c>
      <c r="H400" s="1">
        <f>IFERROR(__xludf.DUMMYFUNCTION("""COMPUTED_VALUE"""),699.45)</f>
        <v>699.45</v>
      </c>
      <c r="J400" s="2">
        <f>IFERROR(__xludf.DUMMYFUNCTION("""COMPUTED_VALUE"""),45874.66666666667)</f>
        <v>45874.66667</v>
      </c>
      <c r="K400" s="1">
        <f>IFERROR(__xludf.DUMMYFUNCTION("""COMPUTED_VALUE"""),699.94)</f>
        <v>699.94</v>
      </c>
      <c r="M400" s="2">
        <f>IFERROR(__xludf.DUMMYFUNCTION("""COMPUTED_VALUE"""),45874.66666666667)</f>
        <v>45874.66667</v>
      </c>
      <c r="N400" s="1">
        <f>IFERROR(__xludf.DUMMYFUNCTION("""COMPUTED_VALUE"""),1.21162767E8)</f>
        <v>121162767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IFERROR(__xludf.DUMMYFUNCTION("""COMPUTED_VALUE"""),701.19)</f>
        <v>701.19</v>
      </c>
      <c r="D401" s="2">
        <f>IFERROR(__xludf.DUMMYFUNCTION("""COMPUTED_VALUE"""),45875.66666666667)</f>
        <v>45875.66667</v>
      </c>
      <c r="E401" s="1">
        <f>IFERROR(__xludf.DUMMYFUNCTION("""COMPUTED_VALUE"""),705.52)</f>
        <v>705.52</v>
      </c>
      <c r="G401" s="2">
        <f>IFERROR(__xludf.DUMMYFUNCTION("""COMPUTED_VALUE"""),45875.66666666667)</f>
        <v>45875.66667</v>
      </c>
      <c r="H401" s="1">
        <f>IFERROR(__xludf.DUMMYFUNCTION("""COMPUTED_VALUE"""),697.88)</f>
        <v>697.88</v>
      </c>
      <c r="J401" s="2">
        <f>IFERROR(__xludf.DUMMYFUNCTION("""COMPUTED_VALUE"""),45875.66666666667)</f>
        <v>45875.66667</v>
      </c>
      <c r="K401" s="1">
        <f>IFERROR(__xludf.DUMMYFUNCTION("""COMPUTED_VALUE"""),702.27)</f>
        <v>702.27</v>
      </c>
      <c r="M401" s="2">
        <f>IFERROR(__xludf.DUMMYFUNCTION("""COMPUTED_VALUE"""),45875.66666666667)</f>
        <v>45875.66667</v>
      </c>
      <c r="N401" s="1">
        <f>IFERROR(__xludf.DUMMYFUNCTION("""COMPUTED_VALUE"""),1.23712408E8)</f>
        <v>123712408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IFERROR(__xludf.DUMMYFUNCTION("""COMPUTED_VALUE"""),704.49)</f>
        <v>704.49</v>
      </c>
      <c r="D402" s="2">
        <f>IFERROR(__xludf.DUMMYFUNCTION("""COMPUTED_VALUE"""),45876.66666666667)</f>
        <v>45876.66667</v>
      </c>
      <c r="E402" s="1">
        <f>IFERROR(__xludf.DUMMYFUNCTION("""COMPUTED_VALUE"""),715.15)</f>
        <v>715.15</v>
      </c>
      <c r="G402" s="2">
        <f>IFERROR(__xludf.DUMMYFUNCTION("""COMPUTED_VALUE"""),45876.66666666667)</f>
        <v>45876.66667</v>
      </c>
      <c r="H402" s="1">
        <f>IFERROR(__xludf.DUMMYFUNCTION("""COMPUTED_VALUE"""),703.72)</f>
        <v>703.72</v>
      </c>
      <c r="J402" s="2">
        <f>IFERROR(__xludf.DUMMYFUNCTION("""COMPUTED_VALUE"""),45876.66666666667)</f>
        <v>45876.66667</v>
      </c>
      <c r="K402" s="1">
        <f>IFERROR(__xludf.DUMMYFUNCTION("""COMPUTED_VALUE"""),713.13)</f>
        <v>713.13</v>
      </c>
      <c r="M402" s="2">
        <f>IFERROR(__xludf.DUMMYFUNCTION("""COMPUTED_VALUE"""),45876.66666666667)</f>
        <v>45876.66667</v>
      </c>
      <c r="N402" s="1">
        <f>IFERROR(__xludf.DUMMYFUNCTION("""COMPUTED_VALUE"""),1.3623683E8)</f>
        <v>136236830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IFERROR(__xludf.DUMMYFUNCTION("""COMPUTED_VALUE"""),716.13)</f>
        <v>716.13</v>
      </c>
      <c r="D403" s="2">
        <f>IFERROR(__xludf.DUMMYFUNCTION("""COMPUTED_VALUE"""),45877.66666666667)</f>
        <v>45877.66667</v>
      </c>
      <c r="E403" s="1">
        <f>IFERROR(__xludf.DUMMYFUNCTION("""COMPUTED_VALUE"""),720.22)</f>
        <v>720.22</v>
      </c>
      <c r="G403" s="2">
        <f>IFERROR(__xludf.DUMMYFUNCTION("""COMPUTED_VALUE"""),45877.66666666667)</f>
        <v>45877.66667</v>
      </c>
      <c r="H403" s="1">
        <f>IFERROR(__xludf.DUMMYFUNCTION("""COMPUTED_VALUE"""),714.37)</f>
        <v>714.37</v>
      </c>
      <c r="J403" s="2">
        <f>IFERROR(__xludf.DUMMYFUNCTION("""COMPUTED_VALUE"""),45877.66666666667)</f>
        <v>45877.66667</v>
      </c>
      <c r="K403" s="1">
        <f>IFERROR(__xludf.DUMMYFUNCTION("""COMPUTED_VALUE"""),716.06)</f>
        <v>716.06</v>
      </c>
      <c r="M403" s="2">
        <f>IFERROR(__xludf.DUMMYFUNCTION("""COMPUTED_VALUE"""),45877.66666666667)</f>
        <v>45877.66667</v>
      </c>
      <c r="N403" s="1">
        <f>IFERROR(__xludf.DUMMYFUNCTION("""COMPUTED_VALUE"""),1.04942825E8)</f>
        <v>104942825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IFERROR(__xludf.DUMMYFUNCTION("""COMPUTED_VALUE"""),716.37)</f>
        <v>716.37</v>
      </c>
      <c r="D404" s="2">
        <f>IFERROR(__xludf.DUMMYFUNCTION("""COMPUTED_VALUE"""),45880.66666666667)</f>
        <v>45880.66667</v>
      </c>
      <c r="E404" s="1">
        <f>IFERROR(__xludf.DUMMYFUNCTION("""COMPUTED_VALUE"""),717.11)</f>
        <v>717.11</v>
      </c>
      <c r="G404" s="2">
        <f>IFERROR(__xludf.DUMMYFUNCTION("""COMPUTED_VALUE"""),45880.66666666667)</f>
        <v>45880.66667</v>
      </c>
      <c r="H404" s="1">
        <f>IFERROR(__xludf.DUMMYFUNCTION("""COMPUTED_VALUE"""),708.72)</f>
        <v>708.72</v>
      </c>
      <c r="J404" s="2">
        <f>IFERROR(__xludf.DUMMYFUNCTION("""COMPUTED_VALUE"""),45880.66666666667)</f>
        <v>45880.66667</v>
      </c>
      <c r="K404" s="1">
        <f>IFERROR(__xludf.DUMMYFUNCTION("""COMPUTED_VALUE"""),714.62)</f>
        <v>714.62</v>
      </c>
      <c r="M404" s="2">
        <f>IFERROR(__xludf.DUMMYFUNCTION("""COMPUTED_VALUE"""),45880.66666666667)</f>
        <v>45880.66667</v>
      </c>
      <c r="N404" s="1">
        <f>IFERROR(__xludf.DUMMYFUNCTION("""COMPUTED_VALUE"""),1.25269647E8)</f>
        <v>125269647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IFERROR(__xludf.DUMMYFUNCTION("""COMPUTED_VALUE"""),715.3)</f>
        <v>715.3</v>
      </c>
      <c r="D405" s="2">
        <f>IFERROR(__xludf.DUMMYFUNCTION("""COMPUTED_VALUE"""),45881.66666666667)</f>
        <v>45881.66667</v>
      </c>
      <c r="E405" s="1">
        <f>IFERROR(__xludf.DUMMYFUNCTION("""COMPUTED_VALUE"""),718.83)</f>
        <v>718.83</v>
      </c>
      <c r="G405" s="2">
        <f>IFERROR(__xludf.DUMMYFUNCTION("""COMPUTED_VALUE"""),45881.66666666667)</f>
        <v>45881.66667</v>
      </c>
      <c r="H405" s="1">
        <f>IFERROR(__xludf.DUMMYFUNCTION("""COMPUTED_VALUE"""),714.11)</f>
        <v>714.11</v>
      </c>
      <c r="J405" s="2">
        <f>IFERROR(__xludf.DUMMYFUNCTION("""COMPUTED_VALUE"""),45881.66666666667)</f>
        <v>45881.66667</v>
      </c>
      <c r="K405" s="1">
        <f>IFERROR(__xludf.DUMMYFUNCTION("""COMPUTED_VALUE"""),717.66)</f>
        <v>717.66</v>
      </c>
      <c r="M405" s="2">
        <f>IFERROR(__xludf.DUMMYFUNCTION("""COMPUTED_VALUE"""),45881.66666666667)</f>
        <v>45881.66667</v>
      </c>
      <c r="N405" s="1">
        <f>IFERROR(__xludf.DUMMYFUNCTION("""COMPUTED_VALUE"""),1.22358161E8)</f>
        <v>122358161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IFERROR(__xludf.DUMMYFUNCTION("""COMPUTED_VALUE"""),717.68)</f>
        <v>717.68</v>
      </c>
      <c r="D406" s="2">
        <f>IFERROR(__xludf.DUMMYFUNCTION("""COMPUTED_VALUE"""),45882.66666666667)</f>
        <v>45882.66667</v>
      </c>
      <c r="E406" s="1">
        <f>IFERROR(__xludf.DUMMYFUNCTION("""COMPUTED_VALUE"""),724.32)</f>
        <v>724.32</v>
      </c>
      <c r="G406" s="2">
        <f>IFERROR(__xludf.DUMMYFUNCTION("""COMPUTED_VALUE"""),45882.66666666667)</f>
        <v>45882.66667</v>
      </c>
      <c r="H406" s="1">
        <f>IFERROR(__xludf.DUMMYFUNCTION("""COMPUTED_VALUE"""),715.48)</f>
        <v>715.48</v>
      </c>
      <c r="J406" s="2">
        <f>IFERROR(__xludf.DUMMYFUNCTION("""COMPUTED_VALUE"""),45882.66666666667)</f>
        <v>45882.66667</v>
      </c>
      <c r="K406" s="1">
        <f>IFERROR(__xludf.DUMMYFUNCTION("""COMPUTED_VALUE"""),723.63)</f>
        <v>723.63</v>
      </c>
      <c r="M406" s="2">
        <f>IFERROR(__xludf.DUMMYFUNCTION("""COMPUTED_VALUE"""),45882.66666666667)</f>
        <v>45882.66667</v>
      </c>
      <c r="N406" s="1">
        <f>IFERROR(__xludf.DUMMYFUNCTION("""COMPUTED_VALUE"""),1.06644881E8)</f>
        <v>106644881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IFERROR(__xludf.DUMMYFUNCTION("""COMPUTED_VALUE"""),722.4)</f>
        <v>722.4</v>
      </c>
      <c r="D407" s="2">
        <f>IFERROR(__xludf.DUMMYFUNCTION("""COMPUTED_VALUE"""),45883.66666666667)</f>
        <v>45883.66667</v>
      </c>
      <c r="E407" s="1">
        <f>IFERROR(__xludf.DUMMYFUNCTION("""COMPUTED_VALUE"""),722.4)</f>
        <v>722.4</v>
      </c>
      <c r="G407" s="2">
        <f>IFERROR(__xludf.DUMMYFUNCTION("""COMPUTED_VALUE"""),45883.66666666667)</f>
        <v>45883.66667</v>
      </c>
      <c r="H407" s="1">
        <f>IFERROR(__xludf.DUMMYFUNCTION("""COMPUTED_VALUE"""),716.47)</f>
        <v>716.47</v>
      </c>
      <c r="J407" s="2">
        <f>IFERROR(__xludf.DUMMYFUNCTION("""COMPUTED_VALUE"""),45883.66666666667)</f>
        <v>45883.66667</v>
      </c>
      <c r="K407" s="1">
        <f>IFERROR(__xludf.DUMMYFUNCTION("""COMPUTED_VALUE"""),717.5)</f>
        <v>717.5</v>
      </c>
      <c r="M407" s="2">
        <f>IFERROR(__xludf.DUMMYFUNCTION("""COMPUTED_VALUE"""),45883.66666666667)</f>
        <v>45883.66667</v>
      </c>
      <c r="N407" s="1">
        <f>IFERROR(__xludf.DUMMYFUNCTION("""COMPUTED_VALUE"""),9.951157E7)</f>
        <v>99511570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IFERROR(__xludf.DUMMYFUNCTION("""COMPUTED_VALUE"""),718.66)</f>
        <v>718.66</v>
      </c>
      <c r="D408" s="2">
        <f>IFERROR(__xludf.DUMMYFUNCTION("""COMPUTED_VALUE"""),45884.66666666667)</f>
        <v>45884.66667</v>
      </c>
      <c r="E408" s="1">
        <f>IFERROR(__xludf.DUMMYFUNCTION("""COMPUTED_VALUE"""),723.87)</f>
        <v>723.87</v>
      </c>
      <c r="G408" s="2">
        <f>IFERROR(__xludf.DUMMYFUNCTION("""COMPUTED_VALUE"""),45884.66666666667)</f>
        <v>45884.66667</v>
      </c>
      <c r="H408" s="1">
        <f>IFERROR(__xludf.DUMMYFUNCTION("""COMPUTED_VALUE"""),716.57)</f>
        <v>716.57</v>
      </c>
      <c r="J408" s="2">
        <f>IFERROR(__xludf.DUMMYFUNCTION("""COMPUTED_VALUE"""),45884.66666666667)</f>
        <v>45884.66667</v>
      </c>
      <c r="K408" s="1">
        <f>IFERROR(__xludf.DUMMYFUNCTION("""COMPUTED_VALUE"""),720.94)</f>
        <v>720.94</v>
      </c>
      <c r="M408" s="2">
        <f>IFERROR(__xludf.DUMMYFUNCTION("""COMPUTED_VALUE"""),45884.66666666667)</f>
        <v>45884.66667</v>
      </c>
      <c r="N408" s="1">
        <f>IFERROR(__xludf.DUMMYFUNCTION("""COMPUTED_VALUE"""),1.08459604E8)</f>
        <v>108459604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IFERROR(__xludf.DUMMYFUNCTION("""COMPUTED_VALUE"""),721.05)</f>
        <v>721.05</v>
      </c>
      <c r="D409" s="2">
        <f>IFERROR(__xludf.DUMMYFUNCTION("""COMPUTED_VALUE"""),45887.66666666667)</f>
        <v>45887.66667</v>
      </c>
      <c r="E409" s="1">
        <f>IFERROR(__xludf.DUMMYFUNCTION("""COMPUTED_VALUE"""),721.61)</f>
        <v>721.61</v>
      </c>
      <c r="G409" s="2">
        <f>IFERROR(__xludf.DUMMYFUNCTION("""COMPUTED_VALUE"""),45887.66666666667)</f>
        <v>45887.66667</v>
      </c>
      <c r="H409" s="1">
        <f>IFERROR(__xludf.DUMMYFUNCTION("""COMPUTED_VALUE"""),715.64)</f>
        <v>715.64</v>
      </c>
      <c r="J409" s="2">
        <f>IFERROR(__xludf.DUMMYFUNCTION("""COMPUTED_VALUE"""),45887.66666666667)</f>
        <v>45887.66667</v>
      </c>
      <c r="K409" s="1">
        <f>IFERROR(__xludf.DUMMYFUNCTION("""COMPUTED_VALUE"""),716.36)</f>
        <v>716.36</v>
      </c>
      <c r="M409" s="2">
        <f>IFERROR(__xludf.DUMMYFUNCTION("""COMPUTED_VALUE"""),45887.66666666667)</f>
        <v>45887.66667</v>
      </c>
      <c r="N409" s="1">
        <f>IFERROR(__xludf.DUMMYFUNCTION("""COMPUTED_VALUE"""),1.15219967E8)</f>
        <v>115219967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IFERROR(__xludf.DUMMYFUNCTION("""COMPUTED_VALUE"""),717.18)</f>
        <v>717.18</v>
      </c>
      <c r="D410" s="2">
        <f>IFERROR(__xludf.DUMMYFUNCTION("""COMPUTED_VALUE"""),45888.66666666667)</f>
        <v>45888.66667</v>
      </c>
      <c r="E410" s="1">
        <f>IFERROR(__xludf.DUMMYFUNCTION("""COMPUTED_VALUE"""),725.07)</f>
        <v>725.07</v>
      </c>
      <c r="G410" s="2">
        <f>IFERROR(__xludf.DUMMYFUNCTION("""COMPUTED_VALUE"""),45888.66666666667)</f>
        <v>45888.66667</v>
      </c>
      <c r="H410" s="1">
        <f>IFERROR(__xludf.DUMMYFUNCTION("""COMPUTED_VALUE"""),717.18)</f>
        <v>717.18</v>
      </c>
      <c r="J410" s="2">
        <f>IFERROR(__xludf.DUMMYFUNCTION("""COMPUTED_VALUE"""),45888.66666666667)</f>
        <v>45888.66667</v>
      </c>
      <c r="K410" s="1">
        <f>IFERROR(__xludf.DUMMYFUNCTION("""COMPUTED_VALUE"""),724.86)</f>
        <v>724.86</v>
      </c>
      <c r="M410" s="2">
        <f>IFERROR(__xludf.DUMMYFUNCTION("""COMPUTED_VALUE"""),45888.66666666667)</f>
        <v>45888.66667</v>
      </c>
      <c r="N410" s="1">
        <f>IFERROR(__xludf.DUMMYFUNCTION("""COMPUTED_VALUE"""),1.12343262E8)</f>
        <v>112343262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IFERROR(__xludf.DUMMYFUNCTION("""COMPUTED_VALUE"""),728.77)</f>
        <v>728.77</v>
      </c>
      <c r="D411" s="2">
        <f>IFERROR(__xludf.DUMMYFUNCTION("""COMPUTED_VALUE"""),45889.66666666667)</f>
        <v>45889.66667</v>
      </c>
      <c r="E411" s="1">
        <f>IFERROR(__xludf.DUMMYFUNCTION("""COMPUTED_VALUE"""),738.23)</f>
        <v>738.23</v>
      </c>
      <c r="G411" s="2">
        <f>IFERROR(__xludf.DUMMYFUNCTION("""COMPUTED_VALUE"""),45889.66666666667)</f>
        <v>45889.66667</v>
      </c>
      <c r="H411" s="1">
        <f>IFERROR(__xludf.DUMMYFUNCTION("""COMPUTED_VALUE"""),722.61)</f>
        <v>722.61</v>
      </c>
      <c r="J411" s="2">
        <f>IFERROR(__xludf.DUMMYFUNCTION("""COMPUTED_VALUE"""),45889.66666666667)</f>
        <v>45889.66667</v>
      </c>
      <c r="K411" s="1">
        <f>IFERROR(__xludf.DUMMYFUNCTION("""COMPUTED_VALUE"""),726.53)</f>
        <v>726.53</v>
      </c>
      <c r="M411" s="2">
        <f>IFERROR(__xludf.DUMMYFUNCTION("""COMPUTED_VALUE"""),45889.66666666667)</f>
        <v>45889.66667</v>
      </c>
      <c r="N411" s="1">
        <f>IFERROR(__xludf.DUMMYFUNCTION("""COMPUTED_VALUE"""),1.20626367E8)</f>
        <v>120626367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IFERROR(__xludf.DUMMYFUNCTION("""COMPUTED_VALUE"""),724.95)</f>
        <v>724.95</v>
      </c>
      <c r="D412" s="2">
        <f>IFERROR(__xludf.DUMMYFUNCTION("""COMPUTED_VALUE"""),45890.66666666667)</f>
        <v>45890.66667</v>
      </c>
      <c r="E412" s="1">
        <f>IFERROR(__xludf.DUMMYFUNCTION("""COMPUTED_VALUE"""),726.36)</f>
        <v>726.36</v>
      </c>
      <c r="G412" s="2">
        <f>IFERROR(__xludf.DUMMYFUNCTION("""COMPUTED_VALUE"""),45890.66666666667)</f>
        <v>45890.66667</v>
      </c>
      <c r="H412" s="1">
        <f>IFERROR(__xludf.DUMMYFUNCTION("""COMPUTED_VALUE"""),721.75)</f>
        <v>721.75</v>
      </c>
      <c r="J412" s="2">
        <f>IFERROR(__xludf.DUMMYFUNCTION("""COMPUTED_VALUE"""),45890.66666666667)</f>
        <v>45890.66667</v>
      </c>
      <c r="K412" s="1">
        <f>IFERROR(__xludf.DUMMYFUNCTION("""COMPUTED_VALUE"""),724.87)</f>
        <v>724.87</v>
      </c>
      <c r="M412" s="2">
        <f>IFERROR(__xludf.DUMMYFUNCTION("""COMPUTED_VALUE"""),45890.66666666667)</f>
        <v>45890.66667</v>
      </c>
      <c r="N412" s="1">
        <f>IFERROR(__xludf.DUMMYFUNCTION("""COMPUTED_VALUE"""),9.6545237E7)</f>
        <v>96545237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IFERROR(__xludf.DUMMYFUNCTION("""COMPUTED_VALUE"""),728.08)</f>
        <v>728.08</v>
      </c>
      <c r="D413" s="2">
        <f>IFERROR(__xludf.DUMMYFUNCTION("""COMPUTED_VALUE"""),45891.66666666667)</f>
        <v>45891.66667</v>
      </c>
      <c r="E413" s="1">
        <f>IFERROR(__xludf.DUMMYFUNCTION("""COMPUTED_VALUE"""),732.87)</f>
        <v>732.87</v>
      </c>
      <c r="G413" s="2">
        <f>IFERROR(__xludf.DUMMYFUNCTION("""COMPUTED_VALUE"""),45891.66666666667)</f>
        <v>45891.66667</v>
      </c>
      <c r="H413" s="1">
        <f>IFERROR(__xludf.DUMMYFUNCTION("""COMPUTED_VALUE"""),724.37)</f>
        <v>724.37</v>
      </c>
      <c r="J413" s="2">
        <f>IFERROR(__xludf.DUMMYFUNCTION("""COMPUTED_VALUE"""),45891.66666666667)</f>
        <v>45891.66667</v>
      </c>
      <c r="K413" s="1">
        <f>IFERROR(__xludf.DUMMYFUNCTION("""COMPUTED_VALUE"""),727.66)</f>
        <v>727.66</v>
      </c>
      <c r="M413" s="2">
        <f>IFERROR(__xludf.DUMMYFUNCTION("""COMPUTED_VALUE"""),45891.66666666667)</f>
        <v>45891.66667</v>
      </c>
      <c r="N413" s="1">
        <f>IFERROR(__xludf.DUMMYFUNCTION("""COMPUTED_VALUE"""),1.13306226E8)</f>
        <v>113306226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IFERROR(__xludf.DUMMYFUNCTION("""COMPUTED_VALUE"""),723.19)</f>
        <v>723.19</v>
      </c>
      <c r="D414" s="2">
        <f>IFERROR(__xludf.DUMMYFUNCTION("""COMPUTED_VALUE"""),45894.66666666667)</f>
        <v>45894.66667</v>
      </c>
      <c r="E414" s="1">
        <f>IFERROR(__xludf.DUMMYFUNCTION("""COMPUTED_VALUE"""),723.19)</f>
        <v>723.19</v>
      </c>
      <c r="G414" s="2">
        <f>IFERROR(__xludf.DUMMYFUNCTION("""COMPUTED_VALUE"""),45894.66666666667)</f>
        <v>45894.66667</v>
      </c>
      <c r="H414" s="1">
        <f>IFERROR(__xludf.DUMMYFUNCTION("""COMPUTED_VALUE"""),713.41)</f>
        <v>713.41</v>
      </c>
      <c r="J414" s="2">
        <f>IFERROR(__xludf.DUMMYFUNCTION("""COMPUTED_VALUE"""),45894.66666666667)</f>
        <v>45894.66667</v>
      </c>
      <c r="K414" s="1">
        <f>IFERROR(__xludf.DUMMYFUNCTION("""COMPUTED_VALUE"""),714.53)</f>
        <v>714.53</v>
      </c>
      <c r="M414" s="2">
        <f>IFERROR(__xludf.DUMMYFUNCTION("""COMPUTED_VALUE"""),45894.66666666667)</f>
        <v>45894.66667</v>
      </c>
      <c r="N414" s="1">
        <f>IFERROR(__xludf.DUMMYFUNCTION("""COMPUTED_VALUE"""),1.41366656E8)</f>
        <v>141366656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IFERROR(__xludf.DUMMYFUNCTION("""COMPUTED_VALUE"""),712.73)</f>
        <v>712.73</v>
      </c>
      <c r="D415" s="2">
        <f>IFERROR(__xludf.DUMMYFUNCTION("""COMPUTED_VALUE"""),45895.66666666667)</f>
        <v>45895.66667</v>
      </c>
      <c r="E415" s="1">
        <f>IFERROR(__xludf.DUMMYFUNCTION("""COMPUTED_VALUE"""),713.51)</f>
        <v>713.51</v>
      </c>
      <c r="G415" s="2">
        <f>IFERROR(__xludf.DUMMYFUNCTION("""COMPUTED_VALUE"""),45895.66666666667)</f>
        <v>45895.66667</v>
      </c>
      <c r="H415" s="1">
        <f>IFERROR(__xludf.DUMMYFUNCTION("""COMPUTED_VALUE"""),706.65)</f>
        <v>706.65</v>
      </c>
      <c r="J415" s="2">
        <f>IFERROR(__xludf.DUMMYFUNCTION("""COMPUTED_VALUE"""),45895.66666666667)</f>
        <v>45895.66667</v>
      </c>
      <c r="K415" s="1">
        <f>IFERROR(__xludf.DUMMYFUNCTION("""COMPUTED_VALUE"""),708.05)</f>
        <v>708.05</v>
      </c>
      <c r="M415" s="2">
        <f>IFERROR(__xludf.DUMMYFUNCTION("""COMPUTED_VALUE"""),45895.66666666667)</f>
        <v>45895.66667</v>
      </c>
      <c r="N415" s="1">
        <f>IFERROR(__xludf.DUMMYFUNCTION("""COMPUTED_VALUE"""),2.72628799E8)</f>
        <v>272628799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IFERROR(__xludf.DUMMYFUNCTION("""COMPUTED_VALUE"""),706.56)</f>
        <v>706.56</v>
      </c>
      <c r="D416" s="2">
        <f>IFERROR(__xludf.DUMMYFUNCTION("""COMPUTED_VALUE"""),45896.66666666667)</f>
        <v>45896.66667</v>
      </c>
      <c r="E416" s="1">
        <f>IFERROR(__xludf.DUMMYFUNCTION("""COMPUTED_VALUE"""),710.25)</f>
        <v>710.25</v>
      </c>
      <c r="G416" s="2">
        <f>IFERROR(__xludf.DUMMYFUNCTION("""COMPUTED_VALUE"""),45896.66666666667)</f>
        <v>45896.66667</v>
      </c>
      <c r="H416" s="1">
        <f>IFERROR(__xludf.DUMMYFUNCTION("""COMPUTED_VALUE"""),704.38)</f>
        <v>704.38</v>
      </c>
      <c r="J416" s="2">
        <f>IFERROR(__xludf.DUMMYFUNCTION("""COMPUTED_VALUE"""),45896.66666666667)</f>
        <v>45896.66667</v>
      </c>
      <c r="K416" s="1">
        <f>IFERROR(__xludf.DUMMYFUNCTION("""COMPUTED_VALUE"""),709.85)</f>
        <v>709.85</v>
      </c>
      <c r="M416" s="2">
        <f>IFERROR(__xludf.DUMMYFUNCTION("""COMPUTED_VALUE"""),45896.66666666667)</f>
        <v>45896.66667</v>
      </c>
      <c r="N416" s="1">
        <f>IFERROR(__xludf.DUMMYFUNCTION("""COMPUTED_VALUE"""),1.47298767E8)</f>
        <v>147298767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IFERROR(__xludf.DUMMYFUNCTION("""COMPUTED_VALUE"""),709.44)</f>
        <v>709.44</v>
      </c>
      <c r="D417" s="2">
        <f>IFERROR(__xludf.DUMMYFUNCTION("""COMPUTED_VALUE"""),45897.66666666667)</f>
        <v>45897.66667</v>
      </c>
      <c r="E417" s="1">
        <f>IFERROR(__xludf.DUMMYFUNCTION("""COMPUTED_VALUE"""),709.44)</f>
        <v>709.44</v>
      </c>
      <c r="G417" s="2">
        <f>IFERROR(__xludf.DUMMYFUNCTION("""COMPUTED_VALUE"""),45897.66666666667)</f>
        <v>45897.66667</v>
      </c>
      <c r="H417" s="1">
        <f>IFERROR(__xludf.DUMMYFUNCTION("""COMPUTED_VALUE"""),702.06)</f>
        <v>702.06</v>
      </c>
      <c r="J417" s="2">
        <f>IFERROR(__xludf.DUMMYFUNCTION("""COMPUTED_VALUE"""),45897.66666666667)</f>
        <v>45897.66667</v>
      </c>
      <c r="K417" s="1">
        <f>IFERROR(__xludf.DUMMYFUNCTION("""COMPUTED_VALUE"""),704.03)</f>
        <v>704.03</v>
      </c>
      <c r="M417" s="2">
        <f>IFERROR(__xludf.DUMMYFUNCTION("""COMPUTED_VALUE"""),45897.66666666667)</f>
        <v>45897.66667</v>
      </c>
      <c r="N417" s="1">
        <f>IFERROR(__xludf.DUMMYFUNCTION("""COMPUTED_VALUE"""),1.53855006E8)</f>
        <v>153855006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IFERROR(__xludf.DUMMYFUNCTION("""COMPUTED_VALUE"""),704.49)</f>
        <v>704.49</v>
      </c>
      <c r="D418" s="2">
        <f>IFERROR(__xludf.DUMMYFUNCTION("""COMPUTED_VALUE"""),45898.66666666667)</f>
        <v>45898.66667</v>
      </c>
      <c r="E418" s="1">
        <f>IFERROR(__xludf.DUMMYFUNCTION("""COMPUTED_VALUE"""),711.73)</f>
        <v>711.73</v>
      </c>
      <c r="G418" s="2">
        <f>IFERROR(__xludf.DUMMYFUNCTION("""COMPUTED_VALUE"""),45898.66666666667)</f>
        <v>45898.66667</v>
      </c>
      <c r="H418" s="1">
        <f>IFERROR(__xludf.DUMMYFUNCTION("""COMPUTED_VALUE"""),704.49)</f>
        <v>704.49</v>
      </c>
      <c r="J418" s="2">
        <f>IFERROR(__xludf.DUMMYFUNCTION("""COMPUTED_VALUE"""),45898.66666666667)</f>
        <v>45898.66667</v>
      </c>
      <c r="K418" s="1">
        <f>IFERROR(__xludf.DUMMYFUNCTION("""COMPUTED_VALUE"""),710.72)</f>
        <v>710.72</v>
      </c>
      <c r="M418" s="2">
        <f>IFERROR(__xludf.DUMMYFUNCTION("""COMPUTED_VALUE"""),45898.66666666667)</f>
        <v>45898.66667</v>
      </c>
      <c r="N418" s="1">
        <f>IFERROR(__xludf.DUMMYFUNCTION("""COMPUTED_VALUE"""),1.48839562E8)</f>
        <v>148839562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IFERROR(__xludf.DUMMYFUNCTION("""COMPUTED_VALUE"""),719.13)</f>
        <v>719.13</v>
      </c>
      <c r="D419" s="2">
        <f>IFERROR(__xludf.DUMMYFUNCTION("""COMPUTED_VALUE"""),45902.66666666667)</f>
        <v>45902.66667</v>
      </c>
      <c r="E419" s="1">
        <f>IFERROR(__xludf.DUMMYFUNCTION("""COMPUTED_VALUE"""),720.37)</f>
        <v>720.37</v>
      </c>
      <c r="G419" s="2">
        <f>IFERROR(__xludf.DUMMYFUNCTION("""COMPUTED_VALUE"""),45902.66666666667)</f>
        <v>45902.66667</v>
      </c>
      <c r="H419" s="1">
        <f>IFERROR(__xludf.DUMMYFUNCTION("""COMPUTED_VALUE"""),706.55)</f>
        <v>706.55</v>
      </c>
      <c r="J419" s="2">
        <f>IFERROR(__xludf.DUMMYFUNCTION("""COMPUTED_VALUE"""),45902.66666666667)</f>
        <v>45902.66667</v>
      </c>
      <c r="K419" s="1">
        <f>IFERROR(__xludf.DUMMYFUNCTION("""COMPUTED_VALUE"""),708.52)</f>
        <v>708.52</v>
      </c>
      <c r="M419" s="2">
        <f>IFERROR(__xludf.DUMMYFUNCTION("""COMPUTED_VALUE"""),45902.66666666667)</f>
        <v>45902.66667</v>
      </c>
      <c r="N419" s="1">
        <f>IFERROR(__xludf.DUMMYFUNCTION("""COMPUTED_VALUE"""),2.09319607E8)</f>
        <v>209319607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IFERROR(__xludf.DUMMYFUNCTION("""COMPUTED_VALUE"""),707.43)</f>
        <v>707.43</v>
      </c>
      <c r="D420" s="2">
        <f>IFERROR(__xludf.DUMMYFUNCTION("""COMPUTED_VALUE"""),45903.66666666667)</f>
        <v>45903.66667</v>
      </c>
      <c r="E420" s="1">
        <f>IFERROR(__xludf.DUMMYFUNCTION("""COMPUTED_VALUE"""),708.08)</f>
        <v>708.08</v>
      </c>
      <c r="G420" s="2">
        <f>IFERROR(__xludf.DUMMYFUNCTION("""COMPUTED_VALUE"""),45903.66666666667)</f>
        <v>45903.66667</v>
      </c>
      <c r="H420" s="1">
        <f>IFERROR(__xludf.DUMMYFUNCTION("""COMPUTED_VALUE"""),698.86)</f>
        <v>698.86</v>
      </c>
      <c r="J420" s="2">
        <f>IFERROR(__xludf.DUMMYFUNCTION("""COMPUTED_VALUE"""),45903.66666666667)</f>
        <v>45903.66667</v>
      </c>
      <c r="K420" s="1">
        <f>IFERROR(__xludf.DUMMYFUNCTION("""COMPUTED_VALUE"""),707.19)</f>
        <v>707.19</v>
      </c>
      <c r="M420" s="2">
        <f>IFERROR(__xludf.DUMMYFUNCTION("""COMPUTED_VALUE"""),45903.66666666667)</f>
        <v>45903.66667</v>
      </c>
      <c r="N420" s="1">
        <f>IFERROR(__xludf.DUMMYFUNCTION("""COMPUTED_VALUE"""),1.92631216E8)</f>
        <v>192631216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IFERROR(__xludf.DUMMYFUNCTION("""COMPUTED_VALUE"""),707.53)</f>
        <v>707.53</v>
      </c>
      <c r="D421" s="2">
        <f>IFERROR(__xludf.DUMMYFUNCTION("""COMPUTED_VALUE"""),45904.66666666667)</f>
        <v>45904.66667</v>
      </c>
      <c r="E421" s="1">
        <f>IFERROR(__xludf.DUMMYFUNCTION("""COMPUTED_VALUE"""),710.79)</f>
        <v>710.79</v>
      </c>
      <c r="G421" s="2">
        <f>IFERROR(__xludf.DUMMYFUNCTION("""COMPUTED_VALUE"""),45904.66666666667)</f>
        <v>45904.66667</v>
      </c>
      <c r="H421" s="1">
        <f>IFERROR(__xludf.DUMMYFUNCTION("""COMPUTED_VALUE"""),701.96)</f>
        <v>701.96</v>
      </c>
      <c r="J421" s="2">
        <f>IFERROR(__xludf.DUMMYFUNCTION("""COMPUTED_VALUE"""),45904.66666666667)</f>
        <v>45904.66667</v>
      </c>
      <c r="K421" s="1">
        <f>IFERROR(__xludf.DUMMYFUNCTION("""COMPUTED_VALUE"""),702.72)</f>
        <v>702.72</v>
      </c>
      <c r="M421" s="2">
        <f>IFERROR(__xludf.DUMMYFUNCTION("""COMPUTED_VALUE"""),45904.66666666667)</f>
        <v>45904.66667</v>
      </c>
      <c r="N421" s="1">
        <f>IFERROR(__xludf.DUMMYFUNCTION("""COMPUTED_VALUE"""),1.44065806E8)</f>
        <v>144065806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IFERROR(__xludf.DUMMYFUNCTION("""COMPUTED_VALUE"""),701.11)</f>
        <v>701.11</v>
      </c>
      <c r="D422" s="2">
        <f>IFERROR(__xludf.DUMMYFUNCTION("""COMPUTED_VALUE"""),45905.66666666667)</f>
        <v>45905.66667</v>
      </c>
      <c r="E422" s="1">
        <f>IFERROR(__xludf.DUMMYFUNCTION("""COMPUTED_VALUE"""),709.01)</f>
        <v>709.01</v>
      </c>
      <c r="G422" s="2">
        <f>IFERROR(__xludf.DUMMYFUNCTION("""COMPUTED_VALUE"""),45905.66666666667)</f>
        <v>45905.66667</v>
      </c>
      <c r="H422" s="1">
        <f>IFERROR(__xludf.DUMMYFUNCTION("""COMPUTED_VALUE"""),700.26)</f>
        <v>700.26</v>
      </c>
      <c r="J422" s="2">
        <f>IFERROR(__xludf.DUMMYFUNCTION("""COMPUTED_VALUE"""),45905.66666666667)</f>
        <v>45905.66667</v>
      </c>
      <c r="K422" s="1">
        <f>IFERROR(__xludf.DUMMYFUNCTION("""COMPUTED_VALUE"""),703.63)</f>
        <v>703.63</v>
      </c>
      <c r="M422" s="2">
        <f>IFERROR(__xludf.DUMMYFUNCTION("""COMPUTED_VALUE"""),45905.66666666667)</f>
        <v>45905.66667</v>
      </c>
      <c r="N422" s="1">
        <f>IFERROR(__xludf.DUMMYFUNCTION("""COMPUTED_VALUE"""),1.43727723E8)</f>
        <v>143727723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IFERROR(__xludf.DUMMYFUNCTION("""COMPUTED_VALUE"""),702.06)</f>
        <v>702.06</v>
      </c>
      <c r="D423" s="2">
        <f>IFERROR(__xludf.DUMMYFUNCTION("""COMPUTED_VALUE"""),45908.66666666667)</f>
        <v>45908.66667</v>
      </c>
      <c r="E423" s="1">
        <f>IFERROR(__xludf.DUMMYFUNCTION("""COMPUTED_VALUE"""),702.06)</f>
        <v>702.06</v>
      </c>
      <c r="G423" s="2">
        <f>IFERROR(__xludf.DUMMYFUNCTION("""COMPUTED_VALUE"""),45908.66666666667)</f>
        <v>45908.66667</v>
      </c>
      <c r="H423" s="1">
        <f>IFERROR(__xludf.DUMMYFUNCTION("""COMPUTED_VALUE"""),691.23)</f>
        <v>691.23</v>
      </c>
      <c r="J423" s="2">
        <f>IFERROR(__xludf.DUMMYFUNCTION("""COMPUTED_VALUE"""),45908.66666666667)</f>
        <v>45908.66667</v>
      </c>
      <c r="K423" s="1">
        <f>IFERROR(__xludf.DUMMYFUNCTION("""COMPUTED_VALUE"""),694.8)</f>
        <v>694.8</v>
      </c>
      <c r="M423" s="2">
        <f>IFERROR(__xludf.DUMMYFUNCTION("""COMPUTED_VALUE"""),45908.66666666667)</f>
        <v>45908.66667</v>
      </c>
      <c r="N423" s="1">
        <f>IFERROR(__xludf.DUMMYFUNCTION("""COMPUTED_VALUE"""),1.71018682E8)</f>
        <v>171018682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IFERROR(__xludf.DUMMYFUNCTION("""COMPUTED_VALUE"""),694.0)</f>
        <v>694</v>
      </c>
      <c r="D424" s="2">
        <f>IFERROR(__xludf.DUMMYFUNCTION("""COMPUTED_VALUE"""),45909.66666666667)</f>
        <v>45909.66667</v>
      </c>
      <c r="E424" s="1">
        <f>IFERROR(__xludf.DUMMYFUNCTION("""COMPUTED_VALUE"""),699.89)</f>
        <v>699.89</v>
      </c>
      <c r="G424" s="2">
        <f>IFERROR(__xludf.DUMMYFUNCTION("""COMPUTED_VALUE"""),45909.66666666667)</f>
        <v>45909.66667</v>
      </c>
      <c r="H424" s="1">
        <f>IFERROR(__xludf.DUMMYFUNCTION("""COMPUTED_VALUE"""),694.0)</f>
        <v>694</v>
      </c>
      <c r="J424" s="2">
        <f>IFERROR(__xludf.DUMMYFUNCTION("""COMPUTED_VALUE"""),45909.66666666667)</f>
        <v>45909.66667</v>
      </c>
      <c r="K424" s="1">
        <f>IFERROR(__xludf.DUMMYFUNCTION("""COMPUTED_VALUE"""),697.82)</f>
        <v>697.82</v>
      </c>
      <c r="M424" s="2">
        <f>IFERROR(__xludf.DUMMYFUNCTION("""COMPUTED_VALUE"""),45909.66666666667)</f>
        <v>45909.66667</v>
      </c>
      <c r="N424" s="1">
        <f>IFERROR(__xludf.DUMMYFUNCTION("""COMPUTED_VALUE"""),1.12034008E8)</f>
        <v>112034008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IFERROR(__xludf.DUMMYFUNCTION("""COMPUTED_VALUE"""),695.8)</f>
        <v>695.8</v>
      </c>
      <c r="D425" s="2">
        <f>IFERROR(__xludf.DUMMYFUNCTION("""COMPUTED_VALUE"""),45910.66666666667)</f>
        <v>45910.66667</v>
      </c>
      <c r="E425" s="1">
        <f>IFERROR(__xludf.DUMMYFUNCTION("""COMPUTED_VALUE"""),695.8)</f>
        <v>695.8</v>
      </c>
      <c r="G425" s="2">
        <f>IFERROR(__xludf.DUMMYFUNCTION("""COMPUTED_VALUE"""),45910.66666666667)</f>
        <v>45910.66667</v>
      </c>
      <c r="H425" s="1">
        <f>IFERROR(__xludf.DUMMYFUNCTION("""COMPUTED_VALUE"""),688.11)</f>
        <v>688.11</v>
      </c>
      <c r="J425" s="2">
        <f>IFERROR(__xludf.DUMMYFUNCTION("""COMPUTED_VALUE"""),45910.66666666667)</f>
        <v>45910.66667</v>
      </c>
      <c r="K425" s="1">
        <f>IFERROR(__xludf.DUMMYFUNCTION("""COMPUTED_VALUE"""),694.16)</f>
        <v>694.16</v>
      </c>
      <c r="M425" s="2">
        <f>IFERROR(__xludf.DUMMYFUNCTION("""COMPUTED_VALUE"""),45910.66666666667)</f>
        <v>45910.66667</v>
      </c>
      <c r="N425" s="1">
        <f>IFERROR(__xludf.DUMMYFUNCTION("""COMPUTED_VALUE"""),1.29864882E8)</f>
        <v>129864882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IFERROR(__xludf.DUMMYFUNCTION("""COMPUTED_VALUE"""),694.99)</f>
        <v>694.99</v>
      </c>
      <c r="D426" s="2">
        <f>IFERROR(__xludf.DUMMYFUNCTION("""COMPUTED_VALUE"""),45911.66666666667)</f>
        <v>45911.66667</v>
      </c>
      <c r="E426" s="1">
        <f>IFERROR(__xludf.DUMMYFUNCTION("""COMPUTED_VALUE"""),700.35)</f>
        <v>700.35</v>
      </c>
      <c r="G426" s="2">
        <f>IFERROR(__xludf.DUMMYFUNCTION("""COMPUTED_VALUE"""),45911.66666666667)</f>
        <v>45911.66667</v>
      </c>
      <c r="H426" s="1">
        <f>IFERROR(__xludf.DUMMYFUNCTION("""COMPUTED_VALUE"""),694.48)</f>
        <v>694.48</v>
      </c>
      <c r="J426" s="2">
        <f>IFERROR(__xludf.DUMMYFUNCTION("""COMPUTED_VALUE"""),45911.66666666667)</f>
        <v>45911.66667</v>
      </c>
      <c r="K426" s="1">
        <f>IFERROR(__xludf.DUMMYFUNCTION("""COMPUTED_VALUE"""),697.29)</f>
        <v>697.29</v>
      </c>
      <c r="M426" s="2">
        <f>IFERROR(__xludf.DUMMYFUNCTION("""COMPUTED_VALUE"""),45911.66666666667)</f>
        <v>45911.66667</v>
      </c>
      <c r="N426" s="1">
        <f>IFERROR(__xludf.DUMMYFUNCTION("""COMPUTED_VALUE"""),1.17398481E8)</f>
        <v>117398481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IFERROR(__xludf.DUMMYFUNCTION("""COMPUTED_VALUE"""),696.56)</f>
        <v>696.56</v>
      </c>
      <c r="D427" s="2">
        <f>IFERROR(__xludf.DUMMYFUNCTION("""COMPUTED_VALUE"""),45912.66666666667)</f>
        <v>45912.66667</v>
      </c>
      <c r="E427" s="1">
        <f>IFERROR(__xludf.DUMMYFUNCTION("""COMPUTED_VALUE"""),696.56)</f>
        <v>696.56</v>
      </c>
      <c r="G427" s="2">
        <f>IFERROR(__xludf.DUMMYFUNCTION("""COMPUTED_VALUE"""),45912.66666666667)</f>
        <v>45912.66667</v>
      </c>
      <c r="H427" s="1">
        <f>IFERROR(__xludf.DUMMYFUNCTION("""COMPUTED_VALUE"""),690.44)</f>
        <v>690.44</v>
      </c>
      <c r="J427" s="2">
        <f>IFERROR(__xludf.DUMMYFUNCTION("""COMPUTED_VALUE"""),45912.66666666667)</f>
        <v>45912.66667</v>
      </c>
      <c r="K427" s="1">
        <f>IFERROR(__xludf.DUMMYFUNCTION("""COMPUTED_VALUE"""),692.37)</f>
        <v>692.37</v>
      </c>
      <c r="M427" s="2">
        <f>IFERROR(__xludf.DUMMYFUNCTION("""COMPUTED_VALUE"""),45912.66666666667)</f>
        <v>45912.66667</v>
      </c>
      <c r="N427" s="1">
        <f>IFERROR(__xludf.DUMMYFUNCTION("""COMPUTED_VALUE"""),1.16689081E8)</f>
        <v>116689081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IFERROR(__xludf.DUMMYFUNCTION("""COMPUTED_VALUE"""),691.37)</f>
        <v>691.37</v>
      </c>
      <c r="D428" s="2">
        <f>IFERROR(__xludf.DUMMYFUNCTION("""COMPUTED_VALUE"""),45915.66666666667)</f>
        <v>45915.66667</v>
      </c>
      <c r="E428" s="1">
        <f>IFERROR(__xludf.DUMMYFUNCTION("""COMPUTED_VALUE"""),692.68)</f>
        <v>692.68</v>
      </c>
      <c r="G428" s="2">
        <f>IFERROR(__xludf.DUMMYFUNCTION("""COMPUTED_VALUE"""),45915.66666666667)</f>
        <v>45915.66667</v>
      </c>
      <c r="H428" s="1">
        <f>IFERROR(__xludf.DUMMYFUNCTION("""COMPUTED_VALUE"""),681.91)</f>
        <v>681.91</v>
      </c>
      <c r="J428" s="2">
        <f>IFERROR(__xludf.DUMMYFUNCTION("""COMPUTED_VALUE"""),45915.66666666667)</f>
        <v>45915.66667</v>
      </c>
      <c r="K428" s="1">
        <f>IFERROR(__xludf.DUMMYFUNCTION("""COMPUTED_VALUE"""),682.02)</f>
        <v>682.02</v>
      </c>
      <c r="M428" s="2">
        <f>IFERROR(__xludf.DUMMYFUNCTION("""COMPUTED_VALUE"""),45915.66666666667)</f>
        <v>45915.66667</v>
      </c>
      <c r="N428" s="1">
        <f>IFERROR(__xludf.DUMMYFUNCTION("""COMPUTED_VALUE"""),1.5709216E8)</f>
        <v>157092160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IFERROR(__xludf.DUMMYFUNCTION("""COMPUTED_VALUE"""),682.78)</f>
        <v>682.78</v>
      </c>
      <c r="D429" s="2">
        <f>IFERROR(__xludf.DUMMYFUNCTION("""COMPUTED_VALUE"""),45916.66666666667)</f>
        <v>45916.66667</v>
      </c>
      <c r="E429" s="1">
        <f>IFERROR(__xludf.DUMMYFUNCTION("""COMPUTED_VALUE"""),689.54)</f>
        <v>689.54</v>
      </c>
      <c r="G429" s="2">
        <f>IFERROR(__xludf.DUMMYFUNCTION("""COMPUTED_VALUE"""),45916.66666666667)</f>
        <v>45916.66667</v>
      </c>
      <c r="H429" s="1">
        <f>IFERROR(__xludf.DUMMYFUNCTION("""COMPUTED_VALUE"""),682.42)</f>
        <v>682.42</v>
      </c>
      <c r="J429" s="2">
        <f>IFERROR(__xludf.DUMMYFUNCTION("""COMPUTED_VALUE"""),45916.66666666667)</f>
        <v>45916.66667</v>
      </c>
      <c r="K429" s="1">
        <f>IFERROR(__xludf.DUMMYFUNCTION("""COMPUTED_VALUE"""),687.07)</f>
        <v>687.07</v>
      </c>
      <c r="M429" s="2">
        <f>IFERROR(__xludf.DUMMYFUNCTION("""COMPUTED_VALUE"""),45916.66666666667)</f>
        <v>45916.66667</v>
      </c>
      <c r="N429" s="1">
        <f>IFERROR(__xludf.DUMMYFUNCTION("""COMPUTED_VALUE"""),1.65390316E8)</f>
        <v>165390316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IFERROR(__xludf.DUMMYFUNCTION("""COMPUTED_VALUE"""),687.14)</f>
        <v>687.14</v>
      </c>
      <c r="D430" s="2">
        <f>IFERROR(__xludf.DUMMYFUNCTION("""COMPUTED_VALUE"""),45917.66666666667)</f>
        <v>45917.66667</v>
      </c>
      <c r="E430" s="1">
        <f>IFERROR(__xludf.DUMMYFUNCTION("""COMPUTED_VALUE"""),693.6)</f>
        <v>693.6</v>
      </c>
      <c r="G430" s="2">
        <f>IFERROR(__xludf.DUMMYFUNCTION("""COMPUTED_VALUE"""),45917.66666666667)</f>
        <v>45917.66667</v>
      </c>
      <c r="H430" s="1">
        <f>IFERROR(__xludf.DUMMYFUNCTION("""COMPUTED_VALUE"""),687.14)</f>
        <v>687.14</v>
      </c>
      <c r="J430" s="2">
        <f>IFERROR(__xludf.DUMMYFUNCTION("""COMPUTED_VALUE"""),45917.66666666667)</f>
        <v>45917.66667</v>
      </c>
      <c r="K430" s="1">
        <f>IFERROR(__xludf.DUMMYFUNCTION("""COMPUTED_VALUE"""),689.03)</f>
        <v>689.03</v>
      </c>
      <c r="M430" s="2">
        <f>IFERROR(__xludf.DUMMYFUNCTION("""COMPUTED_VALUE"""),45917.66666666667)</f>
        <v>45917.66667</v>
      </c>
      <c r="N430" s="1">
        <f>IFERROR(__xludf.DUMMYFUNCTION("""COMPUTED_VALUE"""),1.52765094E8)</f>
        <v>152765094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IFERROR(__xludf.DUMMYFUNCTION("""COMPUTED_VALUE"""),686.26)</f>
        <v>686.26</v>
      </c>
      <c r="D431" s="2">
        <f>IFERROR(__xludf.DUMMYFUNCTION("""COMPUTED_VALUE"""),45918.66666666667)</f>
        <v>45918.66667</v>
      </c>
      <c r="E431" s="1">
        <f>IFERROR(__xludf.DUMMYFUNCTION("""COMPUTED_VALUE"""),689.55)</f>
        <v>689.55</v>
      </c>
      <c r="G431" s="2">
        <f>IFERROR(__xludf.DUMMYFUNCTION("""COMPUTED_VALUE"""),45918.66666666667)</f>
        <v>45918.66667</v>
      </c>
      <c r="H431" s="1">
        <f>IFERROR(__xludf.DUMMYFUNCTION("""COMPUTED_VALUE"""),685.56)</f>
        <v>685.56</v>
      </c>
      <c r="J431" s="2">
        <f>IFERROR(__xludf.DUMMYFUNCTION("""COMPUTED_VALUE"""),45918.66666666667)</f>
        <v>45918.66667</v>
      </c>
      <c r="K431" s="1">
        <f>IFERROR(__xludf.DUMMYFUNCTION("""COMPUTED_VALUE"""),685.85)</f>
        <v>685.85</v>
      </c>
      <c r="M431" s="2">
        <f>IFERROR(__xludf.DUMMYFUNCTION("""COMPUTED_VALUE"""),45918.66666666667)</f>
        <v>45918.66667</v>
      </c>
      <c r="N431" s="1">
        <f>IFERROR(__xludf.DUMMYFUNCTION("""COMPUTED_VALUE"""),1.39250689E8)</f>
        <v>139250689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IFERROR(__xludf.DUMMYFUNCTION("""COMPUTED_VALUE"""),686.87)</f>
        <v>686.87</v>
      </c>
      <c r="D432" s="2">
        <f>IFERROR(__xludf.DUMMYFUNCTION("""COMPUTED_VALUE"""),45919.66666666667)</f>
        <v>45919.66667</v>
      </c>
      <c r="E432" s="1">
        <f>IFERROR(__xludf.DUMMYFUNCTION("""COMPUTED_VALUE"""),689.09)</f>
        <v>689.09</v>
      </c>
      <c r="G432" s="2">
        <f>IFERROR(__xludf.DUMMYFUNCTION("""COMPUTED_VALUE"""),45919.66666666667)</f>
        <v>45919.66667</v>
      </c>
      <c r="H432" s="1">
        <f>IFERROR(__xludf.DUMMYFUNCTION("""COMPUTED_VALUE"""),684.37)</f>
        <v>684.37</v>
      </c>
      <c r="J432" s="2">
        <f>IFERROR(__xludf.DUMMYFUNCTION("""COMPUTED_VALUE"""),45919.66666666667)</f>
        <v>45919.66667</v>
      </c>
      <c r="K432" s="1">
        <f>IFERROR(__xludf.DUMMYFUNCTION("""COMPUTED_VALUE"""),686.9)</f>
        <v>686.9</v>
      </c>
      <c r="M432" s="2">
        <f>IFERROR(__xludf.DUMMYFUNCTION("""COMPUTED_VALUE"""),45919.66666666667)</f>
        <v>45919.66667</v>
      </c>
      <c r="N432" s="1">
        <f>IFERROR(__xludf.DUMMYFUNCTION("""COMPUTED_VALUE"""),2.83677172E8)</f>
        <v>283677172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IFERROR(__xludf.DUMMYFUNCTION("""COMPUTED_VALUE"""),683.98)</f>
        <v>683.98</v>
      </c>
      <c r="D433" s="2">
        <f>IFERROR(__xludf.DUMMYFUNCTION("""COMPUTED_VALUE"""),45922.66666666667)</f>
        <v>45922.66667</v>
      </c>
      <c r="E433" s="1">
        <f>IFERROR(__xludf.DUMMYFUNCTION("""COMPUTED_VALUE"""),684.65)</f>
        <v>684.65</v>
      </c>
      <c r="G433" s="2">
        <f>IFERROR(__xludf.DUMMYFUNCTION("""COMPUTED_VALUE"""),45922.66666666667)</f>
        <v>45922.66667</v>
      </c>
      <c r="H433" s="1">
        <f>IFERROR(__xludf.DUMMYFUNCTION("""COMPUTED_VALUE"""),681.28)</f>
        <v>681.28</v>
      </c>
      <c r="J433" s="2">
        <f>IFERROR(__xludf.DUMMYFUNCTION("""COMPUTED_VALUE"""),45922.66666666667)</f>
        <v>45922.66667</v>
      </c>
      <c r="K433" s="1">
        <f>IFERROR(__xludf.DUMMYFUNCTION("""COMPUTED_VALUE"""),681.97)</f>
        <v>681.97</v>
      </c>
      <c r="M433" s="2">
        <f>IFERROR(__xludf.DUMMYFUNCTION("""COMPUTED_VALUE"""),45922.66666666667)</f>
        <v>45922.66667</v>
      </c>
      <c r="N433" s="1">
        <f>IFERROR(__xludf.DUMMYFUNCTION("""COMPUTED_VALUE"""),1.39876846E8)</f>
        <v>139876846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IFERROR(__xludf.DUMMYFUNCTION("""COMPUTED_VALUE"""),682.52)</f>
        <v>682.52</v>
      </c>
      <c r="D434" s="2">
        <f>IFERROR(__xludf.DUMMYFUNCTION("""COMPUTED_VALUE"""),45923.66666666667)</f>
        <v>45923.66667</v>
      </c>
      <c r="E434" s="1">
        <f>IFERROR(__xludf.DUMMYFUNCTION("""COMPUTED_VALUE"""),686.07)</f>
        <v>686.07</v>
      </c>
      <c r="G434" s="2">
        <f>IFERROR(__xludf.DUMMYFUNCTION("""COMPUTED_VALUE"""),45923.66666666667)</f>
        <v>45923.66667</v>
      </c>
      <c r="H434" s="1">
        <f>IFERROR(__xludf.DUMMYFUNCTION("""COMPUTED_VALUE"""),680.02)</f>
        <v>680.02</v>
      </c>
      <c r="J434" s="2">
        <f>IFERROR(__xludf.DUMMYFUNCTION("""COMPUTED_VALUE"""),45923.66666666667)</f>
        <v>45923.66667</v>
      </c>
      <c r="K434" s="1">
        <f>IFERROR(__xludf.DUMMYFUNCTION("""COMPUTED_VALUE"""),685.73)</f>
        <v>685.73</v>
      </c>
      <c r="M434" s="2">
        <f>IFERROR(__xludf.DUMMYFUNCTION("""COMPUTED_VALUE"""),45923.66666666667)</f>
        <v>45923.66667</v>
      </c>
      <c r="N434" s="1">
        <f>IFERROR(__xludf.DUMMYFUNCTION("""COMPUTED_VALUE"""),1.34572122E8)</f>
        <v>134572122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IFERROR(__xludf.DUMMYFUNCTION("""COMPUTED_VALUE"""),684.54)</f>
        <v>684.54</v>
      </c>
      <c r="D435" s="2">
        <f>IFERROR(__xludf.DUMMYFUNCTION("""COMPUTED_VALUE"""),45924.66666666667)</f>
        <v>45924.66667</v>
      </c>
      <c r="E435" s="1">
        <f>IFERROR(__xludf.DUMMYFUNCTION("""COMPUTED_VALUE"""),690.15)</f>
        <v>690.15</v>
      </c>
      <c r="G435" s="2">
        <f>IFERROR(__xludf.DUMMYFUNCTION("""COMPUTED_VALUE"""),45924.66666666667)</f>
        <v>45924.66667</v>
      </c>
      <c r="H435" s="1">
        <f>IFERROR(__xludf.DUMMYFUNCTION("""COMPUTED_VALUE"""),683.69)</f>
        <v>683.69</v>
      </c>
      <c r="J435" s="2">
        <f>IFERROR(__xludf.DUMMYFUNCTION("""COMPUTED_VALUE"""),45924.66666666667)</f>
        <v>45924.66667</v>
      </c>
      <c r="K435" s="1">
        <f>IFERROR(__xludf.DUMMYFUNCTION("""COMPUTED_VALUE"""),687.64)</f>
        <v>687.64</v>
      </c>
      <c r="M435" s="2">
        <f>IFERROR(__xludf.DUMMYFUNCTION("""COMPUTED_VALUE"""),45924.66666666667)</f>
        <v>45924.66667</v>
      </c>
      <c r="N435" s="1">
        <f>IFERROR(__xludf.DUMMYFUNCTION("""COMPUTED_VALUE"""),1.26556061E8)</f>
        <v>126556061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IFERROR(__xludf.DUMMYFUNCTION("""COMPUTED_VALUE"""),689.39)</f>
        <v>689.39</v>
      </c>
      <c r="D436" s="2">
        <f>IFERROR(__xludf.DUMMYFUNCTION("""COMPUTED_VALUE"""),45925.66666666667)</f>
        <v>45925.66667</v>
      </c>
      <c r="E436" s="1">
        <f>IFERROR(__xludf.DUMMYFUNCTION("""COMPUTED_VALUE"""),691.42)</f>
        <v>691.42</v>
      </c>
      <c r="G436" s="2">
        <f>IFERROR(__xludf.DUMMYFUNCTION("""COMPUTED_VALUE"""),45925.66666666667)</f>
        <v>45925.66667</v>
      </c>
      <c r="H436" s="1">
        <f>IFERROR(__xludf.DUMMYFUNCTION("""COMPUTED_VALUE"""),677.85)</f>
        <v>677.85</v>
      </c>
      <c r="J436" s="2">
        <f>IFERROR(__xludf.DUMMYFUNCTION("""COMPUTED_VALUE"""),45925.66666666667)</f>
        <v>45925.66667</v>
      </c>
      <c r="K436" s="1">
        <f>IFERROR(__xludf.DUMMYFUNCTION("""COMPUTED_VALUE"""),677.97)</f>
        <v>677.97</v>
      </c>
      <c r="M436" s="2">
        <f>IFERROR(__xludf.DUMMYFUNCTION("""COMPUTED_VALUE"""),45925.66666666667)</f>
        <v>45925.66667</v>
      </c>
      <c r="N436" s="1">
        <f>IFERROR(__xludf.DUMMYFUNCTION("""COMPUTED_VALUE"""),1.32132714E8)</f>
        <v>132132714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IFERROR(__xludf.DUMMYFUNCTION("""COMPUTED_VALUE"""),678.49)</f>
        <v>678.49</v>
      </c>
      <c r="D437" s="2">
        <f>IFERROR(__xludf.DUMMYFUNCTION("""COMPUTED_VALUE"""),45926.66666666667)</f>
        <v>45926.66667</v>
      </c>
      <c r="E437" s="1">
        <f>IFERROR(__xludf.DUMMYFUNCTION("""COMPUTED_VALUE"""),681.88)</f>
        <v>681.88</v>
      </c>
      <c r="G437" s="2">
        <f>IFERROR(__xludf.DUMMYFUNCTION("""COMPUTED_VALUE"""),45926.66666666667)</f>
        <v>45926.66667</v>
      </c>
      <c r="H437" s="1">
        <f>IFERROR(__xludf.DUMMYFUNCTION("""COMPUTED_VALUE"""),678.13)</f>
        <v>678.13</v>
      </c>
      <c r="J437" s="2">
        <f>IFERROR(__xludf.DUMMYFUNCTION("""COMPUTED_VALUE"""),45926.66666666667)</f>
        <v>45926.66667</v>
      </c>
      <c r="K437" s="1">
        <f>IFERROR(__xludf.DUMMYFUNCTION("""COMPUTED_VALUE"""),680.82)</f>
        <v>680.82</v>
      </c>
      <c r="M437" s="2">
        <f>IFERROR(__xludf.DUMMYFUNCTION("""COMPUTED_VALUE"""),45926.66666666667)</f>
        <v>45926.66667</v>
      </c>
      <c r="N437" s="1">
        <f>IFERROR(__xludf.DUMMYFUNCTION("""COMPUTED_VALUE"""),1.32603448E8)</f>
        <v>132603448</v>
      </c>
    </row>
  </sheetData>
  <drawing r:id="rId1"/>
</worksheet>
</file>