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IFERROR(__xludf.DUMMYFUNCTION("GOOGLEFINANCE(""DJUSFC"",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IFERROR(__xludf.DUMMYFUNCTION("GOOGLEFINANCE(""DJUSFC"",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IFERROR(__xludf.DUMMYFUNCTION("GOOGLEFINANCE(""DJUSFC"",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IFERROR(__xludf.DUMMYFUNCTION("GOOGLEFINANCE(""DJUSFC"",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IFERROR(__xludf.DUMMYFUNCTION("GOOGLEFINANCE(""DJUSFC"",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IFERROR(__xludf.DUMMYFUNCTION("""COMPUTED_VALUE"""),100.14)</f>
        <v>100.14</v>
      </c>
      <c r="D2" s="2">
        <f>IFERROR(__xludf.DUMMYFUNCTION("""COMPUTED_VALUE"""),45293.66666666667)</f>
        <v>45293.66667</v>
      </c>
      <c r="E2" s="1">
        <f>IFERROR(__xludf.DUMMYFUNCTION("""COMPUTED_VALUE"""),103.29)</f>
        <v>103.29</v>
      </c>
      <c r="G2" s="2">
        <f>IFERROR(__xludf.DUMMYFUNCTION("""COMPUTED_VALUE"""),45293.66666666667)</f>
        <v>45293.66667</v>
      </c>
      <c r="H2" s="1">
        <f>IFERROR(__xludf.DUMMYFUNCTION("""COMPUTED_VALUE"""),100.14)</f>
        <v>100.14</v>
      </c>
      <c r="J2" s="2">
        <f>IFERROR(__xludf.DUMMYFUNCTION("""COMPUTED_VALUE"""),45293.66666666667)</f>
        <v>45293.66667</v>
      </c>
      <c r="K2" s="1">
        <f>IFERROR(__xludf.DUMMYFUNCTION("""COMPUTED_VALUE"""),102.63)</f>
        <v>102.63</v>
      </c>
      <c r="M2" s="2">
        <f>IFERROR(__xludf.DUMMYFUNCTION("""COMPUTED_VALUE"""),45293.66666666667)</f>
        <v>45293.66667</v>
      </c>
      <c r="N2" s="1">
        <f>IFERROR(__xludf.DUMMYFUNCTION("""COMPUTED_VALUE"""),4.8857487E7)</f>
        <v>48857487</v>
      </c>
    </row>
    <row r="3">
      <c r="A3" s="2">
        <f>IFERROR(__xludf.DUMMYFUNCTION("""COMPUTED_VALUE"""),45294.66666666667)</f>
        <v>45294.66667</v>
      </c>
      <c r="B3" s="1">
        <f>IFERROR(__xludf.DUMMYFUNCTION("""COMPUTED_VALUE"""),102.52)</f>
        <v>102.52</v>
      </c>
      <c r="D3" s="2">
        <f>IFERROR(__xludf.DUMMYFUNCTION("""COMPUTED_VALUE"""),45294.66666666667)</f>
        <v>45294.66667</v>
      </c>
      <c r="E3" s="1">
        <f>IFERROR(__xludf.DUMMYFUNCTION("""COMPUTED_VALUE"""),103.19)</f>
        <v>103.19</v>
      </c>
      <c r="G3" s="2">
        <f>IFERROR(__xludf.DUMMYFUNCTION("""COMPUTED_VALUE"""),45294.66666666667)</f>
        <v>45294.66667</v>
      </c>
      <c r="H3" s="1">
        <f>IFERROR(__xludf.DUMMYFUNCTION("""COMPUTED_VALUE"""),102.25)</f>
        <v>102.25</v>
      </c>
      <c r="J3" s="2">
        <f>IFERROR(__xludf.DUMMYFUNCTION("""COMPUTED_VALUE"""),45294.66666666667)</f>
        <v>45294.66667</v>
      </c>
      <c r="K3" s="1">
        <f>IFERROR(__xludf.DUMMYFUNCTION("""COMPUTED_VALUE"""),102.28)</f>
        <v>102.28</v>
      </c>
      <c r="M3" s="2">
        <f>IFERROR(__xludf.DUMMYFUNCTION("""COMPUTED_VALUE"""),45294.66666666667)</f>
        <v>45294.66667</v>
      </c>
      <c r="N3" s="1">
        <f>IFERROR(__xludf.DUMMYFUNCTION("""COMPUTED_VALUE"""),3.5668499E7)</f>
        <v>35668499</v>
      </c>
    </row>
    <row r="4">
      <c r="A4" s="2">
        <f>IFERROR(__xludf.DUMMYFUNCTION("""COMPUTED_VALUE"""),45295.66666666667)</f>
        <v>45295.66667</v>
      </c>
      <c r="B4" s="1">
        <f>IFERROR(__xludf.DUMMYFUNCTION("""COMPUTED_VALUE"""),102.47)</f>
        <v>102.47</v>
      </c>
      <c r="D4" s="2">
        <f>IFERROR(__xludf.DUMMYFUNCTION("""COMPUTED_VALUE"""),45295.66666666667)</f>
        <v>45295.66667</v>
      </c>
      <c r="E4" s="1">
        <f>IFERROR(__xludf.DUMMYFUNCTION("""COMPUTED_VALUE"""),102.7)</f>
        <v>102.7</v>
      </c>
      <c r="G4" s="2">
        <f>IFERROR(__xludf.DUMMYFUNCTION("""COMPUTED_VALUE"""),45295.66666666667)</f>
        <v>45295.66667</v>
      </c>
      <c r="H4" s="1">
        <f>IFERROR(__xludf.DUMMYFUNCTION("""COMPUTED_VALUE"""),101.77)</f>
        <v>101.77</v>
      </c>
      <c r="J4" s="2">
        <f>IFERROR(__xludf.DUMMYFUNCTION("""COMPUTED_VALUE"""),45295.66666666667)</f>
        <v>45295.66667</v>
      </c>
      <c r="K4" s="1">
        <f>IFERROR(__xludf.DUMMYFUNCTION("""COMPUTED_VALUE"""),101.77)</f>
        <v>101.77</v>
      </c>
      <c r="M4" s="2">
        <f>IFERROR(__xludf.DUMMYFUNCTION("""COMPUTED_VALUE"""),45295.66666666667)</f>
        <v>45295.66667</v>
      </c>
      <c r="N4" s="1">
        <f>IFERROR(__xludf.DUMMYFUNCTION("""COMPUTED_VALUE"""),3.7774384E7)</f>
        <v>37774384</v>
      </c>
    </row>
    <row r="5">
      <c r="A5" s="2">
        <f>IFERROR(__xludf.DUMMYFUNCTION("""COMPUTED_VALUE"""),45296.66666666667)</f>
        <v>45296.66667</v>
      </c>
      <c r="B5" s="1">
        <f>IFERROR(__xludf.DUMMYFUNCTION("""COMPUTED_VALUE"""),101.8)</f>
        <v>101.8</v>
      </c>
      <c r="D5" s="2">
        <f>IFERROR(__xludf.DUMMYFUNCTION("""COMPUTED_VALUE"""),45296.66666666667)</f>
        <v>45296.66667</v>
      </c>
      <c r="E5" s="1">
        <f>IFERROR(__xludf.DUMMYFUNCTION("""COMPUTED_VALUE"""),103.93)</f>
        <v>103.93</v>
      </c>
      <c r="G5" s="2">
        <f>IFERROR(__xludf.DUMMYFUNCTION("""COMPUTED_VALUE"""),45296.66666666667)</f>
        <v>45296.66667</v>
      </c>
      <c r="H5" s="1">
        <f>IFERROR(__xludf.DUMMYFUNCTION("""COMPUTED_VALUE"""),101.49)</f>
        <v>101.49</v>
      </c>
      <c r="J5" s="2">
        <f>IFERROR(__xludf.DUMMYFUNCTION("""COMPUTED_VALUE"""),45296.66666666667)</f>
        <v>45296.66667</v>
      </c>
      <c r="K5" s="1">
        <f>IFERROR(__xludf.DUMMYFUNCTION("""COMPUTED_VALUE"""),103.68)</f>
        <v>103.68</v>
      </c>
      <c r="M5" s="2">
        <f>IFERROR(__xludf.DUMMYFUNCTION("""COMPUTED_VALUE"""),45296.66666666667)</f>
        <v>45296.66667</v>
      </c>
      <c r="N5" s="1">
        <f>IFERROR(__xludf.DUMMYFUNCTION("""COMPUTED_VALUE"""),3.5918123E7)</f>
        <v>35918123</v>
      </c>
    </row>
    <row r="6">
      <c r="A6" s="2">
        <f>IFERROR(__xludf.DUMMYFUNCTION("""COMPUTED_VALUE"""),45299.66666666667)</f>
        <v>45299.66667</v>
      </c>
      <c r="B6" s="1">
        <f>IFERROR(__xludf.DUMMYFUNCTION("""COMPUTED_VALUE"""),103.6)</f>
        <v>103.6</v>
      </c>
      <c r="D6" s="2">
        <f>IFERROR(__xludf.DUMMYFUNCTION("""COMPUTED_VALUE"""),45299.66666666667)</f>
        <v>45299.66667</v>
      </c>
      <c r="E6" s="1">
        <f>IFERROR(__xludf.DUMMYFUNCTION("""COMPUTED_VALUE"""),103.65)</f>
        <v>103.65</v>
      </c>
      <c r="G6" s="2">
        <f>IFERROR(__xludf.DUMMYFUNCTION("""COMPUTED_VALUE"""),45299.66666666667)</f>
        <v>45299.66667</v>
      </c>
      <c r="H6" s="1">
        <f>IFERROR(__xludf.DUMMYFUNCTION("""COMPUTED_VALUE"""),102.26)</f>
        <v>102.26</v>
      </c>
      <c r="J6" s="2">
        <f>IFERROR(__xludf.DUMMYFUNCTION("""COMPUTED_VALUE"""),45299.66666666667)</f>
        <v>45299.66667</v>
      </c>
      <c r="K6" s="1">
        <f>IFERROR(__xludf.DUMMYFUNCTION("""COMPUTED_VALUE"""),102.82)</f>
        <v>102.82</v>
      </c>
      <c r="M6" s="2">
        <f>IFERROR(__xludf.DUMMYFUNCTION("""COMPUTED_VALUE"""),45299.66666666667)</f>
        <v>45299.66667</v>
      </c>
      <c r="N6" s="1">
        <f>IFERROR(__xludf.DUMMYFUNCTION("""COMPUTED_VALUE"""),4.2502377E7)</f>
        <v>42502377</v>
      </c>
    </row>
    <row r="7">
      <c r="A7" s="2">
        <f>IFERROR(__xludf.DUMMYFUNCTION("""COMPUTED_VALUE"""),45300.66666666667)</f>
        <v>45300.66667</v>
      </c>
      <c r="B7" s="1">
        <f>IFERROR(__xludf.DUMMYFUNCTION("""COMPUTED_VALUE"""),100.78)</f>
        <v>100.78</v>
      </c>
      <c r="D7" s="2">
        <f>IFERROR(__xludf.DUMMYFUNCTION("""COMPUTED_VALUE"""),45300.66666666667)</f>
        <v>45300.66667</v>
      </c>
      <c r="E7" s="1">
        <f>IFERROR(__xludf.DUMMYFUNCTION("""COMPUTED_VALUE"""),100.79)</f>
        <v>100.79</v>
      </c>
      <c r="G7" s="2">
        <f>IFERROR(__xludf.DUMMYFUNCTION("""COMPUTED_VALUE"""),45300.66666666667)</f>
        <v>45300.66667</v>
      </c>
      <c r="H7" s="1">
        <f>IFERROR(__xludf.DUMMYFUNCTION("""COMPUTED_VALUE"""),99.98)</f>
        <v>99.98</v>
      </c>
      <c r="J7" s="2">
        <f>IFERROR(__xludf.DUMMYFUNCTION("""COMPUTED_VALUE"""),45300.66666666667)</f>
        <v>45300.66667</v>
      </c>
      <c r="K7" s="1">
        <f>IFERROR(__xludf.DUMMYFUNCTION("""COMPUTED_VALUE"""),100.63)</f>
        <v>100.63</v>
      </c>
      <c r="M7" s="2">
        <f>IFERROR(__xludf.DUMMYFUNCTION("""COMPUTED_VALUE"""),45300.66666666667)</f>
        <v>45300.66667</v>
      </c>
      <c r="N7" s="1">
        <f>IFERROR(__xludf.DUMMYFUNCTION("""COMPUTED_VALUE"""),3.1714229E7)</f>
        <v>31714229</v>
      </c>
    </row>
    <row r="8">
      <c r="A8" s="2">
        <f>IFERROR(__xludf.DUMMYFUNCTION("""COMPUTED_VALUE"""),45301.66666666667)</f>
        <v>45301.66667</v>
      </c>
      <c r="B8" s="1">
        <f>IFERROR(__xludf.DUMMYFUNCTION("""COMPUTED_VALUE"""),100.6)</f>
        <v>100.6</v>
      </c>
      <c r="D8" s="2">
        <f>IFERROR(__xludf.DUMMYFUNCTION("""COMPUTED_VALUE"""),45301.66666666667)</f>
        <v>45301.66667</v>
      </c>
      <c r="E8" s="1">
        <f>IFERROR(__xludf.DUMMYFUNCTION("""COMPUTED_VALUE"""),100.6)</f>
        <v>100.6</v>
      </c>
      <c r="G8" s="2">
        <f>IFERROR(__xludf.DUMMYFUNCTION("""COMPUTED_VALUE"""),45301.66666666667)</f>
        <v>45301.66667</v>
      </c>
      <c r="H8" s="1">
        <f>IFERROR(__xludf.DUMMYFUNCTION("""COMPUTED_VALUE"""),99.49)</f>
        <v>99.49</v>
      </c>
      <c r="J8" s="2">
        <f>IFERROR(__xludf.DUMMYFUNCTION("""COMPUTED_VALUE"""),45301.66666666667)</f>
        <v>45301.66667</v>
      </c>
      <c r="K8" s="1">
        <f>IFERROR(__xludf.DUMMYFUNCTION("""COMPUTED_VALUE"""),100.14)</f>
        <v>100.14</v>
      </c>
      <c r="M8" s="2">
        <f>IFERROR(__xludf.DUMMYFUNCTION("""COMPUTED_VALUE"""),45301.66666666667)</f>
        <v>45301.66667</v>
      </c>
      <c r="N8" s="1">
        <f>IFERROR(__xludf.DUMMYFUNCTION("""COMPUTED_VALUE"""),2.8459092E7)</f>
        <v>28459092</v>
      </c>
    </row>
    <row r="9">
      <c r="A9" s="2">
        <f>IFERROR(__xludf.DUMMYFUNCTION("""COMPUTED_VALUE"""),45302.66666666667)</f>
        <v>45302.66667</v>
      </c>
      <c r="B9" s="1">
        <f>IFERROR(__xludf.DUMMYFUNCTION("""COMPUTED_VALUE"""),100.12)</f>
        <v>100.12</v>
      </c>
      <c r="D9" s="2">
        <f>IFERROR(__xludf.DUMMYFUNCTION("""COMPUTED_VALUE"""),45302.66666666667)</f>
        <v>45302.66667</v>
      </c>
      <c r="E9" s="1">
        <f>IFERROR(__xludf.DUMMYFUNCTION("""COMPUTED_VALUE"""),100.12)</f>
        <v>100.12</v>
      </c>
      <c r="G9" s="2">
        <f>IFERROR(__xludf.DUMMYFUNCTION("""COMPUTED_VALUE"""),45302.66666666667)</f>
        <v>45302.66667</v>
      </c>
      <c r="H9" s="1">
        <f>IFERROR(__xludf.DUMMYFUNCTION("""COMPUTED_VALUE"""),95.77)</f>
        <v>95.77</v>
      </c>
      <c r="J9" s="2">
        <f>IFERROR(__xludf.DUMMYFUNCTION("""COMPUTED_VALUE"""),45302.66666666667)</f>
        <v>45302.66667</v>
      </c>
      <c r="K9" s="1">
        <f>IFERROR(__xludf.DUMMYFUNCTION("""COMPUTED_VALUE"""),96.23)</f>
        <v>96.23</v>
      </c>
      <c r="M9" s="2">
        <f>IFERROR(__xludf.DUMMYFUNCTION("""COMPUTED_VALUE"""),45302.66666666667)</f>
        <v>45302.66667</v>
      </c>
      <c r="N9" s="1">
        <f>IFERROR(__xludf.DUMMYFUNCTION("""COMPUTED_VALUE"""),6.1704799E7)</f>
        <v>61704799</v>
      </c>
    </row>
    <row r="10">
      <c r="A10" s="2">
        <f>IFERROR(__xludf.DUMMYFUNCTION("""COMPUTED_VALUE"""),45303.66666666667)</f>
        <v>45303.66667</v>
      </c>
      <c r="B10" s="1">
        <f>IFERROR(__xludf.DUMMYFUNCTION("""COMPUTED_VALUE"""),96.96)</f>
        <v>96.96</v>
      </c>
      <c r="D10" s="2">
        <f>IFERROR(__xludf.DUMMYFUNCTION("""COMPUTED_VALUE"""),45303.66666666667)</f>
        <v>45303.66667</v>
      </c>
      <c r="E10" s="1">
        <f>IFERROR(__xludf.DUMMYFUNCTION("""COMPUTED_VALUE"""),98.58)</f>
        <v>98.58</v>
      </c>
      <c r="G10" s="2">
        <f>IFERROR(__xludf.DUMMYFUNCTION("""COMPUTED_VALUE"""),45303.66666666667)</f>
        <v>45303.66667</v>
      </c>
      <c r="H10" s="1">
        <f>IFERROR(__xludf.DUMMYFUNCTION("""COMPUTED_VALUE"""),96.85)</f>
        <v>96.85</v>
      </c>
      <c r="J10" s="2">
        <f>IFERROR(__xludf.DUMMYFUNCTION("""COMPUTED_VALUE"""),45303.66666666667)</f>
        <v>45303.66667</v>
      </c>
      <c r="K10" s="1">
        <f>IFERROR(__xludf.DUMMYFUNCTION("""COMPUTED_VALUE"""),97.74)</f>
        <v>97.74</v>
      </c>
      <c r="M10" s="2">
        <f>IFERROR(__xludf.DUMMYFUNCTION("""COMPUTED_VALUE"""),45303.66666666667)</f>
        <v>45303.66667</v>
      </c>
      <c r="N10" s="1">
        <f>IFERROR(__xludf.DUMMYFUNCTION("""COMPUTED_VALUE"""),3.4580712E7)</f>
        <v>34580712</v>
      </c>
    </row>
    <row r="11">
      <c r="A11" s="2">
        <f>IFERROR(__xludf.DUMMYFUNCTION("""COMPUTED_VALUE"""),45307.66666666667)</f>
        <v>45307.66667</v>
      </c>
      <c r="B11" s="1">
        <f>IFERROR(__xludf.DUMMYFUNCTION("""COMPUTED_VALUE"""),97.65)</f>
        <v>97.65</v>
      </c>
      <c r="D11" s="2">
        <f>IFERROR(__xludf.DUMMYFUNCTION("""COMPUTED_VALUE"""),45307.66666666667)</f>
        <v>45307.66667</v>
      </c>
      <c r="E11" s="1">
        <f>IFERROR(__xludf.DUMMYFUNCTION("""COMPUTED_VALUE"""),98.4)</f>
        <v>98.4</v>
      </c>
      <c r="G11" s="2">
        <f>IFERROR(__xludf.DUMMYFUNCTION("""COMPUTED_VALUE"""),45307.66666666667)</f>
        <v>45307.66667</v>
      </c>
      <c r="H11" s="1">
        <f>IFERROR(__xludf.DUMMYFUNCTION("""COMPUTED_VALUE"""),96.85)</f>
        <v>96.85</v>
      </c>
      <c r="J11" s="2">
        <f>IFERROR(__xludf.DUMMYFUNCTION("""COMPUTED_VALUE"""),45307.66666666667)</f>
        <v>45307.66667</v>
      </c>
      <c r="K11" s="1">
        <f>IFERROR(__xludf.DUMMYFUNCTION("""COMPUTED_VALUE"""),97.45)</f>
        <v>97.45</v>
      </c>
      <c r="M11" s="2">
        <f>IFERROR(__xludf.DUMMYFUNCTION("""COMPUTED_VALUE"""),45307.66666666667)</f>
        <v>45307.66667</v>
      </c>
      <c r="N11" s="1">
        <f>IFERROR(__xludf.DUMMYFUNCTION("""COMPUTED_VALUE"""),4.0820733E7)</f>
        <v>40820733</v>
      </c>
    </row>
    <row r="12">
      <c r="A12" s="2">
        <f>IFERROR(__xludf.DUMMYFUNCTION("""COMPUTED_VALUE"""),45308.66666666667)</f>
        <v>45308.66667</v>
      </c>
      <c r="B12" s="1">
        <f>IFERROR(__xludf.DUMMYFUNCTION("""COMPUTED_VALUE"""),97.02)</f>
        <v>97.02</v>
      </c>
      <c r="D12" s="2">
        <f>IFERROR(__xludf.DUMMYFUNCTION("""COMPUTED_VALUE"""),45308.66666666667)</f>
        <v>45308.66667</v>
      </c>
      <c r="E12" s="1">
        <f>IFERROR(__xludf.DUMMYFUNCTION("""COMPUTED_VALUE"""),98.49)</f>
        <v>98.49</v>
      </c>
      <c r="G12" s="2">
        <f>IFERROR(__xludf.DUMMYFUNCTION("""COMPUTED_VALUE"""),45308.66666666667)</f>
        <v>45308.66667</v>
      </c>
      <c r="H12" s="1">
        <f>IFERROR(__xludf.DUMMYFUNCTION("""COMPUTED_VALUE"""),96.81)</f>
        <v>96.81</v>
      </c>
      <c r="J12" s="2">
        <f>IFERROR(__xludf.DUMMYFUNCTION("""COMPUTED_VALUE"""),45308.66666666667)</f>
        <v>45308.66667</v>
      </c>
      <c r="K12" s="1">
        <f>IFERROR(__xludf.DUMMYFUNCTION("""COMPUTED_VALUE"""),97.16)</f>
        <v>97.16</v>
      </c>
      <c r="M12" s="2">
        <f>IFERROR(__xludf.DUMMYFUNCTION("""COMPUTED_VALUE"""),45308.66666666667)</f>
        <v>45308.66667</v>
      </c>
      <c r="N12" s="1">
        <f>IFERROR(__xludf.DUMMYFUNCTION("""COMPUTED_VALUE"""),4.1611792E7)</f>
        <v>41611792</v>
      </c>
    </row>
    <row r="13">
      <c r="A13" s="2">
        <f>IFERROR(__xludf.DUMMYFUNCTION("""COMPUTED_VALUE"""),45309.66666666667)</f>
        <v>45309.66667</v>
      </c>
      <c r="B13" s="1">
        <f>IFERROR(__xludf.DUMMYFUNCTION("""COMPUTED_VALUE"""),97.17)</f>
        <v>97.17</v>
      </c>
      <c r="D13" s="2">
        <f>IFERROR(__xludf.DUMMYFUNCTION("""COMPUTED_VALUE"""),45309.66666666667)</f>
        <v>45309.66667</v>
      </c>
      <c r="E13" s="1">
        <f>IFERROR(__xludf.DUMMYFUNCTION("""COMPUTED_VALUE"""),97.25)</f>
        <v>97.25</v>
      </c>
      <c r="G13" s="2">
        <f>IFERROR(__xludf.DUMMYFUNCTION("""COMPUTED_VALUE"""),45309.66666666667)</f>
        <v>45309.66667</v>
      </c>
      <c r="H13" s="1">
        <f>IFERROR(__xludf.DUMMYFUNCTION("""COMPUTED_VALUE"""),95.94)</f>
        <v>95.94</v>
      </c>
      <c r="J13" s="2">
        <f>IFERROR(__xludf.DUMMYFUNCTION("""COMPUTED_VALUE"""),45309.66666666667)</f>
        <v>45309.66667</v>
      </c>
      <c r="K13" s="1">
        <f>IFERROR(__xludf.DUMMYFUNCTION("""COMPUTED_VALUE"""),97.14)</f>
        <v>97.14</v>
      </c>
      <c r="M13" s="2">
        <f>IFERROR(__xludf.DUMMYFUNCTION("""COMPUTED_VALUE"""),45309.66666666667)</f>
        <v>45309.66667</v>
      </c>
      <c r="N13" s="1">
        <f>IFERROR(__xludf.DUMMYFUNCTION("""COMPUTED_VALUE"""),3.6865807E7)</f>
        <v>36865807</v>
      </c>
    </row>
    <row r="14">
      <c r="A14" s="2">
        <f>IFERROR(__xludf.DUMMYFUNCTION("""COMPUTED_VALUE"""),45310.66666666667)</f>
        <v>45310.66667</v>
      </c>
      <c r="B14" s="1">
        <f>IFERROR(__xludf.DUMMYFUNCTION("""COMPUTED_VALUE"""),98.54)</f>
        <v>98.54</v>
      </c>
      <c r="D14" s="2">
        <f>IFERROR(__xludf.DUMMYFUNCTION("""COMPUTED_VALUE"""),45310.66666666667)</f>
        <v>45310.66667</v>
      </c>
      <c r="E14" s="1">
        <f>IFERROR(__xludf.DUMMYFUNCTION("""COMPUTED_VALUE"""),99.36)</f>
        <v>99.36</v>
      </c>
      <c r="G14" s="2">
        <f>IFERROR(__xludf.DUMMYFUNCTION("""COMPUTED_VALUE"""),45310.66666666667)</f>
        <v>45310.66667</v>
      </c>
      <c r="H14" s="1">
        <f>IFERROR(__xludf.DUMMYFUNCTION("""COMPUTED_VALUE"""),97.11)</f>
        <v>97.11</v>
      </c>
      <c r="J14" s="2">
        <f>IFERROR(__xludf.DUMMYFUNCTION("""COMPUTED_VALUE"""),45310.66666666667)</f>
        <v>45310.66667</v>
      </c>
      <c r="K14" s="1">
        <f>IFERROR(__xludf.DUMMYFUNCTION("""COMPUTED_VALUE"""),98.74)</f>
        <v>98.74</v>
      </c>
      <c r="M14" s="2">
        <f>IFERROR(__xludf.DUMMYFUNCTION("""COMPUTED_VALUE"""),45310.66666666667)</f>
        <v>45310.66667</v>
      </c>
      <c r="N14" s="1">
        <f>IFERROR(__xludf.DUMMYFUNCTION("""COMPUTED_VALUE"""),5.3900275E7)</f>
        <v>53900275</v>
      </c>
    </row>
    <row r="15">
      <c r="A15" s="2">
        <f>IFERROR(__xludf.DUMMYFUNCTION("""COMPUTED_VALUE"""),45313.66666666667)</f>
        <v>45313.66667</v>
      </c>
      <c r="B15" s="1">
        <f>IFERROR(__xludf.DUMMYFUNCTION("""COMPUTED_VALUE"""),99.03)</f>
        <v>99.03</v>
      </c>
      <c r="D15" s="2">
        <f>IFERROR(__xludf.DUMMYFUNCTION("""COMPUTED_VALUE"""),45313.66666666667)</f>
        <v>45313.66667</v>
      </c>
      <c r="E15" s="1">
        <f>IFERROR(__xludf.DUMMYFUNCTION("""COMPUTED_VALUE"""),100.29)</f>
        <v>100.29</v>
      </c>
      <c r="G15" s="2">
        <f>IFERROR(__xludf.DUMMYFUNCTION("""COMPUTED_VALUE"""),45313.66666666667)</f>
        <v>45313.66667</v>
      </c>
      <c r="H15" s="1">
        <f>IFERROR(__xludf.DUMMYFUNCTION("""COMPUTED_VALUE"""),98.64)</f>
        <v>98.64</v>
      </c>
      <c r="J15" s="2">
        <f>IFERROR(__xludf.DUMMYFUNCTION("""COMPUTED_VALUE"""),45313.66666666667)</f>
        <v>45313.66667</v>
      </c>
      <c r="K15" s="1">
        <f>IFERROR(__xludf.DUMMYFUNCTION("""COMPUTED_VALUE"""),99.74)</f>
        <v>99.74</v>
      </c>
      <c r="M15" s="2">
        <f>IFERROR(__xludf.DUMMYFUNCTION("""COMPUTED_VALUE"""),45313.66666666667)</f>
        <v>45313.66667</v>
      </c>
      <c r="N15" s="1">
        <f>IFERROR(__xludf.DUMMYFUNCTION("""COMPUTED_VALUE"""),4.648218E7)</f>
        <v>46482180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IFERROR(__xludf.DUMMYFUNCTION("""COMPUTED_VALUE"""),101.22)</f>
        <v>101.22</v>
      </c>
      <c r="D16" s="2">
        <f>IFERROR(__xludf.DUMMYFUNCTION("""COMPUTED_VALUE"""),45314.66666666667)</f>
        <v>45314.66667</v>
      </c>
      <c r="E16" s="1">
        <f>IFERROR(__xludf.DUMMYFUNCTION("""COMPUTED_VALUE"""),102.3)</f>
        <v>102.3</v>
      </c>
      <c r="G16" s="2">
        <f>IFERROR(__xludf.DUMMYFUNCTION("""COMPUTED_VALUE"""),45314.66666666667)</f>
        <v>45314.66667</v>
      </c>
      <c r="H16" s="1">
        <f>IFERROR(__xludf.DUMMYFUNCTION("""COMPUTED_VALUE"""),100.92)</f>
        <v>100.92</v>
      </c>
      <c r="J16" s="2">
        <f>IFERROR(__xludf.DUMMYFUNCTION("""COMPUTED_VALUE"""),45314.66666666667)</f>
        <v>45314.66667</v>
      </c>
      <c r="K16" s="1">
        <f>IFERROR(__xludf.DUMMYFUNCTION("""COMPUTED_VALUE"""),101.98)</f>
        <v>101.98</v>
      </c>
      <c r="M16" s="2">
        <f>IFERROR(__xludf.DUMMYFUNCTION("""COMPUTED_VALUE"""),45314.66666666667)</f>
        <v>45314.66667</v>
      </c>
      <c r="N16" s="1">
        <f>IFERROR(__xludf.DUMMYFUNCTION("""COMPUTED_VALUE"""),6.085983E7)</f>
        <v>60859830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IFERROR(__xludf.DUMMYFUNCTION("""COMPUTED_VALUE"""),98.35)</f>
        <v>98.35</v>
      </c>
      <c r="D17" s="2">
        <f>IFERROR(__xludf.DUMMYFUNCTION("""COMPUTED_VALUE"""),45315.66666666667)</f>
        <v>45315.66667</v>
      </c>
      <c r="E17" s="1">
        <f>IFERROR(__xludf.DUMMYFUNCTION("""COMPUTED_VALUE"""),101.13)</f>
        <v>101.13</v>
      </c>
      <c r="G17" s="2">
        <f>IFERROR(__xludf.DUMMYFUNCTION("""COMPUTED_VALUE"""),45315.66666666667)</f>
        <v>45315.66667</v>
      </c>
      <c r="H17" s="1">
        <f>IFERROR(__xludf.DUMMYFUNCTION("""COMPUTED_VALUE"""),98.01)</f>
        <v>98.01</v>
      </c>
      <c r="J17" s="2">
        <f>IFERROR(__xludf.DUMMYFUNCTION("""COMPUTED_VALUE"""),45315.66666666667)</f>
        <v>45315.66667</v>
      </c>
      <c r="K17" s="1">
        <f>IFERROR(__xludf.DUMMYFUNCTION("""COMPUTED_VALUE"""),99.03)</f>
        <v>99.03</v>
      </c>
      <c r="M17" s="2">
        <f>IFERROR(__xludf.DUMMYFUNCTION("""COMPUTED_VALUE"""),45315.66666666667)</f>
        <v>45315.66667</v>
      </c>
      <c r="N17" s="1">
        <f>IFERROR(__xludf.DUMMYFUNCTION("""COMPUTED_VALUE"""),8.0283209E7)</f>
        <v>80283209</v>
      </c>
    </row>
    <row r="18">
      <c r="A18" s="2">
        <f>IFERROR(__xludf.DUMMYFUNCTION("""COMPUTED_VALUE"""),45316.66666666667)</f>
        <v>45316.66667</v>
      </c>
      <c r="B18" s="1">
        <f>IFERROR(__xludf.DUMMYFUNCTION("""COMPUTED_VALUE"""),99.81)</f>
        <v>99.81</v>
      </c>
      <c r="D18" s="2">
        <f>IFERROR(__xludf.DUMMYFUNCTION("""COMPUTED_VALUE"""),45316.66666666667)</f>
        <v>45316.66667</v>
      </c>
      <c r="E18" s="1">
        <f>IFERROR(__xludf.DUMMYFUNCTION("""COMPUTED_VALUE"""),102.07)</f>
        <v>102.07</v>
      </c>
      <c r="G18" s="2">
        <f>IFERROR(__xludf.DUMMYFUNCTION("""COMPUTED_VALUE"""),45316.66666666667)</f>
        <v>45316.66667</v>
      </c>
      <c r="H18" s="1">
        <f>IFERROR(__xludf.DUMMYFUNCTION("""COMPUTED_VALUE"""),99.13)</f>
        <v>99.13</v>
      </c>
      <c r="J18" s="2">
        <f>IFERROR(__xludf.DUMMYFUNCTION("""COMPUTED_VALUE"""),45316.66666666667)</f>
        <v>45316.66667</v>
      </c>
      <c r="K18" s="1">
        <f>IFERROR(__xludf.DUMMYFUNCTION("""COMPUTED_VALUE"""),102.01)</f>
        <v>102.01</v>
      </c>
      <c r="M18" s="2">
        <f>IFERROR(__xludf.DUMMYFUNCTION("""COMPUTED_VALUE"""),45316.66666666667)</f>
        <v>45316.66667</v>
      </c>
      <c r="N18" s="1">
        <f>IFERROR(__xludf.DUMMYFUNCTION("""COMPUTED_VALUE"""),5.5792905E7)</f>
        <v>55792905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IFERROR(__xludf.DUMMYFUNCTION("""COMPUTED_VALUE"""),101.96)</f>
        <v>101.96</v>
      </c>
      <c r="D19" s="2">
        <f>IFERROR(__xludf.DUMMYFUNCTION("""COMPUTED_VALUE"""),45317.66666666667)</f>
        <v>45317.66667</v>
      </c>
      <c r="E19" s="1">
        <f>IFERROR(__xludf.DUMMYFUNCTION("""COMPUTED_VALUE"""),103.16)</f>
        <v>103.16</v>
      </c>
      <c r="G19" s="2">
        <f>IFERROR(__xludf.DUMMYFUNCTION("""COMPUTED_VALUE"""),45317.66666666667)</f>
        <v>45317.66667</v>
      </c>
      <c r="H19" s="1">
        <f>IFERROR(__xludf.DUMMYFUNCTION("""COMPUTED_VALUE"""),101.73)</f>
        <v>101.73</v>
      </c>
      <c r="J19" s="2">
        <f>IFERROR(__xludf.DUMMYFUNCTION("""COMPUTED_VALUE"""),45317.66666666667)</f>
        <v>45317.66667</v>
      </c>
      <c r="K19" s="1">
        <f>IFERROR(__xludf.DUMMYFUNCTION("""COMPUTED_VALUE"""),102.68)</f>
        <v>102.68</v>
      </c>
      <c r="M19" s="2">
        <f>IFERROR(__xludf.DUMMYFUNCTION("""COMPUTED_VALUE"""),45317.66666666667)</f>
        <v>45317.66667</v>
      </c>
      <c r="N19" s="1">
        <f>IFERROR(__xludf.DUMMYFUNCTION("""COMPUTED_VALUE"""),4.0328316E7)</f>
        <v>40328316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IFERROR(__xludf.DUMMYFUNCTION("""COMPUTED_VALUE"""),102.2)</f>
        <v>102.2</v>
      </c>
      <c r="D20" s="2">
        <f>IFERROR(__xludf.DUMMYFUNCTION("""COMPUTED_VALUE"""),45320.66666666667)</f>
        <v>45320.66667</v>
      </c>
      <c r="E20" s="1">
        <f>IFERROR(__xludf.DUMMYFUNCTION("""COMPUTED_VALUE"""),102.74)</f>
        <v>102.74</v>
      </c>
      <c r="G20" s="2">
        <f>IFERROR(__xludf.DUMMYFUNCTION("""COMPUTED_VALUE"""),45320.66666666667)</f>
        <v>45320.66667</v>
      </c>
      <c r="H20" s="1">
        <f>IFERROR(__xludf.DUMMYFUNCTION("""COMPUTED_VALUE"""),101.29)</f>
        <v>101.29</v>
      </c>
      <c r="J20" s="2">
        <f>IFERROR(__xludf.DUMMYFUNCTION("""COMPUTED_VALUE"""),45320.66666666667)</f>
        <v>45320.66667</v>
      </c>
      <c r="K20" s="1">
        <f>IFERROR(__xludf.DUMMYFUNCTION("""COMPUTED_VALUE"""),102.55)</f>
        <v>102.55</v>
      </c>
      <c r="M20" s="2">
        <f>IFERROR(__xludf.DUMMYFUNCTION("""COMPUTED_VALUE"""),45320.66666666667)</f>
        <v>45320.66667</v>
      </c>
      <c r="N20" s="1">
        <f>IFERROR(__xludf.DUMMYFUNCTION("""COMPUTED_VALUE"""),3.9085021E7)</f>
        <v>39085021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IFERROR(__xludf.DUMMYFUNCTION("""COMPUTED_VALUE"""),102.51)</f>
        <v>102.51</v>
      </c>
      <c r="D21" s="2">
        <f>IFERROR(__xludf.DUMMYFUNCTION("""COMPUTED_VALUE"""),45321.66666666667)</f>
        <v>45321.66667</v>
      </c>
      <c r="E21" s="1">
        <f>IFERROR(__xludf.DUMMYFUNCTION("""COMPUTED_VALUE"""),104.5)</f>
        <v>104.5</v>
      </c>
      <c r="G21" s="2">
        <f>IFERROR(__xludf.DUMMYFUNCTION("""COMPUTED_VALUE"""),45321.66666666667)</f>
        <v>45321.66667</v>
      </c>
      <c r="H21" s="1">
        <f>IFERROR(__xludf.DUMMYFUNCTION("""COMPUTED_VALUE"""),102.13)</f>
        <v>102.13</v>
      </c>
      <c r="J21" s="2">
        <f>IFERROR(__xludf.DUMMYFUNCTION("""COMPUTED_VALUE"""),45321.66666666667)</f>
        <v>45321.66667</v>
      </c>
      <c r="K21" s="1">
        <f>IFERROR(__xludf.DUMMYFUNCTION("""COMPUTED_VALUE"""),104.15)</f>
        <v>104.15</v>
      </c>
      <c r="M21" s="2">
        <f>IFERROR(__xludf.DUMMYFUNCTION("""COMPUTED_VALUE"""),45321.66666666667)</f>
        <v>45321.66667</v>
      </c>
      <c r="N21" s="1">
        <f>IFERROR(__xludf.DUMMYFUNCTION("""COMPUTED_VALUE"""),5.5868086E7)</f>
        <v>55868086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IFERROR(__xludf.DUMMYFUNCTION("""COMPUTED_VALUE"""),104.1)</f>
        <v>104.1</v>
      </c>
      <c r="D22" s="2">
        <f>IFERROR(__xludf.DUMMYFUNCTION("""COMPUTED_VALUE"""),45322.66666666667)</f>
        <v>45322.66667</v>
      </c>
      <c r="E22" s="1">
        <f>IFERROR(__xludf.DUMMYFUNCTION("""COMPUTED_VALUE"""),105.8)</f>
        <v>105.8</v>
      </c>
      <c r="G22" s="2">
        <f>IFERROR(__xludf.DUMMYFUNCTION("""COMPUTED_VALUE"""),45322.66666666667)</f>
        <v>45322.66667</v>
      </c>
      <c r="H22" s="1">
        <f>IFERROR(__xludf.DUMMYFUNCTION("""COMPUTED_VALUE"""),103.92)</f>
        <v>103.92</v>
      </c>
      <c r="J22" s="2">
        <f>IFERROR(__xludf.DUMMYFUNCTION("""COMPUTED_VALUE"""),45322.66666666667)</f>
        <v>45322.66667</v>
      </c>
      <c r="K22" s="1">
        <f>IFERROR(__xludf.DUMMYFUNCTION("""COMPUTED_VALUE"""),104.92)</f>
        <v>104.92</v>
      </c>
      <c r="M22" s="2">
        <f>IFERROR(__xludf.DUMMYFUNCTION("""COMPUTED_VALUE"""),45322.66666666667)</f>
        <v>45322.66667</v>
      </c>
      <c r="N22" s="1">
        <f>IFERROR(__xludf.DUMMYFUNCTION("""COMPUTED_VALUE"""),5.3920951E7)</f>
        <v>53920951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IFERROR(__xludf.DUMMYFUNCTION("""COMPUTED_VALUE"""),107.07)</f>
        <v>107.07</v>
      </c>
      <c r="D23" s="2">
        <f>IFERROR(__xludf.DUMMYFUNCTION("""COMPUTED_VALUE"""),45323.66666666667)</f>
        <v>45323.66667</v>
      </c>
      <c r="E23" s="1">
        <f>IFERROR(__xludf.DUMMYFUNCTION("""COMPUTED_VALUE"""),107.56)</f>
        <v>107.56</v>
      </c>
      <c r="G23" s="2">
        <f>IFERROR(__xludf.DUMMYFUNCTION("""COMPUTED_VALUE"""),45323.66666666667)</f>
        <v>45323.66667</v>
      </c>
      <c r="H23" s="1">
        <f>IFERROR(__xludf.DUMMYFUNCTION("""COMPUTED_VALUE"""),105.73)</f>
        <v>105.73</v>
      </c>
      <c r="J23" s="2">
        <f>IFERROR(__xludf.DUMMYFUNCTION("""COMPUTED_VALUE"""),45323.66666666667)</f>
        <v>45323.66667</v>
      </c>
      <c r="K23" s="1">
        <f>IFERROR(__xludf.DUMMYFUNCTION("""COMPUTED_VALUE"""),106.92)</f>
        <v>106.92</v>
      </c>
      <c r="M23" s="2">
        <f>IFERROR(__xludf.DUMMYFUNCTION("""COMPUTED_VALUE"""),45323.66666666667)</f>
        <v>45323.66667</v>
      </c>
      <c r="N23" s="1">
        <f>IFERROR(__xludf.DUMMYFUNCTION("""COMPUTED_VALUE"""),7.2616149E7)</f>
        <v>72616149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IFERROR(__xludf.DUMMYFUNCTION("""COMPUTED_VALUE"""),106.15)</f>
        <v>106.15</v>
      </c>
      <c r="D24" s="2">
        <f>IFERROR(__xludf.DUMMYFUNCTION("""COMPUTED_VALUE"""),45324.66666666667)</f>
        <v>45324.66667</v>
      </c>
      <c r="E24" s="1">
        <f>IFERROR(__xludf.DUMMYFUNCTION("""COMPUTED_VALUE"""),106.42)</f>
        <v>106.42</v>
      </c>
      <c r="G24" s="2">
        <f>IFERROR(__xludf.DUMMYFUNCTION("""COMPUTED_VALUE"""),45324.66666666667)</f>
        <v>45324.66667</v>
      </c>
      <c r="H24" s="1">
        <f>IFERROR(__xludf.DUMMYFUNCTION("""COMPUTED_VALUE"""),105.16)</f>
        <v>105.16</v>
      </c>
      <c r="J24" s="2">
        <f>IFERROR(__xludf.DUMMYFUNCTION("""COMPUTED_VALUE"""),45324.66666666667)</f>
        <v>45324.66667</v>
      </c>
      <c r="K24" s="1">
        <f>IFERROR(__xludf.DUMMYFUNCTION("""COMPUTED_VALUE"""),105.63)</f>
        <v>105.63</v>
      </c>
      <c r="M24" s="2">
        <f>IFERROR(__xludf.DUMMYFUNCTION("""COMPUTED_VALUE"""),45324.66666666667)</f>
        <v>45324.66667</v>
      </c>
      <c r="N24" s="1">
        <f>IFERROR(__xludf.DUMMYFUNCTION("""COMPUTED_VALUE"""),3.4341749E7)</f>
        <v>34341749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IFERROR(__xludf.DUMMYFUNCTION("""COMPUTED_VALUE"""),105.63)</f>
        <v>105.63</v>
      </c>
      <c r="D25" s="2">
        <f>IFERROR(__xludf.DUMMYFUNCTION("""COMPUTED_VALUE"""),45327.66666666667)</f>
        <v>45327.66667</v>
      </c>
      <c r="E25" s="1">
        <f>IFERROR(__xludf.DUMMYFUNCTION("""COMPUTED_VALUE"""),105.84)</f>
        <v>105.84</v>
      </c>
      <c r="G25" s="2">
        <f>IFERROR(__xludf.DUMMYFUNCTION("""COMPUTED_VALUE"""),45327.66666666667)</f>
        <v>45327.66667</v>
      </c>
      <c r="H25" s="1">
        <f>IFERROR(__xludf.DUMMYFUNCTION("""COMPUTED_VALUE"""),104.23)</f>
        <v>104.23</v>
      </c>
      <c r="J25" s="2">
        <f>IFERROR(__xludf.DUMMYFUNCTION("""COMPUTED_VALUE"""),45327.66666666667)</f>
        <v>45327.66667</v>
      </c>
      <c r="K25" s="1">
        <f>IFERROR(__xludf.DUMMYFUNCTION("""COMPUTED_VALUE"""),105.06)</f>
        <v>105.06</v>
      </c>
      <c r="M25" s="2">
        <f>IFERROR(__xludf.DUMMYFUNCTION("""COMPUTED_VALUE"""),45327.66666666667)</f>
        <v>45327.66667</v>
      </c>
      <c r="N25" s="1">
        <f>IFERROR(__xludf.DUMMYFUNCTION("""COMPUTED_VALUE"""),3.3147572E7)</f>
        <v>33147572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IFERROR(__xludf.DUMMYFUNCTION("""COMPUTED_VALUE"""),104.7)</f>
        <v>104.7</v>
      </c>
      <c r="D26" s="2">
        <f>IFERROR(__xludf.DUMMYFUNCTION("""COMPUTED_VALUE"""),45328.66666666667)</f>
        <v>45328.66667</v>
      </c>
      <c r="E26" s="1">
        <f>IFERROR(__xludf.DUMMYFUNCTION("""COMPUTED_VALUE"""),105.29)</f>
        <v>105.29</v>
      </c>
      <c r="G26" s="2">
        <f>IFERROR(__xludf.DUMMYFUNCTION("""COMPUTED_VALUE"""),45328.66666666667)</f>
        <v>45328.66667</v>
      </c>
      <c r="H26" s="1">
        <f>IFERROR(__xludf.DUMMYFUNCTION("""COMPUTED_VALUE"""),104.03)</f>
        <v>104.03</v>
      </c>
      <c r="J26" s="2">
        <f>IFERROR(__xludf.DUMMYFUNCTION("""COMPUTED_VALUE"""),45328.66666666667)</f>
        <v>45328.66667</v>
      </c>
      <c r="K26" s="1">
        <f>IFERROR(__xludf.DUMMYFUNCTION("""COMPUTED_VALUE"""),104.38)</f>
        <v>104.38</v>
      </c>
      <c r="M26" s="2">
        <f>IFERROR(__xludf.DUMMYFUNCTION("""COMPUTED_VALUE"""),45328.66666666667)</f>
        <v>45328.66667</v>
      </c>
      <c r="N26" s="1">
        <f>IFERROR(__xludf.DUMMYFUNCTION("""COMPUTED_VALUE"""),2.7409287E7)</f>
        <v>27409287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IFERROR(__xludf.DUMMYFUNCTION("""COMPUTED_VALUE"""),104.36)</f>
        <v>104.36</v>
      </c>
      <c r="D27" s="2">
        <f>IFERROR(__xludf.DUMMYFUNCTION("""COMPUTED_VALUE"""),45329.66666666667)</f>
        <v>45329.66667</v>
      </c>
      <c r="E27" s="1">
        <f>IFERROR(__xludf.DUMMYFUNCTION("""COMPUTED_VALUE"""),104.42)</f>
        <v>104.42</v>
      </c>
      <c r="G27" s="2">
        <f>IFERROR(__xludf.DUMMYFUNCTION("""COMPUTED_VALUE"""),45329.66666666667)</f>
        <v>45329.66667</v>
      </c>
      <c r="H27" s="1">
        <f>IFERROR(__xludf.DUMMYFUNCTION("""COMPUTED_VALUE"""),102.55)</f>
        <v>102.55</v>
      </c>
      <c r="J27" s="2">
        <f>IFERROR(__xludf.DUMMYFUNCTION("""COMPUTED_VALUE"""),45329.66666666667)</f>
        <v>45329.66667</v>
      </c>
      <c r="K27" s="1">
        <f>IFERROR(__xludf.DUMMYFUNCTION("""COMPUTED_VALUE"""),102.73)</f>
        <v>102.73</v>
      </c>
      <c r="M27" s="2">
        <f>IFERROR(__xludf.DUMMYFUNCTION("""COMPUTED_VALUE"""),45329.66666666667)</f>
        <v>45329.66667</v>
      </c>
      <c r="N27" s="1">
        <f>IFERROR(__xludf.DUMMYFUNCTION("""COMPUTED_VALUE"""),3.5164343E7)</f>
        <v>35164343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IFERROR(__xludf.DUMMYFUNCTION("""COMPUTED_VALUE"""),102.47)</f>
        <v>102.47</v>
      </c>
      <c r="D28" s="2">
        <f>IFERROR(__xludf.DUMMYFUNCTION("""COMPUTED_VALUE"""),45330.66666666667)</f>
        <v>45330.66667</v>
      </c>
      <c r="E28" s="1">
        <f>IFERROR(__xludf.DUMMYFUNCTION("""COMPUTED_VALUE"""),102.5)</f>
        <v>102.5</v>
      </c>
      <c r="G28" s="2">
        <f>IFERROR(__xludf.DUMMYFUNCTION("""COMPUTED_VALUE"""),45330.66666666667)</f>
        <v>45330.66667</v>
      </c>
      <c r="H28" s="1">
        <f>IFERROR(__xludf.DUMMYFUNCTION("""COMPUTED_VALUE"""),99.31)</f>
        <v>99.31</v>
      </c>
      <c r="J28" s="2">
        <f>IFERROR(__xludf.DUMMYFUNCTION("""COMPUTED_VALUE"""),45330.66666666667)</f>
        <v>45330.66667</v>
      </c>
      <c r="K28" s="1">
        <f>IFERROR(__xludf.DUMMYFUNCTION("""COMPUTED_VALUE"""),99.67)</f>
        <v>99.67</v>
      </c>
      <c r="M28" s="2">
        <f>IFERROR(__xludf.DUMMYFUNCTION("""COMPUTED_VALUE"""),45330.66666666667)</f>
        <v>45330.66667</v>
      </c>
      <c r="N28" s="1">
        <f>IFERROR(__xludf.DUMMYFUNCTION("""COMPUTED_VALUE"""),6.8402678E7)</f>
        <v>68402678</v>
      </c>
    </row>
    <row r="29">
      <c r="A29" s="2">
        <f>IFERROR(__xludf.DUMMYFUNCTION("""COMPUTED_VALUE"""),45331.66666666667)</f>
        <v>45331.66667</v>
      </c>
      <c r="B29" s="1">
        <f>IFERROR(__xludf.DUMMYFUNCTION("""COMPUTED_VALUE"""),99.52)</f>
        <v>99.52</v>
      </c>
      <c r="D29" s="2">
        <f>IFERROR(__xludf.DUMMYFUNCTION("""COMPUTED_VALUE"""),45331.66666666667)</f>
        <v>45331.66667</v>
      </c>
      <c r="E29" s="1">
        <f>IFERROR(__xludf.DUMMYFUNCTION("""COMPUTED_VALUE"""),100.1)</f>
        <v>100.1</v>
      </c>
      <c r="G29" s="2">
        <f>IFERROR(__xludf.DUMMYFUNCTION("""COMPUTED_VALUE"""),45331.66666666667)</f>
        <v>45331.66667</v>
      </c>
      <c r="H29" s="1">
        <f>IFERROR(__xludf.DUMMYFUNCTION("""COMPUTED_VALUE"""),98.21)</f>
        <v>98.21</v>
      </c>
      <c r="J29" s="2">
        <f>IFERROR(__xludf.DUMMYFUNCTION("""COMPUTED_VALUE"""),45331.66666666667)</f>
        <v>45331.66667</v>
      </c>
      <c r="K29" s="1">
        <f>IFERROR(__xludf.DUMMYFUNCTION("""COMPUTED_VALUE"""),99.73)</f>
        <v>99.73</v>
      </c>
      <c r="M29" s="2">
        <f>IFERROR(__xludf.DUMMYFUNCTION("""COMPUTED_VALUE"""),45331.66666666667)</f>
        <v>45331.66667</v>
      </c>
      <c r="N29" s="1">
        <f>IFERROR(__xludf.DUMMYFUNCTION("""COMPUTED_VALUE"""),4.7236713E7)</f>
        <v>47236713</v>
      </c>
    </row>
    <row r="30">
      <c r="A30" s="2">
        <f>IFERROR(__xludf.DUMMYFUNCTION("""COMPUTED_VALUE"""),45334.66666666667)</f>
        <v>45334.66667</v>
      </c>
      <c r="B30" s="1">
        <f>IFERROR(__xludf.DUMMYFUNCTION("""COMPUTED_VALUE"""),99.75)</f>
        <v>99.75</v>
      </c>
      <c r="D30" s="2">
        <f>IFERROR(__xludf.DUMMYFUNCTION("""COMPUTED_VALUE"""),45334.66666666667)</f>
        <v>45334.66667</v>
      </c>
      <c r="E30" s="1">
        <f>IFERROR(__xludf.DUMMYFUNCTION("""COMPUTED_VALUE"""),101.1)</f>
        <v>101.1</v>
      </c>
      <c r="G30" s="2">
        <f>IFERROR(__xludf.DUMMYFUNCTION("""COMPUTED_VALUE"""),45334.66666666667)</f>
        <v>45334.66667</v>
      </c>
      <c r="H30" s="1">
        <f>IFERROR(__xludf.DUMMYFUNCTION("""COMPUTED_VALUE"""),99.34)</f>
        <v>99.34</v>
      </c>
      <c r="J30" s="2">
        <f>IFERROR(__xludf.DUMMYFUNCTION("""COMPUTED_VALUE"""),45334.66666666667)</f>
        <v>45334.66667</v>
      </c>
      <c r="K30" s="1">
        <f>IFERROR(__xludf.DUMMYFUNCTION("""COMPUTED_VALUE"""),100.87)</f>
        <v>100.87</v>
      </c>
      <c r="M30" s="2">
        <f>IFERROR(__xludf.DUMMYFUNCTION("""COMPUTED_VALUE"""),45334.66666666667)</f>
        <v>45334.66667</v>
      </c>
      <c r="N30" s="1">
        <f>IFERROR(__xludf.DUMMYFUNCTION("""COMPUTED_VALUE"""),3.3021296E7)</f>
        <v>33021296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IFERROR(__xludf.DUMMYFUNCTION("""COMPUTED_VALUE"""),100.82)</f>
        <v>100.82</v>
      </c>
      <c r="D31" s="2">
        <f>IFERROR(__xludf.DUMMYFUNCTION("""COMPUTED_VALUE"""),45335.66666666667)</f>
        <v>45335.66667</v>
      </c>
      <c r="E31" s="1">
        <f>IFERROR(__xludf.DUMMYFUNCTION("""COMPUTED_VALUE"""),101.72)</f>
        <v>101.72</v>
      </c>
      <c r="G31" s="2">
        <f>IFERROR(__xludf.DUMMYFUNCTION("""COMPUTED_VALUE"""),45335.66666666667)</f>
        <v>45335.66667</v>
      </c>
      <c r="H31" s="1">
        <f>IFERROR(__xludf.DUMMYFUNCTION("""COMPUTED_VALUE"""),99.22)</f>
        <v>99.22</v>
      </c>
      <c r="J31" s="2">
        <f>IFERROR(__xludf.DUMMYFUNCTION("""COMPUTED_VALUE"""),45335.66666666667)</f>
        <v>45335.66667</v>
      </c>
      <c r="K31" s="1">
        <f>IFERROR(__xludf.DUMMYFUNCTION("""COMPUTED_VALUE"""),100.01)</f>
        <v>100.01</v>
      </c>
      <c r="M31" s="2">
        <f>IFERROR(__xludf.DUMMYFUNCTION("""COMPUTED_VALUE"""),45335.66666666667)</f>
        <v>45335.66667</v>
      </c>
      <c r="N31" s="1">
        <f>IFERROR(__xludf.DUMMYFUNCTION("""COMPUTED_VALUE"""),3.1699907E7)</f>
        <v>31699907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IFERROR(__xludf.DUMMYFUNCTION("""COMPUTED_VALUE"""),100.4)</f>
        <v>100.4</v>
      </c>
      <c r="D32" s="2">
        <f>IFERROR(__xludf.DUMMYFUNCTION("""COMPUTED_VALUE"""),45336.66666666667)</f>
        <v>45336.66667</v>
      </c>
      <c r="E32" s="1">
        <f>IFERROR(__xludf.DUMMYFUNCTION("""COMPUTED_VALUE"""),101.13)</f>
        <v>101.13</v>
      </c>
      <c r="G32" s="2">
        <f>IFERROR(__xludf.DUMMYFUNCTION("""COMPUTED_VALUE"""),45336.66666666667)</f>
        <v>45336.66667</v>
      </c>
      <c r="H32" s="1">
        <f>IFERROR(__xludf.DUMMYFUNCTION("""COMPUTED_VALUE"""),99.68)</f>
        <v>99.68</v>
      </c>
      <c r="J32" s="2">
        <f>IFERROR(__xludf.DUMMYFUNCTION("""COMPUTED_VALUE"""),45336.66666666667)</f>
        <v>45336.66667</v>
      </c>
      <c r="K32" s="1">
        <f>IFERROR(__xludf.DUMMYFUNCTION("""COMPUTED_VALUE"""),100.06)</f>
        <v>100.06</v>
      </c>
      <c r="M32" s="2">
        <f>IFERROR(__xludf.DUMMYFUNCTION("""COMPUTED_VALUE"""),45336.66666666667)</f>
        <v>45336.66667</v>
      </c>
      <c r="N32" s="1">
        <f>IFERROR(__xludf.DUMMYFUNCTION("""COMPUTED_VALUE"""),2.7570436E7)</f>
        <v>27570436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IFERROR(__xludf.DUMMYFUNCTION("""COMPUTED_VALUE"""),100.33)</f>
        <v>100.33</v>
      </c>
      <c r="D33" s="2">
        <f>IFERROR(__xludf.DUMMYFUNCTION("""COMPUTED_VALUE"""),45337.66666666667)</f>
        <v>45337.66667</v>
      </c>
      <c r="E33" s="1">
        <f>IFERROR(__xludf.DUMMYFUNCTION("""COMPUTED_VALUE"""),101.88)</f>
        <v>101.88</v>
      </c>
      <c r="G33" s="2">
        <f>IFERROR(__xludf.DUMMYFUNCTION("""COMPUTED_VALUE"""),45337.66666666667)</f>
        <v>45337.66667</v>
      </c>
      <c r="H33" s="1">
        <f>IFERROR(__xludf.DUMMYFUNCTION("""COMPUTED_VALUE"""),100.28)</f>
        <v>100.28</v>
      </c>
      <c r="J33" s="2">
        <f>IFERROR(__xludf.DUMMYFUNCTION("""COMPUTED_VALUE"""),45337.66666666667)</f>
        <v>45337.66667</v>
      </c>
      <c r="K33" s="1">
        <f>IFERROR(__xludf.DUMMYFUNCTION("""COMPUTED_VALUE"""),101.16)</f>
        <v>101.16</v>
      </c>
      <c r="M33" s="2">
        <f>IFERROR(__xludf.DUMMYFUNCTION("""COMPUTED_VALUE"""),45337.66666666667)</f>
        <v>45337.66667</v>
      </c>
      <c r="N33" s="1">
        <f>IFERROR(__xludf.DUMMYFUNCTION("""COMPUTED_VALUE"""),2.6924607E7)</f>
        <v>26924607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IFERROR(__xludf.DUMMYFUNCTION("""COMPUTED_VALUE"""),100.3)</f>
        <v>100.3</v>
      </c>
      <c r="D34" s="2">
        <f>IFERROR(__xludf.DUMMYFUNCTION("""COMPUTED_VALUE"""),45338.66666666667)</f>
        <v>45338.66667</v>
      </c>
      <c r="E34" s="1">
        <f>IFERROR(__xludf.DUMMYFUNCTION("""COMPUTED_VALUE"""),101.01)</f>
        <v>101.01</v>
      </c>
      <c r="G34" s="2">
        <f>IFERROR(__xludf.DUMMYFUNCTION("""COMPUTED_VALUE"""),45338.66666666667)</f>
        <v>45338.66667</v>
      </c>
      <c r="H34" s="1">
        <f>IFERROR(__xludf.DUMMYFUNCTION("""COMPUTED_VALUE"""),99.19)</f>
        <v>99.19</v>
      </c>
      <c r="J34" s="2">
        <f>IFERROR(__xludf.DUMMYFUNCTION("""COMPUTED_VALUE"""),45338.66666666667)</f>
        <v>45338.66667</v>
      </c>
      <c r="K34" s="1">
        <f>IFERROR(__xludf.DUMMYFUNCTION("""COMPUTED_VALUE"""),100.4)</f>
        <v>100.4</v>
      </c>
      <c r="M34" s="2">
        <f>IFERROR(__xludf.DUMMYFUNCTION("""COMPUTED_VALUE"""),45338.66666666667)</f>
        <v>45338.66667</v>
      </c>
      <c r="N34" s="1">
        <f>IFERROR(__xludf.DUMMYFUNCTION("""COMPUTED_VALUE"""),2.9996322E7)</f>
        <v>29996322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IFERROR(__xludf.DUMMYFUNCTION("""COMPUTED_VALUE"""),100.35)</f>
        <v>100.35</v>
      </c>
      <c r="D35" s="2">
        <f>IFERROR(__xludf.DUMMYFUNCTION("""COMPUTED_VALUE"""),45342.66666666667)</f>
        <v>45342.66667</v>
      </c>
      <c r="E35" s="1">
        <f>IFERROR(__xludf.DUMMYFUNCTION("""COMPUTED_VALUE"""),101.33)</f>
        <v>101.33</v>
      </c>
      <c r="G35" s="2">
        <f>IFERROR(__xludf.DUMMYFUNCTION("""COMPUTED_VALUE"""),45342.66666666667)</f>
        <v>45342.66667</v>
      </c>
      <c r="H35" s="1">
        <f>IFERROR(__xludf.DUMMYFUNCTION("""COMPUTED_VALUE"""),99.75)</f>
        <v>99.75</v>
      </c>
      <c r="J35" s="2">
        <f>IFERROR(__xludf.DUMMYFUNCTION("""COMPUTED_VALUE"""),45342.66666666667)</f>
        <v>45342.66667</v>
      </c>
      <c r="K35" s="1">
        <f>IFERROR(__xludf.DUMMYFUNCTION("""COMPUTED_VALUE"""),99.95)</f>
        <v>99.95</v>
      </c>
      <c r="M35" s="2">
        <f>IFERROR(__xludf.DUMMYFUNCTION("""COMPUTED_VALUE"""),45342.66666666667)</f>
        <v>45342.66667</v>
      </c>
      <c r="N35" s="1">
        <f>IFERROR(__xludf.DUMMYFUNCTION("""COMPUTED_VALUE"""),3.0816028E7)</f>
        <v>30816028</v>
      </c>
    </row>
    <row r="36">
      <c r="A36" s="2">
        <f>IFERROR(__xludf.DUMMYFUNCTION("""COMPUTED_VALUE"""),45343.66666666667)</f>
        <v>45343.66667</v>
      </c>
      <c r="B36" s="1">
        <f>IFERROR(__xludf.DUMMYFUNCTION("""COMPUTED_VALUE"""),99.95)</f>
        <v>99.95</v>
      </c>
      <c r="D36" s="2">
        <f>IFERROR(__xludf.DUMMYFUNCTION("""COMPUTED_VALUE"""),45343.66666666667)</f>
        <v>45343.66667</v>
      </c>
      <c r="E36" s="1">
        <f>IFERROR(__xludf.DUMMYFUNCTION("""COMPUTED_VALUE"""),100.52)</f>
        <v>100.52</v>
      </c>
      <c r="G36" s="2">
        <f>IFERROR(__xludf.DUMMYFUNCTION("""COMPUTED_VALUE"""),45343.66666666667)</f>
        <v>45343.66667</v>
      </c>
      <c r="H36" s="1">
        <f>IFERROR(__xludf.DUMMYFUNCTION("""COMPUTED_VALUE"""),99.52)</f>
        <v>99.52</v>
      </c>
      <c r="J36" s="2">
        <f>IFERROR(__xludf.DUMMYFUNCTION("""COMPUTED_VALUE"""),45343.66666666667)</f>
        <v>45343.66667</v>
      </c>
      <c r="K36" s="1">
        <f>IFERROR(__xludf.DUMMYFUNCTION("""COMPUTED_VALUE"""),100.46)</f>
        <v>100.46</v>
      </c>
      <c r="M36" s="2">
        <f>IFERROR(__xludf.DUMMYFUNCTION("""COMPUTED_VALUE"""),45343.66666666667)</f>
        <v>45343.66667</v>
      </c>
      <c r="N36" s="1">
        <f>IFERROR(__xludf.DUMMYFUNCTION("""COMPUTED_VALUE"""),2.374081E7)</f>
        <v>23740810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IFERROR(__xludf.DUMMYFUNCTION("""COMPUTED_VALUE"""),99.16)</f>
        <v>99.16</v>
      </c>
      <c r="D37" s="2">
        <f>IFERROR(__xludf.DUMMYFUNCTION("""COMPUTED_VALUE"""),45344.66666666667)</f>
        <v>45344.66667</v>
      </c>
      <c r="E37" s="1">
        <f>IFERROR(__xludf.DUMMYFUNCTION("""COMPUTED_VALUE"""),99.16)</f>
        <v>99.16</v>
      </c>
      <c r="G37" s="2">
        <f>IFERROR(__xludf.DUMMYFUNCTION("""COMPUTED_VALUE"""),45344.66666666667)</f>
        <v>45344.66667</v>
      </c>
      <c r="H37" s="1">
        <f>IFERROR(__xludf.DUMMYFUNCTION("""COMPUTED_VALUE"""),97.26)</f>
        <v>97.26</v>
      </c>
      <c r="J37" s="2">
        <f>IFERROR(__xludf.DUMMYFUNCTION("""COMPUTED_VALUE"""),45344.66666666667)</f>
        <v>45344.66667</v>
      </c>
      <c r="K37" s="1">
        <f>IFERROR(__xludf.DUMMYFUNCTION("""COMPUTED_VALUE"""),98.14)</f>
        <v>98.14</v>
      </c>
      <c r="M37" s="2">
        <f>IFERROR(__xludf.DUMMYFUNCTION("""COMPUTED_VALUE"""),45344.66666666667)</f>
        <v>45344.66667</v>
      </c>
      <c r="N37" s="1">
        <f>IFERROR(__xludf.DUMMYFUNCTION("""COMPUTED_VALUE"""),6.2468195E7)</f>
        <v>62468195</v>
      </c>
    </row>
    <row r="38">
      <c r="A38" s="2">
        <f>IFERROR(__xludf.DUMMYFUNCTION("""COMPUTED_VALUE"""),45345.66666666667)</f>
        <v>45345.66667</v>
      </c>
      <c r="B38" s="1">
        <f>IFERROR(__xludf.DUMMYFUNCTION("""COMPUTED_VALUE"""),98.53)</f>
        <v>98.53</v>
      </c>
      <c r="D38" s="2">
        <f>IFERROR(__xludf.DUMMYFUNCTION("""COMPUTED_VALUE"""),45345.66666666667)</f>
        <v>45345.66667</v>
      </c>
      <c r="E38" s="1">
        <f>IFERROR(__xludf.DUMMYFUNCTION("""COMPUTED_VALUE"""),99.8)</f>
        <v>99.8</v>
      </c>
      <c r="G38" s="2">
        <f>IFERROR(__xludf.DUMMYFUNCTION("""COMPUTED_VALUE"""),45345.66666666667)</f>
        <v>45345.66667</v>
      </c>
      <c r="H38" s="1">
        <f>IFERROR(__xludf.DUMMYFUNCTION("""COMPUTED_VALUE"""),97.78)</f>
        <v>97.78</v>
      </c>
      <c r="J38" s="2">
        <f>IFERROR(__xludf.DUMMYFUNCTION("""COMPUTED_VALUE"""),45345.66666666667)</f>
        <v>45345.66667</v>
      </c>
      <c r="K38" s="1">
        <f>IFERROR(__xludf.DUMMYFUNCTION("""COMPUTED_VALUE"""),99.42)</f>
        <v>99.42</v>
      </c>
      <c r="M38" s="2">
        <f>IFERROR(__xludf.DUMMYFUNCTION("""COMPUTED_VALUE"""),45345.66666666667)</f>
        <v>45345.66667</v>
      </c>
      <c r="N38" s="1">
        <f>IFERROR(__xludf.DUMMYFUNCTION("""COMPUTED_VALUE"""),3.8129715E7)</f>
        <v>38129715</v>
      </c>
    </row>
    <row r="39">
      <c r="A39" s="2">
        <f>IFERROR(__xludf.DUMMYFUNCTION("""COMPUTED_VALUE"""),45348.66666666667)</f>
        <v>45348.66667</v>
      </c>
      <c r="B39" s="1">
        <f>IFERROR(__xludf.DUMMYFUNCTION("""COMPUTED_VALUE"""),99.53)</f>
        <v>99.53</v>
      </c>
      <c r="D39" s="2">
        <f>IFERROR(__xludf.DUMMYFUNCTION("""COMPUTED_VALUE"""),45348.66666666667)</f>
        <v>45348.66667</v>
      </c>
      <c r="E39" s="1">
        <f>IFERROR(__xludf.DUMMYFUNCTION("""COMPUTED_VALUE"""),99.8)</f>
        <v>99.8</v>
      </c>
      <c r="G39" s="2">
        <f>IFERROR(__xludf.DUMMYFUNCTION("""COMPUTED_VALUE"""),45348.66666666667)</f>
        <v>45348.66667</v>
      </c>
      <c r="H39" s="1">
        <f>IFERROR(__xludf.DUMMYFUNCTION("""COMPUTED_VALUE"""),98.22)</f>
        <v>98.22</v>
      </c>
      <c r="J39" s="2">
        <f>IFERROR(__xludf.DUMMYFUNCTION("""COMPUTED_VALUE"""),45348.66666666667)</f>
        <v>45348.66667</v>
      </c>
      <c r="K39" s="1">
        <f>IFERROR(__xludf.DUMMYFUNCTION("""COMPUTED_VALUE"""),98.66)</f>
        <v>98.66</v>
      </c>
      <c r="M39" s="2">
        <f>IFERROR(__xludf.DUMMYFUNCTION("""COMPUTED_VALUE"""),45348.66666666667)</f>
        <v>45348.66667</v>
      </c>
      <c r="N39" s="1">
        <f>IFERROR(__xludf.DUMMYFUNCTION("""COMPUTED_VALUE"""),3.2578696E7)</f>
        <v>32578696</v>
      </c>
    </row>
    <row r="40">
      <c r="A40" s="2">
        <f>IFERROR(__xludf.DUMMYFUNCTION("""COMPUTED_VALUE"""),45349.66666666667)</f>
        <v>45349.66667</v>
      </c>
      <c r="B40" s="1">
        <f>IFERROR(__xludf.DUMMYFUNCTION("""COMPUTED_VALUE"""),98.82)</f>
        <v>98.82</v>
      </c>
      <c r="D40" s="2">
        <f>IFERROR(__xludf.DUMMYFUNCTION("""COMPUTED_VALUE"""),45349.66666666667)</f>
        <v>45349.66667</v>
      </c>
      <c r="E40" s="1">
        <f>IFERROR(__xludf.DUMMYFUNCTION("""COMPUTED_VALUE"""),100.0)</f>
        <v>100</v>
      </c>
      <c r="G40" s="2">
        <f>IFERROR(__xludf.DUMMYFUNCTION("""COMPUTED_VALUE"""),45349.66666666667)</f>
        <v>45349.66667</v>
      </c>
      <c r="H40" s="1">
        <f>IFERROR(__xludf.DUMMYFUNCTION("""COMPUTED_VALUE"""),98.26)</f>
        <v>98.26</v>
      </c>
      <c r="J40" s="2">
        <f>IFERROR(__xludf.DUMMYFUNCTION("""COMPUTED_VALUE"""),45349.66666666667)</f>
        <v>45349.66667</v>
      </c>
      <c r="K40" s="1">
        <f>IFERROR(__xludf.DUMMYFUNCTION("""COMPUTED_VALUE"""),99.91)</f>
        <v>99.91</v>
      </c>
      <c r="M40" s="2">
        <f>IFERROR(__xludf.DUMMYFUNCTION("""COMPUTED_VALUE"""),45349.66666666667)</f>
        <v>45349.66667</v>
      </c>
      <c r="N40" s="1">
        <f>IFERROR(__xludf.DUMMYFUNCTION("""COMPUTED_VALUE"""),2.9976004E7)</f>
        <v>29976004</v>
      </c>
    </row>
    <row r="41">
      <c r="A41" s="2">
        <f>IFERROR(__xludf.DUMMYFUNCTION("""COMPUTED_VALUE"""),45350.66666666667)</f>
        <v>45350.66667</v>
      </c>
      <c r="B41" s="1">
        <f>IFERROR(__xludf.DUMMYFUNCTION("""COMPUTED_VALUE"""),99.82)</f>
        <v>99.82</v>
      </c>
      <c r="D41" s="2">
        <f>IFERROR(__xludf.DUMMYFUNCTION("""COMPUTED_VALUE"""),45350.66666666667)</f>
        <v>45350.66667</v>
      </c>
      <c r="E41" s="1">
        <f>IFERROR(__xludf.DUMMYFUNCTION("""COMPUTED_VALUE"""),101.15)</f>
        <v>101.15</v>
      </c>
      <c r="G41" s="2">
        <f>IFERROR(__xludf.DUMMYFUNCTION("""COMPUTED_VALUE"""),45350.66666666667)</f>
        <v>45350.66667</v>
      </c>
      <c r="H41" s="1">
        <f>IFERROR(__xludf.DUMMYFUNCTION("""COMPUTED_VALUE"""),99.76)</f>
        <v>99.76</v>
      </c>
      <c r="J41" s="2">
        <f>IFERROR(__xludf.DUMMYFUNCTION("""COMPUTED_VALUE"""),45350.66666666667)</f>
        <v>45350.66667</v>
      </c>
      <c r="K41" s="1">
        <f>IFERROR(__xludf.DUMMYFUNCTION("""COMPUTED_VALUE"""),100.63)</f>
        <v>100.63</v>
      </c>
      <c r="M41" s="2">
        <f>IFERROR(__xludf.DUMMYFUNCTION("""COMPUTED_VALUE"""),45350.66666666667)</f>
        <v>45350.66667</v>
      </c>
      <c r="N41" s="1">
        <f>IFERROR(__xludf.DUMMYFUNCTION("""COMPUTED_VALUE"""),3.4865028E7)</f>
        <v>34865028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IFERROR(__xludf.DUMMYFUNCTION("""COMPUTED_VALUE"""),100.66)</f>
        <v>100.66</v>
      </c>
      <c r="D42" s="2">
        <f>IFERROR(__xludf.DUMMYFUNCTION("""COMPUTED_VALUE"""),45351.66666666667)</f>
        <v>45351.66667</v>
      </c>
      <c r="E42" s="1">
        <f>IFERROR(__xludf.DUMMYFUNCTION("""COMPUTED_VALUE"""),101.54)</f>
        <v>101.54</v>
      </c>
      <c r="G42" s="2">
        <f>IFERROR(__xludf.DUMMYFUNCTION("""COMPUTED_VALUE"""),45351.66666666667)</f>
        <v>45351.66667</v>
      </c>
      <c r="H42" s="1">
        <f>IFERROR(__xludf.DUMMYFUNCTION("""COMPUTED_VALUE"""),100.32)</f>
        <v>100.32</v>
      </c>
      <c r="J42" s="2">
        <f>IFERROR(__xludf.DUMMYFUNCTION("""COMPUTED_VALUE"""),45351.66666666667)</f>
        <v>45351.66667</v>
      </c>
      <c r="K42" s="1">
        <f>IFERROR(__xludf.DUMMYFUNCTION("""COMPUTED_VALUE"""),100.43)</f>
        <v>100.43</v>
      </c>
      <c r="M42" s="2">
        <f>IFERROR(__xludf.DUMMYFUNCTION("""COMPUTED_VALUE"""),45351.66666666667)</f>
        <v>45351.66667</v>
      </c>
      <c r="N42" s="1">
        <f>IFERROR(__xludf.DUMMYFUNCTION("""COMPUTED_VALUE"""),4.7591886E7)</f>
        <v>47591886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IFERROR(__xludf.DUMMYFUNCTION("""COMPUTED_VALUE"""),100.22)</f>
        <v>100.22</v>
      </c>
      <c r="D43" s="2">
        <f>IFERROR(__xludf.DUMMYFUNCTION("""COMPUTED_VALUE"""),45352.66666666667)</f>
        <v>45352.66667</v>
      </c>
      <c r="E43" s="1">
        <f>IFERROR(__xludf.DUMMYFUNCTION("""COMPUTED_VALUE"""),101.23)</f>
        <v>101.23</v>
      </c>
      <c r="G43" s="2">
        <f>IFERROR(__xludf.DUMMYFUNCTION("""COMPUTED_VALUE"""),45352.66666666667)</f>
        <v>45352.66667</v>
      </c>
      <c r="H43" s="1">
        <f>IFERROR(__xludf.DUMMYFUNCTION("""COMPUTED_VALUE"""),99.72)</f>
        <v>99.72</v>
      </c>
      <c r="J43" s="2">
        <f>IFERROR(__xludf.DUMMYFUNCTION("""COMPUTED_VALUE"""),45352.66666666667)</f>
        <v>45352.66667</v>
      </c>
      <c r="K43" s="1">
        <f>IFERROR(__xludf.DUMMYFUNCTION("""COMPUTED_VALUE"""),100.74)</f>
        <v>100.74</v>
      </c>
      <c r="M43" s="2">
        <f>IFERROR(__xludf.DUMMYFUNCTION("""COMPUTED_VALUE"""),45352.66666666667)</f>
        <v>45352.66667</v>
      </c>
      <c r="N43" s="1">
        <f>IFERROR(__xludf.DUMMYFUNCTION("""COMPUTED_VALUE"""),2.8908532E7)</f>
        <v>28908532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IFERROR(__xludf.DUMMYFUNCTION("""COMPUTED_VALUE"""),100.11)</f>
        <v>100.11</v>
      </c>
      <c r="D44" s="2">
        <f>IFERROR(__xludf.DUMMYFUNCTION("""COMPUTED_VALUE"""),45355.66666666667)</f>
        <v>45355.66667</v>
      </c>
      <c r="E44" s="1">
        <f>IFERROR(__xludf.DUMMYFUNCTION("""COMPUTED_VALUE"""),100.68)</f>
        <v>100.68</v>
      </c>
      <c r="G44" s="2">
        <f>IFERROR(__xludf.DUMMYFUNCTION("""COMPUTED_VALUE"""),45355.66666666667)</f>
        <v>45355.66667</v>
      </c>
      <c r="H44" s="1">
        <f>IFERROR(__xludf.DUMMYFUNCTION("""COMPUTED_VALUE"""),99.17)</f>
        <v>99.17</v>
      </c>
      <c r="J44" s="2">
        <f>IFERROR(__xludf.DUMMYFUNCTION("""COMPUTED_VALUE"""),45355.66666666667)</f>
        <v>45355.66667</v>
      </c>
      <c r="K44" s="1">
        <f>IFERROR(__xludf.DUMMYFUNCTION("""COMPUTED_VALUE"""),99.66)</f>
        <v>99.66</v>
      </c>
      <c r="M44" s="2">
        <f>IFERROR(__xludf.DUMMYFUNCTION("""COMPUTED_VALUE"""),45355.66666666667)</f>
        <v>45355.66667</v>
      </c>
      <c r="N44" s="1">
        <f>IFERROR(__xludf.DUMMYFUNCTION("""COMPUTED_VALUE"""),3.4084225E7)</f>
        <v>34084225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IFERROR(__xludf.DUMMYFUNCTION("""COMPUTED_VALUE"""),100.84)</f>
        <v>100.84</v>
      </c>
      <c r="D45" s="2">
        <f>IFERROR(__xludf.DUMMYFUNCTION("""COMPUTED_VALUE"""),45356.66666666667)</f>
        <v>45356.66667</v>
      </c>
      <c r="E45" s="1">
        <f>IFERROR(__xludf.DUMMYFUNCTION("""COMPUTED_VALUE"""),102.84)</f>
        <v>102.84</v>
      </c>
      <c r="G45" s="2">
        <f>IFERROR(__xludf.DUMMYFUNCTION("""COMPUTED_VALUE"""),45356.66666666667)</f>
        <v>45356.66667</v>
      </c>
      <c r="H45" s="1">
        <f>IFERROR(__xludf.DUMMYFUNCTION("""COMPUTED_VALUE"""),100.84)</f>
        <v>100.84</v>
      </c>
      <c r="J45" s="2">
        <f>IFERROR(__xludf.DUMMYFUNCTION("""COMPUTED_VALUE"""),45356.66666666667)</f>
        <v>45356.66667</v>
      </c>
      <c r="K45" s="1">
        <f>IFERROR(__xludf.DUMMYFUNCTION("""COMPUTED_VALUE"""),101.79)</f>
        <v>101.79</v>
      </c>
      <c r="M45" s="2">
        <f>IFERROR(__xludf.DUMMYFUNCTION("""COMPUTED_VALUE"""),45356.66666666667)</f>
        <v>45356.66667</v>
      </c>
      <c r="N45" s="1">
        <f>IFERROR(__xludf.DUMMYFUNCTION("""COMPUTED_VALUE"""),4.5676122E7)</f>
        <v>45676122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IFERROR(__xludf.DUMMYFUNCTION("""COMPUTED_VALUE"""),101.83)</f>
        <v>101.83</v>
      </c>
      <c r="D46" s="2">
        <f>IFERROR(__xludf.DUMMYFUNCTION("""COMPUTED_VALUE"""),45357.66666666667)</f>
        <v>45357.66667</v>
      </c>
      <c r="E46" s="1">
        <f>IFERROR(__xludf.DUMMYFUNCTION("""COMPUTED_VALUE"""),102.14)</f>
        <v>102.14</v>
      </c>
      <c r="G46" s="2">
        <f>IFERROR(__xludf.DUMMYFUNCTION("""COMPUTED_VALUE"""),45357.66666666667)</f>
        <v>45357.66667</v>
      </c>
      <c r="H46" s="1">
        <f>IFERROR(__xludf.DUMMYFUNCTION("""COMPUTED_VALUE"""),100.99)</f>
        <v>100.99</v>
      </c>
      <c r="J46" s="2">
        <f>IFERROR(__xludf.DUMMYFUNCTION("""COMPUTED_VALUE"""),45357.66666666667)</f>
        <v>45357.66667</v>
      </c>
      <c r="K46" s="1">
        <f>IFERROR(__xludf.DUMMYFUNCTION("""COMPUTED_VALUE"""),101.91)</f>
        <v>101.91</v>
      </c>
      <c r="M46" s="2">
        <f>IFERROR(__xludf.DUMMYFUNCTION("""COMPUTED_VALUE"""),45357.66666666667)</f>
        <v>45357.66667</v>
      </c>
      <c r="N46" s="1">
        <f>IFERROR(__xludf.DUMMYFUNCTION("""COMPUTED_VALUE"""),3.6503691E7)</f>
        <v>36503691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IFERROR(__xludf.DUMMYFUNCTION("""COMPUTED_VALUE"""),102.16)</f>
        <v>102.16</v>
      </c>
      <c r="D47" s="2">
        <f>IFERROR(__xludf.DUMMYFUNCTION("""COMPUTED_VALUE"""),45358.66666666667)</f>
        <v>45358.66667</v>
      </c>
      <c r="E47" s="1">
        <f>IFERROR(__xludf.DUMMYFUNCTION("""COMPUTED_VALUE"""),102.61)</f>
        <v>102.61</v>
      </c>
      <c r="G47" s="2">
        <f>IFERROR(__xludf.DUMMYFUNCTION("""COMPUTED_VALUE"""),45358.66666666667)</f>
        <v>45358.66667</v>
      </c>
      <c r="H47" s="1">
        <f>IFERROR(__xludf.DUMMYFUNCTION("""COMPUTED_VALUE"""),100.95)</f>
        <v>100.95</v>
      </c>
      <c r="J47" s="2">
        <f>IFERROR(__xludf.DUMMYFUNCTION("""COMPUTED_VALUE"""),45358.66666666667)</f>
        <v>45358.66667</v>
      </c>
      <c r="K47" s="1">
        <f>IFERROR(__xludf.DUMMYFUNCTION("""COMPUTED_VALUE"""),101.17)</f>
        <v>101.17</v>
      </c>
      <c r="M47" s="2">
        <f>IFERROR(__xludf.DUMMYFUNCTION("""COMPUTED_VALUE"""),45358.66666666667)</f>
        <v>45358.66667</v>
      </c>
      <c r="N47" s="1">
        <f>IFERROR(__xludf.DUMMYFUNCTION("""COMPUTED_VALUE"""),2.8260211E7)</f>
        <v>28260211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IFERROR(__xludf.DUMMYFUNCTION("""COMPUTED_VALUE"""),101.19)</f>
        <v>101.19</v>
      </c>
      <c r="D48" s="2">
        <f>IFERROR(__xludf.DUMMYFUNCTION("""COMPUTED_VALUE"""),45359.66666666667)</f>
        <v>45359.66667</v>
      </c>
      <c r="E48" s="1">
        <f>IFERROR(__xludf.DUMMYFUNCTION("""COMPUTED_VALUE"""),102.81)</f>
        <v>102.81</v>
      </c>
      <c r="G48" s="2">
        <f>IFERROR(__xludf.DUMMYFUNCTION("""COMPUTED_VALUE"""),45359.66666666667)</f>
        <v>45359.66667</v>
      </c>
      <c r="H48" s="1">
        <f>IFERROR(__xludf.DUMMYFUNCTION("""COMPUTED_VALUE"""),100.82)</f>
        <v>100.82</v>
      </c>
      <c r="J48" s="2">
        <f>IFERROR(__xludf.DUMMYFUNCTION("""COMPUTED_VALUE"""),45359.66666666667)</f>
        <v>45359.66667</v>
      </c>
      <c r="K48" s="1">
        <f>IFERROR(__xludf.DUMMYFUNCTION("""COMPUTED_VALUE"""),102.13)</f>
        <v>102.13</v>
      </c>
      <c r="M48" s="2">
        <f>IFERROR(__xludf.DUMMYFUNCTION("""COMPUTED_VALUE"""),45359.66666666667)</f>
        <v>45359.66667</v>
      </c>
      <c r="N48" s="1">
        <f>IFERROR(__xludf.DUMMYFUNCTION("""COMPUTED_VALUE"""),3.2347051E7)</f>
        <v>32347051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IFERROR(__xludf.DUMMYFUNCTION("""COMPUTED_VALUE"""),102.12)</f>
        <v>102.12</v>
      </c>
      <c r="D49" s="2">
        <f>IFERROR(__xludf.DUMMYFUNCTION("""COMPUTED_VALUE"""),45362.66666666667)</f>
        <v>45362.66667</v>
      </c>
      <c r="E49" s="1">
        <f>IFERROR(__xludf.DUMMYFUNCTION("""COMPUTED_VALUE"""),103.51)</f>
        <v>103.51</v>
      </c>
      <c r="G49" s="2">
        <f>IFERROR(__xludf.DUMMYFUNCTION("""COMPUTED_VALUE"""),45362.66666666667)</f>
        <v>45362.66667</v>
      </c>
      <c r="H49" s="1">
        <f>IFERROR(__xludf.DUMMYFUNCTION("""COMPUTED_VALUE"""),102.12)</f>
        <v>102.12</v>
      </c>
      <c r="J49" s="2">
        <f>IFERROR(__xludf.DUMMYFUNCTION("""COMPUTED_VALUE"""),45362.66666666667)</f>
        <v>45362.66667</v>
      </c>
      <c r="K49" s="1">
        <f>IFERROR(__xludf.DUMMYFUNCTION("""COMPUTED_VALUE"""),102.94)</f>
        <v>102.94</v>
      </c>
      <c r="M49" s="2">
        <f>IFERROR(__xludf.DUMMYFUNCTION("""COMPUTED_VALUE"""),45362.66666666667)</f>
        <v>45362.66667</v>
      </c>
      <c r="N49" s="1">
        <f>IFERROR(__xludf.DUMMYFUNCTION("""COMPUTED_VALUE"""),3.1163866E7)</f>
        <v>31163866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IFERROR(__xludf.DUMMYFUNCTION("""COMPUTED_VALUE"""),102.82)</f>
        <v>102.82</v>
      </c>
      <c r="D50" s="2">
        <f>IFERROR(__xludf.DUMMYFUNCTION("""COMPUTED_VALUE"""),45363.66666666667)</f>
        <v>45363.66667</v>
      </c>
      <c r="E50" s="1">
        <f>IFERROR(__xludf.DUMMYFUNCTION("""COMPUTED_VALUE"""),103.02)</f>
        <v>103.02</v>
      </c>
      <c r="G50" s="2">
        <f>IFERROR(__xludf.DUMMYFUNCTION("""COMPUTED_VALUE"""),45363.66666666667)</f>
        <v>45363.66667</v>
      </c>
      <c r="H50" s="1">
        <f>IFERROR(__xludf.DUMMYFUNCTION("""COMPUTED_VALUE"""),101.96)</f>
        <v>101.96</v>
      </c>
      <c r="J50" s="2">
        <f>IFERROR(__xludf.DUMMYFUNCTION("""COMPUTED_VALUE"""),45363.66666666667)</f>
        <v>45363.66667</v>
      </c>
      <c r="K50" s="1">
        <f>IFERROR(__xludf.DUMMYFUNCTION("""COMPUTED_VALUE"""),102.12)</f>
        <v>102.12</v>
      </c>
      <c r="M50" s="2">
        <f>IFERROR(__xludf.DUMMYFUNCTION("""COMPUTED_VALUE"""),45363.66666666667)</f>
        <v>45363.66667</v>
      </c>
      <c r="N50" s="1">
        <f>IFERROR(__xludf.DUMMYFUNCTION("""COMPUTED_VALUE"""),3.7781544E7)</f>
        <v>37781544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IFERROR(__xludf.DUMMYFUNCTION("""COMPUTED_VALUE"""),102.53)</f>
        <v>102.53</v>
      </c>
      <c r="D51" s="2">
        <f>IFERROR(__xludf.DUMMYFUNCTION("""COMPUTED_VALUE"""),45364.66666666667)</f>
        <v>45364.66667</v>
      </c>
      <c r="E51" s="1">
        <f>IFERROR(__xludf.DUMMYFUNCTION("""COMPUTED_VALUE"""),103.51)</f>
        <v>103.51</v>
      </c>
      <c r="G51" s="2">
        <f>IFERROR(__xludf.DUMMYFUNCTION("""COMPUTED_VALUE"""),45364.66666666667)</f>
        <v>45364.66667</v>
      </c>
      <c r="H51" s="1">
        <f>IFERROR(__xludf.DUMMYFUNCTION("""COMPUTED_VALUE"""),101.7)</f>
        <v>101.7</v>
      </c>
      <c r="J51" s="2">
        <f>IFERROR(__xludf.DUMMYFUNCTION("""COMPUTED_VALUE"""),45364.66666666667)</f>
        <v>45364.66667</v>
      </c>
      <c r="K51" s="1">
        <f>IFERROR(__xludf.DUMMYFUNCTION("""COMPUTED_VALUE"""),102.02)</f>
        <v>102.02</v>
      </c>
      <c r="M51" s="2">
        <f>IFERROR(__xludf.DUMMYFUNCTION("""COMPUTED_VALUE"""),45364.66666666667)</f>
        <v>45364.66667</v>
      </c>
      <c r="N51" s="1">
        <f>IFERROR(__xludf.DUMMYFUNCTION("""COMPUTED_VALUE"""),3.3442073E7)</f>
        <v>33442073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IFERROR(__xludf.DUMMYFUNCTION("""COMPUTED_VALUE"""),101.68)</f>
        <v>101.68</v>
      </c>
      <c r="D52" s="2">
        <f>IFERROR(__xludf.DUMMYFUNCTION("""COMPUTED_VALUE"""),45365.66666666667)</f>
        <v>45365.66667</v>
      </c>
      <c r="E52" s="1">
        <f>IFERROR(__xludf.DUMMYFUNCTION("""COMPUTED_VALUE"""),101.89)</f>
        <v>101.89</v>
      </c>
      <c r="G52" s="2">
        <f>IFERROR(__xludf.DUMMYFUNCTION("""COMPUTED_VALUE"""),45365.66666666667)</f>
        <v>45365.66667</v>
      </c>
      <c r="H52" s="1">
        <f>IFERROR(__xludf.DUMMYFUNCTION("""COMPUTED_VALUE"""),99.89)</f>
        <v>99.89</v>
      </c>
      <c r="J52" s="2">
        <f>IFERROR(__xludf.DUMMYFUNCTION("""COMPUTED_VALUE"""),45365.66666666667)</f>
        <v>45365.66667</v>
      </c>
      <c r="K52" s="1">
        <f>IFERROR(__xludf.DUMMYFUNCTION("""COMPUTED_VALUE"""),100.86)</f>
        <v>100.86</v>
      </c>
      <c r="M52" s="2">
        <f>IFERROR(__xludf.DUMMYFUNCTION("""COMPUTED_VALUE"""),45365.66666666667)</f>
        <v>45365.66667</v>
      </c>
      <c r="N52" s="1">
        <f>IFERROR(__xludf.DUMMYFUNCTION("""COMPUTED_VALUE"""),3.8918161E7)</f>
        <v>38918161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IFERROR(__xludf.DUMMYFUNCTION("""COMPUTED_VALUE"""),100.18)</f>
        <v>100.18</v>
      </c>
      <c r="D53" s="2">
        <f>IFERROR(__xludf.DUMMYFUNCTION("""COMPUTED_VALUE"""),45366.66666666667)</f>
        <v>45366.66667</v>
      </c>
      <c r="E53" s="1">
        <f>IFERROR(__xludf.DUMMYFUNCTION("""COMPUTED_VALUE"""),101.69)</f>
        <v>101.69</v>
      </c>
      <c r="G53" s="2">
        <f>IFERROR(__xludf.DUMMYFUNCTION("""COMPUTED_VALUE"""),45366.66666666667)</f>
        <v>45366.66667</v>
      </c>
      <c r="H53" s="1">
        <f>IFERROR(__xludf.DUMMYFUNCTION("""COMPUTED_VALUE"""),100.18)</f>
        <v>100.18</v>
      </c>
      <c r="J53" s="2">
        <f>IFERROR(__xludf.DUMMYFUNCTION("""COMPUTED_VALUE"""),45366.66666666667)</f>
        <v>45366.66667</v>
      </c>
      <c r="K53" s="1">
        <f>IFERROR(__xludf.DUMMYFUNCTION("""COMPUTED_VALUE"""),101.14)</f>
        <v>101.14</v>
      </c>
      <c r="M53" s="2">
        <f>IFERROR(__xludf.DUMMYFUNCTION("""COMPUTED_VALUE"""),45366.66666666667)</f>
        <v>45366.66667</v>
      </c>
      <c r="N53" s="1">
        <f>IFERROR(__xludf.DUMMYFUNCTION("""COMPUTED_VALUE"""),9.6474373E7)</f>
        <v>96474373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IFERROR(__xludf.DUMMYFUNCTION("""COMPUTED_VALUE"""),101.38)</f>
        <v>101.38</v>
      </c>
      <c r="D54" s="2">
        <f>IFERROR(__xludf.DUMMYFUNCTION("""COMPUTED_VALUE"""),45369.66666666667)</f>
        <v>45369.66667</v>
      </c>
      <c r="E54" s="1">
        <f>IFERROR(__xludf.DUMMYFUNCTION("""COMPUTED_VALUE"""),102.6)</f>
        <v>102.6</v>
      </c>
      <c r="G54" s="2">
        <f>IFERROR(__xludf.DUMMYFUNCTION("""COMPUTED_VALUE"""),45369.66666666667)</f>
        <v>45369.66667</v>
      </c>
      <c r="H54" s="1">
        <f>IFERROR(__xludf.DUMMYFUNCTION("""COMPUTED_VALUE"""),100.45)</f>
        <v>100.45</v>
      </c>
      <c r="J54" s="2">
        <f>IFERROR(__xludf.DUMMYFUNCTION("""COMPUTED_VALUE"""),45369.66666666667)</f>
        <v>45369.66667</v>
      </c>
      <c r="K54" s="1">
        <f>IFERROR(__xludf.DUMMYFUNCTION("""COMPUTED_VALUE"""),102.52)</f>
        <v>102.52</v>
      </c>
      <c r="M54" s="2">
        <f>IFERROR(__xludf.DUMMYFUNCTION("""COMPUTED_VALUE"""),45369.66666666667)</f>
        <v>45369.66667</v>
      </c>
      <c r="N54" s="1">
        <f>IFERROR(__xludf.DUMMYFUNCTION("""COMPUTED_VALUE"""),3.6316133E7)</f>
        <v>36316133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IFERROR(__xludf.DUMMYFUNCTION("""COMPUTED_VALUE"""),102.47)</f>
        <v>102.47</v>
      </c>
      <c r="D55" s="2">
        <f>IFERROR(__xludf.DUMMYFUNCTION("""COMPUTED_VALUE"""),45370.66666666667)</f>
        <v>45370.66667</v>
      </c>
      <c r="E55" s="1">
        <f>IFERROR(__xludf.DUMMYFUNCTION("""COMPUTED_VALUE"""),102.57)</f>
        <v>102.57</v>
      </c>
      <c r="G55" s="2">
        <f>IFERROR(__xludf.DUMMYFUNCTION("""COMPUTED_VALUE"""),45370.66666666667)</f>
        <v>45370.66667</v>
      </c>
      <c r="H55" s="1">
        <f>IFERROR(__xludf.DUMMYFUNCTION("""COMPUTED_VALUE"""),101.74)</f>
        <v>101.74</v>
      </c>
      <c r="J55" s="2">
        <f>IFERROR(__xludf.DUMMYFUNCTION("""COMPUTED_VALUE"""),45370.66666666667)</f>
        <v>45370.66667</v>
      </c>
      <c r="K55" s="1">
        <f>IFERROR(__xludf.DUMMYFUNCTION("""COMPUTED_VALUE"""),101.8)</f>
        <v>101.8</v>
      </c>
      <c r="M55" s="2">
        <f>IFERROR(__xludf.DUMMYFUNCTION("""COMPUTED_VALUE"""),45370.66666666667)</f>
        <v>45370.66667</v>
      </c>
      <c r="N55" s="1">
        <f>IFERROR(__xludf.DUMMYFUNCTION("""COMPUTED_VALUE"""),2.8604653E7)</f>
        <v>28604653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IFERROR(__xludf.DUMMYFUNCTION("""COMPUTED_VALUE"""),101.79)</f>
        <v>101.79</v>
      </c>
      <c r="D56" s="2">
        <f>IFERROR(__xludf.DUMMYFUNCTION("""COMPUTED_VALUE"""),45371.66666666667)</f>
        <v>45371.66667</v>
      </c>
      <c r="E56" s="1">
        <f>IFERROR(__xludf.DUMMYFUNCTION("""COMPUTED_VALUE"""),102.6)</f>
        <v>102.6</v>
      </c>
      <c r="G56" s="2">
        <f>IFERROR(__xludf.DUMMYFUNCTION("""COMPUTED_VALUE"""),45371.66666666667)</f>
        <v>45371.66667</v>
      </c>
      <c r="H56" s="1">
        <f>IFERROR(__xludf.DUMMYFUNCTION("""COMPUTED_VALUE"""),101.17)</f>
        <v>101.17</v>
      </c>
      <c r="J56" s="2">
        <f>IFERROR(__xludf.DUMMYFUNCTION("""COMPUTED_VALUE"""),45371.66666666667)</f>
        <v>45371.66667</v>
      </c>
      <c r="K56" s="1">
        <f>IFERROR(__xludf.DUMMYFUNCTION("""COMPUTED_VALUE"""),102.0)</f>
        <v>102</v>
      </c>
      <c r="M56" s="2">
        <f>IFERROR(__xludf.DUMMYFUNCTION("""COMPUTED_VALUE"""),45371.66666666667)</f>
        <v>45371.66667</v>
      </c>
      <c r="N56" s="1">
        <f>IFERROR(__xludf.DUMMYFUNCTION("""COMPUTED_VALUE"""),3.1254163E7)</f>
        <v>31254163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IFERROR(__xludf.DUMMYFUNCTION("""COMPUTED_VALUE"""),101.85)</f>
        <v>101.85</v>
      </c>
      <c r="D57" s="2">
        <f>IFERROR(__xludf.DUMMYFUNCTION("""COMPUTED_VALUE"""),45372.66666666667)</f>
        <v>45372.66667</v>
      </c>
      <c r="E57" s="1">
        <f>IFERROR(__xludf.DUMMYFUNCTION("""COMPUTED_VALUE"""),102.4)</f>
        <v>102.4</v>
      </c>
      <c r="G57" s="2">
        <f>IFERROR(__xludf.DUMMYFUNCTION("""COMPUTED_VALUE"""),45372.66666666667)</f>
        <v>45372.66667</v>
      </c>
      <c r="H57" s="1">
        <f>IFERROR(__xludf.DUMMYFUNCTION("""COMPUTED_VALUE"""),101.23)</f>
        <v>101.23</v>
      </c>
      <c r="J57" s="2">
        <f>IFERROR(__xludf.DUMMYFUNCTION("""COMPUTED_VALUE"""),45372.66666666667)</f>
        <v>45372.66667</v>
      </c>
      <c r="K57" s="1">
        <f>IFERROR(__xludf.DUMMYFUNCTION("""COMPUTED_VALUE"""),101.8)</f>
        <v>101.8</v>
      </c>
      <c r="M57" s="2">
        <f>IFERROR(__xludf.DUMMYFUNCTION("""COMPUTED_VALUE"""),45372.66666666667)</f>
        <v>45372.66667</v>
      </c>
      <c r="N57" s="1">
        <f>IFERROR(__xludf.DUMMYFUNCTION("""COMPUTED_VALUE"""),3.5699748E7)</f>
        <v>35699748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IFERROR(__xludf.DUMMYFUNCTION("""COMPUTED_VALUE"""),101.8)</f>
        <v>101.8</v>
      </c>
      <c r="D58" s="2">
        <f>IFERROR(__xludf.DUMMYFUNCTION("""COMPUTED_VALUE"""),45373.66666666667)</f>
        <v>45373.66667</v>
      </c>
      <c r="E58" s="1">
        <f>IFERROR(__xludf.DUMMYFUNCTION("""COMPUTED_VALUE"""),101.97)</f>
        <v>101.97</v>
      </c>
      <c r="G58" s="2">
        <f>IFERROR(__xludf.DUMMYFUNCTION("""COMPUTED_VALUE"""),45373.66666666667)</f>
        <v>45373.66667</v>
      </c>
      <c r="H58" s="1">
        <f>IFERROR(__xludf.DUMMYFUNCTION("""COMPUTED_VALUE"""),100.66)</f>
        <v>100.66</v>
      </c>
      <c r="J58" s="2">
        <f>IFERROR(__xludf.DUMMYFUNCTION("""COMPUTED_VALUE"""),45373.66666666667)</f>
        <v>45373.66667</v>
      </c>
      <c r="K58" s="1">
        <f>IFERROR(__xludf.DUMMYFUNCTION("""COMPUTED_VALUE"""),100.66)</f>
        <v>100.66</v>
      </c>
      <c r="M58" s="2">
        <f>IFERROR(__xludf.DUMMYFUNCTION("""COMPUTED_VALUE"""),45373.66666666667)</f>
        <v>45373.66667</v>
      </c>
      <c r="N58" s="1">
        <f>IFERROR(__xludf.DUMMYFUNCTION("""COMPUTED_VALUE"""),2.8387528E7)</f>
        <v>28387528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IFERROR(__xludf.DUMMYFUNCTION("""COMPUTED_VALUE"""),100.68)</f>
        <v>100.68</v>
      </c>
      <c r="D59" s="2">
        <f>IFERROR(__xludf.DUMMYFUNCTION("""COMPUTED_VALUE"""),45376.66666666667)</f>
        <v>45376.66667</v>
      </c>
      <c r="E59" s="1">
        <f>IFERROR(__xludf.DUMMYFUNCTION("""COMPUTED_VALUE"""),101.58)</f>
        <v>101.58</v>
      </c>
      <c r="G59" s="2">
        <f>IFERROR(__xludf.DUMMYFUNCTION("""COMPUTED_VALUE"""),45376.66666666667)</f>
        <v>45376.66667</v>
      </c>
      <c r="H59" s="1">
        <f>IFERROR(__xludf.DUMMYFUNCTION("""COMPUTED_VALUE"""),100.63)</f>
        <v>100.63</v>
      </c>
      <c r="J59" s="2">
        <f>IFERROR(__xludf.DUMMYFUNCTION("""COMPUTED_VALUE"""),45376.66666666667)</f>
        <v>45376.66667</v>
      </c>
      <c r="K59" s="1">
        <f>IFERROR(__xludf.DUMMYFUNCTION("""COMPUTED_VALUE"""),101.53)</f>
        <v>101.53</v>
      </c>
      <c r="M59" s="2">
        <f>IFERROR(__xludf.DUMMYFUNCTION("""COMPUTED_VALUE"""),45376.66666666667)</f>
        <v>45376.66667</v>
      </c>
      <c r="N59" s="1">
        <f>IFERROR(__xludf.DUMMYFUNCTION("""COMPUTED_VALUE"""),3.154035E7)</f>
        <v>31540350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IFERROR(__xludf.DUMMYFUNCTION("""COMPUTED_VALUE"""),101.66)</f>
        <v>101.66</v>
      </c>
      <c r="D60" s="2">
        <f>IFERROR(__xludf.DUMMYFUNCTION("""COMPUTED_VALUE"""),45377.66666666667)</f>
        <v>45377.66667</v>
      </c>
      <c r="E60" s="1">
        <f>IFERROR(__xludf.DUMMYFUNCTION("""COMPUTED_VALUE"""),102.46)</f>
        <v>102.46</v>
      </c>
      <c r="G60" s="2">
        <f>IFERROR(__xludf.DUMMYFUNCTION("""COMPUTED_VALUE"""),45377.66666666667)</f>
        <v>45377.66667</v>
      </c>
      <c r="H60" s="1">
        <f>IFERROR(__xludf.DUMMYFUNCTION("""COMPUTED_VALUE"""),101.15)</f>
        <v>101.15</v>
      </c>
      <c r="J60" s="2">
        <f>IFERROR(__xludf.DUMMYFUNCTION("""COMPUTED_VALUE"""),45377.66666666667)</f>
        <v>45377.66667</v>
      </c>
      <c r="K60" s="1">
        <f>IFERROR(__xludf.DUMMYFUNCTION("""COMPUTED_VALUE"""),101.87)</f>
        <v>101.87</v>
      </c>
      <c r="M60" s="2">
        <f>IFERROR(__xludf.DUMMYFUNCTION("""COMPUTED_VALUE"""),45377.66666666667)</f>
        <v>45377.66667</v>
      </c>
      <c r="N60" s="1">
        <f>IFERROR(__xludf.DUMMYFUNCTION("""COMPUTED_VALUE"""),3.3793913E7)</f>
        <v>33793913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IFERROR(__xludf.DUMMYFUNCTION("""COMPUTED_VALUE"""),102.65)</f>
        <v>102.65</v>
      </c>
      <c r="D61" s="2">
        <f>IFERROR(__xludf.DUMMYFUNCTION("""COMPUTED_VALUE"""),45378.66666666667)</f>
        <v>45378.66667</v>
      </c>
      <c r="E61" s="1">
        <f>IFERROR(__xludf.DUMMYFUNCTION("""COMPUTED_VALUE"""),104.27)</f>
        <v>104.27</v>
      </c>
      <c r="G61" s="2">
        <f>IFERROR(__xludf.DUMMYFUNCTION("""COMPUTED_VALUE"""),45378.66666666667)</f>
        <v>45378.66667</v>
      </c>
      <c r="H61" s="1">
        <f>IFERROR(__xludf.DUMMYFUNCTION("""COMPUTED_VALUE"""),102.6)</f>
        <v>102.6</v>
      </c>
      <c r="J61" s="2">
        <f>IFERROR(__xludf.DUMMYFUNCTION("""COMPUTED_VALUE"""),45378.66666666667)</f>
        <v>45378.66667</v>
      </c>
      <c r="K61" s="1">
        <f>IFERROR(__xludf.DUMMYFUNCTION("""COMPUTED_VALUE"""),104.13)</f>
        <v>104.13</v>
      </c>
      <c r="M61" s="2">
        <f>IFERROR(__xludf.DUMMYFUNCTION("""COMPUTED_VALUE"""),45378.66666666667)</f>
        <v>45378.66667</v>
      </c>
      <c r="N61" s="1">
        <f>IFERROR(__xludf.DUMMYFUNCTION("""COMPUTED_VALUE"""),3.8564443E7)</f>
        <v>38564443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IFERROR(__xludf.DUMMYFUNCTION("""COMPUTED_VALUE"""),104.19)</f>
        <v>104.19</v>
      </c>
      <c r="D62" s="2">
        <f>IFERROR(__xludf.DUMMYFUNCTION("""COMPUTED_VALUE"""),45379.66666666667)</f>
        <v>45379.66667</v>
      </c>
      <c r="E62" s="1">
        <f>IFERROR(__xludf.DUMMYFUNCTION("""COMPUTED_VALUE"""),105.0)</f>
        <v>105</v>
      </c>
      <c r="G62" s="2">
        <f>IFERROR(__xludf.DUMMYFUNCTION("""COMPUTED_VALUE"""),45379.66666666667)</f>
        <v>45379.66667</v>
      </c>
      <c r="H62" s="1">
        <f>IFERROR(__xludf.DUMMYFUNCTION("""COMPUTED_VALUE"""),103.94)</f>
        <v>103.94</v>
      </c>
      <c r="J62" s="2">
        <f>IFERROR(__xludf.DUMMYFUNCTION("""COMPUTED_VALUE"""),45379.66666666667)</f>
        <v>45379.66667</v>
      </c>
      <c r="K62" s="1">
        <f>IFERROR(__xludf.DUMMYFUNCTION("""COMPUTED_VALUE"""),104.39)</f>
        <v>104.39</v>
      </c>
      <c r="M62" s="2">
        <f>IFERROR(__xludf.DUMMYFUNCTION("""COMPUTED_VALUE"""),45379.66666666667)</f>
        <v>45379.66667</v>
      </c>
      <c r="N62" s="1">
        <f>IFERROR(__xludf.DUMMYFUNCTION("""COMPUTED_VALUE"""),3.4413406E7)</f>
        <v>34413406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IFERROR(__xludf.DUMMYFUNCTION("""COMPUTED_VALUE"""),101.9)</f>
        <v>101.9</v>
      </c>
      <c r="D63" s="2">
        <f>IFERROR(__xludf.DUMMYFUNCTION("""COMPUTED_VALUE"""),45383.66666666667)</f>
        <v>45383.66667</v>
      </c>
      <c r="E63" s="1">
        <f>IFERROR(__xludf.DUMMYFUNCTION("""COMPUTED_VALUE"""),103.9)</f>
        <v>103.9</v>
      </c>
      <c r="G63" s="2">
        <f>IFERROR(__xludf.DUMMYFUNCTION("""COMPUTED_VALUE"""),45383.66666666667)</f>
        <v>45383.66667</v>
      </c>
      <c r="H63" s="1">
        <f>IFERROR(__xludf.DUMMYFUNCTION("""COMPUTED_VALUE"""),101.9)</f>
        <v>101.9</v>
      </c>
      <c r="J63" s="2">
        <f>IFERROR(__xludf.DUMMYFUNCTION("""COMPUTED_VALUE"""),45383.66666666667)</f>
        <v>45383.66667</v>
      </c>
      <c r="K63" s="1">
        <f>IFERROR(__xludf.DUMMYFUNCTION("""COMPUTED_VALUE"""),103.72)</f>
        <v>103.72</v>
      </c>
      <c r="M63" s="2">
        <f>IFERROR(__xludf.DUMMYFUNCTION("""COMPUTED_VALUE"""),45383.66666666667)</f>
        <v>45383.66667</v>
      </c>
      <c r="N63" s="1">
        <f>IFERROR(__xludf.DUMMYFUNCTION("""COMPUTED_VALUE"""),3.2918742E7)</f>
        <v>32918742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IFERROR(__xludf.DUMMYFUNCTION("""COMPUTED_VALUE"""),103.61)</f>
        <v>103.61</v>
      </c>
      <c r="D64" s="2">
        <f>IFERROR(__xludf.DUMMYFUNCTION("""COMPUTED_VALUE"""),45384.66666666667)</f>
        <v>45384.66667</v>
      </c>
      <c r="E64" s="1">
        <f>IFERROR(__xludf.DUMMYFUNCTION("""COMPUTED_VALUE"""),104.73)</f>
        <v>104.73</v>
      </c>
      <c r="G64" s="2">
        <f>IFERROR(__xludf.DUMMYFUNCTION("""COMPUTED_VALUE"""),45384.66666666667)</f>
        <v>45384.66667</v>
      </c>
      <c r="H64" s="1">
        <f>IFERROR(__xludf.DUMMYFUNCTION("""COMPUTED_VALUE"""),103.57)</f>
        <v>103.57</v>
      </c>
      <c r="J64" s="2">
        <f>IFERROR(__xludf.DUMMYFUNCTION("""COMPUTED_VALUE"""),45384.66666666667)</f>
        <v>45384.66667</v>
      </c>
      <c r="K64" s="1">
        <f>IFERROR(__xludf.DUMMYFUNCTION("""COMPUTED_VALUE"""),103.7)</f>
        <v>103.7</v>
      </c>
      <c r="M64" s="2">
        <f>IFERROR(__xludf.DUMMYFUNCTION("""COMPUTED_VALUE"""),45384.66666666667)</f>
        <v>45384.66667</v>
      </c>
      <c r="N64" s="1">
        <f>IFERROR(__xludf.DUMMYFUNCTION("""COMPUTED_VALUE"""),3.7674678E7)</f>
        <v>37674678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IFERROR(__xludf.DUMMYFUNCTION("""COMPUTED_VALUE"""),103.69)</f>
        <v>103.69</v>
      </c>
      <c r="D65" s="2">
        <f>IFERROR(__xludf.DUMMYFUNCTION("""COMPUTED_VALUE"""),45385.66666666667)</f>
        <v>45385.66667</v>
      </c>
      <c r="E65" s="1">
        <f>IFERROR(__xludf.DUMMYFUNCTION("""COMPUTED_VALUE"""),104.8)</f>
        <v>104.8</v>
      </c>
      <c r="G65" s="2">
        <f>IFERROR(__xludf.DUMMYFUNCTION("""COMPUTED_VALUE"""),45385.66666666667)</f>
        <v>45385.66667</v>
      </c>
      <c r="H65" s="1">
        <f>IFERROR(__xludf.DUMMYFUNCTION("""COMPUTED_VALUE"""),103.56)</f>
        <v>103.56</v>
      </c>
      <c r="J65" s="2">
        <f>IFERROR(__xludf.DUMMYFUNCTION("""COMPUTED_VALUE"""),45385.66666666667)</f>
        <v>45385.66667</v>
      </c>
      <c r="K65" s="1">
        <f>IFERROR(__xludf.DUMMYFUNCTION("""COMPUTED_VALUE"""),104.4)</f>
        <v>104.4</v>
      </c>
      <c r="M65" s="2">
        <f>IFERROR(__xludf.DUMMYFUNCTION("""COMPUTED_VALUE"""),45385.66666666667)</f>
        <v>45385.66667</v>
      </c>
      <c r="N65" s="1">
        <f>IFERROR(__xludf.DUMMYFUNCTION("""COMPUTED_VALUE"""),3.9285117E7)</f>
        <v>39285117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IFERROR(__xludf.DUMMYFUNCTION("""COMPUTED_VALUE"""),104.67)</f>
        <v>104.67</v>
      </c>
      <c r="D66" s="2">
        <f>IFERROR(__xludf.DUMMYFUNCTION("""COMPUTED_VALUE"""),45386.66666666667)</f>
        <v>45386.66667</v>
      </c>
      <c r="E66" s="1">
        <f>IFERROR(__xludf.DUMMYFUNCTION("""COMPUTED_VALUE"""),105.89)</f>
        <v>105.89</v>
      </c>
      <c r="G66" s="2">
        <f>IFERROR(__xludf.DUMMYFUNCTION("""COMPUTED_VALUE"""),45386.66666666667)</f>
        <v>45386.66667</v>
      </c>
      <c r="H66" s="1">
        <f>IFERROR(__xludf.DUMMYFUNCTION("""COMPUTED_VALUE"""),103.93)</f>
        <v>103.93</v>
      </c>
      <c r="J66" s="2">
        <f>IFERROR(__xludf.DUMMYFUNCTION("""COMPUTED_VALUE"""),45386.66666666667)</f>
        <v>45386.66667</v>
      </c>
      <c r="K66" s="1">
        <f>IFERROR(__xludf.DUMMYFUNCTION("""COMPUTED_VALUE"""),104.01)</f>
        <v>104.01</v>
      </c>
      <c r="M66" s="2">
        <f>IFERROR(__xludf.DUMMYFUNCTION("""COMPUTED_VALUE"""),45386.66666666667)</f>
        <v>45386.66667</v>
      </c>
      <c r="N66" s="1">
        <f>IFERROR(__xludf.DUMMYFUNCTION("""COMPUTED_VALUE"""),3.3508786E7)</f>
        <v>33508786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IFERROR(__xludf.DUMMYFUNCTION("""COMPUTED_VALUE"""),103.75)</f>
        <v>103.75</v>
      </c>
      <c r="D67" s="2">
        <f>IFERROR(__xludf.DUMMYFUNCTION("""COMPUTED_VALUE"""),45387.66666666667)</f>
        <v>45387.66667</v>
      </c>
      <c r="E67" s="1">
        <f>IFERROR(__xludf.DUMMYFUNCTION("""COMPUTED_VALUE"""),103.83)</f>
        <v>103.83</v>
      </c>
      <c r="G67" s="2">
        <f>IFERROR(__xludf.DUMMYFUNCTION("""COMPUTED_VALUE"""),45387.66666666667)</f>
        <v>45387.66667</v>
      </c>
      <c r="H67" s="1">
        <f>IFERROR(__xludf.DUMMYFUNCTION("""COMPUTED_VALUE"""),102.25)</f>
        <v>102.25</v>
      </c>
      <c r="J67" s="2">
        <f>IFERROR(__xludf.DUMMYFUNCTION("""COMPUTED_VALUE"""),45387.66666666667)</f>
        <v>45387.66667</v>
      </c>
      <c r="K67" s="1">
        <f>IFERROR(__xludf.DUMMYFUNCTION("""COMPUTED_VALUE"""),103.06)</f>
        <v>103.06</v>
      </c>
      <c r="M67" s="2">
        <f>IFERROR(__xludf.DUMMYFUNCTION("""COMPUTED_VALUE"""),45387.66666666667)</f>
        <v>45387.66667</v>
      </c>
      <c r="N67" s="1">
        <f>IFERROR(__xludf.DUMMYFUNCTION("""COMPUTED_VALUE"""),3.9107907E7)</f>
        <v>39107907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IFERROR(__xludf.DUMMYFUNCTION("""COMPUTED_VALUE"""),102.89)</f>
        <v>102.89</v>
      </c>
      <c r="D68" s="2">
        <f>IFERROR(__xludf.DUMMYFUNCTION("""COMPUTED_VALUE"""),45390.66666666667)</f>
        <v>45390.66667</v>
      </c>
      <c r="E68" s="1">
        <f>IFERROR(__xludf.DUMMYFUNCTION("""COMPUTED_VALUE"""),103.32)</f>
        <v>103.32</v>
      </c>
      <c r="G68" s="2">
        <f>IFERROR(__xludf.DUMMYFUNCTION("""COMPUTED_VALUE"""),45390.66666666667)</f>
        <v>45390.66667</v>
      </c>
      <c r="H68" s="1">
        <f>IFERROR(__xludf.DUMMYFUNCTION("""COMPUTED_VALUE"""),101.99)</f>
        <v>101.99</v>
      </c>
      <c r="J68" s="2">
        <f>IFERROR(__xludf.DUMMYFUNCTION("""COMPUTED_VALUE"""),45390.66666666667)</f>
        <v>45390.66667</v>
      </c>
      <c r="K68" s="1">
        <f>IFERROR(__xludf.DUMMYFUNCTION("""COMPUTED_VALUE"""),102.16)</f>
        <v>102.16</v>
      </c>
      <c r="M68" s="2">
        <f>IFERROR(__xludf.DUMMYFUNCTION("""COMPUTED_VALUE"""),45390.66666666667)</f>
        <v>45390.66667</v>
      </c>
      <c r="N68" s="1">
        <f>IFERROR(__xludf.DUMMYFUNCTION("""COMPUTED_VALUE"""),2.8332341E7)</f>
        <v>28332341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IFERROR(__xludf.DUMMYFUNCTION("""COMPUTED_VALUE"""),100.74)</f>
        <v>100.74</v>
      </c>
      <c r="D69" s="2">
        <f>IFERROR(__xludf.DUMMYFUNCTION("""COMPUTED_VALUE"""),45391.66666666667)</f>
        <v>45391.66667</v>
      </c>
      <c r="E69" s="1">
        <f>IFERROR(__xludf.DUMMYFUNCTION("""COMPUTED_VALUE"""),101.27)</f>
        <v>101.27</v>
      </c>
      <c r="G69" s="2">
        <f>IFERROR(__xludf.DUMMYFUNCTION("""COMPUTED_VALUE"""),45391.66666666667)</f>
        <v>45391.66667</v>
      </c>
      <c r="H69" s="1">
        <f>IFERROR(__xludf.DUMMYFUNCTION("""COMPUTED_VALUE"""),99.82)</f>
        <v>99.82</v>
      </c>
      <c r="J69" s="2">
        <f>IFERROR(__xludf.DUMMYFUNCTION("""COMPUTED_VALUE"""),45391.66666666667)</f>
        <v>45391.66667</v>
      </c>
      <c r="K69" s="1">
        <f>IFERROR(__xludf.DUMMYFUNCTION("""COMPUTED_VALUE"""),100.34)</f>
        <v>100.34</v>
      </c>
      <c r="M69" s="2">
        <f>IFERROR(__xludf.DUMMYFUNCTION("""COMPUTED_VALUE"""),45391.66666666667)</f>
        <v>45391.66667</v>
      </c>
      <c r="N69" s="1">
        <f>IFERROR(__xludf.DUMMYFUNCTION("""COMPUTED_VALUE"""),3.3988679E7)</f>
        <v>33988679</v>
      </c>
    </row>
    <row r="70">
      <c r="A70" s="2">
        <f>IFERROR(__xludf.DUMMYFUNCTION("""COMPUTED_VALUE"""),45392.66666666667)</f>
        <v>45392.66667</v>
      </c>
      <c r="B70" s="1">
        <f>IFERROR(__xludf.DUMMYFUNCTION("""COMPUTED_VALUE"""),99.49)</f>
        <v>99.49</v>
      </c>
      <c r="D70" s="2">
        <f>IFERROR(__xludf.DUMMYFUNCTION("""COMPUTED_VALUE"""),45392.66666666667)</f>
        <v>45392.66667</v>
      </c>
      <c r="E70" s="1">
        <f>IFERROR(__xludf.DUMMYFUNCTION("""COMPUTED_VALUE"""),99.55)</f>
        <v>99.55</v>
      </c>
      <c r="G70" s="2">
        <f>IFERROR(__xludf.DUMMYFUNCTION("""COMPUTED_VALUE"""),45392.66666666667)</f>
        <v>45392.66667</v>
      </c>
      <c r="H70" s="1">
        <f>IFERROR(__xludf.DUMMYFUNCTION("""COMPUTED_VALUE"""),97.94)</f>
        <v>97.94</v>
      </c>
      <c r="J70" s="2">
        <f>IFERROR(__xludf.DUMMYFUNCTION("""COMPUTED_VALUE"""),45392.66666666667)</f>
        <v>45392.66667</v>
      </c>
      <c r="K70" s="1">
        <f>IFERROR(__xludf.DUMMYFUNCTION("""COMPUTED_VALUE"""),99.27)</f>
        <v>99.27</v>
      </c>
      <c r="M70" s="2">
        <f>IFERROR(__xludf.DUMMYFUNCTION("""COMPUTED_VALUE"""),45392.66666666667)</f>
        <v>45392.66667</v>
      </c>
      <c r="N70" s="1">
        <f>IFERROR(__xludf.DUMMYFUNCTION("""COMPUTED_VALUE"""),4.1105287E7)</f>
        <v>41105287</v>
      </c>
    </row>
    <row r="71">
      <c r="A71" s="2">
        <f>IFERROR(__xludf.DUMMYFUNCTION("""COMPUTED_VALUE"""),45393.66666666667)</f>
        <v>45393.66667</v>
      </c>
      <c r="B71" s="1">
        <f>IFERROR(__xludf.DUMMYFUNCTION("""COMPUTED_VALUE"""),98.97)</f>
        <v>98.97</v>
      </c>
      <c r="D71" s="2">
        <f>IFERROR(__xludf.DUMMYFUNCTION("""COMPUTED_VALUE"""),45393.66666666667)</f>
        <v>45393.66667</v>
      </c>
      <c r="E71" s="1">
        <f>IFERROR(__xludf.DUMMYFUNCTION("""COMPUTED_VALUE"""),99.04)</f>
        <v>99.04</v>
      </c>
      <c r="G71" s="2">
        <f>IFERROR(__xludf.DUMMYFUNCTION("""COMPUTED_VALUE"""),45393.66666666667)</f>
        <v>45393.66667</v>
      </c>
      <c r="H71" s="1">
        <f>IFERROR(__xludf.DUMMYFUNCTION("""COMPUTED_VALUE"""),97.45)</f>
        <v>97.45</v>
      </c>
      <c r="J71" s="2">
        <f>IFERROR(__xludf.DUMMYFUNCTION("""COMPUTED_VALUE"""),45393.66666666667)</f>
        <v>45393.66667</v>
      </c>
      <c r="K71" s="1">
        <f>IFERROR(__xludf.DUMMYFUNCTION("""COMPUTED_VALUE"""),97.66)</f>
        <v>97.66</v>
      </c>
      <c r="M71" s="2">
        <f>IFERROR(__xludf.DUMMYFUNCTION("""COMPUTED_VALUE"""),45393.66666666667)</f>
        <v>45393.66667</v>
      </c>
      <c r="N71" s="1">
        <f>IFERROR(__xludf.DUMMYFUNCTION("""COMPUTED_VALUE"""),3.9720489E7)</f>
        <v>39720489</v>
      </c>
    </row>
    <row r="72">
      <c r="A72" s="2">
        <f>IFERROR(__xludf.DUMMYFUNCTION("""COMPUTED_VALUE"""),45394.66666666667)</f>
        <v>45394.66667</v>
      </c>
      <c r="B72" s="1">
        <f>IFERROR(__xludf.DUMMYFUNCTION("""COMPUTED_VALUE"""),97.59)</f>
        <v>97.59</v>
      </c>
      <c r="D72" s="2">
        <f>IFERROR(__xludf.DUMMYFUNCTION("""COMPUTED_VALUE"""),45394.66666666667)</f>
        <v>45394.66667</v>
      </c>
      <c r="E72" s="1">
        <f>IFERROR(__xludf.DUMMYFUNCTION("""COMPUTED_VALUE"""),97.77)</f>
        <v>97.77</v>
      </c>
      <c r="G72" s="2">
        <f>IFERROR(__xludf.DUMMYFUNCTION("""COMPUTED_VALUE"""),45394.66666666667)</f>
        <v>45394.66667</v>
      </c>
      <c r="H72" s="1">
        <f>IFERROR(__xludf.DUMMYFUNCTION("""COMPUTED_VALUE"""),96.66)</f>
        <v>96.66</v>
      </c>
      <c r="J72" s="2">
        <f>IFERROR(__xludf.DUMMYFUNCTION("""COMPUTED_VALUE"""),45394.66666666667)</f>
        <v>45394.66667</v>
      </c>
      <c r="K72" s="1">
        <f>IFERROR(__xludf.DUMMYFUNCTION("""COMPUTED_VALUE"""),96.94)</f>
        <v>96.94</v>
      </c>
      <c r="M72" s="2">
        <f>IFERROR(__xludf.DUMMYFUNCTION("""COMPUTED_VALUE"""),45394.66666666667)</f>
        <v>45394.66667</v>
      </c>
      <c r="N72" s="1">
        <f>IFERROR(__xludf.DUMMYFUNCTION("""COMPUTED_VALUE"""),3.8740834E7)</f>
        <v>38740834</v>
      </c>
    </row>
    <row r="73">
      <c r="A73" s="2">
        <f>IFERROR(__xludf.DUMMYFUNCTION("""COMPUTED_VALUE"""),45397.66666666667)</f>
        <v>45397.66667</v>
      </c>
      <c r="B73" s="1">
        <f>IFERROR(__xludf.DUMMYFUNCTION("""COMPUTED_VALUE"""),97.81)</f>
        <v>97.81</v>
      </c>
      <c r="D73" s="2">
        <f>IFERROR(__xludf.DUMMYFUNCTION("""COMPUTED_VALUE"""),45397.66666666667)</f>
        <v>45397.66667</v>
      </c>
      <c r="E73" s="1">
        <f>IFERROR(__xludf.DUMMYFUNCTION("""COMPUTED_VALUE"""),98.43)</f>
        <v>98.43</v>
      </c>
      <c r="G73" s="2">
        <f>IFERROR(__xludf.DUMMYFUNCTION("""COMPUTED_VALUE"""),45397.66666666667)</f>
        <v>45397.66667</v>
      </c>
      <c r="H73" s="1">
        <f>IFERROR(__xludf.DUMMYFUNCTION("""COMPUTED_VALUE"""),95.87)</f>
        <v>95.87</v>
      </c>
      <c r="J73" s="2">
        <f>IFERROR(__xludf.DUMMYFUNCTION("""COMPUTED_VALUE"""),45397.66666666667)</f>
        <v>45397.66667</v>
      </c>
      <c r="K73" s="1">
        <f>IFERROR(__xludf.DUMMYFUNCTION("""COMPUTED_VALUE"""),96.52)</f>
        <v>96.52</v>
      </c>
      <c r="M73" s="2">
        <f>IFERROR(__xludf.DUMMYFUNCTION("""COMPUTED_VALUE"""),45397.66666666667)</f>
        <v>45397.66667</v>
      </c>
      <c r="N73" s="1">
        <f>IFERROR(__xludf.DUMMYFUNCTION("""COMPUTED_VALUE"""),4.2225826E7)</f>
        <v>42225826</v>
      </c>
    </row>
    <row r="74">
      <c r="A74" s="2">
        <f>IFERROR(__xludf.DUMMYFUNCTION("""COMPUTED_VALUE"""),45398.66666666667)</f>
        <v>45398.66667</v>
      </c>
      <c r="B74" s="1">
        <f>IFERROR(__xludf.DUMMYFUNCTION("""COMPUTED_VALUE"""),96.51)</f>
        <v>96.51</v>
      </c>
      <c r="D74" s="2">
        <f>IFERROR(__xludf.DUMMYFUNCTION("""COMPUTED_VALUE"""),45398.66666666667)</f>
        <v>45398.66667</v>
      </c>
      <c r="E74" s="1">
        <f>IFERROR(__xludf.DUMMYFUNCTION("""COMPUTED_VALUE"""),96.51)</f>
        <v>96.51</v>
      </c>
      <c r="G74" s="2">
        <f>IFERROR(__xludf.DUMMYFUNCTION("""COMPUTED_VALUE"""),45398.66666666667)</f>
        <v>45398.66667</v>
      </c>
      <c r="H74" s="1">
        <f>IFERROR(__xludf.DUMMYFUNCTION("""COMPUTED_VALUE"""),94.8)</f>
        <v>94.8</v>
      </c>
      <c r="J74" s="2">
        <f>IFERROR(__xludf.DUMMYFUNCTION("""COMPUTED_VALUE"""),45398.66666666667)</f>
        <v>45398.66667</v>
      </c>
      <c r="K74" s="1">
        <f>IFERROR(__xludf.DUMMYFUNCTION("""COMPUTED_VALUE"""),95.66)</f>
        <v>95.66</v>
      </c>
      <c r="M74" s="2">
        <f>IFERROR(__xludf.DUMMYFUNCTION("""COMPUTED_VALUE"""),45398.66666666667)</f>
        <v>45398.66667</v>
      </c>
      <c r="N74" s="1">
        <f>IFERROR(__xludf.DUMMYFUNCTION("""COMPUTED_VALUE"""),5.1196148E7)</f>
        <v>51196148</v>
      </c>
    </row>
    <row r="75">
      <c r="A75" s="2">
        <f>IFERROR(__xludf.DUMMYFUNCTION("""COMPUTED_VALUE"""),45399.66666666667)</f>
        <v>45399.66667</v>
      </c>
      <c r="B75" s="1">
        <f>IFERROR(__xludf.DUMMYFUNCTION("""COMPUTED_VALUE"""),95.79)</f>
        <v>95.79</v>
      </c>
      <c r="D75" s="2">
        <f>IFERROR(__xludf.DUMMYFUNCTION("""COMPUTED_VALUE"""),45399.66666666667)</f>
        <v>45399.66667</v>
      </c>
      <c r="E75" s="1">
        <f>IFERROR(__xludf.DUMMYFUNCTION("""COMPUTED_VALUE"""),96.6)</f>
        <v>96.6</v>
      </c>
      <c r="G75" s="2">
        <f>IFERROR(__xludf.DUMMYFUNCTION("""COMPUTED_VALUE"""),45399.66666666667)</f>
        <v>45399.66667</v>
      </c>
      <c r="H75" s="1">
        <f>IFERROR(__xludf.DUMMYFUNCTION("""COMPUTED_VALUE"""),95.42)</f>
        <v>95.42</v>
      </c>
      <c r="J75" s="2">
        <f>IFERROR(__xludf.DUMMYFUNCTION("""COMPUTED_VALUE"""),45399.66666666667)</f>
        <v>45399.66667</v>
      </c>
      <c r="K75" s="1">
        <f>IFERROR(__xludf.DUMMYFUNCTION("""COMPUTED_VALUE"""),95.66)</f>
        <v>95.66</v>
      </c>
      <c r="M75" s="2">
        <f>IFERROR(__xludf.DUMMYFUNCTION("""COMPUTED_VALUE"""),45399.66666666667)</f>
        <v>45399.66667</v>
      </c>
      <c r="N75" s="1">
        <f>IFERROR(__xludf.DUMMYFUNCTION("""COMPUTED_VALUE"""),2.9249711E7)</f>
        <v>29249711</v>
      </c>
    </row>
    <row r="76">
      <c r="A76" s="2">
        <f>IFERROR(__xludf.DUMMYFUNCTION("""COMPUTED_VALUE"""),45400.66666666667)</f>
        <v>45400.66667</v>
      </c>
      <c r="B76" s="1">
        <f>IFERROR(__xludf.DUMMYFUNCTION("""COMPUTED_VALUE"""),95.66)</f>
        <v>95.66</v>
      </c>
      <c r="D76" s="2">
        <f>IFERROR(__xludf.DUMMYFUNCTION("""COMPUTED_VALUE"""),45400.66666666667)</f>
        <v>45400.66667</v>
      </c>
      <c r="E76" s="1">
        <f>IFERROR(__xludf.DUMMYFUNCTION("""COMPUTED_VALUE"""),96.88)</f>
        <v>96.88</v>
      </c>
      <c r="G76" s="2">
        <f>IFERROR(__xludf.DUMMYFUNCTION("""COMPUTED_VALUE"""),45400.66666666667)</f>
        <v>45400.66667</v>
      </c>
      <c r="H76" s="1">
        <f>IFERROR(__xludf.DUMMYFUNCTION("""COMPUTED_VALUE"""),95.52)</f>
        <v>95.52</v>
      </c>
      <c r="J76" s="2">
        <f>IFERROR(__xludf.DUMMYFUNCTION("""COMPUTED_VALUE"""),45400.66666666667)</f>
        <v>45400.66667</v>
      </c>
      <c r="K76" s="1">
        <f>IFERROR(__xludf.DUMMYFUNCTION("""COMPUTED_VALUE"""),96.83)</f>
        <v>96.83</v>
      </c>
      <c r="M76" s="2">
        <f>IFERROR(__xludf.DUMMYFUNCTION("""COMPUTED_VALUE"""),45400.66666666667)</f>
        <v>45400.66667</v>
      </c>
      <c r="N76" s="1">
        <f>IFERROR(__xludf.DUMMYFUNCTION("""COMPUTED_VALUE"""),3.1058591E7)</f>
        <v>31058591</v>
      </c>
    </row>
    <row r="77">
      <c r="A77" s="2">
        <f>IFERROR(__xludf.DUMMYFUNCTION("""COMPUTED_VALUE"""),45401.66666666667)</f>
        <v>45401.66667</v>
      </c>
      <c r="B77" s="1">
        <f>IFERROR(__xludf.DUMMYFUNCTION("""COMPUTED_VALUE"""),96.77)</f>
        <v>96.77</v>
      </c>
      <c r="D77" s="2">
        <f>IFERROR(__xludf.DUMMYFUNCTION("""COMPUTED_VALUE"""),45401.66666666667)</f>
        <v>45401.66667</v>
      </c>
      <c r="E77" s="1">
        <f>IFERROR(__xludf.DUMMYFUNCTION("""COMPUTED_VALUE"""),97.75)</f>
        <v>97.75</v>
      </c>
      <c r="G77" s="2">
        <f>IFERROR(__xludf.DUMMYFUNCTION("""COMPUTED_VALUE"""),45401.66666666667)</f>
        <v>45401.66667</v>
      </c>
      <c r="H77" s="1">
        <f>IFERROR(__xludf.DUMMYFUNCTION("""COMPUTED_VALUE"""),96.29)</f>
        <v>96.29</v>
      </c>
      <c r="J77" s="2">
        <f>IFERROR(__xludf.DUMMYFUNCTION("""COMPUTED_VALUE"""),45401.66666666667)</f>
        <v>45401.66667</v>
      </c>
      <c r="K77" s="1">
        <f>IFERROR(__xludf.DUMMYFUNCTION("""COMPUTED_VALUE"""),97.7)</f>
        <v>97.7</v>
      </c>
      <c r="M77" s="2">
        <f>IFERROR(__xludf.DUMMYFUNCTION("""COMPUTED_VALUE"""),45401.66666666667)</f>
        <v>45401.66667</v>
      </c>
      <c r="N77" s="1">
        <f>IFERROR(__xludf.DUMMYFUNCTION("""COMPUTED_VALUE"""),4.8370021E7)</f>
        <v>48370021</v>
      </c>
    </row>
    <row r="78">
      <c r="A78" s="2">
        <f>IFERROR(__xludf.DUMMYFUNCTION("""COMPUTED_VALUE"""),45404.66666666667)</f>
        <v>45404.66667</v>
      </c>
      <c r="B78" s="1">
        <f>IFERROR(__xludf.DUMMYFUNCTION("""COMPUTED_VALUE"""),98.75)</f>
        <v>98.75</v>
      </c>
      <c r="D78" s="2">
        <f>IFERROR(__xludf.DUMMYFUNCTION("""COMPUTED_VALUE"""),45404.66666666667)</f>
        <v>45404.66667</v>
      </c>
      <c r="E78" s="1">
        <f>IFERROR(__xludf.DUMMYFUNCTION("""COMPUTED_VALUE"""),98.95)</f>
        <v>98.95</v>
      </c>
      <c r="G78" s="2">
        <f>IFERROR(__xludf.DUMMYFUNCTION("""COMPUTED_VALUE"""),45404.66666666667)</f>
        <v>45404.66667</v>
      </c>
      <c r="H78" s="1">
        <f>IFERROR(__xludf.DUMMYFUNCTION("""COMPUTED_VALUE"""),95.75)</f>
        <v>95.75</v>
      </c>
      <c r="J78" s="2">
        <f>IFERROR(__xludf.DUMMYFUNCTION("""COMPUTED_VALUE"""),45404.66666666667)</f>
        <v>45404.66667</v>
      </c>
      <c r="K78" s="1">
        <f>IFERROR(__xludf.DUMMYFUNCTION("""COMPUTED_VALUE"""),96.58)</f>
        <v>96.58</v>
      </c>
      <c r="M78" s="2">
        <f>IFERROR(__xludf.DUMMYFUNCTION("""COMPUTED_VALUE"""),45404.66666666667)</f>
        <v>45404.66667</v>
      </c>
      <c r="N78" s="1">
        <f>IFERROR(__xludf.DUMMYFUNCTION("""COMPUTED_VALUE"""),5.5472366E7)</f>
        <v>55472366</v>
      </c>
    </row>
    <row r="79">
      <c r="A79" s="2">
        <f>IFERROR(__xludf.DUMMYFUNCTION("""COMPUTED_VALUE"""),45405.66666666667)</f>
        <v>45405.66667</v>
      </c>
      <c r="B79" s="1">
        <f>IFERROR(__xludf.DUMMYFUNCTION("""COMPUTED_VALUE"""),96.99)</f>
        <v>96.99</v>
      </c>
      <c r="D79" s="2">
        <f>IFERROR(__xludf.DUMMYFUNCTION("""COMPUTED_VALUE"""),45405.66666666667)</f>
        <v>45405.66667</v>
      </c>
      <c r="E79" s="1">
        <f>IFERROR(__xludf.DUMMYFUNCTION("""COMPUTED_VALUE"""),98.01)</f>
        <v>98.01</v>
      </c>
      <c r="G79" s="2">
        <f>IFERROR(__xludf.DUMMYFUNCTION("""COMPUTED_VALUE"""),45405.66666666667)</f>
        <v>45405.66667</v>
      </c>
      <c r="H79" s="1">
        <f>IFERROR(__xludf.DUMMYFUNCTION("""COMPUTED_VALUE"""),96.48)</f>
        <v>96.48</v>
      </c>
      <c r="J79" s="2">
        <f>IFERROR(__xludf.DUMMYFUNCTION("""COMPUTED_VALUE"""),45405.66666666667)</f>
        <v>45405.66667</v>
      </c>
      <c r="K79" s="1">
        <f>IFERROR(__xludf.DUMMYFUNCTION("""COMPUTED_VALUE"""),97.85)</f>
        <v>97.85</v>
      </c>
      <c r="M79" s="2">
        <f>IFERROR(__xludf.DUMMYFUNCTION("""COMPUTED_VALUE"""),45405.66666666667)</f>
        <v>45405.66667</v>
      </c>
      <c r="N79" s="1">
        <f>IFERROR(__xludf.DUMMYFUNCTION("""COMPUTED_VALUE"""),4.9225427E7)</f>
        <v>49225427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IFERROR(__xludf.DUMMYFUNCTION("""COMPUTED_VALUE"""),100.22)</f>
        <v>100.22</v>
      </c>
      <c r="D80" s="2">
        <f>IFERROR(__xludf.DUMMYFUNCTION("""COMPUTED_VALUE"""),45406.66666666667)</f>
        <v>45406.66667</v>
      </c>
      <c r="E80" s="1">
        <f>IFERROR(__xludf.DUMMYFUNCTION("""COMPUTED_VALUE"""),100.65)</f>
        <v>100.65</v>
      </c>
      <c r="G80" s="2">
        <f>IFERROR(__xludf.DUMMYFUNCTION("""COMPUTED_VALUE"""),45406.66666666667)</f>
        <v>45406.66667</v>
      </c>
      <c r="H80" s="1">
        <f>IFERROR(__xludf.DUMMYFUNCTION("""COMPUTED_VALUE"""),97.01)</f>
        <v>97.01</v>
      </c>
      <c r="J80" s="2">
        <f>IFERROR(__xludf.DUMMYFUNCTION("""COMPUTED_VALUE"""),45406.66666666667)</f>
        <v>45406.66667</v>
      </c>
      <c r="K80" s="1">
        <f>IFERROR(__xludf.DUMMYFUNCTION("""COMPUTED_VALUE"""),99.61)</f>
        <v>99.61</v>
      </c>
      <c r="M80" s="2">
        <f>IFERROR(__xludf.DUMMYFUNCTION("""COMPUTED_VALUE"""),45406.66666666667)</f>
        <v>45406.66667</v>
      </c>
      <c r="N80" s="1">
        <f>IFERROR(__xludf.DUMMYFUNCTION("""COMPUTED_VALUE"""),7.5350287E7)</f>
        <v>75350287</v>
      </c>
    </row>
    <row r="81">
      <c r="A81" s="2">
        <f>IFERROR(__xludf.DUMMYFUNCTION("""COMPUTED_VALUE"""),45407.66666666667)</f>
        <v>45407.66667</v>
      </c>
      <c r="B81" s="1">
        <f>IFERROR(__xludf.DUMMYFUNCTION("""COMPUTED_VALUE"""),98.99)</f>
        <v>98.99</v>
      </c>
      <c r="D81" s="2">
        <f>IFERROR(__xludf.DUMMYFUNCTION("""COMPUTED_VALUE"""),45407.66666666667)</f>
        <v>45407.66667</v>
      </c>
      <c r="E81" s="1">
        <f>IFERROR(__xludf.DUMMYFUNCTION("""COMPUTED_VALUE"""),100.52)</f>
        <v>100.52</v>
      </c>
      <c r="G81" s="2">
        <f>IFERROR(__xludf.DUMMYFUNCTION("""COMPUTED_VALUE"""),45407.66666666667)</f>
        <v>45407.66667</v>
      </c>
      <c r="H81" s="1">
        <f>IFERROR(__xludf.DUMMYFUNCTION("""COMPUTED_VALUE"""),97.74)</f>
        <v>97.74</v>
      </c>
      <c r="J81" s="2">
        <f>IFERROR(__xludf.DUMMYFUNCTION("""COMPUTED_VALUE"""),45407.66666666667)</f>
        <v>45407.66667</v>
      </c>
      <c r="K81" s="1">
        <f>IFERROR(__xludf.DUMMYFUNCTION("""COMPUTED_VALUE"""),98.26)</f>
        <v>98.26</v>
      </c>
      <c r="M81" s="2">
        <f>IFERROR(__xludf.DUMMYFUNCTION("""COMPUTED_VALUE"""),45407.66666666667)</f>
        <v>45407.66667</v>
      </c>
      <c r="N81" s="1">
        <f>IFERROR(__xludf.DUMMYFUNCTION("""COMPUTED_VALUE"""),4.7906029E7)</f>
        <v>47906029</v>
      </c>
    </row>
    <row r="82">
      <c r="A82" s="2">
        <f>IFERROR(__xludf.DUMMYFUNCTION("""COMPUTED_VALUE"""),45408.66666666667)</f>
        <v>45408.66667</v>
      </c>
      <c r="B82" s="1">
        <f>IFERROR(__xludf.DUMMYFUNCTION("""COMPUTED_VALUE"""),98.24)</f>
        <v>98.24</v>
      </c>
      <c r="D82" s="2">
        <f>IFERROR(__xludf.DUMMYFUNCTION("""COMPUTED_VALUE"""),45408.66666666667)</f>
        <v>45408.66667</v>
      </c>
      <c r="E82" s="1">
        <f>IFERROR(__xludf.DUMMYFUNCTION("""COMPUTED_VALUE"""),100.03)</f>
        <v>100.03</v>
      </c>
      <c r="G82" s="2">
        <f>IFERROR(__xludf.DUMMYFUNCTION("""COMPUTED_VALUE"""),45408.66666666667)</f>
        <v>45408.66667</v>
      </c>
      <c r="H82" s="1">
        <f>IFERROR(__xludf.DUMMYFUNCTION("""COMPUTED_VALUE"""),97.17)</f>
        <v>97.17</v>
      </c>
      <c r="J82" s="2">
        <f>IFERROR(__xludf.DUMMYFUNCTION("""COMPUTED_VALUE"""),45408.66666666667)</f>
        <v>45408.66667</v>
      </c>
      <c r="K82" s="1">
        <f>IFERROR(__xludf.DUMMYFUNCTION("""COMPUTED_VALUE"""),99.28)</f>
        <v>99.28</v>
      </c>
      <c r="M82" s="2">
        <f>IFERROR(__xludf.DUMMYFUNCTION("""COMPUTED_VALUE"""),45408.66666666667)</f>
        <v>45408.66667</v>
      </c>
      <c r="N82" s="1">
        <f>IFERROR(__xludf.DUMMYFUNCTION("""COMPUTED_VALUE"""),3.8734592E7)</f>
        <v>38734592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IFERROR(__xludf.DUMMYFUNCTION("""COMPUTED_VALUE"""),100.78)</f>
        <v>100.78</v>
      </c>
      <c r="D83" s="2">
        <f>IFERROR(__xludf.DUMMYFUNCTION("""COMPUTED_VALUE"""),45411.66666666667)</f>
        <v>45411.66667</v>
      </c>
      <c r="E83" s="1">
        <f>IFERROR(__xludf.DUMMYFUNCTION("""COMPUTED_VALUE"""),102.36)</f>
        <v>102.36</v>
      </c>
      <c r="G83" s="2">
        <f>IFERROR(__xludf.DUMMYFUNCTION("""COMPUTED_VALUE"""),45411.66666666667)</f>
        <v>45411.66667</v>
      </c>
      <c r="H83" s="1">
        <f>IFERROR(__xludf.DUMMYFUNCTION("""COMPUTED_VALUE"""),100.67)</f>
        <v>100.67</v>
      </c>
      <c r="J83" s="2">
        <f>IFERROR(__xludf.DUMMYFUNCTION("""COMPUTED_VALUE"""),45411.66666666667)</f>
        <v>45411.66667</v>
      </c>
      <c r="K83" s="1">
        <f>IFERROR(__xludf.DUMMYFUNCTION("""COMPUTED_VALUE"""),100.93)</f>
        <v>100.93</v>
      </c>
      <c r="M83" s="2">
        <f>IFERROR(__xludf.DUMMYFUNCTION("""COMPUTED_VALUE"""),45411.66666666667)</f>
        <v>45411.66667</v>
      </c>
      <c r="N83" s="1">
        <f>IFERROR(__xludf.DUMMYFUNCTION("""COMPUTED_VALUE"""),4.4565157E7)</f>
        <v>44565157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IFERROR(__xludf.DUMMYFUNCTION("""COMPUTED_VALUE"""),100.33)</f>
        <v>100.33</v>
      </c>
      <c r="D84" s="2">
        <f>IFERROR(__xludf.DUMMYFUNCTION("""COMPUTED_VALUE"""),45412.66666666667)</f>
        <v>45412.66667</v>
      </c>
      <c r="E84" s="1">
        <f>IFERROR(__xludf.DUMMYFUNCTION("""COMPUTED_VALUE"""),100.68)</f>
        <v>100.68</v>
      </c>
      <c r="G84" s="2">
        <f>IFERROR(__xludf.DUMMYFUNCTION("""COMPUTED_VALUE"""),45412.66666666667)</f>
        <v>45412.66667</v>
      </c>
      <c r="H84" s="1">
        <f>IFERROR(__xludf.DUMMYFUNCTION("""COMPUTED_VALUE"""),99.65)</f>
        <v>99.65</v>
      </c>
      <c r="J84" s="2">
        <f>IFERROR(__xludf.DUMMYFUNCTION("""COMPUTED_VALUE"""),45412.66666666667)</f>
        <v>45412.66667</v>
      </c>
      <c r="K84" s="1">
        <f>IFERROR(__xludf.DUMMYFUNCTION("""COMPUTED_VALUE"""),100.11)</f>
        <v>100.11</v>
      </c>
      <c r="M84" s="2">
        <f>IFERROR(__xludf.DUMMYFUNCTION("""COMPUTED_VALUE"""),45412.66666666667)</f>
        <v>45412.66667</v>
      </c>
      <c r="N84" s="1">
        <f>IFERROR(__xludf.DUMMYFUNCTION("""COMPUTED_VALUE"""),3.2855155E7)</f>
        <v>32855155</v>
      </c>
    </row>
    <row r="85">
      <c r="A85" s="2">
        <f>IFERROR(__xludf.DUMMYFUNCTION("""COMPUTED_VALUE"""),45413.66666666667)</f>
        <v>45413.66667</v>
      </c>
      <c r="B85" s="1">
        <f>IFERROR(__xludf.DUMMYFUNCTION("""COMPUTED_VALUE"""),99.75)</f>
        <v>99.75</v>
      </c>
      <c r="D85" s="2">
        <f>IFERROR(__xludf.DUMMYFUNCTION("""COMPUTED_VALUE"""),45413.66666666667)</f>
        <v>45413.66667</v>
      </c>
      <c r="E85" s="1">
        <f>IFERROR(__xludf.DUMMYFUNCTION("""COMPUTED_VALUE"""),101.42)</f>
        <v>101.42</v>
      </c>
      <c r="G85" s="2">
        <f>IFERROR(__xludf.DUMMYFUNCTION("""COMPUTED_VALUE"""),45413.66666666667)</f>
        <v>45413.66667</v>
      </c>
      <c r="H85" s="1">
        <f>IFERROR(__xludf.DUMMYFUNCTION("""COMPUTED_VALUE"""),99.5)</f>
        <v>99.5</v>
      </c>
      <c r="J85" s="2">
        <f>IFERROR(__xludf.DUMMYFUNCTION("""COMPUTED_VALUE"""),45413.66666666667)</f>
        <v>45413.66667</v>
      </c>
      <c r="K85" s="1">
        <f>IFERROR(__xludf.DUMMYFUNCTION("""COMPUTED_VALUE"""),100.32)</f>
        <v>100.32</v>
      </c>
      <c r="M85" s="2">
        <f>IFERROR(__xludf.DUMMYFUNCTION("""COMPUTED_VALUE"""),45413.66666666667)</f>
        <v>45413.66667</v>
      </c>
      <c r="N85" s="1">
        <f>IFERROR(__xludf.DUMMYFUNCTION("""COMPUTED_VALUE"""),4.0843287E7)</f>
        <v>40843287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IFERROR(__xludf.DUMMYFUNCTION("""COMPUTED_VALUE"""),100.35)</f>
        <v>100.35</v>
      </c>
      <c r="D86" s="2">
        <f>IFERROR(__xludf.DUMMYFUNCTION("""COMPUTED_VALUE"""),45414.66666666667)</f>
        <v>45414.66667</v>
      </c>
      <c r="E86" s="1">
        <f>IFERROR(__xludf.DUMMYFUNCTION("""COMPUTED_VALUE"""),100.83)</f>
        <v>100.83</v>
      </c>
      <c r="G86" s="2">
        <f>IFERROR(__xludf.DUMMYFUNCTION("""COMPUTED_VALUE"""),45414.66666666667)</f>
        <v>45414.66667</v>
      </c>
      <c r="H86" s="1">
        <f>IFERROR(__xludf.DUMMYFUNCTION("""COMPUTED_VALUE"""),99.34)</f>
        <v>99.34</v>
      </c>
      <c r="J86" s="2">
        <f>IFERROR(__xludf.DUMMYFUNCTION("""COMPUTED_VALUE"""),45414.66666666667)</f>
        <v>45414.66667</v>
      </c>
      <c r="K86" s="1">
        <f>IFERROR(__xludf.DUMMYFUNCTION("""COMPUTED_VALUE"""),99.87)</f>
        <v>99.87</v>
      </c>
      <c r="M86" s="2">
        <f>IFERROR(__xludf.DUMMYFUNCTION("""COMPUTED_VALUE"""),45414.66666666667)</f>
        <v>45414.66667</v>
      </c>
      <c r="N86" s="1">
        <f>IFERROR(__xludf.DUMMYFUNCTION("""COMPUTED_VALUE"""),3.3734879E7)</f>
        <v>33734879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IFERROR(__xludf.DUMMYFUNCTION("""COMPUTED_VALUE"""),100.14)</f>
        <v>100.14</v>
      </c>
      <c r="D87" s="2">
        <f>IFERROR(__xludf.DUMMYFUNCTION("""COMPUTED_VALUE"""),45415.66666666667)</f>
        <v>45415.66667</v>
      </c>
      <c r="E87" s="1">
        <f>IFERROR(__xludf.DUMMYFUNCTION("""COMPUTED_VALUE"""),100.75)</f>
        <v>100.75</v>
      </c>
      <c r="G87" s="2">
        <f>IFERROR(__xludf.DUMMYFUNCTION("""COMPUTED_VALUE"""),45415.66666666667)</f>
        <v>45415.66667</v>
      </c>
      <c r="H87" s="1">
        <f>IFERROR(__xludf.DUMMYFUNCTION("""COMPUTED_VALUE"""),99.62)</f>
        <v>99.62</v>
      </c>
      <c r="J87" s="2">
        <f>IFERROR(__xludf.DUMMYFUNCTION("""COMPUTED_VALUE"""),45415.66666666667)</f>
        <v>45415.66667</v>
      </c>
      <c r="K87" s="1">
        <f>IFERROR(__xludf.DUMMYFUNCTION("""COMPUTED_VALUE"""),100.32)</f>
        <v>100.32</v>
      </c>
      <c r="M87" s="2">
        <f>IFERROR(__xludf.DUMMYFUNCTION("""COMPUTED_VALUE"""),45415.66666666667)</f>
        <v>45415.66667</v>
      </c>
      <c r="N87" s="1">
        <f>IFERROR(__xludf.DUMMYFUNCTION("""COMPUTED_VALUE"""),2.7250955E7)</f>
        <v>27250955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IFERROR(__xludf.DUMMYFUNCTION("""COMPUTED_VALUE"""),100.35)</f>
        <v>100.35</v>
      </c>
      <c r="D88" s="2">
        <f>IFERROR(__xludf.DUMMYFUNCTION("""COMPUTED_VALUE"""),45418.66666666667)</f>
        <v>45418.66667</v>
      </c>
      <c r="E88" s="1">
        <f>IFERROR(__xludf.DUMMYFUNCTION("""COMPUTED_VALUE"""),101.58)</f>
        <v>101.58</v>
      </c>
      <c r="G88" s="2">
        <f>IFERROR(__xludf.DUMMYFUNCTION("""COMPUTED_VALUE"""),45418.66666666667)</f>
        <v>45418.66667</v>
      </c>
      <c r="H88" s="1">
        <f>IFERROR(__xludf.DUMMYFUNCTION("""COMPUTED_VALUE"""),100.35)</f>
        <v>100.35</v>
      </c>
      <c r="J88" s="2">
        <f>IFERROR(__xludf.DUMMYFUNCTION("""COMPUTED_VALUE"""),45418.66666666667)</f>
        <v>45418.66667</v>
      </c>
      <c r="K88" s="1">
        <f>IFERROR(__xludf.DUMMYFUNCTION("""COMPUTED_VALUE"""),101.23)</f>
        <v>101.23</v>
      </c>
      <c r="M88" s="2">
        <f>IFERROR(__xludf.DUMMYFUNCTION("""COMPUTED_VALUE"""),45418.66666666667)</f>
        <v>45418.66667</v>
      </c>
      <c r="N88" s="1">
        <f>IFERROR(__xludf.DUMMYFUNCTION("""COMPUTED_VALUE"""),2.6447655E7)</f>
        <v>26447655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IFERROR(__xludf.DUMMYFUNCTION("""COMPUTED_VALUE"""),101.76)</f>
        <v>101.76</v>
      </c>
      <c r="D89" s="2">
        <f>IFERROR(__xludf.DUMMYFUNCTION("""COMPUTED_VALUE"""),45419.66666666667)</f>
        <v>45419.66667</v>
      </c>
      <c r="E89" s="1">
        <f>IFERROR(__xludf.DUMMYFUNCTION("""COMPUTED_VALUE"""),102.42)</f>
        <v>102.42</v>
      </c>
      <c r="G89" s="2">
        <f>IFERROR(__xludf.DUMMYFUNCTION("""COMPUTED_VALUE"""),45419.66666666667)</f>
        <v>45419.66667</v>
      </c>
      <c r="H89" s="1">
        <f>IFERROR(__xludf.DUMMYFUNCTION("""COMPUTED_VALUE"""),101.25)</f>
        <v>101.25</v>
      </c>
      <c r="J89" s="2">
        <f>IFERROR(__xludf.DUMMYFUNCTION("""COMPUTED_VALUE"""),45419.66666666667)</f>
        <v>45419.66667</v>
      </c>
      <c r="K89" s="1">
        <f>IFERROR(__xludf.DUMMYFUNCTION("""COMPUTED_VALUE"""),101.66)</f>
        <v>101.66</v>
      </c>
      <c r="M89" s="2">
        <f>IFERROR(__xludf.DUMMYFUNCTION("""COMPUTED_VALUE"""),45419.66666666667)</f>
        <v>45419.66667</v>
      </c>
      <c r="N89" s="1">
        <f>IFERROR(__xludf.DUMMYFUNCTION("""COMPUTED_VALUE"""),2.9889101E7)</f>
        <v>29889101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IFERROR(__xludf.DUMMYFUNCTION("""COMPUTED_VALUE"""),101.29)</f>
        <v>101.29</v>
      </c>
      <c r="D90" s="2">
        <f>IFERROR(__xludf.DUMMYFUNCTION("""COMPUTED_VALUE"""),45420.66666666667)</f>
        <v>45420.66667</v>
      </c>
      <c r="E90" s="1">
        <f>IFERROR(__xludf.DUMMYFUNCTION("""COMPUTED_VALUE"""),102.34)</f>
        <v>102.34</v>
      </c>
      <c r="G90" s="2">
        <f>IFERROR(__xludf.DUMMYFUNCTION("""COMPUTED_VALUE"""),45420.66666666667)</f>
        <v>45420.66667</v>
      </c>
      <c r="H90" s="1">
        <f>IFERROR(__xludf.DUMMYFUNCTION("""COMPUTED_VALUE"""),101.13)</f>
        <v>101.13</v>
      </c>
      <c r="J90" s="2">
        <f>IFERROR(__xludf.DUMMYFUNCTION("""COMPUTED_VALUE"""),45420.66666666667)</f>
        <v>45420.66667</v>
      </c>
      <c r="K90" s="1">
        <f>IFERROR(__xludf.DUMMYFUNCTION("""COMPUTED_VALUE"""),101.75)</f>
        <v>101.75</v>
      </c>
      <c r="M90" s="2">
        <f>IFERROR(__xludf.DUMMYFUNCTION("""COMPUTED_VALUE"""),45420.66666666667)</f>
        <v>45420.66667</v>
      </c>
      <c r="N90" s="1">
        <f>IFERROR(__xludf.DUMMYFUNCTION("""COMPUTED_VALUE"""),2.6415726E7)</f>
        <v>26415726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IFERROR(__xludf.DUMMYFUNCTION("""COMPUTED_VALUE"""),101.69)</f>
        <v>101.69</v>
      </c>
      <c r="D91" s="2">
        <f>IFERROR(__xludf.DUMMYFUNCTION("""COMPUTED_VALUE"""),45421.66666666667)</f>
        <v>45421.66667</v>
      </c>
      <c r="E91" s="1">
        <f>IFERROR(__xludf.DUMMYFUNCTION("""COMPUTED_VALUE"""),102.31)</f>
        <v>102.31</v>
      </c>
      <c r="G91" s="2">
        <f>IFERROR(__xludf.DUMMYFUNCTION("""COMPUTED_VALUE"""),45421.66666666667)</f>
        <v>45421.66667</v>
      </c>
      <c r="H91" s="1">
        <f>IFERROR(__xludf.DUMMYFUNCTION("""COMPUTED_VALUE"""),101.32)</f>
        <v>101.32</v>
      </c>
      <c r="J91" s="2">
        <f>IFERROR(__xludf.DUMMYFUNCTION("""COMPUTED_VALUE"""),45421.66666666667)</f>
        <v>45421.66667</v>
      </c>
      <c r="K91" s="1">
        <f>IFERROR(__xludf.DUMMYFUNCTION("""COMPUTED_VALUE"""),102.23)</f>
        <v>102.23</v>
      </c>
      <c r="M91" s="2">
        <f>IFERROR(__xludf.DUMMYFUNCTION("""COMPUTED_VALUE"""),45421.66666666667)</f>
        <v>45421.66667</v>
      </c>
      <c r="N91" s="1">
        <f>IFERROR(__xludf.DUMMYFUNCTION("""COMPUTED_VALUE"""),2.3441121E7)</f>
        <v>23441121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IFERROR(__xludf.DUMMYFUNCTION("""COMPUTED_VALUE"""),102.23)</f>
        <v>102.23</v>
      </c>
      <c r="D92" s="2">
        <f>IFERROR(__xludf.DUMMYFUNCTION("""COMPUTED_VALUE"""),45422.66666666667)</f>
        <v>45422.66667</v>
      </c>
      <c r="E92" s="1">
        <f>IFERROR(__xludf.DUMMYFUNCTION("""COMPUTED_VALUE"""),102.48)</f>
        <v>102.48</v>
      </c>
      <c r="G92" s="2">
        <f>IFERROR(__xludf.DUMMYFUNCTION("""COMPUTED_VALUE"""),45422.66666666667)</f>
        <v>45422.66667</v>
      </c>
      <c r="H92" s="1">
        <f>IFERROR(__xludf.DUMMYFUNCTION("""COMPUTED_VALUE"""),101.88)</f>
        <v>101.88</v>
      </c>
      <c r="J92" s="2">
        <f>IFERROR(__xludf.DUMMYFUNCTION("""COMPUTED_VALUE"""),45422.66666666667)</f>
        <v>45422.66667</v>
      </c>
      <c r="K92" s="1">
        <f>IFERROR(__xludf.DUMMYFUNCTION("""COMPUTED_VALUE"""),102.21)</f>
        <v>102.21</v>
      </c>
      <c r="M92" s="2">
        <f>IFERROR(__xludf.DUMMYFUNCTION("""COMPUTED_VALUE"""),45422.66666666667)</f>
        <v>45422.66667</v>
      </c>
      <c r="N92" s="1">
        <f>IFERROR(__xludf.DUMMYFUNCTION("""COMPUTED_VALUE"""),2.0021246E7)</f>
        <v>20021246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IFERROR(__xludf.DUMMYFUNCTION("""COMPUTED_VALUE"""),102.3)</f>
        <v>102.3</v>
      </c>
      <c r="D93" s="2">
        <f>IFERROR(__xludf.DUMMYFUNCTION("""COMPUTED_VALUE"""),45425.66666666667)</f>
        <v>45425.66667</v>
      </c>
      <c r="E93" s="1">
        <f>IFERROR(__xludf.DUMMYFUNCTION("""COMPUTED_VALUE"""),103.22)</f>
        <v>103.22</v>
      </c>
      <c r="G93" s="2">
        <f>IFERROR(__xludf.DUMMYFUNCTION("""COMPUTED_VALUE"""),45425.66666666667)</f>
        <v>45425.66667</v>
      </c>
      <c r="H93" s="1">
        <f>IFERROR(__xludf.DUMMYFUNCTION("""COMPUTED_VALUE"""),102.15)</f>
        <v>102.15</v>
      </c>
      <c r="J93" s="2">
        <f>IFERROR(__xludf.DUMMYFUNCTION("""COMPUTED_VALUE"""),45425.66666666667)</f>
        <v>45425.66667</v>
      </c>
      <c r="K93" s="1">
        <f>IFERROR(__xludf.DUMMYFUNCTION("""COMPUTED_VALUE"""),102.73)</f>
        <v>102.73</v>
      </c>
      <c r="M93" s="2">
        <f>IFERROR(__xludf.DUMMYFUNCTION("""COMPUTED_VALUE"""),45425.66666666667)</f>
        <v>45425.66667</v>
      </c>
      <c r="N93" s="1">
        <f>IFERROR(__xludf.DUMMYFUNCTION("""COMPUTED_VALUE"""),2.9108261E7)</f>
        <v>29108261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IFERROR(__xludf.DUMMYFUNCTION("""COMPUTED_VALUE"""),102.91)</f>
        <v>102.91</v>
      </c>
      <c r="D94" s="2">
        <f>IFERROR(__xludf.DUMMYFUNCTION("""COMPUTED_VALUE"""),45426.66666666667)</f>
        <v>45426.66667</v>
      </c>
      <c r="E94" s="1">
        <f>IFERROR(__xludf.DUMMYFUNCTION("""COMPUTED_VALUE"""),103.21)</f>
        <v>103.21</v>
      </c>
      <c r="G94" s="2">
        <f>IFERROR(__xludf.DUMMYFUNCTION("""COMPUTED_VALUE"""),45426.66666666667)</f>
        <v>45426.66667</v>
      </c>
      <c r="H94" s="1">
        <f>IFERROR(__xludf.DUMMYFUNCTION("""COMPUTED_VALUE"""),102.56)</f>
        <v>102.56</v>
      </c>
      <c r="J94" s="2">
        <f>IFERROR(__xludf.DUMMYFUNCTION("""COMPUTED_VALUE"""),45426.66666666667)</f>
        <v>45426.66667</v>
      </c>
      <c r="K94" s="1">
        <f>IFERROR(__xludf.DUMMYFUNCTION("""COMPUTED_VALUE"""),102.97)</f>
        <v>102.97</v>
      </c>
      <c r="M94" s="2">
        <f>IFERROR(__xludf.DUMMYFUNCTION("""COMPUTED_VALUE"""),45426.66666666667)</f>
        <v>45426.66667</v>
      </c>
      <c r="N94" s="1">
        <f>IFERROR(__xludf.DUMMYFUNCTION("""COMPUTED_VALUE"""),2.4789539E7)</f>
        <v>24789539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IFERROR(__xludf.DUMMYFUNCTION("""COMPUTED_VALUE"""),103.32)</f>
        <v>103.32</v>
      </c>
      <c r="D95" s="2">
        <f>IFERROR(__xludf.DUMMYFUNCTION("""COMPUTED_VALUE"""),45427.66666666667)</f>
        <v>45427.66667</v>
      </c>
      <c r="E95" s="1">
        <f>IFERROR(__xludf.DUMMYFUNCTION("""COMPUTED_VALUE"""),103.92)</f>
        <v>103.92</v>
      </c>
      <c r="G95" s="2">
        <f>IFERROR(__xludf.DUMMYFUNCTION("""COMPUTED_VALUE"""),45427.66666666667)</f>
        <v>45427.66667</v>
      </c>
      <c r="H95" s="1">
        <f>IFERROR(__xludf.DUMMYFUNCTION("""COMPUTED_VALUE"""),102.35)</f>
        <v>102.35</v>
      </c>
      <c r="J95" s="2">
        <f>IFERROR(__xludf.DUMMYFUNCTION("""COMPUTED_VALUE"""),45427.66666666667)</f>
        <v>45427.66667</v>
      </c>
      <c r="K95" s="1">
        <f>IFERROR(__xludf.DUMMYFUNCTION("""COMPUTED_VALUE"""),103.24)</f>
        <v>103.24</v>
      </c>
      <c r="M95" s="2">
        <f>IFERROR(__xludf.DUMMYFUNCTION("""COMPUTED_VALUE"""),45427.66666666667)</f>
        <v>45427.66667</v>
      </c>
      <c r="N95" s="1">
        <f>IFERROR(__xludf.DUMMYFUNCTION("""COMPUTED_VALUE"""),3.3228299E7)</f>
        <v>33228299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IFERROR(__xludf.DUMMYFUNCTION("""COMPUTED_VALUE"""),103.18)</f>
        <v>103.18</v>
      </c>
      <c r="D96" s="2">
        <f>IFERROR(__xludf.DUMMYFUNCTION("""COMPUTED_VALUE"""),45428.66666666667)</f>
        <v>45428.66667</v>
      </c>
      <c r="E96" s="1">
        <f>IFERROR(__xludf.DUMMYFUNCTION("""COMPUTED_VALUE"""),103.47)</f>
        <v>103.47</v>
      </c>
      <c r="G96" s="2">
        <f>IFERROR(__xludf.DUMMYFUNCTION("""COMPUTED_VALUE"""),45428.66666666667)</f>
        <v>45428.66667</v>
      </c>
      <c r="H96" s="1">
        <f>IFERROR(__xludf.DUMMYFUNCTION("""COMPUTED_VALUE"""),102.12)</f>
        <v>102.12</v>
      </c>
      <c r="J96" s="2">
        <f>IFERROR(__xludf.DUMMYFUNCTION("""COMPUTED_VALUE"""),45428.66666666667)</f>
        <v>45428.66667</v>
      </c>
      <c r="K96" s="1">
        <f>IFERROR(__xludf.DUMMYFUNCTION("""COMPUTED_VALUE"""),103.08)</f>
        <v>103.08</v>
      </c>
      <c r="M96" s="2">
        <f>IFERROR(__xludf.DUMMYFUNCTION("""COMPUTED_VALUE"""),45428.66666666667)</f>
        <v>45428.66667</v>
      </c>
      <c r="N96" s="1">
        <f>IFERROR(__xludf.DUMMYFUNCTION("""COMPUTED_VALUE"""),2.5915099E7)</f>
        <v>25915099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IFERROR(__xludf.DUMMYFUNCTION("""COMPUTED_VALUE"""),103.63)</f>
        <v>103.63</v>
      </c>
      <c r="D97" s="2">
        <f>IFERROR(__xludf.DUMMYFUNCTION("""COMPUTED_VALUE"""),45429.66666666667)</f>
        <v>45429.66667</v>
      </c>
      <c r="E97" s="1">
        <f>IFERROR(__xludf.DUMMYFUNCTION("""COMPUTED_VALUE"""),103.69)</f>
        <v>103.69</v>
      </c>
      <c r="G97" s="2">
        <f>IFERROR(__xludf.DUMMYFUNCTION("""COMPUTED_VALUE"""),45429.66666666667)</f>
        <v>45429.66667</v>
      </c>
      <c r="H97" s="1">
        <f>IFERROR(__xludf.DUMMYFUNCTION("""COMPUTED_VALUE"""),102.84)</f>
        <v>102.84</v>
      </c>
      <c r="J97" s="2">
        <f>IFERROR(__xludf.DUMMYFUNCTION("""COMPUTED_VALUE"""),45429.66666666667)</f>
        <v>45429.66667</v>
      </c>
      <c r="K97" s="1">
        <f>IFERROR(__xludf.DUMMYFUNCTION("""COMPUTED_VALUE"""),103.67)</f>
        <v>103.67</v>
      </c>
      <c r="M97" s="2">
        <f>IFERROR(__xludf.DUMMYFUNCTION("""COMPUTED_VALUE"""),45429.66666666667)</f>
        <v>45429.66667</v>
      </c>
      <c r="N97" s="1">
        <f>IFERROR(__xludf.DUMMYFUNCTION("""COMPUTED_VALUE"""),2.7190628E7)</f>
        <v>27190628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IFERROR(__xludf.DUMMYFUNCTION("""COMPUTED_VALUE"""),103.69)</f>
        <v>103.69</v>
      </c>
      <c r="D98" s="2">
        <f>IFERROR(__xludf.DUMMYFUNCTION("""COMPUTED_VALUE"""),45432.66666666667)</f>
        <v>45432.66667</v>
      </c>
      <c r="E98" s="1">
        <f>IFERROR(__xludf.DUMMYFUNCTION("""COMPUTED_VALUE"""),104.61)</f>
        <v>104.61</v>
      </c>
      <c r="G98" s="2">
        <f>IFERROR(__xludf.DUMMYFUNCTION("""COMPUTED_VALUE"""),45432.66666666667)</f>
        <v>45432.66667</v>
      </c>
      <c r="H98" s="1">
        <f>IFERROR(__xludf.DUMMYFUNCTION("""COMPUTED_VALUE"""),103.35)</f>
        <v>103.35</v>
      </c>
      <c r="J98" s="2">
        <f>IFERROR(__xludf.DUMMYFUNCTION("""COMPUTED_VALUE"""),45432.66666666667)</f>
        <v>45432.66667</v>
      </c>
      <c r="K98" s="1">
        <f>IFERROR(__xludf.DUMMYFUNCTION("""COMPUTED_VALUE"""),104.38)</f>
        <v>104.38</v>
      </c>
      <c r="M98" s="2">
        <f>IFERROR(__xludf.DUMMYFUNCTION("""COMPUTED_VALUE"""),45432.66666666667)</f>
        <v>45432.66667</v>
      </c>
      <c r="N98" s="1">
        <f>IFERROR(__xludf.DUMMYFUNCTION("""COMPUTED_VALUE"""),2.9774298E7)</f>
        <v>29774298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IFERROR(__xludf.DUMMYFUNCTION("""COMPUTED_VALUE"""),104.27)</f>
        <v>104.27</v>
      </c>
      <c r="D99" s="2">
        <f>IFERROR(__xludf.DUMMYFUNCTION("""COMPUTED_VALUE"""),45433.66666666667)</f>
        <v>45433.66667</v>
      </c>
      <c r="E99" s="1">
        <f>IFERROR(__xludf.DUMMYFUNCTION("""COMPUTED_VALUE"""),104.32)</f>
        <v>104.32</v>
      </c>
      <c r="G99" s="2">
        <f>IFERROR(__xludf.DUMMYFUNCTION("""COMPUTED_VALUE"""),45433.66666666667)</f>
        <v>45433.66667</v>
      </c>
      <c r="H99" s="1">
        <f>IFERROR(__xludf.DUMMYFUNCTION("""COMPUTED_VALUE"""),102.14)</f>
        <v>102.14</v>
      </c>
      <c r="J99" s="2">
        <f>IFERROR(__xludf.DUMMYFUNCTION("""COMPUTED_VALUE"""),45433.66666666667)</f>
        <v>45433.66667</v>
      </c>
      <c r="K99" s="1">
        <f>IFERROR(__xludf.DUMMYFUNCTION("""COMPUTED_VALUE"""),102.88)</f>
        <v>102.88</v>
      </c>
      <c r="M99" s="2">
        <f>IFERROR(__xludf.DUMMYFUNCTION("""COMPUTED_VALUE"""),45433.66666666667)</f>
        <v>45433.66667</v>
      </c>
      <c r="N99" s="1">
        <f>IFERROR(__xludf.DUMMYFUNCTION("""COMPUTED_VALUE"""),3.239685E7)</f>
        <v>32396850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IFERROR(__xludf.DUMMYFUNCTION("""COMPUTED_VALUE"""),102.41)</f>
        <v>102.41</v>
      </c>
      <c r="D100" s="2">
        <f>IFERROR(__xludf.DUMMYFUNCTION("""COMPUTED_VALUE"""),45434.66666666667)</f>
        <v>45434.66667</v>
      </c>
      <c r="E100" s="1">
        <f>IFERROR(__xludf.DUMMYFUNCTION("""COMPUTED_VALUE"""),104.24)</f>
        <v>104.24</v>
      </c>
      <c r="G100" s="2">
        <f>IFERROR(__xludf.DUMMYFUNCTION("""COMPUTED_VALUE"""),45434.66666666667)</f>
        <v>45434.66667</v>
      </c>
      <c r="H100" s="1">
        <f>IFERROR(__xludf.DUMMYFUNCTION("""COMPUTED_VALUE"""),102.37)</f>
        <v>102.37</v>
      </c>
      <c r="J100" s="2">
        <f>IFERROR(__xludf.DUMMYFUNCTION("""COMPUTED_VALUE"""),45434.66666666667)</f>
        <v>45434.66667</v>
      </c>
      <c r="K100" s="1">
        <f>IFERROR(__xludf.DUMMYFUNCTION("""COMPUTED_VALUE"""),104.18)</f>
        <v>104.18</v>
      </c>
      <c r="M100" s="2">
        <f>IFERROR(__xludf.DUMMYFUNCTION("""COMPUTED_VALUE"""),45434.66666666667)</f>
        <v>45434.66667</v>
      </c>
      <c r="N100" s="1">
        <f>IFERROR(__xludf.DUMMYFUNCTION("""COMPUTED_VALUE"""),3.1583559E7)</f>
        <v>31583559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IFERROR(__xludf.DUMMYFUNCTION("""COMPUTED_VALUE"""),103.62)</f>
        <v>103.62</v>
      </c>
      <c r="D101" s="2">
        <f>IFERROR(__xludf.DUMMYFUNCTION("""COMPUTED_VALUE"""),45435.66666666667)</f>
        <v>45435.66667</v>
      </c>
      <c r="E101" s="1">
        <f>IFERROR(__xludf.DUMMYFUNCTION("""COMPUTED_VALUE"""),104.16)</f>
        <v>104.16</v>
      </c>
      <c r="G101" s="2">
        <f>IFERROR(__xludf.DUMMYFUNCTION("""COMPUTED_VALUE"""),45435.66666666667)</f>
        <v>45435.66667</v>
      </c>
      <c r="H101" s="1">
        <f>IFERROR(__xludf.DUMMYFUNCTION("""COMPUTED_VALUE"""),103.11)</f>
        <v>103.11</v>
      </c>
      <c r="J101" s="2">
        <f>IFERROR(__xludf.DUMMYFUNCTION("""COMPUTED_VALUE"""),45435.66666666667)</f>
        <v>45435.66667</v>
      </c>
      <c r="K101" s="1">
        <f>IFERROR(__xludf.DUMMYFUNCTION("""COMPUTED_VALUE"""),103.93)</f>
        <v>103.93</v>
      </c>
      <c r="M101" s="2">
        <f>IFERROR(__xludf.DUMMYFUNCTION("""COMPUTED_VALUE"""),45435.66666666667)</f>
        <v>45435.66667</v>
      </c>
      <c r="N101" s="1">
        <f>IFERROR(__xludf.DUMMYFUNCTION("""COMPUTED_VALUE"""),3.3533918E7)</f>
        <v>33533918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IFERROR(__xludf.DUMMYFUNCTION("""COMPUTED_VALUE"""),104.33)</f>
        <v>104.33</v>
      </c>
      <c r="D102" s="2">
        <f>IFERROR(__xludf.DUMMYFUNCTION("""COMPUTED_VALUE"""),45436.66666666667)</f>
        <v>45436.66667</v>
      </c>
      <c r="E102" s="1">
        <f>IFERROR(__xludf.DUMMYFUNCTION("""COMPUTED_VALUE"""),104.64)</f>
        <v>104.64</v>
      </c>
      <c r="G102" s="2">
        <f>IFERROR(__xludf.DUMMYFUNCTION("""COMPUTED_VALUE"""),45436.66666666667)</f>
        <v>45436.66667</v>
      </c>
      <c r="H102" s="1">
        <f>IFERROR(__xludf.DUMMYFUNCTION("""COMPUTED_VALUE"""),103.63)</f>
        <v>103.63</v>
      </c>
      <c r="J102" s="2">
        <f>IFERROR(__xludf.DUMMYFUNCTION("""COMPUTED_VALUE"""),45436.66666666667)</f>
        <v>45436.66667</v>
      </c>
      <c r="K102" s="1">
        <f>IFERROR(__xludf.DUMMYFUNCTION("""COMPUTED_VALUE"""),104.01)</f>
        <v>104.01</v>
      </c>
      <c r="M102" s="2">
        <f>IFERROR(__xludf.DUMMYFUNCTION("""COMPUTED_VALUE"""),45436.66666666667)</f>
        <v>45436.66667</v>
      </c>
      <c r="N102" s="1">
        <f>IFERROR(__xludf.DUMMYFUNCTION("""COMPUTED_VALUE"""),2.5930551E7)</f>
        <v>25930551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IFERROR(__xludf.DUMMYFUNCTION("""COMPUTED_VALUE"""),104.04)</f>
        <v>104.04</v>
      </c>
      <c r="D103" s="2">
        <f>IFERROR(__xludf.DUMMYFUNCTION("""COMPUTED_VALUE"""),45440.66666666667)</f>
        <v>45440.66667</v>
      </c>
      <c r="E103" s="1">
        <f>IFERROR(__xludf.DUMMYFUNCTION("""COMPUTED_VALUE"""),104.2)</f>
        <v>104.2</v>
      </c>
      <c r="G103" s="2">
        <f>IFERROR(__xludf.DUMMYFUNCTION("""COMPUTED_VALUE"""),45440.66666666667)</f>
        <v>45440.66667</v>
      </c>
      <c r="H103" s="1">
        <f>IFERROR(__xludf.DUMMYFUNCTION("""COMPUTED_VALUE"""),102.29)</f>
        <v>102.29</v>
      </c>
      <c r="J103" s="2">
        <f>IFERROR(__xludf.DUMMYFUNCTION("""COMPUTED_VALUE"""),45440.66666666667)</f>
        <v>45440.66667</v>
      </c>
      <c r="K103" s="1">
        <f>IFERROR(__xludf.DUMMYFUNCTION("""COMPUTED_VALUE"""),102.69)</f>
        <v>102.69</v>
      </c>
      <c r="M103" s="2">
        <f>IFERROR(__xludf.DUMMYFUNCTION("""COMPUTED_VALUE"""),45440.66666666667)</f>
        <v>45440.66667</v>
      </c>
      <c r="N103" s="1">
        <f>IFERROR(__xludf.DUMMYFUNCTION("""COMPUTED_VALUE"""),2.6345817E7)</f>
        <v>26345817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IFERROR(__xludf.DUMMYFUNCTION("""COMPUTED_VALUE"""),102.51)</f>
        <v>102.51</v>
      </c>
      <c r="D104" s="2">
        <f>IFERROR(__xludf.DUMMYFUNCTION("""COMPUTED_VALUE"""),45441.66666666667)</f>
        <v>45441.66667</v>
      </c>
      <c r="E104" s="1">
        <f>IFERROR(__xludf.DUMMYFUNCTION("""COMPUTED_VALUE"""),102.85)</f>
        <v>102.85</v>
      </c>
      <c r="G104" s="2">
        <f>IFERROR(__xludf.DUMMYFUNCTION("""COMPUTED_VALUE"""),45441.66666666667)</f>
        <v>45441.66667</v>
      </c>
      <c r="H104" s="1">
        <f>IFERROR(__xludf.DUMMYFUNCTION("""COMPUTED_VALUE"""),101.8)</f>
        <v>101.8</v>
      </c>
      <c r="J104" s="2">
        <f>IFERROR(__xludf.DUMMYFUNCTION("""COMPUTED_VALUE"""),45441.66666666667)</f>
        <v>45441.66667</v>
      </c>
      <c r="K104" s="1">
        <f>IFERROR(__xludf.DUMMYFUNCTION("""COMPUTED_VALUE"""),101.87)</f>
        <v>101.87</v>
      </c>
      <c r="M104" s="2">
        <f>IFERROR(__xludf.DUMMYFUNCTION("""COMPUTED_VALUE"""),45441.66666666667)</f>
        <v>45441.66667</v>
      </c>
      <c r="N104" s="1">
        <f>IFERROR(__xludf.DUMMYFUNCTION("""COMPUTED_VALUE"""),2.4720457E7)</f>
        <v>24720457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IFERROR(__xludf.DUMMYFUNCTION("""COMPUTED_VALUE"""),101.92)</f>
        <v>101.92</v>
      </c>
      <c r="D105" s="2">
        <f>IFERROR(__xludf.DUMMYFUNCTION("""COMPUTED_VALUE"""),45442.66666666667)</f>
        <v>45442.66667</v>
      </c>
      <c r="E105" s="1">
        <f>IFERROR(__xludf.DUMMYFUNCTION("""COMPUTED_VALUE"""),105.01)</f>
        <v>105.01</v>
      </c>
      <c r="G105" s="2">
        <f>IFERROR(__xludf.DUMMYFUNCTION("""COMPUTED_VALUE"""),45442.66666666667)</f>
        <v>45442.66667</v>
      </c>
      <c r="H105" s="1">
        <f>IFERROR(__xludf.DUMMYFUNCTION("""COMPUTED_VALUE"""),101.92)</f>
        <v>101.92</v>
      </c>
      <c r="J105" s="2">
        <f>IFERROR(__xludf.DUMMYFUNCTION("""COMPUTED_VALUE"""),45442.66666666667)</f>
        <v>45442.66667</v>
      </c>
      <c r="K105" s="1">
        <f>IFERROR(__xludf.DUMMYFUNCTION("""COMPUTED_VALUE"""),104.89)</f>
        <v>104.89</v>
      </c>
      <c r="M105" s="2">
        <f>IFERROR(__xludf.DUMMYFUNCTION("""COMPUTED_VALUE"""),45442.66666666667)</f>
        <v>45442.66667</v>
      </c>
      <c r="N105" s="1">
        <f>IFERROR(__xludf.DUMMYFUNCTION("""COMPUTED_VALUE"""),3.4140694E7)</f>
        <v>34140694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IFERROR(__xludf.DUMMYFUNCTION("""COMPUTED_VALUE"""),104.92)</f>
        <v>104.92</v>
      </c>
      <c r="D106" s="2">
        <f>IFERROR(__xludf.DUMMYFUNCTION("""COMPUTED_VALUE"""),45443.66666666667)</f>
        <v>45443.66667</v>
      </c>
      <c r="E106" s="1">
        <f>IFERROR(__xludf.DUMMYFUNCTION("""COMPUTED_VALUE"""),108.52)</f>
        <v>108.52</v>
      </c>
      <c r="G106" s="2">
        <f>IFERROR(__xludf.DUMMYFUNCTION("""COMPUTED_VALUE"""),45443.66666666667)</f>
        <v>45443.66667</v>
      </c>
      <c r="H106" s="1">
        <f>IFERROR(__xludf.DUMMYFUNCTION("""COMPUTED_VALUE"""),104.09)</f>
        <v>104.09</v>
      </c>
      <c r="J106" s="2">
        <f>IFERROR(__xludf.DUMMYFUNCTION("""COMPUTED_VALUE"""),45443.66666666667)</f>
        <v>45443.66667</v>
      </c>
      <c r="K106" s="1">
        <f>IFERROR(__xludf.DUMMYFUNCTION("""COMPUTED_VALUE"""),108.29)</f>
        <v>108.29</v>
      </c>
      <c r="M106" s="2">
        <f>IFERROR(__xludf.DUMMYFUNCTION("""COMPUTED_VALUE"""),45443.66666666667)</f>
        <v>45443.66667</v>
      </c>
      <c r="N106" s="1">
        <f>IFERROR(__xludf.DUMMYFUNCTION("""COMPUTED_VALUE"""),6.939428E7)</f>
        <v>69394280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IFERROR(__xludf.DUMMYFUNCTION("""COMPUTED_VALUE"""),107.79)</f>
        <v>107.79</v>
      </c>
      <c r="D107" s="2">
        <f>IFERROR(__xludf.DUMMYFUNCTION("""COMPUTED_VALUE"""),45446.66666666667)</f>
        <v>45446.66667</v>
      </c>
      <c r="E107" s="1">
        <f>IFERROR(__xludf.DUMMYFUNCTION("""COMPUTED_VALUE"""),108.81)</f>
        <v>108.81</v>
      </c>
      <c r="G107" s="2">
        <f>IFERROR(__xludf.DUMMYFUNCTION("""COMPUTED_VALUE"""),45446.66666666667)</f>
        <v>45446.66667</v>
      </c>
      <c r="H107" s="1">
        <f>IFERROR(__xludf.DUMMYFUNCTION("""COMPUTED_VALUE"""),106.75)</f>
        <v>106.75</v>
      </c>
      <c r="J107" s="2">
        <f>IFERROR(__xludf.DUMMYFUNCTION("""COMPUTED_VALUE"""),45446.66666666667)</f>
        <v>45446.66667</v>
      </c>
      <c r="K107" s="1">
        <f>IFERROR(__xludf.DUMMYFUNCTION("""COMPUTED_VALUE"""),107.05)</f>
        <v>107.05</v>
      </c>
      <c r="M107" s="2">
        <f>IFERROR(__xludf.DUMMYFUNCTION("""COMPUTED_VALUE"""),45446.66666666667)</f>
        <v>45446.66667</v>
      </c>
      <c r="N107" s="1">
        <f>IFERROR(__xludf.DUMMYFUNCTION("""COMPUTED_VALUE"""),3.9460544E7)</f>
        <v>39460544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IFERROR(__xludf.DUMMYFUNCTION("""COMPUTED_VALUE"""),106.66)</f>
        <v>106.66</v>
      </c>
      <c r="D108" s="2">
        <f>IFERROR(__xludf.DUMMYFUNCTION("""COMPUTED_VALUE"""),45447.66666666667)</f>
        <v>45447.66667</v>
      </c>
      <c r="E108" s="1">
        <f>IFERROR(__xludf.DUMMYFUNCTION("""COMPUTED_VALUE"""),108.94)</f>
        <v>108.94</v>
      </c>
      <c r="G108" s="2">
        <f>IFERROR(__xludf.DUMMYFUNCTION("""COMPUTED_VALUE"""),45447.66666666667)</f>
        <v>45447.66667</v>
      </c>
      <c r="H108" s="1">
        <f>IFERROR(__xludf.DUMMYFUNCTION("""COMPUTED_VALUE"""),106.39)</f>
        <v>106.39</v>
      </c>
      <c r="J108" s="2">
        <f>IFERROR(__xludf.DUMMYFUNCTION("""COMPUTED_VALUE"""),45447.66666666667)</f>
        <v>45447.66667</v>
      </c>
      <c r="K108" s="1">
        <f>IFERROR(__xludf.DUMMYFUNCTION("""COMPUTED_VALUE"""),108.92)</f>
        <v>108.92</v>
      </c>
      <c r="M108" s="2">
        <f>IFERROR(__xludf.DUMMYFUNCTION("""COMPUTED_VALUE"""),45447.66666666667)</f>
        <v>45447.66667</v>
      </c>
      <c r="N108" s="1">
        <f>IFERROR(__xludf.DUMMYFUNCTION("""COMPUTED_VALUE"""),3.0906651E7)</f>
        <v>30906651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IFERROR(__xludf.DUMMYFUNCTION("""COMPUTED_VALUE"""),108.93)</f>
        <v>108.93</v>
      </c>
      <c r="D109" s="2">
        <f>IFERROR(__xludf.DUMMYFUNCTION("""COMPUTED_VALUE"""),45448.66666666667)</f>
        <v>45448.66667</v>
      </c>
      <c r="E109" s="1">
        <f>IFERROR(__xludf.DUMMYFUNCTION("""COMPUTED_VALUE"""),108.93)</f>
        <v>108.93</v>
      </c>
      <c r="G109" s="2">
        <f>IFERROR(__xludf.DUMMYFUNCTION("""COMPUTED_VALUE"""),45448.66666666667)</f>
        <v>45448.66667</v>
      </c>
      <c r="H109" s="1">
        <f>IFERROR(__xludf.DUMMYFUNCTION("""COMPUTED_VALUE"""),107.86)</f>
        <v>107.86</v>
      </c>
      <c r="J109" s="2">
        <f>IFERROR(__xludf.DUMMYFUNCTION("""COMPUTED_VALUE"""),45448.66666666667)</f>
        <v>45448.66667</v>
      </c>
      <c r="K109" s="1">
        <f>IFERROR(__xludf.DUMMYFUNCTION("""COMPUTED_VALUE"""),108.7)</f>
        <v>108.7</v>
      </c>
      <c r="M109" s="2">
        <f>IFERROR(__xludf.DUMMYFUNCTION("""COMPUTED_VALUE"""),45448.66666666667)</f>
        <v>45448.66667</v>
      </c>
      <c r="N109" s="1">
        <f>IFERROR(__xludf.DUMMYFUNCTION("""COMPUTED_VALUE"""),2.8906814E7)</f>
        <v>28906814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IFERROR(__xludf.DUMMYFUNCTION("""COMPUTED_VALUE"""),108.62)</f>
        <v>108.62</v>
      </c>
      <c r="D110" s="2">
        <f>IFERROR(__xludf.DUMMYFUNCTION("""COMPUTED_VALUE"""),45449.66666666667)</f>
        <v>45449.66667</v>
      </c>
      <c r="E110" s="1">
        <f>IFERROR(__xludf.DUMMYFUNCTION("""COMPUTED_VALUE"""),109.55)</f>
        <v>109.55</v>
      </c>
      <c r="G110" s="2">
        <f>IFERROR(__xludf.DUMMYFUNCTION("""COMPUTED_VALUE"""),45449.66666666667)</f>
        <v>45449.66667</v>
      </c>
      <c r="H110" s="1">
        <f>IFERROR(__xludf.DUMMYFUNCTION("""COMPUTED_VALUE"""),108.22)</f>
        <v>108.22</v>
      </c>
      <c r="J110" s="2">
        <f>IFERROR(__xludf.DUMMYFUNCTION("""COMPUTED_VALUE"""),45449.66666666667)</f>
        <v>45449.66667</v>
      </c>
      <c r="K110" s="1">
        <f>IFERROR(__xludf.DUMMYFUNCTION("""COMPUTED_VALUE"""),108.55)</f>
        <v>108.55</v>
      </c>
      <c r="M110" s="2">
        <f>IFERROR(__xludf.DUMMYFUNCTION("""COMPUTED_VALUE"""),45449.66666666667)</f>
        <v>45449.66667</v>
      </c>
      <c r="N110" s="1">
        <f>IFERROR(__xludf.DUMMYFUNCTION("""COMPUTED_VALUE"""),2.2892148E7)</f>
        <v>22892148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IFERROR(__xludf.DUMMYFUNCTION("""COMPUTED_VALUE"""),108.14)</f>
        <v>108.14</v>
      </c>
      <c r="D111" s="2">
        <f>IFERROR(__xludf.DUMMYFUNCTION("""COMPUTED_VALUE"""),45450.66666666667)</f>
        <v>45450.66667</v>
      </c>
      <c r="E111" s="1">
        <f>IFERROR(__xludf.DUMMYFUNCTION("""COMPUTED_VALUE"""),108.17)</f>
        <v>108.17</v>
      </c>
      <c r="G111" s="2">
        <f>IFERROR(__xludf.DUMMYFUNCTION("""COMPUTED_VALUE"""),45450.66666666667)</f>
        <v>45450.66667</v>
      </c>
      <c r="H111" s="1">
        <f>IFERROR(__xludf.DUMMYFUNCTION("""COMPUTED_VALUE"""),106.77)</f>
        <v>106.77</v>
      </c>
      <c r="J111" s="2">
        <f>IFERROR(__xludf.DUMMYFUNCTION("""COMPUTED_VALUE"""),45450.66666666667)</f>
        <v>45450.66667</v>
      </c>
      <c r="K111" s="1">
        <f>IFERROR(__xludf.DUMMYFUNCTION("""COMPUTED_VALUE"""),107.51)</f>
        <v>107.51</v>
      </c>
      <c r="M111" s="2">
        <f>IFERROR(__xludf.DUMMYFUNCTION("""COMPUTED_VALUE"""),45450.66666666667)</f>
        <v>45450.66667</v>
      </c>
      <c r="N111" s="1">
        <f>IFERROR(__xludf.DUMMYFUNCTION("""COMPUTED_VALUE"""),3.7623174E7)</f>
        <v>37623174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IFERROR(__xludf.DUMMYFUNCTION("""COMPUTED_VALUE"""),106.92)</f>
        <v>106.92</v>
      </c>
      <c r="D112" s="2">
        <f>IFERROR(__xludf.DUMMYFUNCTION("""COMPUTED_VALUE"""),45453.66666666667)</f>
        <v>45453.66667</v>
      </c>
      <c r="E112" s="1">
        <f>IFERROR(__xludf.DUMMYFUNCTION("""COMPUTED_VALUE"""),107.06)</f>
        <v>107.06</v>
      </c>
      <c r="G112" s="2">
        <f>IFERROR(__xludf.DUMMYFUNCTION("""COMPUTED_VALUE"""),45453.66666666667)</f>
        <v>45453.66667</v>
      </c>
      <c r="H112" s="1">
        <f>IFERROR(__xludf.DUMMYFUNCTION("""COMPUTED_VALUE"""),105.44)</f>
        <v>105.44</v>
      </c>
      <c r="J112" s="2">
        <f>IFERROR(__xludf.DUMMYFUNCTION("""COMPUTED_VALUE"""),45453.66666666667)</f>
        <v>45453.66667</v>
      </c>
      <c r="K112" s="1">
        <f>IFERROR(__xludf.DUMMYFUNCTION("""COMPUTED_VALUE"""),106.07)</f>
        <v>106.07</v>
      </c>
      <c r="M112" s="2">
        <f>IFERROR(__xludf.DUMMYFUNCTION("""COMPUTED_VALUE"""),45453.66666666667)</f>
        <v>45453.66667</v>
      </c>
      <c r="N112" s="1">
        <f>IFERROR(__xludf.DUMMYFUNCTION("""COMPUTED_VALUE"""),3.3553607E7)</f>
        <v>33553607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IFERROR(__xludf.DUMMYFUNCTION("""COMPUTED_VALUE"""),106.04)</f>
        <v>106.04</v>
      </c>
      <c r="D113" s="2">
        <f>IFERROR(__xludf.DUMMYFUNCTION("""COMPUTED_VALUE"""),45454.66666666667)</f>
        <v>45454.66667</v>
      </c>
      <c r="E113" s="1">
        <f>IFERROR(__xludf.DUMMYFUNCTION("""COMPUTED_VALUE"""),106.47)</f>
        <v>106.47</v>
      </c>
      <c r="G113" s="2">
        <f>IFERROR(__xludf.DUMMYFUNCTION("""COMPUTED_VALUE"""),45454.66666666667)</f>
        <v>45454.66667</v>
      </c>
      <c r="H113" s="1">
        <f>IFERROR(__xludf.DUMMYFUNCTION("""COMPUTED_VALUE"""),105.25)</f>
        <v>105.25</v>
      </c>
      <c r="J113" s="2">
        <f>IFERROR(__xludf.DUMMYFUNCTION("""COMPUTED_VALUE"""),45454.66666666667)</f>
        <v>45454.66667</v>
      </c>
      <c r="K113" s="1">
        <f>IFERROR(__xludf.DUMMYFUNCTION("""COMPUTED_VALUE"""),106.01)</f>
        <v>106.01</v>
      </c>
      <c r="M113" s="2">
        <f>IFERROR(__xludf.DUMMYFUNCTION("""COMPUTED_VALUE"""),45454.66666666667)</f>
        <v>45454.66667</v>
      </c>
      <c r="N113" s="1">
        <f>IFERROR(__xludf.DUMMYFUNCTION("""COMPUTED_VALUE"""),3.0913602E7)</f>
        <v>30913602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IFERROR(__xludf.DUMMYFUNCTION("""COMPUTED_VALUE"""),106.85)</f>
        <v>106.85</v>
      </c>
      <c r="D114" s="2">
        <f>IFERROR(__xludf.DUMMYFUNCTION("""COMPUTED_VALUE"""),45455.66666666667)</f>
        <v>45455.66667</v>
      </c>
      <c r="E114" s="1">
        <f>IFERROR(__xludf.DUMMYFUNCTION("""COMPUTED_VALUE"""),107.21)</f>
        <v>107.21</v>
      </c>
      <c r="G114" s="2">
        <f>IFERROR(__xludf.DUMMYFUNCTION("""COMPUTED_VALUE"""),45455.66666666667)</f>
        <v>45455.66667</v>
      </c>
      <c r="H114" s="1">
        <f>IFERROR(__xludf.DUMMYFUNCTION("""COMPUTED_VALUE"""),104.4)</f>
        <v>104.4</v>
      </c>
      <c r="J114" s="2">
        <f>IFERROR(__xludf.DUMMYFUNCTION("""COMPUTED_VALUE"""),45455.66666666667)</f>
        <v>45455.66667</v>
      </c>
      <c r="K114" s="1">
        <f>IFERROR(__xludf.DUMMYFUNCTION("""COMPUTED_VALUE"""),104.64)</f>
        <v>104.64</v>
      </c>
      <c r="M114" s="2">
        <f>IFERROR(__xludf.DUMMYFUNCTION("""COMPUTED_VALUE"""),45455.66666666667)</f>
        <v>45455.66667</v>
      </c>
      <c r="N114" s="1">
        <f>IFERROR(__xludf.DUMMYFUNCTION("""COMPUTED_VALUE"""),3.6825803E7)</f>
        <v>36825803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IFERROR(__xludf.DUMMYFUNCTION("""COMPUTED_VALUE"""),104.25)</f>
        <v>104.25</v>
      </c>
      <c r="D115" s="2">
        <f>IFERROR(__xludf.DUMMYFUNCTION("""COMPUTED_VALUE"""),45456.66666666667)</f>
        <v>45456.66667</v>
      </c>
      <c r="E115" s="1">
        <f>IFERROR(__xludf.DUMMYFUNCTION("""COMPUTED_VALUE"""),105.01)</f>
        <v>105.01</v>
      </c>
      <c r="G115" s="2">
        <f>IFERROR(__xludf.DUMMYFUNCTION("""COMPUTED_VALUE"""),45456.66666666667)</f>
        <v>45456.66667</v>
      </c>
      <c r="H115" s="1">
        <f>IFERROR(__xludf.DUMMYFUNCTION("""COMPUTED_VALUE"""),103.6)</f>
        <v>103.6</v>
      </c>
      <c r="J115" s="2">
        <f>IFERROR(__xludf.DUMMYFUNCTION("""COMPUTED_VALUE"""),45456.66666666667)</f>
        <v>45456.66667</v>
      </c>
      <c r="K115" s="1">
        <f>IFERROR(__xludf.DUMMYFUNCTION("""COMPUTED_VALUE"""),104.95)</f>
        <v>104.95</v>
      </c>
      <c r="M115" s="2">
        <f>IFERROR(__xludf.DUMMYFUNCTION("""COMPUTED_VALUE"""),45456.66666666667)</f>
        <v>45456.66667</v>
      </c>
      <c r="N115" s="1">
        <f>IFERROR(__xludf.DUMMYFUNCTION("""COMPUTED_VALUE"""),3.1415497E7)</f>
        <v>31415497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IFERROR(__xludf.DUMMYFUNCTION("""COMPUTED_VALUE"""),104.45)</f>
        <v>104.45</v>
      </c>
      <c r="D116" s="2">
        <f>IFERROR(__xludf.DUMMYFUNCTION("""COMPUTED_VALUE"""),45457.66666666667)</f>
        <v>45457.66667</v>
      </c>
      <c r="E116" s="1">
        <f>IFERROR(__xludf.DUMMYFUNCTION("""COMPUTED_VALUE"""),105.3)</f>
        <v>105.3</v>
      </c>
      <c r="G116" s="2">
        <f>IFERROR(__xludf.DUMMYFUNCTION("""COMPUTED_VALUE"""),45457.66666666667)</f>
        <v>45457.66667</v>
      </c>
      <c r="H116" s="1">
        <f>IFERROR(__xludf.DUMMYFUNCTION("""COMPUTED_VALUE"""),103.89)</f>
        <v>103.89</v>
      </c>
      <c r="J116" s="2">
        <f>IFERROR(__xludf.DUMMYFUNCTION("""COMPUTED_VALUE"""),45457.66666666667)</f>
        <v>45457.66667</v>
      </c>
      <c r="K116" s="1">
        <f>IFERROR(__xludf.DUMMYFUNCTION("""COMPUTED_VALUE"""),104.71)</f>
        <v>104.71</v>
      </c>
      <c r="M116" s="2">
        <f>IFERROR(__xludf.DUMMYFUNCTION("""COMPUTED_VALUE"""),45457.66666666667)</f>
        <v>45457.66667</v>
      </c>
      <c r="N116" s="1">
        <f>IFERROR(__xludf.DUMMYFUNCTION("""COMPUTED_VALUE"""),2.3732913E7)</f>
        <v>23732913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IFERROR(__xludf.DUMMYFUNCTION("""COMPUTED_VALUE"""),104.26)</f>
        <v>104.26</v>
      </c>
      <c r="D117" s="2">
        <f>IFERROR(__xludf.DUMMYFUNCTION("""COMPUTED_VALUE"""),45460.66666666667)</f>
        <v>45460.66667</v>
      </c>
      <c r="E117" s="1">
        <f>IFERROR(__xludf.DUMMYFUNCTION("""COMPUTED_VALUE"""),104.96)</f>
        <v>104.96</v>
      </c>
      <c r="G117" s="2">
        <f>IFERROR(__xludf.DUMMYFUNCTION("""COMPUTED_VALUE"""),45460.66666666667)</f>
        <v>45460.66667</v>
      </c>
      <c r="H117" s="1">
        <f>IFERROR(__xludf.DUMMYFUNCTION("""COMPUTED_VALUE"""),103.83)</f>
        <v>103.83</v>
      </c>
      <c r="J117" s="2">
        <f>IFERROR(__xludf.DUMMYFUNCTION("""COMPUTED_VALUE"""),45460.66666666667)</f>
        <v>45460.66667</v>
      </c>
      <c r="K117" s="1">
        <f>IFERROR(__xludf.DUMMYFUNCTION("""COMPUTED_VALUE"""),104.82)</f>
        <v>104.82</v>
      </c>
      <c r="M117" s="2">
        <f>IFERROR(__xludf.DUMMYFUNCTION("""COMPUTED_VALUE"""),45460.66666666667)</f>
        <v>45460.66667</v>
      </c>
      <c r="N117" s="1">
        <f>IFERROR(__xludf.DUMMYFUNCTION("""COMPUTED_VALUE"""),2.8099204E7)</f>
        <v>28099204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IFERROR(__xludf.DUMMYFUNCTION("""COMPUTED_VALUE"""),106.02)</f>
        <v>106.02</v>
      </c>
      <c r="D118" s="2">
        <f>IFERROR(__xludf.DUMMYFUNCTION("""COMPUTED_VALUE"""),45461.66666666667)</f>
        <v>45461.66667</v>
      </c>
      <c r="E118" s="1">
        <f>IFERROR(__xludf.DUMMYFUNCTION("""COMPUTED_VALUE"""),107.82)</f>
        <v>107.82</v>
      </c>
      <c r="G118" s="2">
        <f>IFERROR(__xludf.DUMMYFUNCTION("""COMPUTED_VALUE"""),45461.66666666667)</f>
        <v>45461.66667</v>
      </c>
      <c r="H118" s="1">
        <f>IFERROR(__xludf.DUMMYFUNCTION("""COMPUTED_VALUE"""),105.93)</f>
        <v>105.93</v>
      </c>
      <c r="J118" s="2">
        <f>IFERROR(__xludf.DUMMYFUNCTION("""COMPUTED_VALUE"""),45461.66666666667)</f>
        <v>45461.66667</v>
      </c>
      <c r="K118" s="1">
        <f>IFERROR(__xludf.DUMMYFUNCTION("""COMPUTED_VALUE"""),107.06)</f>
        <v>107.06</v>
      </c>
      <c r="M118" s="2">
        <f>IFERROR(__xludf.DUMMYFUNCTION("""COMPUTED_VALUE"""),45461.66666666667)</f>
        <v>45461.66667</v>
      </c>
      <c r="N118" s="1">
        <f>IFERROR(__xludf.DUMMYFUNCTION("""COMPUTED_VALUE"""),3.4882872E7)</f>
        <v>34882872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IFERROR(__xludf.DUMMYFUNCTION("""COMPUTED_VALUE"""),107.02)</f>
        <v>107.02</v>
      </c>
      <c r="D119" s="2">
        <f>IFERROR(__xludf.DUMMYFUNCTION("""COMPUTED_VALUE"""),45463.66666666667)</f>
        <v>45463.66667</v>
      </c>
      <c r="E119" s="1">
        <f>IFERROR(__xludf.DUMMYFUNCTION("""COMPUTED_VALUE"""),107.76)</f>
        <v>107.76</v>
      </c>
      <c r="G119" s="2">
        <f>IFERROR(__xludf.DUMMYFUNCTION("""COMPUTED_VALUE"""),45463.66666666667)</f>
        <v>45463.66667</v>
      </c>
      <c r="H119" s="1">
        <f>IFERROR(__xludf.DUMMYFUNCTION("""COMPUTED_VALUE"""),106.48)</f>
        <v>106.48</v>
      </c>
      <c r="J119" s="2">
        <f>IFERROR(__xludf.DUMMYFUNCTION("""COMPUTED_VALUE"""),45463.66666666667)</f>
        <v>45463.66667</v>
      </c>
      <c r="K119" s="1">
        <f>IFERROR(__xludf.DUMMYFUNCTION("""COMPUTED_VALUE"""),107.36)</f>
        <v>107.36</v>
      </c>
      <c r="M119" s="2">
        <f>IFERROR(__xludf.DUMMYFUNCTION("""COMPUTED_VALUE"""),45463.66666666667)</f>
        <v>45463.66667</v>
      </c>
      <c r="N119" s="1">
        <f>IFERROR(__xludf.DUMMYFUNCTION("""COMPUTED_VALUE"""),3.3663701E7)</f>
        <v>33663701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IFERROR(__xludf.DUMMYFUNCTION("""COMPUTED_VALUE"""),107.59)</f>
        <v>107.59</v>
      </c>
      <c r="D120" s="2">
        <f>IFERROR(__xludf.DUMMYFUNCTION("""COMPUTED_VALUE"""),45464.66666666667)</f>
        <v>45464.66667</v>
      </c>
      <c r="E120" s="1">
        <f>IFERROR(__xludf.DUMMYFUNCTION("""COMPUTED_VALUE"""),109.39)</f>
        <v>109.39</v>
      </c>
      <c r="G120" s="2">
        <f>IFERROR(__xludf.DUMMYFUNCTION("""COMPUTED_VALUE"""),45464.66666666667)</f>
        <v>45464.66667</v>
      </c>
      <c r="H120" s="1">
        <f>IFERROR(__xludf.DUMMYFUNCTION("""COMPUTED_VALUE"""),107.15)</f>
        <v>107.15</v>
      </c>
      <c r="J120" s="2">
        <f>IFERROR(__xludf.DUMMYFUNCTION("""COMPUTED_VALUE"""),45464.66666666667)</f>
        <v>45464.66667</v>
      </c>
      <c r="K120" s="1">
        <f>IFERROR(__xludf.DUMMYFUNCTION("""COMPUTED_VALUE"""),109.09)</f>
        <v>109.09</v>
      </c>
      <c r="M120" s="2">
        <f>IFERROR(__xludf.DUMMYFUNCTION("""COMPUTED_VALUE"""),45464.66666666667)</f>
        <v>45464.66667</v>
      </c>
      <c r="N120" s="1">
        <f>IFERROR(__xludf.DUMMYFUNCTION("""COMPUTED_VALUE"""),7.4534239E7)</f>
        <v>74534239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IFERROR(__xludf.DUMMYFUNCTION("""COMPUTED_VALUE"""),109.34)</f>
        <v>109.34</v>
      </c>
      <c r="D121" s="2">
        <f>IFERROR(__xludf.DUMMYFUNCTION("""COMPUTED_VALUE"""),45467.66666666667)</f>
        <v>45467.66667</v>
      </c>
      <c r="E121" s="1">
        <f>IFERROR(__xludf.DUMMYFUNCTION("""COMPUTED_VALUE"""),110.76)</f>
        <v>110.76</v>
      </c>
      <c r="G121" s="2">
        <f>IFERROR(__xludf.DUMMYFUNCTION("""COMPUTED_VALUE"""),45467.66666666667)</f>
        <v>45467.66667</v>
      </c>
      <c r="H121" s="1">
        <f>IFERROR(__xludf.DUMMYFUNCTION("""COMPUTED_VALUE"""),109.07)</f>
        <v>109.07</v>
      </c>
      <c r="J121" s="2">
        <f>IFERROR(__xludf.DUMMYFUNCTION("""COMPUTED_VALUE"""),45467.66666666667)</f>
        <v>45467.66667</v>
      </c>
      <c r="K121" s="1">
        <f>IFERROR(__xludf.DUMMYFUNCTION("""COMPUTED_VALUE"""),110.45)</f>
        <v>110.45</v>
      </c>
      <c r="M121" s="2">
        <f>IFERROR(__xludf.DUMMYFUNCTION("""COMPUTED_VALUE"""),45467.66666666667)</f>
        <v>45467.66667</v>
      </c>
      <c r="N121" s="1">
        <f>IFERROR(__xludf.DUMMYFUNCTION("""COMPUTED_VALUE"""),4.3290926E7)</f>
        <v>43290926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IFERROR(__xludf.DUMMYFUNCTION("""COMPUTED_VALUE"""),110.4)</f>
        <v>110.4</v>
      </c>
      <c r="D122" s="2">
        <f>IFERROR(__xludf.DUMMYFUNCTION("""COMPUTED_VALUE"""),45468.66666666667)</f>
        <v>45468.66667</v>
      </c>
      <c r="E122" s="1">
        <f>IFERROR(__xludf.DUMMYFUNCTION("""COMPUTED_VALUE"""),110.92)</f>
        <v>110.92</v>
      </c>
      <c r="G122" s="2">
        <f>IFERROR(__xludf.DUMMYFUNCTION("""COMPUTED_VALUE"""),45468.66666666667)</f>
        <v>45468.66667</v>
      </c>
      <c r="H122" s="1">
        <f>IFERROR(__xludf.DUMMYFUNCTION("""COMPUTED_VALUE"""),109.8)</f>
        <v>109.8</v>
      </c>
      <c r="J122" s="2">
        <f>IFERROR(__xludf.DUMMYFUNCTION("""COMPUTED_VALUE"""),45468.66666666667)</f>
        <v>45468.66667</v>
      </c>
      <c r="K122" s="1">
        <f>IFERROR(__xludf.DUMMYFUNCTION("""COMPUTED_VALUE"""),110.71)</f>
        <v>110.71</v>
      </c>
      <c r="M122" s="2">
        <f>IFERROR(__xludf.DUMMYFUNCTION("""COMPUTED_VALUE"""),45468.66666666667)</f>
        <v>45468.66667</v>
      </c>
      <c r="N122" s="1">
        <f>IFERROR(__xludf.DUMMYFUNCTION("""COMPUTED_VALUE"""),3.5040328E7)</f>
        <v>35040328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IFERROR(__xludf.DUMMYFUNCTION("""COMPUTED_VALUE"""),110.41)</f>
        <v>110.41</v>
      </c>
      <c r="D123" s="2">
        <f>IFERROR(__xludf.DUMMYFUNCTION("""COMPUTED_VALUE"""),45469.66666666667)</f>
        <v>45469.66667</v>
      </c>
      <c r="E123" s="1">
        <f>IFERROR(__xludf.DUMMYFUNCTION("""COMPUTED_VALUE"""),111.41)</f>
        <v>111.41</v>
      </c>
      <c r="G123" s="2">
        <f>IFERROR(__xludf.DUMMYFUNCTION("""COMPUTED_VALUE"""),45469.66666666667)</f>
        <v>45469.66667</v>
      </c>
      <c r="H123" s="1">
        <f>IFERROR(__xludf.DUMMYFUNCTION("""COMPUTED_VALUE"""),110.22)</f>
        <v>110.22</v>
      </c>
      <c r="J123" s="2">
        <f>IFERROR(__xludf.DUMMYFUNCTION("""COMPUTED_VALUE"""),45469.66666666667)</f>
        <v>45469.66667</v>
      </c>
      <c r="K123" s="1">
        <f>IFERROR(__xludf.DUMMYFUNCTION("""COMPUTED_VALUE"""),111.15)</f>
        <v>111.15</v>
      </c>
      <c r="M123" s="2">
        <f>IFERROR(__xludf.DUMMYFUNCTION("""COMPUTED_VALUE"""),45469.66666666667)</f>
        <v>45469.66667</v>
      </c>
      <c r="N123" s="1">
        <f>IFERROR(__xludf.DUMMYFUNCTION("""COMPUTED_VALUE"""),3.2987651E7)</f>
        <v>32987651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IFERROR(__xludf.DUMMYFUNCTION("""COMPUTED_VALUE"""),111.32)</f>
        <v>111.32</v>
      </c>
      <c r="D124" s="2">
        <f>IFERROR(__xludf.DUMMYFUNCTION("""COMPUTED_VALUE"""),45470.66666666667)</f>
        <v>45470.66667</v>
      </c>
      <c r="E124" s="1">
        <f>IFERROR(__xludf.DUMMYFUNCTION("""COMPUTED_VALUE"""),111.32)</f>
        <v>111.32</v>
      </c>
      <c r="G124" s="2">
        <f>IFERROR(__xludf.DUMMYFUNCTION("""COMPUTED_VALUE"""),45470.66666666667)</f>
        <v>45470.66667</v>
      </c>
      <c r="H124" s="1">
        <f>IFERROR(__xludf.DUMMYFUNCTION("""COMPUTED_VALUE"""),110.37)</f>
        <v>110.37</v>
      </c>
      <c r="J124" s="2">
        <f>IFERROR(__xludf.DUMMYFUNCTION("""COMPUTED_VALUE"""),45470.66666666667)</f>
        <v>45470.66667</v>
      </c>
      <c r="K124" s="1">
        <f>IFERROR(__xludf.DUMMYFUNCTION("""COMPUTED_VALUE"""),111.15)</f>
        <v>111.15</v>
      </c>
      <c r="M124" s="2">
        <f>IFERROR(__xludf.DUMMYFUNCTION("""COMPUTED_VALUE"""),45470.66666666667)</f>
        <v>45470.66667</v>
      </c>
      <c r="N124" s="1">
        <f>IFERROR(__xludf.DUMMYFUNCTION("""COMPUTED_VALUE"""),3.0186523E7)</f>
        <v>30186523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IFERROR(__xludf.DUMMYFUNCTION("""COMPUTED_VALUE"""),111.5)</f>
        <v>111.5</v>
      </c>
      <c r="D125" s="2">
        <f>IFERROR(__xludf.DUMMYFUNCTION("""COMPUTED_VALUE"""),45471.66666666667)</f>
        <v>45471.66667</v>
      </c>
      <c r="E125" s="1">
        <f>IFERROR(__xludf.DUMMYFUNCTION("""COMPUTED_VALUE"""),113.36)</f>
        <v>113.36</v>
      </c>
      <c r="G125" s="2">
        <f>IFERROR(__xludf.DUMMYFUNCTION("""COMPUTED_VALUE"""),45471.66666666667)</f>
        <v>45471.66667</v>
      </c>
      <c r="H125" s="1">
        <f>IFERROR(__xludf.DUMMYFUNCTION("""COMPUTED_VALUE"""),111.33)</f>
        <v>111.33</v>
      </c>
      <c r="J125" s="2">
        <f>IFERROR(__xludf.DUMMYFUNCTION("""COMPUTED_VALUE"""),45471.66666666667)</f>
        <v>45471.66667</v>
      </c>
      <c r="K125" s="1">
        <f>IFERROR(__xludf.DUMMYFUNCTION("""COMPUTED_VALUE"""),113.27)</f>
        <v>113.27</v>
      </c>
      <c r="M125" s="2">
        <f>IFERROR(__xludf.DUMMYFUNCTION("""COMPUTED_VALUE"""),45471.66666666667)</f>
        <v>45471.66667</v>
      </c>
      <c r="N125" s="1">
        <f>IFERROR(__xludf.DUMMYFUNCTION("""COMPUTED_VALUE"""),5.488014E7)</f>
        <v>54880140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IFERROR(__xludf.DUMMYFUNCTION("""COMPUTED_VALUE"""),113.88)</f>
        <v>113.88</v>
      </c>
      <c r="D126" s="2">
        <f>IFERROR(__xludf.DUMMYFUNCTION("""COMPUTED_VALUE"""),45474.66666666667)</f>
        <v>45474.66667</v>
      </c>
      <c r="E126" s="1">
        <f>IFERROR(__xludf.DUMMYFUNCTION("""COMPUTED_VALUE"""),114.48)</f>
        <v>114.48</v>
      </c>
      <c r="G126" s="2">
        <f>IFERROR(__xludf.DUMMYFUNCTION("""COMPUTED_VALUE"""),45474.66666666667)</f>
        <v>45474.66667</v>
      </c>
      <c r="H126" s="1">
        <f>IFERROR(__xludf.DUMMYFUNCTION("""COMPUTED_VALUE"""),111.65)</f>
        <v>111.65</v>
      </c>
      <c r="J126" s="2">
        <f>IFERROR(__xludf.DUMMYFUNCTION("""COMPUTED_VALUE"""),45474.66666666667)</f>
        <v>45474.66667</v>
      </c>
      <c r="K126" s="1">
        <f>IFERROR(__xludf.DUMMYFUNCTION("""COMPUTED_VALUE"""),112.51)</f>
        <v>112.51</v>
      </c>
      <c r="M126" s="2">
        <f>IFERROR(__xludf.DUMMYFUNCTION("""COMPUTED_VALUE"""),45474.66666666667)</f>
        <v>45474.66667</v>
      </c>
      <c r="N126" s="1">
        <f>IFERROR(__xludf.DUMMYFUNCTION("""COMPUTED_VALUE"""),3.7125811E7)</f>
        <v>37125811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IFERROR(__xludf.DUMMYFUNCTION("""COMPUTED_VALUE"""),112.53)</f>
        <v>112.53</v>
      </c>
      <c r="D127" s="2">
        <f>IFERROR(__xludf.DUMMYFUNCTION("""COMPUTED_VALUE"""),45475.66666666667)</f>
        <v>45475.66667</v>
      </c>
      <c r="E127" s="1">
        <f>IFERROR(__xludf.DUMMYFUNCTION("""COMPUTED_VALUE"""),112.58)</f>
        <v>112.58</v>
      </c>
      <c r="G127" s="2">
        <f>IFERROR(__xludf.DUMMYFUNCTION("""COMPUTED_VALUE"""),45475.66666666667)</f>
        <v>45475.66667</v>
      </c>
      <c r="H127" s="1">
        <f>IFERROR(__xludf.DUMMYFUNCTION("""COMPUTED_VALUE"""),110.76)</f>
        <v>110.76</v>
      </c>
      <c r="J127" s="2">
        <f>IFERROR(__xludf.DUMMYFUNCTION("""COMPUTED_VALUE"""),45475.66666666667)</f>
        <v>45475.66667</v>
      </c>
      <c r="K127" s="1">
        <f>IFERROR(__xludf.DUMMYFUNCTION("""COMPUTED_VALUE"""),111.6)</f>
        <v>111.6</v>
      </c>
      <c r="M127" s="2">
        <f>IFERROR(__xludf.DUMMYFUNCTION("""COMPUTED_VALUE"""),45475.66666666667)</f>
        <v>45475.66667</v>
      </c>
      <c r="N127" s="1">
        <f>IFERROR(__xludf.DUMMYFUNCTION("""COMPUTED_VALUE"""),3.0962365E7)</f>
        <v>30962365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IFERROR(__xludf.DUMMYFUNCTION("""COMPUTED_VALUE"""),111.9)</f>
        <v>111.9</v>
      </c>
      <c r="D128" s="2">
        <f>IFERROR(__xludf.DUMMYFUNCTION("""COMPUTED_VALUE"""),45476.54166666667)</f>
        <v>45476.54167</v>
      </c>
      <c r="E128" s="1">
        <f>IFERROR(__xludf.DUMMYFUNCTION("""COMPUTED_VALUE"""),112.2)</f>
        <v>112.2</v>
      </c>
      <c r="G128" s="2">
        <f>IFERROR(__xludf.DUMMYFUNCTION("""COMPUTED_VALUE"""),45476.54166666667)</f>
        <v>45476.54167</v>
      </c>
      <c r="H128" s="1">
        <f>IFERROR(__xludf.DUMMYFUNCTION("""COMPUTED_VALUE"""),110.76)</f>
        <v>110.76</v>
      </c>
      <c r="J128" s="2">
        <f>IFERROR(__xludf.DUMMYFUNCTION("""COMPUTED_VALUE"""),45476.54166666667)</f>
        <v>45476.54167</v>
      </c>
      <c r="K128" s="1">
        <f>IFERROR(__xludf.DUMMYFUNCTION("""COMPUTED_VALUE"""),110.82)</f>
        <v>110.82</v>
      </c>
      <c r="M128" s="2">
        <f>IFERROR(__xludf.DUMMYFUNCTION("""COMPUTED_VALUE"""),45476.54166666667)</f>
        <v>45476.54167</v>
      </c>
      <c r="N128" s="1">
        <f>IFERROR(__xludf.DUMMYFUNCTION("""COMPUTED_VALUE"""),2.0430109E7)</f>
        <v>20430109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IFERROR(__xludf.DUMMYFUNCTION("""COMPUTED_VALUE"""),110.89)</f>
        <v>110.89</v>
      </c>
      <c r="D129" s="2">
        <f>IFERROR(__xludf.DUMMYFUNCTION("""COMPUTED_VALUE"""),45478.66666666667)</f>
        <v>45478.66667</v>
      </c>
      <c r="E129" s="1">
        <f>IFERROR(__xludf.DUMMYFUNCTION("""COMPUTED_VALUE"""),111.47)</f>
        <v>111.47</v>
      </c>
      <c r="G129" s="2">
        <f>IFERROR(__xludf.DUMMYFUNCTION("""COMPUTED_VALUE"""),45478.66666666667)</f>
        <v>45478.66667</v>
      </c>
      <c r="H129" s="1">
        <f>IFERROR(__xludf.DUMMYFUNCTION("""COMPUTED_VALUE"""),110.58)</f>
        <v>110.58</v>
      </c>
      <c r="J129" s="2">
        <f>IFERROR(__xludf.DUMMYFUNCTION("""COMPUTED_VALUE"""),45478.66666666667)</f>
        <v>45478.66667</v>
      </c>
      <c r="K129" s="1">
        <f>IFERROR(__xludf.DUMMYFUNCTION("""COMPUTED_VALUE"""),111.27)</f>
        <v>111.27</v>
      </c>
      <c r="M129" s="2">
        <f>IFERROR(__xludf.DUMMYFUNCTION("""COMPUTED_VALUE"""),45478.66666666667)</f>
        <v>45478.66667</v>
      </c>
      <c r="N129" s="1">
        <f>IFERROR(__xludf.DUMMYFUNCTION("""COMPUTED_VALUE"""),3.3197805E7)</f>
        <v>33197805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IFERROR(__xludf.DUMMYFUNCTION("""COMPUTED_VALUE"""),111.31)</f>
        <v>111.31</v>
      </c>
      <c r="D130" s="2">
        <f>IFERROR(__xludf.DUMMYFUNCTION("""COMPUTED_VALUE"""),45481.66666666667)</f>
        <v>45481.66667</v>
      </c>
      <c r="E130" s="1">
        <f>IFERROR(__xludf.DUMMYFUNCTION("""COMPUTED_VALUE"""),112.06)</f>
        <v>112.06</v>
      </c>
      <c r="G130" s="2">
        <f>IFERROR(__xludf.DUMMYFUNCTION("""COMPUTED_VALUE"""),45481.66666666667)</f>
        <v>45481.66667</v>
      </c>
      <c r="H130" s="1">
        <f>IFERROR(__xludf.DUMMYFUNCTION("""COMPUTED_VALUE"""),110.8)</f>
        <v>110.8</v>
      </c>
      <c r="J130" s="2">
        <f>IFERROR(__xludf.DUMMYFUNCTION("""COMPUTED_VALUE"""),45481.66666666667)</f>
        <v>45481.66667</v>
      </c>
      <c r="K130" s="1">
        <f>IFERROR(__xludf.DUMMYFUNCTION("""COMPUTED_VALUE"""),111.46)</f>
        <v>111.46</v>
      </c>
      <c r="M130" s="2">
        <f>IFERROR(__xludf.DUMMYFUNCTION("""COMPUTED_VALUE"""),45481.66666666667)</f>
        <v>45481.66667</v>
      </c>
      <c r="N130" s="1">
        <f>IFERROR(__xludf.DUMMYFUNCTION("""COMPUTED_VALUE"""),2.4608432E7)</f>
        <v>24608432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IFERROR(__xludf.DUMMYFUNCTION("""COMPUTED_VALUE"""),111.52)</f>
        <v>111.52</v>
      </c>
      <c r="D131" s="2">
        <f>IFERROR(__xludf.DUMMYFUNCTION("""COMPUTED_VALUE"""),45482.66666666667)</f>
        <v>45482.66667</v>
      </c>
      <c r="E131" s="1">
        <f>IFERROR(__xludf.DUMMYFUNCTION("""COMPUTED_VALUE"""),112.45)</f>
        <v>112.45</v>
      </c>
      <c r="G131" s="2">
        <f>IFERROR(__xludf.DUMMYFUNCTION("""COMPUTED_VALUE"""),45482.66666666667)</f>
        <v>45482.66667</v>
      </c>
      <c r="H131" s="1">
        <f>IFERROR(__xludf.DUMMYFUNCTION("""COMPUTED_VALUE"""),110.83)</f>
        <v>110.83</v>
      </c>
      <c r="J131" s="2">
        <f>IFERROR(__xludf.DUMMYFUNCTION("""COMPUTED_VALUE"""),45482.66666666667)</f>
        <v>45482.66667</v>
      </c>
      <c r="K131" s="1">
        <f>IFERROR(__xludf.DUMMYFUNCTION("""COMPUTED_VALUE"""),111.39)</f>
        <v>111.39</v>
      </c>
      <c r="M131" s="2">
        <f>IFERROR(__xludf.DUMMYFUNCTION("""COMPUTED_VALUE"""),45482.66666666667)</f>
        <v>45482.66667</v>
      </c>
      <c r="N131" s="1">
        <f>IFERROR(__xludf.DUMMYFUNCTION("""COMPUTED_VALUE"""),2.8862729E7)</f>
        <v>28862729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IFERROR(__xludf.DUMMYFUNCTION("""COMPUTED_VALUE"""),110.15)</f>
        <v>110.15</v>
      </c>
      <c r="D132" s="2">
        <f>IFERROR(__xludf.DUMMYFUNCTION("""COMPUTED_VALUE"""),45483.66666666667)</f>
        <v>45483.66667</v>
      </c>
      <c r="E132" s="1">
        <f>IFERROR(__xludf.DUMMYFUNCTION("""COMPUTED_VALUE"""),111.1)</f>
        <v>111.1</v>
      </c>
      <c r="G132" s="2">
        <f>IFERROR(__xludf.DUMMYFUNCTION("""COMPUTED_VALUE"""),45483.66666666667)</f>
        <v>45483.66667</v>
      </c>
      <c r="H132" s="1">
        <f>IFERROR(__xludf.DUMMYFUNCTION("""COMPUTED_VALUE"""),109.49)</f>
        <v>109.49</v>
      </c>
      <c r="J132" s="2">
        <f>IFERROR(__xludf.DUMMYFUNCTION("""COMPUTED_VALUE"""),45483.66666666667)</f>
        <v>45483.66667</v>
      </c>
      <c r="K132" s="1">
        <f>IFERROR(__xludf.DUMMYFUNCTION("""COMPUTED_VALUE"""),111.07)</f>
        <v>111.07</v>
      </c>
      <c r="M132" s="2">
        <f>IFERROR(__xludf.DUMMYFUNCTION("""COMPUTED_VALUE"""),45483.66666666667)</f>
        <v>45483.66667</v>
      </c>
      <c r="N132" s="1">
        <f>IFERROR(__xludf.DUMMYFUNCTION("""COMPUTED_VALUE"""),3.074129E7)</f>
        <v>30741290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IFERROR(__xludf.DUMMYFUNCTION("""COMPUTED_VALUE"""),111.13)</f>
        <v>111.13</v>
      </c>
      <c r="D133" s="2">
        <f>IFERROR(__xludf.DUMMYFUNCTION("""COMPUTED_VALUE"""),45484.66666666667)</f>
        <v>45484.66667</v>
      </c>
      <c r="E133" s="1">
        <f>IFERROR(__xludf.DUMMYFUNCTION("""COMPUTED_VALUE"""),112.01)</f>
        <v>112.01</v>
      </c>
      <c r="G133" s="2">
        <f>IFERROR(__xludf.DUMMYFUNCTION("""COMPUTED_VALUE"""),45484.66666666667)</f>
        <v>45484.66667</v>
      </c>
      <c r="H133" s="1">
        <f>IFERROR(__xludf.DUMMYFUNCTION("""COMPUTED_VALUE"""),110.47)</f>
        <v>110.47</v>
      </c>
      <c r="J133" s="2">
        <f>IFERROR(__xludf.DUMMYFUNCTION("""COMPUTED_VALUE"""),45484.66666666667)</f>
        <v>45484.66667</v>
      </c>
      <c r="K133" s="1">
        <f>IFERROR(__xludf.DUMMYFUNCTION("""COMPUTED_VALUE"""),111.95)</f>
        <v>111.95</v>
      </c>
      <c r="M133" s="2">
        <f>IFERROR(__xludf.DUMMYFUNCTION("""COMPUTED_VALUE"""),45484.66666666667)</f>
        <v>45484.66667</v>
      </c>
      <c r="N133" s="1">
        <f>IFERROR(__xludf.DUMMYFUNCTION("""COMPUTED_VALUE"""),2.4838917E7)</f>
        <v>24838917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IFERROR(__xludf.DUMMYFUNCTION("""COMPUTED_VALUE"""),111.35)</f>
        <v>111.35</v>
      </c>
      <c r="D134" s="2">
        <f>IFERROR(__xludf.DUMMYFUNCTION("""COMPUTED_VALUE"""),45485.66666666667)</f>
        <v>45485.66667</v>
      </c>
      <c r="E134" s="1">
        <f>IFERROR(__xludf.DUMMYFUNCTION("""COMPUTED_VALUE"""),111.94)</f>
        <v>111.94</v>
      </c>
      <c r="G134" s="2">
        <f>IFERROR(__xludf.DUMMYFUNCTION("""COMPUTED_VALUE"""),45485.66666666667)</f>
        <v>45485.66667</v>
      </c>
      <c r="H134" s="1">
        <f>IFERROR(__xludf.DUMMYFUNCTION("""COMPUTED_VALUE"""),110.42)</f>
        <v>110.42</v>
      </c>
      <c r="J134" s="2">
        <f>IFERROR(__xludf.DUMMYFUNCTION("""COMPUTED_VALUE"""),45485.66666666667)</f>
        <v>45485.66667</v>
      </c>
      <c r="K134" s="1">
        <f>IFERROR(__xludf.DUMMYFUNCTION("""COMPUTED_VALUE"""),111.76)</f>
        <v>111.76</v>
      </c>
      <c r="M134" s="2">
        <f>IFERROR(__xludf.DUMMYFUNCTION("""COMPUTED_VALUE"""),45485.66666666667)</f>
        <v>45485.66667</v>
      </c>
      <c r="N134" s="1">
        <f>IFERROR(__xludf.DUMMYFUNCTION("""COMPUTED_VALUE"""),3.9196304E7)</f>
        <v>39196304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IFERROR(__xludf.DUMMYFUNCTION("""COMPUTED_VALUE"""),112.0)</f>
        <v>112</v>
      </c>
      <c r="D135" s="2">
        <f>IFERROR(__xludf.DUMMYFUNCTION("""COMPUTED_VALUE"""),45488.66666666667)</f>
        <v>45488.66667</v>
      </c>
      <c r="E135" s="1">
        <f>IFERROR(__xludf.DUMMYFUNCTION("""COMPUTED_VALUE"""),112.08)</f>
        <v>112.08</v>
      </c>
      <c r="G135" s="2">
        <f>IFERROR(__xludf.DUMMYFUNCTION("""COMPUTED_VALUE"""),45488.66666666667)</f>
        <v>45488.66667</v>
      </c>
      <c r="H135" s="1">
        <f>IFERROR(__xludf.DUMMYFUNCTION("""COMPUTED_VALUE"""),110.26)</f>
        <v>110.26</v>
      </c>
      <c r="J135" s="2">
        <f>IFERROR(__xludf.DUMMYFUNCTION("""COMPUTED_VALUE"""),45488.66666666667)</f>
        <v>45488.66667</v>
      </c>
      <c r="K135" s="1">
        <f>IFERROR(__xludf.DUMMYFUNCTION("""COMPUTED_VALUE"""),110.58)</f>
        <v>110.58</v>
      </c>
      <c r="M135" s="2">
        <f>IFERROR(__xludf.DUMMYFUNCTION("""COMPUTED_VALUE"""),45488.66666666667)</f>
        <v>45488.66667</v>
      </c>
      <c r="N135" s="1">
        <f>IFERROR(__xludf.DUMMYFUNCTION("""COMPUTED_VALUE"""),3.6491564E7)</f>
        <v>36491564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IFERROR(__xludf.DUMMYFUNCTION("""COMPUTED_VALUE"""),110.62)</f>
        <v>110.62</v>
      </c>
      <c r="D136" s="2">
        <f>IFERROR(__xludf.DUMMYFUNCTION("""COMPUTED_VALUE"""),45489.66666666667)</f>
        <v>45489.66667</v>
      </c>
      <c r="E136" s="1">
        <f>IFERROR(__xludf.DUMMYFUNCTION("""COMPUTED_VALUE"""),112.13)</f>
        <v>112.13</v>
      </c>
      <c r="G136" s="2">
        <f>IFERROR(__xludf.DUMMYFUNCTION("""COMPUTED_VALUE"""),45489.66666666667)</f>
        <v>45489.66667</v>
      </c>
      <c r="H136" s="1">
        <f>IFERROR(__xludf.DUMMYFUNCTION("""COMPUTED_VALUE"""),110.49)</f>
        <v>110.49</v>
      </c>
      <c r="J136" s="2">
        <f>IFERROR(__xludf.DUMMYFUNCTION("""COMPUTED_VALUE"""),45489.66666666667)</f>
        <v>45489.66667</v>
      </c>
      <c r="K136" s="1">
        <f>IFERROR(__xludf.DUMMYFUNCTION("""COMPUTED_VALUE"""),112.13)</f>
        <v>112.13</v>
      </c>
      <c r="M136" s="2">
        <f>IFERROR(__xludf.DUMMYFUNCTION("""COMPUTED_VALUE"""),45489.66666666667)</f>
        <v>45489.66667</v>
      </c>
      <c r="N136" s="1">
        <f>IFERROR(__xludf.DUMMYFUNCTION("""COMPUTED_VALUE"""),2.5379062E7)</f>
        <v>25379062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IFERROR(__xludf.DUMMYFUNCTION("""COMPUTED_VALUE"""),112.07)</f>
        <v>112.07</v>
      </c>
      <c r="D137" s="2">
        <f>IFERROR(__xludf.DUMMYFUNCTION("""COMPUTED_VALUE"""),45490.66666666667)</f>
        <v>45490.66667</v>
      </c>
      <c r="E137" s="1">
        <f>IFERROR(__xludf.DUMMYFUNCTION("""COMPUTED_VALUE"""),113.92)</f>
        <v>113.92</v>
      </c>
      <c r="G137" s="2">
        <f>IFERROR(__xludf.DUMMYFUNCTION("""COMPUTED_VALUE"""),45490.66666666667)</f>
        <v>45490.66667</v>
      </c>
      <c r="H137" s="1">
        <f>IFERROR(__xludf.DUMMYFUNCTION("""COMPUTED_VALUE"""),112.07)</f>
        <v>112.07</v>
      </c>
      <c r="J137" s="2">
        <f>IFERROR(__xludf.DUMMYFUNCTION("""COMPUTED_VALUE"""),45490.66666666667)</f>
        <v>45490.66667</v>
      </c>
      <c r="K137" s="1">
        <f>IFERROR(__xludf.DUMMYFUNCTION("""COMPUTED_VALUE"""),113.8)</f>
        <v>113.8</v>
      </c>
      <c r="M137" s="2">
        <f>IFERROR(__xludf.DUMMYFUNCTION("""COMPUTED_VALUE"""),45490.66666666667)</f>
        <v>45490.66667</v>
      </c>
      <c r="N137" s="1">
        <f>IFERROR(__xludf.DUMMYFUNCTION("""COMPUTED_VALUE"""),4.161589E7)</f>
        <v>41615890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IFERROR(__xludf.DUMMYFUNCTION("""COMPUTED_VALUE"""),113.87)</f>
        <v>113.87</v>
      </c>
      <c r="D138" s="2">
        <f>IFERROR(__xludf.DUMMYFUNCTION("""COMPUTED_VALUE"""),45491.66666666667)</f>
        <v>45491.66667</v>
      </c>
      <c r="E138" s="1">
        <f>IFERROR(__xludf.DUMMYFUNCTION("""COMPUTED_VALUE"""),114.82)</f>
        <v>114.82</v>
      </c>
      <c r="G138" s="2">
        <f>IFERROR(__xludf.DUMMYFUNCTION("""COMPUTED_VALUE"""),45491.66666666667)</f>
        <v>45491.66667</v>
      </c>
      <c r="H138" s="1">
        <f>IFERROR(__xludf.DUMMYFUNCTION("""COMPUTED_VALUE"""),112.89)</f>
        <v>112.89</v>
      </c>
      <c r="J138" s="2">
        <f>IFERROR(__xludf.DUMMYFUNCTION("""COMPUTED_VALUE"""),45491.66666666667)</f>
        <v>45491.66667</v>
      </c>
      <c r="K138" s="1">
        <f>IFERROR(__xludf.DUMMYFUNCTION("""COMPUTED_VALUE"""),113.73)</f>
        <v>113.73</v>
      </c>
      <c r="M138" s="2">
        <f>IFERROR(__xludf.DUMMYFUNCTION("""COMPUTED_VALUE"""),45491.66666666667)</f>
        <v>45491.66667</v>
      </c>
      <c r="N138" s="1">
        <f>IFERROR(__xludf.DUMMYFUNCTION("""COMPUTED_VALUE"""),3.5885258E7)</f>
        <v>35885258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IFERROR(__xludf.DUMMYFUNCTION("""COMPUTED_VALUE"""),113.63)</f>
        <v>113.63</v>
      </c>
      <c r="D139" s="2">
        <f>IFERROR(__xludf.DUMMYFUNCTION("""COMPUTED_VALUE"""),45492.66666666667)</f>
        <v>45492.66667</v>
      </c>
      <c r="E139" s="1">
        <f>IFERROR(__xludf.DUMMYFUNCTION("""COMPUTED_VALUE"""),114.18)</f>
        <v>114.18</v>
      </c>
      <c r="G139" s="2">
        <f>IFERROR(__xludf.DUMMYFUNCTION("""COMPUTED_VALUE"""),45492.66666666667)</f>
        <v>45492.66667</v>
      </c>
      <c r="H139" s="1">
        <f>IFERROR(__xludf.DUMMYFUNCTION("""COMPUTED_VALUE"""),112.77)</f>
        <v>112.77</v>
      </c>
      <c r="J139" s="2">
        <f>IFERROR(__xludf.DUMMYFUNCTION("""COMPUTED_VALUE"""),45492.66666666667)</f>
        <v>45492.66667</v>
      </c>
      <c r="K139" s="1">
        <f>IFERROR(__xludf.DUMMYFUNCTION("""COMPUTED_VALUE"""),113.42)</f>
        <v>113.42</v>
      </c>
      <c r="M139" s="2">
        <f>IFERROR(__xludf.DUMMYFUNCTION("""COMPUTED_VALUE"""),45492.66666666667)</f>
        <v>45492.66667</v>
      </c>
      <c r="N139" s="1">
        <f>IFERROR(__xludf.DUMMYFUNCTION("""COMPUTED_VALUE"""),3.1009928E7)</f>
        <v>31009928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IFERROR(__xludf.DUMMYFUNCTION("""COMPUTED_VALUE"""),111.04)</f>
        <v>111.04</v>
      </c>
      <c r="D140" s="2">
        <f>IFERROR(__xludf.DUMMYFUNCTION("""COMPUTED_VALUE"""),45495.66666666667)</f>
        <v>45495.66667</v>
      </c>
      <c r="E140" s="1">
        <f>IFERROR(__xludf.DUMMYFUNCTION("""COMPUTED_VALUE"""),111.34)</f>
        <v>111.34</v>
      </c>
      <c r="G140" s="2">
        <f>IFERROR(__xludf.DUMMYFUNCTION("""COMPUTED_VALUE"""),45495.66666666667)</f>
        <v>45495.66667</v>
      </c>
      <c r="H140" s="1">
        <f>IFERROR(__xludf.DUMMYFUNCTION("""COMPUTED_VALUE"""),108.74)</f>
        <v>108.74</v>
      </c>
      <c r="J140" s="2">
        <f>IFERROR(__xludf.DUMMYFUNCTION("""COMPUTED_VALUE"""),45495.66666666667)</f>
        <v>45495.66667</v>
      </c>
      <c r="K140" s="1">
        <f>IFERROR(__xludf.DUMMYFUNCTION("""COMPUTED_VALUE"""),110.21)</f>
        <v>110.21</v>
      </c>
      <c r="M140" s="2">
        <f>IFERROR(__xludf.DUMMYFUNCTION("""COMPUTED_VALUE"""),45495.66666666667)</f>
        <v>45495.66667</v>
      </c>
      <c r="N140" s="1">
        <f>IFERROR(__xludf.DUMMYFUNCTION("""COMPUTED_VALUE"""),4.511011E7)</f>
        <v>45110110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IFERROR(__xludf.DUMMYFUNCTION("""COMPUTED_VALUE"""),110.2)</f>
        <v>110.2</v>
      </c>
      <c r="D141" s="2">
        <f>IFERROR(__xludf.DUMMYFUNCTION("""COMPUTED_VALUE"""),45496.66666666667)</f>
        <v>45496.66667</v>
      </c>
      <c r="E141" s="1">
        <f>IFERROR(__xludf.DUMMYFUNCTION("""COMPUTED_VALUE"""),110.46)</f>
        <v>110.46</v>
      </c>
      <c r="G141" s="2">
        <f>IFERROR(__xludf.DUMMYFUNCTION("""COMPUTED_VALUE"""),45496.66666666667)</f>
        <v>45496.66667</v>
      </c>
      <c r="H141" s="1">
        <f>IFERROR(__xludf.DUMMYFUNCTION("""COMPUTED_VALUE"""),107.93)</f>
        <v>107.93</v>
      </c>
      <c r="J141" s="2">
        <f>IFERROR(__xludf.DUMMYFUNCTION("""COMPUTED_VALUE"""),45496.66666666667)</f>
        <v>45496.66667</v>
      </c>
      <c r="K141" s="1">
        <f>IFERROR(__xludf.DUMMYFUNCTION("""COMPUTED_VALUE"""),108.33)</f>
        <v>108.33</v>
      </c>
      <c r="M141" s="2">
        <f>IFERROR(__xludf.DUMMYFUNCTION("""COMPUTED_VALUE"""),45496.66666666667)</f>
        <v>45496.66667</v>
      </c>
      <c r="N141" s="1">
        <f>IFERROR(__xludf.DUMMYFUNCTION("""COMPUTED_VALUE"""),7.0961701E7)</f>
        <v>70961701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IFERROR(__xludf.DUMMYFUNCTION("""COMPUTED_VALUE"""),112.39)</f>
        <v>112.39</v>
      </c>
      <c r="D142" s="2">
        <f>IFERROR(__xludf.DUMMYFUNCTION("""COMPUTED_VALUE"""),45497.66666666667)</f>
        <v>45497.66667</v>
      </c>
      <c r="E142" s="1">
        <f>IFERROR(__xludf.DUMMYFUNCTION("""COMPUTED_VALUE"""),114.26)</f>
        <v>114.26</v>
      </c>
      <c r="G142" s="2">
        <f>IFERROR(__xludf.DUMMYFUNCTION("""COMPUTED_VALUE"""),45497.66666666667)</f>
        <v>45497.66667</v>
      </c>
      <c r="H142" s="1">
        <f>IFERROR(__xludf.DUMMYFUNCTION("""COMPUTED_VALUE"""),111.58)</f>
        <v>111.58</v>
      </c>
      <c r="J142" s="2">
        <f>IFERROR(__xludf.DUMMYFUNCTION("""COMPUTED_VALUE"""),45497.66666666667)</f>
        <v>45497.66667</v>
      </c>
      <c r="K142" s="1">
        <f>IFERROR(__xludf.DUMMYFUNCTION("""COMPUTED_VALUE"""),113.78)</f>
        <v>113.78</v>
      </c>
      <c r="M142" s="2">
        <f>IFERROR(__xludf.DUMMYFUNCTION("""COMPUTED_VALUE"""),45497.66666666667)</f>
        <v>45497.66667</v>
      </c>
      <c r="N142" s="1">
        <f>IFERROR(__xludf.DUMMYFUNCTION("""COMPUTED_VALUE"""),6.6166061E7)</f>
        <v>66166061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IFERROR(__xludf.DUMMYFUNCTION("""COMPUTED_VALUE"""),113.99)</f>
        <v>113.99</v>
      </c>
      <c r="D143" s="2">
        <f>IFERROR(__xludf.DUMMYFUNCTION("""COMPUTED_VALUE"""),45498.66666666667)</f>
        <v>45498.66667</v>
      </c>
      <c r="E143" s="1">
        <f>IFERROR(__xludf.DUMMYFUNCTION("""COMPUTED_VALUE"""),117.08)</f>
        <v>117.08</v>
      </c>
      <c r="G143" s="2">
        <f>IFERROR(__xludf.DUMMYFUNCTION("""COMPUTED_VALUE"""),45498.66666666667)</f>
        <v>45498.66667</v>
      </c>
      <c r="H143" s="1">
        <f>IFERROR(__xludf.DUMMYFUNCTION("""COMPUTED_VALUE"""),113.43)</f>
        <v>113.43</v>
      </c>
      <c r="J143" s="2">
        <f>IFERROR(__xludf.DUMMYFUNCTION("""COMPUTED_VALUE"""),45498.66666666667)</f>
        <v>45498.66667</v>
      </c>
      <c r="K143" s="1">
        <f>IFERROR(__xludf.DUMMYFUNCTION("""COMPUTED_VALUE"""),113.93)</f>
        <v>113.93</v>
      </c>
      <c r="M143" s="2">
        <f>IFERROR(__xludf.DUMMYFUNCTION("""COMPUTED_VALUE"""),45498.66666666667)</f>
        <v>45498.66667</v>
      </c>
      <c r="N143" s="1">
        <f>IFERROR(__xludf.DUMMYFUNCTION("""COMPUTED_VALUE"""),5.5814902E7)</f>
        <v>55814902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IFERROR(__xludf.DUMMYFUNCTION("""COMPUTED_VALUE"""),114.01)</f>
        <v>114.01</v>
      </c>
      <c r="D144" s="2">
        <f>IFERROR(__xludf.DUMMYFUNCTION("""COMPUTED_VALUE"""),45499.66666666667)</f>
        <v>45499.66667</v>
      </c>
      <c r="E144" s="1">
        <f>IFERROR(__xludf.DUMMYFUNCTION("""COMPUTED_VALUE"""),114.25)</f>
        <v>114.25</v>
      </c>
      <c r="G144" s="2">
        <f>IFERROR(__xludf.DUMMYFUNCTION("""COMPUTED_VALUE"""),45499.66666666667)</f>
        <v>45499.66667</v>
      </c>
      <c r="H144" s="1">
        <f>IFERROR(__xludf.DUMMYFUNCTION("""COMPUTED_VALUE"""),112.31)</f>
        <v>112.31</v>
      </c>
      <c r="J144" s="2">
        <f>IFERROR(__xludf.DUMMYFUNCTION("""COMPUTED_VALUE"""),45499.66666666667)</f>
        <v>45499.66667</v>
      </c>
      <c r="K144" s="1">
        <f>IFERROR(__xludf.DUMMYFUNCTION("""COMPUTED_VALUE"""),113.03)</f>
        <v>113.03</v>
      </c>
      <c r="M144" s="2">
        <f>IFERROR(__xludf.DUMMYFUNCTION("""COMPUTED_VALUE"""),45499.66666666667)</f>
        <v>45499.66667</v>
      </c>
      <c r="N144" s="1">
        <f>IFERROR(__xludf.DUMMYFUNCTION("""COMPUTED_VALUE"""),3.2048499E7)</f>
        <v>32048499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IFERROR(__xludf.DUMMYFUNCTION("""COMPUTED_VALUE"""),112.91)</f>
        <v>112.91</v>
      </c>
      <c r="D145" s="2">
        <f>IFERROR(__xludf.DUMMYFUNCTION("""COMPUTED_VALUE"""),45502.66666666667)</f>
        <v>45502.66667</v>
      </c>
      <c r="E145" s="1">
        <f>IFERROR(__xludf.DUMMYFUNCTION("""COMPUTED_VALUE"""),113.1)</f>
        <v>113.1</v>
      </c>
      <c r="G145" s="2">
        <f>IFERROR(__xludf.DUMMYFUNCTION("""COMPUTED_VALUE"""),45502.66666666667)</f>
        <v>45502.66667</v>
      </c>
      <c r="H145" s="1">
        <f>IFERROR(__xludf.DUMMYFUNCTION("""COMPUTED_VALUE"""),112.0)</f>
        <v>112</v>
      </c>
      <c r="J145" s="2">
        <f>IFERROR(__xludf.DUMMYFUNCTION("""COMPUTED_VALUE"""),45502.66666666667)</f>
        <v>45502.66667</v>
      </c>
      <c r="K145" s="1">
        <f>IFERROR(__xludf.DUMMYFUNCTION("""COMPUTED_VALUE"""),112.55)</f>
        <v>112.55</v>
      </c>
      <c r="M145" s="2">
        <f>IFERROR(__xludf.DUMMYFUNCTION("""COMPUTED_VALUE"""),45502.66666666667)</f>
        <v>45502.66667</v>
      </c>
      <c r="N145" s="1">
        <f>IFERROR(__xludf.DUMMYFUNCTION("""COMPUTED_VALUE"""),3.314627E7)</f>
        <v>33146270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IFERROR(__xludf.DUMMYFUNCTION("""COMPUTED_VALUE"""),112.57)</f>
        <v>112.57</v>
      </c>
      <c r="D146" s="2">
        <f>IFERROR(__xludf.DUMMYFUNCTION("""COMPUTED_VALUE"""),45503.66666666667)</f>
        <v>45503.66667</v>
      </c>
      <c r="E146" s="1">
        <f>IFERROR(__xludf.DUMMYFUNCTION("""COMPUTED_VALUE"""),113.28)</f>
        <v>113.28</v>
      </c>
      <c r="G146" s="2">
        <f>IFERROR(__xludf.DUMMYFUNCTION("""COMPUTED_VALUE"""),45503.66666666667)</f>
        <v>45503.66667</v>
      </c>
      <c r="H146" s="1">
        <f>IFERROR(__xludf.DUMMYFUNCTION("""COMPUTED_VALUE"""),112.15)</f>
        <v>112.15</v>
      </c>
      <c r="J146" s="2">
        <f>IFERROR(__xludf.DUMMYFUNCTION("""COMPUTED_VALUE"""),45503.66666666667)</f>
        <v>45503.66667</v>
      </c>
      <c r="K146" s="1">
        <f>IFERROR(__xludf.DUMMYFUNCTION("""COMPUTED_VALUE"""),112.96)</f>
        <v>112.96</v>
      </c>
      <c r="M146" s="2">
        <f>IFERROR(__xludf.DUMMYFUNCTION("""COMPUTED_VALUE"""),45503.66666666667)</f>
        <v>45503.66667</v>
      </c>
      <c r="N146" s="1">
        <f>IFERROR(__xludf.DUMMYFUNCTION("""COMPUTED_VALUE"""),2.9674861E7)</f>
        <v>29674861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IFERROR(__xludf.DUMMYFUNCTION("""COMPUTED_VALUE"""),112.61)</f>
        <v>112.61</v>
      </c>
      <c r="D147" s="2">
        <f>IFERROR(__xludf.DUMMYFUNCTION("""COMPUTED_VALUE"""),45504.66666666667)</f>
        <v>45504.66667</v>
      </c>
      <c r="E147" s="1">
        <f>IFERROR(__xludf.DUMMYFUNCTION("""COMPUTED_VALUE"""),115.03)</f>
        <v>115.03</v>
      </c>
      <c r="G147" s="2">
        <f>IFERROR(__xludf.DUMMYFUNCTION("""COMPUTED_VALUE"""),45504.66666666667)</f>
        <v>45504.66667</v>
      </c>
      <c r="H147" s="1">
        <f>IFERROR(__xludf.DUMMYFUNCTION("""COMPUTED_VALUE"""),112.38)</f>
        <v>112.38</v>
      </c>
      <c r="J147" s="2">
        <f>IFERROR(__xludf.DUMMYFUNCTION("""COMPUTED_VALUE"""),45504.66666666667)</f>
        <v>45504.66667</v>
      </c>
      <c r="K147" s="1">
        <f>IFERROR(__xludf.DUMMYFUNCTION("""COMPUTED_VALUE"""),114.62)</f>
        <v>114.62</v>
      </c>
      <c r="M147" s="2">
        <f>IFERROR(__xludf.DUMMYFUNCTION("""COMPUTED_VALUE"""),45504.66666666667)</f>
        <v>45504.66667</v>
      </c>
      <c r="N147" s="1">
        <f>IFERROR(__xludf.DUMMYFUNCTION("""COMPUTED_VALUE"""),4.1297609E7)</f>
        <v>41297609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IFERROR(__xludf.DUMMYFUNCTION("""COMPUTED_VALUE"""),114.63)</f>
        <v>114.63</v>
      </c>
      <c r="D148" s="2">
        <f>IFERROR(__xludf.DUMMYFUNCTION("""COMPUTED_VALUE"""),45505.66666666667)</f>
        <v>45505.66667</v>
      </c>
      <c r="E148" s="1">
        <f>IFERROR(__xludf.DUMMYFUNCTION("""COMPUTED_VALUE"""),116.65)</f>
        <v>116.65</v>
      </c>
      <c r="G148" s="2">
        <f>IFERROR(__xludf.DUMMYFUNCTION("""COMPUTED_VALUE"""),45505.66666666667)</f>
        <v>45505.66667</v>
      </c>
      <c r="H148" s="1">
        <f>IFERROR(__xludf.DUMMYFUNCTION("""COMPUTED_VALUE"""),113.83)</f>
        <v>113.83</v>
      </c>
      <c r="J148" s="2">
        <f>IFERROR(__xludf.DUMMYFUNCTION("""COMPUTED_VALUE"""),45505.66666666667)</f>
        <v>45505.66667</v>
      </c>
      <c r="K148" s="1">
        <f>IFERROR(__xludf.DUMMYFUNCTION("""COMPUTED_VALUE"""),115.79)</f>
        <v>115.79</v>
      </c>
      <c r="M148" s="2">
        <f>IFERROR(__xludf.DUMMYFUNCTION("""COMPUTED_VALUE"""),45505.66666666667)</f>
        <v>45505.66667</v>
      </c>
      <c r="N148" s="1">
        <f>IFERROR(__xludf.DUMMYFUNCTION("""COMPUTED_VALUE"""),4.6615351E7)</f>
        <v>46615351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IFERROR(__xludf.DUMMYFUNCTION("""COMPUTED_VALUE"""),116.38)</f>
        <v>116.38</v>
      </c>
      <c r="D149" s="2">
        <f>IFERROR(__xludf.DUMMYFUNCTION("""COMPUTED_VALUE"""),45506.66666666667)</f>
        <v>45506.66667</v>
      </c>
      <c r="E149" s="1">
        <f>IFERROR(__xludf.DUMMYFUNCTION("""COMPUTED_VALUE"""),118.6)</f>
        <v>118.6</v>
      </c>
      <c r="G149" s="2">
        <f>IFERROR(__xludf.DUMMYFUNCTION("""COMPUTED_VALUE"""),45506.66666666667)</f>
        <v>45506.66667</v>
      </c>
      <c r="H149" s="1">
        <f>IFERROR(__xludf.DUMMYFUNCTION("""COMPUTED_VALUE"""),113.8)</f>
        <v>113.8</v>
      </c>
      <c r="J149" s="2">
        <f>IFERROR(__xludf.DUMMYFUNCTION("""COMPUTED_VALUE"""),45506.66666666667)</f>
        <v>45506.66667</v>
      </c>
      <c r="K149" s="1">
        <f>IFERROR(__xludf.DUMMYFUNCTION("""COMPUTED_VALUE"""),114.82)</f>
        <v>114.82</v>
      </c>
      <c r="M149" s="2">
        <f>IFERROR(__xludf.DUMMYFUNCTION("""COMPUTED_VALUE"""),45506.66666666667)</f>
        <v>45506.66667</v>
      </c>
      <c r="N149" s="1">
        <f>IFERROR(__xludf.DUMMYFUNCTION("""COMPUTED_VALUE"""),4.8723087E7)</f>
        <v>48723087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IFERROR(__xludf.DUMMYFUNCTION("""COMPUTED_VALUE"""),111.04)</f>
        <v>111.04</v>
      </c>
      <c r="D150" s="2">
        <f>IFERROR(__xludf.DUMMYFUNCTION("""COMPUTED_VALUE"""),45509.66666666667)</f>
        <v>45509.66667</v>
      </c>
      <c r="E150" s="1">
        <f>IFERROR(__xludf.DUMMYFUNCTION("""COMPUTED_VALUE"""),113.0)</f>
        <v>113</v>
      </c>
      <c r="G150" s="2">
        <f>IFERROR(__xludf.DUMMYFUNCTION("""COMPUTED_VALUE"""),45509.66666666667)</f>
        <v>45509.66667</v>
      </c>
      <c r="H150" s="1">
        <f>IFERROR(__xludf.DUMMYFUNCTION("""COMPUTED_VALUE"""),111.04)</f>
        <v>111.04</v>
      </c>
      <c r="J150" s="2">
        <f>IFERROR(__xludf.DUMMYFUNCTION("""COMPUTED_VALUE"""),45509.66666666667)</f>
        <v>45509.66667</v>
      </c>
      <c r="K150" s="1">
        <f>IFERROR(__xludf.DUMMYFUNCTION("""COMPUTED_VALUE"""),112.11)</f>
        <v>112.11</v>
      </c>
      <c r="M150" s="2">
        <f>IFERROR(__xludf.DUMMYFUNCTION("""COMPUTED_VALUE"""),45509.66666666667)</f>
        <v>45509.66667</v>
      </c>
      <c r="N150" s="1">
        <f>IFERROR(__xludf.DUMMYFUNCTION("""COMPUTED_VALUE"""),5.3937665E7)</f>
        <v>53937665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IFERROR(__xludf.DUMMYFUNCTION("""COMPUTED_VALUE"""),112.12)</f>
        <v>112.12</v>
      </c>
      <c r="D151" s="2">
        <f>IFERROR(__xludf.DUMMYFUNCTION("""COMPUTED_VALUE"""),45510.66666666667)</f>
        <v>45510.66667</v>
      </c>
      <c r="E151" s="1">
        <f>IFERROR(__xludf.DUMMYFUNCTION("""COMPUTED_VALUE"""),114.55)</f>
        <v>114.55</v>
      </c>
      <c r="G151" s="2">
        <f>IFERROR(__xludf.DUMMYFUNCTION("""COMPUTED_VALUE"""),45510.66666666667)</f>
        <v>45510.66667</v>
      </c>
      <c r="H151" s="1">
        <f>IFERROR(__xludf.DUMMYFUNCTION("""COMPUTED_VALUE"""),111.82)</f>
        <v>111.82</v>
      </c>
      <c r="J151" s="2">
        <f>IFERROR(__xludf.DUMMYFUNCTION("""COMPUTED_VALUE"""),45510.66666666667)</f>
        <v>45510.66667</v>
      </c>
      <c r="K151" s="1">
        <f>IFERROR(__xludf.DUMMYFUNCTION("""COMPUTED_VALUE"""),113.99)</f>
        <v>113.99</v>
      </c>
      <c r="M151" s="2">
        <f>IFERROR(__xludf.DUMMYFUNCTION("""COMPUTED_VALUE"""),45510.66666666667)</f>
        <v>45510.66667</v>
      </c>
      <c r="N151" s="1">
        <f>IFERROR(__xludf.DUMMYFUNCTION("""COMPUTED_VALUE"""),3.7334799E7)</f>
        <v>37334799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IFERROR(__xludf.DUMMYFUNCTION("""COMPUTED_VALUE"""),114.24)</f>
        <v>114.24</v>
      </c>
      <c r="D152" s="2">
        <f>IFERROR(__xludf.DUMMYFUNCTION("""COMPUTED_VALUE"""),45511.66666666667)</f>
        <v>45511.66667</v>
      </c>
      <c r="E152" s="1">
        <f>IFERROR(__xludf.DUMMYFUNCTION("""COMPUTED_VALUE"""),115.84)</f>
        <v>115.84</v>
      </c>
      <c r="G152" s="2">
        <f>IFERROR(__xludf.DUMMYFUNCTION("""COMPUTED_VALUE"""),45511.66666666667)</f>
        <v>45511.66667</v>
      </c>
      <c r="H152" s="1">
        <f>IFERROR(__xludf.DUMMYFUNCTION("""COMPUTED_VALUE"""),113.53)</f>
        <v>113.53</v>
      </c>
      <c r="J152" s="2">
        <f>IFERROR(__xludf.DUMMYFUNCTION("""COMPUTED_VALUE"""),45511.66666666667)</f>
        <v>45511.66667</v>
      </c>
      <c r="K152" s="1">
        <f>IFERROR(__xludf.DUMMYFUNCTION("""COMPUTED_VALUE"""),114.29)</f>
        <v>114.29</v>
      </c>
      <c r="M152" s="2">
        <f>IFERROR(__xludf.DUMMYFUNCTION("""COMPUTED_VALUE"""),45511.66666666667)</f>
        <v>45511.66667</v>
      </c>
      <c r="N152" s="1">
        <f>IFERROR(__xludf.DUMMYFUNCTION("""COMPUTED_VALUE"""),3.1909359E7)</f>
        <v>31909359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IFERROR(__xludf.DUMMYFUNCTION("""COMPUTED_VALUE"""),114.34)</f>
        <v>114.34</v>
      </c>
      <c r="D153" s="2">
        <f>IFERROR(__xludf.DUMMYFUNCTION("""COMPUTED_VALUE"""),45512.66666666667)</f>
        <v>45512.66667</v>
      </c>
      <c r="E153" s="1">
        <f>IFERROR(__xludf.DUMMYFUNCTION("""COMPUTED_VALUE"""),115.64)</f>
        <v>115.64</v>
      </c>
      <c r="G153" s="2">
        <f>IFERROR(__xludf.DUMMYFUNCTION("""COMPUTED_VALUE"""),45512.66666666667)</f>
        <v>45512.66667</v>
      </c>
      <c r="H153" s="1">
        <f>IFERROR(__xludf.DUMMYFUNCTION("""COMPUTED_VALUE"""),114.13)</f>
        <v>114.13</v>
      </c>
      <c r="J153" s="2">
        <f>IFERROR(__xludf.DUMMYFUNCTION("""COMPUTED_VALUE"""),45512.66666666667)</f>
        <v>45512.66667</v>
      </c>
      <c r="K153" s="1">
        <f>IFERROR(__xludf.DUMMYFUNCTION("""COMPUTED_VALUE"""),115.23)</f>
        <v>115.23</v>
      </c>
      <c r="M153" s="2">
        <f>IFERROR(__xludf.DUMMYFUNCTION("""COMPUTED_VALUE"""),45512.66666666667)</f>
        <v>45512.66667</v>
      </c>
      <c r="N153" s="1">
        <f>IFERROR(__xludf.DUMMYFUNCTION("""COMPUTED_VALUE"""),3.0163126E7)</f>
        <v>30163126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IFERROR(__xludf.DUMMYFUNCTION("""COMPUTED_VALUE"""),115.24)</f>
        <v>115.24</v>
      </c>
      <c r="D154" s="2">
        <f>IFERROR(__xludf.DUMMYFUNCTION("""COMPUTED_VALUE"""),45513.66666666667)</f>
        <v>45513.66667</v>
      </c>
      <c r="E154" s="1">
        <f>IFERROR(__xludf.DUMMYFUNCTION("""COMPUTED_VALUE"""),116.31)</f>
        <v>116.31</v>
      </c>
      <c r="G154" s="2">
        <f>IFERROR(__xludf.DUMMYFUNCTION("""COMPUTED_VALUE"""),45513.66666666667)</f>
        <v>45513.66667</v>
      </c>
      <c r="H154" s="1">
        <f>IFERROR(__xludf.DUMMYFUNCTION("""COMPUTED_VALUE"""),114.51)</f>
        <v>114.51</v>
      </c>
      <c r="J154" s="2">
        <f>IFERROR(__xludf.DUMMYFUNCTION("""COMPUTED_VALUE"""),45513.66666666667)</f>
        <v>45513.66667</v>
      </c>
      <c r="K154" s="1">
        <f>IFERROR(__xludf.DUMMYFUNCTION("""COMPUTED_VALUE"""),115.76)</f>
        <v>115.76</v>
      </c>
      <c r="M154" s="2">
        <f>IFERROR(__xludf.DUMMYFUNCTION("""COMPUTED_VALUE"""),45513.66666666667)</f>
        <v>45513.66667</v>
      </c>
      <c r="N154" s="1">
        <f>IFERROR(__xludf.DUMMYFUNCTION("""COMPUTED_VALUE"""),2.490535E7)</f>
        <v>24905350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IFERROR(__xludf.DUMMYFUNCTION("""COMPUTED_VALUE"""),116.07)</f>
        <v>116.07</v>
      </c>
      <c r="D155" s="2">
        <f>IFERROR(__xludf.DUMMYFUNCTION("""COMPUTED_VALUE"""),45516.66666666667)</f>
        <v>45516.66667</v>
      </c>
      <c r="E155" s="1">
        <f>IFERROR(__xludf.DUMMYFUNCTION("""COMPUTED_VALUE"""),116.19)</f>
        <v>116.19</v>
      </c>
      <c r="G155" s="2">
        <f>IFERROR(__xludf.DUMMYFUNCTION("""COMPUTED_VALUE"""),45516.66666666667)</f>
        <v>45516.66667</v>
      </c>
      <c r="H155" s="1">
        <f>IFERROR(__xludf.DUMMYFUNCTION("""COMPUTED_VALUE"""),114.55)</f>
        <v>114.55</v>
      </c>
      <c r="J155" s="2">
        <f>IFERROR(__xludf.DUMMYFUNCTION("""COMPUTED_VALUE"""),45516.66666666667)</f>
        <v>45516.66667</v>
      </c>
      <c r="K155" s="1">
        <f>IFERROR(__xludf.DUMMYFUNCTION("""COMPUTED_VALUE"""),115.37)</f>
        <v>115.37</v>
      </c>
      <c r="M155" s="2">
        <f>IFERROR(__xludf.DUMMYFUNCTION("""COMPUTED_VALUE"""),45516.66666666667)</f>
        <v>45516.66667</v>
      </c>
      <c r="N155" s="1">
        <f>IFERROR(__xludf.DUMMYFUNCTION("""COMPUTED_VALUE"""),2.3742989E7)</f>
        <v>23742989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IFERROR(__xludf.DUMMYFUNCTION("""COMPUTED_VALUE"""),115.38)</f>
        <v>115.38</v>
      </c>
      <c r="D156" s="2">
        <f>IFERROR(__xludf.DUMMYFUNCTION("""COMPUTED_VALUE"""),45517.66666666667)</f>
        <v>45517.66667</v>
      </c>
      <c r="E156" s="1">
        <f>IFERROR(__xludf.DUMMYFUNCTION("""COMPUTED_VALUE"""),116.1)</f>
        <v>116.1</v>
      </c>
      <c r="G156" s="2">
        <f>IFERROR(__xludf.DUMMYFUNCTION("""COMPUTED_VALUE"""),45517.66666666667)</f>
        <v>45517.66667</v>
      </c>
      <c r="H156" s="1">
        <f>IFERROR(__xludf.DUMMYFUNCTION("""COMPUTED_VALUE"""),115.02)</f>
        <v>115.02</v>
      </c>
      <c r="J156" s="2">
        <f>IFERROR(__xludf.DUMMYFUNCTION("""COMPUTED_VALUE"""),45517.66666666667)</f>
        <v>45517.66667</v>
      </c>
      <c r="K156" s="1">
        <f>IFERROR(__xludf.DUMMYFUNCTION("""COMPUTED_VALUE"""),115.87)</f>
        <v>115.87</v>
      </c>
      <c r="M156" s="2">
        <f>IFERROR(__xludf.DUMMYFUNCTION("""COMPUTED_VALUE"""),45517.66666666667)</f>
        <v>45517.66667</v>
      </c>
      <c r="N156" s="1">
        <f>IFERROR(__xludf.DUMMYFUNCTION("""COMPUTED_VALUE"""),2.3281622E7)</f>
        <v>23281622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IFERROR(__xludf.DUMMYFUNCTION("""COMPUTED_VALUE"""),115.88)</f>
        <v>115.88</v>
      </c>
      <c r="D157" s="2">
        <f>IFERROR(__xludf.DUMMYFUNCTION("""COMPUTED_VALUE"""),45518.66666666667)</f>
        <v>45518.66667</v>
      </c>
      <c r="E157" s="1">
        <f>IFERROR(__xludf.DUMMYFUNCTION("""COMPUTED_VALUE"""),116.69)</f>
        <v>116.69</v>
      </c>
      <c r="G157" s="2">
        <f>IFERROR(__xludf.DUMMYFUNCTION("""COMPUTED_VALUE"""),45518.66666666667)</f>
        <v>45518.66667</v>
      </c>
      <c r="H157" s="1">
        <f>IFERROR(__xludf.DUMMYFUNCTION("""COMPUTED_VALUE"""),115.31)</f>
        <v>115.31</v>
      </c>
      <c r="J157" s="2">
        <f>IFERROR(__xludf.DUMMYFUNCTION("""COMPUTED_VALUE"""),45518.66666666667)</f>
        <v>45518.66667</v>
      </c>
      <c r="K157" s="1">
        <f>IFERROR(__xludf.DUMMYFUNCTION("""COMPUTED_VALUE"""),116.51)</f>
        <v>116.51</v>
      </c>
      <c r="M157" s="2">
        <f>IFERROR(__xludf.DUMMYFUNCTION("""COMPUTED_VALUE"""),45518.66666666667)</f>
        <v>45518.66667</v>
      </c>
      <c r="N157" s="1">
        <f>IFERROR(__xludf.DUMMYFUNCTION("""COMPUTED_VALUE"""),2.0175507E7)</f>
        <v>20175507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IFERROR(__xludf.DUMMYFUNCTION("""COMPUTED_VALUE"""),116.15)</f>
        <v>116.15</v>
      </c>
      <c r="D158" s="2">
        <f>IFERROR(__xludf.DUMMYFUNCTION("""COMPUTED_VALUE"""),45519.66666666667)</f>
        <v>45519.66667</v>
      </c>
      <c r="E158" s="1">
        <f>IFERROR(__xludf.DUMMYFUNCTION("""COMPUTED_VALUE"""),116.21)</f>
        <v>116.21</v>
      </c>
      <c r="G158" s="2">
        <f>IFERROR(__xludf.DUMMYFUNCTION("""COMPUTED_VALUE"""),45519.66666666667)</f>
        <v>45519.66667</v>
      </c>
      <c r="H158" s="1">
        <f>IFERROR(__xludf.DUMMYFUNCTION("""COMPUTED_VALUE"""),112.81)</f>
        <v>112.81</v>
      </c>
      <c r="J158" s="2">
        <f>IFERROR(__xludf.DUMMYFUNCTION("""COMPUTED_VALUE"""),45519.66666666667)</f>
        <v>45519.66667</v>
      </c>
      <c r="K158" s="1">
        <f>IFERROR(__xludf.DUMMYFUNCTION("""COMPUTED_VALUE"""),113.51)</f>
        <v>113.51</v>
      </c>
      <c r="M158" s="2">
        <f>IFERROR(__xludf.DUMMYFUNCTION("""COMPUTED_VALUE"""),45519.66666666667)</f>
        <v>45519.66667</v>
      </c>
      <c r="N158" s="1">
        <f>IFERROR(__xludf.DUMMYFUNCTION("""COMPUTED_VALUE"""),4.5224981E7)</f>
        <v>45224981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IFERROR(__xludf.DUMMYFUNCTION("""COMPUTED_VALUE"""),113.74)</f>
        <v>113.74</v>
      </c>
      <c r="D159" s="2">
        <f>IFERROR(__xludf.DUMMYFUNCTION("""COMPUTED_VALUE"""),45520.66666666667)</f>
        <v>45520.66667</v>
      </c>
      <c r="E159" s="1">
        <f>IFERROR(__xludf.DUMMYFUNCTION("""COMPUTED_VALUE"""),115.09)</f>
        <v>115.09</v>
      </c>
      <c r="G159" s="2">
        <f>IFERROR(__xludf.DUMMYFUNCTION("""COMPUTED_VALUE"""),45520.66666666667)</f>
        <v>45520.66667</v>
      </c>
      <c r="H159" s="1">
        <f>IFERROR(__xludf.DUMMYFUNCTION("""COMPUTED_VALUE"""),113.44)</f>
        <v>113.44</v>
      </c>
      <c r="J159" s="2">
        <f>IFERROR(__xludf.DUMMYFUNCTION("""COMPUTED_VALUE"""),45520.66666666667)</f>
        <v>45520.66667</v>
      </c>
      <c r="K159" s="1">
        <f>IFERROR(__xludf.DUMMYFUNCTION("""COMPUTED_VALUE"""),114.97)</f>
        <v>114.97</v>
      </c>
      <c r="M159" s="2">
        <f>IFERROR(__xludf.DUMMYFUNCTION("""COMPUTED_VALUE"""),45520.66666666667)</f>
        <v>45520.66667</v>
      </c>
      <c r="N159" s="1">
        <f>IFERROR(__xludf.DUMMYFUNCTION("""COMPUTED_VALUE"""),2.5933323E7)</f>
        <v>25933323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IFERROR(__xludf.DUMMYFUNCTION("""COMPUTED_VALUE"""),114.97)</f>
        <v>114.97</v>
      </c>
      <c r="D160" s="2">
        <f>IFERROR(__xludf.DUMMYFUNCTION("""COMPUTED_VALUE"""),45523.66666666667)</f>
        <v>45523.66667</v>
      </c>
      <c r="E160" s="1">
        <f>IFERROR(__xludf.DUMMYFUNCTION("""COMPUTED_VALUE"""),116.1)</f>
        <v>116.1</v>
      </c>
      <c r="G160" s="2">
        <f>IFERROR(__xludf.DUMMYFUNCTION("""COMPUTED_VALUE"""),45523.66666666667)</f>
        <v>45523.66667</v>
      </c>
      <c r="H160" s="1">
        <f>IFERROR(__xludf.DUMMYFUNCTION("""COMPUTED_VALUE"""),114.97)</f>
        <v>114.97</v>
      </c>
      <c r="J160" s="2">
        <f>IFERROR(__xludf.DUMMYFUNCTION("""COMPUTED_VALUE"""),45523.66666666667)</f>
        <v>45523.66667</v>
      </c>
      <c r="K160" s="1">
        <f>IFERROR(__xludf.DUMMYFUNCTION("""COMPUTED_VALUE"""),115.96)</f>
        <v>115.96</v>
      </c>
      <c r="M160" s="2">
        <f>IFERROR(__xludf.DUMMYFUNCTION("""COMPUTED_VALUE"""),45523.66666666667)</f>
        <v>45523.66667</v>
      </c>
      <c r="N160" s="1">
        <f>IFERROR(__xludf.DUMMYFUNCTION("""COMPUTED_VALUE"""),2.2123896E7)</f>
        <v>22123896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IFERROR(__xludf.DUMMYFUNCTION("""COMPUTED_VALUE"""),115.79)</f>
        <v>115.79</v>
      </c>
      <c r="D161" s="2">
        <f>IFERROR(__xludf.DUMMYFUNCTION("""COMPUTED_VALUE"""),45524.66666666667)</f>
        <v>45524.66667</v>
      </c>
      <c r="E161" s="1">
        <f>IFERROR(__xludf.DUMMYFUNCTION("""COMPUTED_VALUE"""),116.46)</f>
        <v>116.46</v>
      </c>
      <c r="G161" s="2">
        <f>IFERROR(__xludf.DUMMYFUNCTION("""COMPUTED_VALUE"""),45524.66666666667)</f>
        <v>45524.66667</v>
      </c>
      <c r="H161" s="1">
        <f>IFERROR(__xludf.DUMMYFUNCTION("""COMPUTED_VALUE"""),115.31)</f>
        <v>115.31</v>
      </c>
      <c r="J161" s="2">
        <f>IFERROR(__xludf.DUMMYFUNCTION("""COMPUTED_VALUE"""),45524.66666666667)</f>
        <v>45524.66667</v>
      </c>
      <c r="K161" s="1">
        <f>IFERROR(__xludf.DUMMYFUNCTION("""COMPUTED_VALUE"""),115.96)</f>
        <v>115.96</v>
      </c>
      <c r="M161" s="2">
        <f>IFERROR(__xludf.DUMMYFUNCTION("""COMPUTED_VALUE"""),45524.66666666667)</f>
        <v>45524.66667</v>
      </c>
      <c r="N161" s="1">
        <f>IFERROR(__xludf.DUMMYFUNCTION("""COMPUTED_VALUE"""),2.1327552E7)</f>
        <v>21327552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IFERROR(__xludf.DUMMYFUNCTION("""COMPUTED_VALUE"""),115.96)</f>
        <v>115.96</v>
      </c>
      <c r="D162" s="2">
        <f>IFERROR(__xludf.DUMMYFUNCTION("""COMPUTED_VALUE"""),45525.66666666667)</f>
        <v>45525.66667</v>
      </c>
      <c r="E162" s="1">
        <f>IFERROR(__xludf.DUMMYFUNCTION("""COMPUTED_VALUE"""),116.45)</f>
        <v>116.45</v>
      </c>
      <c r="G162" s="2">
        <f>IFERROR(__xludf.DUMMYFUNCTION("""COMPUTED_VALUE"""),45525.66666666667)</f>
        <v>45525.66667</v>
      </c>
      <c r="H162" s="1">
        <f>IFERROR(__xludf.DUMMYFUNCTION("""COMPUTED_VALUE"""),115.41)</f>
        <v>115.41</v>
      </c>
      <c r="J162" s="2">
        <f>IFERROR(__xludf.DUMMYFUNCTION("""COMPUTED_VALUE"""),45525.66666666667)</f>
        <v>45525.66667</v>
      </c>
      <c r="K162" s="1">
        <f>IFERROR(__xludf.DUMMYFUNCTION("""COMPUTED_VALUE"""),116.16)</f>
        <v>116.16</v>
      </c>
      <c r="M162" s="2">
        <f>IFERROR(__xludf.DUMMYFUNCTION("""COMPUTED_VALUE"""),45525.66666666667)</f>
        <v>45525.66667</v>
      </c>
      <c r="N162" s="1">
        <f>IFERROR(__xludf.DUMMYFUNCTION("""COMPUTED_VALUE"""),2.1143733E7)</f>
        <v>21143733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IFERROR(__xludf.DUMMYFUNCTION("""COMPUTED_VALUE"""),116.27)</f>
        <v>116.27</v>
      </c>
      <c r="D163" s="2">
        <f>IFERROR(__xludf.DUMMYFUNCTION("""COMPUTED_VALUE"""),45526.66666666667)</f>
        <v>45526.66667</v>
      </c>
      <c r="E163" s="1">
        <f>IFERROR(__xludf.DUMMYFUNCTION("""COMPUTED_VALUE"""),116.4)</f>
        <v>116.4</v>
      </c>
      <c r="G163" s="2">
        <f>IFERROR(__xludf.DUMMYFUNCTION("""COMPUTED_VALUE"""),45526.66666666667)</f>
        <v>45526.66667</v>
      </c>
      <c r="H163" s="1">
        <f>IFERROR(__xludf.DUMMYFUNCTION("""COMPUTED_VALUE"""),115.22)</f>
        <v>115.22</v>
      </c>
      <c r="J163" s="2">
        <f>IFERROR(__xludf.DUMMYFUNCTION("""COMPUTED_VALUE"""),45526.66666666667)</f>
        <v>45526.66667</v>
      </c>
      <c r="K163" s="1">
        <f>IFERROR(__xludf.DUMMYFUNCTION("""COMPUTED_VALUE"""),115.82)</f>
        <v>115.82</v>
      </c>
      <c r="M163" s="2">
        <f>IFERROR(__xludf.DUMMYFUNCTION("""COMPUTED_VALUE"""),45526.66666666667)</f>
        <v>45526.66667</v>
      </c>
      <c r="N163" s="1">
        <f>IFERROR(__xludf.DUMMYFUNCTION("""COMPUTED_VALUE"""),1.8416645E7)</f>
        <v>18416645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IFERROR(__xludf.DUMMYFUNCTION("""COMPUTED_VALUE"""),116.04)</f>
        <v>116.04</v>
      </c>
      <c r="D164" s="2">
        <f>IFERROR(__xludf.DUMMYFUNCTION("""COMPUTED_VALUE"""),45527.66666666667)</f>
        <v>45527.66667</v>
      </c>
      <c r="E164" s="1">
        <f>IFERROR(__xludf.DUMMYFUNCTION("""COMPUTED_VALUE"""),117.37)</f>
        <v>117.37</v>
      </c>
      <c r="G164" s="2">
        <f>IFERROR(__xludf.DUMMYFUNCTION("""COMPUTED_VALUE"""),45527.66666666667)</f>
        <v>45527.66667</v>
      </c>
      <c r="H164" s="1">
        <f>IFERROR(__xludf.DUMMYFUNCTION("""COMPUTED_VALUE"""),115.93)</f>
        <v>115.93</v>
      </c>
      <c r="J164" s="2">
        <f>IFERROR(__xludf.DUMMYFUNCTION("""COMPUTED_VALUE"""),45527.66666666667)</f>
        <v>45527.66667</v>
      </c>
      <c r="K164" s="1">
        <f>IFERROR(__xludf.DUMMYFUNCTION("""COMPUTED_VALUE"""),117.23)</f>
        <v>117.23</v>
      </c>
      <c r="M164" s="2">
        <f>IFERROR(__xludf.DUMMYFUNCTION("""COMPUTED_VALUE"""),45527.66666666667)</f>
        <v>45527.66667</v>
      </c>
      <c r="N164" s="1">
        <f>IFERROR(__xludf.DUMMYFUNCTION("""COMPUTED_VALUE"""),2.3159833E7)</f>
        <v>23159833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IFERROR(__xludf.DUMMYFUNCTION("""COMPUTED_VALUE"""),117.41)</f>
        <v>117.41</v>
      </c>
      <c r="D165" s="2">
        <f>IFERROR(__xludf.DUMMYFUNCTION("""COMPUTED_VALUE"""),45530.66666666667)</f>
        <v>45530.66667</v>
      </c>
      <c r="E165" s="1">
        <f>IFERROR(__xludf.DUMMYFUNCTION("""COMPUTED_VALUE"""),118.48)</f>
        <v>118.48</v>
      </c>
      <c r="G165" s="2">
        <f>IFERROR(__xludf.DUMMYFUNCTION("""COMPUTED_VALUE"""),45530.66666666667)</f>
        <v>45530.66667</v>
      </c>
      <c r="H165" s="1">
        <f>IFERROR(__xludf.DUMMYFUNCTION("""COMPUTED_VALUE"""),117.2)</f>
        <v>117.2</v>
      </c>
      <c r="J165" s="2">
        <f>IFERROR(__xludf.DUMMYFUNCTION("""COMPUTED_VALUE"""),45530.66666666667)</f>
        <v>45530.66667</v>
      </c>
      <c r="K165" s="1">
        <f>IFERROR(__xludf.DUMMYFUNCTION("""COMPUTED_VALUE"""),117.55)</f>
        <v>117.55</v>
      </c>
      <c r="M165" s="2">
        <f>IFERROR(__xludf.DUMMYFUNCTION("""COMPUTED_VALUE"""),45530.66666666667)</f>
        <v>45530.66667</v>
      </c>
      <c r="N165" s="1">
        <f>IFERROR(__xludf.DUMMYFUNCTION("""COMPUTED_VALUE"""),2.4794875E7)</f>
        <v>24794875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IFERROR(__xludf.DUMMYFUNCTION("""COMPUTED_VALUE"""),117.4)</f>
        <v>117.4</v>
      </c>
      <c r="D166" s="2">
        <f>IFERROR(__xludf.DUMMYFUNCTION("""COMPUTED_VALUE"""),45531.66666666667)</f>
        <v>45531.66667</v>
      </c>
      <c r="E166" s="1">
        <f>IFERROR(__xludf.DUMMYFUNCTION("""COMPUTED_VALUE"""),117.7)</f>
        <v>117.7</v>
      </c>
      <c r="G166" s="2">
        <f>IFERROR(__xludf.DUMMYFUNCTION("""COMPUTED_VALUE"""),45531.66666666667)</f>
        <v>45531.66667</v>
      </c>
      <c r="H166" s="1">
        <f>IFERROR(__xludf.DUMMYFUNCTION("""COMPUTED_VALUE"""),116.55)</f>
        <v>116.55</v>
      </c>
      <c r="J166" s="2">
        <f>IFERROR(__xludf.DUMMYFUNCTION("""COMPUTED_VALUE"""),45531.66666666667)</f>
        <v>45531.66667</v>
      </c>
      <c r="K166" s="1">
        <f>IFERROR(__xludf.DUMMYFUNCTION("""COMPUTED_VALUE"""),116.83)</f>
        <v>116.83</v>
      </c>
      <c r="M166" s="2">
        <f>IFERROR(__xludf.DUMMYFUNCTION("""COMPUTED_VALUE"""),45531.66666666667)</f>
        <v>45531.66667</v>
      </c>
      <c r="N166" s="1">
        <f>IFERROR(__xludf.DUMMYFUNCTION("""COMPUTED_VALUE"""),2.129468E7)</f>
        <v>21294680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IFERROR(__xludf.DUMMYFUNCTION("""COMPUTED_VALUE"""),116.8)</f>
        <v>116.8</v>
      </c>
      <c r="D167" s="2">
        <f>IFERROR(__xludf.DUMMYFUNCTION("""COMPUTED_VALUE"""),45532.66666666667)</f>
        <v>45532.66667</v>
      </c>
      <c r="E167" s="1">
        <f>IFERROR(__xludf.DUMMYFUNCTION("""COMPUTED_VALUE"""),118.28)</f>
        <v>118.28</v>
      </c>
      <c r="G167" s="2">
        <f>IFERROR(__xludf.DUMMYFUNCTION("""COMPUTED_VALUE"""),45532.66666666667)</f>
        <v>45532.66667</v>
      </c>
      <c r="H167" s="1">
        <f>IFERROR(__xludf.DUMMYFUNCTION("""COMPUTED_VALUE"""),116.8)</f>
        <v>116.8</v>
      </c>
      <c r="J167" s="2">
        <f>IFERROR(__xludf.DUMMYFUNCTION("""COMPUTED_VALUE"""),45532.66666666667)</f>
        <v>45532.66667</v>
      </c>
      <c r="K167" s="1">
        <f>IFERROR(__xludf.DUMMYFUNCTION("""COMPUTED_VALUE"""),117.71)</f>
        <v>117.71</v>
      </c>
      <c r="M167" s="2">
        <f>IFERROR(__xludf.DUMMYFUNCTION("""COMPUTED_VALUE"""),45532.66666666667)</f>
        <v>45532.66667</v>
      </c>
      <c r="N167" s="1">
        <f>IFERROR(__xludf.DUMMYFUNCTION("""COMPUTED_VALUE"""),2.1187552E7)</f>
        <v>21187552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IFERROR(__xludf.DUMMYFUNCTION("""COMPUTED_VALUE"""),117.71)</f>
        <v>117.71</v>
      </c>
      <c r="D168" s="2">
        <f>IFERROR(__xludf.DUMMYFUNCTION("""COMPUTED_VALUE"""),45533.66666666667)</f>
        <v>45533.66667</v>
      </c>
      <c r="E168" s="1">
        <f>IFERROR(__xludf.DUMMYFUNCTION("""COMPUTED_VALUE"""),117.93)</f>
        <v>117.93</v>
      </c>
      <c r="G168" s="2">
        <f>IFERROR(__xludf.DUMMYFUNCTION("""COMPUTED_VALUE"""),45533.66666666667)</f>
        <v>45533.66667</v>
      </c>
      <c r="H168" s="1">
        <f>IFERROR(__xludf.DUMMYFUNCTION("""COMPUTED_VALUE"""),116.57)</f>
        <v>116.57</v>
      </c>
      <c r="J168" s="2">
        <f>IFERROR(__xludf.DUMMYFUNCTION("""COMPUTED_VALUE"""),45533.66666666667)</f>
        <v>45533.66667</v>
      </c>
      <c r="K168" s="1">
        <f>IFERROR(__xludf.DUMMYFUNCTION("""COMPUTED_VALUE"""),117.38)</f>
        <v>117.38</v>
      </c>
      <c r="M168" s="2">
        <f>IFERROR(__xludf.DUMMYFUNCTION("""COMPUTED_VALUE"""),45533.66666666667)</f>
        <v>45533.66667</v>
      </c>
      <c r="N168" s="1">
        <f>IFERROR(__xludf.DUMMYFUNCTION("""COMPUTED_VALUE"""),2.1811464E7)</f>
        <v>21811464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IFERROR(__xludf.DUMMYFUNCTION("""COMPUTED_VALUE"""),117.27)</f>
        <v>117.27</v>
      </c>
      <c r="D169" s="2">
        <f>IFERROR(__xludf.DUMMYFUNCTION("""COMPUTED_VALUE"""),45534.66666666667)</f>
        <v>45534.66667</v>
      </c>
      <c r="E169" s="1">
        <f>IFERROR(__xludf.DUMMYFUNCTION("""COMPUTED_VALUE"""),118.29)</f>
        <v>118.29</v>
      </c>
      <c r="G169" s="2">
        <f>IFERROR(__xludf.DUMMYFUNCTION("""COMPUTED_VALUE"""),45534.66666666667)</f>
        <v>45534.66667</v>
      </c>
      <c r="H169" s="1">
        <f>IFERROR(__xludf.DUMMYFUNCTION("""COMPUTED_VALUE"""),117.0)</f>
        <v>117</v>
      </c>
      <c r="J169" s="2">
        <f>IFERROR(__xludf.DUMMYFUNCTION("""COMPUTED_VALUE"""),45534.66666666667)</f>
        <v>45534.66667</v>
      </c>
      <c r="K169" s="1">
        <f>IFERROR(__xludf.DUMMYFUNCTION("""COMPUTED_VALUE"""),118.23)</f>
        <v>118.23</v>
      </c>
      <c r="M169" s="2">
        <f>IFERROR(__xludf.DUMMYFUNCTION("""COMPUTED_VALUE"""),45534.66666666667)</f>
        <v>45534.66667</v>
      </c>
      <c r="N169" s="1">
        <f>IFERROR(__xludf.DUMMYFUNCTION("""COMPUTED_VALUE"""),3.0661663E7)</f>
        <v>30661663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IFERROR(__xludf.DUMMYFUNCTION("""COMPUTED_VALUE"""),118.35)</f>
        <v>118.35</v>
      </c>
      <c r="D170" s="2">
        <f>IFERROR(__xludf.DUMMYFUNCTION("""COMPUTED_VALUE"""),45538.66666666667)</f>
        <v>45538.66667</v>
      </c>
      <c r="E170" s="1">
        <f>IFERROR(__xludf.DUMMYFUNCTION("""COMPUTED_VALUE"""),121.21)</f>
        <v>121.21</v>
      </c>
      <c r="G170" s="2">
        <f>IFERROR(__xludf.DUMMYFUNCTION("""COMPUTED_VALUE"""),45538.66666666667)</f>
        <v>45538.66667</v>
      </c>
      <c r="H170" s="1">
        <f>IFERROR(__xludf.DUMMYFUNCTION("""COMPUTED_VALUE"""),118.29)</f>
        <v>118.29</v>
      </c>
      <c r="J170" s="2">
        <f>IFERROR(__xludf.DUMMYFUNCTION("""COMPUTED_VALUE"""),45538.66666666667)</f>
        <v>45538.66667</v>
      </c>
      <c r="K170" s="1">
        <f>IFERROR(__xludf.DUMMYFUNCTION("""COMPUTED_VALUE"""),121.1)</f>
        <v>121.1</v>
      </c>
      <c r="M170" s="2">
        <f>IFERROR(__xludf.DUMMYFUNCTION("""COMPUTED_VALUE"""),45538.66666666667)</f>
        <v>45538.66667</v>
      </c>
      <c r="N170" s="1">
        <f>IFERROR(__xludf.DUMMYFUNCTION("""COMPUTED_VALUE"""),5.1641813E7)</f>
        <v>51641813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IFERROR(__xludf.DUMMYFUNCTION("""COMPUTED_VALUE"""),121.45)</f>
        <v>121.45</v>
      </c>
      <c r="D171" s="2">
        <f>IFERROR(__xludf.DUMMYFUNCTION("""COMPUTED_VALUE"""),45539.66666666667)</f>
        <v>45539.66667</v>
      </c>
      <c r="E171" s="1">
        <f>IFERROR(__xludf.DUMMYFUNCTION("""COMPUTED_VALUE"""),124.08)</f>
        <v>124.08</v>
      </c>
      <c r="G171" s="2">
        <f>IFERROR(__xludf.DUMMYFUNCTION("""COMPUTED_VALUE"""),45539.66666666667)</f>
        <v>45539.66667</v>
      </c>
      <c r="H171" s="1">
        <f>IFERROR(__xludf.DUMMYFUNCTION("""COMPUTED_VALUE"""),120.53)</f>
        <v>120.53</v>
      </c>
      <c r="J171" s="2">
        <f>IFERROR(__xludf.DUMMYFUNCTION("""COMPUTED_VALUE"""),45539.66666666667)</f>
        <v>45539.66667</v>
      </c>
      <c r="K171" s="1">
        <f>IFERROR(__xludf.DUMMYFUNCTION("""COMPUTED_VALUE"""),123.79)</f>
        <v>123.79</v>
      </c>
      <c r="M171" s="2">
        <f>IFERROR(__xludf.DUMMYFUNCTION("""COMPUTED_VALUE"""),45539.66666666667)</f>
        <v>45539.66667</v>
      </c>
      <c r="N171" s="1">
        <f>IFERROR(__xludf.DUMMYFUNCTION("""COMPUTED_VALUE"""),7.2496868E7)</f>
        <v>72496868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IFERROR(__xludf.DUMMYFUNCTION("""COMPUTED_VALUE"""),123.53)</f>
        <v>123.53</v>
      </c>
      <c r="D172" s="2">
        <f>IFERROR(__xludf.DUMMYFUNCTION("""COMPUTED_VALUE"""),45540.66666666667)</f>
        <v>45540.66667</v>
      </c>
      <c r="E172" s="1">
        <f>IFERROR(__xludf.DUMMYFUNCTION("""COMPUTED_VALUE"""),124.63)</f>
        <v>124.63</v>
      </c>
      <c r="G172" s="2">
        <f>IFERROR(__xludf.DUMMYFUNCTION("""COMPUTED_VALUE"""),45540.66666666667)</f>
        <v>45540.66667</v>
      </c>
      <c r="H172" s="1">
        <f>IFERROR(__xludf.DUMMYFUNCTION("""COMPUTED_VALUE"""),122.86)</f>
        <v>122.86</v>
      </c>
      <c r="J172" s="2">
        <f>IFERROR(__xludf.DUMMYFUNCTION("""COMPUTED_VALUE"""),45540.66666666667)</f>
        <v>45540.66667</v>
      </c>
      <c r="K172" s="1">
        <f>IFERROR(__xludf.DUMMYFUNCTION("""COMPUTED_VALUE"""),123.59)</f>
        <v>123.59</v>
      </c>
      <c r="M172" s="2">
        <f>IFERROR(__xludf.DUMMYFUNCTION("""COMPUTED_VALUE"""),45540.66666666667)</f>
        <v>45540.66667</v>
      </c>
      <c r="N172" s="1">
        <f>IFERROR(__xludf.DUMMYFUNCTION("""COMPUTED_VALUE"""),7.9131407E7)</f>
        <v>79131407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IFERROR(__xludf.DUMMYFUNCTION("""COMPUTED_VALUE"""),123.59)</f>
        <v>123.59</v>
      </c>
      <c r="D173" s="2">
        <f>IFERROR(__xludf.DUMMYFUNCTION("""COMPUTED_VALUE"""),45541.66666666667)</f>
        <v>45541.66667</v>
      </c>
      <c r="E173" s="1">
        <f>IFERROR(__xludf.DUMMYFUNCTION("""COMPUTED_VALUE"""),125.6)</f>
        <v>125.6</v>
      </c>
      <c r="G173" s="2">
        <f>IFERROR(__xludf.DUMMYFUNCTION("""COMPUTED_VALUE"""),45541.66666666667)</f>
        <v>45541.66667</v>
      </c>
      <c r="H173" s="1">
        <f>IFERROR(__xludf.DUMMYFUNCTION("""COMPUTED_VALUE"""),123.59)</f>
        <v>123.59</v>
      </c>
      <c r="J173" s="2">
        <f>IFERROR(__xludf.DUMMYFUNCTION("""COMPUTED_VALUE"""),45541.66666666667)</f>
        <v>45541.66667</v>
      </c>
      <c r="K173" s="1">
        <f>IFERROR(__xludf.DUMMYFUNCTION("""COMPUTED_VALUE"""),125.5)</f>
        <v>125.5</v>
      </c>
      <c r="M173" s="2">
        <f>IFERROR(__xludf.DUMMYFUNCTION("""COMPUTED_VALUE"""),45541.66666666667)</f>
        <v>45541.66667</v>
      </c>
      <c r="N173" s="1">
        <f>IFERROR(__xludf.DUMMYFUNCTION("""COMPUTED_VALUE"""),6.5549209E7)</f>
        <v>65549209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IFERROR(__xludf.DUMMYFUNCTION("""COMPUTED_VALUE"""),125.47)</f>
        <v>125.47</v>
      </c>
      <c r="D174" s="2">
        <f>IFERROR(__xludf.DUMMYFUNCTION("""COMPUTED_VALUE"""),45544.66666666667)</f>
        <v>45544.66667</v>
      </c>
      <c r="E174" s="1">
        <f>IFERROR(__xludf.DUMMYFUNCTION("""COMPUTED_VALUE"""),128.95)</f>
        <v>128.95</v>
      </c>
      <c r="G174" s="2">
        <f>IFERROR(__xludf.DUMMYFUNCTION("""COMPUTED_VALUE"""),45544.66666666667)</f>
        <v>45544.66667</v>
      </c>
      <c r="H174" s="1">
        <f>IFERROR(__xludf.DUMMYFUNCTION("""COMPUTED_VALUE"""),125.24)</f>
        <v>125.24</v>
      </c>
      <c r="J174" s="2">
        <f>IFERROR(__xludf.DUMMYFUNCTION("""COMPUTED_VALUE"""),45544.66666666667)</f>
        <v>45544.66667</v>
      </c>
      <c r="K174" s="1">
        <f>IFERROR(__xludf.DUMMYFUNCTION("""COMPUTED_VALUE"""),128.56)</f>
        <v>128.56</v>
      </c>
      <c r="M174" s="2">
        <f>IFERROR(__xludf.DUMMYFUNCTION("""COMPUTED_VALUE"""),45544.66666666667)</f>
        <v>45544.66667</v>
      </c>
      <c r="N174" s="1">
        <f>IFERROR(__xludf.DUMMYFUNCTION("""COMPUTED_VALUE"""),6.2350907E7)</f>
        <v>62350907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IFERROR(__xludf.DUMMYFUNCTION("""COMPUTED_VALUE"""),128.32)</f>
        <v>128.32</v>
      </c>
      <c r="D175" s="2">
        <f>IFERROR(__xludf.DUMMYFUNCTION("""COMPUTED_VALUE"""),45545.66666666667)</f>
        <v>45545.66667</v>
      </c>
      <c r="E175" s="1">
        <f>IFERROR(__xludf.DUMMYFUNCTION("""COMPUTED_VALUE"""),130.55)</f>
        <v>130.55</v>
      </c>
      <c r="G175" s="2">
        <f>IFERROR(__xludf.DUMMYFUNCTION("""COMPUTED_VALUE"""),45545.66666666667)</f>
        <v>45545.66667</v>
      </c>
      <c r="H175" s="1">
        <f>IFERROR(__xludf.DUMMYFUNCTION("""COMPUTED_VALUE"""),127.58)</f>
        <v>127.58</v>
      </c>
      <c r="J175" s="2">
        <f>IFERROR(__xludf.DUMMYFUNCTION("""COMPUTED_VALUE"""),45545.66666666667)</f>
        <v>45545.66667</v>
      </c>
      <c r="K175" s="1">
        <f>IFERROR(__xludf.DUMMYFUNCTION("""COMPUTED_VALUE"""),129.71)</f>
        <v>129.71</v>
      </c>
      <c r="M175" s="2">
        <f>IFERROR(__xludf.DUMMYFUNCTION("""COMPUTED_VALUE"""),45545.66666666667)</f>
        <v>45545.66667</v>
      </c>
      <c r="N175" s="1">
        <f>IFERROR(__xludf.DUMMYFUNCTION("""COMPUTED_VALUE"""),6.5292008E7)</f>
        <v>65292008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IFERROR(__xludf.DUMMYFUNCTION("""COMPUTED_VALUE"""),129.71)</f>
        <v>129.71</v>
      </c>
      <c r="D176" s="2">
        <f>IFERROR(__xludf.DUMMYFUNCTION("""COMPUTED_VALUE"""),45546.66666666667)</f>
        <v>45546.66667</v>
      </c>
      <c r="E176" s="1">
        <f>IFERROR(__xludf.DUMMYFUNCTION("""COMPUTED_VALUE"""),129.71)</f>
        <v>129.71</v>
      </c>
      <c r="G176" s="2">
        <f>IFERROR(__xludf.DUMMYFUNCTION("""COMPUTED_VALUE"""),45546.66666666667)</f>
        <v>45546.66667</v>
      </c>
      <c r="H176" s="1">
        <f>IFERROR(__xludf.DUMMYFUNCTION("""COMPUTED_VALUE"""),127.1)</f>
        <v>127.1</v>
      </c>
      <c r="J176" s="2">
        <f>IFERROR(__xludf.DUMMYFUNCTION("""COMPUTED_VALUE"""),45546.66666666667)</f>
        <v>45546.66667</v>
      </c>
      <c r="K176" s="1">
        <f>IFERROR(__xludf.DUMMYFUNCTION("""COMPUTED_VALUE"""),128.32)</f>
        <v>128.32</v>
      </c>
      <c r="M176" s="2">
        <f>IFERROR(__xludf.DUMMYFUNCTION("""COMPUTED_VALUE"""),45546.66666666667)</f>
        <v>45546.66667</v>
      </c>
      <c r="N176" s="1">
        <f>IFERROR(__xludf.DUMMYFUNCTION("""COMPUTED_VALUE"""),4.2074366E7)</f>
        <v>42074366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IFERROR(__xludf.DUMMYFUNCTION("""COMPUTED_VALUE"""),128.3)</f>
        <v>128.3</v>
      </c>
      <c r="D177" s="2">
        <f>IFERROR(__xludf.DUMMYFUNCTION("""COMPUTED_VALUE"""),45547.66666666667)</f>
        <v>45547.66667</v>
      </c>
      <c r="E177" s="1">
        <f>IFERROR(__xludf.DUMMYFUNCTION("""COMPUTED_VALUE"""),129.33)</f>
        <v>129.33</v>
      </c>
      <c r="G177" s="2">
        <f>IFERROR(__xludf.DUMMYFUNCTION("""COMPUTED_VALUE"""),45547.66666666667)</f>
        <v>45547.66667</v>
      </c>
      <c r="H177" s="1">
        <f>IFERROR(__xludf.DUMMYFUNCTION("""COMPUTED_VALUE"""),126.68)</f>
        <v>126.68</v>
      </c>
      <c r="J177" s="2">
        <f>IFERROR(__xludf.DUMMYFUNCTION("""COMPUTED_VALUE"""),45547.66666666667)</f>
        <v>45547.66667</v>
      </c>
      <c r="K177" s="1">
        <f>IFERROR(__xludf.DUMMYFUNCTION("""COMPUTED_VALUE"""),129.03)</f>
        <v>129.03</v>
      </c>
      <c r="M177" s="2">
        <f>IFERROR(__xludf.DUMMYFUNCTION("""COMPUTED_VALUE"""),45547.66666666667)</f>
        <v>45547.66667</v>
      </c>
      <c r="N177" s="1">
        <f>IFERROR(__xludf.DUMMYFUNCTION("""COMPUTED_VALUE"""),3.8999674E7)</f>
        <v>38999674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IFERROR(__xludf.DUMMYFUNCTION("""COMPUTED_VALUE"""),129.21)</f>
        <v>129.21</v>
      </c>
      <c r="D178" s="2">
        <f>IFERROR(__xludf.DUMMYFUNCTION("""COMPUTED_VALUE"""),45548.66666666667)</f>
        <v>45548.66667</v>
      </c>
      <c r="E178" s="1">
        <f>IFERROR(__xludf.DUMMYFUNCTION("""COMPUTED_VALUE"""),129.61)</f>
        <v>129.61</v>
      </c>
      <c r="G178" s="2">
        <f>IFERROR(__xludf.DUMMYFUNCTION("""COMPUTED_VALUE"""),45548.66666666667)</f>
        <v>45548.66667</v>
      </c>
      <c r="H178" s="1">
        <f>IFERROR(__xludf.DUMMYFUNCTION("""COMPUTED_VALUE"""),128.24)</f>
        <v>128.24</v>
      </c>
      <c r="J178" s="2">
        <f>IFERROR(__xludf.DUMMYFUNCTION("""COMPUTED_VALUE"""),45548.66666666667)</f>
        <v>45548.66667</v>
      </c>
      <c r="K178" s="1">
        <f>IFERROR(__xludf.DUMMYFUNCTION("""COMPUTED_VALUE"""),129.47)</f>
        <v>129.47</v>
      </c>
      <c r="M178" s="2">
        <f>IFERROR(__xludf.DUMMYFUNCTION("""COMPUTED_VALUE"""),45548.66666666667)</f>
        <v>45548.66667</v>
      </c>
      <c r="N178" s="1">
        <f>IFERROR(__xludf.DUMMYFUNCTION("""COMPUTED_VALUE"""),3.5147019E7)</f>
        <v>35147019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IFERROR(__xludf.DUMMYFUNCTION("""COMPUTED_VALUE"""),130.62)</f>
        <v>130.62</v>
      </c>
      <c r="D179" s="2">
        <f>IFERROR(__xludf.DUMMYFUNCTION("""COMPUTED_VALUE"""),45551.66666666667)</f>
        <v>45551.66667</v>
      </c>
      <c r="E179" s="1">
        <f>IFERROR(__xludf.DUMMYFUNCTION("""COMPUTED_VALUE"""),133.35)</f>
        <v>133.35</v>
      </c>
      <c r="G179" s="2">
        <f>IFERROR(__xludf.DUMMYFUNCTION("""COMPUTED_VALUE"""),45551.66666666667)</f>
        <v>45551.66667</v>
      </c>
      <c r="H179" s="1">
        <f>IFERROR(__xludf.DUMMYFUNCTION("""COMPUTED_VALUE"""),130.33)</f>
        <v>130.33</v>
      </c>
      <c r="J179" s="2">
        <f>IFERROR(__xludf.DUMMYFUNCTION("""COMPUTED_VALUE"""),45551.66666666667)</f>
        <v>45551.66667</v>
      </c>
      <c r="K179" s="1">
        <f>IFERROR(__xludf.DUMMYFUNCTION("""COMPUTED_VALUE"""),132.97)</f>
        <v>132.97</v>
      </c>
      <c r="M179" s="2">
        <f>IFERROR(__xludf.DUMMYFUNCTION("""COMPUTED_VALUE"""),45551.66666666667)</f>
        <v>45551.66667</v>
      </c>
      <c r="N179" s="1">
        <f>IFERROR(__xludf.DUMMYFUNCTION("""COMPUTED_VALUE"""),5.8270415E7)</f>
        <v>58270415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IFERROR(__xludf.DUMMYFUNCTION("""COMPUTED_VALUE"""),131.88)</f>
        <v>131.88</v>
      </c>
      <c r="D180" s="2">
        <f>IFERROR(__xludf.DUMMYFUNCTION("""COMPUTED_VALUE"""),45552.66666666667)</f>
        <v>45552.66667</v>
      </c>
      <c r="E180" s="1">
        <f>IFERROR(__xludf.DUMMYFUNCTION("""COMPUTED_VALUE"""),132.02)</f>
        <v>132.02</v>
      </c>
      <c r="G180" s="2">
        <f>IFERROR(__xludf.DUMMYFUNCTION("""COMPUTED_VALUE"""),45552.66666666667)</f>
        <v>45552.66667</v>
      </c>
      <c r="H180" s="1">
        <f>IFERROR(__xludf.DUMMYFUNCTION("""COMPUTED_VALUE"""),129.74)</f>
        <v>129.74</v>
      </c>
      <c r="J180" s="2">
        <f>IFERROR(__xludf.DUMMYFUNCTION("""COMPUTED_VALUE"""),45552.66666666667)</f>
        <v>45552.66667</v>
      </c>
      <c r="K180" s="1">
        <f>IFERROR(__xludf.DUMMYFUNCTION("""COMPUTED_VALUE"""),130.13)</f>
        <v>130.13</v>
      </c>
      <c r="M180" s="2">
        <f>IFERROR(__xludf.DUMMYFUNCTION("""COMPUTED_VALUE"""),45552.66666666667)</f>
        <v>45552.66667</v>
      </c>
      <c r="N180" s="1">
        <f>IFERROR(__xludf.DUMMYFUNCTION("""COMPUTED_VALUE"""),3.1806062E7)</f>
        <v>31806062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IFERROR(__xludf.DUMMYFUNCTION("""COMPUTED_VALUE"""),130.49)</f>
        <v>130.49</v>
      </c>
      <c r="D181" s="2">
        <f>IFERROR(__xludf.DUMMYFUNCTION("""COMPUTED_VALUE"""),45553.66666666667)</f>
        <v>45553.66667</v>
      </c>
      <c r="E181" s="1">
        <f>IFERROR(__xludf.DUMMYFUNCTION("""COMPUTED_VALUE"""),131.36)</f>
        <v>131.36</v>
      </c>
      <c r="G181" s="2">
        <f>IFERROR(__xludf.DUMMYFUNCTION("""COMPUTED_VALUE"""),45553.66666666667)</f>
        <v>45553.66667</v>
      </c>
      <c r="H181" s="1">
        <f>IFERROR(__xludf.DUMMYFUNCTION("""COMPUTED_VALUE"""),129.3)</f>
        <v>129.3</v>
      </c>
      <c r="J181" s="2">
        <f>IFERROR(__xludf.DUMMYFUNCTION("""COMPUTED_VALUE"""),45553.66666666667)</f>
        <v>45553.66667</v>
      </c>
      <c r="K181" s="1">
        <f>IFERROR(__xludf.DUMMYFUNCTION("""COMPUTED_VALUE"""),129.79)</f>
        <v>129.79</v>
      </c>
      <c r="M181" s="2">
        <f>IFERROR(__xludf.DUMMYFUNCTION("""COMPUTED_VALUE"""),45553.66666666667)</f>
        <v>45553.66667</v>
      </c>
      <c r="N181" s="1">
        <f>IFERROR(__xludf.DUMMYFUNCTION("""COMPUTED_VALUE"""),3.1098708E7)</f>
        <v>31098708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IFERROR(__xludf.DUMMYFUNCTION("""COMPUTED_VALUE"""),129.4)</f>
        <v>129.4</v>
      </c>
      <c r="D182" s="2">
        <f>IFERROR(__xludf.DUMMYFUNCTION("""COMPUTED_VALUE"""),45554.66666666667)</f>
        <v>45554.66667</v>
      </c>
      <c r="E182" s="1">
        <f>IFERROR(__xludf.DUMMYFUNCTION("""COMPUTED_VALUE"""),129.66)</f>
        <v>129.66</v>
      </c>
      <c r="G182" s="2">
        <f>IFERROR(__xludf.DUMMYFUNCTION("""COMPUTED_VALUE"""),45554.66666666667)</f>
        <v>45554.66667</v>
      </c>
      <c r="H182" s="1">
        <f>IFERROR(__xludf.DUMMYFUNCTION("""COMPUTED_VALUE"""),126.7)</f>
        <v>126.7</v>
      </c>
      <c r="J182" s="2">
        <f>IFERROR(__xludf.DUMMYFUNCTION("""COMPUTED_VALUE"""),45554.66666666667)</f>
        <v>45554.66667</v>
      </c>
      <c r="K182" s="1">
        <f>IFERROR(__xludf.DUMMYFUNCTION("""COMPUTED_VALUE"""),127.69)</f>
        <v>127.69</v>
      </c>
      <c r="M182" s="2">
        <f>IFERROR(__xludf.DUMMYFUNCTION("""COMPUTED_VALUE"""),45554.66666666667)</f>
        <v>45554.66667</v>
      </c>
      <c r="N182" s="1">
        <f>IFERROR(__xludf.DUMMYFUNCTION("""COMPUTED_VALUE"""),4.8925571E7)</f>
        <v>48925571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IFERROR(__xludf.DUMMYFUNCTION("""COMPUTED_VALUE"""),127.68)</f>
        <v>127.68</v>
      </c>
      <c r="D183" s="2">
        <f>IFERROR(__xludf.DUMMYFUNCTION("""COMPUTED_VALUE"""),45555.66666666667)</f>
        <v>45555.66667</v>
      </c>
      <c r="E183" s="1">
        <f>IFERROR(__xludf.DUMMYFUNCTION("""COMPUTED_VALUE"""),129.21)</f>
        <v>129.21</v>
      </c>
      <c r="G183" s="2">
        <f>IFERROR(__xludf.DUMMYFUNCTION("""COMPUTED_VALUE"""),45555.66666666667)</f>
        <v>45555.66667</v>
      </c>
      <c r="H183" s="1">
        <f>IFERROR(__xludf.DUMMYFUNCTION("""COMPUTED_VALUE"""),127.12)</f>
        <v>127.12</v>
      </c>
      <c r="J183" s="2">
        <f>IFERROR(__xludf.DUMMYFUNCTION("""COMPUTED_VALUE"""),45555.66666666667)</f>
        <v>45555.66667</v>
      </c>
      <c r="K183" s="1">
        <f>IFERROR(__xludf.DUMMYFUNCTION("""COMPUTED_VALUE"""),128.76)</f>
        <v>128.76</v>
      </c>
      <c r="M183" s="2">
        <f>IFERROR(__xludf.DUMMYFUNCTION("""COMPUTED_VALUE"""),45555.66666666667)</f>
        <v>45555.66667</v>
      </c>
      <c r="N183" s="1">
        <f>IFERROR(__xludf.DUMMYFUNCTION("""COMPUTED_VALUE"""),9.7650799E7)</f>
        <v>97650799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IFERROR(__xludf.DUMMYFUNCTION("""COMPUTED_VALUE"""),128.78)</f>
        <v>128.78</v>
      </c>
      <c r="D184" s="2">
        <f>IFERROR(__xludf.DUMMYFUNCTION("""COMPUTED_VALUE"""),45558.66666666667)</f>
        <v>45558.66667</v>
      </c>
      <c r="E184" s="1">
        <f>IFERROR(__xludf.DUMMYFUNCTION("""COMPUTED_VALUE"""),129.09)</f>
        <v>129.09</v>
      </c>
      <c r="G184" s="2">
        <f>IFERROR(__xludf.DUMMYFUNCTION("""COMPUTED_VALUE"""),45558.66666666667)</f>
        <v>45558.66667</v>
      </c>
      <c r="H184" s="1">
        <f>IFERROR(__xludf.DUMMYFUNCTION("""COMPUTED_VALUE"""),127.74)</f>
        <v>127.74</v>
      </c>
      <c r="J184" s="2">
        <f>IFERROR(__xludf.DUMMYFUNCTION("""COMPUTED_VALUE"""),45558.66666666667)</f>
        <v>45558.66667</v>
      </c>
      <c r="K184" s="1">
        <f>IFERROR(__xludf.DUMMYFUNCTION("""COMPUTED_VALUE"""),128.49)</f>
        <v>128.49</v>
      </c>
      <c r="M184" s="2">
        <f>IFERROR(__xludf.DUMMYFUNCTION("""COMPUTED_VALUE"""),45558.66666666667)</f>
        <v>45558.66667</v>
      </c>
      <c r="N184" s="1">
        <f>IFERROR(__xludf.DUMMYFUNCTION("""COMPUTED_VALUE"""),2.8617142E7)</f>
        <v>28617142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IFERROR(__xludf.DUMMYFUNCTION("""COMPUTED_VALUE"""),128.5)</f>
        <v>128.5</v>
      </c>
      <c r="D185" s="2">
        <f>IFERROR(__xludf.DUMMYFUNCTION("""COMPUTED_VALUE"""),45559.66666666667)</f>
        <v>45559.66667</v>
      </c>
      <c r="E185" s="1">
        <f>IFERROR(__xludf.DUMMYFUNCTION("""COMPUTED_VALUE"""),129.45)</f>
        <v>129.45</v>
      </c>
      <c r="G185" s="2">
        <f>IFERROR(__xludf.DUMMYFUNCTION("""COMPUTED_VALUE"""),45559.66666666667)</f>
        <v>45559.66667</v>
      </c>
      <c r="H185" s="1">
        <f>IFERROR(__xludf.DUMMYFUNCTION("""COMPUTED_VALUE"""),127.58)</f>
        <v>127.58</v>
      </c>
      <c r="J185" s="2">
        <f>IFERROR(__xludf.DUMMYFUNCTION("""COMPUTED_VALUE"""),45559.66666666667)</f>
        <v>45559.66667</v>
      </c>
      <c r="K185" s="1">
        <f>IFERROR(__xludf.DUMMYFUNCTION("""COMPUTED_VALUE"""),129.02)</f>
        <v>129.02</v>
      </c>
      <c r="M185" s="2">
        <f>IFERROR(__xludf.DUMMYFUNCTION("""COMPUTED_VALUE"""),45559.66666666667)</f>
        <v>45559.66667</v>
      </c>
      <c r="N185" s="1">
        <f>IFERROR(__xludf.DUMMYFUNCTION("""COMPUTED_VALUE"""),2.7396485E7)</f>
        <v>27396485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IFERROR(__xludf.DUMMYFUNCTION("""COMPUTED_VALUE"""),129.05)</f>
        <v>129.05</v>
      </c>
      <c r="D186" s="2">
        <f>IFERROR(__xludf.DUMMYFUNCTION("""COMPUTED_VALUE"""),45560.66666666667)</f>
        <v>45560.66667</v>
      </c>
      <c r="E186" s="1">
        <f>IFERROR(__xludf.DUMMYFUNCTION("""COMPUTED_VALUE"""),129.87)</f>
        <v>129.87</v>
      </c>
      <c r="G186" s="2">
        <f>IFERROR(__xludf.DUMMYFUNCTION("""COMPUTED_VALUE"""),45560.66666666667)</f>
        <v>45560.66667</v>
      </c>
      <c r="H186" s="1">
        <f>IFERROR(__xludf.DUMMYFUNCTION("""COMPUTED_VALUE"""),128.62)</f>
        <v>128.62</v>
      </c>
      <c r="J186" s="2">
        <f>IFERROR(__xludf.DUMMYFUNCTION("""COMPUTED_VALUE"""),45560.66666666667)</f>
        <v>45560.66667</v>
      </c>
      <c r="K186" s="1">
        <f>IFERROR(__xludf.DUMMYFUNCTION("""COMPUTED_VALUE"""),128.85)</f>
        <v>128.85</v>
      </c>
      <c r="M186" s="2">
        <f>IFERROR(__xludf.DUMMYFUNCTION("""COMPUTED_VALUE"""),45560.66666666667)</f>
        <v>45560.66667</v>
      </c>
      <c r="N186" s="1">
        <f>IFERROR(__xludf.DUMMYFUNCTION("""COMPUTED_VALUE"""),3.0662404E7)</f>
        <v>30662404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IFERROR(__xludf.DUMMYFUNCTION("""COMPUTED_VALUE"""),128.58)</f>
        <v>128.58</v>
      </c>
      <c r="D187" s="2">
        <f>IFERROR(__xludf.DUMMYFUNCTION("""COMPUTED_VALUE"""),45561.66666666667)</f>
        <v>45561.66667</v>
      </c>
      <c r="E187" s="1">
        <f>IFERROR(__xludf.DUMMYFUNCTION("""COMPUTED_VALUE"""),129.98)</f>
        <v>129.98</v>
      </c>
      <c r="G187" s="2">
        <f>IFERROR(__xludf.DUMMYFUNCTION("""COMPUTED_VALUE"""),45561.66666666667)</f>
        <v>45561.66667</v>
      </c>
      <c r="H187" s="1">
        <f>IFERROR(__xludf.DUMMYFUNCTION("""COMPUTED_VALUE"""),128.11)</f>
        <v>128.11</v>
      </c>
      <c r="J187" s="2">
        <f>IFERROR(__xludf.DUMMYFUNCTION("""COMPUTED_VALUE"""),45561.66666666667)</f>
        <v>45561.66667</v>
      </c>
      <c r="K187" s="1">
        <f>IFERROR(__xludf.DUMMYFUNCTION("""COMPUTED_VALUE"""),129.4)</f>
        <v>129.4</v>
      </c>
      <c r="M187" s="2">
        <f>IFERROR(__xludf.DUMMYFUNCTION("""COMPUTED_VALUE"""),45561.66666666667)</f>
        <v>45561.66667</v>
      </c>
      <c r="N187" s="1">
        <f>IFERROR(__xludf.DUMMYFUNCTION("""COMPUTED_VALUE"""),2.6960491E7)</f>
        <v>26960491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IFERROR(__xludf.DUMMYFUNCTION("""COMPUTED_VALUE"""),129.71)</f>
        <v>129.71</v>
      </c>
      <c r="D188" s="2">
        <f>IFERROR(__xludf.DUMMYFUNCTION("""COMPUTED_VALUE"""),45562.66666666667)</f>
        <v>45562.66667</v>
      </c>
      <c r="E188" s="1">
        <f>IFERROR(__xludf.DUMMYFUNCTION("""COMPUTED_VALUE"""),131.01)</f>
        <v>131.01</v>
      </c>
      <c r="G188" s="2">
        <f>IFERROR(__xludf.DUMMYFUNCTION("""COMPUTED_VALUE"""),45562.66666666667)</f>
        <v>45562.66667</v>
      </c>
      <c r="H188" s="1">
        <f>IFERROR(__xludf.DUMMYFUNCTION("""COMPUTED_VALUE"""),129.61)</f>
        <v>129.61</v>
      </c>
      <c r="J188" s="2">
        <f>IFERROR(__xludf.DUMMYFUNCTION("""COMPUTED_VALUE"""),45562.66666666667)</f>
        <v>45562.66667</v>
      </c>
      <c r="K188" s="1">
        <f>IFERROR(__xludf.DUMMYFUNCTION("""COMPUTED_VALUE"""),130.82)</f>
        <v>130.82</v>
      </c>
      <c r="M188" s="2">
        <f>IFERROR(__xludf.DUMMYFUNCTION("""COMPUTED_VALUE"""),45562.66666666667)</f>
        <v>45562.66667</v>
      </c>
      <c r="N188" s="1">
        <f>IFERROR(__xludf.DUMMYFUNCTION("""COMPUTED_VALUE"""),2.527531E7)</f>
        <v>25275310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IFERROR(__xludf.DUMMYFUNCTION("""COMPUTED_VALUE"""),130.81)</f>
        <v>130.81</v>
      </c>
      <c r="D189" s="2">
        <f>IFERROR(__xludf.DUMMYFUNCTION("""COMPUTED_VALUE"""),45565.66666666667)</f>
        <v>45565.66667</v>
      </c>
      <c r="E189" s="1">
        <f>IFERROR(__xludf.DUMMYFUNCTION("""COMPUTED_VALUE"""),131.61)</f>
        <v>131.61</v>
      </c>
      <c r="G189" s="2">
        <f>IFERROR(__xludf.DUMMYFUNCTION("""COMPUTED_VALUE"""),45565.66666666667)</f>
        <v>45565.66667</v>
      </c>
      <c r="H189" s="1">
        <f>IFERROR(__xludf.DUMMYFUNCTION("""COMPUTED_VALUE"""),129.42)</f>
        <v>129.42</v>
      </c>
      <c r="J189" s="2">
        <f>IFERROR(__xludf.DUMMYFUNCTION("""COMPUTED_VALUE"""),45565.66666666667)</f>
        <v>45565.66667</v>
      </c>
      <c r="K189" s="1">
        <f>IFERROR(__xludf.DUMMYFUNCTION("""COMPUTED_VALUE"""),131.36)</f>
        <v>131.36</v>
      </c>
      <c r="M189" s="2">
        <f>IFERROR(__xludf.DUMMYFUNCTION("""COMPUTED_VALUE"""),45565.66666666667)</f>
        <v>45565.66667</v>
      </c>
      <c r="N189" s="1">
        <f>IFERROR(__xludf.DUMMYFUNCTION("""COMPUTED_VALUE"""),2.8815061E7)</f>
        <v>28815061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IFERROR(__xludf.DUMMYFUNCTION("""COMPUTED_VALUE"""),130.95)</f>
        <v>130.95</v>
      </c>
      <c r="D190" s="2">
        <f>IFERROR(__xludf.DUMMYFUNCTION("""COMPUTED_VALUE"""),45566.66666666667)</f>
        <v>45566.66667</v>
      </c>
      <c r="E190" s="1">
        <f>IFERROR(__xludf.DUMMYFUNCTION("""COMPUTED_VALUE"""),132.14)</f>
        <v>132.14</v>
      </c>
      <c r="G190" s="2">
        <f>IFERROR(__xludf.DUMMYFUNCTION("""COMPUTED_VALUE"""),45566.66666666667)</f>
        <v>45566.66667</v>
      </c>
      <c r="H190" s="1">
        <f>IFERROR(__xludf.DUMMYFUNCTION("""COMPUTED_VALUE"""),130.44)</f>
        <v>130.44</v>
      </c>
      <c r="J190" s="2">
        <f>IFERROR(__xludf.DUMMYFUNCTION("""COMPUTED_VALUE"""),45566.66666666667)</f>
        <v>45566.66667</v>
      </c>
      <c r="K190" s="1">
        <f>IFERROR(__xludf.DUMMYFUNCTION("""COMPUTED_VALUE"""),132.07)</f>
        <v>132.07</v>
      </c>
      <c r="M190" s="2">
        <f>IFERROR(__xludf.DUMMYFUNCTION("""COMPUTED_VALUE"""),45566.66666666667)</f>
        <v>45566.66667</v>
      </c>
      <c r="N190" s="1">
        <f>IFERROR(__xludf.DUMMYFUNCTION("""COMPUTED_VALUE"""),3.524189E7)</f>
        <v>35241890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IFERROR(__xludf.DUMMYFUNCTION("""COMPUTED_VALUE"""),131.6)</f>
        <v>131.6</v>
      </c>
      <c r="D191" s="2">
        <f>IFERROR(__xludf.DUMMYFUNCTION("""COMPUTED_VALUE"""),45567.66666666667)</f>
        <v>45567.66667</v>
      </c>
      <c r="E191" s="1">
        <f>IFERROR(__xludf.DUMMYFUNCTION("""COMPUTED_VALUE"""),132.69)</f>
        <v>132.69</v>
      </c>
      <c r="G191" s="2">
        <f>IFERROR(__xludf.DUMMYFUNCTION("""COMPUTED_VALUE"""),45567.66666666667)</f>
        <v>45567.66667</v>
      </c>
      <c r="H191" s="1">
        <f>IFERROR(__xludf.DUMMYFUNCTION("""COMPUTED_VALUE"""),131.38)</f>
        <v>131.38</v>
      </c>
      <c r="J191" s="2">
        <f>IFERROR(__xludf.DUMMYFUNCTION("""COMPUTED_VALUE"""),45567.66666666667)</f>
        <v>45567.66667</v>
      </c>
      <c r="K191" s="1">
        <f>IFERROR(__xludf.DUMMYFUNCTION("""COMPUTED_VALUE"""),132.42)</f>
        <v>132.42</v>
      </c>
      <c r="M191" s="2">
        <f>IFERROR(__xludf.DUMMYFUNCTION("""COMPUTED_VALUE"""),45567.66666666667)</f>
        <v>45567.66667</v>
      </c>
      <c r="N191" s="1">
        <f>IFERROR(__xludf.DUMMYFUNCTION("""COMPUTED_VALUE"""),3.2005486E7)</f>
        <v>32005486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IFERROR(__xludf.DUMMYFUNCTION("""COMPUTED_VALUE"""),132.07)</f>
        <v>132.07</v>
      </c>
      <c r="D192" s="2">
        <f>IFERROR(__xludf.DUMMYFUNCTION("""COMPUTED_VALUE"""),45568.66666666667)</f>
        <v>45568.66667</v>
      </c>
      <c r="E192" s="1">
        <f>IFERROR(__xludf.DUMMYFUNCTION("""COMPUTED_VALUE"""),132.59)</f>
        <v>132.59</v>
      </c>
      <c r="G192" s="2">
        <f>IFERROR(__xludf.DUMMYFUNCTION("""COMPUTED_VALUE"""),45568.66666666667)</f>
        <v>45568.66667</v>
      </c>
      <c r="H192" s="1">
        <f>IFERROR(__xludf.DUMMYFUNCTION("""COMPUTED_VALUE"""),131.16)</f>
        <v>131.16</v>
      </c>
      <c r="J192" s="2">
        <f>IFERROR(__xludf.DUMMYFUNCTION("""COMPUTED_VALUE"""),45568.66666666667)</f>
        <v>45568.66667</v>
      </c>
      <c r="K192" s="1">
        <f>IFERROR(__xludf.DUMMYFUNCTION("""COMPUTED_VALUE"""),131.62)</f>
        <v>131.62</v>
      </c>
      <c r="M192" s="2">
        <f>IFERROR(__xludf.DUMMYFUNCTION("""COMPUTED_VALUE"""),45568.66666666667)</f>
        <v>45568.66667</v>
      </c>
      <c r="N192" s="1">
        <f>IFERROR(__xludf.DUMMYFUNCTION("""COMPUTED_VALUE"""),3.1481951E7)</f>
        <v>31481951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IFERROR(__xludf.DUMMYFUNCTION("""COMPUTED_VALUE"""),129.37)</f>
        <v>129.37</v>
      </c>
      <c r="D193" s="2">
        <f>IFERROR(__xludf.DUMMYFUNCTION("""COMPUTED_VALUE"""),45569.66666666667)</f>
        <v>45569.66667</v>
      </c>
      <c r="E193" s="1">
        <f>IFERROR(__xludf.DUMMYFUNCTION("""COMPUTED_VALUE"""),131.22)</f>
        <v>131.22</v>
      </c>
      <c r="G193" s="2">
        <f>IFERROR(__xludf.DUMMYFUNCTION("""COMPUTED_VALUE"""),45569.66666666667)</f>
        <v>45569.66667</v>
      </c>
      <c r="H193" s="1">
        <f>IFERROR(__xludf.DUMMYFUNCTION("""COMPUTED_VALUE"""),128.47)</f>
        <v>128.47</v>
      </c>
      <c r="J193" s="2">
        <f>IFERROR(__xludf.DUMMYFUNCTION("""COMPUTED_VALUE"""),45569.66666666667)</f>
        <v>45569.66667</v>
      </c>
      <c r="K193" s="1">
        <f>IFERROR(__xludf.DUMMYFUNCTION("""COMPUTED_VALUE"""),130.82)</f>
        <v>130.82</v>
      </c>
      <c r="M193" s="2">
        <f>IFERROR(__xludf.DUMMYFUNCTION("""COMPUTED_VALUE"""),45569.66666666667)</f>
        <v>45569.66667</v>
      </c>
      <c r="N193" s="1">
        <f>IFERROR(__xludf.DUMMYFUNCTION("""COMPUTED_VALUE"""),2.5889741E7)</f>
        <v>25889741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IFERROR(__xludf.DUMMYFUNCTION("""COMPUTED_VALUE"""),130.81)</f>
        <v>130.81</v>
      </c>
      <c r="D194" s="2">
        <f>IFERROR(__xludf.DUMMYFUNCTION("""COMPUTED_VALUE"""),45572.66666666667)</f>
        <v>45572.66667</v>
      </c>
      <c r="E194" s="1">
        <f>IFERROR(__xludf.DUMMYFUNCTION("""COMPUTED_VALUE"""),130.81)</f>
        <v>130.81</v>
      </c>
      <c r="G194" s="2">
        <f>IFERROR(__xludf.DUMMYFUNCTION("""COMPUTED_VALUE"""),45572.66666666667)</f>
        <v>45572.66667</v>
      </c>
      <c r="H194" s="1">
        <f>IFERROR(__xludf.DUMMYFUNCTION("""COMPUTED_VALUE"""),129.45)</f>
        <v>129.45</v>
      </c>
      <c r="J194" s="2">
        <f>IFERROR(__xludf.DUMMYFUNCTION("""COMPUTED_VALUE"""),45572.66666666667)</f>
        <v>45572.66667</v>
      </c>
      <c r="K194" s="1">
        <f>IFERROR(__xludf.DUMMYFUNCTION("""COMPUTED_VALUE"""),130.07)</f>
        <v>130.07</v>
      </c>
      <c r="M194" s="2">
        <f>IFERROR(__xludf.DUMMYFUNCTION("""COMPUTED_VALUE"""),45572.66666666667)</f>
        <v>45572.66667</v>
      </c>
      <c r="N194" s="1">
        <f>IFERROR(__xludf.DUMMYFUNCTION("""COMPUTED_VALUE"""),2.4822947E7)</f>
        <v>24822947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IFERROR(__xludf.DUMMYFUNCTION("""COMPUTED_VALUE"""),130.07)</f>
        <v>130.07</v>
      </c>
      <c r="D195" s="2">
        <f>IFERROR(__xludf.DUMMYFUNCTION("""COMPUTED_VALUE"""),45573.66666666667)</f>
        <v>45573.66667</v>
      </c>
      <c r="E195" s="1">
        <f>IFERROR(__xludf.DUMMYFUNCTION("""COMPUTED_VALUE"""),131.23)</f>
        <v>131.23</v>
      </c>
      <c r="G195" s="2">
        <f>IFERROR(__xludf.DUMMYFUNCTION("""COMPUTED_VALUE"""),45573.66666666667)</f>
        <v>45573.66667</v>
      </c>
      <c r="H195" s="1">
        <f>IFERROR(__xludf.DUMMYFUNCTION("""COMPUTED_VALUE"""),129.74)</f>
        <v>129.74</v>
      </c>
      <c r="J195" s="2">
        <f>IFERROR(__xludf.DUMMYFUNCTION("""COMPUTED_VALUE"""),45573.66666666667)</f>
        <v>45573.66667</v>
      </c>
      <c r="K195" s="1">
        <f>IFERROR(__xludf.DUMMYFUNCTION("""COMPUTED_VALUE"""),130.53)</f>
        <v>130.53</v>
      </c>
      <c r="M195" s="2">
        <f>IFERROR(__xludf.DUMMYFUNCTION("""COMPUTED_VALUE"""),45573.66666666667)</f>
        <v>45573.66667</v>
      </c>
      <c r="N195" s="1">
        <f>IFERROR(__xludf.DUMMYFUNCTION("""COMPUTED_VALUE"""),2.6387833E7)</f>
        <v>26387833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IFERROR(__xludf.DUMMYFUNCTION("""COMPUTED_VALUE"""),130.59)</f>
        <v>130.59</v>
      </c>
      <c r="D196" s="2">
        <f>IFERROR(__xludf.DUMMYFUNCTION("""COMPUTED_VALUE"""),45574.66666666667)</f>
        <v>45574.66667</v>
      </c>
      <c r="E196" s="1">
        <f>IFERROR(__xludf.DUMMYFUNCTION("""COMPUTED_VALUE"""),131.33)</f>
        <v>131.33</v>
      </c>
      <c r="G196" s="2">
        <f>IFERROR(__xludf.DUMMYFUNCTION("""COMPUTED_VALUE"""),45574.66666666667)</f>
        <v>45574.66667</v>
      </c>
      <c r="H196" s="1">
        <f>IFERROR(__xludf.DUMMYFUNCTION("""COMPUTED_VALUE"""),130.13)</f>
        <v>130.13</v>
      </c>
      <c r="J196" s="2">
        <f>IFERROR(__xludf.DUMMYFUNCTION("""COMPUTED_VALUE"""),45574.66666666667)</f>
        <v>45574.66667</v>
      </c>
      <c r="K196" s="1">
        <f>IFERROR(__xludf.DUMMYFUNCTION("""COMPUTED_VALUE"""),130.91)</f>
        <v>130.91</v>
      </c>
      <c r="M196" s="2">
        <f>IFERROR(__xludf.DUMMYFUNCTION("""COMPUTED_VALUE"""),45574.66666666667)</f>
        <v>45574.66667</v>
      </c>
      <c r="N196" s="1">
        <f>IFERROR(__xludf.DUMMYFUNCTION("""COMPUTED_VALUE"""),2.6369884E7)</f>
        <v>26369884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IFERROR(__xludf.DUMMYFUNCTION("""COMPUTED_VALUE"""),129.1)</f>
        <v>129.1</v>
      </c>
      <c r="D197" s="2">
        <f>IFERROR(__xludf.DUMMYFUNCTION("""COMPUTED_VALUE"""),45575.66666666667)</f>
        <v>45575.66667</v>
      </c>
      <c r="E197" s="1">
        <f>IFERROR(__xludf.DUMMYFUNCTION("""COMPUTED_VALUE"""),129.47)</f>
        <v>129.47</v>
      </c>
      <c r="G197" s="2">
        <f>IFERROR(__xludf.DUMMYFUNCTION("""COMPUTED_VALUE"""),45575.66666666667)</f>
        <v>45575.66667</v>
      </c>
      <c r="H197" s="1">
        <f>IFERROR(__xludf.DUMMYFUNCTION("""COMPUTED_VALUE"""),126.81)</f>
        <v>126.81</v>
      </c>
      <c r="J197" s="2">
        <f>IFERROR(__xludf.DUMMYFUNCTION("""COMPUTED_VALUE"""),45575.66666666667)</f>
        <v>45575.66667</v>
      </c>
      <c r="K197" s="1">
        <f>IFERROR(__xludf.DUMMYFUNCTION("""COMPUTED_VALUE"""),126.87)</f>
        <v>126.87</v>
      </c>
      <c r="M197" s="2">
        <f>IFERROR(__xludf.DUMMYFUNCTION("""COMPUTED_VALUE"""),45575.66666666667)</f>
        <v>45575.66667</v>
      </c>
      <c r="N197" s="1">
        <f>IFERROR(__xludf.DUMMYFUNCTION("""COMPUTED_VALUE"""),3.0150831E7)</f>
        <v>30150831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IFERROR(__xludf.DUMMYFUNCTION("""COMPUTED_VALUE"""),127.34)</f>
        <v>127.34</v>
      </c>
      <c r="D198" s="2">
        <f>IFERROR(__xludf.DUMMYFUNCTION("""COMPUTED_VALUE"""),45576.66666666667)</f>
        <v>45576.66667</v>
      </c>
      <c r="E198" s="1">
        <f>IFERROR(__xludf.DUMMYFUNCTION("""COMPUTED_VALUE"""),128.13)</f>
        <v>128.13</v>
      </c>
      <c r="G198" s="2">
        <f>IFERROR(__xludf.DUMMYFUNCTION("""COMPUTED_VALUE"""),45576.66666666667)</f>
        <v>45576.66667</v>
      </c>
      <c r="H198" s="1">
        <f>IFERROR(__xludf.DUMMYFUNCTION("""COMPUTED_VALUE"""),126.9)</f>
        <v>126.9</v>
      </c>
      <c r="J198" s="2">
        <f>IFERROR(__xludf.DUMMYFUNCTION("""COMPUTED_VALUE"""),45576.66666666667)</f>
        <v>45576.66667</v>
      </c>
      <c r="K198" s="1">
        <f>IFERROR(__xludf.DUMMYFUNCTION("""COMPUTED_VALUE"""),127.73)</f>
        <v>127.73</v>
      </c>
      <c r="M198" s="2">
        <f>IFERROR(__xludf.DUMMYFUNCTION("""COMPUTED_VALUE"""),45576.66666666667)</f>
        <v>45576.66667</v>
      </c>
      <c r="N198" s="1">
        <f>IFERROR(__xludf.DUMMYFUNCTION("""COMPUTED_VALUE"""),2.618437E7)</f>
        <v>26184370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IFERROR(__xludf.DUMMYFUNCTION("""COMPUTED_VALUE"""),127.79)</f>
        <v>127.79</v>
      </c>
      <c r="D199" s="2">
        <f>IFERROR(__xludf.DUMMYFUNCTION("""COMPUTED_VALUE"""),45579.66666666667)</f>
        <v>45579.66667</v>
      </c>
      <c r="E199" s="1">
        <f>IFERROR(__xludf.DUMMYFUNCTION("""COMPUTED_VALUE"""),127.93)</f>
        <v>127.93</v>
      </c>
      <c r="G199" s="2">
        <f>IFERROR(__xludf.DUMMYFUNCTION("""COMPUTED_VALUE"""),45579.66666666667)</f>
        <v>45579.66667</v>
      </c>
      <c r="H199" s="1">
        <f>IFERROR(__xludf.DUMMYFUNCTION("""COMPUTED_VALUE"""),127.1)</f>
        <v>127.1</v>
      </c>
      <c r="J199" s="2">
        <f>IFERROR(__xludf.DUMMYFUNCTION("""COMPUTED_VALUE"""),45579.66666666667)</f>
        <v>45579.66667</v>
      </c>
      <c r="K199" s="1">
        <f>IFERROR(__xludf.DUMMYFUNCTION("""COMPUTED_VALUE"""),127.1)</f>
        <v>127.1</v>
      </c>
      <c r="M199" s="2">
        <f>IFERROR(__xludf.DUMMYFUNCTION("""COMPUTED_VALUE"""),45579.66666666667)</f>
        <v>45579.66667</v>
      </c>
      <c r="N199" s="1">
        <f>IFERROR(__xludf.DUMMYFUNCTION("""COMPUTED_VALUE"""),3.4756193E7)</f>
        <v>34756193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IFERROR(__xludf.DUMMYFUNCTION("""COMPUTED_VALUE"""),128.14)</f>
        <v>128.14</v>
      </c>
      <c r="D200" s="2">
        <f>IFERROR(__xludf.DUMMYFUNCTION("""COMPUTED_VALUE"""),45580.66666666667)</f>
        <v>45580.66667</v>
      </c>
      <c r="E200" s="1">
        <f>IFERROR(__xludf.DUMMYFUNCTION("""COMPUTED_VALUE"""),129.21)</f>
        <v>129.21</v>
      </c>
      <c r="G200" s="2">
        <f>IFERROR(__xludf.DUMMYFUNCTION("""COMPUTED_VALUE"""),45580.66666666667)</f>
        <v>45580.66667</v>
      </c>
      <c r="H200" s="1">
        <f>IFERROR(__xludf.DUMMYFUNCTION("""COMPUTED_VALUE"""),127.03)</f>
        <v>127.03</v>
      </c>
      <c r="J200" s="2">
        <f>IFERROR(__xludf.DUMMYFUNCTION("""COMPUTED_VALUE"""),45580.66666666667)</f>
        <v>45580.66667</v>
      </c>
      <c r="K200" s="1">
        <f>IFERROR(__xludf.DUMMYFUNCTION("""COMPUTED_VALUE"""),128.6)</f>
        <v>128.6</v>
      </c>
      <c r="M200" s="2">
        <f>IFERROR(__xludf.DUMMYFUNCTION("""COMPUTED_VALUE"""),45580.66666666667)</f>
        <v>45580.66667</v>
      </c>
      <c r="N200" s="1">
        <f>IFERROR(__xludf.DUMMYFUNCTION("""COMPUTED_VALUE"""),4.4760127E7)</f>
        <v>44760127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IFERROR(__xludf.DUMMYFUNCTION("""COMPUTED_VALUE"""),128.6)</f>
        <v>128.6</v>
      </c>
      <c r="D201" s="2">
        <f>IFERROR(__xludf.DUMMYFUNCTION("""COMPUTED_VALUE"""),45581.66666666667)</f>
        <v>45581.66667</v>
      </c>
      <c r="E201" s="1">
        <f>IFERROR(__xludf.DUMMYFUNCTION("""COMPUTED_VALUE"""),130.05)</f>
        <v>130.05</v>
      </c>
      <c r="G201" s="2">
        <f>IFERROR(__xludf.DUMMYFUNCTION("""COMPUTED_VALUE"""),45581.66666666667)</f>
        <v>45581.66667</v>
      </c>
      <c r="H201" s="1">
        <f>IFERROR(__xludf.DUMMYFUNCTION("""COMPUTED_VALUE"""),128.56)</f>
        <v>128.56</v>
      </c>
      <c r="J201" s="2">
        <f>IFERROR(__xludf.DUMMYFUNCTION("""COMPUTED_VALUE"""),45581.66666666667)</f>
        <v>45581.66667</v>
      </c>
      <c r="K201" s="1">
        <f>IFERROR(__xludf.DUMMYFUNCTION("""COMPUTED_VALUE"""),129.78)</f>
        <v>129.78</v>
      </c>
      <c r="M201" s="2">
        <f>IFERROR(__xludf.DUMMYFUNCTION("""COMPUTED_VALUE"""),45581.66666666667)</f>
        <v>45581.66667</v>
      </c>
      <c r="N201" s="1">
        <f>IFERROR(__xludf.DUMMYFUNCTION("""COMPUTED_VALUE"""),2.7610577E7)</f>
        <v>27610577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IFERROR(__xludf.DUMMYFUNCTION("""COMPUTED_VALUE"""),129.77)</f>
        <v>129.77</v>
      </c>
      <c r="D202" s="2">
        <f>IFERROR(__xludf.DUMMYFUNCTION("""COMPUTED_VALUE"""),45582.66666666667)</f>
        <v>45582.66667</v>
      </c>
      <c r="E202" s="1">
        <f>IFERROR(__xludf.DUMMYFUNCTION("""COMPUTED_VALUE"""),130.12)</f>
        <v>130.12</v>
      </c>
      <c r="G202" s="2">
        <f>IFERROR(__xludf.DUMMYFUNCTION("""COMPUTED_VALUE"""),45582.66666666667)</f>
        <v>45582.66667</v>
      </c>
      <c r="H202" s="1">
        <f>IFERROR(__xludf.DUMMYFUNCTION("""COMPUTED_VALUE"""),128.81)</f>
        <v>128.81</v>
      </c>
      <c r="J202" s="2">
        <f>IFERROR(__xludf.DUMMYFUNCTION("""COMPUTED_VALUE"""),45582.66666666667)</f>
        <v>45582.66667</v>
      </c>
      <c r="K202" s="1">
        <f>IFERROR(__xludf.DUMMYFUNCTION("""COMPUTED_VALUE"""),129.88)</f>
        <v>129.88</v>
      </c>
      <c r="M202" s="2">
        <f>IFERROR(__xludf.DUMMYFUNCTION("""COMPUTED_VALUE"""),45582.66666666667)</f>
        <v>45582.66667</v>
      </c>
      <c r="N202" s="1">
        <f>IFERROR(__xludf.DUMMYFUNCTION("""COMPUTED_VALUE"""),2.7282536E7)</f>
        <v>27282536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IFERROR(__xludf.DUMMYFUNCTION("""COMPUTED_VALUE"""),129.68)</f>
        <v>129.68</v>
      </c>
      <c r="D203" s="2">
        <f>IFERROR(__xludf.DUMMYFUNCTION("""COMPUTED_VALUE"""),45583.66666666667)</f>
        <v>45583.66667</v>
      </c>
      <c r="E203" s="1">
        <f>IFERROR(__xludf.DUMMYFUNCTION("""COMPUTED_VALUE"""),131.76)</f>
        <v>131.76</v>
      </c>
      <c r="G203" s="2">
        <f>IFERROR(__xludf.DUMMYFUNCTION("""COMPUTED_VALUE"""),45583.66666666667)</f>
        <v>45583.66667</v>
      </c>
      <c r="H203" s="1">
        <f>IFERROR(__xludf.DUMMYFUNCTION("""COMPUTED_VALUE"""),129.33)</f>
        <v>129.33</v>
      </c>
      <c r="J203" s="2">
        <f>IFERROR(__xludf.DUMMYFUNCTION("""COMPUTED_VALUE"""),45583.66666666667)</f>
        <v>45583.66667</v>
      </c>
      <c r="K203" s="1">
        <f>IFERROR(__xludf.DUMMYFUNCTION("""COMPUTED_VALUE"""),130.53)</f>
        <v>130.53</v>
      </c>
      <c r="M203" s="2">
        <f>IFERROR(__xludf.DUMMYFUNCTION("""COMPUTED_VALUE"""),45583.66666666667)</f>
        <v>45583.66667</v>
      </c>
      <c r="N203" s="1">
        <f>IFERROR(__xludf.DUMMYFUNCTION("""COMPUTED_VALUE"""),2.9542266E7)</f>
        <v>29542266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IFERROR(__xludf.DUMMYFUNCTION("""COMPUTED_VALUE"""),130.7)</f>
        <v>130.7</v>
      </c>
      <c r="D204" s="2">
        <f>IFERROR(__xludf.DUMMYFUNCTION("""COMPUTED_VALUE"""),45586.66666666667)</f>
        <v>45586.66667</v>
      </c>
      <c r="E204" s="1">
        <f>IFERROR(__xludf.DUMMYFUNCTION("""COMPUTED_VALUE"""),131.17)</f>
        <v>131.17</v>
      </c>
      <c r="G204" s="2">
        <f>IFERROR(__xludf.DUMMYFUNCTION("""COMPUTED_VALUE"""),45586.66666666667)</f>
        <v>45586.66667</v>
      </c>
      <c r="H204" s="1">
        <f>IFERROR(__xludf.DUMMYFUNCTION("""COMPUTED_VALUE"""),129.39)</f>
        <v>129.39</v>
      </c>
      <c r="J204" s="2">
        <f>IFERROR(__xludf.DUMMYFUNCTION("""COMPUTED_VALUE"""),45586.66666666667)</f>
        <v>45586.66667</v>
      </c>
      <c r="K204" s="1">
        <f>IFERROR(__xludf.DUMMYFUNCTION("""COMPUTED_VALUE"""),129.46)</f>
        <v>129.46</v>
      </c>
      <c r="M204" s="2">
        <f>IFERROR(__xludf.DUMMYFUNCTION("""COMPUTED_VALUE"""),45586.66666666667)</f>
        <v>45586.66667</v>
      </c>
      <c r="N204" s="1">
        <f>IFERROR(__xludf.DUMMYFUNCTION("""COMPUTED_VALUE"""),3.274109E7)</f>
        <v>32741090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IFERROR(__xludf.DUMMYFUNCTION("""COMPUTED_VALUE"""),127.24)</f>
        <v>127.24</v>
      </c>
      <c r="D205" s="2">
        <f>IFERROR(__xludf.DUMMYFUNCTION("""COMPUTED_VALUE"""),45587.66666666667)</f>
        <v>45587.66667</v>
      </c>
      <c r="E205" s="1">
        <f>IFERROR(__xludf.DUMMYFUNCTION("""COMPUTED_VALUE"""),129.21)</f>
        <v>129.21</v>
      </c>
      <c r="G205" s="2">
        <f>IFERROR(__xludf.DUMMYFUNCTION("""COMPUTED_VALUE"""),45587.66666666667)</f>
        <v>45587.66667</v>
      </c>
      <c r="H205" s="1">
        <f>IFERROR(__xludf.DUMMYFUNCTION("""COMPUTED_VALUE"""),125.98)</f>
        <v>125.98</v>
      </c>
      <c r="J205" s="2">
        <f>IFERROR(__xludf.DUMMYFUNCTION("""COMPUTED_VALUE"""),45587.66666666667)</f>
        <v>45587.66667</v>
      </c>
      <c r="K205" s="1">
        <f>IFERROR(__xludf.DUMMYFUNCTION("""COMPUTED_VALUE"""),128.52)</f>
        <v>128.52</v>
      </c>
      <c r="M205" s="2">
        <f>IFERROR(__xludf.DUMMYFUNCTION("""COMPUTED_VALUE"""),45587.66666666667)</f>
        <v>45587.66667</v>
      </c>
      <c r="N205" s="1">
        <f>IFERROR(__xludf.DUMMYFUNCTION("""COMPUTED_VALUE"""),5.1737016E7)</f>
        <v>51737016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IFERROR(__xludf.DUMMYFUNCTION("""COMPUTED_VALUE"""),128.09)</f>
        <v>128.09</v>
      </c>
      <c r="D206" s="2">
        <f>IFERROR(__xludf.DUMMYFUNCTION("""COMPUTED_VALUE"""),45588.66666666667)</f>
        <v>45588.66667</v>
      </c>
      <c r="E206" s="1">
        <f>IFERROR(__xludf.DUMMYFUNCTION("""COMPUTED_VALUE"""),134.74)</f>
        <v>134.74</v>
      </c>
      <c r="G206" s="2">
        <f>IFERROR(__xludf.DUMMYFUNCTION("""COMPUTED_VALUE"""),45588.66666666667)</f>
        <v>45588.66667</v>
      </c>
      <c r="H206" s="1">
        <f>IFERROR(__xludf.DUMMYFUNCTION("""COMPUTED_VALUE"""),126.36)</f>
        <v>126.36</v>
      </c>
      <c r="J206" s="2">
        <f>IFERROR(__xludf.DUMMYFUNCTION("""COMPUTED_VALUE"""),45588.66666666667)</f>
        <v>45588.66667</v>
      </c>
      <c r="K206" s="1">
        <f>IFERROR(__xludf.DUMMYFUNCTION("""COMPUTED_VALUE"""),134.2)</f>
        <v>134.2</v>
      </c>
      <c r="M206" s="2">
        <f>IFERROR(__xludf.DUMMYFUNCTION("""COMPUTED_VALUE"""),45588.66666666667)</f>
        <v>45588.66667</v>
      </c>
      <c r="N206" s="1">
        <f>IFERROR(__xludf.DUMMYFUNCTION("""COMPUTED_VALUE"""),7.6309683E7)</f>
        <v>76309683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IFERROR(__xludf.DUMMYFUNCTION("""COMPUTED_VALUE"""),133.64)</f>
        <v>133.64</v>
      </c>
      <c r="D207" s="2">
        <f>IFERROR(__xludf.DUMMYFUNCTION("""COMPUTED_VALUE"""),45589.66666666667)</f>
        <v>45589.66667</v>
      </c>
      <c r="E207" s="1">
        <f>IFERROR(__xludf.DUMMYFUNCTION("""COMPUTED_VALUE"""),134.0)</f>
        <v>134</v>
      </c>
      <c r="G207" s="2">
        <f>IFERROR(__xludf.DUMMYFUNCTION("""COMPUTED_VALUE"""),45589.66666666667)</f>
        <v>45589.66667</v>
      </c>
      <c r="H207" s="1">
        <f>IFERROR(__xludf.DUMMYFUNCTION("""COMPUTED_VALUE"""),131.75)</f>
        <v>131.75</v>
      </c>
      <c r="J207" s="2">
        <f>IFERROR(__xludf.DUMMYFUNCTION("""COMPUTED_VALUE"""),45589.66666666667)</f>
        <v>45589.66667</v>
      </c>
      <c r="K207" s="1">
        <f>IFERROR(__xludf.DUMMYFUNCTION("""COMPUTED_VALUE"""),132.6)</f>
        <v>132.6</v>
      </c>
      <c r="M207" s="2">
        <f>IFERROR(__xludf.DUMMYFUNCTION("""COMPUTED_VALUE"""),45589.66666666667)</f>
        <v>45589.66667</v>
      </c>
      <c r="N207" s="1">
        <f>IFERROR(__xludf.DUMMYFUNCTION("""COMPUTED_VALUE"""),4.1809396E7)</f>
        <v>41809396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IFERROR(__xludf.DUMMYFUNCTION("""COMPUTED_VALUE"""),133.2)</f>
        <v>133.2</v>
      </c>
      <c r="D208" s="2">
        <f>IFERROR(__xludf.DUMMYFUNCTION("""COMPUTED_VALUE"""),45590.66666666667)</f>
        <v>45590.66667</v>
      </c>
      <c r="E208" s="1">
        <f>IFERROR(__xludf.DUMMYFUNCTION("""COMPUTED_VALUE"""),133.72)</f>
        <v>133.72</v>
      </c>
      <c r="G208" s="2">
        <f>IFERROR(__xludf.DUMMYFUNCTION("""COMPUTED_VALUE"""),45590.66666666667)</f>
        <v>45590.66667</v>
      </c>
      <c r="H208" s="1">
        <f>IFERROR(__xludf.DUMMYFUNCTION("""COMPUTED_VALUE"""),130.36)</f>
        <v>130.36</v>
      </c>
      <c r="J208" s="2">
        <f>IFERROR(__xludf.DUMMYFUNCTION("""COMPUTED_VALUE"""),45590.66666666667)</f>
        <v>45590.66667</v>
      </c>
      <c r="K208" s="1">
        <f>IFERROR(__xludf.DUMMYFUNCTION("""COMPUTED_VALUE"""),130.47)</f>
        <v>130.47</v>
      </c>
      <c r="M208" s="2">
        <f>IFERROR(__xludf.DUMMYFUNCTION("""COMPUTED_VALUE"""),45590.66666666667)</f>
        <v>45590.66667</v>
      </c>
      <c r="N208" s="1">
        <f>IFERROR(__xludf.DUMMYFUNCTION("""COMPUTED_VALUE"""),2.9302311E7)</f>
        <v>29302311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IFERROR(__xludf.DUMMYFUNCTION("""COMPUTED_VALUE"""),130.95)</f>
        <v>130.95</v>
      </c>
      <c r="D209" s="2">
        <f>IFERROR(__xludf.DUMMYFUNCTION("""COMPUTED_VALUE"""),45593.66666666667)</f>
        <v>45593.66667</v>
      </c>
      <c r="E209" s="1">
        <f>IFERROR(__xludf.DUMMYFUNCTION("""COMPUTED_VALUE"""),132.26)</f>
        <v>132.26</v>
      </c>
      <c r="G209" s="2">
        <f>IFERROR(__xludf.DUMMYFUNCTION("""COMPUTED_VALUE"""),45593.66666666667)</f>
        <v>45593.66667</v>
      </c>
      <c r="H209" s="1">
        <f>IFERROR(__xludf.DUMMYFUNCTION("""COMPUTED_VALUE"""),130.48)</f>
        <v>130.48</v>
      </c>
      <c r="J209" s="2">
        <f>IFERROR(__xludf.DUMMYFUNCTION("""COMPUTED_VALUE"""),45593.66666666667)</f>
        <v>45593.66667</v>
      </c>
      <c r="K209" s="1">
        <f>IFERROR(__xludf.DUMMYFUNCTION("""COMPUTED_VALUE"""),132.04)</f>
        <v>132.04</v>
      </c>
      <c r="M209" s="2">
        <f>IFERROR(__xludf.DUMMYFUNCTION("""COMPUTED_VALUE"""),45593.66666666667)</f>
        <v>45593.66667</v>
      </c>
      <c r="N209" s="1">
        <f>IFERROR(__xludf.DUMMYFUNCTION("""COMPUTED_VALUE"""),3.0282473E7)</f>
        <v>30282473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IFERROR(__xludf.DUMMYFUNCTION("""COMPUTED_VALUE"""),131.41)</f>
        <v>131.41</v>
      </c>
      <c r="D210" s="2">
        <f>IFERROR(__xludf.DUMMYFUNCTION("""COMPUTED_VALUE"""),45594.66666666667)</f>
        <v>45594.66667</v>
      </c>
      <c r="E210" s="1">
        <f>IFERROR(__xludf.DUMMYFUNCTION("""COMPUTED_VALUE"""),133.47)</f>
        <v>133.47</v>
      </c>
      <c r="G210" s="2">
        <f>IFERROR(__xludf.DUMMYFUNCTION("""COMPUTED_VALUE"""),45594.66666666667)</f>
        <v>45594.66667</v>
      </c>
      <c r="H210" s="1">
        <f>IFERROR(__xludf.DUMMYFUNCTION("""COMPUTED_VALUE"""),130.98)</f>
        <v>130.98</v>
      </c>
      <c r="J210" s="2">
        <f>IFERROR(__xludf.DUMMYFUNCTION("""COMPUTED_VALUE"""),45594.66666666667)</f>
        <v>45594.66667</v>
      </c>
      <c r="K210" s="1">
        <f>IFERROR(__xludf.DUMMYFUNCTION("""COMPUTED_VALUE"""),132.44)</f>
        <v>132.44</v>
      </c>
      <c r="M210" s="2">
        <f>IFERROR(__xludf.DUMMYFUNCTION("""COMPUTED_VALUE"""),45594.66666666667)</f>
        <v>45594.66667</v>
      </c>
      <c r="N210" s="1">
        <f>IFERROR(__xludf.DUMMYFUNCTION("""COMPUTED_VALUE"""),3.5077442E7)</f>
        <v>35077442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IFERROR(__xludf.DUMMYFUNCTION("""COMPUTED_VALUE"""),132.16)</f>
        <v>132.16</v>
      </c>
      <c r="D211" s="2">
        <f>IFERROR(__xludf.DUMMYFUNCTION("""COMPUTED_VALUE"""),45595.66666666667)</f>
        <v>45595.66667</v>
      </c>
      <c r="E211" s="1">
        <f>IFERROR(__xludf.DUMMYFUNCTION("""COMPUTED_VALUE"""),132.84)</f>
        <v>132.84</v>
      </c>
      <c r="G211" s="2">
        <f>IFERROR(__xludf.DUMMYFUNCTION("""COMPUTED_VALUE"""),45595.66666666667)</f>
        <v>45595.66667</v>
      </c>
      <c r="H211" s="1">
        <f>IFERROR(__xludf.DUMMYFUNCTION("""COMPUTED_VALUE"""),130.85)</f>
        <v>130.85</v>
      </c>
      <c r="J211" s="2">
        <f>IFERROR(__xludf.DUMMYFUNCTION("""COMPUTED_VALUE"""),45595.66666666667)</f>
        <v>45595.66667</v>
      </c>
      <c r="K211" s="1">
        <f>IFERROR(__xludf.DUMMYFUNCTION("""COMPUTED_VALUE"""),131.54)</f>
        <v>131.54</v>
      </c>
      <c r="M211" s="2">
        <f>IFERROR(__xludf.DUMMYFUNCTION("""COMPUTED_VALUE"""),45595.66666666667)</f>
        <v>45595.66667</v>
      </c>
      <c r="N211" s="1">
        <f>IFERROR(__xludf.DUMMYFUNCTION("""COMPUTED_VALUE"""),3.724515E7)</f>
        <v>37245150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IFERROR(__xludf.DUMMYFUNCTION("""COMPUTED_VALUE"""),131.78)</f>
        <v>131.78</v>
      </c>
      <c r="D212" s="2">
        <f>IFERROR(__xludf.DUMMYFUNCTION("""COMPUTED_VALUE"""),45596.66666666667)</f>
        <v>45596.66667</v>
      </c>
      <c r="E212" s="1">
        <f>IFERROR(__xludf.DUMMYFUNCTION("""COMPUTED_VALUE"""),134.76)</f>
        <v>134.76</v>
      </c>
      <c r="G212" s="2">
        <f>IFERROR(__xludf.DUMMYFUNCTION("""COMPUTED_VALUE"""),45596.66666666667)</f>
        <v>45596.66667</v>
      </c>
      <c r="H212" s="1">
        <f>IFERROR(__xludf.DUMMYFUNCTION("""COMPUTED_VALUE"""),131.61)</f>
        <v>131.61</v>
      </c>
      <c r="J212" s="2">
        <f>IFERROR(__xludf.DUMMYFUNCTION("""COMPUTED_VALUE"""),45596.66666666667)</f>
        <v>45596.66667</v>
      </c>
      <c r="K212" s="1">
        <f>IFERROR(__xludf.DUMMYFUNCTION("""COMPUTED_VALUE"""),134.46)</f>
        <v>134.46</v>
      </c>
      <c r="M212" s="2">
        <f>IFERROR(__xludf.DUMMYFUNCTION("""COMPUTED_VALUE"""),45596.66666666667)</f>
        <v>45596.66667</v>
      </c>
      <c r="N212" s="1">
        <f>IFERROR(__xludf.DUMMYFUNCTION("""COMPUTED_VALUE"""),6.1079426E7)</f>
        <v>61079426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IFERROR(__xludf.DUMMYFUNCTION("""COMPUTED_VALUE"""),134.49)</f>
        <v>134.49</v>
      </c>
      <c r="D213" s="2">
        <f>IFERROR(__xludf.DUMMYFUNCTION("""COMPUTED_VALUE"""),45597.66666666667)</f>
        <v>45597.66667</v>
      </c>
      <c r="E213" s="1">
        <f>IFERROR(__xludf.DUMMYFUNCTION("""COMPUTED_VALUE"""),135.5)</f>
        <v>135.5</v>
      </c>
      <c r="G213" s="2">
        <f>IFERROR(__xludf.DUMMYFUNCTION("""COMPUTED_VALUE"""),45597.66666666667)</f>
        <v>45597.66667</v>
      </c>
      <c r="H213" s="1">
        <f>IFERROR(__xludf.DUMMYFUNCTION("""COMPUTED_VALUE"""),131.87)</f>
        <v>131.87</v>
      </c>
      <c r="J213" s="2">
        <f>IFERROR(__xludf.DUMMYFUNCTION("""COMPUTED_VALUE"""),45597.66666666667)</f>
        <v>45597.66667</v>
      </c>
      <c r="K213" s="1">
        <f>IFERROR(__xludf.DUMMYFUNCTION("""COMPUTED_VALUE"""),132.15)</f>
        <v>132.15</v>
      </c>
      <c r="M213" s="2">
        <f>IFERROR(__xludf.DUMMYFUNCTION("""COMPUTED_VALUE"""),45597.66666666667)</f>
        <v>45597.66667</v>
      </c>
      <c r="N213" s="1">
        <f>IFERROR(__xludf.DUMMYFUNCTION("""COMPUTED_VALUE"""),4.0398086E7)</f>
        <v>40398086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IFERROR(__xludf.DUMMYFUNCTION("""COMPUTED_VALUE"""),132.27)</f>
        <v>132.27</v>
      </c>
      <c r="D214" s="2">
        <f>IFERROR(__xludf.DUMMYFUNCTION("""COMPUTED_VALUE"""),45600.66666666667)</f>
        <v>45600.66667</v>
      </c>
      <c r="E214" s="1">
        <f>IFERROR(__xludf.DUMMYFUNCTION("""COMPUTED_VALUE"""),132.84)</f>
        <v>132.84</v>
      </c>
      <c r="G214" s="2">
        <f>IFERROR(__xludf.DUMMYFUNCTION("""COMPUTED_VALUE"""),45600.66666666667)</f>
        <v>45600.66667</v>
      </c>
      <c r="H214" s="1">
        <f>IFERROR(__xludf.DUMMYFUNCTION("""COMPUTED_VALUE"""),130.16)</f>
        <v>130.16</v>
      </c>
      <c r="J214" s="2">
        <f>IFERROR(__xludf.DUMMYFUNCTION("""COMPUTED_VALUE"""),45600.66666666667)</f>
        <v>45600.66667</v>
      </c>
      <c r="K214" s="1">
        <f>IFERROR(__xludf.DUMMYFUNCTION("""COMPUTED_VALUE"""),130.88)</f>
        <v>130.88</v>
      </c>
      <c r="M214" s="2">
        <f>IFERROR(__xludf.DUMMYFUNCTION("""COMPUTED_VALUE"""),45600.66666666667)</f>
        <v>45600.66667</v>
      </c>
      <c r="N214" s="1">
        <f>IFERROR(__xludf.DUMMYFUNCTION("""COMPUTED_VALUE"""),3.0649774E7)</f>
        <v>30649774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IFERROR(__xludf.DUMMYFUNCTION("""COMPUTED_VALUE"""),130.77)</f>
        <v>130.77</v>
      </c>
      <c r="D215" s="2">
        <f>IFERROR(__xludf.DUMMYFUNCTION("""COMPUTED_VALUE"""),45601.66666666667)</f>
        <v>45601.66667</v>
      </c>
      <c r="E215" s="1">
        <f>IFERROR(__xludf.DUMMYFUNCTION("""COMPUTED_VALUE"""),132.26)</f>
        <v>132.26</v>
      </c>
      <c r="G215" s="2">
        <f>IFERROR(__xludf.DUMMYFUNCTION("""COMPUTED_VALUE"""),45601.66666666667)</f>
        <v>45601.66667</v>
      </c>
      <c r="H215" s="1">
        <f>IFERROR(__xludf.DUMMYFUNCTION("""COMPUTED_VALUE"""),130.42)</f>
        <v>130.42</v>
      </c>
      <c r="J215" s="2">
        <f>IFERROR(__xludf.DUMMYFUNCTION("""COMPUTED_VALUE"""),45601.66666666667)</f>
        <v>45601.66667</v>
      </c>
      <c r="K215" s="1">
        <f>IFERROR(__xludf.DUMMYFUNCTION("""COMPUTED_VALUE"""),131.54)</f>
        <v>131.54</v>
      </c>
      <c r="M215" s="2">
        <f>IFERROR(__xludf.DUMMYFUNCTION("""COMPUTED_VALUE"""),45601.66666666667)</f>
        <v>45601.66667</v>
      </c>
      <c r="N215" s="1">
        <f>IFERROR(__xludf.DUMMYFUNCTION("""COMPUTED_VALUE"""),2.9554635E7)</f>
        <v>29554635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IFERROR(__xludf.DUMMYFUNCTION("""COMPUTED_VALUE"""),132.03)</f>
        <v>132.03</v>
      </c>
      <c r="D216" s="2">
        <f>IFERROR(__xludf.DUMMYFUNCTION("""COMPUTED_VALUE"""),45602.66666666667)</f>
        <v>45602.66667</v>
      </c>
      <c r="E216" s="1">
        <f>IFERROR(__xludf.DUMMYFUNCTION("""COMPUTED_VALUE"""),133.49)</f>
        <v>133.49</v>
      </c>
      <c r="G216" s="2">
        <f>IFERROR(__xludf.DUMMYFUNCTION("""COMPUTED_VALUE"""),45602.66666666667)</f>
        <v>45602.66667</v>
      </c>
      <c r="H216" s="1">
        <f>IFERROR(__xludf.DUMMYFUNCTION("""COMPUTED_VALUE"""),131.12)</f>
        <v>131.12</v>
      </c>
      <c r="J216" s="2">
        <f>IFERROR(__xludf.DUMMYFUNCTION("""COMPUTED_VALUE"""),45602.66666666667)</f>
        <v>45602.66667</v>
      </c>
      <c r="K216" s="1">
        <f>IFERROR(__xludf.DUMMYFUNCTION("""COMPUTED_VALUE"""),133.1)</f>
        <v>133.1</v>
      </c>
      <c r="M216" s="2">
        <f>IFERROR(__xludf.DUMMYFUNCTION("""COMPUTED_VALUE"""),45602.66666666667)</f>
        <v>45602.66667</v>
      </c>
      <c r="N216" s="1">
        <f>IFERROR(__xludf.DUMMYFUNCTION("""COMPUTED_VALUE"""),3.6715401E7)</f>
        <v>36715401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IFERROR(__xludf.DUMMYFUNCTION("""COMPUTED_VALUE"""),132.93)</f>
        <v>132.93</v>
      </c>
      <c r="D217" s="2">
        <f>IFERROR(__xludf.DUMMYFUNCTION("""COMPUTED_VALUE"""),45603.66666666667)</f>
        <v>45603.66667</v>
      </c>
      <c r="E217" s="1">
        <f>IFERROR(__xludf.DUMMYFUNCTION("""COMPUTED_VALUE"""),132.93)</f>
        <v>132.93</v>
      </c>
      <c r="G217" s="2">
        <f>IFERROR(__xludf.DUMMYFUNCTION("""COMPUTED_VALUE"""),45603.66666666667)</f>
        <v>45603.66667</v>
      </c>
      <c r="H217" s="1">
        <f>IFERROR(__xludf.DUMMYFUNCTION("""COMPUTED_VALUE"""),131.02)</f>
        <v>131.02</v>
      </c>
      <c r="J217" s="2">
        <f>IFERROR(__xludf.DUMMYFUNCTION("""COMPUTED_VALUE"""),45603.66666666667)</f>
        <v>45603.66667</v>
      </c>
      <c r="K217" s="1">
        <f>IFERROR(__xludf.DUMMYFUNCTION("""COMPUTED_VALUE"""),131.46)</f>
        <v>131.46</v>
      </c>
      <c r="M217" s="2">
        <f>IFERROR(__xludf.DUMMYFUNCTION("""COMPUTED_VALUE"""),45603.66666666667)</f>
        <v>45603.66667</v>
      </c>
      <c r="N217" s="1">
        <f>IFERROR(__xludf.DUMMYFUNCTION("""COMPUTED_VALUE"""),3.366136E7)</f>
        <v>33661360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IFERROR(__xludf.DUMMYFUNCTION("""COMPUTED_VALUE"""),131.57)</f>
        <v>131.57</v>
      </c>
      <c r="D218" s="2">
        <f>IFERROR(__xludf.DUMMYFUNCTION("""COMPUTED_VALUE"""),45604.66666666667)</f>
        <v>45604.66667</v>
      </c>
      <c r="E218" s="1">
        <f>IFERROR(__xludf.DUMMYFUNCTION("""COMPUTED_VALUE"""),133.64)</f>
        <v>133.64</v>
      </c>
      <c r="G218" s="2">
        <f>IFERROR(__xludf.DUMMYFUNCTION("""COMPUTED_VALUE"""),45604.66666666667)</f>
        <v>45604.66667</v>
      </c>
      <c r="H218" s="1">
        <f>IFERROR(__xludf.DUMMYFUNCTION("""COMPUTED_VALUE"""),131.57)</f>
        <v>131.57</v>
      </c>
      <c r="J218" s="2">
        <f>IFERROR(__xludf.DUMMYFUNCTION("""COMPUTED_VALUE"""),45604.66666666667)</f>
        <v>45604.66667</v>
      </c>
      <c r="K218" s="1">
        <f>IFERROR(__xludf.DUMMYFUNCTION("""COMPUTED_VALUE"""),133.11)</f>
        <v>133.11</v>
      </c>
      <c r="M218" s="2">
        <f>IFERROR(__xludf.DUMMYFUNCTION("""COMPUTED_VALUE"""),45604.66666666667)</f>
        <v>45604.66667</v>
      </c>
      <c r="N218" s="1">
        <f>IFERROR(__xludf.DUMMYFUNCTION("""COMPUTED_VALUE"""),3.3683851E7)</f>
        <v>33683851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IFERROR(__xludf.DUMMYFUNCTION("""COMPUTED_VALUE"""),132.67)</f>
        <v>132.67</v>
      </c>
      <c r="D219" s="2">
        <f>IFERROR(__xludf.DUMMYFUNCTION("""COMPUTED_VALUE"""),45607.66666666667)</f>
        <v>45607.66667</v>
      </c>
      <c r="E219" s="1">
        <f>IFERROR(__xludf.DUMMYFUNCTION("""COMPUTED_VALUE"""),133.92)</f>
        <v>133.92</v>
      </c>
      <c r="G219" s="2">
        <f>IFERROR(__xludf.DUMMYFUNCTION("""COMPUTED_VALUE"""),45607.66666666667)</f>
        <v>45607.66667</v>
      </c>
      <c r="H219" s="1">
        <f>IFERROR(__xludf.DUMMYFUNCTION("""COMPUTED_VALUE"""),132.59)</f>
        <v>132.59</v>
      </c>
      <c r="J219" s="2">
        <f>IFERROR(__xludf.DUMMYFUNCTION("""COMPUTED_VALUE"""),45607.66666666667)</f>
        <v>45607.66667</v>
      </c>
      <c r="K219" s="1">
        <f>IFERROR(__xludf.DUMMYFUNCTION("""COMPUTED_VALUE"""),132.92)</f>
        <v>132.92</v>
      </c>
      <c r="M219" s="2">
        <f>IFERROR(__xludf.DUMMYFUNCTION("""COMPUTED_VALUE"""),45607.66666666667)</f>
        <v>45607.66667</v>
      </c>
      <c r="N219" s="1">
        <f>IFERROR(__xludf.DUMMYFUNCTION("""COMPUTED_VALUE"""),2.565106E7)</f>
        <v>25651060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IFERROR(__xludf.DUMMYFUNCTION("""COMPUTED_VALUE"""),132.39)</f>
        <v>132.39</v>
      </c>
      <c r="D220" s="2">
        <f>IFERROR(__xludf.DUMMYFUNCTION("""COMPUTED_VALUE"""),45608.66666666667)</f>
        <v>45608.66667</v>
      </c>
      <c r="E220" s="1">
        <f>IFERROR(__xludf.DUMMYFUNCTION("""COMPUTED_VALUE"""),132.66)</f>
        <v>132.66</v>
      </c>
      <c r="G220" s="2">
        <f>IFERROR(__xludf.DUMMYFUNCTION("""COMPUTED_VALUE"""),45608.66666666667)</f>
        <v>45608.66667</v>
      </c>
      <c r="H220" s="1">
        <f>IFERROR(__xludf.DUMMYFUNCTION("""COMPUTED_VALUE"""),129.87)</f>
        <v>129.87</v>
      </c>
      <c r="J220" s="2">
        <f>IFERROR(__xludf.DUMMYFUNCTION("""COMPUTED_VALUE"""),45608.66666666667)</f>
        <v>45608.66667</v>
      </c>
      <c r="K220" s="1">
        <f>IFERROR(__xludf.DUMMYFUNCTION("""COMPUTED_VALUE"""),131.97)</f>
        <v>131.97</v>
      </c>
      <c r="M220" s="2">
        <f>IFERROR(__xludf.DUMMYFUNCTION("""COMPUTED_VALUE"""),45608.66666666667)</f>
        <v>45608.66667</v>
      </c>
      <c r="N220" s="1">
        <f>IFERROR(__xludf.DUMMYFUNCTION("""COMPUTED_VALUE"""),4.466901E7)</f>
        <v>44669010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IFERROR(__xludf.DUMMYFUNCTION("""COMPUTED_VALUE"""),132.1)</f>
        <v>132.1</v>
      </c>
      <c r="D221" s="2">
        <f>IFERROR(__xludf.DUMMYFUNCTION("""COMPUTED_VALUE"""),45609.66666666667)</f>
        <v>45609.66667</v>
      </c>
      <c r="E221" s="1">
        <f>IFERROR(__xludf.DUMMYFUNCTION("""COMPUTED_VALUE"""),133.46)</f>
        <v>133.46</v>
      </c>
      <c r="G221" s="2">
        <f>IFERROR(__xludf.DUMMYFUNCTION("""COMPUTED_VALUE"""),45609.66666666667)</f>
        <v>45609.66667</v>
      </c>
      <c r="H221" s="1">
        <f>IFERROR(__xludf.DUMMYFUNCTION("""COMPUTED_VALUE"""),131.55)</f>
        <v>131.55</v>
      </c>
      <c r="J221" s="2">
        <f>IFERROR(__xludf.DUMMYFUNCTION("""COMPUTED_VALUE"""),45609.66666666667)</f>
        <v>45609.66667</v>
      </c>
      <c r="K221" s="1">
        <f>IFERROR(__xludf.DUMMYFUNCTION("""COMPUTED_VALUE"""),132.91)</f>
        <v>132.91</v>
      </c>
      <c r="M221" s="2">
        <f>IFERROR(__xludf.DUMMYFUNCTION("""COMPUTED_VALUE"""),45609.66666666667)</f>
        <v>45609.66667</v>
      </c>
      <c r="N221" s="1">
        <f>IFERROR(__xludf.DUMMYFUNCTION("""COMPUTED_VALUE"""),4.4390717E7)</f>
        <v>44390717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IFERROR(__xludf.DUMMYFUNCTION("""COMPUTED_VALUE"""),132.92)</f>
        <v>132.92</v>
      </c>
      <c r="D222" s="2">
        <f>IFERROR(__xludf.DUMMYFUNCTION("""COMPUTED_VALUE"""),45610.66666666667)</f>
        <v>45610.66667</v>
      </c>
      <c r="E222" s="1">
        <f>IFERROR(__xludf.DUMMYFUNCTION("""COMPUTED_VALUE"""),133.84)</f>
        <v>133.84</v>
      </c>
      <c r="G222" s="2">
        <f>IFERROR(__xludf.DUMMYFUNCTION("""COMPUTED_VALUE"""),45610.66666666667)</f>
        <v>45610.66667</v>
      </c>
      <c r="H222" s="1">
        <f>IFERROR(__xludf.DUMMYFUNCTION("""COMPUTED_VALUE"""),132.47)</f>
        <v>132.47</v>
      </c>
      <c r="J222" s="2">
        <f>IFERROR(__xludf.DUMMYFUNCTION("""COMPUTED_VALUE"""),45610.66666666667)</f>
        <v>45610.66667</v>
      </c>
      <c r="K222" s="1">
        <f>IFERROR(__xludf.DUMMYFUNCTION("""COMPUTED_VALUE"""),132.64)</f>
        <v>132.64</v>
      </c>
      <c r="M222" s="2">
        <f>IFERROR(__xludf.DUMMYFUNCTION("""COMPUTED_VALUE"""),45610.66666666667)</f>
        <v>45610.66667</v>
      </c>
      <c r="N222" s="1">
        <f>IFERROR(__xludf.DUMMYFUNCTION("""COMPUTED_VALUE"""),2.6551834E7)</f>
        <v>26551834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IFERROR(__xludf.DUMMYFUNCTION("""COMPUTED_VALUE"""),132.65)</f>
        <v>132.65</v>
      </c>
      <c r="D223" s="2">
        <f>IFERROR(__xludf.DUMMYFUNCTION("""COMPUTED_VALUE"""),45611.66666666667)</f>
        <v>45611.66667</v>
      </c>
      <c r="E223" s="1">
        <f>IFERROR(__xludf.DUMMYFUNCTION("""COMPUTED_VALUE"""),135.47)</f>
        <v>135.47</v>
      </c>
      <c r="G223" s="2">
        <f>IFERROR(__xludf.DUMMYFUNCTION("""COMPUTED_VALUE"""),45611.66666666667)</f>
        <v>45611.66667</v>
      </c>
      <c r="H223" s="1">
        <f>IFERROR(__xludf.DUMMYFUNCTION("""COMPUTED_VALUE"""),132.34)</f>
        <v>132.34</v>
      </c>
      <c r="J223" s="2">
        <f>IFERROR(__xludf.DUMMYFUNCTION("""COMPUTED_VALUE"""),45611.66666666667)</f>
        <v>45611.66667</v>
      </c>
      <c r="K223" s="1">
        <f>IFERROR(__xludf.DUMMYFUNCTION("""COMPUTED_VALUE"""),135.11)</f>
        <v>135.11</v>
      </c>
      <c r="M223" s="2">
        <f>IFERROR(__xludf.DUMMYFUNCTION("""COMPUTED_VALUE"""),45611.66666666667)</f>
        <v>45611.66667</v>
      </c>
      <c r="N223" s="1">
        <f>IFERROR(__xludf.DUMMYFUNCTION("""COMPUTED_VALUE"""),4.4378389E7)</f>
        <v>44378389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IFERROR(__xludf.DUMMYFUNCTION("""COMPUTED_VALUE"""),135.68)</f>
        <v>135.68</v>
      </c>
      <c r="D224" s="2">
        <f>IFERROR(__xludf.DUMMYFUNCTION("""COMPUTED_VALUE"""),45614.66666666667)</f>
        <v>45614.66667</v>
      </c>
      <c r="E224" s="1">
        <f>IFERROR(__xludf.DUMMYFUNCTION("""COMPUTED_VALUE"""),138.01)</f>
        <v>138.01</v>
      </c>
      <c r="G224" s="2">
        <f>IFERROR(__xludf.DUMMYFUNCTION("""COMPUTED_VALUE"""),45614.66666666667)</f>
        <v>45614.66667</v>
      </c>
      <c r="H224" s="1">
        <f>IFERROR(__xludf.DUMMYFUNCTION("""COMPUTED_VALUE"""),135.68)</f>
        <v>135.68</v>
      </c>
      <c r="J224" s="2">
        <f>IFERROR(__xludf.DUMMYFUNCTION("""COMPUTED_VALUE"""),45614.66666666667)</f>
        <v>45614.66667</v>
      </c>
      <c r="K224" s="1">
        <f>IFERROR(__xludf.DUMMYFUNCTION("""COMPUTED_VALUE"""),136.88)</f>
        <v>136.88</v>
      </c>
      <c r="M224" s="2">
        <f>IFERROR(__xludf.DUMMYFUNCTION("""COMPUTED_VALUE"""),45614.66666666667)</f>
        <v>45614.66667</v>
      </c>
      <c r="N224" s="1">
        <f>IFERROR(__xludf.DUMMYFUNCTION("""COMPUTED_VALUE"""),3.7732382E7)</f>
        <v>37732382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IFERROR(__xludf.DUMMYFUNCTION("""COMPUTED_VALUE"""),136.87)</f>
        <v>136.87</v>
      </c>
      <c r="D225" s="2">
        <f>IFERROR(__xludf.DUMMYFUNCTION("""COMPUTED_VALUE"""),45615.66666666667)</f>
        <v>45615.66667</v>
      </c>
      <c r="E225" s="1">
        <f>IFERROR(__xludf.DUMMYFUNCTION("""COMPUTED_VALUE"""),136.87)</f>
        <v>136.87</v>
      </c>
      <c r="G225" s="2">
        <f>IFERROR(__xludf.DUMMYFUNCTION("""COMPUTED_VALUE"""),45615.66666666667)</f>
        <v>45615.66667</v>
      </c>
      <c r="H225" s="1">
        <f>IFERROR(__xludf.DUMMYFUNCTION("""COMPUTED_VALUE"""),135.1)</f>
        <v>135.1</v>
      </c>
      <c r="J225" s="2">
        <f>IFERROR(__xludf.DUMMYFUNCTION("""COMPUTED_VALUE"""),45615.66666666667)</f>
        <v>45615.66667</v>
      </c>
      <c r="K225" s="1">
        <f>IFERROR(__xludf.DUMMYFUNCTION("""COMPUTED_VALUE"""),135.37)</f>
        <v>135.37</v>
      </c>
      <c r="M225" s="2">
        <f>IFERROR(__xludf.DUMMYFUNCTION("""COMPUTED_VALUE"""),45615.66666666667)</f>
        <v>45615.66667</v>
      </c>
      <c r="N225" s="1">
        <f>IFERROR(__xludf.DUMMYFUNCTION("""COMPUTED_VALUE"""),2.6273112E7)</f>
        <v>26273112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IFERROR(__xludf.DUMMYFUNCTION("""COMPUTED_VALUE"""),135.82)</f>
        <v>135.82</v>
      </c>
      <c r="D226" s="2">
        <f>IFERROR(__xludf.DUMMYFUNCTION("""COMPUTED_VALUE"""),45616.66666666667)</f>
        <v>45616.66667</v>
      </c>
      <c r="E226" s="1">
        <f>IFERROR(__xludf.DUMMYFUNCTION("""COMPUTED_VALUE"""),136.33)</f>
        <v>136.33</v>
      </c>
      <c r="G226" s="2">
        <f>IFERROR(__xludf.DUMMYFUNCTION("""COMPUTED_VALUE"""),45616.66666666667)</f>
        <v>45616.66667</v>
      </c>
      <c r="H226" s="1">
        <f>IFERROR(__xludf.DUMMYFUNCTION("""COMPUTED_VALUE"""),135.39)</f>
        <v>135.39</v>
      </c>
      <c r="J226" s="2">
        <f>IFERROR(__xludf.DUMMYFUNCTION("""COMPUTED_VALUE"""),45616.66666666667)</f>
        <v>45616.66667</v>
      </c>
      <c r="K226" s="1">
        <f>IFERROR(__xludf.DUMMYFUNCTION("""COMPUTED_VALUE"""),135.93)</f>
        <v>135.93</v>
      </c>
      <c r="M226" s="2">
        <f>IFERROR(__xludf.DUMMYFUNCTION("""COMPUTED_VALUE"""),45616.66666666667)</f>
        <v>45616.66667</v>
      </c>
      <c r="N226" s="1">
        <f>IFERROR(__xludf.DUMMYFUNCTION("""COMPUTED_VALUE"""),2.2722062E7)</f>
        <v>22722062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IFERROR(__xludf.DUMMYFUNCTION("""COMPUTED_VALUE"""),135.76)</f>
        <v>135.76</v>
      </c>
      <c r="D227" s="2">
        <f>IFERROR(__xludf.DUMMYFUNCTION("""COMPUTED_VALUE"""),45617.66666666667)</f>
        <v>45617.66667</v>
      </c>
      <c r="E227" s="1">
        <f>IFERROR(__xludf.DUMMYFUNCTION("""COMPUTED_VALUE"""),137.77)</f>
        <v>137.77</v>
      </c>
      <c r="G227" s="2">
        <f>IFERROR(__xludf.DUMMYFUNCTION("""COMPUTED_VALUE"""),45617.66666666667)</f>
        <v>45617.66667</v>
      </c>
      <c r="H227" s="1">
        <f>IFERROR(__xludf.DUMMYFUNCTION("""COMPUTED_VALUE"""),135.37)</f>
        <v>135.37</v>
      </c>
      <c r="J227" s="2">
        <f>IFERROR(__xludf.DUMMYFUNCTION("""COMPUTED_VALUE"""),45617.66666666667)</f>
        <v>45617.66667</v>
      </c>
      <c r="K227" s="1">
        <f>IFERROR(__xludf.DUMMYFUNCTION("""COMPUTED_VALUE"""),136.8)</f>
        <v>136.8</v>
      </c>
      <c r="M227" s="2">
        <f>IFERROR(__xludf.DUMMYFUNCTION("""COMPUTED_VALUE"""),45617.66666666667)</f>
        <v>45617.66667</v>
      </c>
      <c r="N227" s="1">
        <f>IFERROR(__xludf.DUMMYFUNCTION("""COMPUTED_VALUE"""),2.5524544E7)</f>
        <v>25524544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IFERROR(__xludf.DUMMYFUNCTION("""COMPUTED_VALUE"""),137.21)</f>
        <v>137.21</v>
      </c>
      <c r="D228" s="2">
        <f>IFERROR(__xludf.DUMMYFUNCTION("""COMPUTED_VALUE"""),45618.66666666667)</f>
        <v>45618.66667</v>
      </c>
      <c r="E228" s="1">
        <f>IFERROR(__xludf.DUMMYFUNCTION("""COMPUTED_VALUE"""),138.57)</f>
        <v>138.57</v>
      </c>
      <c r="G228" s="2">
        <f>IFERROR(__xludf.DUMMYFUNCTION("""COMPUTED_VALUE"""),45618.66666666667)</f>
        <v>45618.66667</v>
      </c>
      <c r="H228" s="1">
        <f>IFERROR(__xludf.DUMMYFUNCTION("""COMPUTED_VALUE"""),136.58)</f>
        <v>136.58</v>
      </c>
      <c r="J228" s="2">
        <f>IFERROR(__xludf.DUMMYFUNCTION("""COMPUTED_VALUE"""),45618.66666666667)</f>
        <v>45618.66667</v>
      </c>
      <c r="K228" s="1">
        <f>IFERROR(__xludf.DUMMYFUNCTION("""COMPUTED_VALUE"""),137.95)</f>
        <v>137.95</v>
      </c>
      <c r="M228" s="2">
        <f>IFERROR(__xludf.DUMMYFUNCTION("""COMPUTED_VALUE"""),45618.66666666667)</f>
        <v>45618.66667</v>
      </c>
      <c r="N228" s="1">
        <f>IFERROR(__xludf.DUMMYFUNCTION("""COMPUTED_VALUE"""),3.8440675E7)</f>
        <v>38440675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IFERROR(__xludf.DUMMYFUNCTION("""COMPUTED_VALUE"""),137.96)</f>
        <v>137.96</v>
      </c>
      <c r="D229" s="2">
        <f>IFERROR(__xludf.DUMMYFUNCTION("""COMPUTED_VALUE"""),45621.66666666667)</f>
        <v>45621.66667</v>
      </c>
      <c r="E229" s="1">
        <f>IFERROR(__xludf.DUMMYFUNCTION("""COMPUTED_VALUE"""),138.64)</f>
        <v>138.64</v>
      </c>
      <c r="G229" s="2">
        <f>IFERROR(__xludf.DUMMYFUNCTION("""COMPUTED_VALUE"""),45621.66666666667)</f>
        <v>45621.66667</v>
      </c>
      <c r="H229" s="1">
        <f>IFERROR(__xludf.DUMMYFUNCTION("""COMPUTED_VALUE"""),136.66)</f>
        <v>136.66</v>
      </c>
      <c r="J229" s="2">
        <f>IFERROR(__xludf.DUMMYFUNCTION("""COMPUTED_VALUE"""),45621.66666666667)</f>
        <v>45621.66667</v>
      </c>
      <c r="K229" s="1">
        <f>IFERROR(__xludf.DUMMYFUNCTION("""COMPUTED_VALUE"""),137.5)</f>
        <v>137.5</v>
      </c>
      <c r="M229" s="2">
        <f>IFERROR(__xludf.DUMMYFUNCTION("""COMPUTED_VALUE"""),45621.66666666667)</f>
        <v>45621.66667</v>
      </c>
      <c r="N229" s="1">
        <f>IFERROR(__xludf.DUMMYFUNCTION("""COMPUTED_VALUE"""),6.8199258E7)</f>
        <v>68199258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IFERROR(__xludf.DUMMYFUNCTION("""COMPUTED_VALUE"""),137.24)</f>
        <v>137.24</v>
      </c>
      <c r="D230" s="2">
        <f>IFERROR(__xludf.DUMMYFUNCTION("""COMPUTED_VALUE"""),45622.66666666667)</f>
        <v>45622.66667</v>
      </c>
      <c r="E230" s="1">
        <f>IFERROR(__xludf.DUMMYFUNCTION("""COMPUTED_VALUE"""),137.52)</f>
        <v>137.52</v>
      </c>
      <c r="G230" s="2">
        <f>IFERROR(__xludf.DUMMYFUNCTION("""COMPUTED_VALUE"""),45622.66666666667)</f>
        <v>45622.66667</v>
      </c>
      <c r="H230" s="1">
        <f>IFERROR(__xludf.DUMMYFUNCTION("""COMPUTED_VALUE"""),136.24)</f>
        <v>136.24</v>
      </c>
      <c r="J230" s="2">
        <f>IFERROR(__xludf.DUMMYFUNCTION("""COMPUTED_VALUE"""),45622.66666666667)</f>
        <v>45622.66667</v>
      </c>
      <c r="K230" s="1">
        <f>IFERROR(__xludf.DUMMYFUNCTION("""COMPUTED_VALUE"""),137.44)</f>
        <v>137.44</v>
      </c>
      <c r="M230" s="2">
        <f>IFERROR(__xludf.DUMMYFUNCTION("""COMPUTED_VALUE"""),45622.66666666667)</f>
        <v>45622.66667</v>
      </c>
      <c r="N230" s="1">
        <f>IFERROR(__xludf.DUMMYFUNCTION("""COMPUTED_VALUE"""),3.1175657E7)</f>
        <v>31175657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IFERROR(__xludf.DUMMYFUNCTION("""COMPUTED_VALUE"""),137.43)</f>
        <v>137.43</v>
      </c>
      <c r="D231" s="2">
        <f>IFERROR(__xludf.DUMMYFUNCTION("""COMPUTED_VALUE"""),45623.66666666667)</f>
        <v>45623.66667</v>
      </c>
      <c r="E231" s="1">
        <f>IFERROR(__xludf.DUMMYFUNCTION("""COMPUTED_VALUE"""),139.02)</f>
        <v>139.02</v>
      </c>
      <c r="G231" s="2">
        <f>IFERROR(__xludf.DUMMYFUNCTION("""COMPUTED_VALUE"""),45623.66666666667)</f>
        <v>45623.66667</v>
      </c>
      <c r="H231" s="1">
        <f>IFERROR(__xludf.DUMMYFUNCTION("""COMPUTED_VALUE"""),136.98)</f>
        <v>136.98</v>
      </c>
      <c r="J231" s="2">
        <f>IFERROR(__xludf.DUMMYFUNCTION("""COMPUTED_VALUE"""),45623.66666666667)</f>
        <v>45623.66667</v>
      </c>
      <c r="K231" s="1">
        <f>IFERROR(__xludf.DUMMYFUNCTION("""COMPUTED_VALUE"""),138.45)</f>
        <v>138.45</v>
      </c>
      <c r="M231" s="2">
        <f>IFERROR(__xludf.DUMMYFUNCTION("""COMPUTED_VALUE"""),45623.66666666667)</f>
        <v>45623.66667</v>
      </c>
      <c r="N231" s="1">
        <f>IFERROR(__xludf.DUMMYFUNCTION("""COMPUTED_VALUE"""),3.4191441E7)</f>
        <v>34191441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IFERROR(__xludf.DUMMYFUNCTION("""COMPUTED_VALUE"""),138.46)</f>
        <v>138.46</v>
      </c>
      <c r="D232" s="2">
        <f>IFERROR(__xludf.DUMMYFUNCTION("""COMPUTED_VALUE"""),45625.54166666667)</f>
        <v>45625.54167</v>
      </c>
      <c r="E232" s="1">
        <f>IFERROR(__xludf.DUMMYFUNCTION("""COMPUTED_VALUE"""),138.61)</f>
        <v>138.61</v>
      </c>
      <c r="G232" s="2">
        <f>IFERROR(__xludf.DUMMYFUNCTION("""COMPUTED_VALUE"""),45625.54166666667)</f>
        <v>45625.54167</v>
      </c>
      <c r="H232" s="1">
        <f>IFERROR(__xludf.DUMMYFUNCTION("""COMPUTED_VALUE"""),136.98)</f>
        <v>136.98</v>
      </c>
      <c r="J232" s="2">
        <f>IFERROR(__xludf.DUMMYFUNCTION("""COMPUTED_VALUE"""),45625.54166666667)</f>
        <v>45625.54167</v>
      </c>
      <c r="K232" s="1">
        <f>IFERROR(__xludf.DUMMYFUNCTION("""COMPUTED_VALUE"""),137.83)</f>
        <v>137.83</v>
      </c>
      <c r="M232" s="2">
        <f>IFERROR(__xludf.DUMMYFUNCTION("""COMPUTED_VALUE"""),45625.54166666667)</f>
        <v>45625.54167</v>
      </c>
      <c r="N232" s="1">
        <f>IFERROR(__xludf.DUMMYFUNCTION("""COMPUTED_VALUE"""),2.0676282E7)</f>
        <v>20676282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IFERROR(__xludf.DUMMYFUNCTION("""COMPUTED_VALUE"""),137.81)</f>
        <v>137.81</v>
      </c>
      <c r="D233" s="2">
        <f>IFERROR(__xludf.DUMMYFUNCTION("""COMPUTED_VALUE"""),45628.66666666667)</f>
        <v>45628.66667</v>
      </c>
      <c r="E233" s="1">
        <f>IFERROR(__xludf.DUMMYFUNCTION("""COMPUTED_VALUE"""),137.81)</f>
        <v>137.81</v>
      </c>
      <c r="G233" s="2">
        <f>IFERROR(__xludf.DUMMYFUNCTION("""COMPUTED_VALUE"""),45628.66666666667)</f>
        <v>45628.66667</v>
      </c>
      <c r="H233" s="1">
        <f>IFERROR(__xludf.DUMMYFUNCTION("""COMPUTED_VALUE"""),134.91)</f>
        <v>134.91</v>
      </c>
      <c r="J233" s="2">
        <f>IFERROR(__xludf.DUMMYFUNCTION("""COMPUTED_VALUE"""),45628.66666666667)</f>
        <v>45628.66667</v>
      </c>
      <c r="K233" s="1">
        <f>IFERROR(__xludf.DUMMYFUNCTION("""COMPUTED_VALUE"""),135.2)</f>
        <v>135.2</v>
      </c>
      <c r="M233" s="2">
        <f>IFERROR(__xludf.DUMMYFUNCTION("""COMPUTED_VALUE"""),45628.66666666667)</f>
        <v>45628.66667</v>
      </c>
      <c r="N233" s="1">
        <f>IFERROR(__xludf.DUMMYFUNCTION("""COMPUTED_VALUE"""),4.6672369E7)</f>
        <v>46672369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IFERROR(__xludf.DUMMYFUNCTION("""COMPUTED_VALUE"""),139.81)</f>
        <v>139.81</v>
      </c>
      <c r="D234" s="2">
        <f>IFERROR(__xludf.DUMMYFUNCTION("""COMPUTED_VALUE"""),45629.66666666667)</f>
        <v>45629.66667</v>
      </c>
      <c r="E234" s="1">
        <f>IFERROR(__xludf.DUMMYFUNCTION("""COMPUTED_VALUE"""),142.53)</f>
        <v>142.53</v>
      </c>
      <c r="G234" s="2">
        <f>IFERROR(__xludf.DUMMYFUNCTION("""COMPUTED_VALUE"""),45629.66666666667)</f>
        <v>45629.66667</v>
      </c>
      <c r="H234" s="1">
        <f>IFERROR(__xludf.DUMMYFUNCTION("""COMPUTED_VALUE"""),139.15)</f>
        <v>139.15</v>
      </c>
      <c r="J234" s="2">
        <f>IFERROR(__xludf.DUMMYFUNCTION("""COMPUTED_VALUE"""),45629.66666666667)</f>
        <v>45629.66667</v>
      </c>
      <c r="K234" s="1">
        <f>IFERROR(__xludf.DUMMYFUNCTION("""COMPUTED_VALUE"""),141.07)</f>
        <v>141.07</v>
      </c>
      <c r="M234" s="2">
        <f>IFERROR(__xludf.DUMMYFUNCTION("""COMPUTED_VALUE"""),45629.66666666667)</f>
        <v>45629.66667</v>
      </c>
      <c r="N234" s="1">
        <f>IFERROR(__xludf.DUMMYFUNCTION("""COMPUTED_VALUE"""),6.7494576E7)</f>
        <v>67494576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IFERROR(__xludf.DUMMYFUNCTION("""COMPUTED_VALUE"""),141.07)</f>
        <v>141.07</v>
      </c>
      <c r="D235" s="2">
        <f>IFERROR(__xludf.DUMMYFUNCTION("""COMPUTED_VALUE"""),45630.66666666667)</f>
        <v>45630.66667</v>
      </c>
      <c r="E235" s="1">
        <f>IFERROR(__xludf.DUMMYFUNCTION("""COMPUTED_VALUE"""),141.53)</f>
        <v>141.53</v>
      </c>
      <c r="G235" s="2">
        <f>IFERROR(__xludf.DUMMYFUNCTION("""COMPUTED_VALUE"""),45630.66666666667)</f>
        <v>45630.66667</v>
      </c>
      <c r="H235" s="1">
        <f>IFERROR(__xludf.DUMMYFUNCTION("""COMPUTED_VALUE"""),138.97)</f>
        <v>138.97</v>
      </c>
      <c r="J235" s="2">
        <f>IFERROR(__xludf.DUMMYFUNCTION("""COMPUTED_VALUE"""),45630.66666666667)</f>
        <v>45630.66667</v>
      </c>
      <c r="K235" s="1">
        <f>IFERROR(__xludf.DUMMYFUNCTION("""COMPUTED_VALUE"""),139.88)</f>
        <v>139.88</v>
      </c>
      <c r="M235" s="2">
        <f>IFERROR(__xludf.DUMMYFUNCTION("""COMPUTED_VALUE"""),45630.66666666667)</f>
        <v>45630.66667</v>
      </c>
      <c r="N235" s="1">
        <f>IFERROR(__xludf.DUMMYFUNCTION("""COMPUTED_VALUE"""),4.0386491E7)</f>
        <v>40386491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IFERROR(__xludf.DUMMYFUNCTION("""COMPUTED_VALUE"""),139.88)</f>
        <v>139.88</v>
      </c>
      <c r="D236" s="2">
        <f>IFERROR(__xludf.DUMMYFUNCTION("""COMPUTED_VALUE"""),45631.66666666667)</f>
        <v>45631.66667</v>
      </c>
      <c r="E236" s="1">
        <f>IFERROR(__xludf.DUMMYFUNCTION("""COMPUTED_VALUE"""),141.94)</f>
        <v>141.94</v>
      </c>
      <c r="G236" s="2">
        <f>IFERROR(__xludf.DUMMYFUNCTION("""COMPUTED_VALUE"""),45631.66666666667)</f>
        <v>45631.66667</v>
      </c>
      <c r="H236" s="1">
        <f>IFERROR(__xludf.DUMMYFUNCTION("""COMPUTED_VALUE"""),139.88)</f>
        <v>139.88</v>
      </c>
      <c r="J236" s="2">
        <f>IFERROR(__xludf.DUMMYFUNCTION("""COMPUTED_VALUE"""),45631.66666666667)</f>
        <v>45631.66667</v>
      </c>
      <c r="K236" s="1">
        <f>IFERROR(__xludf.DUMMYFUNCTION("""COMPUTED_VALUE"""),141.59)</f>
        <v>141.59</v>
      </c>
      <c r="M236" s="2">
        <f>IFERROR(__xludf.DUMMYFUNCTION("""COMPUTED_VALUE"""),45631.66666666667)</f>
        <v>45631.66667</v>
      </c>
      <c r="N236" s="1">
        <f>IFERROR(__xludf.DUMMYFUNCTION("""COMPUTED_VALUE"""),4.2963412E7)</f>
        <v>42963412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IFERROR(__xludf.DUMMYFUNCTION("""COMPUTED_VALUE"""),141.41)</f>
        <v>141.41</v>
      </c>
      <c r="D237" s="2">
        <f>IFERROR(__xludf.DUMMYFUNCTION("""COMPUTED_VALUE"""),45632.66666666667)</f>
        <v>45632.66667</v>
      </c>
      <c r="E237" s="1">
        <f>IFERROR(__xludf.DUMMYFUNCTION("""COMPUTED_VALUE"""),142.01)</f>
        <v>142.01</v>
      </c>
      <c r="G237" s="2">
        <f>IFERROR(__xludf.DUMMYFUNCTION("""COMPUTED_VALUE"""),45632.66666666667)</f>
        <v>45632.66667</v>
      </c>
      <c r="H237" s="1">
        <f>IFERROR(__xludf.DUMMYFUNCTION("""COMPUTED_VALUE"""),140.1)</f>
        <v>140.1</v>
      </c>
      <c r="J237" s="2">
        <f>IFERROR(__xludf.DUMMYFUNCTION("""COMPUTED_VALUE"""),45632.66666666667)</f>
        <v>45632.66667</v>
      </c>
      <c r="K237" s="1">
        <f>IFERROR(__xludf.DUMMYFUNCTION("""COMPUTED_VALUE"""),141.89)</f>
        <v>141.89</v>
      </c>
      <c r="M237" s="2">
        <f>IFERROR(__xludf.DUMMYFUNCTION("""COMPUTED_VALUE"""),45632.66666666667)</f>
        <v>45632.66667</v>
      </c>
      <c r="N237" s="1">
        <f>IFERROR(__xludf.DUMMYFUNCTION("""COMPUTED_VALUE"""),3.5889927E7)</f>
        <v>35889927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IFERROR(__xludf.DUMMYFUNCTION("""COMPUTED_VALUE"""),141.89)</f>
        <v>141.89</v>
      </c>
      <c r="D238" s="2">
        <f>IFERROR(__xludf.DUMMYFUNCTION("""COMPUTED_VALUE"""),45635.66666666667)</f>
        <v>45635.66667</v>
      </c>
      <c r="E238" s="1">
        <f>IFERROR(__xludf.DUMMYFUNCTION("""COMPUTED_VALUE"""),142.48)</f>
        <v>142.48</v>
      </c>
      <c r="G238" s="2">
        <f>IFERROR(__xludf.DUMMYFUNCTION("""COMPUTED_VALUE"""),45635.66666666667)</f>
        <v>45635.66667</v>
      </c>
      <c r="H238" s="1">
        <f>IFERROR(__xludf.DUMMYFUNCTION("""COMPUTED_VALUE"""),138.87)</f>
        <v>138.87</v>
      </c>
      <c r="J238" s="2">
        <f>IFERROR(__xludf.DUMMYFUNCTION("""COMPUTED_VALUE"""),45635.66666666667)</f>
        <v>45635.66667</v>
      </c>
      <c r="K238" s="1">
        <f>IFERROR(__xludf.DUMMYFUNCTION("""COMPUTED_VALUE"""),138.98)</f>
        <v>138.98</v>
      </c>
      <c r="M238" s="2">
        <f>IFERROR(__xludf.DUMMYFUNCTION("""COMPUTED_VALUE"""),45635.66666666667)</f>
        <v>45635.66667</v>
      </c>
      <c r="N238" s="1">
        <f>IFERROR(__xludf.DUMMYFUNCTION("""COMPUTED_VALUE"""),4.0995685E7)</f>
        <v>40995685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IFERROR(__xludf.DUMMYFUNCTION("""COMPUTED_VALUE"""),139.16)</f>
        <v>139.16</v>
      </c>
      <c r="D239" s="2">
        <f>IFERROR(__xludf.DUMMYFUNCTION("""COMPUTED_VALUE"""),45636.66666666667)</f>
        <v>45636.66667</v>
      </c>
      <c r="E239" s="1">
        <f>IFERROR(__xludf.DUMMYFUNCTION("""COMPUTED_VALUE"""),140.64)</f>
        <v>140.64</v>
      </c>
      <c r="G239" s="2">
        <f>IFERROR(__xludf.DUMMYFUNCTION("""COMPUTED_VALUE"""),45636.66666666667)</f>
        <v>45636.66667</v>
      </c>
      <c r="H239" s="1">
        <f>IFERROR(__xludf.DUMMYFUNCTION("""COMPUTED_VALUE"""),137.53)</f>
        <v>137.53</v>
      </c>
      <c r="J239" s="2">
        <f>IFERROR(__xludf.DUMMYFUNCTION("""COMPUTED_VALUE"""),45636.66666666667)</f>
        <v>45636.66667</v>
      </c>
      <c r="K239" s="1">
        <f>IFERROR(__xludf.DUMMYFUNCTION("""COMPUTED_VALUE"""),139.79)</f>
        <v>139.79</v>
      </c>
      <c r="M239" s="2">
        <f>IFERROR(__xludf.DUMMYFUNCTION("""COMPUTED_VALUE"""),45636.66666666667)</f>
        <v>45636.66667</v>
      </c>
      <c r="N239" s="1">
        <f>IFERROR(__xludf.DUMMYFUNCTION("""COMPUTED_VALUE"""),3.5835642E7)</f>
        <v>35835642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IFERROR(__xludf.DUMMYFUNCTION("""COMPUTED_VALUE"""),139.78)</f>
        <v>139.78</v>
      </c>
      <c r="D240" s="2">
        <f>IFERROR(__xludf.DUMMYFUNCTION("""COMPUTED_VALUE"""),45637.66666666667)</f>
        <v>45637.66667</v>
      </c>
      <c r="E240" s="1">
        <f>IFERROR(__xludf.DUMMYFUNCTION("""COMPUTED_VALUE"""),139.96)</f>
        <v>139.96</v>
      </c>
      <c r="G240" s="2">
        <f>IFERROR(__xludf.DUMMYFUNCTION("""COMPUTED_VALUE"""),45637.66666666667)</f>
        <v>45637.66667</v>
      </c>
      <c r="H240" s="1">
        <f>IFERROR(__xludf.DUMMYFUNCTION("""COMPUTED_VALUE"""),137.67)</f>
        <v>137.67</v>
      </c>
      <c r="J240" s="2">
        <f>IFERROR(__xludf.DUMMYFUNCTION("""COMPUTED_VALUE"""),45637.66666666667)</f>
        <v>45637.66667</v>
      </c>
      <c r="K240" s="1">
        <f>IFERROR(__xludf.DUMMYFUNCTION("""COMPUTED_VALUE"""),139.62)</f>
        <v>139.62</v>
      </c>
      <c r="M240" s="2">
        <f>IFERROR(__xludf.DUMMYFUNCTION("""COMPUTED_VALUE"""),45637.66666666667)</f>
        <v>45637.66667</v>
      </c>
      <c r="N240" s="1">
        <f>IFERROR(__xludf.DUMMYFUNCTION("""COMPUTED_VALUE"""),4.2590991E7)</f>
        <v>42590991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IFERROR(__xludf.DUMMYFUNCTION("""COMPUTED_VALUE"""),140.2)</f>
        <v>140.2</v>
      </c>
      <c r="D241" s="2">
        <f>IFERROR(__xludf.DUMMYFUNCTION("""COMPUTED_VALUE"""),45638.66666666667)</f>
        <v>45638.66667</v>
      </c>
      <c r="E241" s="1">
        <f>IFERROR(__xludf.DUMMYFUNCTION("""COMPUTED_VALUE"""),141.05)</f>
        <v>141.05</v>
      </c>
      <c r="G241" s="2">
        <f>IFERROR(__xludf.DUMMYFUNCTION("""COMPUTED_VALUE"""),45638.66666666667)</f>
        <v>45638.66667</v>
      </c>
      <c r="H241" s="1">
        <f>IFERROR(__xludf.DUMMYFUNCTION("""COMPUTED_VALUE"""),138.94)</f>
        <v>138.94</v>
      </c>
      <c r="J241" s="2">
        <f>IFERROR(__xludf.DUMMYFUNCTION("""COMPUTED_VALUE"""),45638.66666666667)</f>
        <v>45638.66667</v>
      </c>
      <c r="K241" s="1">
        <f>IFERROR(__xludf.DUMMYFUNCTION("""COMPUTED_VALUE"""),138.94)</f>
        <v>138.94</v>
      </c>
      <c r="M241" s="2">
        <f>IFERROR(__xludf.DUMMYFUNCTION("""COMPUTED_VALUE"""),45638.66666666667)</f>
        <v>45638.66667</v>
      </c>
      <c r="N241" s="1">
        <f>IFERROR(__xludf.DUMMYFUNCTION("""COMPUTED_VALUE"""),2.3525319E7)</f>
        <v>23525319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IFERROR(__xludf.DUMMYFUNCTION("""COMPUTED_VALUE"""),139.15)</f>
        <v>139.15</v>
      </c>
      <c r="D242" s="2">
        <f>IFERROR(__xludf.DUMMYFUNCTION("""COMPUTED_VALUE"""),45639.66666666667)</f>
        <v>45639.66667</v>
      </c>
      <c r="E242" s="1">
        <f>IFERROR(__xludf.DUMMYFUNCTION("""COMPUTED_VALUE"""),140.67)</f>
        <v>140.67</v>
      </c>
      <c r="G242" s="2">
        <f>IFERROR(__xludf.DUMMYFUNCTION("""COMPUTED_VALUE"""),45639.66666666667)</f>
        <v>45639.66667</v>
      </c>
      <c r="H242" s="1">
        <f>IFERROR(__xludf.DUMMYFUNCTION("""COMPUTED_VALUE"""),138.38)</f>
        <v>138.38</v>
      </c>
      <c r="J242" s="2">
        <f>IFERROR(__xludf.DUMMYFUNCTION("""COMPUTED_VALUE"""),45639.66666666667)</f>
        <v>45639.66667</v>
      </c>
      <c r="K242" s="1">
        <f>IFERROR(__xludf.DUMMYFUNCTION("""COMPUTED_VALUE"""),140.47)</f>
        <v>140.47</v>
      </c>
      <c r="M242" s="2">
        <f>IFERROR(__xludf.DUMMYFUNCTION("""COMPUTED_VALUE"""),45639.66666666667)</f>
        <v>45639.66667</v>
      </c>
      <c r="N242" s="1">
        <f>IFERROR(__xludf.DUMMYFUNCTION("""COMPUTED_VALUE"""),3.7839908E7)</f>
        <v>37839908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IFERROR(__xludf.DUMMYFUNCTION("""COMPUTED_VALUE"""),140.93)</f>
        <v>140.93</v>
      </c>
      <c r="D243" s="2">
        <f>IFERROR(__xludf.DUMMYFUNCTION("""COMPUTED_VALUE"""),45642.66666666667)</f>
        <v>45642.66667</v>
      </c>
      <c r="E243" s="1">
        <f>IFERROR(__xludf.DUMMYFUNCTION("""COMPUTED_VALUE"""),141.15)</f>
        <v>141.15</v>
      </c>
      <c r="G243" s="2">
        <f>IFERROR(__xludf.DUMMYFUNCTION("""COMPUTED_VALUE"""),45642.66666666667)</f>
        <v>45642.66667</v>
      </c>
      <c r="H243" s="1">
        <f>IFERROR(__xludf.DUMMYFUNCTION("""COMPUTED_VALUE"""),134.7)</f>
        <v>134.7</v>
      </c>
      <c r="J243" s="2">
        <f>IFERROR(__xludf.DUMMYFUNCTION("""COMPUTED_VALUE"""),45642.66666666667)</f>
        <v>45642.66667</v>
      </c>
      <c r="K243" s="1">
        <f>IFERROR(__xludf.DUMMYFUNCTION("""COMPUTED_VALUE"""),136.0)</f>
        <v>136</v>
      </c>
      <c r="M243" s="2">
        <f>IFERROR(__xludf.DUMMYFUNCTION("""COMPUTED_VALUE"""),45642.66666666667)</f>
        <v>45642.66667</v>
      </c>
      <c r="N243" s="1">
        <f>IFERROR(__xludf.DUMMYFUNCTION("""COMPUTED_VALUE"""),5.2449333E7)</f>
        <v>52449333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IFERROR(__xludf.DUMMYFUNCTION("""COMPUTED_VALUE"""),135.55)</f>
        <v>135.55</v>
      </c>
      <c r="D244" s="2">
        <f>IFERROR(__xludf.DUMMYFUNCTION("""COMPUTED_VALUE"""),45643.66666666667)</f>
        <v>45643.66667</v>
      </c>
      <c r="E244" s="1">
        <f>IFERROR(__xludf.DUMMYFUNCTION("""COMPUTED_VALUE"""),136.8)</f>
        <v>136.8</v>
      </c>
      <c r="G244" s="2">
        <f>IFERROR(__xludf.DUMMYFUNCTION("""COMPUTED_VALUE"""),45643.66666666667)</f>
        <v>45643.66667</v>
      </c>
      <c r="H244" s="1">
        <f>IFERROR(__xludf.DUMMYFUNCTION("""COMPUTED_VALUE"""),135.1)</f>
        <v>135.1</v>
      </c>
      <c r="J244" s="2">
        <f>IFERROR(__xludf.DUMMYFUNCTION("""COMPUTED_VALUE"""),45643.66666666667)</f>
        <v>45643.66667</v>
      </c>
      <c r="K244" s="1">
        <f>IFERROR(__xludf.DUMMYFUNCTION("""COMPUTED_VALUE"""),135.96)</f>
        <v>135.96</v>
      </c>
      <c r="M244" s="2">
        <f>IFERROR(__xludf.DUMMYFUNCTION("""COMPUTED_VALUE"""),45643.66666666667)</f>
        <v>45643.66667</v>
      </c>
      <c r="N244" s="1">
        <f>IFERROR(__xludf.DUMMYFUNCTION("""COMPUTED_VALUE"""),4.3262265E7)</f>
        <v>43262265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IFERROR(__xludf.DUMMYFUNCTION("""COMPUTED_VALUE"""),135.96)</f>
        <v>135.96</v>
      </c>
      <c r="D245" s="2">
        <f>IFERROR(__xludf.DUMMYFUNCTION("""COMPUTED_VALUE"""),45644.66666666667)</f>
        <v>45644.66667</v>
      </c>
      <c r="E245" s="1">
        <f>IFERROR(__xludf.DUMMYFUNCTION("""COMPUTED_VALUE"""),136.82)</f>
        <v>136.82</v>
      </c>
      <c r="G245" s="2">
        <f>IFERROR(__xludf.DUMMYFUNCTION("""COMPUTED_VALUE"""),45644.66666666667)</f>
        <v>45644.66667</v>
      </c>
      <c r="H245" s="1">
        <f>IFERROR(__xludf.DUMMYFUNCTION("""COMPUTED_VALUE"""),133.88)</f>
        <v>133.88</v>
      </c>
      <c r="J245" s="2">
        <f>IFERROR(__xludf.DUMMYFUNCTION("""COMPUTED_VALUE"""),45644.66666666667)</f>
        <v>45644.66667</v>
      </c>
      <c r="K245" s="1">
        <f>IFERROR(__xludf.DUMMYFUNCTION("""COMPUTED_VALUE"""),133.93)</f>
        <v>133.93</v>
      </c>
      <c r="M245" s="2">
        <f>IFERROR(__xludf.DUMMYFUNCTION("""COMPUTED_VALUE"""),45644.66666666667)</f>
        <v>45644.66667</v>
      </c>
      <c r="N245" s="1">
        <f>IFERROR(__xludf.DUMMYFUNCTION("""COMPUTED_VALUE"""),4.3569001E7)</f>
        <v>43569001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IFERROR(__xludf.DUMMYFUNCTION("""COMPUTED_VALUE"""),134.08)</f>
        <v>134.08</v>
      </c>
      <c r="D246" s="2">
        <f>IFERROR(__xludf.DUMMYFUNCTION("""COMPUTED_VALUE"""),45645.66666666667)</f>
        <v>45645.66667</v>
      </c>
      <c r="E246" s="1">
        <f>IFERROR(__xludf.DUMMYFUNCTION("""COMPUTED_VALUE"""),135.1)</f>
        <v>135.1</v>
      </c>
      <c r="G246" s="2">
        <f>IFERROR(__xludf.DUMMYFUNCTION("""COMPUTED_VALUE"""),45645.66666666667)</f>
        <v>45645.66667</v>
      </c>
      <c r="H246" s="1">
        <f>IFERROR(__xludf.DUMMYFUNCTION("""COMPUTED_VALUE"""),133.79)</f>
        <v>133.79</v>
      </c>
      <c r="J246" s="2">
        <f>IFERROR(__xludf.DUMMYFUNCTION("""COMPUTED_VALUE"""),45645.66666666667)</f>
        <v>45645.66667</v>
      </c>
      <c r="K246" s="1">
        <f>IFERROR(__xludf.DUMMYFUNCTION("""COMPUTED_VALUE"""),134.46)</f>
        <v>134.46</v>
      </c>
      <c r="M246" s="2">
        <f>IFERROR(__xludf.DUMMYFUNCTION("""COMPUTED_VALUE"""),45645.66666666667)</f>
        <v>45645.66667</v>
      </c>
      <c r="N246" s="1">
        <f>IFERROR(__xludf.DUMMYFUNCTION("""COMPUTED_VALUE"""),4.5454781E7)</f>
        <v>45454781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IFERROR(__xludf.DUMMYFUNCTION("""COMPUTED_VALUE"""),134.45)</f>
        <v>134.45</v>
      </c>
      <c r="D247" s="2">
        <f>IFERROR(__xludf.DUMMYFUNCTION("""COMPUTED_VALUE"""),45646.66666666667)</f>
        <v>45646.66667</v>
      </c>
      <c r="E247" s="1">
        <f>IFERROR(__xludf.DUMMYFUNCTION("""COMPUTED_VALUE"""),135.49)</f>
        <v>135.49</v>
      </c>
      <c r="G247" s="2">
        <f>IFERROR(__xludf.DUMMYFUNCTION("""COMPUTED_VALUE"""),45646.66666666667)</f>
        <v>45646.66667</v>
      </c>
      <c r="H247" s="1">
        <f>IFERROR(__xludf.DUMMYFUNCTION("""COMPUTED_VALUE"""),134.23)</f>
        <v>134.23</v>
      </c>
      <c r="J247" s="2">
        <f>IFERROR(__xludf.DUMMYFUNCTION("""COMPUTED_VALUE"""),45646.66666666667)</f>
        <v>45646.66667</v>
      </c>
      <c r="K247" s="1">
        <f>IFERROR(__xludf.DUMMYFUNCTION("""COMPUTED_VALUE"""),135.47)</f>
        <v>135.47</v>
      </c>
      <c r="M247" s="2">
        <f>IFERROR(__xludf.DUMMYFUNCTION("""COMPUTED_VALUE"""),45646.66666666667)</f>
        <v>45646.66667</v>
      </c>
      <c r="N247" s="1">
        <f>IFERROR(__xludf.DUMMYFUNCTION("""COMPUTED_VALUE"""),9.710083E7)</f>
        <v>97100830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IFERROR(__xludf.DUMMYFUNCTION("""COMPUTED_VALUE"""),135.02)</f>
        <v>135.02</v>
      </c>
      <c r="D248" s="2">
        <f>IFERROR(__xludf.DUMMYFUNCTION("""COMPUTED_VALUE"""),45649.66666666667)</f>
        <v>45649.66667</v>
      </c>
      <c r="E248" s="1">
        <f>IFERROR(__xludf.DUMMYFUNCTION("""COMPUTED_VALUE"""),136.17)</f>
        <v>136.17</v>
      </c>
      <c r="G248" s="2">
        <f>IFERROR(__xludf.DUMMYFUNCTION("""COMPUTED_VALUE"""),45649.66666666667)</f>
        <v>45649.66667</v>
      </c>
      <c r="H248" s="1">
        <f>IFERROR(__xludf.DUMMYFUNCTION("""COMPUTED_VALUE"""),134.6)</f>
        <v>134.6</v>
      </c>
      <c r="J248" s="2">
        <f>IFERROR(__xludf.DUMMYFUNCTION("""COMPUTED_VALUE"""),45649.66666666667)</f>
        <v>45649.66667</v>
      </c>
      <c r="K248" s="1">
        <f>IFERROR(__xludf.DUMMYFUNCTION("""COMPUTED_VALUE"""),136.0)</f>
        <v>136</v>
      </c>
      <c r="M248" s="2">
        <f>IFERROR(__xludf.DUMMYFUNCTION("""COMPUTED_VALUE"""),45649.66666666667)</f>
        <v>45649.66667</v>
      </c>
      <c r="N248" s="1">
        <f>IFERROR(__xludf.DUMMYFUNCTION("""COMPUTED_VALUE"""),2.6234701E7)</f>
        <v>26234701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IFERROR(__xludf.DUMMYFUNCTION("""COMPUTED_VALUE"""),136.0)</f>
        <v>136</v>
      </c>
      <c r="D249" s="2">
        <f>IFERROR(__xludf.DUMMYFUNCTION("""COMPUTED_VALUE"""),45650.54166666667)</f>
        <v>45650.54167</v>
      </c>
      <c r="E249" s="1">
        <f>IFERROR(__xludf.DUMMYFUNCTION("""COMPUTED_VALUE"""),136.83)</f>
        <v>136.83</v>
      </c>
      <c r="G249" s="2">
        <f>IFERROR(__xludf.DUMMYFUNCTION("""COMPUTED_VALUE"""),45650.54166666667)</f>
        <v>45650.54167</v>
      </c>
      <c r="H249" s="1">
        <f>IFERROR(__xludf.DUMMYFUNCTION("""COMPUTED_VALUE"""),135.61)</f>
        <v>135.61</v>
      </c>
      <c r="J249" s="2">
        <f>IFERROR(__xludf.DUMMYFUNCTION("""COMPUTED_VALUE"""),45650.54166666667)</f>
        <v>45650.54167</v>
      </c>
      <c r="K249" s="1">
        <f>IFERROR(__xludf.DUMMYFUNCTION("""COMPUTED_VALUE"""),136.63)</f>
        <v>136.63</v>
      </c>
      <c r="M249" s="2">
        <f>IFERROR(__xludf.DUMMYFUNCTION("""COMPUTED_VALUE"""),45650.54166666667)</f>
        <v>45650.54167</v>
      </c>
      <c r="N249" s="1">
        <f>IFERROR(__xludf.DUMMYFUNCTION("""COMPUTED_VALUE"""),1.0708504E7)</f>
        <v>10708504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IFERROR(__xludf.DUMMYFUNCTION("""COMPUTED_VALUE"""),136.45)</f>
        <v>136.45</v>
      </c>
      <c r="D250" s="2">
        <f>IFERROR(__xludf.DUMMYFUNCTION("""COMPUTED_VALUE"""),45652.66666666667)</f>
        <v>45652.66667</v>
      </c>
      <c r="E250" s="1">
        <f>IFERROR(__xludf.DUMMYFUNCTION("""COMPUTED_VALUE"""),137.34)</f>
        <v>137.34</v>
      </c>
      <c r="G250" s="2">
        <f>IFERROR(__xludf.DUMMYFUNCTION("""COMPUTED_VALUE"""),45652.66666666667)</f>
        <v>45652.66667</v>
      </c>
      <c r="H250" s="1">
        <f>IFERROR(__xludf.DUMMYFUNCTION("""COMPUTED_VALUE"""),136.23)</f>
        <v>136.23</v>
      </c>
      <c r="J250" s="2">
        <f>IFERROR(__xludf.DUMMYFUNCTION("""COMPUTED_VALUE"""),45652.66666666667)</f>
        <v>45652.66667</v>
      </c>
      <c r="K250" s="1">
        <f>IFERROR(__xludf.DUMMYFUNCTION("""COMPUTED_VALUE"""),136.7)</f>
        <v>136.7</v>
      </c>
      <c r="M250" s="2">
        <f>IFERROR(__xludf.DUMMYFUNCTION("""COMPUTED_VALUE"""),45652.66666666667)</f>
        <v>45652.66667</v>
      </c>
      <c r="N250" s="1">
        <f>IFERROR(__xludf.DUMMYFUNCTION("""COMPUTED_VALUE"""),1.7332516E7)</f>
        <v>17332516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IFERROR(__xludf.DUMMYFUNCTION("""COMPUTED_VALUE"""),136.18)</f>
        <v>136.18</v>
      </c>
      <c r="D251" s="2">
        <f>IFERROR(__xludf.DUMMYFUNCTION("""COMPUTED_VALUE"""),45653.66666666667)</f>
        <v>45653.66667</v>
      </c>
      <c r="E251" s="1">
        <f>IFERROR(__xludf.DUMMYFUNCTION("""COMPUTED_VALUE"""),137.29)</f>
        <v>137.29</v>
      </c>
      <c r="G251" s="2">
        <f>IFERROR(__xludf.DUMMYFUNCTION("""COMPUTED_VALUE"""),45653.66666666667)</f>
        <v>45653.66667</v>
      </c>
      <c r="H251" s="1">
        <f>IFERROR(__xludf.DUMMYFUNCTION("""COMPUTED_VALUE"""),135.89)</f>
        <v>135.89</v>
      </c>
      <c r="J251" s="2">
        <f>IFERROR(__xludf.DUMMYFUNCTION("""COMPUTED_VALUE"""),45653.66666666667)</f>
        <v>45653.66667</v>
      </c>
      <c r="K251" s="1">
        <f>IFERROR(__xludf.DUMMYFUNCTION("""COMPUTED_VALUE"""),136.09)</f>
        <v>136.09</v>
      </c>
      <c r="M251" s="2">
        <f>IFERROR(__xludf.DUMMYFUNCTION("""COMPUTED_VALUE"""),45653.66666666667)</f>
        <v>45653.66667</v>
      </c>
      <c r="N251" s="1">
        <f>IFERROR(__xludf.DUMMYFUNCTION("""COMPUTED_VALUE"""),2.1078376E7)</f>
        <v>21078376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IFERROR(__xludf.DUMMYFUNCTION("""COMPUTED_VALUE"""),135.58)</f>
        <v>135.58</v>
      </c>
      <c r="D252" s="2">
        <f>IFERROR(__xludf.DUMMYFUNCTION("""COMPUTED_VALUE"""),45656.66666666667)</f>
        <v>45656.66667</v>
      </c>
      <c r="E252" s="1">
        <f>IFERROR(__xludf.DUMMYFUNCTION("""COMPUTED_VALUE"""),135.58)</f>
        <v>135.58</v>
      </c>
      <c r="G252" s="2">
        <f>IFERROR(__xludf.DUMMYFUNCTION("""COMPUTED_VALUE"""),45656.66666666667)</f>
        <v>45656.66667</v>
      </c>
      <c r="H252" s="1">
        <f>IFERROR(__xludf.DUMMYFUNCTION("""COMPUTED_VALUE"""),133.71)</f>
        <v>133.71</v>
      </c>
      <c r="J252" s="2">
        <f>IFERROR(__xludf.DUMMYFUNCTION("""COMPUTED_VALUE"""),45656.66666666667)</f>
        <v>45656.66667</v>
      </c>
      <c r="K252" s="1">
        <f>IFERROR(__xludf.DUMMYFUNCTION("""COMPUTED_VALUE"""),134.68)</f>
        <v>134.68</v>
      </c>
      <c r="M252" s="2">
        <f>IFERROR(__xludf.DUMMYFUNCTION("""COMPUTED_VALUE"""),45656.66666666667)</f>
        <v>45656.66667</v>
      </c>
      <c r="N252" s="1">
        <f>IFERROR(__xludf.DUMMYFUNCTION("""COMPUTED_VALUE"""),2.7126582E7)</f>
        <v>27126582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IFERROR(__xludf.DUMMYFUNCTION("""COMPUTED_VALUE"""),134.69)</f>
        <v>134.69</v>
      </c>
      <c r="D253" s="2">
        <f>IFERROR(__xludf.DUMMYFUNCTION("""COMPUTED_VALUE"""),45657.66666666667)</f>
        <v>45657.66667</v>
      </c>
      <c r="E253" s="1">
        <f>IFERROR(__xludf.DUMMYFUNCTION("""COMPUTED_VALUE"""),136.02)</f>
        <v>136.02</v>
      </c>
      <c r="G253" s="2">
        <f>IFERROR(__xludf.DUMMYFUNCTION("""COMPUTED_VALUE"""),45657.66666666667)</f>
        <v>45657.66667</v>
      </c>
      <c r="H253" s="1">
        <f>IFERROR(__xludf.DUMMYFUNCTION("""COMPUTED_VALUE"""),134.69)</f>
        <v>134.69</v>
      </c>
      <c r="J253" s="2">
        <f>IFERROR(__xludf.DUMMYFUNCTION("""COMPUTED_VALUE"""),45657.66666666667)</f>
        <v>45657.66667</v>
      </c>
      <c r="K253" s="1">
        <f>IFERROR(__xludf.DUMMYFUNCTION("""COMPUTED_VALUE"""),135.59)</f>
        <v>135.59</v>
      </c>
      <c r="M253" s="2">
        <f>IFERROR(__xludf.DUMMYFUNCTION("""COMPUTED_VALUE"""),45657.66666666667)</f>
        <v>45657.66667</v>
      </c>
      <c r="N253" s="1">
        <f>IFERROR(__xludf.DUMMYFUNCTION("""COMPUTED_VALUE"""),2.3861439E7)</f>
        <v>23861439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IFERROR(__xludf.DUMMYFUNCTION("""COMPUTED_VALUE"""),135.96)</f>
        <v>135.96</v>
      </c>
      <c r="D254" s="2">
        <f>IFERROR(__xludf.DUMMYFUNCTION("""COMPUTED_VALUE"""),45659.66666666667)</f>
        <v>45659.66667</v>
      </c>
      <c r="E254" s="1">
        <f>IFERROR(__xludf.DUMMYFUNCTION("""COMPUTED_VALUE"""),137.86)</f>
        <v>137.86</v>
      </c>
      <c r="G254" s="2">
        <f>IFERROR(__xludf.DUMMYFUNCTION("""COMPUTED_VALUE"""),45659.66666666667)</f>
        <v>45659.66667</v>
      </c>
      <c r="H254" s="1">
        <f>IFERROR(__xludf.DUMMYFUNCTION("""COMPUTED_VALUE"""),135.87)</f>
        <v>135.87</v>
      </c>
      <c r="J254" s="2">
        <f>IFERROR(__xludf.DUMMYFUNCTION("""COMPUTED_VALUE"""),45659.66666666667)</f>
        <v>45659.66667</v>
      </c>
      <c r="K254" s="1">
        <f>IFERROR(__xludf.DUMMYFUNCTION("""COMPUTED_VALUE"""),135.96)</f>
        <v>135.96</v>
      </c>
      <c r="M254" s="2">
        <f>IFERROR(__xludf.DUMMYFUNCTION("""COMPUTED_VALUE"""),45659.66666666667)</f>
        <v>45659.66667</v>
      </c>
      <c r="N254" s="1">
        <f>IFERROR(__xludf.DUMMYFUNCTION("""COMPUTED_VALUE"""),2.9046572E7)</f>
        <v>29046572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IFERROR(__xludf.DUMMYFUNCTION("""COMPUTED_VALUE"""),136.37)</f>
        <v>136.37</v>
      </c>
      <c r="D255" s="2">
        <f>IFERROR(__xludf.DUMMYFUNCTION("""COMPUTED_VALUE"""),45660.66666666667)</f>
        <v>45660.66667</v>
      </c>
      <c r="E255" s="1">
        <f>IFERROR(__xludf.DUMMYFUNCTION("""COMPUTED_VALUE"""),136.71)</f>
        <v>136.71</v>
      </c>
      <c r="G255" s="2">
        <f>IFERROR(__xludf.DUMMYFUNCTION("""COMPUTED_VALUE"""),45660.66666666667)</f>
        <v>45660.66667</v>
      </c>
      <c r="H255" s="1">
        <f>IFERROR(__xludf.DUMMYFUNCTION("""COMPUTED_VALUE"""),134.99)</f>
        <v>134.99</v>
      </c>
      <c r="J255" s="2">
        <f>IFERROR(__xludf.DUMMYFUNCTION("""COMPUTED_VALUE"""),45660.66666666667)</f>
        <v>45660.66667</v>
      </c>
      <c r="K255" s="1">
        <f>IFERROR(__xludf.DUMMYFUNCTION("""COMPUTED_VALUE"""),135.09)</f>
        <v>135.09</v>
      </c>
      <c r="M255" s="2">
        <f>IFERROR(__xludf.DUMMYFUNCTION("""COMPUTED_VALUE"""),45660.66666666667)</f>
        <v>45660.66667</v>
      </c>
      <c r="N255" s="1">
        <f>IFERROR(__xludf.DUMMYFUNCTION("""COMPUTED_VALUE"""),3.0333012E7)</f>
        <v>30333012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IFERROR(__xludf.DUMMYFUNCTION("""COMPUTED_VALUE"""),135.09)</f>
        <v>135.09</v>
      </c>
      <c r="D256" s="2">
        <f>IFERROR(__xludf.DUMMYFUNCTION("""COMPUTED_VALUE"""),45663.66666666667)</f>
        <v>45663.66667</v>
      </c>
      <c r="E256" s="1">
        <f>IFERROR(__xludf.DUMMYFUNCTION("""COMPUTED_VALUE"""),135.64)</f>
        <v>135.64</v>
      </c>
      <c r="G256" s="2">
        <f>IFERROR(__xludf.DUMMYFUNCTION("""COMPUTED_VALUE"""),45663.66666666667)</f>
        <v>45663.66667</v>
      </c>
      <c r="H256" s="1">
        <f>IFERROR(__xludf.DUMMYFUNCTION("""COMPUTED_VALUE"""),134.3)</f>
        <v>134.3</v>
      </c>
      <c r="J256" s="2">
        <f>IFERROR(__xludf.DUMMYFUNCTION("""COMPUTED_VALUE"""),45663.66666666667)</f>
        <v>45663.66667</v>
      </c>
      <c r="K256" s="1">
        <f>IFERROR(__xludf.DUMMYFUNCTION("""COMPUTED_VALUE"""),134.69)</f>
        <v>134.69</v>
      </c>
      <c r="M256" s="2">
        <f>IFERROR(__xludf.DUMMYFUNCTION("""COMPUTED_VALUE"""),45663.66666666667)</f>
        <v>45663.66667</v>
      </c>
      <c r="N256" s="1">
        <f>IFERROR(__xludf.DUMMYFUNCTION("""COMPUTED_VALUE"""),3.921053E7)</f>
        <v>39210530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IFERROR(__xludf.DUMMYFUNCTION("""COMPUTED_VALUE"""),134.35)</f>
        <v>134.35</v>
      </c>
      <c r="D257" s="2">
        <f>IFERROR(__xludf.DUMMYFUNCTION("""COMPUTED_VALUE"""),45664.66666666667)</f>
        <v>45664.66667</v>
      </c>
      <c r="E257" s="1">
        <f>IFERROR(__xludf.DUMMYFUNCTION("""COMPUTED_VALUE"""),134.95)</f>
        <v>134.95</v>
      </c>
      <c r="G257" s="2">
        <f>IFERROR(__xludf.DUMMYFUNCTION("""COMPUTED_VALUE"""),45664.66666666667)</f>
        <v>45664.66667</v>
      </c>
      <c r="H257" s="1">
        <f>IFERROR(__xludf.DUMMYFUNCTION("""COMPUTED_VALUE"""),132.2)</f>
        <v>132.2</v>
      </c>
      <c r="J257" s="2">
        <f>IFERROR(__xludf.DUMMYFUNCTION("""COMPUTED_VALUE"""),45664.66666666667)</f>
        <v>45664.66667</v>
      </c>
      <c r="K257" s="1">
        <f>IFERROR(__xludf.DUMMYFUNCTION("""COMPUTED_VALUE"""),132.43)</f>
        <v>132.43</v>
      </c>
      <c r="M257" s="2">
        <f>IFERROR(__xludf.DUMMYFUNCTION("""COMPUTED_VALUE"""),45664.66666666667)</f>
        <v>45664.66667</v>
      </c>
      <c r="N257" s="1">
        <f>IFERROR(__xludf.DUMMYFUNCTION("""COMPUTED_VALUE"""),3.9943891E7)</f>
        <v>39943891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IFERROR(__xludf.DUMMYFUNCTION("""COMPUTED_VALUE"""),132.03)</f>
        <v>132.03</v>
      </c>
      <c r="D258" s="2">
        <f>IFERROR(__xludf.DUMMYFUNCTION("""COMPUTED_VALUE"""),45665.66666666667)</f>
        <v>45665.66667</v>
      </c>
      <c r="E258" s="1">
        <f>IFERROR(__xludf.DUMMYFUNCTION("""COMPUTED_VALUE"""),132.7)</f>
        <v>132.7</v>
      </c>
      <c r="G258" s="2">
        <f>IFERROR(__xludf.DUMMYFUNCTION("""COMPUTED_VALUE"""),45665.66666666667)</f>
        <v>45665.66667</v>
      </c>
      <c r="H258" s="1">
        <f>IFERROR(__xludf.DUMMYFUNCTION("""COMPUTED_VALUE"""),129.53)</f>
        <v>129.53</v>
      </c>
      <c r="J258" s="2">
        <f>IFERROR(__xludf.DUMMYFUNCTION("""COMPUTED_VALUE"""),45665.66666666667)</f>
        <v>45665.66667</v>
      </c>
      <c r="K258" s="1">
        <f>IFERROR(__xludf.DUMMYFUNCTION("""COMPUTED_VALUE"""),132.34)</f>
        <v>132.34</v>
      </c>
      <c r="M258" s="2">
        <f>IFERROR(__xludf.DUMMYFUNCTION("""COMPUTED_VALUE"""),45665.66666666667)</f>
        <v>45665.66667</v>
      </c>
      <c r="N258" s="1">
        <f>IFERROR(__xludf.DUMMYFUNCTION("""COMPUTED_VALUE"""),3.7532941E7)</f>
        <v>37532941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IFERROR(__xludf.DUMMYFUNCTION("""COMPUTED_VALUE"""),130.78)</f>
        <v>130.78</v>
      </c>
      <c r="D259" s="2">
        <f>IFERROR(__xludf.DUMMYFUNCTION("""COMPUTED_VALUE"""),45667.66666666667)</f>
        <v>45667.66667</v>
      </c>
      <c r="E259" s="1">
        <f>IFERROR(__xludf.DUMMYFUNCTION("""COMPUTED_VALUE"""),131.53)</f>
        <v>131.53</v>
      </c>
      <c r="G259" s="2">
        <f>IFERROR(__xludf.DUMMYFUNCTION("""COMPUTED_VALUE"""),45667.66666666667)</f>
        <v>45667.66667</v>
      </c>
      <c r="H259" s="1">
        <f>IFERROR(__xludf.DUMMYFUNCTION("""COMPUTED_VALUE"""),128.46)</f>
        <v>128.46</v>
      </c>
      <c r="J259" s="2">
        <f>IFERROR(__xludf.DUMMYFUNCTION("""COMPUTED_VALUE"""),45667.66666666667)</f>
        <v>45667.66667</v>
      </c>
      <c r="K259" s="1">
        <f>IFERROR(__xludf.DUMMYFUNCTION("""COMPUTED_VALUE"""),129.52)</f>
        <v>129.52</v>
      </c>
      <c r="M259" s="2">
        <f>IFERROR(__xludf.DUMMYFUNCTION("""COMPUTED_VALUE"""),45667.66666666667)</f>
        <v>45667.66667</v>
      </c>
      <c r="N259" s="1">
        <f>IFERROR(__xludf.DUMMYFUNCTION("""COMPUTED_VALUE"""),4.5255218E7)</f>
        <v>45255218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IFERROR(__xludf.DUMMYFUNCTION("""COMPUTED_VALUE"""),129.18)</f>
        <v>129.18</v>
      </c>
      <c r="D260" s="2">
        <f>IFERROR(__xludf.DUMMYFUNCTION("""COMPUTED_VALUE"""),45670.66666666667)</f>
        <v>45670.66667</v>
      </c>
      <c r="E260" s="1">
        <f>IFERROR(__xludf.DUMMYFUNCTION("""COMPUTED_VALUE"""),129.24)</f>
        <v>129.24</v>
      </c>
      <c r="G260" s="2">
        <f>IFERROR(__xludf.DUMMYFUNCTION("""COMPUTED_VALUE"""),45670.66666666667)</f>
        <v>45670.66667</v>
      </c>
      <c r="H260" s="1">
        <f>IFERROR(__xludf.DUMMYFUNCTION("""COMPUTED_VALUE"""),127.88)</f>
        <v>127.88</v>
      </c>
      <c r="J260" s="2">
        <f>IFERROR(__xludf.DUMMYFUNCTION("""COMPUTED_VALUE"""),45670.66666666667)</f>
        <v>45670.66667</v>
      </c>
      <c r="K260" s="1">
        <f>IFERROR(__xludf.DUMMYFUNCTION("""COMPUTED_VALUE"""),128.82)</f>
        <v>128.82</v>
      </c>
      <c r="M260" s="2">
        <f>IFERROR(__xludf.DUMMYFUNCTION("""COMPUTED_VALUE"""),45670.66666666667)</f>
        <v>45670.66667</v>
      </c>
      <c r="N260" s="1">
        <f>IFERROR(__xludf.DUMMYFUNCTION("""COMPUTED_VALUE"""),4.0295531E7)</f>
        <v>40295531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IFERROR(__xludf.DUMMYFUNCTION("""COMPUTED_VALUE"""),128.84)</f>
        <v>128.84</v>
      </c>
      <c r="D261" s="2">
        <f>IFERROR(__xludf.DUMMYFUNCTION("""COMPUTED_VALUE"""),45671.66666666667)</f>
        <v>45671.66667</v>
      </c>
      <c r="E261" s="1">
        <f>IFERROR(__xludf.DUMMYFUNCTION("""COMPUTED_VALUE"""),130.28)</f>
        <v>130.28</v>
      </c>
      <c r="G261" s="2">
        <f>IFERROR(__xludf.DUMMYFUNCTION("""COMPUTED_VALUE"""),45671.66666666667)</f>
        <v>45671.66667</v>
      </c>
      <c r="H261" s="1">
        <f>IFERROR(__xludf.DUMMYFUNCTION("""COMPUTED_VALUE"""),127.84)</f>
        <v>127.84</v>
      </c>
      <c r="J261" s="2">
        <f>IFERROR(__xludf.DUMMYFUNCTION("""COMPUTED_VALUE"""),45671.66666666667)</f>
        <v>45671.66667</v>
      </c>
      <c r="K261" s="1">
        <f>IFERROR(__xludf.DUMMYFUNCTION("""COMPUTED_VALUE"""),130.22)</f>
        <v>130.22</v>
      </c>
      <c r="M261" s="2">
        <f>IFERROR(__xludf.DUMMYFUNCTION("""COMPUTED_VALUE"""),45671.66666666667)</f>
        <v>45671.66667</v>
      </c>
      <c r="N261" s="1">
        <f>IFERROR(__xludf.DUMMYFUNCTION("""COMPUTED_VALUE"""),2.764191E7)</f>
        <v>27641910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IFERROR(__xludf.DUMMYFUNCTION("""COMPUTED_VALUE"""),130.23)</f>
        <v>130.23</v>
      </c>
      <c r="D262" s="2">
        <f>IFERROR(__xludf.DUMMYFUNCTION("""COMPUTED_VALUE"""),45672.66666666667)</f>
        <v>45672.66667</v>
      </c>
      <c r="E262" s="1">
        <f>IFERROR(__xludf.DUMMYFUNCTION("""COMPUTED_VALUE"""),131.85)</f>
        <v>131.85</v>
      </c>
      <c r="G262" s="2">
        <f>IFERROR(__xludf.DUMMYFUNCTION("""COMPUTED_VALUE"""),45672.66666666667)</f>
        <v>45672.66667</v>
      </c>
      <c r="H262" s="1">
        <f>IFERROR(__xludf.DUMMYFUNCTION("""COMPUTED_VALUE"""),130.23)</f>
        <v>130.23</v>
      </c>
      <c r="J262" s="2">
        <f>IFERROR(__xludf.DUMMYFUNCTION("""COMPUTED_VALUE"""),45672.66666666667)</f>
        <v>45672.66667</v>
      </c>
      <c r="K262" s="1">
        <f>IFERROR(__xludf.DUMMYFUNCTION("""COMPUTED_VALUE"""),130.84)</f>
        <v>130.84</v>
      </c>
      <c r="M262" s="2">
        <f>IFERROR(__xludf.DUMMYFUNCTION("""COMPUTED_VALUE"""),45672.66666666667)</f>
        <v>45672.66667</v>
      </c>
      <c r="N262" s="1">
        <f>IFERROR(__xludf.DUMMYFUNCTION("""COMPUTED_VALUE"""),4.8181794E7)</f>
        <v>48181794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IFERROR(__xludf.DUMMYFUNCTION("""COMPUTED_VALUE"""),130.85)</f>
        <v>130.85</v>
      </c>
      <c r="D263" s="2">
        <f>IFERROR(__xludf.DUMMYFUNCTION("""COMPUTED_VALUE"""),45673.66666666667)</f>
        <v>45673.66667</v>
      </c>
      <c r="E263" s="1">
        <f>IFERROR(__xludf.DUMMYFUNCTION("""COMPUTED_VALUE"""),132.08)</f>
        <v>132.08</v>
      </c>
      <c r="G263" s="2">
        <f>IFERROR(__xludf.DUMMYFUNCTION("""COMPUTED_VALUE"""),45673.66666666667)</f>
        <v>45673.66667</v>
      </c>
      <c r="H263" s="1">
        <f>IFERROR(__xludf.DUMMYFUNCTION("""COMPUTED_VALUE"""),130.51)</f>
        <v>130.51</v>
      </c>
      <c r="J263" s="2">
        <f>IFERROR(__xludf.DUMMYFUNCTION("""COMPUTED_VALUE"""),45673.66666666667)</f>
        <v>45673.66667</v>
      </c>
      <c r="K263" s="1">
        <f>IFERROR(__xludf.DUMMYFUNCTION("""COMPUTED_VALUE"""),131.47)</f>
        <v>131.47</v>
      </c>
      <c r="M263" s="2">
        <f>IFERROR(__xludf.DUMMYFUNCTION("""COMPUTED_VALUE"""),45673.66666666667)</f>
        <v>45673.66667</v>
      </c>
      <c r="N263" s="1">
        <f>IFERROR(__xludf.DUMMYFUNCTION("""COMPUTED_VALUE"""),2.8036422E7)</f>
        <v>28036422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IFERROR(__xludf.DUMMYFUNCTION("""COMPUTED_VALUE"""),131.26)</f>
        <v>131.26</v>
      </c>
      <c r="D264" s="2">
        <f>IFERROR(__xludf.DUMMYFUNCTION("""COMPUTED_VALUE"""),45674.66666666667)</f>
        <v>45674.66667</v>
      </c>
      <c r="E264" s="1">
        <f>IFERROR(__xludf.DUMMYFUNCTION("""COMPUTED_VALUE"""),133.47)</f>
        <v>133.47</v>
      </c>
      <c r="G264" s="2">
        <f>IFERROR(__xludf.DUMMYFUNCTION("""COMPUTED_VALUE"""),45674.66666666667)</f>
        <v>45674.66667</v>
      </c>
      <c r="H264" s="1">
        <f>IFERROR(__xludf.DUMMYFUNCTION("""COMPUTED_VALUE"""),131.26)</f>
        <v>131.26</v>
      </c>
      <c r="J264" s="2">
        <f>IFERROR(__xludf.DUMMYFUNCTION("""COMPUTED_VALUE"""),45674.66666666667)</f>
        <v>45674.66667</v>
      </c>
      <c r="K264" s="1">
        <f>IFERROR(__xludf.DUMMYFUNCTION("""COMPUTED_VALUE"""),133.03)</f>
        <v>133.03</v>
      </c>
      <c r="M264" s="2">
        <f>IFERROR(__xludf.DUMMYFUNCTION("""COMPUTED_VALUE"""),45674.66666666667)</f>
        <v>45674.66667</v>
      </c>
      <c r="N264" s="1">
        <f>IFERROR(__xludf.DUMMYFUNCTION("""COMPUTED_VALUE"""),3.7003148E7)</f>
        <v>37003148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IFERROR(__xludf.DUMMYFUNCTION("""COMPUTED_VALUE"""),133.03)</f>
        <v>133.03</v>
      </c>
      <c r="D265" s="2">
        <f>IFERROR(__xludf.DUMMYFUNCTION("""COMPUTED_VALUE"""),45678.66666666667)</f>
        <v>45678.66667</v>
      </c>
      <c r="E265" s="1">
        <f>IFERROR(__xludf.DUMMYFUNCTION("""COMPUTED_VALUE"""),134.46)</f>
        <v>134.46</v>
      </c>
      <c r="G265" s="2">
        <f>IFERROR(__xludf.DUMMYFUNCTION("""COMPUTED_VALUE"""),45678.66666666667)</f>
        <v>45678.66667</v>
      </c>
      <c r="H265" s="1">
        <f>IFERROR(__xludf.DUMMYFUNCTION("""COMPUTED_VALUE"""),132.57)</f>
        <v>132.57</v>
      </c>
      <c r="J265" s="2">
        <f>IFERROR(__xludf.DUMMYFUNCTION("""COMPUTED_VALUE"""),45678.66666666667)</f>
        <v>45678.66667</v>
      </c>
      <c r="K265" s="1">
        <f>IFERROR(__xludf.DUMMYFUNCTION("""COMPUTED_VALUE"""),134.18)</f>
        <v>134.18</v>
      </c>
      <c r="M265" s="2">
        <f>IFERROR(__xludf.DUMMYFUNCTION("""COMPUTED_VALUE"""),45678.66666666667)</f>
        <v>45678.66667</v>
      </c>
      <c r="N265" s="1">
        <f>IFERROR(__xludf.DUMMYFUNCTION("""COMPUTED_VALUE"""),3.9533255E7)</f>
        <v>39533255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IFERROR(__xludf.DUMMYFUNCTION("""COMPUTED_VALUE"""),133.56)</f>
        <v>133.56</v>
      </c>
      <c r="D266" s="2">
        <f>IFERROR(__xludf.DUMMYFUNCTION("""COMPUTED_VALUE"""),45679.66666666667)</f>
        <v>45679.66667</v>
      </c>
      <c r="E266" s="1">
        <f>IFERROR(__xludf.DUMMYFUNCTION("""COMPUTED_VALUE"""),134.07)</f>
        <v>134.07</v>
      </c>
      <c r="G266" s="2">
        <f>IFERROR(__xludf.DUMMYFUNCTION("""COMPUTED_VALUE"""),45679.66666666667)</f>
        <v>45679.66667</v>
      </c>
      <c r="H266" s="1">
        <f>IFERROR(__xludf.DUMMYFUNCTION("""COMPUTED_VALUE"""),131.54)</f>
        <v>131.54</v>
      </c>
      <c r="J266" s="2">
        <f>IFERROR(__xludf.DUMMYFUNCTION("""COMPUTED_VALUE"""),45679.66666666667)</f>
        <v>45679.66667</v>
      </c>
      <c r="K266" s="1">
        <f>IFERROR(__xludf.DUMMYFUNCTION("""COMPUTED_VALUE"""),133.22)</f>
        <v>133.22</v>
      </c>
      <c r="M266" s="2">
        <f>IFERROR(__xludf.DUMMYFUNCTION("""COMPUTED_VALUE"""),45679.66666666667)</f>
        <v>45679.66667</v>
      </c>
      <c r="N266" s="1">
        <f>IFERROR(__xludf.DUMMYFUNCTION("""COMPUTED_VALUE"""),3.3526496E7)</f>
        <v>33526496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IFERROR(__xludf.DUMMYFUNCTION("""COMPUTED_VALUE"""),133.51)</f>
        <v>133.51</v>
      </c>
      <c r="D267" s="2">
        <f>IFERROR(__xludf.DUMMYFUNCTION("""COMPUTED_VALUE"""),45680.66666666667)</f>
        <v>45680.66667</v>
      </c>
      <c r="E267" s="1">
        <f>IFERROR(__xludf.DUMMYFUNCTION("""COMPUTED_VALUE"""),135.15)</f>
        <v>135.15</v>
      </c>
      <c r="G267" s="2">
        <f>IFERROR(__xludf.DUMMYFUNCTION("""COMPUTED_VALUE"""),45680.66666666667)</f>
        <v>45680.66667</v>
      </c>
      <c r="H267" s="1">
        <f>IFERROR(__xludf.DUMMYFUNCTION("""COMPUTED_VALUE"""),132.7)</f>
        <v>132.7</v>
      </c>
      <c r="J267" s="2">
        <f>IFERROR(__xludf.DUMMYFUNCTION("""COMPUTED_VALUE"""),45680.66666666667)</f>
        <v>45680.66667</v>
      </c>
      <c r="K267" s="1">
        <f>IFERROR(__xludf.DUMMYFUNCTION("""COMPUTED_VALUE"""),134.42)</f>
        <v>134.42</v>
      </c>
      <c r="M267" s="2">
        <f>IFERROR(__xludf.DUMMYFUNCTION("""COMPUTED_VALUE"""),45680.66666666667)</f>
        <v>45680.66667</v>
      </c>
      <c r="N267" s="1">
        <f>IFERROR(__xludf.DUMMYFUNCTION("""COMPUTED_VALUE"""),3.3240088E7)</f>
        <v>33240088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IFERROR(__xludf.DUMMYFUNCTION("""COMPUTED_VALUE"""),134.42)</f>
        <v>134.42</v>
      </c>
      <c r="D268" s="2">
        <f>IFERROR(__xludf.DUMMYFUNCTION("""COMPUTED_VALUE"""),45681.66666666667)</f>
        <v>45681.66667</v>
      </c>
      <c r="E268" s="1">
        <f>IFERROR(__xludf.DUMMYFUNCTION("""COMPUTED_VALUE"""),135.82)</f>
        <v>135.82</v>
      </c>
      <c r="G268" s="2">
        <f>IFERROR(__xludf.DUMMYFUNCTION("""COMPUTED_VALUE"""),45681.66666666667)</f>
        <v>45681.66667</v>
      </c>
      <c r="H268" s="1">
        <f>IFERROR(__xludf.DUMMYFUNCTION("""COMPUTED_VALUE"""),134.42)</f>
        <v>134.42</v>
      </c>
      <c r="J268" s="2">
        <f>IFERROR(__xludf.DUMMYFUNCTION("""COMPUTED_VALUE"""),45681.66666666667)</f>
        <v>45681.66667</v>
      </c>
      <c r="K268" s="1">
        <f>IFERROR(__xludf.DUMMYFUNCTION("""COMPUTED_VALUE"""),135.5)</f>
        <v>135.5</v>
      </c>
      <c r="M268" s="2">
        <f>IFERROR(__xludf.DUMMYFUNCTION("""COMPUTED_VALUE"""),45681.66666666667)</f>
        <v>45681.66667</v>
      </c>
      <c r="N268" s="1">
        <f>IFERROR(__xludf.DUMMYFUNCTION("""COMPUTED_VALUE"""),4.7066619E7)</f>
        <v>47066619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IFERROR(__xludf.DUMMYFUNCTION("""COMPUTED_VALUE"""),140.05)</f>
        <v>140.05</v>
      </c>
      <c r="D269" s="2">
        <f>IFERROR(__xludf.DUMMYFUNCTION("""COMPUTED_VALUE"""),45684.66666666667)</f>
        <v>45684.66667</v>
      </c>
      <c r="E269" s="1">
        <f>IFERROR(__xludf.DUMMYFUNCTION("""COMPUTED_VALUE"""),144.86)</f>
        <v>144.86</v>
      </c>
      <c r="G269" s="2">
        <f>IFERROR(__xludf.DUMMYFUNCTION("""COMPUTED_VALUE"""),45684.66666666667)</f>
        <v>45684.66667</v>
      </c>
      <c r="H269" s="1">
        <f>IFERROR(__xludf.DUMMYFUNCTION("""COMPUTED_VALUE"""),139.83)</f>
        <v>139.83</v>
      </c>
      <c r="J269" s="2">
        <f>IFERROR(__xludf.DUMMYFUNCTION("""COMPUTED_VALUE"""),45684.66666666667)</f>
        <v>45684.66667</v>
      </c>
      <c r="K269" s="1">
        <f>IFERROR(__xludf.DUMMYFUNCTION("""COMPUTED_VALUE"""),143.57)</f>
        <v>143.57</v>
      </c>
      <c r="M269" s="2">
        <f>IFERROR(__xludf.DUMMYFUNCTION("""COMPUTED_VALUE"""),45684.66666666667)</f>
        <v>45684.66667</v>
      </c>
      <c r="N269" s="1">
        <f>IFERROR(__xludf.DUMMYFUNCTION("""COMPUTED_VALUE"""),9.4291206E7)</f>
        <v>94291206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IFERROR(__xludf.DUMMYFUNCTION("""COMPUTED_VALUE"""),143.58)</f>
        <v>143.58</v>
      </c>
      <c r="D270" s="2">
        <f>IFERROR(__xludf.DUMMYFUNCTION("""COMPUTED_VALUE"""),45685.66666666667)</f>
        <v>45685.66667</v>
      </c>
      <c r="E270" s="1">
        <f>IFERROR(__xludf.DUMMYFUNCTION("""COMPUTED_VALUE"""),146.05)</f>
        <v>146.05</v>
      </c>
      <c r="G270" s="2">
        <f>IFERROR(__xludf.DUMMYFUNCTION("""COMPUTED_VALUE"""),45685.66666666667)</f>
        <v>45685.66667</v>
      </c>
      <c r="H270" s="1">
        <f>IFERROR(__xludf.DUMMYFUNCTION("""COMPUTED_VALUE"""),142.44)</f>
        <v>142.44</v>
      </c>
      <c r="J270" s="2">
        <f>IFERROR(__xludf.DUMMYFUNCTION("""COMPUTED_VALUE"""),45685.66666666667)</f>
        <v>45685.66667</v>
      </c>
      <c r="K270" s="1">
        <f>IFERROR(__xludf.DUMMYFUNCTION("""COMPUTED_VALUE"""),145.05)</f>
        <v>145.05</v>
      </c>
      <c r="M270" s="2">
        <f>IFERROR(__xludf.DUMMYFUNCTION("""COMPUTED_VALUE"""),45685.66666666667)</f>
        <v>45685.66667</v>
      </c>
      <c r="N270" s="1">
        <f>IFERROR(__xludf.DUMMYFUNCTION("""COMPUTED_VALUE"""),5.6633852E7)</f>
        <v>56633852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IFERROR(__xludf.DUMMYFUNCTION("""COMPUTED_VALUE"""),146.82)</f>
        <v>146.82</v>
      </c>
      <c r="D271" s="2">
        <f>IFERROR(__xludf.DUMMYFUNCTION("""COMPUTED_VALUE"""),45686.66666666667)</f>
        <v>45686.66667</v>
      </c>
      <c r="E271" s="1">
        <f>IFERROR(__xludf.DUMMYFUNCTION("""COMPUTED_VALUE"""),148.35)</f>
        <v>148.35</v>
      </c>
      <c r="G271" s="2">
        <f>IFERROR(__xludf.DUMMYFUNCTION("""COMPUTED_VALUE"""),45686.66666666667)</f>
        <v>45686.66667</v>
      </c>
      <c r="H271" s="1">
        <f>IFERROR(__xludf.DUMMYFUNCTION("""COMPUTED_VALUE"""),143.92)</f>
        <v>143.92</v>
      </c>
      <c r="J271" s="2">
        <f>IFERROR(__xludf.DUMMYFUNCTION("""COMPUTED_VALUE"""),45686.66666666667)</f>
        <v>45686.66667</v>
      </c>
      <c r="K271" s="1">
        <f>IFERROR(__xludf.DUMMYFUNCTION("""COMPUTED_VALUE"""),144.09)</f>
        <v>144.09</v>
      </c>
      <c r="M271" s="2">
        <f>IFERROR(__xludf.DUMMYFUNCTION("""COMPUTED_VALUE"""),45686.66666666667)</f>
        <v>45686.66667</v>
      </c>
      <c r="N271" s="1">
        <f>IFERROR(__xludf.DUMMYFUNCTION("""COMPUTED_VALUE"""),3.6679016E7)</f>
        <v>36679016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IFERROR(__xludf.DUMMYFUNCTION("""COMPUTED_VALUE"""),144.1)</f>
        <v>144.1</v>
      </c>
      <c r="D272" s="2">
        <f>IFERROR(__xludf.DUMMYFUNCTION("""COMPUTED_VALUE"""),45687.66666666667)</f>
        <v>45687.66667</v>
      </c>
      <c r="E272" s="1">
        <f>IFERROR(__xludf.DUMMYFUNCTION("""COMPUTED_VALUE"""),144.1)</f>
        <v>144.1</v>
      </c>
      <c r="G272" s="2">
        <f>IFERROR(__xludf.DUMMYFUNCTION("""COMPUTED_VALUE"""),45687.66666666667)</f>
        <v>45687.66667</v>
      </c>
      <c r="H272" s="1">
        <f>IFERROR(__xludf.DUMMYFUNCTION("""COMPUTED_VALUE"""),141.5)</f>
        <v>141.5</v>
      </c>
      <c r="J272" s="2">
        <f>IFERROR(__xludf.DUMMYFUNCTION("""COMPUTED_VALUE"""),45687.66666666667)</f>
        <v>45687.66667</v>
      </c>
      <c r="K272" s="1">
        <f>IFERROR(__xludf.DUMMYFUNCTION("""COMPUTED_VALUE"""),142.89)</f>
        <v>142.89</v>
      </c>
      <c r="M272" s="2">
        <f>IFERROR(__xludf.DUMMYFUNCTION("""COMPUTED_VALUE"""),45687.66666666667)</f>
        <v>45687.66667</v>
      </c>
      <c r="N272" s="1">
        <f>IFERROR(__xludf.DUMMYFUNCTION("""COMPUTED_VALUE"""),4.7198217E7)</f>
        <v>47198217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IFERROR(__xludf.DUMMYFUNCTION("""COMPUTED_VALUE"""),142.84)</f>
        <v>142.84</v>
      </c>
      <c r="D273" s="2">
        <f>IFERROR(__xludf.DUMMYFUNCTION("""COMPUTED_VALUE"""),45688.66666666667)</f>
        <v>45688.66667</v>
      </c>
      <c r="E273" s="1">
        <f>IFERROR(__xludf.DUMMYFUNCTION("""COMPUTED_VALUE"""),143.55)</f>
        <v>143.55</v>
      </c>
      <c r="G273" s="2">
        <f>IFERROR(__xludf.DUMMYFUNCTION("""COMPUTED_VALUE"""),45688.66666666667)</f>
        <v>45688.66667</v>
      </c>
      <c r="H273" s="1">
        <f>IFERROR(__xludf.DUMMYFUNCTION("""COMPUTED_VALUE"""),140.84)</f>
        <v>140.84</v>
      </c>
      <c r="J273" s="2">
        <f>IFERROR(__xludf.DUMMYFUNCTION("""COMPUTED_VALUE"""),45688.66666666667)</f>
        <v>45688.66667</v>
      </c>
      <c r="K273" s="1">
        <f>IFERROR(__xludf.DUMMYFUNCTION("""COMPUTED_VALUE"""),141.24)</f>
        <v>141.24</v>
      </c>
      <c r="M273" s="2">
        <f>IFERROR(__xludf.DUMMYFUNCTION("""COMPUTED_VALUE"""),45688.66666666667)</f>
        <v>45688.66667</v>
      </c>
      <c r="N273" s="1">
        <f>IFERROR(__xludf.DUMMYFUNCTION("""COMPUTED_VALUE"""),4.2449041E7)</f>
        <v>42449041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IFERROR(__xludf.DUMMYFUNCTION("""COMPUTED_VALUE"""),141.24)</f>
        <v>141.24</v>
      </c>
      <c r="D274" s="2">
        <f>IFERROR(__xludf.DUMMYFUNCTION("""COMPUTED_VALUE"""),45691.66666666667)</f>
        <v>45691.66667</v>
      </c>
      <c r="E274" s="1">
        <f>IFERROR(__xludf.DUMMYFUNCTION("""COMPUTED_VALUE"""),145.23)</f>
        <v>145.23</v>
      </c>
      <c r="G274" s="2">
        <f>IFERROR(__xludf.DUMMYFUNCTION("""COMPUTED_VALUE"""),45691.66666666667)</f>
        <v>45691.66667</v>
      </c>
      <c r="H274" s="1">
        <f>IFERROR(__xludf.DUMMYFUNCTION("""COMPUTED_VALUE"""),141.0)</f>
        <v>141</v>
      </c>
      <c r="J274" s="2">
        <f>IFERROR(__xludf.DUMMYFUNCTION("""COMPUTED_VALUE"""),45691.66666666667)</f>
        <v>45691.66667</v>
      </c>
      <c r="K274" s="1">
        <f>IFERROR(__xludf.DUMMYFUNCTION("""COMPUTED_VALUE"""),144.19)</f>
        <v>144.19</v>
      </c>
      <c r="M274" s="2">
        <f>IFERROR(__xludf.DUMMYFUNCTION("""COMPUTED_VALUE"""),45691.66666666667)</f>
        <v>45691.66667</v>
      </c>
      <c r="N274" s="1">
        <f>IFERROR(__xludf.DUMMYFUNCTION("""COMPUTED_VALUE"""),6.2650111E7)</f>
        <v>62650111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IFERROR(__xludf.DUMMYFUNCTION("""COMPUTED_VALUE"""),144.2)</f>
        <v>144.2</v>
      </c>
      <c r="D275" s="2">
        <f>IFERROR(__xludf.DUMMYFUNCTION("""COMPUTED_VALUE"""),45692.66666666667)</f>
        <v>45692.66667</v>
      </c>
      <c r="E275" s="1">
        <f>IFERROR(__xludf.DUMMYFUNCTION("""COMPUTED_VALUE"""),145.2)</f>
        <v>145.2</v>
      </c>
      <c r="G275" s="2">
        <f>IFERROR(__xludf.DUMMYFUNCTION("""COMPUTED_VALUE"""),45692.66666666667)</f>
        <v>45692.66667</v>
      </c>
      <c r="H275" s="1">
        <f>IFERROR(__xludf.DUMMYFUNCTION("""COMPUTED_VALUE"""),143.2)</f>
        <v>143.2</v>
      </c>
      <c r="J275" s="2">
        <f>IFERROR(__xludf.DUMMYFUNCTION("""COMPUTED_VALUE"""),45692.66666666667)</f>
        <v>45692.66667</v>
      </c>
      <c r="K275" s="1">
        <f>IFERROR(__xludf.DUMMYFUNCTION("""COMPUTED_VALUE"""),144.21)</f>
        <v>144.21</v>
      </c>
      <c r="M275" s="2">
        <f>IFERROR(__xludf.DUMMYFUNCTION("""COMPUTED_VALUE"""),45692.66666666667)</f>
        <v>45692.66667</v>
      </c>
      <c r="N275" s="1">
        <f>IFERROR(__xludf.DUMMYFUNCTION("""COMPUTED_VALUE"""),3.1967238E7)</f>
        <v>31967238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IFERROR(__xludf.DUMMYFUNCTION("""COMPUTED_VALUE"""),144.21)</f>
        <v>144.21</v>
      </c>
      <c r="D276" s="2">
        <f>IFERROR(__xludf.DUMMYFUNCTION("""COMPUTED_VALUE"""),45693.66666666667)</f>
        <v>45693.66667</v>
      </c>
      <c r="E276" s="1">
        <f>IFERROR(__xludf.DUMMYFUNCTION("""COMPUTED_VALUE"""),146.03)</f>
        <v>146.03</v>
      </c>
      <c r="G276" s="2">
        <f>IFERROR(__xludf.DUMMYFUNCTION("""COMPUTED_VALUE"""),45693.66666666667)</f>
        <v>45693.66667</v>
      </c>
      <c r="H276" s="1">
        <f>IFERROR(__xludf.DUMMYFUNCTION("""COMPUTED_VALUE"""),144.21)</f>
        <v>144.21</v>
      </c>
      <c r="J276" s="2">
        <f>IFERROR(__xludf.DUMMYFUNCTION("""COMPUTED_VALUE"""),45693.66666666667)</f>
        <v>45693.66667</v>
      </c>
      <c r="K276" s="1">
        <f>IFERROR(__xludf.DUMMYFUNCTION("""COMPUTED_VALUE"""),145.45)</f>
        <v>145.45</v>
      </c>
      <c r="M276" s="2">
        <f>IFERROR(__xludf.DUMMYFUNCTION("""COMPUTED_VALUE"""),45693.66666666667)</f>
        <v>45693.66667</v>
      </c>
      <c r="N276" s="1">
        <f>IFERROR(__xludf.DUMMYFUNCTION("""COMPUTED_VALUE"""),3.108246E7)</f>
        <v>31082460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IFERROR(__xludf.DUMMYFUNCTION("""COMPUTED_VALUE"""),145.96)</f>
        <v>145.96</v>
      </c>
      <c r="D277" s="2">
        <f>IFERROR(__xludf.DUMMYFUNCTION("""COMPUTED_VALUE"""),45694.66666666667)</f>
        <v>45694.66667</v>
      </c>
      <c r="E277" s="1">
        <f>IFERROR(__xludf.DUMMYFUNCTION("""COMPUTED_VALUE"""),145.96)</f>
        <v>145.96</v>
      </c>
      <c r="G277" s="2">
        <f>IFERROR(__xludf.DUMMYFUNCTION("""COMPUTED_VALUE"""),45694.66666666667)</f>
        <v>45694.66667</v>
      </c>
      <c r="H277" s="1">
        <f>IFERROR(__xludf.DUMMYFUNCTION("""COMPUTED_VALUE"""),144.48)</f>
        <v>144.48</v>
      </c>
      <c r="J277" s="2">
        <f>IFERROR(__xludf.DUMMYFUNCTION("""COMPUTED_VALUE"""),45694.66666666667)</f>
        <v>45694.66667</v>
      </c>
      <c r="K277" s="1">
        <f>IFERROR(__xludf.DUMMYFUNCTION("""COMPUTED_VALUE"""),145.34)</f>
        <v>145.34</v>
      </c>
      <c r="M277" s="2">
        <f>IFERROR(__xludf.DUMMYFUNCTION("""COMPUTED_VALUE"""),45694.66666666667)</f>
        <v>45694.66667</v>
      </c>
      <c r="N277" s="1">
        <f>IFERROR(__xludf.DUMMYFUNCTION("""COMPUTED_VALUE"""),2.5875444E7)</f>
        <v>25875444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IFERROR(__xludf.DUMMYFUNCTION("""COMPUTED_VALUE"""),145.34)</f>
        <v>145.34</v>
      </c>
      <c r="D278" s="2">
        <f>IFERROR(__xludf.DUMMYFUNCTION("""COMPUTED_VALUE"""),45695.66666666667)</f>
        <v>45695.66667</v>
      </c>
      <c r="E278" s="1">
        <f>IFERROR(__xludf.DUMMYFUNCTION("""COMPUTED_VALUE"""),146.93)</f>
        <v>146.93</v>
      </c>
      <c r="G278" s="2">
        <f>IFERROR(__xludf.DUMMYFUNCTION("""COMPUTED_VALUE"""),45695.66666666667)</f>
        <v>45695.66667</v>
      </c>
      <c r="H278" s="1">
        <f>IFERROR(__xludf.DUMMYFUNCTION("""COMPUTED_VALUE"""),144.17)</f>
        <v>144.17</v>
      </c>
      <c r="J278" s="2">
        <f>IFERROR(__xludf.DUMMYFUNCTION("""COMPUTED_VALUE"""),45695.66666666667)</f>
        <v>45695.66667</v>
      </c>
      <c r="K278" s="1">
        <f>IFERROR(__xludf.DUMMYFUNCTION("""COMPUTED_VALUE"""),145.85)</f>
        <v>145.85</v>
      </c>
      <c r="M278" s="2">
        <f>IFERROR(__xludf.DUMMYFUNCTION("""COMPUTED_VALUE"""),45695.66666666667)</f>
        <v>45695.66667</v>
      </c>
      <c r="N278" s="1">
        <f>IFERROR(__xludf.DUMMYFUNCTION("""COMPUTED_VALUE"""),2.7351696E7)</f>
        <v>27351696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IFERROR(__xludf.DUMMYFUNCTION("""COMPUTED_VALUE"""),146.23)</f>
        <v>146.23</v>
      </c>
      <c r="D279" s="2">
        <f>IFERROR(__xludf.DUMMYFUNCTION("""COMPUTED_VALUE"""),45698.66666666667)</f>
        <v>45698.66667</v>
      </c>
      <c r="E279" s="1">
        <f>IFERROR(__xludf.DUMMYFUNCTION("""COMPUTED_VALUE"""),148.1)</f>
        <v>148.1</v>
      </c>
      <c r="G279" s="2">
        <f>IFERROR(__xludf.DUMMYFUNCTION("""COMPUTED_VALUE"""),45698.66666666667)</f>
        <v>45698.66667</v>
      </c>
      <c r="H279" s="1">
        <f>IFERROR(__xludf.DUMMYFUNCTION("""COMPUTED_VALUE"""),146.23)</f>
        <v>146.23</v>
      </c>
      <c r="J279" s="2">
        <f>IFERROR(__xludf.DUMMYFUNCTION("""COMPUTED_VALUE"""),45698.66666666667)</f>
        <v>45698.66667</v>
      </c>
      <c r="K279" s="1">
        <f>IFERROR(__xludf.DUMMYFUNCTION("""COMPUTED_VALUE"""),147.67)</f>
        <v>147.67</v>
      </c>
      <c r="M279" s="2">
        <f>IFERROR(__xludf.DUMMYFUNCTION("""COMPUTED_VALUE"""),45698.66666666667)</f>
        <v>45698.66667</v>
      </c>
      <c r="N279" s="1">
        <f>IFERROR(__xludf.DUMMYFUNCTION("""COMPUTED_VALUE"""),3.3514492E7)</f>
        <v>33514492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IFERROR(__xludf.DUMMYFUNCTION("""COMPUTED_VALUE"""),147.89)</f>
        <v>147.89</v>
      </c>
      <c r="D280" s="2">
        <f>IFERROR(__xludf.DUMMYFUNCTION("""COMPUTED_VALUE"""),45699.66666666667)</f>
        <v>45699.66667</v>
      </c>
      <c r="E280" s="1">
        <f>IFERROR(__xludf.DUMMYFUNCTION("""COMPUTED_VALUE"""),149.49)</f>
        <v>149.49</v>
      </c>
      <c r="G280" s="2">
        <f>IFERROR(__xludf.DUMMYFUNCTION("""COMPUTED_VALUE"""),45699.66666666667)</f>
        <v>45699.66667</v>
      </c>
      <c r="H280" s="1">
        <f>IFERROR(__xludf.DUMMYFUNCTION("""COMPUTED_VALUE"""),147.33)</f>
        <v>147.33</v>
      </c>
      <c r="J280" s="2">
        <f>IFERROR(__xludf.DUMMYFUNCTION("""COMPUTED_VALUE"""),45699.66666666667)</f>
        <v>45699.66667</v>
      </c>
      <c r="K280" s="1">
        <f>IFERROR(__xludf.DUMMYFUNCTION("""COMPUTED_VALUE"""),149.31)</f>
        <v>149.31</v>
      </c>
      <c r="M280" s="2">
        <f>IFERROR(__xludf.DUMMYFUNCTION("""COMPUTED_VALUE"""),45699.66666666667)</f>
        <v>45699.66667</v>
      </c>
      <c r="N280" s="1">
        <f>IFERROR(__xludf.DUMMYFUNCTION("""COMPUTED_VALUE"""),3.7105994E7)</f>
        <v>37105994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IFERROR(__xludf.DUMMYFUNCTION("""COMPUTED_VALUE"""),149.31)</f>
        <v>149.31</v>
      </c>
      <c r="D281" s="2">
        <f>IFERROR(__xludf.DUMMYFUNCTION("""COMPUTED_VALUE"""),45700.66666666667)</f>
        <v>45700.66667</v>
      </c>
      <c r="E281" s="1">
        <f>IFERROR(__xludf.DUMMYFUNCTION("""COMPUTED_VALUE"""),150.62)</f>
        <v>150.62</v>
      </c>
      <c r="G281" s="2">
        <f>IFERROR(__xludf.DUMMYFUNCTION("""COMPUTED_VALUE"""),45700.66666666667)</f>
        <v>45700.66667</v>
      </c>
      <c r="H281" s="1">
        <f>IFERROR(__xludf.DUMMYFUNCTION("""COMPUTED_VALUE"""),148.8)</f>
        <v>148.8</v>
      </c>
      <c r="J281" s="2">
        <f>IFERROR(__xludf.DUMMYFUNCTION("""COMPUTED_VALUE"""),45700.66666666667)</f>
        <v>45700.66667</v>
      </c>
      <c r="K281" s="1">
        <f>IFERROR(__xludf.DUMMYFUNCTION("""COMPUTED_VALUE"""),150.5)</f>
        <v>150.5</v>
      </c>
      <c r="M281" s="2">
        <f>IFERROR(__xludf.DUMMYFUNCTION("""COMPUTED_VALUE"""),45700.66666666667)</f>
        <v>45700.66667</v>
      </c>
      <c r="N281" s="1">
        <f>IFERROR(__xludf.DUMMYFUNCTION("""COMPUTED_VALUE"""),4.2930712E7)</f>
        <v>42930712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IFERROR(__xludf.DUMMYFUNCTION("""COMPUTED_VALUE"""),150.51)</f>
        <v>150.51</v>
      </c>
      <c r="D282" s="2">
        <f>IFERROR(__xludf.DUMMYFUNCTION("""COMPUTED_VALUE"""),45701.66666666667)</f>
        <v>45701.66667</v>
      </c>
      <c r="E282" s="1">
        <f>IFERROR(__xludf.DUMMYFUNCTION("""COMPUTED_VALUE"""),152.61)</f>
        <v>152.61</v>
      </c>
      <c r="G282" s="2">
        <f>IFERROR(__xludf.DUMMYFUNCTION("""COMPUTED_VALUE"""),45701.66666666667)</f>
        <v>45701.66667</v>
      </c>
      <c r="H282" s="1">
        <f>IFERROR(__xludf.DUMMYFUNCTION("""COMPUTED_VALUE"""),150.5)</f>
        <v>150.5</v>
      </c>
      <c r="J282" s="2">
        <f>IFERROR(__xludf.DUMMYFUNCTION("""COMPUTED_VALUE"""),45701.66666666667)</f>
        <v>45701.66667</v>
      </c>
      <c r="K282" s="1">
        <f>IFERROR(__xludf.DUMMYFUNCTION("""COMPUTED_VALUE"""),152.04)</f>
        <v>152.04</v>
      </c>
      <c r="M282" s="2">
        <f>IFERROR(__xludf.DUMMYFUNCTION("""COMPUTED_VALUE"""),45701.66666666667)</f>
        <v>45701.66667</v>
      </c>
      <c r="N282" s="1">
        <f>IFERROR(__xludf.DUMMYFUNCTION("""COMPUTED_VALUE"""),3.7422296E7)</f>
        <v>37422296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IFERROR(__xludf.DUMMYFUNCTION("""COMPUTED_VALUE"""),152.04)</f>
        <v>152.04</v>
      </c>
      <c r="D283" s="2">
        <f>IFERROR(__xludf.DUMMYFUNCTION("""COMPUTED_VALUE"""),45702.66666666667)</f>
        <v>45702.66667</v>
      </c>
      <c r="E283" s="1">
        <f>IFERROR(__xludf.DUMMYFUNCTION("""COMPUTED_VALUE"""),153.75)</f>
        <v>153.75</v>
      </c>
      <c r="G283" s="2">
        <f>IFERROR(__xludf.DUMMYFUNCTION("""COMPUTED_VALUE"""),45702.66666666667)</f>
        <v>45702.66667</v>
      </c>
      <c r="H283" s="1">
        <f>IFERROR(__xludf.DUMMYFUNCTION("""COMPUTED_VALUE"""),152.04)</f>
        <v>152.04</v>
      </c>
      <c r="J283" s="2">
        <f>IFERROR(__xludf.DUMMYFUNCTION("""COMPUTED_VALUE"""),45702.66666666667)</f>
        <v>45702.66667</v>
      </c>
      <c r="K283" s="1">
        <f>IFERROR(__xludf.DUMMYFUNCTION("""COMPUTED_VALUE"""),153.4)</f>
        <v>153.4</v>
      </c>
      <c r="M283" s="2">
        <f>IFERROR(__xludf.DUMMYFUNCTION("""COMPUTED_VALUE"""),45702.66666666667)</f>
        <v>45702.66667</v>
      </c>
      <c r="N283" s="1">
        <f>IFERROR(__xludf.DUMMYFUNCTION("""COMPUTED_VALUE"""),3.399771E7)</f>
        <v>33997710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IFERROR(__xludf.DUMMYFUNCTION("""COMPUTED_VALUE"""),153.4)</f>
        <v>153.4</v>
      </c>
      <c r="D284" s="2">
        <f>IFERROR(__xludf.DUMMYFUNCTION("""COMPUTED_VALUE"""),45706.66666666667)</f>
        <v>45706.66667</v>
      </c>
      <c r="E284" s="1">
        <f>IFERROR(__xludf.DUMMYFUNCTION("""COMPUTED_VALUE"""),155.14)</f>
        <v>155.14</v>
      </c>
      <c r="G284" s="2">
        <f>IFERROR(__xludf.DUMMYFUNCTION("""COMPUTED_VALUE"""),45706.66666666667)</f>
        <v>45706.66667</v>
      </c>
      <c r="H284" s="1">
        <f>IFERROR(__xludf.DUMMYFUNCTION("""COMPUTED_VALUE"""),152.55)</f>
        <v>152.55</v>
      </c>
      <c r="J284" s="2">
        <f>IFERROR(__xludf.DUMMYFUNCTION("""COMPUTED_VALUE"""),45706.66666666667)</f>
        <v>45706.66667</v>
      </c>
      <c r="K284" s="1">
        <f>IFERROR(__xludf.DUMMYFUNCTION("""COMPUTED_VALUE"""),154.54)</f>
        <v>154.54</v>
      </c>
      <c r="M284" s="2">
        <f>IFERROR(__xludf.DUMMYFUNCTION("""COMPUTED_VALUE"""),45706.66666666667)</f>
        <v>45706.66667</v>
      </c>
      <c r="N284" s="1">
        <f>IFERROR(__xludf.DUMMYFUNCTION("""COMPUTED_VALUE"""),5.4652748E7)</f>
        <v>54652748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IFERROR(__xludf.DUMMYFUNCTION("""COMPUTED_VALUE"""),155.0)</f>
        <v>155</v>
      </c>
      <c r="D285" s="2">
        <f>IFERROR(__xludf.DUMMYFUNCTION("""COMPUTED_VALUE"""),45707.66666666667)</f>
        <v>45707.66667</v>
      </c>
      <c r="E285" s="1">
        <f>IFERROR(__xludf.DUMMYFUNCTION("""COMPUTED_VALUE"""),156.14)</f>
        <v>156.14</v>
      </c>
      <c r="G285" s="2">
        <f>IFERROR(__xludf.DUMMYFUNCTION("""COMPUTED_VALUE"""),45707.66666666667)</f>
        <v>45707.66667</v>
      </c>
      <c r="H285" s="1">
        <f>IFERROR(__xludf.DUMMYFUNCTION("""COMPUTED_VALUE"""),154.57)</f>
        <v>154.57</v>
      </c>
      <c r="J285" s="2">
        <f>IFERROR(__xludf.DUMMYFUNCTION("""COMPUTED_VALUE"""),45707.66666666667)</f>
        <v>45707.66667</v>
      </c>
      <c r="K285" s="1">
        <f>IFERROR(__xludf.DUMMYFUNCTION("""COMPUTED_VALUE"""),155.5)</f>
        <v>155.5</v>
      </c>
      <c r="M285" s="2">
        <f>IFERROR(__xludf.DUMMYFUNCTION("""COMPUTED_VALUE"""),45707.66666666667)</f>
        <v>45707.66667</v>
      </c>
      <c r="N285" s="1">
        <f>IFERROR(__xludf.DUMMYFUNCTION("""COMPUTED_VALUE"""),3.2612491E7)</f>
        <v>32612491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IFERROR(__xludf.DUMMYFUNCTION("""COMPUTED_VALUE"""),155.51)</f>
        <v>155.51</v>
      </c>
      <c r="D286" s="2">
        <f>IFERROR(__xludf.DUMMYFUNCTION("""COMPUTED_VALUE"""),45708.66666666667)</f>
        <v>45708.66667</v>
      </c>
      <c r="E286" s="1">
        <f>IFERROR(__xludf.DUMMYFUNCTION("""COMPUTED_VALUE"""),155.73)</f>
        <v>155.73</v>
      </c>
      <c r="G286" s="2">
        <f>IFERROR(__xludf.DUMMYFUNCTION("""COMPUTED_VALUE"""),45708.66666666667)</f>
        <v>45708.66667</v>
      </c>
      <c r="H286" s="1">
        <f>IFERROR(__xludf.DUMMYFUNCTION("""COMPUTED_VALUE"""),153.8)</f>
        <v>153.8</v>
      </c>
      <c r="J286" s="2">
        <f>IFERROR(__xludf.DUMMYFUNCTION("""COMPUTED_VALUE"""),45708.66666666667)</f>
        <v>45708.66667</v>
      </c>
      <c r="K286" s="1">
        <f>IFERROR(__xludf.DUMMYFUNCTION("""COMPUTED_VALUE"""),155.0)</f>
        <v>155</v>
      </c>
      <c r="M286" s="2">
        <f>IFERROR(__xludf.DUMMYFUNCTION("""COMPUTED_VALUE"""),45708.66666666667)</f>
        <v>45708.66667</v>
      </c>
      <c r="N286" s="1">
        <f>IFERROR(__xludf.DUMMYFUNCTION("""COMPUTED_VALUE"""),3.6289761E7)</f>
        <v>36289761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IFERROR(__xludf.DUMMYFUNCTION("""COMPUTED_VALUE"""),154.65)</f>
        <v>154.65</v>
      </c>
      <c r="D287" s="2">
        <f>IFERROR(__xludf.DUMMYFUNCTION("""COMPUTED_VALUE"""),45709.66666666667)</f>
        <v>45709.66667</v>
      </c>
      <c r="E287" s="1">
        <f>IFERROR(__xludf.DUMMYFUNCTION("""COMPUTED_VALUE"""),158.24)</f>
        <v>158.24</v>
      </c>
      <c r="G287" s="2">
        <f>IFERROR(__xludf.DUMMYFUNCTION("""COMPUTED_VALUE"""),45709.66666666667)</f>
        <v>45709.66667</v>
      </c>
      <c r="H287" s="1">
        <f>IFERROR(__xludf.DUMMYFUNCTION("""COMPUTED_VALUE"""),153.98)</f>
        <v>153.98</v>
      </c>
      <c r="J287" s="2">
        <f>IFERROR(__xludf.DUMMYFUNCTION("""COMPUTED_VALUE"""),45709.66666666667)</f>
        <v>45709.66667</v>
      </c>
      <c r="K287" s="1">
        <f>IFERROR(__xludf.DUMMYFUNCTION("""COMPUTED_VALUE"""),157.68)</f>
        <v>157.68</v>
      </c>
      <c r="M287" s="2">
        <f>IFERROR(__xludf.DUMMYFUNCTION("""COMPUTED_VALUE"""),45709.66666666667)</f>
        <v>45709.66667</v>
      </c>
      <c r="N287" s="1">
        <f>IFERROR(__xludf.DUMMYFUNCTION("""COMPUTED_VALUE"""),6.0555656E7)</f>
        <v>60555656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IFERROR(__xludf.DUMMYFUNCTION("""COMPUTED_VALUE"""),157.65)</f>
        <v>157.65</v>
      </c>
      <c r="D288" s="2">
        <f>IFERROR(__xludf.DUMMYFUNCTION("""COMPUTED_VALUE"""),45712.66666666667)</f>
        <v>45712.66667</v>
      </c>
      <c r="E288" s="1">
        <f>IFERROR(__xludf.DUMMYFUNCTION("""COMPUTED_VALUE"""),160.55)</f>
        <v>160.55</v>
      </c>
      <c r="G288" s="2">
        <f>IFERROR(__xludf.DUMMYFUNCTION("""COMPUTED_VALUE"""),45712.66666666667)</f>
        <v>45712.66667</v>
      </c>
      <c r="H288" s="1">
        <f>IFERROR(__xludf.DUMMYFUNCTION("""COMPUTED_VALUE"""),157.58)</f>
        <v>157.58</v>
      </c>
      <c r="J288" s="2">
        <f>IFERROR(__xludf.DUMMYFUNCTION("""COMPUTED_VALUE"""),45712.66666666667)</f>
        <v>45712.66667</v>
      </c>
      <c r="K288" s="1">
        <f>IFERROR(__xludf.DUMMYFUNCTION("""COMPUTED_VALUE"""),158.36)</f>
        <v>158.36</v>
      </c>
      <c r="M288" s="2">
        <f>IFERROR(__xludf.DUMMYFUNCTION("""COMPUTED_VALUE"""),45712.66666666667)</f>
        <v>45712.66667</v>
      </c>
      <c r="N288" s="1">
        <f>IFERROR(__xludf.DUMMYFUNCTION("""COMPUTED_VALUE"""),5.7227403E7)</f>
        <v>57227403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IFERROR(__xludf.DUMMYFUNCTION("""COMPUTED_VALUE"""),159.27)</f>
        <v>159.27</v>
      </c>
      <c r="D289" s="2">
        <f>IFERROR(__xludf.DUMMYFUNCTION("""COMPUTED_VALUE"""),45713.66666666667)</f>
        <v>45713.66667</v>
      </c>
      <c r="E289" s="1">
        <f>IFERROR(__xludf.DUMMYFUNCTION("""COMPUTED_VALUE"""),160.58)</f>
        <v>160.58</v>
      </c>
      <c r="G289" s="2">
        <f>IFERROR(__xludf.DUMMYFUNCTION("""COMPUTED_VALUE"""),45713.66666666667)</f>
        <v>45713.66667</v>
      </c>
      <c r="H289" s="1">
        <f>IFERROR(__xludf.DUMMYFUNCTION("""COMPUTED_VALUE"""),155.66)</f>
        <v>155.66</v>
      </c>
      <c r="J289" s="2">
        <f>IFERROR(__xludf.DUMMYFUNCTION("""COMPUTED_VALUE"""),45713.66666666667)</f>
        <v>45713.66667</v>
      </c>
      <c r="K289" s="1">
        <f>IFERROR(__xludf.DUMMYFUNCTION("""COMPUTED_VALUE"""),157.86)</f>
        <v>157.86</v>
      </c>
      <c r="M289" s="2">
        <f>IFERROR(__xludf.DUMMYFUNCTION("""COMPUTED_VALUE"""),45713.66666666667)</f>
        <v>45713.66667</v>
      </c>
      <c r="N289" s="1">
        <f>IFERROR(__xludf.DUMMYFUNCTION("""COMPUTED_VALUE"""),5.4531702E7)</f>
        <v>54531702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IFERROR(__xludf.DUMMYFUNCTION("""COMPUTED_VALUE"""),157.86)</f>
        <v>157.86</v>
      </c>
      <c r="D290" s="2">
        <f>IFERROR(__xludf.DUMMYFUNCTION("""COMPUTED_VALUE"""),45714.66666666667)</f>
        <v>45714.66667</v>
      </c>
      <c r="E290" s="1">
        <f>IFERROR(__xludf.DUMMYFUNCTION("""COMPUTED_VALUE"""),158.9)</f>
        <v>158.9</v>
      </c>
      <c r="G290" s="2">
        <f>IFERROR(__xludf.DUMMYFUNCTION("""COMPUTED_VALUE"""),45714.66666666667)</f>
        <v>45714.66667</v>
      </c>
      <c r="H290" s="1">
        <f>IFERROR(__xludf.DUMMYFUNCTION("""COMPUTED_VALUE"""),156.6)</f>
        <v>156.6</v>
      </c>
      <c r="J290" s="2">
        <f>IFERROR(__xludf.DUMMYFUNCTION("""COMPUTED_VALUE"""),45714.66666666667)</f>
        <v>45714.66667</v>
      </c>
      <c r="K290" s="1">
        <f>IFERROR(__xludf.DUMMYFUNCTION("""COMPUTED_VALUE"""),157.42)</f>
        <v>157.42</v>
      </c>
      <c r="M290" s="2">
        <f>IFERROR(__xludf.DUMMYFUNCTION("""COMPUTED_VALUE"""),45714.66666666667)</f>
        <v>45714.66667</v>
      </c>
      <c r="N290" s="1">
        <f>IFERROR(__xludf.DUMMYFUNCTION("""COMPUTED_VALUE"""),4.1420191E7)</f>
        <v>41420191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IFERROR(__xludf.DUMMYFUNCTION("""COMPUTED_VALUE"""),157.88)</f>
        <v>157.88</v>
      </c>
      <c r="D291" s="2">
        <f>IFERROR(__xludf.DUMMYFUNCTION("""COMPUTED_VALUE"""),45715.66666666667)</f>
        <v>45715.66667</v>
      </c>
      <c r="E291" s="1">
        <f>IFERROR(__xludf.DUMMYFUNCTION("""COMPUTED_VALUE"""),159.64)</f>
        <v>159.64</v>
      </c>
      <c r="G291" s="2">
        <f>IFERROR(__xludf.DUMMYFUNCTION("""COMPUTED_VALUE"""),45715.66666666667)</f>
        <v>45715.66667</v>
      </c>
      <c r="H291" s="1">
        <f>IFERROR(__xludf.DUMMYFUNCTION("""COMPUTED_VALUE"""),157.55)</f>
        <v>157.55</v>
      </c>
      <c r="J291" s="2">
        <f>IFERROR(__xludf.DUMMYFUNCTION("""COMPUTED_VALUE"""),45715.66666666667)</f>
        <v>45715.66667</v>
      </c>
      <c r="K291" s="1">
        <f>IFERROR(__xludf.DUMMYFUNCTION("""COMPUTED_VALUE"""),159.27)</f>
        <v>159.27</v>
      </c>
      <c r="M291" s="2">
        <f>IFERROR(__xludf.DUMMYFUNCTION("""COMPUTED_VALUE"""),45715.66666666667)</f>
        <v>45715.66667</v>
      </c>
      <c r="N291" s="1">
        <f>IFERROR(__xludf.DUMMYFUNCTION("""COMPUTED_VALUE"""),3.5456679E7)</f>
        <v>35456679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IFERROR(__xludf.DUMMYFUNCTION("""COMPUTED_VALUE"""),160.02)</f>
        <v>160.02</v>
      </c>
      <c r="D292" s="2">
        <f>IFERROR(__xludf.DUMMYFUNCTION("""COMPUTED_VALUE"""),45716.66666666667)</f>
        <v>45716.66667</v>
      </c>
      <c r="E292" s="1">
        <f>IFERROR(__xludf.DUMMYFUNCTION("""COMPUTED_VALUE"""),162.61)</f>
        <v>162.61</v>
      </c>
      <c r="G292" s="2">
        <f>IFERROR(__xludf.DUMMYFUNCTION("""COMPUTED_VALUE"""),45716.66666666667)</f>
        <v>45716.66667</v>
      </c>
      <c r="H292" s="1">
        <f>IFERROR(__xludf.DUMMYFUNCTION("""COMPUTED_VALUE"""),159.86)</f>
        <v>159.86</v>
      </c>
      <c r="J292" s="2">
        <f>IFERROR(__xludf.DUMMYFUNCTION("""COMPUTED_VALUE"""),45716.66666666667)</f>
        <v>45716.66667</v>
      </c>
      <c r="K292" s="1">
        <f>IFERROR(__xludf.DUMMYFUNCTION("""COMPUTED_VALUE"""),162.21)</f>
        <v>162.21</v>
      </c>
      <c r="M292" s="2">
        <f>IFERROR(__xludf.DUMMYFUNCTION("""COMPUTED_VALUE"""),45716.66666666667)</f>
        <v>45716.66667</v>
      </c>
      <c r="N292" s="1">
        <f>IFERROR(__xludf.DUMMYFUNCTION("""COMPUTED_VALUE"""),6.4801877E7)</f>
        <v>64801877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IFERROR(__xludf.DUMMYFUNCTION("""COMPUTED_VALUE"""),161.01)</f>
        <v>161.01</v>
      </c>
      <c r="D293" s="2">
        <f>IFERROR(__xludf.DUMMYFUNCTION("""COMPUTED_VALUE"""),45719.66666666667)</f>
        <v>45719.66667</v>
      </c>
      <c r="E293" s="1">
        <f>IFERROR(__xludf.DUMMYFUNCTION("""COMPUTED_VALUE"""),164.74)</f>
        <v>164.74</v>
      </c>
      <c r="G293" s="2">
        <f>IFERROR(__xludf.DUMMYFUNCTION("""COMPUTED_VALUE"""),45719.66666666667)</f>
        <v>45719.66667</v>
      </c>
      <c r="H293" s="1">
        <f>IFERROR(__xludf.DUMMYFUNCTION("""COMPUTED_VALUE"""),161.01)</f>
        <v>161.01</v>
      </c>
      <c r="J293" s="2">
        <f>IFERROR(__xludf.DUMMYFUNCTION("""COMPUTED_VALUE"""),45719.66666666667)</f>
        <v>45719.66667</v>
      </c>
      <c r="K293" s="1">
        <f>IFERROR(__xludf.DUMMYFUNCTION("""COMPUTED_VALUE"""),163.97)</f>
        <v>163.97</v>
      </c>
      <c r="M293" s="2">
        <f>IFERROR(__xludf.DUMMYFUNCTION("""COMPUTED_VALUE"""),45719.66666666667)</f>
        <v>45719.66667</v>
      </c>
      <c r="N293" s="1">
        <f>IFERROR(__xludf.DUMMYFUNCTION("""COMPUTED_VALUE"""),4.6909835E7)</f>
        <v>46909835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IFERROR(__xludf.DUMMYFUNCTION("""COMPUTED_VALUE"""),164.2)</f>
        <v>164.2</v>
      </c>
      <c r="D294" s="2">
        <f>IFERROR(__xludf.DUMMYFUNCTION("""COMPUTED_VALUE"""),45720.66666666667)</f>
        <v>45720.66667</v>
      </c>
      <c r="E294" s="1">
        <f>IFERROR(__xludf.DUMMYFUNCTION("""COMPUTED_VALUE"""),165.39)</f>
        <v>165.39</v>
      </c>
      <c r="G294" s="2">
        <f>IFERROR(__xludf.DUMMYFUNCTION("""COMPUTED_VALUE"""),45720.66666666667)</f>
        <v>45720.66667</v>
      </c>
      <c r="H294" s="1">
        <f>IFERROR(__xludf.DUMMYFUNCTION("""COMPUTED_VALUE"""),154.92)</f>
        <v>154.92</v>
      </c>
      <c r="J294" s="2">
        <f>IFERROR(__xludf.DUMMYFUNCTION("""COMPUTED_VALUE"""),45720.66666666667)</f>
        <v>45720.66667</v>
      </c>
      <c r="K294" s="1">
        <f>IFERROR(__xludf.DUMMYFUNCTION("""COMPUTED_VALUE"""),155.42)</f>
        <v>155.42</v>
      </c>
      <c r="M294" s="2">
        <f>IFERROR(__xludf.DUMMYFUNCTION("""COMPUTED_VALUE"""),45720.66666666667)</f>
        <v>45720.66667</v>
      </c>
      <c r="N294" s="1">
        <f>IFERROR(__xludf.DUMMYFUNCTION("""COMPUTED_VALUE"""),9.2880112E7)</f>
        <v>92880112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IFERROR(__xludf.DUMMYFUNCTION("""COMPUTED_VALUE"""),154.63)</f>
        <v>154.63</v>
      </c>
      <c r="D295" s="2">
        <f>IFERROR(__xludf.DUMMYFUNCTION("""COMPUTED_VALUE"""),45721.66666666667)</f>
        <v>45721.66667</v>
      </c>
      <c r="E295" s="1">
        <f>IFERROR(__xludf.DUMMYFUNCTION("""COMPUTED_VALUE"""),156.41)</f>
        <v>156.41</v>
      </c>
      <c r="G295" s="2">
        <f>IFERROR(__xludf.DUMMYFUNCTION("""COMPUTED_VALUE"""),45721.66666666667)</f>
        <v>45721.66667</v>
      </c>
      <c r="H295" s="1">
        <f>IFERROR(__xludf.DUMMYFUNCTION("""COMPUTED_VALUE"""),153.25)</f>
        <v>153.25</v>
      </c>
      <c r="J295" s="2">
        <f>IFERROR(__xludf.DUMMYFUNCTION("""COMPUTED_VALUE"""),45721.66666666667)</f>
        <v>45721.66667</v>
      </c>
      <c r="K295" s="1">
        <f>IFERROR(__xludf.DUMMYFUNCTION("""COMPUTED_VALUE"""),155.22)</f>
        <v>155.22</v>
      </c>
      <c r="M295" s="2">
        <f>IFERROR(__xludf.DUMMYFUNCTION("""COMPUTED_VALUE"""),45721.66666666667)</f>
        <v>45721.66667</v>
      </c>
      <c r="N295" s="1">
        <f>IFERROR(__xludf.DUMMYFUNCTION("""COMPUTED_VALUE"""),4.3782158E7)</f>
        <v>43782158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IFERROR(__xludf.DUMMYFUNCTION("""COMPUTED_VALUE"""),155.21)</f>
        <v>155.21</v>
      </c>
      <c r="D296" s="2">
        <f>IFERROR(__xludf.DUMMYFUNCTION("""COMPUTED_VALUE"""),45722.66666666667)</f>
        <v>45722.66667</v>
      </c>
      <c r="E296" s="1">
        <f>IFERROR(__xludf.DUMMYFUNCTION("""COMPUTED_VALUE"""),158.66)</f>
        <v>158.66</v>
      </c>
      <c r="G296" s="2">
        <f>IFERROR(__xludf.DUMMYFUNCTION("""COMPUTED_VALUE"""),45722.66666666667)</f>
        <v>45722.66667</v>
      </c>
      <c r="H296" s="1">
        <f>IFERROR(__xludf.DUMMYFUNCTION("""COMPUTED_VALUE"""),154.5)</f>
        <v>154.5</v>
      </c>
      <c r="J296" s="2">
        <f>IFERROR(__xludf.DUMMYFUNCTION("""COMPUTED_VALUE"""),45722.66666666667)</f>
        <v>45722.66667</v>
      </c>
      <c r="K296" s="1">
        <f>IFERROR(__xludf.DUMMYFUNCTION("""COMPUTED_VALUE"""),158.34)</f>
        <v>158.34</v>
      </c>
      <c r="M296" s="2">
        <f>IFERROR(__xludf.DUMMYFUNCTION("""COMPUTED_VALUE"""),45722.66666666667)</f>
        <v>45722.66667</v>
      </c>
      <c r="N296" s="1">
        <f>IFERROR(__xludf.DUMMYFUNCTION("""COMPUTED_VALUE"""),3.3883063E7)</f>
        <v>33883063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IFERROR(__xludf.DUMMYFUNCTION("""COMPUTED_VALUE"""),158.35)</f>
        <v>158.35</v>
      </c>
      <c r="D297" s="2">
        <f>IFERROR(__xludf.DUMMYFUNCTION("""COMPUTED_VALUE"""),45723.66666666667)</f>
        <v>45723.66667</v>
      </c>
      <c r="E297" s="1">
        <f>IFERROR(__xludf.DUMMYFUNCTION("""COMPUTED_VALUE"""),161.08)</f>
        <v>161.08</v>
      </c>
      <c r="G297" s="2">
        <f>IFERROR(__xludf.DUMMYFUNCTION("""COMPUTED_VALUE"""),45723.66666666667)</f>
        <v>45723.66667</v>
      </c>
      <c r="H297" s="1">
        <f>IFERROR(__xludf.DUMMYFUNCTION("""COMPUTED_VALUE"""),157.66)</f>
        <v>157.66</v>
      </c>
      <c r="J297" s="2">
        <f>IFERROR(__xludf.DUMMYFUNCTION("""COMPUTED_VALUE"""),45723.66666666667)</f>
        <v>45723.66667</v>
      </c>
      <c r="K297" s="1">
        <f>IFERROR(__xludf.DUMMYFUNCTION("""COMPUTED_VALUE"""),160.57)</f>
        <v>160.57</v>
      </c>
      <c r="M297" s="2">
        <f>IFERROR(__xludf.DUMMYFUNCTION("""COMPUTED_VALUE"""),45723.66666666667)</f>
        <v>45723.66667</v>
      </c>
      <c r="N297" s="1">
        <f>IFERROR(__xludf.DUMMYFUNCTION("""COMPUTED_VALUE"""),3.7097228E7)</f>
        <v>37097228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IFERROR(__xludf.DUMMYFUNCTION("""COMPUTED_VALUE"""),160.57)</f>
        <v>160.57</v>
      </c>
      <c r="D298" s="2">
        <f>IFERROR(__xludf.DUMMYFUNCTION("""COMPUTED_VALUE"""),45726.66666666667)</f>
        <v>45726.66667</v>
      </c>
      <c r="E298" s="1">
        <f>IFERROR(__xludf.DUMMYFUNCTION("""COMPUTED_VALUE"""),162.43)</f>
        <v>162.43</v>
      </c>
      <c r="G298" s="2">
        <f>IFERROR(__xludf.DUMMYFUNCTION("""COMPUTED_VALUE"""),45726.66666666667)</f>
        <v>45726.66667</v>
      </c>
      <c r="H298" s="1">
        <f>IFERROR(__xludf.DUMMYFUNCTION("""COMPUTED_VALUE"""),158.09)</f>
        <v>158.09</v>
      </c>
      <c r="J298" s="2">
        <f>IFERROR(__xludf.DUMMYFUNCTION("""COMPUTED_VALUE"""),45726.66666666667)</f>
        <v>45726.66667</v>
      </c>
      <c r="K298" s="1">
        <f>IFERROR(__xludf.DUMMYFUNCTION("""COMPUTED_VALUE"""),161.45)</f>
        <v>161.45</v>
      </c>
      <c r="M298" s="2">
        <f>IFERROR(__xludf.DUMMYFUNCTION("""COMPUTED_VALUE"""),45726.66666666667)</f>
        <v>45726.66667</v>
      </c>
      <c r="N298" s="1">
        <f>IFERROR(__xludf.DUMMYFUNCTION("""COMPUTED_VALUE"""),6.2911625E7)</f>
        <v>62911625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IFERROR(__xludf.DUMMYFUNCTION("""COMPUTED_VALUE"""),157.17)</f>
        <v>157.17</v>
      </c>
      <c r="D299" s="2">
        <f>IFERROR(__xludf.DUMMYFUNCTION("""COMPUTED_VALUE"""),45727.66666666667)</f>
        <v>45727.66667</v>
      </c>
      <c r="E299" s="1">
        <f>IFERROR(__xludf.DUMMYFUNCTION("""COMPUTED_VALUE"""),158.84)</f>
        <v>158.84</v>
      </c>
      <c r="G299" s="2">
        <f>IFERROR(__xludf.DUMMYFUNCTION("""COMPUTED_VALUE"""),45727.66666666667)</f>
        <v>45727.66667</v>
      </c>
      <c r="H299" s="1">
        <f>IFERROR(__xludf.DUMMYFUNCTION("""COMPUTED_VALUE"""),151.89)</f>
        <v>151.89</v>
      </c>
      <c r="J299" s="2">
        <f>IFERROR(__xludf.DUMMYFUNCTION("""COMPUTED_VALUE"""),45727.66666666667)</f>
        <v>45727.66667</v>
      </c>
      <c r="K299" s="1">
        <f>IFERROR(__xludf.DUMMYFUNCTION("""COMPUTED_VALUE"""),154.23)</f>
        <v>154.23</v>
      </c>
      <c r="M299" s="2">
        <f>IFERROR(__xludf.DUMMYFUNCTION("""COMPUTED_VALUE"""),45727.66666666667)</f>
        <v>45727.66667</v>
      </c>
      <c r="N299" s="1">
        <f>IFERROR(__xludf.DUMMYFUNCTION("""COMPUTED_VALUE"""),7.9189416E7)</f>
        <v>79189416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IFERROR(__xludf.DUMMYFUNCTION("""COMPUTED_VALUE"""),152.07)</f>
        <v>152.07</v>
      </c>
      <c r="D300" s="2">
        <f>IFERROR(__xludf.DUMMYFUNCTION("""COMPUTED_VALUE"""),45728.66666666667)</f>
        <v>45728.66667</v>
      </c>
      <c r="E300" s="1">
        <f>IFERROR(__xludf.DUMMYFUNCTION("""COMPUTED_VALUE"""),153.38)</f>
        <v>153.38</v>
      </c>
      <c r="G300" s="2">
        <f>IFERROR(__xludf.DUMMYFUNCTION("""COMPUTED_VALUE"""),45728.66666666667)</f>
        <v>45728.66667</v>
      </c>
      <c r="H300" s="1">
        <f>IFERROR(__xludf.DUMMYFUNCTION("""COMPUTED_VALUE"""),147.89)</f>
        <v>147.89</v>
      </c>
      <c r="J300" s="2">
        <f>IFERROR(__xludf.DUMMYFUNCTION("""COMPUTED_VALUE"""),45728.66666666667)</f>
        <v>45728.66667</v>
      </c>
      <c r="K300" s="1">
        <f>IFERROR(__xludf.DUMMYFUNCTION("""COMPUTED_VALUE"""),152.57)</f>
        <v>152.57</v>
      </c>
      <c r="M300" s="2">
        <f>IFERROR(__xludf.DUMMYFUNCTION("""COMPUTED_VALUE"""),45728.66666666667)</f>
        <v>45728.66667</v>
      </c>
      <c r="N300" s="1">
        <f>IFERROR(__xludf.DUMMYFUNCTION("""COMPUTED_VALUE"""),6.8494858E7)</f>
        <v>68494858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IFERROR(__xludf.DUMMYFUNCTION("""COMPUTED_VALUE"""),153.11)</f>
        <v>153.11</v>
      </c>
      <c r="D301" s="2">
        <f>IFERROR(__xludf.DUMMYFUNCTION("""COMPUTED_VALUE"""),45729.66666666667)</f>
        <v>45729.66667</v>
      </c>
      <c r="E301" s="1">
        <f>IFERROR(__xludf.DUMMYFUNCTION("""COMPUTED_VALUE"""),156.7)</f>
        <v>156.7</v>
      </c>
      <c r="G301" s="2">
        <f>IFERROR(__xludf.DUMMYFUNCTION("""COMPUTED_VALUE"""),45729.66666666667)</f>
        <v>45729.66667</v>
      </c>
      <c r="H301" s="1">
        <f>IFERROR(__xludf.DUMMYFUNCTION("""COMPUTED_VALUE"""),152.91)</f>
        <v>152.91</v>
      </c>
      <c r="J301" s="2">
        <f>IFERROR(__xludf.DUMMYFUNCTION("""COMPUTED_VALUE"""),45729.66666666667)</f>
        <v>45729.66667</v>
      </c>
      <c r="K301" s="1">
        <f>IFERROR(__xludf.DUMMYFUNCTION("""COMPUTED_VALUE"""),154.67)</f>
        <v>154.67</v>
      </c>
      <c r="M301" s="2">
        <f>IFERROR(__xludf.DUMMYFUNCTION("""COMPUTED_VALUE"""),45729.66666666667)</f>
        <v>45729.66667</v>
      </c>
      <c r="N301" s="1">
        <f>IFERROR(__xludf.DUMMYFUNCTION("""COMPUTED_VALUE"""),4.0957306E7)</f>
        <v>40957306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IFERROR(__xludf.DUMMYFUNCTION("""COMPUTED_VALUE"""),154.67)</f>
        <v>154.67</v>
      </c>
      <c r="D302" s="2">
        <f>IFERROR(__xludf.DUMMYFUNCTION("""COMPUTED_VALUE"""),45730.66666666667)</f>
        <v>45730.66667</v>
      </c>
      <c r="E302" s="1">
        <f>IFERROR(__xludf.DUMMYFUNCTION("""COMPUTED_VALUE"""),157.86)</f>
        <v>157.86</v>
      </c>
      <c r="G302" s="2">
        <f>IFERROR(__xludf.DUMMYFUNCTION("""COMPUTED_VALUE"""),45730.66666666667)</f>
        <v>45730.66667</v>
      </c>
      <c r="H302" s="1">
        <f>IFERROR(__xludf.DUMMYFUNCTION("""COMPUTED_VALUE"""),152.97)</f>
        <v>152.97</v>
      </c>
      <c r="J302" s="2">
        <f>IFERROR(__xludf.DUMMYFUNCTION("""COMPUTED_VALUE"""),45730.66666666667)</f>
        <v>45730.66667</v>
      </c>
      <c r="K302" s="1">
        <f>IFERROR(__xludf.DUMMYFUNCTION("""COMPUTED_VALUE"""),157.46)</f>
        <v>157.46</v>
      </c>
      <c r="M302" s="2">
        <f>IFERROR(__xludf.DUMMYFUNCTION("""COMPUTED_VALUE"""),45730.66666666667)</f>
        <v>45730.66667</v>
      </c>
      <c r="N302" s="1">
        <f>IFERROR(__xludf.DUMMYFUNCTION("""COMPUTED_VALUE"""),4.1635994E7)</f>
        <v>41635994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IFERROR(__xludf.DUMMYFUNCTION("""COMPUTED_VALUE"""),157.46)</f>
        <v>157.46</v>
      </c>
      <c r="D303" s="2">
        <f>IFERROR(__xludf.DUMMYFUNCTION("""COMPUTED_VALUE"""),45733.66666666667)</f>
        <v>45733.66667</v>
      </c>
      <c r="E303" s="1">
        <f>IFERROR(__xludf.DUMMYFUNCTION("""COMPUTED_VALUE"""),159.45)</f>
        <v>159.45</v>
      </c>
      <c r="G303" s="2">
        <f>IFERROR(__xludf.DUMMYFUNCTION("""COMPUTED_VALUE"""),45733.66666666667)</f>
        <v>45733.66667</v>
      </c>
      <c r="H303" s="1">
        <f>IFERROR(__xludf.DUMMYFUNCTION("""COMPUTED_VALUE"""),155.61)</f>
        <v>155.61</v>
      </c>
      <c r="J303" s="2">
        <f>IFERROR(__xludf.DUMMYFUNCTION("""COMPUTED_VALUE"""),45733.66666666667)</f>
        <v>45733.66667</v>
      </c>
      <c r="K303" s="1">
        <f>IFERROR(__xludf.DUMMYFUNCTION("""COMPUTED_VALUE"""),158.87)</f>
        <v>158.87</v>
      </c>
      <c r="M303" s="2">
        <f>IFERROR(__xludf.DUMMYFUNCTION("""COMPUTED_VALUE"""),45733.66666666667)</f>
        <v>45733.66667</v>
      </c>
      <c r="N303" s="1">
        <f>IFERROR(__xludf.DUMMYFUNCTION("""COMPUTED_VALUE"""),5.2438347E7)</f>
        <v>52438347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IFERROR(__xludf.DUMMYFUNCTION("""COMPUTED_VALUE"""),159.58)</f>
        <v>159.58</v>
      </c>
      <c r="D304" s="2">
        <f>IFERROR(__xludf.DUMMYFUNCTION("""COMPUTED_VALUE"""),45734.66666666667)</f>
        <v>45734.66667</v>
      </c>
      <c r="E304" s="1">
        <f>IFERROR(__xludf.DUMMYFUNCTION("""COMPUTED_VALUE"""),159.58)</f>
        <v>159.58</v>
      </c>
      <c r="G304" s="2">
        <f>IFERROR(__xludf.DUMMYFUNCTION("""COMPUTED_VALUE"""),45734.66666666667)</f>
        <v>45734.66667</v>
      </c>
      <c r="H304" s="1">
        <f>IFERROR(__xludf.DUMMYFUNCTION("""COMPUTED_VALUE"""),157.34)</f>
        <v>157.34</v>
      </c>
      <c r="J304" s="2">
        <f>IFERROR(__xludf.DUMMYFUNCTION("""COMPUTED_VALUE"""),45734.66666666667)</f>
        <v>45734.66667</v>
      </c>
      <c r="K304" s="1">
        <f>IFERROR(__xludf.DUMMYFUNCTION("""COMPUTED_VALUE"""),157.62)</f>
        <v>157.62</v>
      </c>
      <c r="M304" s="2">
        <f>IFERROR(__xludf.DUMMYFUNCTION("""COMPUTED_VALUE"""),45734.66666666667)</f>
        <v>45734.66667</v>
      </c>
      <c r="N304" s="1">
        <f>IFERROR(__xludf.DUMMYFUNCTION("""COMPUTED_VALUE"""),3.5353318E7)</f>
        <v>35353318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IFERROR(__xludf.DUMMYFUNCTION("""COMPUTED_VALUE"""),157.74)</f>
        <v>157.74</v>
      </c>
      <c r="D305" s="2">
        <f>IFERROR(__xludf.DUMMYFUNCTION("""COMPUTED_VALUE"""),45735.66666666667)</f>
        <v>45735.66667</v>
      </c>
      <c r="E305" s="1">
        <f>IFERROR(__xludf.DUMMYFUNCTION("""COMPUTED_VALUE"""),159.47)</f>
        <v>159.47</v>
      </c>
      <c r="G305" s="2">
        <f>IFERROR(__xludf.DUMMYFUNCTION("""COMPUTED_VALUE"""),45735.66666666667)</f>
        <v>45735.66667</v>
      </c>
      <c r="H305" s="1">
        <f>IFERROR(__xludf.DUMMYFUNCTION("""COMPUTED_VALUE"""),156.83)</f>
        <v>156.83</v>
      </c>
      <c r="J305" s="2">
        <f>IFERROR(__xludf.DUMMYFUNCTION("""COMPUTED_VALUE"""),45735.66666666667)</f>
        <v>45735.66667</v>
      </c>
      <c r="K305" s="1">
        <f>IFERROR(__xludf.DUMMYFUNCTION("""COMPUTED_VALUE"""),158.93)</f>
        <v>158.93</v>
      </c>
      <c r="M305" s="2">
        <f>IFERROR(__xludf.DUMMYFUNCTION("""COMPUTED_VALUE"""),45735.66666666667)</f>
        <v>45735.66667</v>
      </c>
      <c r="N305" s="1">
        <f>IFERROR(__xludf.DUMMYFUNCTION("""COMPUTED_VALUE"""),3.5513097E7)</f>
        <v>35513097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IFERROR(__xludf.DUMMYFUNCTION("""COMPUTED_VALUE"""),158.93)</f>
        <v>158.93</v>
      </c>
      <c r="D306" s="2">
        <f>IFERROR(__xludf.DUMMYFUNCTION("""COMPUTED_VALUE"""),45736.66666666667)</f>
        <v>45736.66667</v>
      </c>
      <c r="E306" s="1">
        <f>IFERROR(__xludf.DUMMYFUNCTION("""COMPUTED_VALUE"""),159.39)</f>
        <v>159.39</v>
      </c>
      <c r="G306" s="2">
        <f>IFERROR(__xludf.DUMMYFUNCTION("""COMPUTED_VALUE"""),45736.66666666667)</f>
        <v>45736.66667</v>
      </c>
      <c r="H306" s="1">
        <f>IFERROR(__xludf.DUMMYFUNCTION("""COMPUTED_VALUE"""),158.05)</f>
        <v>158.05</v>
      </c>
      <c r="J306" s="2">
        <f>IFERROR(__xludf.DUMMYFUNCTION("""COMPUTED_VALUE"""),45736.66666666667)</f>
        <v>45736.66667</v>
      </c>
      <c r="K306" s="1">
        <f>IFERROR(__xludf.DUMMYFUNCTION("""COMPUTED_VALUE"""),158.67)</f>
        <v>158.67</v>
      </c>
      <c r="M306" s="2">
        <f>IFERROR(__xludf.DUMMYFUNCTION("""COMPUTED_VALUE"""),45736.66666666667)</f>
        <v>45736.66667</v>
      </c>
      <c r="N306" s="1">
        <f>IFERROR(__xludf.DUMMYFUNCTION("""COMPUTED_VALUE"""),3.1324796E7)</f>
        <v>31324796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IFERROR(__xludf.DUMMYFUNCTION("""COMPUTED_VALUE"""),158.95)</f>
        <v>158.95</v>
      </c>
      <c r="D307" s="2">
        <f>IFERROR(__xludf.DUMMYFUNCTION("""COMPUTED_VALUE"""),45737.66666666667)</f>
        <v>45737.66667</v>
      </c>
      <c r="E307" s="1">
        <f>IFERROR(__xludf.DUMMYFUNCTION("""COMPUTED_VALUE"""),161.05)</f>
        <v>161.05</v>
      </c>
      <c r="G307" s="2">
        <f>IFERROR(__xludf.DUMMYFUNCTION("""COMPUTED_VALUE"""),45737.66666666667)</f>
        <v>45737.66667</v>
      </c>
      <c r="H307" s="1">
        <f>IFERROR(__xludf.DUMMYFUNCTION("""COMPUTED_VALUE"""),157.8)</f>
        <v>157.8</v>
      </c>
      <c r="J307" s="2">
        <f>IFERROR(__xludf.DUMMYFUNCTION("""COMPUTED_VALUE"""),45737.66666666667)</f>
        <v>45737.66667</v>
      </c>
      <c r="K307" s="1">
        <f>IFERROR(__xludf.DUMMYFUNCTION("""COMPUTED_VALUE"""),159.95)</f>
        <v>159.95</v>
      </c>
      <c r="M307" s="2">
        <f>IFERROR(__xludf.DUMMYFUNCTION("""COMPUTED_VALUE"""),45737.66666666667)</f>
        <v>45737.66667</v>
      </c>
      <c r="N307" s="1">
        <f>IFERROR(__xludf.DUMMYFUNCTION("""COMPUTED_VALUE"""),9.9851274E7)</f>
        <v>99851274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IFERROR(__xludf.DUMMYFUNCTION("""COMPUTED_VALUE"""),159.96)</f>
        <v>159.96</v>
      </c>
      <c r="D308" s="2">
        <f>IFERROR(__xludf.DUMMYFUNCTION("""COMPUTED_VALUE"""),45740.66666666667)</f>
        <v>45740.66667</v>
      </c>
      <c r="E308" s="1">
        <f>IFERROR(__xludf.DUMMYFUNCTION("""COMPUTED_VALUE"""),161.09)</f>
        <v>161.09</v>
      </c>
      <c r="G308" s="2">
        <f>IFERROR(__xludf.DUMMYFUNCTION("""COMPUTED_VALUE"""),45740.66666666667)</f>
        <v>45740.66667</v>
      </c>
      <c r="H308" s="1">
        <f>IFERROR(__xludf.DUMMYFUNCTION("""COMPUTED_VALUE"""),158.89)</f>
        <v>158.89</v>
      </c>
      <c r="J308" s="2">
        <f>IFERROR(__xludf.DUMMYFUNCTION("""COMPUTED_VALUE"""),45740.66666666667)</f>
        <v>45740.66667</v>
      </c>
      <c r="K308" s="1">
        <f>IFERROR(__xludf.DUMMYFUNCTION("""COMPUTED_VALUE"""),159.61)</f>
        <v>159.61</v>
      </c>
      <c r="M308" s="2">
        <f>IFERROR(__xludf.DUMMYFUNCTION("""COMPUTED_VALUE"""),45740.66666666667)</f>
        <v>45740.66667</v>
      </c>
      <c r="N308" s="1">
        <f>IFERROR(__xludf.DUMMYFUNCTION("""COMPUTED_VALUE"""),2.985121E7)</f>
        <v>29851210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IFERROR(__xludf.DUMMYFUNCTION("""COMPUTED_VALUE"""),159.66)</f>
        <v>159.66</v>
      </c>
      <c r="D309" s="2">
        <f>IFERROR(__xludf.DUMMYFUNCTION("""COMPUTED_VALUE"""),45741.66666666667)</f>
        <v>45741.66667</v>
      </c>
      <c r="E309" s="1">
        <f>IFERROR(__xludf.DUMMYFUNCTION("""COMPUTED_VALUE"""),162.97)</f>
        <v>162.97</v>
      </c>
      <c r="G309" s="2">
        <f>IFERROR(__xludf.DUMMYFUNCTION("""COMPUTED_VALUE"""),45741.66666666667)</f>
        <v>45741.66667</v>
      </c>
      <c r="H309" s="1">
        <f>IFERROR(__xludf.DUMMYFUNCTION("""COMPUTED_VALUE"""),159.66)</f>
        <v>159.66</v>
      </c>
      <c r="J309" s="2">
        <f>IFERROR(__xludf.DUMMYFUNCTION("""COMPUTED_VALUE"""),45741.66666666667)</f>
        <v>45741.66667</v>
      </c>
      <c r="K309" s="1">
        <f>IFERROR(__xludf.DUMMYFUNCTION("""COMPUTED_VALUE"""),161.6)</f>
        <v>161.6</v>
      </c>
      <c r="M309" s="2">
        <f>IFERROR(__xludf.DUMMYFUNCTION("""COMPUTED_VALUE"""),45741.66666666667)</f>
        <v>45741.66667</v>
      </c>
      <c r="N309" s="1">
        <f>IFERROR(__xludf.DUMMYFUNCTION("""COMPUTED_VALUE"""),4.4246824E7)</f>
        <v>44246824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IFERROR(__xludf.DUMMYFUNCTION("""COMPUTED_VALUE"""),161.6)</f>
        <v>161.6</v>
      </c>
      <c r="D310" s="2">
        <f>IFERROR(__xludf.DUMMYFUNCTION("""COMPUTED_VALUE"""),45742.66666666667)</f>
        <v>45742.66667</v>
      </c>
      <c r="E310" s="1">
        <f>IFERROR(__xludf.DUMMYFUNCTION("""COMPUTED_VALUE"""),164.63)</f>
        <v>164.63</v>
      </c>
      <c r="G310" s="2">
        <f>IFERROR(__xludf.DUMMYFUNCTION("""COMPUTED_VALUE"""),45742.66666666667)</f>
        <v>45742.66667</v>
      </c>
      <c r="H310" s="1">
        <f>IFERROR(__xludf.DUMMYFUNCTION("""COMPUTED_VALUE"""),161.6)</f>
        <v>161.6</v>
      </c>
      <c r="J310" s="2">
        <f>IFERROR(__xludf.DUMMYFUNCTION("""COMPUTED_VALUE"""),45742.66666666667)</f>
        <v>45742.66667</v>
      </c>
      <c r="K310" s="1">
        <f>IFERROR(__xludf.DUMMYFUNCTION("""COMPUTED_VALUE"""),163.54)</f>
        <v>163.54</v>
      </c>
      <c r="M310" s="2">
        <f>IFERROR(__xludf.DUMMYFUNCTION("""COMPUTED_VALUE"""),45742.66666666667)</f>
        <v>45742.66667</v>
      </c>
      <c r="N310" s="1">
        <f>IFERROR(__xludf.DUMMYFUNCTION("""COMPUTED_VALUE"""),4.6351208E7)</f>
        <v>46351208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IFERROR(__xludf.DUMMYFUNCTION("""COMPUTED_VALUE"""),163.55)</f>
        <v>163.55</v>
      </c>
      <c r="D311" s="2">
        <f>IFERROR(__xludf.DUMMYFUNCTION("""COMPUTED_VALUE"""),45743.66666666667)</f>
        <v>45743.66667</v>
      </c>
      <c r="E311" s="1">
        <f>IFERROR(__xludf.DUMMYFUNCTION("""COMPUTED_VALUE"""),167.91)</f>
        <v>167.91</v>
      </c>
      <c r="G311" s="2">
        <f>IFERROR(__xludf.DUMMYFUNCTION("""COMPUTED_VALUE"""),45743.66666666667)</f>
        <v>45743.66667</v>
      </c>
      <c r="H311" s="1">
        <f>IFERROR(__xludf.DUMMYFUNCTION("""COMPUTED_VALUE"""),163.55)</f>
        <v>163.55</v>
      </c>
      <c r="J311" s="2">
        <f>IFERROR(__xludf.DUMMYFUNCTION("""COMPUTED_VALUE"""),45743.66666666667)</f>
        <v>45743.66667</v>
      </c>
      <c r="K311" s="1">
        <f>IFERROR(__xludf.DUMMYFUNCTION("""COMPUTED_VALUE"""),166.68)</f>
        <v>166.68</v>
      </c>
      <c r="M311" s="2">
        <f>IFERROR(__xludf.DUMMYFUNCTION("""COMPUTED_VALUE"""),45743.66666666667)</f>
        <v>45743.66667</v>
      </c>
      <c r="N311" s="1">
        <f>IFERROR(__xludf.DUMMYFUNCTION("""COMPUTED_VALUE"""),4.7404875E7)</f>
        <v>47404875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IFERROR(__xludf.DUMMYFUNCTION("""COMPUTED_VALUE"""),167.28)</f>
        <v>167.28</v>
      </c>
      <c r="D312" s="2">
        <f>IFERROR(__xludf.DUMMYFUNCTION("""COMPUTED_VALUE"""),45744.66666666667)</f>
        <v>45744.66667</v>
      </c>
      <c r="E312" s="1">
        <f>IFERROR(__xludf.DUMMYFUNCTION("""COMPUTED_VALUE"""),168.36)</f>
        <v>168.36</v>
      </c>
      <c r="G312" s="2">
        <f>IFERROR(__xludf.DUMMYFUNCTION("""COMPUTED_VALUE"""),45744.66666666667)</f>
        <v>45744.66667</v>
      </c>
      <c r="H312" s="1">
        <f>IFERROR(__xludf.DUMMYFUNCTION("""COMPUTED_VALUE"""),165.9)</f>
        <v>165.9</v>
      </c>
      <c r="J312" s="2">
        <f>IFERROR(__xludf.DUMMYFUNCTION("""COMPUTED_VALUE"""),45744.66666666667)</f>
        <v>45744.66667</v>
      </c>
      <c r="K312" s="1">
        <f>IFERROR(__xludf.DUMMYFUNCTION("""COMPUTED_VALUE"""),166.57)</f>
        <v>166.57</v>
      </c>
      <c r="M312" s="2">
        <f>IFERROR(__xludf.DUMMYFUNCTION("""COMPUTED_VALUE"""),45744.66666666667)</f>
        <v>45744.66667</v>
      </c>
      <c r="N312" s="1">
        <f>IFERROR(__xludf.DUMMYFUNCTION("""COMPUTED_VALUE"""),3.6921308E7)</f>
        <v>36921308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IFERROR(__xludf.DUMMYFUNCTION("""COMPUTED_VALUE"""),166.96)</f>
        <v>166.96</v>
      </c>
      <c r="D313" s="2">
        <f>IFERROR(__xludf.DUMMYFUNCTION("""COMPUTED_VALUE"""),45747.66666666667)</f>
        <v>45747.66667</v>
      </c>
      <c r="E313" s="1">
        <f>IFERROR(__xludf.DUMMYFUNCTION("""COMPUTED_VALUE"""),168.7)</f>
        <v>168.7</v>
      </c>
      <c r="G313" s="2">
        <f>IFERROR(__xludf.DUMMYFUNCTION("""COMPUTED_VALUE"""),45747.66666666667)</f>
        <v>45747.66667</v>
      </c>
      <c r="H313" s="1">
        <f>IFERROR(__xludf.DUMMYFUNCTION("""COMPUTED_VALUE"""),166.76)</f>
        <v>166.76</v>
      </c>
      <c r="J313" s="2">
        <f>IFERROR(__xludf.DUMMYFUNCTION("""COMPUTED_VALUE"""),45747.66666666667)</f>
        <v>45747.66667</v>
      </c>
      <c r="K313" s="1">
        <f>IFERROR(__xludf.DUMMYFUNCTION("""COMPUTED_VALUE"""),167.13)</f>
        <v>167.13</v>
      </c>
      <c r="M313" s="2">
        <f>IFERROR(__xludf.DUMMYFUNCTION("""COMPUTED_VALUE"""),45747.66666666667)</f>
        <v>45747.66667</v>
      </c>
      <c r="N313" s="1">
        <f>IFERROR(__xludf.DUMMYFUNCTION("""COMPUTED_VALUE"""),5.2727521E7)</f>
        <v>52727521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IFERROR(__xludf.DUMMYFUNCTION("""COMPUTED_VALUE"""),167.81)</f>
        <v>167.81</v>
      </c>
      <c r="D314" s="2">
        <f>IFERROR(__xludf.DUMMYFUNCTION("""COMPUTED_VALUE"""),45748.66666666667)</f>
        <v>45748.66667</v>
      </c>
      <c r="E314" s="1">
        <f>IFERROR(__xludf.DUMMYFUNCTION("""COMPUTED_VALUE"""),168.98)</f>
        <v>168.98</v>
      </c>
      <c r="G314" s="2">
        <f>IFERROR(__xludf.DUMMYFUNCTION("""COMPUTED_VALUE"""),45748.66666666667)</f>
        <v>45748.66667</v>
      </c>
      <c r="H314" s="1">
        <f>IFERROR(__xludf.DUMMYFUNCTION("""COMPUTED_VALUE"""),166.96)</f>
        <v>166.96</v>
      </c>
      <c r="J314" s="2">
        <f>IFERROR(__xludf.DUMMYFUNCTION("""COMPUTED_VALUE"""),45748.66666666667)</f>
        <v>45748.66667</v>
      </c>
      <c r="K314" s="1">
        <f>IFERROR(__xludf.DUMMYFUNCTION("""COMPUTED_VALUE"""),168.27)</f>
        <v>168.27</v>
      </c>
      <c r="M314" s="2">
        <f>IFERROR(__xludf.DUMMYFUNCTION("""COMPUTED_VALUE"""),45748.66666666667)</f>
        <v>45748.66667</v>
      </c>
      <c r="N314" s="1">
        <f>IFERROR(__xludf.DUMMYFUNCTION("""COMPUTED_VALUE"""),4.6954985E7)</f>
        <v>46954985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IFERROR(__xludf.DUMMYFUNCTION("""COMPUTED_VALUE"""),167.87)</f>
        <v>167.87</v>
      </c>
      <c r="D315" s="2">
        <f>IFERROR(__xludf.DUMMYFUNCTION("""COMPUTED_VALUE"""),45749.66666666667)</f>
        <v>45749.66667</v>
      </c>
      <c r="E315" s="1">
        <f>IFERROR(__xludf.DUMMYFUNCTION("""COMPUTED_VALUE"""),168.76)</f>
        <v>168.76</v>
      </c>
      <c r="G315" s="2">
        <f>IFERROR(__xludf.DUMMYFUNCTION("""COMPUTED_VALUE"""),45749.66666666667)</f>
        <v>45749.66667</v>
      </c>
      <c r="H315" s="1">
        <f>IFERROR(__xludf.DUMMYFUNCTION("""COMPUTED_VALUE"""),165.62)</f>
        <v>165.62</v>
      </c>
      <c r="J315" s="2">
        <f>IFERROR(__xludf.DUMMYFUNCTION("""COMPUTED_VALUE"""),45749.66666666667)</f>
        <v>45749.66667</v>
      </c>
      <c r="K315" s="1">
        <f>IFERROR(__xludf.DUMMYFUNCTION("""COMPUTED_VALUE"""),166.37)</f>
        <v>166.37</v>
      </c>
      <c r="M315" s="2">
        <f>IFERROR(__xludf.DUMMYFUNCTION("""COMPUTED_VALUE"""),45749.66666666667)</f>
        <v>45749.66667</v>
      </c>
      <c r="N315" s="1">
        <f>IFERROR(__xludf.DUMMYFUNCTION("""COMPUTED_VALUE"""),4.3748708E7)</f>
        <v>43748708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IFERROR(__xludf.DUMMYFUNCTION("""COMPUTED_VALUE"""),168.56)</f>
        <v>168.56</v>
      </c>
      <c r="D316" s="2">
        <f>IFERROR(__xludf.DUMMYFUNCTION("""COMPUTED_VALUE"""),45750.66666666667)</f>
        <v>45750.66667</v>
      </c>
      <c r="E316" s="1">
        <f>IFERROR(__xludf.DUMMYFUNCTION("""COMPUTED_VALUE"""),171.34)</f>
        <v>171.34</v>
      </c>
      <c r="G316" s="2">
        <f>IFERROR(__xludf.DUMMYFUNCTION("""COMPUTED_VALUE"""),45750.66666666667)</f>
        <v>45750.66667</v>
      </c>
      <c r="H316" s="1">
        <f>IFERROR(__xludf.DUMMYFUNCTION("""COMPUTED_VALUE"""),168.23)</f>
        <v>168.23</v>
      </c>
      <c r="J316" s="2">
        <f>IFERROR(__xludf.DUMMYFUNCTION("""COMPUTED_VALUE"""),45750.66666666667)</f>
        <v>45750.66667</v>
      </c>
      <c r="K316" s="1">
        <f>IFERROR(__xludf.DUMMYFUNCTION("""COMPUTED_VALUE"""),168.97)</f>
        <v>168.97</v>
      </c>
      <c r="M316" s="2">
        <f>IFERROR(__xludf.DUMMYFUNCTION("""COMPUTED_VALUE"""),45750.66666666667)</f>
        <v>45750.66667</v>
      </c>
      <c r="N316" s="1">
        <f>IFERROR(__xludf.DUMMYFUNCTION("""COMPUTED_VALUE"""),5.1182347E7)</f>
        <v>51182347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IFERROR(__xludf.DUMMYFUNCTION("""COMPUTED_VALUE"""),165.53)</f>
        <v>165.53</v>
      </c>
      <c r="D317" s="2">
        <f>IFERROR(__xludf.DUMMYFUNCTION("""COMPUTED_VALUE"""),45751.66666666667)</f>
        <v>45751.66667</v>
      </c>
      <c r="E317" s="1">
        <f>IFERROR(__xludf.DUMMYFUNCTION("""COMPUTED_VALUE"""),167.96)</f>
        <v>167.96</v>
      </c>
      <c r="G317" s="2">
        <f>IFERROR(__xludf.DUMMYFUNCTION("""COMPUTED_VALUE"""),45751.66666666667)</f>
        <v>45751.66667</v>
      </c>
      <c r="H317" s="1">
        <f>IFERROR(__xludf.DUMMYFUNCTION("""COMPUTED_VALUE"""),157.19)</f>
        <v>157.19</v>
      </c>
      <c r="J317" s="2">
        <f>IFERROR(__xludf.DUMMYFUNCTION("""COMPUTED_VALUE"""),45751.66666666667)</f>
        <v>45751.66667</v>
      </c>
      <c r="K317" s="1">
        <f>IFERROR(__xludf.DUMMYFUNCTION("""COMPUTED_VALUE"""),157.77)</f>
        <v>157.77</v>
      </c>
      <c r="M317" s="2">
        <f>IFERROR(__xludf.DUMMYFUNCTION("""COMPUTED_VALUE"""),45751.66666666667)</f>
        <v>45751.66667</v>
      </c>
      <c r="N317" s="1">
        <f>IFERROR(__xludf.DUMMYFUNCTION("""COMPUTED_VALUE"""),6.6887745E7)</f>
        <v>66887745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IFERROR(__xludf.DUMMYFUNCTION("""COMPUTED_VALUE"""),149.2)</f>
        <v>149.2</v>
      </c>
      <c r="D318" s="2">
        <f>IFERROR(__xludf.DUMMYFUNCTION("""COMPUTED_VALUE"""),45754.66666666667)</f>
        <v>45754.66667</v>
      </c>
      <c r="E318" s="1">
        <f>IFERROR(__xludf.DUMMYFUNCTION("""COMPUTED_VALUE"""),161.03)</f>
        <v>161.03</v>
      </c>
      <c r="G318" s="2">
        <f>IFERROR(__xludf.DUMMYFUNCTION("""COMPUTED_VALUE"""),45754.66666666667)</f>
        <v>45754.66667</v>
      </c>
      <c r="H318" s="1">
        <f>IFERROR(__xludf.DUMMYFUNCTION("""COMPUTED_VALUE"""),149.2)</f>
        <v>149.2</v>
      </c>
      <c r="J318" s="2">
        <f>IFERROR(__xludf.DUMMYFUNCTION("""COMPUTED_VALUE"""),45754.66666666667)</f>
        <v>45754.66667</v>
      </c>
      <c r="K318" s="1">
        <f>IFERROR(__xludf.DUMMYFUNCTION("""COMPUTED_VALUE"""),158.82)</f>
        <v>158.82</v>
      </c>
      <c r="M318" s="2">
        <f>IFERROR(__xludf.DUMMYFUNCTION("""COMPUTED_VALUE"""),45754.66666666667)</f>
        <v>45754.66667</v>
      </c>
      <c r="N318" s="1">
        <f>IFERROR(__xludf.DUMMYFUNCTION("""COMPUTED_VALUE"""),8.2152116E7)</f>
        <v>82152116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IFERROR(__xludf.DUMMYFUNCTION("""COMPUTED_VALUE"""),159.95)</f>
        <v>159.95</v>
      </c>
      <c r="D319" s="2">
        <f>IFERROR(__xludf.DUMMYFUNCTION("""COMPUTED_VALUE"""),45755.66666666667)</f>
        <v>45755.66667</v>
      </c>
      <c r="E319" s="1">
        <f>IFERROR(__xludf.DUMMYFUNCTION("""COMPUTED_VALUE"""),160.84)</f>
        <v>160.84</v>
      </c>
      <c r="G319" s="2">
        <f>IFERROR(__xludf.DUMMYFUNCTION("""COMPUTED_VALUE"""),45755.66666666667)</f>
        <v>45755.66667</v>
      </c>
      <c r="H319" s="1">
        <f>IFERROR(__xludf.DUMMYFUNCTION("""COMPUTED_VALUE"""),154.31)</f>
        <v>154.31</v>
      </c>
      <c r="J319" s="2">
        <f>IFERROR(__xludf.DUMMYFUNCTION("""COMPUTED_VALUE"""),45755.66666666667)</f>
        <v>45755.66667</v>
      </c>
      <c r="K319" s="1">
        <f>IFERROR(__xludf.DUMMYFUNCTION("""COMPUTED_VALUE"""),156.33)</f>
        <v>156.33</v>
      </c>
      <c r="M319" s="2">
        <f>IFERROR(__xludf.DUMMYFUNCTION("""COMPUTED_VALUE"""),45755.66666666667)</f>
        <v>45755.66667</v>
      </c>
      <c r="N319" s="1">
        <f>IFERROR(__xludf.DUMMYFUNCTION("""COMPUTED_VALUE"""),5.8909761E7)</f>
        <v>58909761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IFERROR(__xludf.DUMMYFUNCTION("""COMPUTED_VALUE"""),154.56)</f>
        <v>154.56</v>
      </c>
      <c r="D320" s="2">
        <f>IFERROR(__xludf.DUMMYFUNCTION("""COMPUTED_VALUE"""),45756.66666666667)</f>
        <v>45756.66667</v>
      </c>
      <c r="E320" s="1">
        <f>IFERROR(__xludf.DUMMYFUNCTION("""COMPUTED_VALUE"""),158.86)</f>
        <v>158.86</v>
      </c>
      <c r="G320" s="2">
        <f>IFERROR(__xludf.DUMMYFUNCTION("""COMPUTED_VALUE"""),45756.66666666667)</f>
        <v>45756.66667</v>
      </c>
      <c r="H320" s="1">
        <f>IFERROR(__xludf.DUMMYFUNCTION("""COMPUTED_VALUE"""),149.61)</f>
        <v>149.61</v>
      </c>
      <c r="J320" s="2">
        <f>IFERROR(__xludf.DUMMYFUNCTION("""COMPUTED_VALUE"""),45756.66666666667)</f>
        <v>45756.66667</v>
      </c>
      <c r="K320" s="1">
        <f>IFERROR(__xludf.DUMMYFUNCTION("""COMPUTED_VALUE"""),156.83)</f>
        <v>156.83</v>
      </c>
      <c r="M320" s="2">
        <f>IFERROR(__xludf.DUMMYFUNCTION("""COMPUTED_VALUE"""),45756.66666666667)</f>
        <v>45756.66667</v>
      </c>
      <c r="N320" s="1">
        <f>IFERROR(__xludf.DUMMYFUNCTION("""COMPUTED_VALUE"""),8.2128369E7)</f>
        <v>82128369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IFERROR(__xludf.DUMMYFUNCTION("""COMPUTED_VALUE"""),155.52)</f>
        <v>155.52</v>
      </c>
      <c r="D321" s="2">
        <f>IFERROR(__xludf.DUMMYFUNCTION("""COMPUTED_VALUE"""),45757.66666666667)</f>
        <v>45757.66667</v>
      </c>
      <c r="E321" s="1">
        <f>IFERROR(__xludf.DUMMYFUNCTION("""COMPUTED_VALUE"""),158.42)</f>
        <v>158.42</v>
      </c>
      <c r="G321" s="2">
        <f>IFERROR(__xludf.DUMMYFUNCTION("""COMPUTED_VALUE"""),45757.66666666667)</f>
        <v>45757.66667</v>
      </c>
      <c r="H321" s="1">
        <f>IFERROR(__xludf.DUMMYFUNCTION("""COMPUTED_VALUE"""),153.59)</f>
        <v>153.59</v>
      </c>
      <c r="J321" s="2">
        <f>IFERROR(__xludf.DUMMYFUNCTION("""COMPUTED_VALUE"""),45757.66666666667)</f>
        <v>45757.66667</v>
      </c>
      <c r="K321" s="1">
        <f>IFERROR(__xludf.DUMMYFUNCTION("""COMPUTED_VALUE"""),156.4)</f>
        <v>156.4</v>
      </c>
      <c r="M321" s="2">
        <f>IFERROR(__xludf.DUMMYFUNCTION("""COMPUTED_VALUE"""),45757.66666666667)</f>
        <v>45757.66667</v>
      </c>
      <c r="N321" s="1">
        <f>IFERROR(__xludf.DUMMYFUNCTION("""COMPUTED_VALUE"""),5.4626254E7)</f>
        <v>54626254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IFERROR(__xludf.DUMMYFUNCTION("""COMPUTED_VALUE"""),157.65)</f>
        <v>157.65</v>
      </c>
      <c r="D322" s="2">
        <f>IFERROR(__xludf.DUMMYFUNCTION("""COMPUTED_VALUE"""),45758.66666666667)</f>
        <v>45758.66667</v>
      </c>
      <c r="E322" s="1">
        <f>IFERROR(__xludf.DUMMYFUNCTION("""COMPUTED_VALUE"""),159.28)</f>
        <v>159.28</v>
      </c>
      <c r="G322" s="2">
        <f>IFERROR(__xludf.DUMMYFUNCTION("""COMPUTED_VALUE"""),45758.66666666667)</f>
        <v>45758.66667</v>
      </c>
      <c r="H322" s="1">
        <f>IFERROR(__xludf.DUMMYFUNCTION("""COMPUTED_VALUE"""),156.27)</f>
        <v>156.27</v>
      </c>
      <c r="J322" s="2">
        <f>IFERROR(__xludf.DUMMYFUNCTION("""COMPUTED_VALUE"""),45758.66666666667)</f>
        <v>45758.66667</v>
      </c>
      <c r="K322" s="1">
        <f>IFERROR(__xludf.DUMMYFUNCTION("""COMPUTED_VALUE"""),158.66)</f>
        <v>158.66</v>
      </c>
      <c r="M322" s="2">
        <f>IFERROR(__xludf.DUMMYFUNCTION("""COMPUTED_VALUE"""),45758.66666666667)</f>
        <v>45758.66667</v>
      </c>
      <c r="N322" s="1">
        <f>IFERROR(__xludf.DUMMYFUNCTION("""COMPUTED_VALUE"""),3.4380879E7)</f>
        <v>34380879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IFERROR(__xludf.DUMMYFUNCTION("""COMPUTED_VALUE"""),158.16)</f>
        <v>158.16</v>
      </c>
      <c r="D323" s="2">
        <f>IFERROR(__xludf.DUMMYFUNCTION("""COMPUTED_VALUE"""),45761.66666666667)</f>
        <v>45761.66667</v>
      </c>
      <c r="E323" s="1">
        <f>IFERROR(__xludf.DUMMYFUNCTION("""COMPUTED_VALUE"""),161.85)</f>
        <v>161.85</v>
      </c>
      <c r="G323" s="2">
        <f>IFERROR(__xludf.DUMMYFUNCTION("""COMPUTED_VALUE"""),45761.66666666667)</f>
        <v>45761.66667</v>
      </c>
      <c r="H323" s="1">
        <f>IFERROR(__xludf.DUMMYFUNCTION("""COMPUTED_VALUE"""),157.52)</f>
        <v>157.52</v>
      </c>
      <c r="J323" s="2">
        <f>IFERROR(__xludf.DUMMYFUNCTION("""COMPUTED_VALUE"""),45761.66666666667)</f>
        <v>45761.66667</v>
      </c>
      <c r="K323" s="1">
        <f>IFERROR(__xludf.DUMMYFUNCTION("""COMPUTED_VALUE"""),160.99)</f>
        <v>160.99</v>
      </c>
      <c r="M323" s="2">
        <f>IFERROR(__xludf.DUMMYFUNCTION("""COMPUTED_VALUE"""),45761.66666666667)</f>
        <v>45761.66667</v>
      </c>
      <c r="N323" s="1">
        <f>IFERROR(__xludf.DUMMYFUNCTION("""COMPUTED_VALUE"""),2.8445319E7)</f>
        <v>28445319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IFERROR(__xludf.DUMMYFUNCTION("""COMPUTED_VALUE"""),162.71)</f>
        <v>162.71</v>
      </c>
      <c r="D324" s="2">
        <f>IFERROR(__xludf.DUMMYFUNCTION("""COMPUTED_VALUE"""),45762.66666666667)</f>
        <v>45762.66667</v>
      </c>
      <c r="E324" s="1">
        <f>IFERROR(__xludf.DUMMYFUNCTION("""COMPUTED_VALUE"""),163.41)</f>
        <v>163.41</v>
      </c>
      <c r="G324" s="2">
        <f>IFERROR(__xludf.DUMMYFUNCTION("""COMPUTED_VALUE"""),45762.66666666667)</f>
        <v>45762.66667</v>
      </c>
      <c r="H324" s="1">
        <f>IFERROR(__xludf.DUMMYFUNCTION("""COMPUTED_VALUE"""),161.4)</f>
        <v>161.4</v>
      </c>
      <c r="J324" s="2">
        <f>IFERROR(__xludf.DUMMYFUNCTION("""COMPUTED_VALUE"""),45762.66666666667)</f>
        <v>45762.66667</v>
      </c>
      <c r="K324" s="1">
        <f>IFERROR(__xludf.DUMMYFUNCTION("""COMPUTED_VALUE"""),162.69)</f>
        <v>162.69</v>
      </c>
      <c r="M324" s="2">
        <f>IFERROR(__xludf.DUMMYFUNCTION("""COMPUTED_VALUE"""),45762.66666666667)</f>
        <v>45762.66667</v>
      </c>
      <c r="N324" s="1">
        <f>IFERROR(__xludf.DUMMYFUNCTION("""COMPUTED_VALUE"""),2.7502928E7)</f>
        <v>27502928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IFERROR(__xludf.DUMMYFUNCTION("""COMPUTED_VALUE"""),164.06)</f>
        <v>164.06</v>
      </c>
      <c r="D325" s="2">
        <f>IFERROR(__xludf.DUMMYFUNCTION("""COMPUTED_VALUE"""),45763.66666666667)</f>
        <v>45763.66667</v>
      </c>
      <c r="E325" s="1">
        <f>IFERROR(__xludf.DUMMYFUNCTION("""COMPUTED_VALUE"""),164.28)</f>
        <v>164.28</v>
      </c>
      <c r="G325" s="2">
        <f>IFERROR(__xludf.DUMMYFUNCTION("""COMPUTED_VALUE"""),45763.66666666667)</f>
        <v>45763.66667</v>
      </c>
      <c r="H325" s="1">
        <f>IFERROR(__xludf.DUMMYFUNCTION("""COMPUTED_VALUE"""),159.55)</f>
        <v>159.55</v>
      </c>
      <c r="J325" s="2">
        <f>IFERROR(__xludf.DUMMYFUNCTION("""COMPUTED_VALUE"""),45763.66666666667)</f>
        <v>45763.66667</v>
      </c>
      <c r="K325" s="1">
        <f>IFERROR(__xludf.DUMMYFUNCTION("""COMPUTED_VALUE"""),159.98)</f>
        <v>159.98</v>
      </c>
      <c r="M325" s="2">
        <f>IFERROR(__xludf.DUMMYFUNCTION("""COMPUTED_VALUE"""),45763.66666666667)</f>
        <v>45763.66667</v>
      </c>
      <c r="N325" s="1">
        <f>IFERROR(__xludf.DUMMYFUNCTION("""COMPUTED_VALUE"""),3.0987802E7)</f>
        <v>30987802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IFERROR(__xludf.DUMMYFUNCTION("""COMPUTED_VALUE"""),160.5)</f>
        <v>160.5</v>
      </c>
      <c r="D326" s="2">
        <f>IFERROR(__xludf.DUMMYFUNCTION("""COMPUTED_VALUE"""),45764.66666666667)</f>
        <v>45764.66667</v>
      </c>
      <c r="E326" s="1">
        <f>IFERROR(__xludf.DUMMYFUNCTION("""COMPUTED_VALUE"""),162.64)</f>
        <v>162.64</v>
      </c>
      <c r="G326" s="2">
        <f>IFERROR(__xludf.DUMMYFUNCTION("""COMPUTED_VALUE"""),45764.66666666667)</f>
        <v>45764.66667</v>
      </c>
      <c r="H326" s="1">
        <f>IFERROR(__xludf.DUMMYFUNCTION("""COMPUTED_VALUE"""),159.96)</f>
        <v>159.96</v>
      </c>
      <c r="J326" s="2">
        <f>IFERROR(__xludf.DUMMYFUNCTION("""COMPUTED_VALUE"""),45764.66666666667)</f>
        <v>45764.66667</v>
      </c>
      <c r="K326" s="1">
        <f>IFERROR(__xludf.DUMMYFUNCTION("""COMPUTED_VALUE"""),160.75)</f>
        <v>160.75</v>
      </c>
      <c r="M326" s="2">
        <f>IFERROR(__xludf.DUMMYFUNCTION("""COMPUTED_VALUE"""),45764.66666666667)</f>
        <v>45764.66667</v>
      </c>
      <c r="N326" s="1">
        <f>IFERROR(__xludf.DUMMYFUNCTION("""COMPUTED_VALUE"""),2.6727703E7)</f>
        <v>26727703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IFERROR(__xludf.DUMMYFUNCTION("""COMPUTED_VALUE"""),160.79)</f>
        <v>160.79</v>
      </c>
      <c r="D327" s="2">
        <f>IFERROR(__xludf.DUMMYFUNCTION("""COMPUTED_VALUE"""),45768.66666666667)</f>
        <v>45768.66667</v>
      </c>
      <c r="E327" s="1">
        <f>IFERROR(__xludf.DUMMYFUNCTION("""COMPUTED_VALUE"""),161.4)</f>
        <v>161.4</v>
      </c>
      <c r="G327" s="2">
        <f>IFERROR(__xludf.DUMMYFUNCTION("""COMPUTED_VALUE"""),45768.66666666667)</f>
        <v>45768.66667</v>
      </c>
      <c r="H327" s="1">
        <f>IFERROR(__xludf.DUMMYFUNCTION("""COMPUTED_VALUE"""),155.1)</f>
        <v>155.1</v>
      </c>
      <c r="J327" s="2">
        <f>IFERROR(__xludf.DUMMYFUNCTION("""COMPUTED_VALUE"""),45768.66666666667)</f>
        <v>45768.66667</v>
      </c>
      <c r="K327" s="1">
        <f>IFERROR(__xludf.DUMMYFUNCTION("""COMPUTED_VALUE"""),156.07)</f>
        <v>156.07</v>
      </c>
      <c r="M327" s="2">
        <f>IFERROR(__xludf.DUMMYFUNCTION("""COMPUTED_VALUE"""),45768.66666666667)</f>
        <v>45768.66667</v>
      </c>
      <c r="N327" s="1">
        <f>IFERROR(__xludf.DUMMYFUNCTION("""COMPUTED_VALUE"""),4.7813742E7)</f>
        <v>47813742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IFERROR(__xludf.DUMMYFUNCTION("""COMPUTED_VALUE"""),156.08)</f>
        <v>156.08</v>
      </c>
      <c r="D328" s="2">
        <f>IFERROR(__xludf.DUMMYFUNCTION("""COMPUTED_VALUE"""),45769.66666666667)</f>
        <v>45769.66667</v>
      </c>
      <c r="E328" s="1">
        <f>IFERROR(__xludf.DUMMYFUNCTION("""COMPUTED_VALUE"""),161.95)</f>
        <v>161.95</v>
      </c>
      <c r="G328" s="2">
        <f>IFERROR(__xludf.DUMMYFUNCTION("""COMPUTED_VALUE"""),45769.66666666667)</f>
        <v>45769.66667</v>
      </c>
      <c r="H328" s="1">
        <f>IFERROR(__xludf.DUMMYFUNCTION("""COMPUTED_VALUE"""),154.26)</f>
        <v>154.26</v>
      </c>
      <c r="J328" s="2">
        <f>IFERROR(__xludf.DUMMYFUNCTION("""COMPUTED_VALUE"""),45769.66666666667)</f>
        <v>45769.66667</v>
      </c>
      <c r="K328" s="1">
        <f>IFERROR(__xludf.DUMMYFUNCTION("""COMPUTED_VALUE"""),159.67)</f>
        <v>159.67</v>
      </c>
      <c r="M328" s="2">
        <f>IFERROR(__xludf.DUMMYFUNCTION("""COMPUTED_VALUE"""),45769.66666666667)</f>
        <v>45769.66667</v>
      </c>
      <c r="N328" s="1">
        <f>IFERROR(__xludf.DUMMYFUNCTION("""COMPUTED_VALUE"""),5.2338008E7)</f>
        <v>52338008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IFERROR(__xludf.DUMMYFUNCTION("""COMPUTED_VALUE"""),157.25)</f>
        <v>157.25</v>
      </c>
      <c r="D329" s="2">
        <f>IFERROR(__xludf.DUMMYFUNCTION("""COMPUTED_VALUE"""),45770.66666666667)</f>
        <v>45770.66667</v>
      </c>
      <c r="E329" s="1">
        <f>IFERROR(__xludf.DUMMYFUNCTION("""COMPUTED_VALUE"""),161.72)</f>
        <v>161.72</v>
      </c>
      <c r="G329" s="2">
        <f>IFERROR(__xludf.DUMMYFUNCTION("""COMPUTED_VALUE"""),45770.66666666667)</f>
        <v>45770.66667</v>
      </c>
      <c r="H329" s="1">
        <f>IFERROR(__xludf.DUMMYFUNCTION("""COMPUTED_VALUE"""),155.4)</f>
        <v>155.4</v>
      </c>
      <c r="J329" s="2">
        <f>IFERROR(__xludf.DUMMYFUNCTION("""COMPUTED_VALUE"""),45770.66666666667)</f>
        <v>45770.66667</v>
      </c>
      <c r="K329" s="1">
        <f>IFERROR(__xludf.DUMMYFUNCTION("""COMPUTED_VALUE"""),160.98)</f>
        <v>160.98</v>
      </c>
      <c r="M329" s="2">
        <f>IFERROR(__xludf.DUMMYFUNCTION("""COMPUTED_VALUE"""),45770.66666666667)</f>
        <v>45770.66667</v>
      </c>
      <c r="N329" s="1">
        <f>IFERROR(__xludf.DUMMYFUNCTION("""COMPUTED_VALUE"""),4.4748261E7)</f>
        <v>44748261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IFERROR(__xludf.DUMMYFUNCTION("""COMPUTED_VALUE"""),160.75)</f>
        <v>160.75</v>
      </c>
      <c r="D330" s="2">
        <f>IFERROR(__xludf.DUMMYFUNCTION("""COMPUTED_VALUE"""),45771.66666666667)</f>
        <v>45771.66667</v>
      </c>
      <c r="E330" s="1">
        <f>IFERROR(__xludf.DUMMYFUNCTION("""COMPUTED_VALUE"""),164.63)</f>
        <v>164.63</v>
      </c>
      <c r="G330" s="2">
        <f>IFERROR(__xludf.DUMMYFUNCTION("""COMPUTED_VALUE"""),45771.66666666667)</f>
        <v>45771.66667</v>
      </c>
      <c r="H330" s="1">
        <f>IFERROR(__xludf.DUMMYFUNCTION("""COMPUTED_VALUE"""),160.75)</f>
        <v>160.75</v>
      </c>
      <c r="J330" s="2">
        <f>IFERROR(__xludf.DUMMYFUNCTION("""COMPUTED_VALUE"""),45771.66666666667)</f>
        <v>45771.66667</v>
      </c>
      <c r="K330" s="1">
        <f>IFERROR(__xludf.DUMMYFUNCTION("""COMPUTED_VALUE"""),162.93)</f>
        <v>162.93</v>
      </c>
      <c r="M330" s="2">
        <f>IFERROR(__xludf.DUMMYFUNCTION("""COMPUTED_VALUE"""),45771.66666666667)</f>
        <v>45771.66667</v>
      </c>
      <c r="N330" s="1">
        <f>IFERROR(__xludf.DUMMYFUNCTION("""COMPUTED_VALUE"""),4.5092937E7)</f>
        <v>45092937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IFERROR(__xludf.DUMMYFUNCTION("""COMPUTED_VALUE"""),162.52)</f>
        <v>162.52</v>
      </c>
      <c r="D331" s="2">
        <f>IFERROR(__xludf.DUMMYFUNCTION("""COMPUTED_VALUE"""),45772.66666666667)</f>
        <v>45772.66667</v>
      </c>
      <c r="E331" s="1">
        <f>IFERROR(__xludf.DUMMYFUNCTION("""COMPUTED_VALUE"""),162.83)</f>
        <v>162.83</v>
      </c>
      <c r="G331" s="2">
        <f>IFERROR(__xludf.DUMMYFUNCTION("""COMPUTED_VALUE"""),45772.66666666667)</f>
        <v>45772.66667</v>
      </c>
      <c r="H331" s="1">
        <f>IFERROR(__xludf.DUMMYFUNCTION("""COMPUTED_VALUE"""),157.81)</f>
        <v>157.81</v>
      </c>
      <c r="J331" s="2">
        <f>IFERROR(__xludf.DUMMYFUNCTION("""COMPUTED_VALUE"""),45772.66666666667)</f>
        <v>45772.66667</v>
      </c>
      <c r="K331" s="1">
        <f>IFERROR(__xludf.DUMMYFUNCTION("""COMPUTED_VALUE"""),158.84)</f>
        <v>158.84</v>
      </c>
      <c r="M331" s="2">
        <f>IFERROR(__xludf.DUMMYFUNCTION("""COMPUTED_VALUE"""),45772.66666666667)</f>
        <v>45772.66667</v>
      </c>
      <c r="N331" s="1">
        <f>IFERROR(__xludf.DUMMYFUNCTION("""COMPUTED_VALUE"""),3.8468054E7)</f>
        <v>38468054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IFERROR(__xludf.DUMMYFUNCTION("""COMPUTED_VALUE"""),158.83)</f>
        <v>158.83</v>
      </c>
      <c r="D332" s="2">
        <f>IFERROR(__xludf.DUMMYFUNCTION("""COMPUTED_VALUE"""),45775.66666666667)</f>
        <v>45775.66667</v>
      </c>
      <c r="E332" s="1">
        <f>IFERROR(__xludf.DUMMYFUNCTION("""COMPUTED_VALUE"""),161.4)</f>
        <v>161.4</v>
      </c>
      <c r="G332" s="2">
        <f>IFERROR(__xludf.DUMMYFUNCTION("""COMPUTED_VALUE"""),45775.66666666667)</f>
        <v>45775.66667</v>
      </c>
      <c r="H332" s="1">
        <f>IFERROR(__xludf.DUMMYFUNCTION("""COMPUTED_VALUE"""),158.81)</f>
        <v>158.81</v>
      </c>
      <c r="J332" s="2">
        <f>IFERROR(__xludf.DUMMYFUNCTION("""COMPUTED_VALUE"""),45775.66666666667)</f>
        <v>45775.66667</v>
      </c>
      <c r="K332" s="1">
        <f>IFERROR(__xludf.DUMMYFUNCTION("""COMPUTED_VALUE"""),161.4)</f>
        <v>161.4</v>
      </c>
      <c r="M332" s="2">
        <f>IFERROR(__xludf.DUMMYFUNCTION("""COMPUTED_VALUE"""),45775.66666666667)</f>
        <v>45775.66667</v>
      </c>
      <c r="N332" s="1">
        <f>IFERROR(__xludf.DUMMYFUNCTION("""COMPUTED_VALUE"""),2.5965445E7)</f>
        <v>25965445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IFERROR(__xludf.DUMMYFUNCTION("""COMPUTED_VALUE"""),160.62)</f>
        <v>160.62</v>
      </c>
      <c r="D333" s="2">
        <f>IFERROR(__xludf.DUMMYFUNCTION("""COMPUTED_VALUE"""),45776.66666666667)</f>
        <v>45776.66667</v>
      </c>
      <c r="E333" s="1">
        <f>IFERROR(__xludf.DUMMYFUNCTION("""COMPUTED_VALUE"""),162.37)</f>
        <v>162.37</v>
      </c>
      <c r="G333" s="2">
        <f>IFERROR(__xludf.DUMMYFUNCTION("""COMPUTED_VALUE"""),45776.66666666667)</f>
        <v>45776.66667</v>
      </c>
      <c r="H333" s="1">
        <f>IFERROR(__xludf.DUMMYFUNCTION("""COMPUTED_VALUE"""),160.31)</f>
        <v>160.31</v>
      </c>
      <c r="J333" s="2">
        <f>IFERROR(__xludf.DUMMYFUNCTION("""COMPUTED_VALUE"""),45776.66666666667)</f>
        <v>45776.66667</v>
      </c>
      <c r="K333" s="1">
        <f>IFERROR(__xludf.DUMMYFUNCTION("""COMPUTED_VALUE"""),161.63)</f>
        <v>161.63</v>
      </c>
      <c r="M333" s="2">
        <f>IFERROR(__xludf.DUMMYFUNCTION("""COMPUTED_VALUE"""),45776.66666666667)</f>
        <v>45776.66667</v>
      </c>
      <c r="N333" s="1">
        <f>IFERROR(__xludf.DUMMYFUNCTION("""COMPUTED_VALUE"""),2.6375706E7)</f>
        <v>26375706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IFERROR(__xludf.DUMMYFUNCTION("""COMPUTED_VALUE"""),163.55)</f>
        <v>163.55</v>
      </c>
      <c r="D334" s="2">
        <f>IFERROR(__xludf.DUMMYFUNCTION("""COMPUTED_VALUE"""),45777.66666666667)</f>
        <v>45777.66667</v>
      </c>
      <c r="E334" s="1">
        <f>IFERROR(__xludf.DUMMYFUNCTION("""COMPUTED_VALUE"""),164.92)</f>
        <v>164.92</v>
      </c>
      <c r="G334" s="2">
        <f>IFERROR(__xludf.DUMMYFUNCTION("""COMPUTED_VALUE"""),45777.66666666667)</f>
        <v>45777.66667</v>
      </c>
      <c r="H334" s="1">
        <f>IFERROR(__xludf.DUMMYFUNCTION("""COMPUTED_VALUE"""),161.76)</f>
        <v>161.76</v>
      </c>
      <c r="J334" s="2">
        <f>IFERROR(__xludf.DUMMYFUNCTION("""COMPUTED_VALUE"""),45777.66666666667)</f>
        <v>45777.66667</v>
      </c>
      <c r="K334" s="1">
        <f>IFERROR(__xludf.DUMMYFUNCTION("""COMPUTED_VALUE"""),163.9)</f>
        <v>163.9</v>
      </c>
      <c r="M334" s="2">
        <f>IFERROR(__xludf.DUMMYFUNCTION("""COMPUTED_VALUE"""),45777.66666666667)</f>
        <v>45777.66667</v>
      </c>
      <c r="N334" s="1">
        <f>IFERROR(__xludf.DUMMYFUNCTION("""COMPUTED_VALUE"""),4.0599132E7)</f>
        <v>40599132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IFERROR(__xludf.DUMMYFUNCTION("""COMPUTED_VALUE"""),162.77)</f>
        <v>162.77</v>
      </c>
      <c r="D335" s="2">
        <f>IFERROR(__xludf.DUMMYFUNCTION("""COMPUTED_VALUE"""),45778.66666666667)</f>
        <v>45778.66667</v>
      </c>
      <c r="E335" s="1">
        <f>IFERROR(__xludf.DUMMYFUNCTION("""COMPUTED_VALUE"""),164.36)</f>
        <v>164.36</v>
      </c>
      <c r="G335" s="2">
        <f>IFERROR(__xludf.DUMMYFUNCTION("""COMPUTED_VALUE"""),45778.66666666667)</f>
        <v>45778.66667</v>
      </c>
      <c r="H335" s="1">
        <f>IFERROR(__xludf.DUMMYFUNCTION("""COMPUTED_VALUE"""),161.46)</f>
        <v>161.46</v>
      </c>
      <c r="J335" s="2">
        <f>IFERROR(__xludf.DUMMYFUNCTION("""COMPUTED_VALUE"""),45778.66666666667)</f>
        <v>45778.66667</v>
      </c>
      <c r="K335" s="1">
        <f>IFERROR(__xludf.DUMMYFUNCTION("""COMPUTED_VALUE"""),163.59)</f>
        <v>163.59</v>
      </c>
      <c r="M335" s="2">
        <f>IFERROR(__xludf.DUMMYFUNCTION("""COMPUTED_VALUE"""),45778.66666666667)</f>
        <v>45778.66667</v>
      </c>
      <c r="N335" s="1">
        <f>IFERROR(__xludf.DUMMYFUNCTION("""COMPUTED_VALUE"""),3.9531234E7)</f>
        <v>39531234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IFERROR(__xludf.DUMMYFUNCTION("""COMPUTED_VALUE"""),163.45)</f>
        <v>163.45</v>
      </c>
      <c r="D336" s="2">
        <f>IFERROR(__xludf.DUMMYFUNCTION("""COMPUTED_VALUE"""),45779.66666666667)</f>
        <v>45779.66667</v>
      </c>
      <c r="E336" s="1">
        <f>IFERROR(__xludf.DUMMYFUNCTION("""COMPUTED_VALUE"""),164.35)</f>
        <v>164.35</v>
      </c>
      <c r="G336" s="2">
        <f>IFERROR(__xludf.DUMMYFUNCTION("""COMPUTED_VALUE"""),45779.66666666667)</f>
        <v>45779.66667</v>
      </c>
      <c r="H336" s="1">
        <f>IFERROR(__xludf.DUMMYFUNCTION("""COMPUTED_VALUE"""),161.99)</f>
        <v>161.99</v>
      </c>
      <c r="J336" s="2">
        <f>IFERROR(__xludf.DUMMYFUNCTION("""COMPUTED_VALUE"""),45779.66666666667)</f>
        <v>45779.66667</v>
      </c>
      <c r="K336" s="1">
        <f>IFERROR(__xludf.DUMMYFUNCTION("""COMPUTED_VALUE"""),163.43)</f>
        <v>163.43</v>
      </c>
      <c r="M336" s="2">
        <f>IFERROR(__xludf.DUMMYFUNCTION("""COMPUTED_VALUE"""),45779.66666666667)</f>
        <v>45779.66667</v>
      </c>
      <c r="N336" s="1">
        <f>IFERROR(__xludf.DUMMYFUNCTION("""COMPUTED_VALUE"""),2.5378346E7)</f>
        <v>25378346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IFERROR(__xludf.DUMMYFUNCTION("""COMPUTED_VALUE"""),163.14)</f>
        <v>163.14</v>
      </c>
      <c r="D337" s="2">
        <f>IFERROR(__xludf.DUMMYFUNCTION("""COMPUTED_VALUE"""),45782.66666666667)</f>
        <v>45782.66667</v>
      </c>
      <c r="E337" s="1">
        <f>IFERROR(__xludf.DUMMYFUNCTION("""COMPUTED_VALUE"""),163.76)</f>
        <v>163.76</v>
      </c>
      <c r="G337" s="2">
        <f>IFERROR(__xludf.DUMMYFUNCTION("""COMPUTED_VALUE"""),45782.66666666667)</f>
        <v>45782.66667</v>
      </c>
      <c r="H337" s="1">
        <f>IFERROR(__xludf.DUMMYFUNCTION("""COMPUTED_VALUE"""),160.88)</f>
        <v>160.88</v>
      </c>
      <c r="J337" s="2">
        <f>IFERROR(__xludf.DUMMYFUNCTION("""COMPUTED_VALUE"""),45782.66666666667)</f>
        <v>45782.66667</v>
      </c>
      <c r="K337" s="1">
        <f>IFERROR(__xludf.DUMMYFUNCTION("""COMPUTED_VALUE"""),162.87)</f>
        <v>162.87</v>
      </c>
      <c r="M337" s="2">
        <f>IFERROR(__xludf.DUMMYFUNCTION("""COMPUTED_VALUE"""),45782.66666666667)</f>
        <v>45782.66667</v>
      </c>
      <c r="N337" s="1">
        <f>IFERROR(__xludf.DUMMYFUNCTION("""COMPUTED_VALUE"""),2.4817498E7)</f>
        <v>24817498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IFERROR(__xludf.DUMMYFUNCTION("""COMPUTED_VALUE"""),162.81)</f>
        <v>162.81</v>
      </c>
      <c r="D338" s="2">
        <f>IFERROR(__xludf.DUMMYFUNCTION("""COMPUTED_VALUE"""),45783.66666666667)</f>
        <v>45783.66667</v>
      </c>
      <c r="E338" s="1">
        <f>IFERROR(__xludf.DUMMYFUNCTION("""COMPUTED_VALUE"""),166.96)</f>
        <v>166.96</v>
      </c>
      <c r="G338" s="2">
        <f>IFERROR(__xludf.DUMMYFUNCTION("""COMPUTED_VALUE"""),45783.66666666667)</f>
        <v>45783.66667</v>
      </c>
      <c r="H338" s="1">
        <f>IFERROR(__xludf.DUMMYFUNCTION("""COMPUTED_VALUE"""),162.81)</f>
        <v>162.81</v>
      </c>
      <c r="J338" s="2">
        <f>IFERROR(__xludf.DUMMYFUNCTION("""COMPUTED_VALUE"""),45783.66666666667)</f>
        <v>45783.66667</v>
      </c>
      <c r="K338" s="1">
        <f>IFERROR(__xludf.DUMMYFUNCTION("""COMPUTED_VALUE"""),166.56)</f>
        <v>166.56</v>
      </c>
      <c r="M338" s="2">
        <f>IFERROR(__xludf.DUMMYFUNCTION("""COMPUTED_VALUE"""),45783.66666666667)</f>
        <v>45783.66667</v>
      </c>
      <c r="N338" s="1">
        <f>IFERROR(__xludf.DUMMYFUNCTION("""COMPUTED_VALUE"""),3.3656644E7)</f>
        <v>33656644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IFERROR(__xludf.DUMMYFUNCTION("""COMPUTED_VALUE"""),165.59)</f>
        <v>165.59</v>
      </c>
      <c r="D339" s="2">
        <f>IFERROR(__xludf.DUMMYFUNCTION("""COMPUTED_VALUE"""),45784.66666666667)</f>
        <v>45784.66667</v>
      </c>
      <c r="E339" s="1">
        <f>IFERROR(__xludf.DUMMYFUNCTION("""COMPUTED_VALUE"""),167.9)</f>
        <v>167.9</v>
      </c>
      <c r="G339" s="2">
        <f>IFERROR(__xludf.DUMMYFUNCTION("""COMPUTED_VALUE"""),45784.66666666667)</f>
        <v>45784.66667</v>
      </c>
      <c r="H339" s="1">
        <f>IFERROR(__xludf.DUMMYFUNCTION("""COMPUTED_VALUE"""),165.59)</f>
        <v>165.59</v>
      </c>
      <c r="J339" s="2">
        <f>IFERROR(__xludf.DUMMYFUNCTION("""COMPUTED_VALUE"""),45784.66666666667)</f>
        <v>45784.66667</v>
      </c>
      <c r="K339" s="1">
        <f>IFERROR(__xludf.DUMMYFUNCTION("""COMPUTED_VALUE"""),166.22)</f>
        <v>166.22</v>
      </c>
      <c r="M339" s="2">
        <f>IFERROR(__xludf.DUMMYFUNCTION("""COMPUTED_VALUE"""),45784.66666666667)</f>
        <v>45784.66667</v>
      </c>
      <c r="N339" s="1">
        <f>IFERROR(__xludf.DUMMYFUNCTION("""COMPUTED_VALUE"""),2.9739355E7)</f>
        <v>29739355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IFERROR(__xludf.DUMMYFUNCTION("""COMPUTED_VALUE"""),165.19)</f>
        <v>165.19</v>
      </c>
      <c r="D340" s="2">
        <f>IFERROR(__xludf.DUMMYFUNCTION("""COMPUTED_VALUE"""),45785.66666666667)</f>
        <v>45785.66667</v>
      </c>
      <c r="E340" s="1">
        <f>IFERROR(__xludf.DUMMYFUNCTION("""COMPUTED_VALUE"""),165.88)</f>
        <v>165.88</v>
      </c>
      <c r="G340" s="2">
        <f>IFERROR(__xludf.DUMMYFUNCTION("""COMPUTED_VALUE"""),45785.66666666667)</f>
        <v>45785.66667</v>
      </c>
      <c r="H340" s="1">
        <f>IFERROR(__xludf.DUMMYFUNCTION("""COMPUTED_VALUE"""),162.55)</f>
        <v>162.55</v>
      </c>
      <c r="J340" s="2">
        <f>IFERROR(__xludf.DUMMYFUNCTION("""COMPUTED_VALUE"""),45785.66666666667)</f>
        <v>45785.66667</v>
      </c>
      <c r="K340" s="1">
        <f>IFERROR(__xludf.DUMMYFUNCTION("""COMPUTED_VALUE"""),162.64)</f>
        <v>162.64</v>
      </c>
      <c r="M340" s="2">
        <f>IFERROR(__xludf.DUMMYFUNCTION("""COMPUTED_VALUE"""),45785.66666666667)</f>
        <v>45785.66667</v>
      </c>
      <c r="N340" s="1">
        <f>IFERROR(__xludf.DUMMYFUNCTION("""COMPUTED_VALUE"""),3.1576443E7)</f>
        <v>31576443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IFERROR(__xludf.DUMMYFUNCTION("""COMPUTED_VALUE"""),163.15)</f>
        <v>163.15</v>
      </c>
      <c r="D341" s="2">
        <f>IFERROR(__xludf.DUMMYFUNCTION("""COMPUTED_VALUE"""),45786.66666666667)</f>
        <v>45786.66667</v>
      </c>
      <c r="E341" s="1">
        <f>IFERROR(__xludf.DUMMYFUNCTION("""COMPUTED_VALUE"""),165.77)</f>
        <v>165.77</v>
      </c>
      <c r="G341" s="2">
        <f>IFERROR(__xludf.DUMMYFUNCTION("""COMPUTED_VALUE"""),45786.66666666667)</f>
        <v>45786.66667</v>
      </c>
      <c r="H341" s="1">
        <f>IFERROR(__xludf.DUMMYFUNCTION("""COMPUTED_VALUE"""),162.44)</f>
        <v>162.44</v>
      </c>
      <c r="J341" s="2">
        <f>IFERROR(__xludf.DUMMYFUNCTION("""COMPUTED_VALUE"""),45786.66666666667)</f>
        <v>45786.66667</v>
      </c>
      <c r="K341" s="1">
        <f>IFERROR(__xludf.DUMMYFUNCTION("""COMPUTED_VALUE"""),164.74)</f>
        <v>164.74</v>
      </c>
      <c r="M341" s="2">
        <f>IFERROR(__xludf.DUMMYFUNCTION("""COMPUTED_VALUE"""),45786.66666666667)</f>
        <v>45786.66667</v>
      </c>
      <c r="N341" s="1">
        <f>IFERROR(__xludf.DUMMYFUNCTION("""COMPUTED_VALUE"""),3.0428174E7)</f>
        <v>30428174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IFERROR(__xludf.DUMMYFUNCTION("""COMPUTED_VALUE"""),160.25)</f>
        <v>160.25</v>
      </c>
      <c r="D342" s="2">
        <f>IFERROR(__xludf.DUMMYFUNCTION("""COMPUTED_VALUE"""),45789.66666666667)</f>
        <v>45789.66667</v>
      </c>
      <c r="E342" s="1">
        <f>IFERROR(__xludf.DUMMYFUNCTION("""COMPUTED_VALUE"""),161.65)</f>
        <v>161.65</v>
      </c>
      <c r="G342" s="2">
        <f>IFERROR(__xludf.DUMMYFUNCTION("""COMPUTED_VALUE"""),45789.66666666667)</f>
        <v>45789.66667</v>
      </c>
      <c r="H342" s="1">
        <f>IFERROR(__xludf.DUMMYFUNCTION("""COMPUTED_VALUE"""),158.1)</f>
        <v>158.1</v>
      </c>
      <c r="J342" s="2">
        <f>IFERROR(__xludf.DUMMYFUNCTION("""COMPUTED_VALUE"""),45789.66666666667)</f>
        <v>45789.66667</v>
      </c>
      <c r="K342" s="1">
        <f>IFERROR(__xludf.DUMMYFUNCTION("""COMPUTED_VALUE"""),160.03)</f>
        <v>160.03</v>
      </c>
      <c r="M342" s="2">
        <f>IFERROR(__xludf.DUMMYFUNCTION("""COMPUTED_VALUE"""),45789.66666666667)</f>
        <v>45789.66667</v>
      </c>
      <c r="N342" s="1">
        <f>IFERROR(__xludf.DUMMYFUNCTION("""COMPUTED_VALUE"""),5.9111316E7)</f>
        <v>59111316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IFERROR(__xludf.DUMMYFUNCTION("""COMPUTED_VALUE"""),159.97)</f>
        <v>159.97</v>
      </c>
      <c r="D343" s="2">
        <f>IFERROR(__xludf.DUMMYFUNCTION("""COMPUTED_VALUE"""),45790.66666666667)</f>
        <v>45790.66667</v>
      </c>
      <c r="E343" s="1">
        <f>IFERROR(__xludf.DUMMYFUNCTION("""COMPUTED_VALUE"""),160.71)</f>
        <v>160.71</v>
      </c>
      <c r="G343" s="2">
        <f>IFERROR(__xludf.DUMMYFUNCTION("""COMPUTED_VALUE"""),45790.66666666667)</f>
        <v>45790.66667</v>
      </c>
      <c r="H343" s="1">
        <f>IFERROR(__xludf.DUMMYFUNCTION("""COMPUTED_VALUE"""),156.1)</f>
        <v>156.1</v>
      </c>
      <c r="J343" s="2">
        <f>IFERROR(__xludf.DUMMYFUNCTION("""COMPUTED_VALUE"""),45790.66666666667)</f>
        <v>45790.66667</v>
      </c>
      <c r="K343" s="1">
        <f>IFERROR(__xludf.DUMMYFUNCTION("""COMPUTED_VALUE"""),156.85)</f>
        <v>156.85</v>
      </c>
      <c r="M343" s="2">
        <f>IFERROR(__xludf.DUMMYFUNCTION("""COMPUTED_VALUE"""),45790.66666666667)</f>
        <v>45790.66667</v>
      </c>
      <c r="N343" s="1">
        <f>IFERROR(__xludf.DUMMYFUNCTION("""COMPUTED_VALUE"""),6.0414831E7)</f>
        <v>60414831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IFERROR(__xludf.DUMMYFUNCTION("""COMPUTED_VALUE"""),157.14)</f>
        <v>157.14</v>
      </c>
      <c r="D344" s="2">
        <f>IFERROR(__xludf.DUMMYFUNCTION("""COMPUTED_VALUE"""),45791.66666666667)</f>
        <v>45791.66667</v>
      </c>
      <c r="E344" s="1">
        <f>IFERROR(__xludf.DUMMYFUNCTION("""COMPUTED_VALUE"""),157.63)</f>
        <v>157.63</v>
      </c>
      <c r="G344" s="2">
        <f>IFERROR(__xludf.DUMMYFUNCTION("""COMPUTED_VALUE"""),45791.66666666667)</f>
        <v>45791.66667</v>
      </c>
      <c r="H344" s="1">
        <f>IFERROR(__xludf.DUMMYFUNCTION("""COMPUTED_VALUE"""),155.99)</f>
        <v>155.99</v>
      </c>
      <c r="J344" s="2">
        <f>IFERROR(__xludf.DUMMYFUNCTION("""COMPUTED_VALUE"""),45791.66666666667)</f>
        <v>45791.66667</v>
      </c>
      <c r="K344" s="1">
        <f>IFERROR(__xludf.DUMMYFUNCTION("""COMPUTED_VALUE"""),156.78)</f>
        <v>156.78</v>
      </c>
      <c r="M344" s="2">
        <f>IFERROR(__xludf.DUMMYFUNCTION("""COMPUTED_VALUE"""),45791.66666666667)</f>
        <v>45791.66667</v>
      </c>
      <c r="N344" s="1">
        <f>IFERROR(__xludf.DUMMYFUNCTION("""COMPUTED_VALUE"""),3.2991291E7)</f>
        <v>32991291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IFERROR(__xludf.DUMMYFUNCTION("""COMPUTED_VALUE"""),157.86)</f>
        <v>157.86</v>
      </c>
      <c r="D345" s="2">
        <f>IFERROR(__xludf.DUMMYFUNCTION("""COMPUTED_VALUE"""),45792.66666666667)</f>
        <v>45792.66667</v>
      </c>
      <c r="E345" s="1">
        <f>IFERROR(__xludf.DUMMYFUNCTION("""COMPUTED_VALUE"""),162.26)</f>
        <v>162.26</v>
      </c>
      <c r="G345" s="2">
        <f>IFERROR(__xludf.DUMMYFUNCTION("""COMPUTED_VALUE"""),45792.66666666667)</f>
        <v>45792.66667</v>
      </c>
      <c r="H345" s="1">
        <f>IFERROR(__xludf.DUMMYFUNCTION("""COMPUTED_VALUE"""),157.86)</f>
        <v>157.86</v>
      </c>
      <c r="J345" s="2">
        <f>IFERROR(__xludf.DUMMYFUNCTION("""COMPUTED_VALUE"""),45792.66666666667)</f>
        <v>45792.66667</v>
      </c>
      <c r="K345" s="1">
        <f>IFERROR(__xludf.DUMMYFUNCTION("""COMPUTED_VALUE"""),161.86)</f>
        <v>161.86</v>
      </c>
      <c r="M345" s="2">
        <f>IFERROR(__xludf.DUMMYFUNCTION("""COMPUTED_VALUE"""),45792.66666666667)</f>
        <v>45792.66667</v>
      </c>
      <c r="N345" s="1">
        <f>IFERROR(__xludf.DUMMYFUNCTION("""COMPUTED_VALUE"""),3.6903775E7)</f>
        <v>36903775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IFERROR(__xludf.DUMMYFUNCTION("""COMPUTED_VALUE"""),161.92)</f>
        <v>161.92</v>
      </c>
      <c r="D346" s="2">
        <f>IFERROR(__xludf.DUMMYFUNCTION("""COMPUTED_VALUE"""),45793.66666666667)</f>
        <v>45793.66667</v>
      </c>
      <c r="E346" s="1">
        <f>IFERROR(__xludf.DUMMYFUNCTION("""COMPUTED_VALUE"""),164.35)</f>
        <v>164.35</v>
      </c>
      <c r="G346" s="2">
        <f>IFERROR(__xludf.DUMMYFUNCTION("""COMPUTED_VALUE"""),45793.66666666667)</f>
        <v>45793.66667</v>
      </c>
      <c r="H346" s="1">
        <f>IFERROR(__xludf.DUMMYFUNCTION("""COMPUTED_VALUE"""),160.84)</f>
        <v>160.84</v>
      </c>
      <c r="J346" s="2">
        <f>IFERROR(__xludf.DUMMYFUNCTION("""COMPUTED_VALUE"""),45793.66666666667)</f>
        <v>45793.66667</v>
      </c>
      <c r="K346" s="1">
        <f>IFERROR(__xludf.DUMMYFUNCTION("""COMPUTED_VALUE"""),164.09)</f>
        <v>164.09</v>
      </c>
      <c r="M346" s="2">
        <f>IFERROR(__xludf.DUMMYFUNCTION("""COMPUTED_VALUE"""),45793.66666666667)</f>
        <v>45793.66667</v>
      </c>
      <c r="N346" s="1">
        <f>IFERROR(__xludf.DUMMYFUNCTION("""COMPUTED_VALUE"""),4.0105559E7)</f>
        <v>40105559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IFERROR(__xludf.DUMMYFUNCTION("""COMPUTED_VALUE"""),164.45)</f>
        <v>164.45</v>
      </c>
      <c r="D347" s="2">
        <f>IFERROR(__xludf.DUMMYFUNCTION("""COMPUTED_VALUE"""),45796.66666666667)</f>
        <v>45796.66667</v>
      </c>
      <c r="E347" s="1">
        <f>IFERROR(__xludf.DUMMYFUNCTION("""COMPUTED_VALUE"""),165.92)</f>
        <v>165.92</v>
      </c>
      <c r="G347" s="2">
        <f>IFERROR(__xludf.DUMMYFUNCTION("""COMPUTED_VALUE"""),45796.66666666667)</f>
        <v>45796.66667</v>
      </c>
      <c r="H347" s="1">
        <f>IFERROR(__xludf.DUMMYFUNCTION("""COMPUTED_VALUE"""),164.09)</f>
        <v>164.09</v>
      </c>
      <c r="J347" s="2">
        <f>IFERROR(__xludf.DUMMYFUNCTION("""COMPUTED_VALUE"""),45796.66666666667)</f>
        <v>45796.66667</v>
      </c>
      <c r="K347" s="1">
        <f>IFERROR(__xludf.DUMMYFUNCTION("""COMPUTED_VALUE"""),165.8)</f>
        <v>165.8</v>
      </c>
      <c r="M347" s="2">
        <f>IFERROR(__xludf.DUMMYFUNCTION("""COMPUTED_VALUE"""),45796.66666666667)</f>
        <v>45796.66667</v>
      </c>
      <c r="N347" s="1">
        <f>IFERROR(__xludf.DUMMYFUNCTION("""COMPUTED_VALUE"""),3.4131948E7)</f>
        <v>34131948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IFERROR(__xludf.DUMMYFUNCTION("""COMPUTED_VALUE"""),165.97)</f>
        <v>165.97</v>
      </c>
      <c r="D348" s="2">
        <f>IFERROR(__xludf.DUMMYFUNCTION("""COMPUTED_VALUE"""),45797.66666666667)</f>
        <v>45797.66667</v>
      </c>
      <c r="E348" s="1">
        <f>IFERROR(__xludf.DUMMYFUNCTION("""COMPUTED_VALUE"""),167.12)</f>
        <v>167.12</v>
      </c>
      <c r="G348" s="2">
        <f>IFERROR(__xludf.DUMMYFUNCTION("""COMPUTED_VALUE"""),45797.66666666667)</f>
        <v>45797.66667</v>
      </c>
      <c r="H348" s="1">
        <f>IFERROR(__xludf.DUMMYFUNCTION("""COMPUTED_VALUE"""),164.27)</f>
        <v>164.27</v>
      </c>
      <c r="J348" s="2">
        <f>IFERROR(__xludf.DUMMYFUNCTION("""COMPUTED_VALUE"""),45797.66666666667)</f>
        <v>45797.66667</v>
      </c>
      <c r="K348" s="1">
        <f>IFERROR(__xludf.DUMMYFUNCTION("""COMPUTED_VALUE"""),164.46)</f>
        <v>164.46</v>
      </c>
      <c r="M348" s="2">
        <f>IFERROR(__xludf.DUMMYFUNCTION("""COMPUTED_VALUE"""),45797.66666666667)</f>
        <v>45797.66667</v>
      </c>
      <c r="N348" s="1">
        <f>IFERROR(__xludf.DUMMYFUNCTION("""COMPUTED_VALUE"""),2.9250635E7)</f>
        <v>29250635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IFERROR(__xludf.DUMMYFUNCTION("""COMPUTED_VALUE"""),164.45)</f>
        <v>164.45</v>
      </c>
      <c r="D349" s="2">
        <f>IFERROR(__xludf.DUMMYFUNCTION("""COMPUTED_VALUE"""),45798.66666666667)</f>
        <v>45798.66667</v>
      </c>
      <c r="E349" s="1">
        <f>IFERROR(__xludf.DUMMYFUNCTION("""COMPUTED_VALUE"""),164.45)</f>
        <v>164.45</v>
      </c>
      <c r="G349" s="2">
        <f>IFERROR(__xludf.DUMMYFUNCTION("""COMPUTED_VALUE"""),45798.66666666667)</f>
        <v>45798.66667</v>
      </c>
      <c r="H349" s="1">
        <f>IFERROR(__xludf.DUMMYFUNCTION("""COMPUTED_VALUE"""),162.34)</f>
        <v>162.34</v>
      </c>
      <c r="J349" s="2">
        <f>IFERROR(__xludf.DUMMYFUNCTION("""COMPUTED_VALUE"""),45798.66666666667)</f>
        <v>45798.66667</v>
      </c>
      <c r="K349" s="1">
        <f>IFERROR(__xludf.DUMMYFUNCTION("""COMPUTED_VALUE"""),162.68)</f>
        <v>162.68</v>
      </c>
      <c r="M349" s="2">
        <f>IFERROR(__xludf.DUMMYFUNCTION("""COMPUTED_VALUE"""),45798.66666666667)</f>
        <v>45798.66667</v>
      </c>
      <c r="N349" s="1">
        <f>IFERROR(__xludf.DUMMYFUNCTION("""COMPUTED_VALUE"""),3.3097633E7)</f>
        <v>33097633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IFERROR(__xludf.DUMMYFUNCTION("""COMPUTED_VALUE"""),162.68)</f>
        <v>162.68</v>
      </c>
      <c r="D350" s="2">
        <f>IFERROR(__xludf.DUMMYFUNCTION("""COMPUTED_VALUE"""),45799.66666666667)</f>
        <v>45799.66667</v>
      </c>
      <c r="E350" s="1">
        <f>IFERROR(__xludf.DUMMYFUNCTION("""COMPUTED_VALUE"""),163.99)</f>
        <v>163.99</v>
      </c>
      <c r="G350" s="2">
        <f>IFERROR(__xludf.DUMMYFUNCTION("""COMPUTED_VALUE"""),45799.66666666667)</f>
        <v>45799.66667</v>
      </c>
      <c r="H350" s="1">
        <f>IFERROR(__xludf.DUMMYFUNCTION("""COMPUTED_VALUE"""),161.18)</f>
        <v>161.18</v>
      </c>
      <c r="J350" s="2">
        <f>IFERROR(__xludf.DUMMYFUNCTION("""COMPUTED_VALUE"""),45799.66666666667)</f>
        <v>45799.66667</v>
      </c>
      <c r="K350" s="1">
        <f>IFERROR(__xludf.DUMMYFUNCTION("""COMPUTED_VALUE"""),161.3)</f>
        <v>161.3</v>
      </c>
      <c r="M350" s="2">
        <f>IFERROR(__xludf.DUMMYFUNCTION("""COMPUTED_VALUE"""),45799.66666666667)</f>
        <v>45799.66667</v>
      </c>
      <c r="N350" s="1">
        <f>IFERROR(__xludf.DUMMYFUNCTION("""COMPUTED_VALUE"""),2.941037E7)</f>
        <v>29410370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IFERROR(__xludf.DUMMYFUNCTION("""COMPUTED_VALUE"""),162.69)</f>
        <v>162.69</v>
      </c>
      <c r="D351" s="2">
        <f>IFERROR(__xludf.DUMMYFUNCTION("""COMPUTED_VALUE"""),45800.66666666667)</f>
        <v>45800.66667</v>
      </c>
      <c r="E351" s="1">
        <f>IFERROR(__xludf.DUMMYFUNCTION("""COMPUTED_VALUE"""),163.0)</f>
        <v>163</v>
      </c>
      <c r="G351" s="2">
        <f>IFERROR(__xludf.DUMMYFUNCTION("""COMPUTED_VALUE"""),45800.66666666667)</f>
        <v>45800.66667</v>
      </c>
      <c r="H351" s="1">
        <f>IFERROR(__xludf.DUMMYFUNCTION("""COMPUTED_VALUE"""),160.9)</f>
        <v>160.9</v>
      </c>
      <c r="J351" s="2">
        <f>IFERROR(__xludf.DUMMYFUNCTION("""COMPUTED_VALUE"""),45800.66666666667)</f>
        <v>45800.66667</v>
      </c>
      <c r="K351" s="1">
        <f>IFERROR(__xludf.DUMMYFUNCTION("""COMPUTED_VALUE"""),162.38)</f>
        <v>162.38</v>
      </c>
      <c r="M351" s="2">
        <f>IFERROR(__xludf.DUMMYFUNCTION("""COMPUTED_VALUE"""),45800.66666666667)</f>
        <v>45800.66667</v>
      </c>
      <c r="N351" s="1">
        <f>IFERROR(__xludf.DUMMYFUNCTION("""COMPUTED_VALUE"""),3.3599112E7)</f>
        <v>33599112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IFERROR(__xludf.DUMMYFUNCTION("""COMPUTED_VALUE"""),162.02)</f>
        <v>162.02</v>
      </c>
      <c r="D352" s="2">
        <f>IFERROR(__xludf.DUMMYFUNCTION("""COMPUTED_VALUE"""),45804.66666666667)</f>
        <v>45804.66667</v>
      </c>
      <c r="E352" s="1">
        <f>IFERROR(__xludf.DUMMYFUNCTION("""COMPUTED_VALUE"""),163.56)</f>
        <v>163.56</v>
      </c>
      <c r="G352" s="2">
        <f>IFERROR(__xludf.DUMMYFUNCTION("""COMPUTED_VALUE"""),45804.66666666667)</f>
        <v>45804.66667</v>
      </c>
      <c r="H352" s="1">
        <f>IFERROR(__xludf.DUMMYFUNCTION("""COMPUTED_VALUE"""),161.85)</f>
        <v>161.85</v>
      </c>
      <c r="J352" s="2">
        <f>IFERROR(__xludf.DUMMYFUNCTION("""COMPUTED_VALUE"""),45804.66666666667)</f>
        <v>45804.66667</v>
      </c>
      <c r="K352" s="1">
        <f>IFERROR(__xludf.DUMMYFUNCTION("""COMPUTED_VALUE"""),162.2)</f>
        <v>162.2</v>
      </c>
      <c r="M352" s="2">
        <f>IFERROR(__xludf.DUMMYFUNCTION("""COMPUTED_VALUE"""),45804.66666666667)</f>
        <v>45804.66667</v>
      </c>
      <c r="N352" s="1">
        <f>IFERROR(__xludf.DUMMYFUNCTION("""COMPUTED_VALUE"""),4.0434368E7)</f>
        <v>40434368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IFERROR(__xludf.DUMMYFUNCTION("""COMPUTED_VALUE"""),162.03)</f>
        <v>162.03</v>
      </c>
      <c r="D353" s="2">
        <f>IFERROR(__xludf.DUMMYFUNCTION("""COMPUTED_VALUE"""),45805.66666666667)</f>
        <v>45805.66667</v>
      </c>
      <c r="E353" s="1">
        <f>IFERROR(__xludf.DUMMYFUNCTION("""COMPUTED_VALUE"""),163.48)</f>
        <v>163.48</v>
      </c>
      <c r="G353" s="2">
        <f>IFERROR(__xludf.DUMMYFUNCTION("""COMPUTED_VALUE"""),45805.66666666667)</f>
        <v>45805.66667</v>
      </c>
      <c r="H353" s="1">
        <f>IFERROR(__xludf.DUMMYFUNCTION("""COMPUTED_VALUE"""),161.8)</f>
        <v>161.8</v>
      </c>
      <c r="J353" s="2">
        <f>IFERROR(__xludf.DUMMYFUNCTION("""COMPUTED_VALUE"""),45805.66666666667)</f>
        <v>45805.66667</v>
      </c>
      <c r="K353" s="1">
        <f>IFERROR(__xludf.DUMMYFUNCTION("""COMPUTED_VALUE"""),162.8)</f>
        <v>162.8</v>
      </c>
      <c r="M353" s="2">
        <f>IFERROR(__xludf.DUMMYFUNCTION("""COMPUTED_VALUE"""),45805.66666666667)</f>
        <v>45805.66667</v>
      </c>
      <c r="N353" s="1">
        <f>IFERROR(__xludf.DUMMYFUNCTION("""COMPUTED_VALUE"""),4.4612289E7)</f>
        <v>44612289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IFERROR(__xludf.DUMMYFUNCTION("""COMPUTED_VALUE"""),162.55)</f>
        <v>162.55</v>
      </c>
      <c r="D354" s="2">
        <f>IFERROR(__xludf.DUMMYFUNCTION("""COMPUTED_VALUE"""),45806.66666666667)</f>
        <v>45806.66667</v>
      </c>
      <c r="E354" s="1">
        <f>IFERROR(__xludf.DUMMYFUNCTION("""COMPUTED_VALUE"""),162.81)</f>
        <v>162.81</v>
      </c>
      <c r="G354" s="2">
        <f>IFERROR(__xludf.DUMMYFUNCTION("""COMPUTED_VALUE"""),45806.66666666667)</f>
        <v>45806.66667</v>
      </c>
      <c r="H354" s="1">
        <f>IFERROR(__xludf.DUMMYFUNCTION("""COMPUTED_VALUE"""),161.53)</f>
        <v>161.53</v>
      </c>
      <c r="J354" s="2">
        <f>IFERROR(__xludf.DUMMYFUNCTION("""COMPUTED_VALUE"""),45806.66666666667)</f>
        <v>45806.66667</v>
      </c>
      <c r="K354" s="1">
        <f>IFERROR(__xludf.DUMMYFUNCTION("""COMPUTED_VALUE"""),162.12)</f>
        <v>162.12</v>
      </c>
      <c r="M354" s="2">
        <f>IFERROR(__xludf.DUMMYFUNCTION("""COMPUTED_VALUE"""),45806.66666666667)</f>
        <v>45806.66667</v>
      </c>
      <c r="N354" s="1">
        <f>IFERROR(__xludf.DUMMYFUNCTION("""COMPUTED_VALUE"""),3.0537963E7)</f>
        <v>30537963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IFERROR(__xludf.DUMMYFUNCTION("""COMPUTED_VALUE"""),162.17)</f>
        <v>162.17</v>
      </c>
      <c r="D355" s="2">
        <f>IFERROR(__xludf.DUMMYFUNCTION("""COMPUTED_VALUE"""),45807.66666666667)</f>
        <v>45807.66667</v>
      </c>
      <c r="E355" s="1">
        <f>IFERROR(__xludf.DUMMYFUNCTION("""COMPUTED_VALUE"""),164.47)</f>
        <v>164.47</v>
      </c>
      <c r="G355" s="2">
        <f>IFERROR(__xludf.DUMMYFUNCTION("""COMPUTED_VALUE"""),45807.66666666667)</f>
        <v>45807.66667</v>
      </c>
      <c r="H355" s="1">
        <f>IFERROR(__xludf.DUMMYFUNCTION("""COMPUTED_VALUE"""),162.02)</f>
        <v>162.02</v>
      </c>
      <c r="J355" s="2">
        <f>IFERROR(__xludf.DUMMYFUNCTION("""COMPUTED_VALUE"""),45807.66666666667)</f>
        <v>45807.66667</v>
      </c>
      <c r="K355" s="1">
        <f>IFERROR(__xludf.DUMMYFUNCTION("""COMPUTED_VALUE"""),164.47)</f>
        <v>164.47</v>
      </c>
      <c r="M355" s="2">
        <f>IFERROR(__xludf.DUMMYFUNCTION("""COMPUTED_VALUE"""),45807.66666666667)</f>
        <v>45807.66667</v>
      </c>
      <c r="N355" s="1">
        <f>IFERROR(__xludf.DUMMYFUNCTION("""COMPUTED_VALUE"""),6.3771817E7)</f>
        <v>63771817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IFERROR(__xludf.DUMMYFUNCTION("""COMPUTED_VALUE"""),163.63)</f>
        <v>163.63</v>
      </c>
      <c r="D356" s="2">
        <f>IFERROR(__xludf.DUMMYFUNCTION("""COMPUTED_VALUE"""),45810.66666666667)</f>
        <v>45810.66667</v>
      </c>
      <c r="E356" s="1">
        <f>IFERROR(__xludf.DUMMYFUNCTION("""COMPUTED_VALUE"""),165.36)</f>
        <v>165.36</v>
      </c>
      <c r="G356" s="2">
        <f>IFERROR(__xludf.DUMMYFUNCTION("""COMPUTED_VALUE"""),45810.66666666667)</f>
        <v>45810.66667</v>
      </c>
      <c r="H356" s="1">
        <f>IFERROR(__xludf.DUMMYFUNCTION("""COMPUTED_VALUE"""),163.57)</f>
        <v>163.57</v>
      </c>
      <c r="J356" s="2">
        <f>IFERROR(__xludf.DUMMYFUNCTION("""COMPUTED_VALUE"""),45810.66666666667)</f>
        <v>45810.66667</v>
      </c>
      <c r="K356" s="1">
        <f>IFERROR(__xludf.DUMMYFUNCTION("""COMPUTED_VALUE"""),165.22)</f>
        <v>165.22</v>
      </c>
      <c r="M356" s="2">
        <f>IFERROR(__xludf.DUMMYFUNCTION("""COMPUTED_VALUE"""),45810.66666666667)</f>
        <v>45810.66667</v>
      </c>
      <c r="N356" s="1">
        <f>IFERROR(__xludf.DUMMYFUNCTION("""COMPUTED_VALUE"""),3.0412237E7)</f>
        <v>30412237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IFERROR(__xludf.DUMMYFUNCTION("""COMPUTED_VALUE"""),164.99)</f>
        <v>164.99</v>
      </c>
      <c r="D357" s="2">
        <f>IFERROR(__xludf.DUMMYFUNCTION("""COMPUTED_VALUE"""),45811.66666666667)</f>
        <v>45811.66667</v>
      </c>
      <c r="E357" s="1">
        <f>IFERROR(__xludf.DUMMYFUNCTION("""COMPUTED_VALUE"""),166.3)</f>
        <v>166.3</v>
      </c>
      <c r="G357" s="2">
        <f>IFERROR(__xludf.DUMMYFUNCTION("""COMPUTED_VALUE"""),45811.66666666667)</f>
        <v>45811.66667</v>
      </c>
      <c r="H357" s="1">
        <f>IFERROR(__xludf.DUMMYFUNCTION("""COMPUTED_VALUE"""),163.62)</f>
        <v>163.62</v>
      </c>
      <c r="J357" s="2">
        <f>IFERROR(__xludf.DUMMYFUNCTION("""COMPUTED_VALUE"""),45811.66666666667)</f>
        <v>45811.66667</v>
      </c>
      <c r="K357" s="1">
        <f>IFERROR(__xludf.DUMMYFUNCTION("""COMPUTED_VALUE"""),165.41)</f>
        <v>165.41</v>
      </c>
      <c r="M357" s="2">
        <f>IFERROR(__xludf.DUMMYFUNCTION("""COMPUTED_VALUE"""),45811.66666666667)</f>
        <v>45811.66667</v>
      </c>
      <c r="N357" s="1">
        <f>IFERROR(__xludf.DUMMYFUNCTION("""COMPUTED_VALUE"""),3.0175799E7)</f>
        <v>30175799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IFERROR(__xludf.DUMMYFUNCTION("""COMPUTED_VALUE"""),165.37)</f>
        <v>165.37</v>
      </c>
      <c r="D358" s="2">
        <f>IFERROR(__xludf.DUMMYFUNCTION("""COMPUTED_VALUE"""),45812.66666666667)</f>
        <v>45812.66667</v>
      </c>
      <c r="E358" s="1">
        <f>IFERROR(__xludf.DUMMYFUNCTION("""COMPUTED_VALUE"""),165.46)</f>
        <v>165.46</v>
      </c>
      <c r="G358" s="2">
        <f>IFERROR(__xludf.DUMMYFUNCTION("""COMPUTED_VALUE"""),45812.66666666667)</f>
        <v>45812.66667</v>
      </c>
      <c r="H358" s="1">
        <f>IFERROR(__xludf.DUMMYFUNCTION("""COMPUTED_VALUE"""),161.22)</f>
        <v>161.22</v>
      </c>
      <c r="J358" s="2">
        <f>IFERROR(__xludf.DUMMYFUNCTION("""COMPUTED_VALUE"""),45812.66666666667)</f>
        <v>45812.66667</v>
      </c>
      <c r="K358" s="1">
        <f>IFERROR(__xludf.DUMMYFUNCTION("""COMPUTED_VALUE"""),161.99)</f>
        <v>161.99</v>
      </c>
      <c r="M358" s="2">
        <f>IFERROR(__xludf.DUMMYFUNCTION("""COMPUTED_VALUE"""),45812.66666666667)</f>
        <v>45812.66667</v>
      </c>
      <c r="N358" s="1">
        <f>IFERROR(__xludf.DUMMYFUNCTION("""COMPUTED_VALUE"""),3.6636983E7)</f>
        <v>36636983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IFERROR(__xludf.DUMMYFUNCTION("""COMPUTED_VALUE"""),161.99)</f>
        <v>161.99</v>
      </c>
      <c r="D359" s="2">
        <f>IFERROR(__xludf.DUMMYFUNCTION("""COMPUTED_VALUE"""),45813.66666666667)</f>
        <v>45813.66667</v>
      </c>
      <c r="E359" s="1">
        <f>IFERROR(__xludf.DUMMYFUNCTION("""COMPUTED_VALUE"""),164.74)</f>
        <v>164.74</v>
      </c>
      <c r="G359" s="2">
        <f>IFERROR(__xludf.DUMMYFUNCTION("""COMPUTED_VALUE"""),45813.66666666667)</f>
        <v>45813.66667</v>
      </c>
      <c r="H359" s="1">
        <f>IFERROR(__xludf.DUMMYFUNCTION("""COMPUTED_VALUE"""),161.93)</f>
        <v>161.93</v>
      </c>
      <c r="J359" s="2">
        <f>IFERROR(__xludf.DUMMYFUNCTION("""COMPUTED_VALUE"""),45813.66666666667)</f>
        <v>45813.66667</v>
      </c>
      <c r="K359" s="1">
        <f>IFERROR(__xludf.DUMMYFUNCTION("""COMPUTED_VALUE"""),164.25)</f>
        <v>164.25</v>
      </c>
      <c r="M359" s="2">
        <f>IFERROR(__xludf.DUMMYFUNCTION("""COMPUTED_VALUE"""),45813.66666666667)</f>
        <v>45813.66667</v>
      </c>
      <c r="N359" s="1">
        <f>IFERROR(__xludf.DUMMYFUNCTION("""COMPUTED_VALUE"""),3.1795897E7)</f>
        <v>31795897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IFERROR(__xludf.DUMMYFUNCTION("""COMPUTED_VALUE"""),164.32)</f>
        <v>164.32</v>
      </c>
      <c r="D360" s="2">
        <f>IFERROR(__xludf.DUMMYFUNCTION("""COMPUTED_VALUE"""),45814.66666666667)</f>
        <v>45814.66667</v>
      </c>
      <c r="E360" s="1">
        <f>IFERROR(__xludf.DUMMYFUNCTION("""COMPUTED_VALUE"""),166.14)</f>
        <v>166.14</v>
      </c>
      <c r="G360" s="2">
        <f>IFERROR(__xludf.DUMMYFUNCTION("""COMPUTED_VALUE"""),45814.66666666667)</f>
        <v>45814.66667</v>
      </c>
      <c r="H360" s="1">
        <f>IFERROR(__xludf.DUMMYFUNCTION("""COMPUTED_VALUE"""),164.32)</f>
        <v>164.32</v>
      </c>
      <c r="J360" s="2">
        <f>IFERROR(__xludf.DUMMYFUNCTION("""COMPUTED_VALUE"""),45814.66666666667)</f>
        <v>45814.66667</v>
      </c>
      <c r="K360" s="1">
        <f>IFERROR(__xludf.DUMMYFUNCTION("""COMPUTED_VALUE"""),166.06)</f>
        <v>166.06</v>
      </c>
      <c r="M360" s="2">
        <f>IFERROR(__xludf.DUMMYFUNCTION("""COMPUTED_VALUE"""),45814.66666666667)</f>
        <v>45814.66667</v>
      </c>
      <c r="N360" s="1">
        <f>IFERROR(__xludf.DUMMYFUNCTION("""COMPUTED_VALUE"""),2.4995339E7)</f>
        <v>24995339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IFERROR(__xludf.DUMMYFUNCTION("""COMPUTED_VALUE"""),165.16)</f>
        <v>165.16</v>
      </c>
      <c r="D361" s="2">
        <f>IFERROR(__xludf.DUMMYFUNCTION("""COMPUTED_VALUE"""),45817.66666666667)</f>
        <v>45817.66667</v>
      </c>
      <c r="E361" s="1">
        <f>IFERROR(__xludf.DUMMYFUNCTION("""COMPUTED_VALUE"""),166.07)</f>
        <v>166.07</v>
      </c>
      <c r="G361" s="2">
        <f>IFERROR(__xludf.DUMMYFUNCTION("""COMPUTED_VALUE"""),45817.66666666667)</f>
        <v>45817.66667</v>
      </c>
      <c r="H361" s="1">
        <f>IFERROR(__xludf.DUMMYFUNCTION("""COMPUTED_VALUE"""),164.81)</f>
        <v>164.81</v>
      </c>
      <c r="J361" s="2">
        <f>IFERROR(__xludf.DUMMYFUNCTION("""COMPUTED_VALUE"""),45817.66666666667)</f>
        <v>45817.66667</v>
      </c>
      <c r="K361" s="1">
        <f>IFERROR(__xludf.DUMMYFUNCTION("""COMPUTED_VALUE"""),164.81)</f>
        <v>164.81</v>
      </c>
      <c r="M361" s="2">
        <f>IFERROR(__xludf.DUMMYFUNCTION("""COMPUTED_VALUE"""),45817.66666666667)</f>
        <v>45817.66667</v>
      </c>
      <c r="N361" s="1">
        <f>IFERROR(__xludf.DUMMYFUNCTION("""COMPUTED_VALUE"""),2.6058156E7)</f>
        <v>26058156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IFERROR(__xludf.DUMMYFUNCTION("""COMPUTED_VALUE"""),165.1)</f>
        <v>165.1</v>
      </c>
      <c r="D362" s="2">
        <f>IFERROR(__xludf.DUMMYFUNCTION("""COMPUTED_VALUE"""),45818.66666666667)</f>
        <v>45818.66667</v>
      </c>
      <c r="E362" s="1">
        <f>IFERROR(__xludf.DUMMYFUNCTION("""COMPUTED_VALUE"""),169.08)</f>
        <v>169.08</v>
      </c>
      <c r="G362" s="2">
        <f>IFERROR(__xludf.DUMMYFUNCTION("""COMPUTED_VALUE"""),45818.66666666667)</f>
        <v>45818.66667</v>
      </c>
      <c r="H362" s="1">
        <f>IFERROR(__xludf.DUMMYFUNCTION("""COMPUTED_VALUE"""),164.82)</f>
        <v>164.82</v>
      </c>
      <c r="J362" s="2">
        <f>IFERROR(__xludf.DUMMYFUNCTION("""COMPUTED_VALUE"""),45818.66666666667)</f>
        <v>45818.66667</v>
      </c>
      <c r="K362" s="1">
        <f>IFERROR(__xludf.DUMMYFUNCTION("""COMPUTED_VALUE"""),167.99)</f>
        <v>167.99</v>
      </c>
      <c r="M362" s="2">
        <f>IFERROR(__xludf.DUMMYFUNCTION("""COMPUTED_VALUE"""),45818.66666666667)</f>
        <v>45818.66667</v>
      </c>
      <c r="N362" s="1">
        <f>IFERROR(__xludf.DUMMYFUNCTION("""COMPUTED_VALUE"""),4.2528648E7)</f>
        <v>42528648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IFERROR(__xludf.DUMMYFUNCTION("""COMPUTED_VALUE"""),168.34)</f>
        <v>168.34</v>
      </c>
      <c r="D363" s="2">
        <f>IFERROR(__xludf.DUMMYFUNCTION("""COMPUTED_VALUE"""),45819.66666666667)</f>
        <v>45819.66667</v>
      </c>
      <c r="E363" s="1">
        <f>IFERROR(__xludf.DUMMYFUNCTION("""COMPUTED_VALUE"""),169.07)</f>
        <v>169.07</v>
      </c>
      <c r="G363" s="2">
        <f>IFERROR(__xludf.DUMMYFUNCTION("""COMPUTED_VALUE"""),45819.66666666667)</f>
        <v>45819.66667</v>
      </c>
      <c r="H363" s="1">
        <f>IFERROR(__xludf.DUMMYFUNCTION("""COMPUTED_VALUE"""),166.98)</f>
        <v>166.98</v>
      </c>
      <c r="J363" s="2">
        <f>IFERROR(__xludf.DUMMYFUNCTION("""COMPUTED_VALUE"""),45819.66666666667)</f>
        <v>45819.66667</v>
      </c>
      <c r="K363" s="1">
        <f>IFERROR(__xludf.DUMMYFUNCTION("""COMPUTED_VALUE"""),167.52)</f>
        <v>167.52</v>
      </c>
      <c r="M363" s="2">
        <f>IFERROR(__xludf.DUMMYFUNCTION("""COMPUTED_VALUE"""),45819.66666666667)</f>
        <v>45819.66667</v>
      </c>
      <c r="N363" s="1">
        <f>IFERROR(__xludf.DUMMYFUNCTION("""COMPUTED_VALUE"""),3.5450456E7)</f>
        <v>35450456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IFERROR(__xludf.DUMMYFUNCTION("""COMPUTED_VALUE"""),167.52)</f>
        <v>167.52</v>
      </c>
      <c r="D364" s="2">
        <f>IFERROR(__xludf.DUMMYFUNCTION("""COMPUTED_VALUE"""),45820.66666666667)</f>
        <v>45820.66667</v>
      </c>
      <c r="E364" s="1">
        <f>IFERROR(__xludf.DUMMYFUNCTION("""COMPUTED_VALUE"""),168.15)</f>
        <v>168.15</v>
      </c>
      <c r="G364" s="2">
        <f>IFERROR(__xludf.DUMMYFUNCTION("""COMPUTED_VALUE"""),45820.66666666667)</f>
        <v>45820.66667</v>
      </c>
      <c r="H364" s="1">
        <f>IFERROR(__xludf.DUMMYFUNCTION("""COMPUTED_VALUE"""),166.28)</f>
        <v>166.28</v>
      </c>
      <c r="J364" s="2">
        <f>IFERROR(__xludf.DUMMYFUNCTION("""COMPUTED_VALUE"""),45820.66666666667)</f>
        <v>45820.66667</v>
      </c>
      <c r="K364" s="1">
        <f>IFERROR(__xludf.DUMMYFUNCTION("""COMPUTED_VALUE"""),167.14)</f>
        <v>167.14</v>
      </c>
      <c r="M364" s="2">
        <f>IFERROR(__xludf.DUMMYFUNCTION("""COMPUTED_VALUE"""),45820.66666666667)</f>
        <v>45820.66667</v>
      </c>
      <c r="N364" s="1">
        <f>IFERROR(__xludf.DUMMYFUNCTION("""COMPUTED_VALUE"""),2.5243826E7)</f>
        <v>25243826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IFERROR(__xludf.DUMMYFUNCTION("""COMPUTED_VALUE"""),166.9)</f>
        <v>166.9</v>
      </c>
      <c r="D365" s="2">
        <f>IFERROR(__xludf.DUMMYFUNCTION("""COMPUTED_VALUE"""),45821.66666666667)</f>
        <v>45821.66667</v>
      </c>
      <c r="E365" s="1">
        <f>IFERROR(__xludf.DUMMYFUNCTION("""COMPUTED_VALUE"""),167.51)</f>
        <v>167.51</v>
      </c>
      <c r="G365" s="2">
        <f>IFERROR(__xludf.DUMMYFUNCTION("""COMPUTED_VALUE"""),45821.66666666667)</f>
        <v>45821.66667</v>
      </c>
      <c r="H365" s="1">
        <f>IFERROR(__xludf.DUMMYFUNCTION("""COMPUTED_VALUE"""),166.25)</f>
        <v>166.25</v>
      </c>
      <c r="J365" s="2">
        <f>IFERROR(__xludf.DUMMYFUNCTION("""COMPUTED_VALUE"""),45821.66666666667)</f>
        <v>45821.66667</v>
      </c>
      <c r="K365" s="1">
        <f>IFERROR(__xludf.DUMMYFUNCTION("""COMPUTED_VALUE"""),166.66)</f>
        <v>166.66</v>
      </c>
      <c r="M365" s="2">
        <f>IFERROR(__xludf.DUMMYFUNCTION("""COMPUTED_VALUE"""),45821.66666666667)</f>
        <v>45821.66667</v>
      </c>
      <c r="N365" s="1">
        <f>IFERROR(__xludf.DUMMYFUNCTION("""COMPUTED_VALUE"""),2.5086898E7)</f>
        <v>25086898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IFERROR(__xludf.DUMMYFUNCTION("""COMPUTED_VALUE"""),166.44)</f>
        <v>166.44</v>
      </c>
      <c r="D366" s="2">
        <f>IFERROR(__xludf.DUMMYFUNCTION("""COMPUTED_VALUE"""),45824.66666666667)</f>
        <v>45824.66667</v>
      </c>
      <c r="E366" s="1">
        <f>IFERROR(__xludf.DUMMYFUNCTION("""COMPUTED_VALUE"""),167.82)</f>
        <v>167.82</v>
      </c>
      <c r="G366" s="2">
        <f>IFERROR(__xludf.DUMMYFUNCTION("""COMPUTED_VALUE"""),45824.66666666667)</f>
        <v>45824.66667</v>
      </c>
      <c r="H366" s="1">
        <f>IFERROR(__xludf.DUMMYFUNCTION("""COMPUTED_VALUE"""),164.36)</f>
        <v>164.36</v>
      </c>
      <c r="J366" s="2">
        <f>IFERROR(__xludf.DUMMYFUNCTION("""COMPUTED_VALUE"""),45824.66666666667)</f>
        <v>45824.66667</v>
      </c>
      <c r="K366" s="1">
        <f>IFERROR(__xludf.DUMMYFUNCTION("""COMPUTED_VALUE"""),165.43)</f>
        <v>165.43</v>
      </c>
      <c r="M366" s="2">
        <f>IFERROR(__xludf.DUMMYFUNCTION("""COMPUTED_VALUE"""),45824.66666666667)</f>
        <v>45824.66667</v>
      </c>
      <c r="N366" s="1">
        <f>IFERROR(__xludf.DUMMYFUNCTION("""COMPUTED_VALUE"""),3.5081567E7)</f>
        <v>35081567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IFERROR(__xludf.DUMMYFUNCTION("""COMPUTED_VALUE"""),164.89)</f>
        <v>164.89</v>
      </c>
      <c r="D367" s="2">
        <f>IFERROR(__xludf.DUMMYFUNCTION("""COMPUTED_VALUE"""),45825.66666666667)</f>
        <v>45825.66667</v>
      </c>
      <c r="E367" s="1">
        <f>IFERROR(__xludf.DUMMYFUNCTION("""COMPUTED_VALUE"""),165.37)</f>
        <v>165.37</v>
      </c>
      <c r="G367" s="2">
        <f>IFERROR(__xludf.DUMMYFUNCTION("""COMPUTED_VALUE"""),45825.66666666667)</f>
        <v>45825.66667</v>
      </c>
      <c r="H367" s="1">
        <f>IFERROR(__xludf.DUMMYFUNCTION("""COMPUTED_VALUE"""),163.28)</f>
        <v>163.28</v>
      </c>
      <c r="J367" s="2">
        <f>IFERROR(__xludf.DUMMYFUNCTION("""COMPUTED_VALUE"""),45825.66666666667)</f>
        <v>45825.66667</v>
      </c>
      <c r="K367" s="1">
        <f>IFERROR(__xludf.DUMMYFUNCTION("""COMPUTED_VALUE"""),163.61)</f>
        <v>163.61</v>
      </c>
      <c r="M367" s="2">
        <f>IFERROR(__xludf.DUMMYFUNCTION("""COMPUTED_VALUE"""),45825.66666666667)</f>
        <v>45825.66667</v>
      </c>
      <c r="N367" s="1">
        <f>IFERROR(__xludf.DUMMYFUNCTION("""COMPUTED_VALUE"""),3.7427494E7)</f>
        <v>37427494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IFERROR(__xludf.DUMMYFUNCTION("""COMPUTED_VALUE"""),164.23)</f>
        <v>164.23</v>
      </c>
      <c r="D368" s="2">
        <f>IFERROR(__xludf.DUMMYFUNCTION("""COMPUTED_VALUE"""),45826.66666666667)</f>
        <v>45826.66667</v>
      </c>
      <c r="E368" s="1">
        <f>IFERROR(__xludf.DUMMYFUNCTION("""COMPUTED_VALUE"""),164.55)</f>
        <v>164.55</v>
      </c>
      <c r="G368" s="2">
        <f>IFERROR(__xludf.DUMMYFUNCTION("""COMPUTED_VALUE"""),45826.66666666667)</f>
        <v>45826.66667</v>
      </c>
      <c r="H368" s="1">
        <f>IFERROR(__xludf.DUMMYFUNCTION("""COMPUTED_VALUE"""),163.27)</f>
        <v>163.27</v>
      </c>
      <c r="J368" s="2">
        <f>IFERROR(__xludf.DUMMYFUNCTION("""COMPUTED_VALUE"""),45826.66666666667)</f>
        <v>45826.66667</v>
      </c>
      <c r="K368" s="1">
        <f>IFERROR(__xludf.DUMMYFUNCTION("""COMPUTED_VALUE"""),163.66)</f>
        <v>163.66</v>
      </c>
      <c r="M368" s="2">
        <f>IFERROR(__xludf.DUMMYFUNCTION("""COMPUTED_VALUE"""),45826.66666666667)</f>
        <v>45826.66667</v>
      </c>
      <c r="N368" s="1">
        <f>IFERROR(__xludf.DUMMYFUNCTION("""COMPUTED_VALUE"""),2.9771047E7)</f>
        <v>29771047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IFERROR(__xludf.DUMMYFUNCTION("""COMPUTED_VALUE"""),163.63)</f>
        <v>163.63</v>
      </c>
      <c r="D369" s="2">
        <f>IFERROR(__xludf.DUMMYFUNCTION("""COMPUTED_VALUE"""),45828.66666666667)</f>
        <v>45828.66667</v>
      </c>
      <c r="E369" s="1">
        <f>IFERROR(__xludf.DUMMYFUNCTION("""COMPUTED_VALUE"""),166.17)</f>
        <v>166.17</v>
      </c>
      <c r="G369" s="2">
        <f>IFERROR(__xludf.DUMMYFUNCTION("""COMPUTED_VALUE"""),45828.66666666667)</f>
        <v>45828.66667</v>
      </c>
      <c r="H369" s="1">
        <f>IFERROR(__xludf.DUMMYFUNCTION("""COMPUTED_VALUE"""),163.63)</f>
        <v>163.63</v>
      </c>
      <c r="J369" s="2">
        <f>IFERROR(__xludf.DUMMYFUNCTION("""COMPUTED_VALUE"""),45828.66666666667)</f>
        <v>45828.66667</v>
      </c>
      <c r="K369" s="1">
        <f>IFERROR(__xludf.DUMMYFUNCTION("""COMPUTED_VALUE"""),164.29)</f>
        <v>164.29</v>
      </c>
      <c r="M369" s="2">
        <f>IFERROR(__xludf.DUMMYFUNCTION("""COMPUTED_VALUE"""),45828.66666666667)</f>
        <v>45828.66667</v>
      </c>
      <c r="N369" s="1">
        <f>IFERROR(__xludf.DUMMYFUNCTION("""COMPUTED_VALUE"""),5.4160129E7)</f>
        <v>54160129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IFERROR(__xludf.DUMMYFUNCTION("""COMPUTED_VALUE"""),164.58)</f>
        <v>164.58</v>
      </c>
      <c r="D370" s="2">
        <f>IFERROR(__xludf.DUMMYFUNCTION("""COMPUTED_VALUE"""),45831.66666666667)</f>
        <v>45831.66667</v>
      </c>
      <c r="E370" s="1">
        <f>IFERROR(__xludf.DUMMYFUNCTION("""COMPUTED_VALUE"""),167.25)</f>
        <v>167.25</v>
      </c>
      <c r="G370" s="2">
        <f>IFERROR(__xludf.DUMMYFUNCTION("""COMPUTED_VALUE"""),45831.66666666667)</f>
        <v>45831.66667</v>
      </c>
      <c r="H370" s="1">
        <f>IFERROR(__xludf.DUMMYFUNCTION("""COMPUTED_VALUE"""),164.58)</f>
        <v>164.58</v>
      </c>
      <c r="J370" s="2">
        <f>IFERROR(__xludf.DUMMYFUNCTION("""COMPUTED_VALUE"""),45831.66666666667)</f>
        <v>45831.66667</v>
      </c>
      <c r="K370" s="1">
        <f>IFERROR(__xludf.DUMMYFUNCTION("""COMPUTED_VALUE"""),166.74)</f>
        <v>166.74</v>
      </c>
      <c r="M370" s="2">
        <f>IFERROR(__xludf.DUMMYFUNCTION("""COMPUTED_VALUE"""),45831.66666666667)</f>
        <v>45831.66667</v>
      </c>
      <c r="N370" s="1">
        <f>IFERROR(__xludf.DUMMYFUNCTION("""COMPUTED_VALUE"""),3.4544606E7)</f>
        <v>34544606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IFERROR(__xludf.DUMMYFUNCTION("""COMPUTED_VALUE"""),166.48)</f>
        <v>166.48</v>
      </c>
      <c r="D371" s="2">
        <f>IFERROR(__xludf.DUMMYFUNCTION("""COMPUTED_VALUE"""),45832.66666666667)</f>
        <v>45832.66667</v>
      </c>
      <c r="E371" s="1">
        <f>IFERROR(__xludf.DUMMYFUNCTION("""COMPUTED_VALUE"""),167.62)</f>
        <v>167.62</v>
      </c>
      <c r="G371" s="2">
        <f>IFERROR(__xludf.DUMMYFUNCTION("""COMPUTED_VALUE"""),45832.66666666667)</f>
        <v>45832.66667</v>
      </c>
      <c r="H371" s="1">
        <f>IFERROR(__xludf.DUMMYFUNCTION("""COMPUTED_VALUE"""),165.81)</f>
        <v>165.81</v>
      </c>
      <c r="J371" s="2">
        <f>IFERROR(__xludf.DUMMYFUNCTION("""COMPUTED_VALUE"""),45832.66666666667)</f>
        <v>45832.66667</v>
      </c>
      <c r="K371" s="1">
        <f>IFERROR(__xludf.DUMMYFUNCTION("""COMPUTED_VALUE"""),167.22)</f>
        <v>167.22</v>
      </c>
      <c r="M371" s="2">
        <f>IFERROR(__xludf.DUMMYFUNCTION("""COMPUTED_VALUE"""),45832.66666666667)</f>
        <v>45832.66667</v>
      </c>
      <c r="N371" s="1">
        <f>IFERROR(__xludf.DUMMYFUNCTION("""COMPUTED_VALUE"""),2.7955371E7)</f>
        <v>27955371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IFERROR(__xludf.DUMMYFUNCTION("""COMPUTED_VALUE"""),166.38)</f>
        <v>166.38</v>
      </c>
      <c r="D372" s="2">
        <f>IFERROR(__xludf.DUMMYFUNCTION("""COMPUTED_VALUE"""),45833.66666666667)</f>
        <v>45833.66667</v>
      </c>
      <c r="E372" s="1">
        <f>IFERROR(__xludf.DUMMYFUNCTION("""COMPUTED_VALUE"""),167.58)</f>
        <v>167.58</v>
      </c>
      <c r="G372" s="2">
        <f>IFERROR(__xludf.DUMMYFUNCTION("""COMPUTED_VALUE"""),45833.66666666667)</f>
        <v>45833.66667</v>
      </c>
      <c r="H372" s="1">
        <f>IFERROR(__xludf.DUMMYFUNCTION("""COMPUTED_VALUE"""),164.94)</f>
        <v>164.94</v>
      </c>
      <c r="J372" s="2">
        <f>IFERROR(__xludf.DUMMYFUNCTION("""COMPUTED_VALUE"""),45833.66666666667)</f>
        <v>45833.66667</v>
      </c>
      <c r="K372" s="1">
        <f>IFERROR(__xludf.DUMMYFUNCTION("""COMPUTED_VALUE"""),165.17)</f>
        <v>165.17</v>
      </c>
      <c r="M372" s="2">
        <f>IFERROR(__xludf.DUMMYFUNCTION("""COMPUTED_VALUE"""),45833.66666666667)</f>
        <v>45833.66667</v>
      </c>
      <c r="N372" s="1">
        <f>IFERROR(__xludf.DUMMYFUNCTION("""COMPUTED_VALUE"""),2.7252178E7)</f>
        <v>27252178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IFERROR(__xludf.DUMMYFUNCTION("""COMPUTED_VALUE"""),165.51)</f>
        <v>165.51</v>
      </c>
      <c r="D373" s="2">
        <f>IFERROR(__xludf.DUMMYFUNCTION("""COMPUTED_VALUE"""),45834.66666666667)</f>
        <v>45834.66667</v>
      </c>
      <c r="E373" s="1">
        <f>IFERROR(__xludf.DUMMYFUNCTION("""COMPUTED_VALUE"""),166.16)</f>
        <v>166.16</v>
      </c>
      <c r="G373" s="2">
        <f>IFERROR(__xludf.DUMMYFUNCTION("""COMPUTED_VALUE"""),45834.66666666667)</f>
        <v>45834.66667</v>
      </c>
      <c r="H373" s="1">
        <f>IFERROR(__xludf.DUMMYFUNCTION("""COMPUTED_VALUE"""),164.49)</f>
        <v>164.49</v>
      </c>
      <c r="J373" s="2">
        <f>IFERROR(__xludf.DUMMYFUNCTION("""COMPUTED_VALUE"""),45834.66666666667)</f>
        <v>45834.66667</v>
      </c>
      <c r="K373" s="1">
        <f>IFERROR(__xludf.DUMMYFUNCTION("""COMPUTED_VALUE"""),165.62)</f>
        <v>165.62</v>
      </c>
      <c r="M373" s="2">
        <f>IFERROR(__xludf.DUMMYFUNCTION("""COMPUTED_VALUE"""),45834.66666666667)</f>
        <v>45834.66667</v>
      </c>
      <c r="N373" s="1">
        <f>IFERROR(__xludf.DUMMYFUNCTION("""COMPUTED_VALUE"""),2.6457428E7)</f>
        <v>26457428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IFERROR(__xludf.DUMMYFUNCTION("""COMPUTED_VALUE"""),165.62)</f>
        <v>165.62</v>
      </c>
      <c r="D374" s="2">
        <f>IFERROR(__xludf.DUMMYFUNCTION("""COMPUTED_VALUE"""),45835.66666666667)</f>
        <v>45835.66667</v>
      </c>
      <c r="E374" s="1">
        <f>IFERROR(__xludf.DUMMYFUNCTION("""COMPUTED_VALUE"""),166.65)</f>
        <v>166.65</v>
      </c>
      <c r="G374" s="2">
        <f>IFERROR(__xludf.DUMMYFUNCTION("""COMPUTED_VALUE"""),45835.66666666667)</f>
        <v>45835.66667</v>
      </c>
      <c r="H374" s="1">
        <f>IFERROR(__xludf.DUMMYFUNCTION("""COMPUTED_VALUE"""),165.05)</f>
        <v>165.05</v>
      </c>
      <c r="J374" s="2">
        <f>IFERROR(__xludf.DUMMYFUNCTION("""COMPUTED_VALUE"""),45835.66666666667)</f>
        <v>45835.66667</v>
      </c>
      <c r="K374" s="1">
        <f>IFERROR(__xludf.DUMMYFUNCTION("""COMPUTED_VALUE"""),166.07)</f>
        <v>166.07</v>
      </c>
      <c r="M374" s="2">
        <f>IFERROR(__xludf.DUMMYFUNCTION("""COMPUTED_VALUE"""),45835.66666666667)</f>
        <v>45835.66667</v>
      </c>
      <c r="N374" s="1">
        <f>IFERROR(__xludf.DUMMYFUNCTION("""COMPUTED_VALUE"""),4.0606939E7)</f>
        <v>40606939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IFERROR(__xludf.DUMMYFUNCTION("""COMPUTED_VALUE"""),166.08)</f>
        <v>166.08</v>
      </c>
      <c r="D375" s="2">
        <f>IFERROR(__xludf.DUMMYFUNCTION("""COMPUTED_VALUE"""),45838.66666666667)</f>
        <v>45838.66667</v>
      </c>
      <c r="E375" s="1">
        <f>IFERROR(__xludf.DUMMYFUNCTION("""COMPUTED_VALUE"""),171.38)</f>
        <v>171.38</v>
      </c>
      <c r="G375" s="2">
        <f>IFERROR(__xludf.DUMMYFUNCTION("""COMPUTED_VALUE"""),45838.66666666667)</f>
        <v>45838.66667</v>
      </c>
      <c r="H375" s="1">
        <f>IFERROR(__xludf.DUMMYFUNCTION("""COMPUTED_VALUE"""),166.07)</f>
        <v>166.07</v>
      </c>
      <c r="J375" s="2">
        <f>IFERROR(__xludf.DUMMYFUNCTION("""COMPUTED_VALUE"""),45838.66666666667)</f>
        <v>45838.66667</v>
      </c>
      <c r="K375" s="1">
        <f>IFERROR(__xludf.DUMMYFUNCTION("""COMPUTED_VALUE"""),170.98)</f>
        <v>170.98</v>
      </c>
      <c r="M375" s="2">
        <f>IFERROR(__xludf.DUMMYFUNCTION("""COMPUTED_VALUE"""),45838.66666666667)</f>
        <v>45838.66667</v>
      </c>
      <c r="N375" s="1">
        <f>IFERROR(__xludf.DUMMYFUNCTION("""COMPUTED_VALUE"""),4.5641228E7)</f>
        <v>45641228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IFERROR(__xludf.DUMMYFUNCTION("""COMPUTED_VALUE"""),171.33)</f>
        <v>171.33</v>
      </c>
      <c r="D376" s="2">
        <f>IFERROR(__xludf.DUMMYFUNCTION("""COMPUTED_VALUE"""),45839.66666666667)</f>
        <v>45839.66667</v>
      </c>
      <c r="E376" s="1">
        <f>IFERROR(__xludf.DUMMYFUNCTION("""COMPUTED_VALUE"""),172.38)</f>
        <v>172.38</v>
      </c>
      <c r="G376" s="2">
        <f>IFERROR(__xludf.DUMMYFUNCTION("""COMPUTED_VALUE"""),45839.66666666667)</f>
        <v>45839.66667</v>
      </c>
      <c r="H376" s="1">
        <f>IFERROR(__xludf.DUMMYFUNCTION("""COMPUTED_VALUE"""),169.63)</f>
        <v>169.63</v>
      </c>
      <c r="J376" s="2">
        <f>IFERROR(__xludf.DUMMYFUNCTION("""COMPUTED_VALUE"""),45839.66666666667)</f>
        <v>45839.66667</v>
      </c>
      <c r="K376" s="1">
        <f>IFERROR(__xludf.DUMMYFUNCTION("""COMPUTED_VALUE"""),170.64)</f>
        <v>170.64</v>
      </c>
      <c r="M376" s="2">
        <f>IFERROR(__xludf.DUMMYFUNCTION("""COMPUTED_VALUE"""),45839.66666666667)</f>
        <v>45839.66667</v>
      </c>
      <c r="N376" s="1">
        <f>IFERROR(__xludf.DUMMYFUNCTION("""COMPUTED_VALUE"""),2.9076759E7)</f>
        <v>29076759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IFERROR(__xludf.DUMMYFUNCTION("""COMPUTED_VALUE"""),170.19)</f>
        <v>170.19</v>
      </c>
      <c r="D377" s="2">
        <f>IFERROR(__xludf.DUMMYFUNCTION("""COMPUTED_VALUE"""),45840.66666666667)</f>
        <v>45840.66667</v>
      </c>
      <c r="E377" s="1">
        <f>IFERROR(__xludf.DUMMYFUNCTION("""COMPUTED_VALUE"""),171.47)</f>
        <v>171.47</v>
      </c>
      <c r="G377" s="2">
        <f>IFERROR(__xludf.DUMMYFUNCTION("""COMPUTED_VALUE"""),45840.66666666667)</f>
        <v>45840.66667</v>
      </c>
      <c r="H377" s="1">
        <f>IFERROR(__xludf.DUMMYFUNCTION("""COMPUTED_VALUE"""),167.3)</f>
        <v>167.3</v>
      </c>
      <c r="J377" s="2">
        <f>IFERROR(__xludf.DUMMYFUNCTION("""COMPUTED_VALUE"""),45840.66666666667)</f>
        <v>45840.66667</v>
      </c>
      <c r="K377" s="1">
        <f>IFERROR(__xludf.DUMMYFUNCTION("""COMPUTED_VALUE"""),167.41)</f>
        <v>167.41</v>
      </c>
      <c r="M377" s="2">
        <f>IFERROR(__xludf.DUMMYFUNCTION("""COMPUTED_VALUE"""),45840.66666666667)</f>
        <v>45840.66667</v>
      </c>
      <c r="N377" s="1">
        <f>IFERROR(__xludf.DUMMYFUNCTION("""COMPUTED_VALUE"""),4.3373768E7)</f>
        <v>43373768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IFERROR(__xludf.DUMMYFUNCTION("""COMPUTED_VALUE"""),167.17)</f>
        <v>167.17</v>
      </c>
      <c r="D378" s="2">
        <f>IFERROR(__xludf.DUMMYFUNCTION("""COMPUTED_VALUE"""),45841.54166666667)</f>
        <v>45841.54167</v>
      </c>
      <c r="E378" s="1">
        <f>IFERROR(__xludf.DUMMYFUNCTION("""COMPUTED_VALUE"""),167.98)</f>
        <v>167.98</v>
      </c>
      <c r="G378" s="2">
        <f>IFERROR(__xludf.DUMMYFUNCTION("""COMPUTED_VALUE"""),45841.54166666667)</f>
        <v>45841.54167</v>
      </c>
      <c r="H378" s="1">
        <f>IFERROR(__xludf.DUMMYFUNCTION("""COMPUTED_VALUE"""),166.51)</f>
        <v>166.51</v>
      </c>
      <c r="J378" s="2">
        <f>IFERROR(__xludf.DUMMYFUNCTION("""COMPUTED_VALUE"""),45841.54166666667)</f>
        <v>45841.54167</v>
      </c>
      <c r="K378" s="1">
        <f>IFERROR(__xludf.DUMMYFUNCTION("""COMPUTED_VALUE"""),167.7)</f>
        <v>167.7</v>
      </c>
      <c r="M378" s="2">
        <f>IFERROR(__xludf.DUMMYFUNCTION("""COMPUTED_VALUE"""),45841.54166666667)</f>
        <v>45841.54167</v>
      </c>
      <c r="N378" s="1">
        <f>IFERROR(__xludf.DUMMYFUNCTION("""COMPUTED_VALUE"""),2.1853538E7)</f>
        <v>21853538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IFERROR(__xludf.DUMMYFUNCTION("""COMPUTED_VALUE"""),168.13)</f>
        <v>168.13</v>
      </c>
      <c r="D379" s="2">
        <f>IFERROR(__xludf.DUMMYFUNCTION("""COMPUTED_VALUE"""),45845.66666666667)</f>
        <v>45845.66667</v>
      </c>
      <c r="E379" s="1">
        <f>IFERROR(__xludf.DUMMYFUNCTION("""COMPUTED_VALUE"""),168.32)</f>
        <v>168.32</v>
      </c>
      <c r="G379" s="2">
        <f>IFERROR(__xludf.DUMMYFUNCTION("""COMPUTED_VALUE"""),45845.66666666667)</f>
        <v>45845.66667</v>
      </c>
      <c r="H379" s="1">
        <f>IFERROR(__xludf.DUMMYFUNCTION("""COMPUTED_VALUE"""),166.91)</f>
        <v>166.91</v>
      </c>
      <c r="J379" s="2">
        <f>IFERROR(__xludf.DUMMYFUNCTION("""COMPUTED_VALUE"""),45845.66666666667)</f>
        <v>45845.66667</v>
      </c>
      <c r="K379" s="1">
        <f>IFERROR(__xludf.DUMMYFUNCTION("""COMPUTED_VALUE"""),167.98)</f>
        <v>167.98</v>
      </c>
      <c r="M379" s="2">
        <f>IFERROR(__xludf.DUMMYFUNCTION("""COMPUTED_VALUE"""),45845.66666666667)</f>
        <v>45845.66667</v>
      </c>
      <c r="N379" s="1">
        <f>IFERROR(__xludf.DUMMYFUNCTION("""COMPUTED_VALUE"""),2.4593745E7)</f>
        <v>24593745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IFERROR(__xludf.DUMMYFUNCTION("""COMPUTED_VALUE"""),166.9)</f>
        <v>166.9</v>
      </c>
      <c r="D380" s="2">
        <f>IFERROR(__xludf.DUMMYFUNCTION("""COMPUTED_VALUE"""),45846.66666666667)</f>
        <v>45846.66667</v>
      </c>
      <c r="E380" s="1">
        <f>IFERROR(__xludf.DUMMYFUNCTION("""COMPUTED_VALUE"""),168.28)</f>
        <v>168.28</v>
      </c>
      <c r="G380" s="2">
        <f>IFERROR(__xludf.DUMMYFUNCTION("""COMPUTED_VALUE"""),45846.66666666667)</f>
        <v>45846.66667</v>
      </c>
      <c r="H380" s="1">
        <f>IFERROR(__xludf.DUMMYFUNCTION("""COMPUTED_VALUE"""),166.14)</f>
        <v>166.14</v>
      </c>
      <c r="J380" s="2">
        <f>IFERROR(__xludf.DUMMYFUNCTION("""COMPUTED_VALUE"""),45846.66666666667)</f>
        <v>45846.66667</v>
      </c>
      <c r="K380" s="1">
        <f>IFERROR(__xludf.DUMMYFUNCTION("""COMPUTED_VALUE"""),167.31)</f>
        <v>167.31</v>
      </c>
      <c r="M380" s="2">
        <f>IFERROR(__xludf.DUMMYFUNCTION("""COMPUTED_VALUE"""),45846.66666666667)</f>
        <v>45846.66667</v>
      </c>
      <c r="N380" s="1">
        <f>IFERROR(__xludf.DUMMYFUNCTION("""COMPUTED_VALUE"""),2.7259314E7)</f>
        <v>27259314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IFERROR(__xludf.DUMMYFUNCTION("""COMPUTED_VALUE"""),167.71)</f>
        <v>167.71</v>
      </c>
      <c r="D381" s="2">
        <f>IFERROR(__xludf.DUMMYFUNCTION("""COMPUTED_VALUE"""),45847.66666666667)</f>
        <v>45847.66667</v>
      </c>
      <c r="E381" s="1">
        <f>IFERROR(__xludf.DUMMYFUNCTION("""COMPUTED_VALUE"""),167.71)</f>
        <v>167.71</v>
      </c>
      <c r="G381" s="2">
        <f>IFERROR(__xludf.DUMMYFUNCTION("""COMPUTED_VALUE"""),45847.66666666667)</f>
        <v>45847.66667</v>
      </c>
      <c r="H381" s="1">
        <f>IFERROR(__xludf.DUMMYFUNCTION("""COMPUTED_VALUE"""),165.44)</f>
        <v>165.44</v>
      </c>
      <c r="J381" s="2">
        <f>IFERROR(__xludf.DUMMYFUNCTION("""COMPUTED_VALUE"""),45847.66666666667)</f>
        <v>45847.66667</v>
      </c>
      <c r="K381" s="1">
        <f>IFERROR(__xludf.DUMMYFUNCTION("""COMPUTED_VALUE"""),166.23)</f>
        <v>166.23</v>
      </c>
      <c r="M381" s="2">
        <f>IFERROR(__xludf.DUMMYFUNCTION("""COMPUTED_VALUE"""),45847.66666666667)</f>
        <v>45847.66667</v>
      </c>
      <c r="N381" s="1">
        <f>IFERROR(__xludf.DUMMYFUNCTION("""COMPUTED_VALUE"""),3.6647068E7)</f>
        <v>36647068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IFERROR(__xludf.DUMMYFUNCTION("""COMPUTED_VALUE"""),164.2)</f>
        <v>164.2</v>
      </c>
      <c r="D382" s="2">
        <f>IFERROR(__xludf.DUMMYFUNCTION("""COMPUTED_VALUE"""),45848.66666666667)</f>
        <v>45848.66667</v>
      </c>
      <c r="E382" s="1">
        <f>IFERROR(__xludf.DUMMYFUNCTION("""COMPUTED_VALUE"""),164.62)</f>
        <v>164.62</v>
      </c>
      <c r="G382" s="2">
        <f>IFERROR(__xludf.DUMMYFUNCTION("""COMPUTED_VALUE"""),45848.66666666667)</f>
        <v>45848.66667</v>
      </c>
      <c r="H382" s="1">
        <f>IFERROR(__xludf.DUMMYFUNCTION("""COMPUTED_VALUE"""),162.71)</f>
        <v>162.71</v>
      </c>
      <c r="J382" s="2">
        <f>IFERROR(__xludf.DUMMYFUNCTION("""COMPUTED_VALUE"""),45848.66666666667)</f>
        <v>45848.66667</v>
      </c>
      <c r="K382" s="1">
        <f>IFERROR(__xludf.DUMMYFUNCTION("""COMPUTED_VALUE"""),163.52)</f>
        <v>163.52</v>
      </c>
      <c r="M382" s="2">
        <f>IFERROR(__xludf.DUMMYFUNCTION("""COMPUTED_VALUE"""),45848.66666666667)</f>
        <v>45848.66667</v>
      </c>
      <c r="N382" s="1">
        <f>IFERROR(__xludf.DUMMYFUNCTION("""COMPUTED_VALUE"""),2.6447591E7)</f>
        <v>26447591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IFERROR(__xludf.DUMMYFUNCTION("""COMPUTED_VALUE"""),163.1)</f>
        <v>163.1</v>
      </c>
      <c r="D383" s="2">
        <f>IFERROR(__xludf.DUMMYFUNCTION("""COMPUTED_VALUE"""),45849.66666666667)</f>
        <v>45849.66667</v>
      </c>
      <c r="E383" s="1">
        <f>IFERROR(__xludf.DUMMYFUNCTION("""COMPUTED_VALUE"""),163.1)</f>
        <v>163.1</v>
      </c>
      <c r="G383" s="2">
        <f>IFERROR(__xludf.DUMMYFUNCTION("""COMPUTED_VALUE"""),45849.66666666667)</f>
        <v>45849.66667</v>
      </c>
      <c r="H383" s="1">
        <f>IFERROR(__xludf.DUMMYFUNCTION("""COMPUTED_VALUE"""),157.82)</f>
        <v>157.82</v>
      </c>
      <c r="J383" s="2">
        <f>IFERROR(__xludf.DUMMYFUNCTION("""COMPUTED_VALUE"""),45849.66666666667)</f>
        <v>45849.66667</v>
      </c>
      <c r="K383" s="1">
        <f>IFERROR(__xludf.DUMMYFUNCTION("""COMPUTED_VALUE"""),159.84)</f>
        <v>159.84</v>
      </c>
      <c r="M383" s="2">
        <f>IFERROR(__xludf.DUMMYFUNCTION("""COMPUTED_VALUE"""),45849.66666666667)</f>
        <v>45849.66667</v>
      </c>
      <c r="N383" s="1">
        <f>IFERROR(__xludf.DUMMYFUNCTION("""COMPUTED_VALUE"""),4.4639198E7)</f>
        <v>44639198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IFERROR(__xludf.DUMMYFUNCTION("""COMPUTED_VALUE"""),160.35)</f>
        <v>160.35</v>
      </c>
      <c r="D384" s="2">
        <f>IFERROR(__xludf.DUMMYFUNCTION("""COMPUTED_VALUE"""),45852.66666666667)</f>
        <v>45852.66667</v>
      </c>
      <c r="E384" s="1">
        <f>IFERROR(__xludf.DUMMYFUNCTION("""COMPUTED_VALUE"""),162.91)</f>
        <v>162.91</v>
      </c>
      <c r="G384" s="2">
        <f>IFERROR(__xludf.DUMMYFUNCTION("""COMPUTED_VALUE"""),45852.66666666667)</f>
        <v>45852.66667</v>
      </c>
      <c r="H384" s="1">
        <f>IFERROR(__xludf.DUMMYFUNCTION("""COMPUTED_VALUE"""),160.35)</f>
        <v>160.35</v>
      </c>
      <c r="J384" s="2">
        <f>IFERROR(__xludf.DUMMYFUNCTION("""COMPUTED_VALUE"""),45852.66666666667)</f>
        <v>45852.66667</v>
      </c>
      <c r="K384" s="1">
        <f>IFERROR(__xludf.DUMMYFUNCTION("""COMPUTED_VALUE"""),160.92)</f>
        <v>160.92</v>
      </c>
      <c r="M384" s="2">
        <f>IFERROR(__xludf.DUMMYFUNCTION("""COMPUTED_VALUE"""),45852.66666666667)</f>
        <v>45852.66667</v>
      </c>
      <c r="N384" s="1">
        <f>IFERROR(__xludf.DUMMYFUNCTION("""COMPUTED_VALUE"""),3.1893013E7)</f>
        <v>31893013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IFERROR(__xludf.DUMMYFUNCTION("""COMPUTED_VALUE"""),159.61)</f>
        <v>159.61</v>
      </c>
      <c r="D385" s="2">
        <f>IFERROR(__xludf.DUMMYFUNCTION("""COMPUTED_VALUE"""),45853.66666666667)</f>
        <v>45853.66667</v>
      </c>
      <c r="E385" s="1">
        <f>IFERROR(__xludf.DUMMYFUNCTION("""COMPUTED_VALUE"""),160.69)</f>
        <v>160.69</v>
      </c>
      <c r="G385" s="2">
        <f>IFERROR(__xludf.DUMMYFUNCTION("""COMPUTED_VALUE"""),45853.66666666667)</f>
        <v>45853.66667</v>
      </c>
      <c r="H385" s="1">
        <f>IFERROR(__xludf.DUMMYFUNCTION("""COMPUTED_VALUE"""),158.81)</f>
        <v>158.81</v>
      </c>
      <c r="J385" s="2">
        <f>IFERROR(__xludf.DUMMYFUNCTION("""COMPUTED_VALUE"""),45853.66666666667)</f>
        <v>45853.66667</v>
      </c>
      <c r="K385" s="1">
        <f>IFERROR(__xludf.DUMMYFUNCTION("""COMPUTED_VALUE"""),160.12)</f>
        <v>160.12</v>
      </c>
      <c r="M385" s="2">
        <f>IFERROR(__xludf.DUMMYFUNCTION("""COMPUTED_VALUE"""),45853.66666666667)</f>
        <v>45853.66667</v>
      </c>
      <c r="N385" s="1">
        <f>IFERROR(__xludf.DUMMYFUNCTION("""COMPUTED_VALUE"""),3.4254837E7)</f>
        <v>34254837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IFERROR(__xludf.DUMMYFUNCTION("""COMPUTED_VALUE"""),160.04)</f>
        <v>160.04</v>
      </c>
      <c r="D386" s="2">
        <f>IFERROR(__xludf.DUMMYFUNCTION("""COMPUTED_VALUE"""),45854.66666666667)</f>
        <v>45854.66667</v>
      </c>
      <c r="E386" s="1">
        <f>IFERROR(__xludf.DUMMYFUNCTION("""COMPUTED_VALUE"""),160.65)</f>
        <v>160.65</v>
      </c>
      <c r="G386" s="2">
        <f>IFERROR(__xludf.DUMMYFUNCTION("""COMPUTED_VALUE"""),45854.66666666667)</f>
        <v>45854.66667</v>
      </c>
      <c r="H386" s="1">
        <f>IFERROR(__xludf.DUMMYFUNCTION("""COMPUTED_VALUE"""),159.35)</f>
        <v>159.35</v>
      </c>
      <c r="J386" s="2">
        <f>IFERROR(__xludf.DUMMYFUNCTION("""COMPUTED_VALUE"""),45854.66666666667)</f>
        <v>45854.66667</v>
      </c>
      <c r="K386" s="1">
        <f>IFERROR(__xludf.DUMMYFUNCTION("""COMPUTED_VALUE"""),159.73)</f>
        <v>159.73</v>
      </c>
      <c r="M386" s="2">
        <f>IFERROR(__xludf.DUMMYFUNCTION("""COMPUTED_VALUE"""),45854.66666666667)</f>
        <v>45854.66667</v>
      </c>
      <c r="N386" s="1">
        <f>IFERROR(__xludf.DUMMYFUNCTION("""COMPUTED_VALUE"""),2.3572826E7)</f>
        <v>23572826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IFERROR(__xludf.DUMMYFUNCTION("""COMPUTED_VALUE"""),159.02)</f>
        <v>159.02</v>
      </c>
      <c r="D387" s="2">
        <f>IFERROR(__xludf.DUMMYFUNCTION("""COMPUTED_VALUE"""),45855.66666666667)</f>
        <v>45855.66667</v>
      </c>
      <c r="E387" s="1">
        <f>IFERROR(__xludf.DUMMYFUNCTION("""COMPUTED_VALUE"""),160.32)</f>
        <v>160.32</v>
      </c>
      <c r="G387" s="2">
        <f>IFERROR(__xludf.DUMMYFUNCTION("""COMPUTED_VALUE"""),45855.66666666667)</f>
        <v>45855.66667</v>
      </c>
      <c r="H387" s="1">
        <f>IFERROR(__xludf.DUMMYFUNCTION("""COMPUTED_VALUE"""),158.87)</f>
        <v>158.87</v>
      </c>
      <c r="J387" s="2">
        <f>IFERROR(__xludf.DUMMYFUNCTION("""COMPUTED_VALUE"""),45855.66666666667)</f>
        <v>45855.66667</v>
      </c>
      <c r="K387" s="1">
        <f>IFERROR(__xludf.DUMMYFUNCTION("""COMPUTED_VALUE"""),159.97)</f>
        <v>159.97</v>
      </c>
      <c r="M387" s="2">
        <f>IFERROR(__xludf.DUMMYFUNCTION("""COMPUTED_VALUE"""),45855.66666666667)</f>
        <v>45855.66667</v>
      </c>
      <c r="N387" s="1">
        <f>IFERROR(__xludf.DUMMYFUNCTION("""COMPUTED_VALUE"""),2.773373E7)</f>
        <v>27733730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IFERROR(__xludf.DUMMYFUNCTION("""COMPUTED_VALUE"""),159.98)</f>
        <v>159.98</v>
      </c>
      <c r="D388" s="2">
        <f>IFERROR(__xludf.DUMMYFUNCTION("""COMPUTED_VALUE"""),45856.66666666667)</f>
        <v>45856.66667</v>
      </c>
      <c r="E388" s="1">
        <f>IFERROR(__xludf.DUMMYFUNCTION("""COMPUTED_VALUE"""),160.27)</f>
        <v>160.27</v>
      </c>
      <c r="G388" s="2">
        <f>IFERROR(__xludf.DUMMYFUNCTION("""COMPUTED_VALUE"""),45856.66666666667)</f>
        <v>45856.66667</v>
      </c>
      <c r="H388" s="1">
        <f>IFERROR(__xludf.DUMMYFUNCTION("""COMPUTED_VALUE"""),158.91)</f>
        <v>158.91</v>
      </c>
      <c r="J388" s="2">
        <f>IFERROR(__xludf.DUMMYFUNCTION("""COMPUTED_VALUE"""),45856.66666666667)</f>
        <v>45856.66667</v>
      </c>
      <c r="K388" s="1">
        <f>IFERROR(__xludf.DUMMYFUNCTION("""COMPUTED_VALUE"""),159.7)</f>
        <v>159.7</v>
      </c>
      <c r="M388" s="2">
        <f>IFERROR(__xludf.DUMMYFUNCTION("""COMPUTED_VALUE"""),45856.66666666667)</f>
        <v>45856.66667</v>
      </c>
      <c r="N388" s="1">
        <f>IFERROR(__xludf.DUMMYFUNCTION("""COMPUTED_VALUE"""),2.9893474E7)</f>
        <v>29893474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IFERROR(__xludf.DUMMYFUNCTION("""COMPUTED_VALUE"""),162.63)</f>
        <v>162.63</v>
      </c>
      <c r="D389" s="2">
        <f>IFERROR(__xludf.DUMMYFUNCTION("""COMPUTED_VALUE"""),45859.66666666667)</f>
        <v>45859.66667</v>
      </c>
      <c r="E389" s="1">
        <f>IFERROR(__xludf.DUMMYFUNCTION("""COMPUTED_VALUE"""),163.7)</f>
        <v>163.7</v>
      </c>
      <c r="G389" s="2">
        <f>IFERROR(__xludf.DUMMYFUNCTION("""COMPUTED_VALUE"""),45859.66666666667)</f>
        <v>45859.66667</v>
      </c>
      <c r="H389" s="1">
        <f>IFERROR(__xludf.DUMMYFUNCTION("""COMPUTED_VALUE"""),161.53)</f>
        <v>161.53</v>
      </c>
      <c r="J389" s="2">
        <f>IFERROR(__xludf.DUMMYFUNCTION("""COMPUTED_VALUE"""),45859.66666666667)</f>
        <v>45859.66667</v>
      </c>
      <c r="K389" s="1">
        <f>IFERROR(__xludf.DUMMYFUNCTION("""COMPUTED_VALUE"""),162.21)</f>
        <v>162.21</v>
      </c>
      <c r="M389" s="2">
        <f>IFERROR(__xludf.DUMMYFUNCTION("""COMPUTED_VALUE"""),45859.66666666667)</f>
        <v>45859.66667</v>
      </c>
      <c r="N389" s="1">
        <f>IFERROR(__xludf.DUMMYFUNCTION("""COMPUTED_VALUE"""),4.0303221E7)</f>
        <v>40303221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IFERROR(__xludf.DUMMYFUNCTION("""COMPUTED_VALUE"""),162.2)</f>
        <v>162.2</v>
      </c>
      <c r="D390" s="2">
        <f>IFERROR(__xludf.DUMMYFUNCTION("""COMPUTED_VALUE"""),45860.66666666667)</f>
        <v>45860.66667</v>
      </c>
      <c r="E390" s="1">
        <f>IFERROR(__xludf.DUMMYFUNCTION("""COMPUTED_VALUE"""),164.38)</f>
        <v>164.38</v>
      </c>
      <c r="G390" s="2">
        <f>IFERROR(__xludf.DUMMYFUNCTION("""COMPUTED_VALUE"""),45860.66666666667)</f>
        <v>45860.66667</v>
      </c>
      <c r="H390" s="1">
        <f>IFERROR(__xludf.DUMMYFUNCTION("""COMPUTED_VALUE"""),161.29)</f>
        <v>161.29</v>
      </c>
      <c r="J390" s="2">
        <f>IFERROR(__xludf.DUMMYFUNCTION("""COMPUTED_VALUE"""),45860.66666666667)</f>
        <v>45860.66667</v>
      </c>
      <c r="K390" s="1">
        <f>IFERROR(__xludf.DUMMYFUNCTION("""COMPUTED_VALUE"""),162.43)</f>
        <v>162.43</v>
      </c>
      <c r="M390" s="2">
        <f>IFERROR(__xludf.DUMMYFUNCTION("""COMPUTED_VALUE"""),45860.66666666667)</f>
        <v>45860.66667</v>
      </c>
      <c r="N390" s="1">
        <f>IFERROR(__xludf.DUMMYFUNCTION("""COMPUTED_VALUE"""),3.7097472E7)</f>
        <v>37097472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IFERROR(__xludf.DUMMYFUNCTION("""COMPUTED_VALUE"""),155.32)</f>
        <v>155.32</v>
      </c>
      <c r="D391" s="2">
        <f>IFERROR(__xludf.DUMMYFUNCTION("""COMPUTED_VALUE"""),45861.66666666667)</f>
        <v>45861.66667</v>
      </c>
      <c r="E391" s="1">
        <f>IFERROR(__xludf.DUMMYFUNCTION("""COMPUTED_VALUE"""),164.31)</f>
        <v>164.31</v>
      </c>
      <c r="G391" s="2">
        <f>IFERROR(__xludf.DUMMYFUNCTION("""COMPUTED_VALUE"""),45861.66666666667)</f>
        <v>45861.66667</v>
      </c>
      <c r="H391" s="1">
        <f>IFERROR(__xludf.DUMMYFUNCTION("""COMPUTED_VALUE"""),153.96)</f>
        <v>153.96</v>
      </c>
      <c r="J391" s="2">
        <f>IFERROR(__xludf.DUMMYFUNCTION("""COMPUTED_VALUE"""),45861.66666666667)</f>
        <v>45861.66667</v>
      </c>
      <c r="K391" s="1">
        <f>IFERROR(__xludf.DUMMYFUNCTION("""COMPUTED_VALUE"""),164.31)</f>
        <v>164.31</v>
      </c>
      <c r="M391" s="2">
        <f>IFERROR(__xludf.DUMMYFUNCTION("""COMPUTED_VALUE"""),45861.66666666667)</f>
        <v>45861.66667</v>
      </c>
      <c r="N391" s="1">
        <f>IFERROR(__xludf.DUMMYFUNCTION("""COMPUTED_VALUE"""),6.6651587E7)</f>
        <v>66651587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IFERROR(__xludf.DUMMYFUNCTION("""COMPUTED_VALUE"""),164.36)</f>
        <v>164.36</v>
      </c>
      <c r="D392" s="2">
        <f>IFERROR(__xludf.DUMMYFUNCTION("""COMPUTED_VALUE"""),45862.66666666667)</f>
        <v>45862.66667</v>
      </c>
      <c r="E392" s="1">
        <f>IFERROR(__xludf.DUMMYFUNCTION("""COMPUTED_VALUE"""),166.64)</f>
        <v>166.64</v>
      </c>
      <c r="G392" s="2">
        <f>IFERROR(__xludf.DUMMYFUNCTION("""COMPUTED_VALUE"""),45862.66666666667)</f>
        <v>45862.66667</v>
      </c>
      <c r="H392" s="1">
        <f>IFERROR(__xludf.DUMMYFUNCTION("""COMPUTED_VALUE"""),164.13)</f>
        <v>164.13</v>
      </c>
      <c r="J392" s="2">
        <f>IFERROR(__xludf.DUMMYFUNCTION("""COMPUTED_VALUE"""),45862.66666666667)</f>
        <v>45862.66667</v>
      </c>
      <c r="K392" s="1">
        <f>IFERROR(__xludf.DUMMYFUNCTION("""COMPUTED_VALUE"""),165.24)</f>
        <v>165.24</v>
      </c>
      <c r="M392" s="2">
        <f>IFERROR(__xludf.DUMMYFUNCTION("""COMPUTED_VALUE"""),45862.66666666667)</f>
        <v>45862.66667</v>
      </c>
      <c r="N392" s="1">
        <f>IFERROR(__xludf.DUMMYFUNCTION("""COMPUTED_VALUE"""),5.5193548E7)</f>
        <v>55193548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IFERROR(__xludf.DUMMYFUNCTION("""COMPUTED_VALUE"""),165.46)</f>
        <v>165.46</v>
      </c>
      <c r="D393" s="2">
        <f>IFERROR(__xludf.DUMMYFUNCTION("""COMPUTED_VALUE"""),45863.66666666667)</f>
        <v>45863.66667</v>
      </c>
      <c r="E393" s="1">
        <f>IFERROR(__xludf.DUMMYFUNCTION("""COMPUTED_VALUE"""),167.6)</f>
        <v>167.6</v>
      </c>
      <c r="G393" s="2">
        <f>IFERROR(__xludf.DUMMYFUNCTION("""COMPUTED_VALUE"""),45863.66666666667)</f>
        <v>45863.66667</v>
      </c>
      <c r="H393" s="1">
        <f>IFERROR(__xludf.DUMMYFUNCTION("""COMPUTED_VALUE"""),164.3)</f>
        <v>164.3</v>
      </c>
      <c r="J393" s="2">
        <f>IFERROR(__xludf.DUMMYFUNCTION("""COMPUTED_VALUE"""),45863.66666666667)</f>
        <v>45863.66667</v>
      </c>
      <c r="K393" s="1">
        <f>IFERROR(__xludf.DUMMYFUNCTION("""COMPUTED_VALUE"""),165.68)</f>
        <v>165.68</v>
      </c>
      <c r="M393" s="2">
        <f>IFERROR(__xludf.DUMMYFUNCTION("""COMPUTED_VALUE"""),45863.66666666667)</f>
        <v>45863.66667</v>
      </c>
      <c r="N393" s="1">
        <f>IFERROR(__xludf.DUMMYFUNCTION("""COMPUTED_VALUE"""),3.6021415E7)</f>
        <v>36021415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IFERROR(__xludf.DUMMYFUNCTION("""COMPUTED_VALUE"""),164.81)</f>
        <v>164.81</v>
      </c>
      <c r="D394" s="2">
        <f>IFERROR(__xludf.DUMMYFUNCTION("""COMPUTED_VALUE"""),45866.66666666667)</f>
        <v>45866.66667</v>
      </c>
      <c r="E394" s="1">
        <f>IFERROR(__xludf.DUMMYFUNCTION("""COMPUTED_VALUE"""),164.97)</f>
        <v>164.97</v>
      </c>
      <c r="G394" s="2">
        <f>IFERROR(__xludf.DUMMYFUNCTION("""COMPUTED_VALUE"""),45866.66666666667)</f>
        <v>45866.66667</v>
      </c>
      <c r="H394" s="1">
        <f>IFERROR(__xludf.DUMMYFUNCTION("""COMPUTED_VALUE"""),163.08)</f>
        <v>163.08</v>
      </c>
      <c r="J394" s="2">
        <f>IFERROR(__xludf.DUMMYFUNCTION("""COMPUTED_VALUE"""),45866.66666666667)</f>
        <v>45866.66667</v>
      </c>
      <c r="K394" s="1">
        <f>IFERROR(__xludf.DUMMYFUNCTION("""COMPUTED_VALUE"""),163.39)</f>
        <v>163.39</v>
      </c>
      <c r="M394" s="2">
        <f>IFERROR(__xludf.DUMMYFUNCTION("""COMPUTED_VALUE"""),45866.66666666667)</f>
        <v>45866.66667</v>
      </c>
      <c r="N394" s="1">
        <f>IFERROR(__xludf.DUMMYFUNCTION("""COMPUTED_VALUE"""),3.1708381E7)</f>
        <v>31708381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IFERROR(__xludf.DUMMYFUNCTION("""COMPUTED_VALUE"""),163.8)</f>
        <v>163.8</v>
      </c>
      <c r="D395" s="2">
        <f>IFERROR(__xludf.DUMMYFUNCTION("""COMPUTED_VALUE"""),45867.66666666667)</f>
        <v>45867.66667</v>
      </c>
      <c r="E395" s="1">
        <f>IFERROR(__xludf.DUMMYFUNCTION("""COMPUTED_VALUE"""),165.21)</f>
        <v>165.21</v>
      </c>
      <c r="G395" s="2">
        <f>IFERROR(__xludf.DUMMYFUNCTION("""COMPUTED_VALUE"""),45867.66666666667)</f>
        <v>45867.66667</v>
      </c>
      <c r="H395" s="1">
        <f>IFERROR(__xludf.DUMMYFUNCTION("""COMPUTED_VALUE"""),161.78)</f>
        <v>161.78</v>
      </c>
      <c r="J395" s="2">
        <f>IFERROR(__xludf.DUMMYFUNCTION("""COMPUTED_VALUE"""),45867.66666666667)</f>
        <v>45867.66667</v>
      </c>
      <c r="K395" s="1">
        <f>IFERROR(__xludf.DUMMYFUNCTION("""COMPUTED_VALUE"""),162.3)</f>
        <v>162.3</v>
      </c>
      <c r="M395" s="2">
        <f>IFERROR(__xludf.DUMMYFUNCTION("""COMPUTED_VALUE"""),45867.66666666667)</f>
        <v>45867.66667</v>
      </c>
      <c r="N395" s="1">
        <f>IFERROR(__xludf.DUMMYFUNCTION("""COMPUTED_VALUE"""),3.7385934E7)</f>
        <v>37385934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IFERROR(__xludf.DUMMYFUNCTION("""COMPUTED_VALUE"""),161.6)</f>
        <v>161.6</v>
      </c>
      <c r="D396" s="2">
        <f>IFERROR(__xludf.DUMMYFUNCTION("""COMPUTED_VALUE"""),45868.66666666667)</f>
        <v>45868.66667</v>
      </c>
      <c r="E396" s="1">
        <f>IFERROR(__xludf.DUMMYFUNCTION("""COMPUTED_VALUE"""),163.99)</f>
        <v>163.99</v>
      </c>
      <c r="G396" s="2">
        <f>IFERROR(__xludf.DUMMYFUNCTION("""COMPUTED_VALUE"""),45868.66666666667)</f>
        <v>45868.66667</v>
      </c>
      <c r="H396" s="1">
        <f>IFERROR(__xludf.DUMMYFUNCTION("""COMPUTED_VALUE"""),161.43)</f>
        <v>161.43</v>
      </c>
      <c r="J396" s="2">
        <f>IFERROR(__xludf.DUMMYFUNCTION("""COMPUTED_VALUE"""),45868.66666666667)</f>
        <v>45868.66667</v>
      </c>
      <c r="K396" s="1">
        <f>IFERROR(__xludf.DUMMYFUNCTION("""COMPUTED_VALUE"""),162.83)</f>
        <v>162.83</v>
      </c>
      <c r="M396" s="2">
        <f>IFERROR(__xludf.DUMMYFUNCTION("""COMPUTED_VALUE"""),45868.66666666667)</f>
        <v>45868.66667</v>
      </c>
      <c r="N396" s="1">
        <f>IFERROR(__xludf.DUMMYFUNCTION("""COMPUTED_VALUE"""),3.469503E7)</f>
        <v>34695030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IFERROR(__xludf.DUMMYFUNCTION("""COMPUTED_VALUE"""),162.09)</f>
        <v>162.09</v>
      </c>
      <c r="D397" s="2">
        <f>IFERROR(__xludf.DUMMYFUNCTION("""COMPUTED_VALUE"""),45869.66666666667)</f>
        <v>45869.66667</v>
      </c>
      <c r="E397" s="1">
        <f>IFERROR(__xludf.DUMMYFUNCTION("""COMPUTED_VALUE"""),164.07)</f>
        <v>164.07</v>
      </c>
      <c r="G397" s="2">
        <f>IFERROR(__xludf.DUMMYFUNCTION("""COMPUTED_VALUE"""),45869.66666666667)</f>
        <v>45869.66667</v>
      </c>
      <c r="H397" s="1">
        <f>IFERROR(__xludf.DUMMYFUNCTION("""COMPUTED_VALUE"""),161.8)</f>
        <v>161.8</v>
      </c>
      <c r="J397" s="2">
        <f>IFERROR(__xludf.DUMMYFUNCTION("""COMPUTED_VALUE"""),45869.66666666667)</f>
        <v>45869.66667</v>
      </c>
      <c r="K397" s="1">
        <f>IFERROR(__xludf.DUMMYFUNCTION("""COMPUTED_VALUE"""),162.34)</f>
        <v>162.34</v>
      </c>
      <c r="M397" s="2">
        <f>IFERROR(__xludf.DUMMYFUNCTION("""COMPUTED_VALUE"""),45869.66666666667)</f>
        <v>45869.66667</v>
      </c>
      <c r="N397" s="1">
        <f>IFERROR(__xludf.DUMMYFUNCTION("""COMPUTED_VALUE"""),3.7211541E7)</f>
        <v>37211541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IFERROR(__xludf.DUMMYFUNCTION("""COMPUTED_VALUE"""),163.57)</f>
        <v>163.57</v>
      </c>
      <c r="D398" s="2">
        <f>IFERROR(__xludf.DUMMYFUNCTION("""COMPUTED_VALUE"""),45870.66666666667)</f>
        <v>45870.66667</v>
      </c>
      <c r="E398" s="1">
        <f>IFERROR(__xludf.DUMMYFUNCTION("""COMPUTED_VALUE"""),165.28)</f>
        <v>165.28</v>
      </c>
      <c r="G398" s="2">
        <f>IFERROR(__xludf.DUMMYFUNCTION("""COMPUTED_VALUE"""),45870.66666666667)</f>
        <v>45870.66667</v>
      </c>
      <c r="H398" s="1">
        <f>IFERROR(__xludf.DUMMYFUNCTION("""COMPUTED_VALUE"""),162.01)</f>
        <v>162.01</v>
      </c>
      <c r="J398" s="2">
        <f>IFERROR(__xludf.DUMMYFUNCTION("""COMPUTED_VALUE"""),45870.66666666667)</f>
        <v>45870.66667</v>
      </c>
      <c r="K398" s="1">
        <f>IFERROR(__xludf.DUMMYFUNCTION("""COMPUTED_VALUE"""),164.25)</f>
        <v>164.25</v>
      </c>
      <c r="M398" s="2">
        <f>IFERROR(__xludf.DUMMYFUNCTION("""COMPUTED_VALUE"""),45870.66666666667)</f>
        <v>45870.66667</v>
      </c>
      <c r="N398" s="1">
        <f>IFERROR(__xludf.DUMMYFUNCTION("""COMPUTED_VALUE"""),4.1096808E7)</f>
        <v>41096808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IFERROR(__xludf.DUMMYFUNCTION("""COMPUTED_VALUE"""),164.47)</f>
        <v>164.47</v>
      </c>
      <c r="D399" s="2">
        <f>IFERROR(__xludf.DUMMYFUNCTION("""COMPUTED_VALUE"""),45873.66666666667)</f>
        <v>45873.66667</v>
      </c>
      <c r="E399" s="1">
        <f>IFERROR(__xludf.DUMMYFUNCTION("""COMPUTED_VALUE"""),165.2)</f>
        <v>165.2</v>
      </c>
      <c r="G399" s="2">
        <f>IFERROR(__xludf.DUMMYFUNCTION("""COMPUTED_VALUE"""),45873.66666666667)</f>
        <v>45873.66667</v>
      </c>
      <c r="H399" s="1">
        <f>IFERROR(__xludf.DUMMYFUNCTION("""COMPUTED_VALUE"""),163.22)</f>
        <v>163.22</v>
      </c>
      <c r="J399" s="2">
        <f>IFERROR(__xludf.DUMMYFUNCTION("""COMPUTED_VALUE"""),45873.66666666667)</f>
        <v>45873.66667</v>
      </c>
      <c r="K399" s="1">
        <f>IFERROR(__xludf.DUMMYFUNCTION("""COMPUTED_VALUE"""),163.84)</f>
        <v>163.84</v>
      </c>
      <c r="M399" s="2">
        <f>IFERROR(__xludf.DUMMYFUNCTION("""COMPUTED_VALUE"""),45873.66666666667)</f>
        <v>45873.66667</v>
      </c>
      <c r="N399" s="1">
        <f>IFERROR(__xludf.DUMMYFUNCTION("""COMPUTED_VALUE"""),3.1771096E7)</f>
        <v>31771096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IFERROR(__xludf.DUMMYFUNCTION("""COMPUTED_VALUE"""),164.13)</f>
        <v>164.13</v>
      </c>
      <c r="D400" s="2">
        <f>IFERROR(__xludf.DUMMYFUNCTION("""COMPUTED_VALUE"""),45874.66666666667)</f>
        <v>45874.66667</v>
      </c>
      <c r="E400" s="1">
        <f>IFERROR(__xludf.DUMMYFUNCTION("""COMPUTED_VALUE"""),165.5)</f>
        <v>165.5</v>
      </c>
      <c r="G400" s="2">
        <f>IFERROR(__xludf.DUMMYFUNCTION("""COMPUTED_VALUE"""),45874.66666666667)</f>
        <v>45874.66667</v>
      </c>
      <c r="H400" s="1">
        <f>IFERROR(__xludf.DUMMYFUNCTION("""COMPUTED_VALUE"""),163.84)</f>
        <v>163.84</v>
      </c>
      <c r="J400" s="2">
        <f>IFERROR(__xludf.DUMMYFUNCTION("""COMPUTED_VALUE"""),45874.66666666667)</f>
        <v>45874.66667</v>
      </c>
      <c r="K400" s="1">
        <f>IFERROR(__xludf.DUMMYFUNCTION("""COMPUTED_VALUE"""),164.36)</f>
        <v>164.36</v>
      </c>
      <c r="M400" s="2">
        <f>IFERROR(__xludf.DUMMYFUNCTION("""COMPUTED_VALUE"""),45874.66666666667)</f>
        <v>45874.66667</v>
      </c>
      <c r="N400" s="1">
        <f>IFERROR(__xludf.DUMMYFUNCTION("""COMPUTED_VALUE"""),2.7874017E7)</f>
        <v>27874017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IFERROR(__xludf.DUMMYFUNCTION("""COMPUTED_VALUE"""),164.92)</f>
        <v>164.92</v>
      </c>
      <c r="D401" s="2">
        <f>IFERROR(__xludf.DUMMYFUNCTION("""COMPUTED_VALUE"""),45875.66666666667)</f>
        <v>45875.66667</v>
      </c>
      <c r="E401" s="1">
        <f>IFERROR(__xludf.DUMMYFUNCTION("""COMPUTED_VALUE"""),165.95)</f>
        <v>165.95</v>
      </c>
      <c r="G401" s="2">
        <f>IFERROR(__xludf.DUMMYFUNCTION("""COMPUTED_VALUE"""),45875.66666666667)</f>
        <v>45875.66667</v>
      </c>
      <c r="H401" s="1">
        <f>IFERROR(__xludf.DUMMYFUNCTION("""COMPUTED_VALUE"""),162.55)</f>
        <v>162.55</v>
      </c>
      <c r="J401" s="2">
        <f>IFERROR(__xludf.DUMMYFUNCTION("""COMPUTED_VALUE"""),45875.66666666667)</f>
        <v>45875.66667</v>
      </c>
      <c r="K401" s="1">
        <f>IFERROR(__xludf.DUMMYFUNCTION("""COMPUTED_VALUE"""),162.78)</f>
        <v>162.78</v>
      </c>
      <c r="M401" s="2">
        <f>IFERROR(__xludf.DUMMYFUNCTION("""COMPUTED_VALUE"""),45875.66666666667)</f>
        <v>45875.66667</v>
      </c>
      <c r="N401" s="1">
        <f>IFERROR(__xludf.DUMMYFUNCTION("""COMPUTED_VALUE"""),4.0820409E7)</f>
        <v>40820409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IFERROR(__xludf.DUMMYFUNCTION("""COMPUTED_VALUE"""),162.53)</f>
        <v>162.53</v>
      </c>
      <c r="D402" s="2">
        <f>IFERROR(__xludf.DUMMYFUNCTION("""COMPUTED_VALUE"""),45876.66666666667)</f>
        <v>45876.66667</v>
      </c>
      <c r="E402" s="1">
        <f>IFERROR(__xludf.DUMMYFUNCTION("""COMPUTED_VALUE"""),166.3)</f>
        <v>166.3</v>
      </c>
      <c r="G402" s="2">
        <f>IFERROR(__xludf.DUMMYFUNCTION("""COMPUTED_VALUE"""),45876.66666666667)</f>
        <v>45876.66667</v>
      </c>
      <c r="H402" s="1">
        <f>IFERROR(__xludf.DUMMYFUNCTION("""COMPUTED_VALUE"""),161.62)</f>
        <v>161.62</v>
      </c>
      <c r="J402" s="2">
        <f>IFERROR(__xludf.DUMMYFUNCTION("""COMPUTED_VALUE"""),45876.66666666667)</f>
        <v>45876.66667</v>
      </c>
      <c r="K402" s="1">
        <f>IFERROR(__xludf.DUMMYFUNCTION("""COMPUTED_VALUE"""),166.02)</f>
        <v>166.02</v>
      </c>
      <c r="M402" s="2">
        <f>IFERROR(__xludf.DUMMYFUNCTION("""COMPUTED_VALUE"""),45876.66666666667)</f>
        <v>45876.66667</v>
      </c>
      <c r="N402" s="1">
        <f>IFERROR(__xludf.DUMMYFUNCTION("""COMPUTED_VALUE"""),3.6920133E7)</f>
        <v>36920133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IFERROR(__xludf.DUMMYFUNCTION("""COMPUTED_VALUE"""),166.45)</f>
        <v>166.45</v>
      </c>
      <c r="D403" s="2">
        <f>IFERROR(__xludf.DUMMYFUNCTION("""COMPUTED_VALUE"""),45877.66666666667)</f>
        <v>45877.66667</v>
      </c>
      <c r="E403" s="1">
        <f>IFERROR(__xludf.DUMMYFUNCTION("""COMPUTED_VALUE"""),167.1)</f>
        <v>167.1</v>
      </c>
      <c r="G403" s="2">
        <f>IFERROR(__xludf.DUMMYFUNCTION("""COMPUTED_VALUE"""),45877.66666666667)</f>
        <v>45877.66667</v>
      </c>
      <c r="H403" s="1">
        <f>IFERROR(__xludf.DUMMYFUNCTION("""COMPUTED_VALUE"""),165.85)</f>
        <v>165.85</v>
      </c>
      <c r="J403" s="2">
        <f>IFERROR(__xludf.DUMMYFUNCTION("""COMPUTED_VALUE"""),45877.66666666667)</f>
        <v>45877.66667</v>
      </c>
      <c r="K403" s="1">
        <f>IFERROR(__xludf.DUMMYFUNCTION("""COMPUTED_VALUE"""),166.12)</f>
        <v>166.12</v>
      </c>
      <c r="M403" s="2">
        <f>IFERROR(__xludf.DUMMYFUNCTION("""COMPUTED_VALUE"""),45877.66666666667)</f>
        <v>45877.66667</v>
      </c>
      <c r="N403" s="1">
        <f>IFERROR(__xludf.DUMMYFUNCTION("""COMPUTED_VALUE"""),2.5298544E7)</f>
        <v>25298544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IFERROR(__xludf.DUMMYFUNCTION("""COMPUTED_VALUE"""),166.68)</f>
        <v>166.68</v>
      </c>
      <c r="D404" s="2">
        <f>IFERROR(__xludf.DUMMYFUNCTION("""COMPUTED_VALUE"""),45880.66666666667)</f>
        <v>45880.66667</v>
      </c>
      <c r="E404" s="1">
        <f>IFERROR(__xludf.DUMMYFUNCTION("""COMPUTED_VALUE"""),167.26)</f>
        <v>167.26</v>
      </c>
      <c r="G404" s="2">
        <f>IFERROR(__xludf.DUMMYFUNCTION("""COMPUTED_VALUE"""),45880.66666666667)</f>
        <v>45880.66667</v>
      </c>
      <c r="H404" s="1">
        <f>IFERROR(__xludf.DUMMYFUNCTION("""COMPUTED_VALUE"""),166.13)</f>
        <v>166.13</v>
      </c>
      <c r="J404" s="2">
        <f>IFERROR(__xludf.DUMMYFUNCTION("""COMPUTED_VALUE"""),45880.66666666667)</f>
        <v>45880.66667</v>
      </c>
      <c r="K404" s="1">
        <f>IFERROR(__xludf.DUMMYFUNCTION("""COMPUTED_VALUE"""),166.47)</f>
        <v>166.47</v>
      </c>
      <c r="M404" s="2">
        <f>IFERROR(__xludf.DUMMYFUNCTION("""COMPUTED_VALUE"""),45880.66666666667)</f>
        <v>45880.66667</v>
      </c>
      <c r="N404" s="1">
        <f>IFERROR(__xludf.DUMMYFUNCTION("""COMPUTED_VALUE"""),2.2933479E7)</f>
        <v>22933479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IFERROR(__xludf.DUMMYFUNCTION("""COMPUTED_VALUE"""),167.12)</f>
        <v>167.12</v>
      </c>
      <c r="D405" s="2">
        <f>IFERROR(__xludf.DUMMYFUNCTION("""COMPUTED_VALUE"""),45881.66666666667)</f>
        <v>45881.66667</v>
      </c>
      <c r="E405" s="1">
        <f>IFERROR(__xludf.DUMMYFUNCTION("""COMPUTED_VALUE"""),169.58)</f>
        <v>169.58</v>
      </c>
      <c r="G405" s="2">
        <f>IFERROR(__xludf.DUMMYFUNCTION("""COMPUTED_VALUE"""),45881.66666666667)</f>
        <v>45881.66667</v>
      </c>
      <c r="H405" s="1">
        <f>IFERROR(__xludf.DUMMYFUNCTION("""COMPUTED_VALUE"""),167.12)</f>
        <v>167.12</v>
      </c>
      <c r="J405" s="2">
        <f>IFERROR(__xludf.DUMMYFUNCTION("""COMPUTED_VALUE"""),45881.66666666667)</f>
        <v>45881.66667</v>
      </c>
      <c r="K405" s="1">
        <f>IFERROR(__xludf.DUMMYFUNCTION("""COMPUTED_VALUE"""),168.47)</f>
        <v>168.47</v>
      </c>
      <c r="M405" s="2">
        <f>IFERROR(__xludf.DUMMYFUNCTION("""COMPUTED_VALUE"""),45881.66666666667)</f>
        <v>45881.66667</v>
      </c>
      <c r="N405" s="1">
        <f>IFERROR(__xludf.DUMMYFUNCTION("""COMPUTED_VALUE"""),3.763139E7)</f>
        <v>37631390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IFERROR(__xludf.DUMMYFUNCTION("""COMPUTED_VALUE"""),168.64)</f>
        <v>168.64</v>
      </c>
      <c r="D406" s="2">
        <f>IFERROR(__xludf.DUMMYFUNCTION("""COMPUTED_VALUE"""),45882.66666666667)</f>
        <v>45882.66667</v>
      </c>
      <c r="E406" s="1">
        <f>IFERROR(__xludf.DUMMYFUNCTION("""COMPUTED_VALUE"""),169.07)</f>
        <v>169.07</v>
      </c>
      <c r="G406" s="2">
        <f>IFERROR(__xludf.DUMMYFUNCTION("""COMPUTED_VALUE"""),45882.66666666667)</f>
        <v>45882.66667</v>
      </c>
      <c r="H406" s="1">
        <f>IFERROR(__xludf.DUMMYFUNCTION("""COMPUTED_VALUE"""),167.83)</f>
        <v>167.83</v>
      </c>
      <c r="J406" s="2">
        <f>IFERROR(__xludf.DUMMYFUNCTION("""COMPUTED_VALUE"""),45882.66666666667)</f>
        <v>45882.66667</v>
      </c>
      <c r="K406" s="1">
        <f>IFERROR(__xludf.DUMMYFUNCTION("""COMPUTED_VALUE"""),168.03)</f>
        <v>168.03</v>
      </c>
      <c r="M406" s="2">
        <f>IFERROR(__xludf.DUMMYFUNCTION("""COMPUTED_VALUE"""),45882.66666666667)</f>
        <v>45882.66667</v>
      </c>
      <c r="N406" s="1">
        <f>IFERROR(__xludf.DUMMYFUNCTION("""COMPUTED_VALUE"""),3.0322558E7)</f>
        <v>30322558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IFERROR(__xludf.DUMMYFUNCTION("""COMPUTED_VALUE"""),168.65)</f>
        <v>168.65</v>
      </c>
      <c r="D407" s="2">
        <f>IFERROR(__xludf.DUMMYFUNCTION("""COMPUTED_VALUE"""),45883.66666666667)</f>
        <v>45883.66667</v>
      </c>
      <c r="E407" s="1">
        <f>IFERROR(__xludf.DUMMYFUNCTION("""COMPUTED_VALUE"""),170.1)</f>
        <v>170.1</v>
      </c>
      <c r="G407" s="2">
        <f>IFERROR(__xludf.DUMMYFUNCTION("""COMPUTED_VALUE"""),45883.66666666667)</f>
        <v>45883.66667</v>
      </c>
      <c r="H407" s="1">
        <f>IFERROR(__xludf.DUMMYFUNCTION("""COMPUTED_VALUE"""),168.13)</f>
        <v>168.13</v>
      </c>
      <c r="J407" s="2">
        <f>IFERROR(__xludf.DUMMYFUNCTION("""COMPUTED_VALUE"""),45883.66666666667)</f>
        <v>45883.66667</v>
      </c>
      <c r="K407" s="1">
        <f>IFERROR(__xludf.DUMMYFUNCTION("""COMPUTED_VALUE"""),170.02)</f>
        <v>170.02</v>
      </c>
      <c r="M407" s="2">
        <f>IFERROR(__xludf.DUMMYFUNCTION("""COMPUTED_VALUE"""),45883.66666666667)</f>
        <v>45883.66667</v>
      </c>
      <c r="N407" s="1">
        <f>IFERROR(__xludf.DUMMYFUNCTION("""COMPUTED_VALUE"""),2.7511754E7)</f>
        <v>27511754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IFERROR(__xludf.DUMMYFUNCTION("""COMPUTED_VALUE"""),170.16)</f>
        <v>170.16</v>
      </c>
      <c r="D408" s="2">
        <f>IFERROR(__xludf.DUMMYFUNCTION("""COMPUTED_VALUE"""),45884.66666666667)</f>
        <v>45884.66667</v>
      </c>
      <c r="E408" s="1">
        <f>IFERROR(__xludf.DUMMYFUNCTION("""COMPUTED_VALUE"""),171.89)</f>
        <v>171.89</v>
      </c>
      <c r="G408" s="2">
        <f>IFERROR(__xludf.DUMMYFUNCTION("""COMPUTED_VALUE"""),45884.66666666667)</f>
        <v>45884.66667</v>
      </c>
      <c r="H408" s="1">
        <f>IFERROR(__xludf.DUMMYFUNCTION("""COMPUTED_VALUE"""),169.45)</f>
        <v>169.45</v>
      </c>
      <c r="J408" s="2">
        <f>IFERROR(__xludf.DUMMYFUNCTION("""COMPUTED_VALUE"""),45884.66666666667)</f>
        <v>45884.66667</v>
      </c>
      <c r="K408" s="1">
        <f>IFERROR(__xludf.DUMMYFUNCTION("""COMPUTED_VALUE"""),170.71)</f>
        <v>170.71</v>
      </c>
      <c r="M408" s="2">
        <f>IFERROR(__xludf.DUMMYFUNCTION("""COMPUTED_VALUE"""),45884.66666666667)</f>
        <v>45884.66667</v>
      </c>
      <c r="N408" s="1">
        <f>IFERROR(__xludf.DUMMYFUNCTION("""COMPUTED_VALUE"""),4.0110945E7)</f>
        <v>40110945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IFERROR(__xludf.DUMMYFUNCTION("""COMPUTED_VALUE"""),171.44)</f>
        <v>171.44</v>
      </c>
      <c r="D409" s="2">
        <f>IFERROR(__xludf.DUMMYFUNCTION("""COMPUTED_VALUE"""),45887.66666666667)</f>
        <v>45887.66667</v>
      </c>
      <c r="E409" s="1">
        <f>IFERROR(__xludf.DUMMYFUNCTION("""COMPUTED_VALUE"""),172.3)</f>
        <v>172.3</v>
      </c>
      <c r="G409" s="2">
        <f>IFERROR(__xludf.DUMMYFUNCTION("""COMPUTED_VALUE"""),45887.66666666667)</f>
        <v>45887.66667</v>
      </c>
      <c r="H409" s="1">
        <f>IFERROR(__xludf.DUMMYFUNCTION("""COMPUTED_VALUE"""),170.67)</f>
        <v>170.67</v>
      </c>
      <c r="J409" s="2">
        <f>IFERROR(__xludf.DUMMYFUNCTION("""COMPUTED_VALUE"""),45887.66666666667)</f>
        <v>45887.66667</v>
      </c>
      <c r="K409" s="1">
        <f>IFERROR(__xludf.DUMMYFUNCTION("""COMPUTED_VALUE"""),170.99)</f>
        <v>170.99</v>
      </c>
      <c r="M409" s="2">
        <f>IFERROR(__xludf.DUMMYFUNCTION("""COMPUTED_VALUE"""),45887.66666666667)</f>
        <v>45887.66667</v>
      </c>
      <c r="N409" s="1">
        <f>IFERROR(__xludf.DUMMYFUNCTION("""COMPUTED_VALUE"""),2.2987896E7)</f>
        <v>22987896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IFERROR(__xludf.DUMMYFUNCTION("""COMPUTED_VALUE"""),170.71)</f>
        <v>170.71</v>
      </c>
      <c r="D410" s="2">
        <f>IFERROR(__xludf.DUMMYFUNCTION("""COMPUTED_VALUE"""),45888.66666666667)</f>
        <v>45888.66667</v>
      </c>
      <c r="E410" s="1">
        <f>IFERROR(__xludf.DUMMYFUNCTION("""COMPUTED_VALUE"""),172.36)</f>
        <v>172.36</v>
      </c>
      <c r="G410" s="2">
        <f>IFERROR(__xludf.DUMMYFUNCTION("""COMPUTED_VALUE"""),45888.66666666667)</f>
        <v>45888.66667</v>
      </c>
      <c r="H410" s="1">
        <f>IFERROR(__xludf.DUMMYFUNCTION("""COMPUTED_VALUE"""),170.3)</f>
        <v>170.3</v>
      </c>
      <c r="J410" s="2">
        <f>IFERROR(__xludf.DUMMYFUNCTION("""COMPUTED_VALUE"""),45888.66666666667)</f>
        <v>45888.66667</v>
      </c>
      <c r="K410" s="1">
        <f>IFERROR(__xludf.DUMMYFUNCTION("""COMPUTED_VALUE"""),171.33)</f>
        <v>171.33</v>
      </c>
      <c r="M410" s="2">
        <f>IFERROR(__xludf.DUMMYFUNCTION("""COMPUTED_VALUE"""),45888.66666666667)</f>
        <v>45888.66667</v>
      </c>
      <c r="N410" s="1">
        <f>IFERROR(__xludf.DUMMYFUNCTION("""COMPUTED_VALUE"""),2.08207E7)</f>
        <v>20820700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IFERROR(__xludf.DUMMYFUNCTION("""COMPUTED_VALUE"""),172.24)</f>
        <v>172.24</v>
      </c>
      <c r="D411" s="2">
        <f>IFERROR(__xludf.DUMMYFUNCTION("""COMPUTED_VALUE"""),45889.66666666667)</f>
        <v>45889.66667</v>
      </c>
      <c r="E411" s="1">
        <f>IFERROR(__xludf.DUMMYFUNCTION("""COMPUTED_VALUE"""),173.61)</f>
        <v>173.61</v>
      </c>
      <c r="G411" s="2">
        <f>IFERROR(__xludf.DUMMYFUNCTION("""COMPUTED_VALUE"""),45889.66666666667)</f>
        <v>45889.66667</v>
      </c>
      <c r="H411" s="1">
        <f>IFERROR(__xludf.DUMMYFUNCTION("""COMPUTED_VALUE"""),171.56)</f>
        <v>171.56</v>
      </c>
      <c r="J411" s="2">
        <f>IFERROR(__xludf.DUMMYFUNCTION("""COMPUTED_VALUE"""),45889.66666666667)</f>
        <v>45889.66667</v>
      </c>
      <c r="K411" s="1">
        <f>IFERROR(__xludf.DUMMYFUNCTION("""COMPUTED_VALUE"""),173.01)</f>
        <v>173.01</v>
      </c>
      <c r="M411" s="2">
        <f>IFERROR(__xludf.DUMMYFUNCTION("""COMPUTED_VALUE"""),45889.66666666667)</f>
        <v>45889.66667</v>
      </c>
      <c r="N411" s="1">
        <f>IFERROR(__xludf.DUMMYFUNCTION("""COMPUTED_VALUE"""),3.6886602E7)</f>
        <v>36886602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IFERROR(__xludf.DUMMYFUNCTION("""COMPUTED_VALUE"""),173.0)</f>
        <v>173</v>
      </c>
      <c r="D412" s="2">
        <f>IFERROR(__xludf.DUMMYFUNCTION("""COMPUTED_VALUE"""),45890.66666666667)</f>
        <v>45890.66667</v>
      </c>
      <c r="E412" s="1">
        <f>IFERROR(__xludf.DUMMYFUNCTION("""COMPUTED_VALUE"""),174.6)</f>
        <v>174.6</v>
      </c>
      <c r="G412" s="2">
        <f>IFERROR(__xludf.DUMMYFUNCTION("""COMPUTED_VALUE"""),45890.66666666667)</f>
        <v>45890.66667</v>
      </c>
      <c r="H412" s="1">
        <f>IFERROR(__xludf.DUMMYFUNCTION("""COMPUTED_VALUE"""),172.67)</f>
        <v>172.67</v>
      </c>
      <c r="J412" s="2">
        <f>IFERROR(__xludf.DUMMYFUNCTION("""COMPUTED_VALUE"""),45890.66666666667)</f>
        <v>45890.66667</v>
      </c>
      <c r="K412" s="1">
        <f>IFERROR(__xludf.DUMMYFUNCTION("""COMPUTED_VALUE"""),173.91)</f>
        <v>173.91</v>
      </c>
      <c r="M412" s="2">
        <f>IFERROR(__xludf.DUMMYFUNCTION("""COMPUTED_VALUE"""),45890.66666666667)</f>
        <v>45890.66667</v>
      </c>
      <c r="N412" s="1">
        <f>IFERROR(__xludf.DUMMYFUNCTION("""COMPUTED_VALUE"""),3.5259519E7)</f>
        <v>35259519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IFERROR(__xludf.DUMMYFUNCTION("""COMPUTED_VALUE"""),174.07)</f>
        <v>174.07</v>
      </c>
      <c r="D413" s="2">
        <f>IFERROR(__xludf.DUMMYFUNCTION("""COMPUTED_VALUE"""),45891.66666666667)</f>
        <v>45891.66667</v>
      </c>
      <c r="E413" s="1">
        <f>IFERROR(__xludf.DUMMYFUNCTION("""COMPUTED_VALUE"""),175.11)</f>
        <v>175.11</v>
      </c>
      <c r="G413" s="2">
        <f>IFERROR(__xludf.DUMMYFUNCTION("""COMPUTED_VALUE"""),45891.66666666667)</f>
        <v>45891.66667</v>
      </c>
      <c r="H413" s="1">
        <f>IFERROR(__xludf.DUMMYFUNCTION("""COMPUTED_VALUE"""),169.59)</f>
        <v>169.59</v>
      </c>
      <c r="J413" s="2">
        <f>IFERROR(__xludf.DUMMYFUNCTION("""COMPUTED_VALUE"""),45891.66666666667)</f>
        <v>45891.66667</v>
      </c>
      <c r="K413" s="1">
        <f>IFERROR(__xludf.DUMMYFUNCTION("""COMPUTED_VALUE"""),170.11)</f>
        <v>170.11</v>
      </c>
      <c r="M413" s="2">
        <f>IFERROR(__xludf.DUMMYFUNCTION("""COMPUTED_VALUE"""),45891.66666666667)</f>
        <v>45891.66667</v>
      </c>
      <c r="N413" s="1">
        <f>IFERROR(__xludf.DUMMYFUNCTION("""COMPUTED_VALUE"""),3.5174451E7)</f>
        <v>35174451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IFERROR(__xludf.DUMMYFUNCTION("""COMPUTED_VALUE"""),170.16)</f>
        <v>170.16</v>
      </c>
      <c r="D414" s="2">
        <f>IFERROR(__xludf.DUMMYFUNCTION("""COMPUTED_VALUE"""),45894.66666666667)</f>
        <v>45894.66667</v>
      </c>
      <c r="E414" s="1">
        <f>IFERROR(__xludf.DUMMYFUNCTION("""COMPUTED_VALUE"""),171.3)</f>
        <v>171.3</v>
      </c>
      <c r="G414" s="2">
        <f>IFERROR(__xludf.DUMMYFUNCTION("""COMPUTED_VALUE"""),45894.66666666667)</f>
        <v>45894.66667</v>
      </c>
      <c r="H414" s="1">
        <f>IFERROR(__xludf.DUMMYFUNCTION("""COMPUTED_VALUE"""),169.82)</f>
        <v>169.82</v>
      </c>
      <c r="J414" s="2">
        <f>IFERROR(__xludf.DUMMYFUNCTION("""COMPUTED_VALUE"""),45894.66666666667)</f>
        <v>45894.66667</v>
      </c>
      <c r="K414" s="1">
        <f>IFERROR(__xludf.DUMMYFUNCTION("""COMPUTED_VALUE"""),169.93)</f>
        <v>169.93</v>
      </c>
      <c r="M414" s="2">
        <f>IFERROR(__xludf.DUMMYFUNCTION("""COMPUTED_VALUE"""),45894.66666666667)</f>
        <v>45894.66667</v>
      </c>
      <c r="N414" s="1">
        <f>IFERROR(__xludf.DUMMYFUNCTION("""COMPUTED_VALUE"""),2.0063319E7)</f>
        <v>20063319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IFERROR(__xludf.DUMMYFUNCTION("""COMPUTED_VALUE"""),170.51)</f>
        <v>170.51</v>
      </c>
      <c r="D415" s="2">
        <f>IFERROR(__xludf.DUMMYFUNCTION("""COMPUTED_VALUE"""),45895.66666666667)</f>
        <v>45895.66667</v>
      </c>
      <c r="E415" s="1">
        <f>IFERROR(__xludf.DUMMYFUNCTION("""COMPUTED_VALUE"""),171.19)</f>
        <v>171.19</v>
      </c>
      <c r="G415" s="2">
        <f>IFERROR(__xludf.DUMMYFUNCTION("""COMPUTED_VALUE"""),45895.66666666667)</f>
        <v>45895.66667</v>
      </c>
      <c r="H415" s="1">
        <f>IFERROR(__xludf.DUMMYFUNCTION("""COMPUTED_VALUE"""),166.92)</f>
        <v>166.92</v>
      </c>
      <c r="J415" s="2">
        <f>IFERROR(__xludf.DUMMYFUNCTION("""COMPUTED_VALUE"""),45895.66666666667)</f>
        <v>45895.66667</v>
      </c>
      <c r="K415" s="1">
        <f>IFERROR(__xludf.DUMMYFUNCTION("""COMPUTED_VALUE"""),168.91)</f>
        <v>168.91</v>
      </c>
      <c r="M415" s="2">
        <f>IFERROR(__xludf.DUMMYFUNCTION("""COMPUTED_VALUE"""),45895.66666666667)</f>
        <v>45895.66667</v>
      </c>
      <c r="N415" s="1">
        <f>IFERROR(__xludf.DUMMYFUNCTION("""COMPUTED_VALUE"""),5.1006836E7)</f>
        <v>51006836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IFERROR(__xludf.DUMMYFUNCTION("""COMPUTED_VALUE"""),168.62)</f>
        <v>168.62</v>
      </c>
      <c r="D416" s="2">
        <f>IFERROR(__xludf.DUMMYFUNCTION("""COMPUTED_VALUE"""),45896.66666666667)</f>
        <v>45896.66667</v>
      </c>
      <c r="E416" s="1">
        <f>IFERROR(__xludf.DUMMYFUNCTION("""COMPUTED_VALUE"""),171.89)</f>
        <v>171.89</v>
      </c>
      <c r="G416" s="2">
        <f>IFERROR(__xludf.DUMMYFUNCTION("""COMPUTED_VALUE"""),45896.66666666667)</f>
        <v>45896.66667</v>
      </c>
      <c r="H416" s="1">
        <f>IFERROR(__xludf.DUMMYFUNCTION("""COMPUTED_VALUE"""),168.62)</f>
        <v>168.62</v>
      </c>
      <c r="J416" s="2">
        <f>IFERROR(__xludf.DUMMYFUNCTION("""COMPUTED_VALUE"""),45896.66666666667)</f>
        <v>45896.66667</v>
      </c>
      <c r="K416" s="1">
        <f>IFERROR(__xludf.DUMMYFUNCTION("""COMPUTED_VALUE"""),171.77)</f>
        <v>171.77</v>
      </c>
      <c r="M416" s="2">
        <f>IFERROR(__xludf.DUMMYFUNCTION("""COMPUTED_VALUE"""),45896.66666666667)</f>
        <v>45896.66667</v>
      </c>
      <c r="N416" s="1">
        <f>IFERROR(__xludf.DUMMYFUNCTION("""COMPUTED_VALUE"""),2.9969879E7)</f>
        <v>29969879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IFERROR(__xludf.DUMMYFUNCTION("""COMPUTED_VALUE"""),171.55)</f>
        <v>171.55</v>
      </c>
      <c r="D417" s="2">
        <f>IFERROR(__xludf.DUMMYFUNCTION("""COMPUTED_VALUE"""),45897.66666666667)</f>
        <v>45897.66667</v>
      </c>
      <c r="E417" s="1">
        <f>IFERROR(__xludf.DUMMYFUNCTION("""COMPUTED_VALUE"""),171.56)</f>
        <v>171.56</v>
      </c>
      <c r="G417" s="2">
        <f>IFERROR(__xludf.DUMMYFUNCTION("""COMPUTED_VALUE"""),45897.66666666667)</f>
        <v>45897.66667</v>
      </c>
      <c r="H417" s="1">
        <f>IFERROR(__xludf.DUMMYFUNCTION("""COMPUTED_VALUE"""),170.04)</f>
        <v>170.04</v>
      </c>
      <c r="J417" s="2">
        <f>IFERROR(__xludf.DUMMYFUNCTION("""COMPUTED_VALUE"""),45897.66666666667)</f>
        <v>45897.66667</v>
      </c>
      <c r="K417" s="1">
        <f>IFERROR(__xludf.DUMMYFUNCTION("""COMPUTED_VALUE"""),171.11)</f>
        <v>171.11</v>
      </c>
      <c r="M417" s="2">
        <f>IFERROR(__xludf.DUMMYFUNCTION("""COMPUTED_VALUE"""),45897.66666666667)</f>
        <v>45897.66667</v>
      </c>
      <c r="N417" s="1">
        <f>IFERROR(__xludf.DUMMYFUNCTION("""COMPUTED_VALUE"""),2.8773252E7)</f>
        <v>28773252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IFERROR(__xludf.DUMMYFUNCTION("""COMPUTED_VALUE"""),171.16)</f>
        <v>171.16</v>
      </c>
      <c r="D418" s="2">
        <f>IFERROR(__xludf.DUMMYFUNCTION("""COMPUTED_VALUE"""),45898.66666666667)</f>
        <v>45898.66667</v>
      </c>
      <c r="E418" s="1">
        <f>IFERROR(__xludf.DUMMYFUNCTION("""COMPUTED_VALUE"""),173.29)</f>
        <v>173.29</v>
      </c>
      <c r="G418" s="2">
        <f>IFERROR(__xludf.DUMMYFUNCTION("""COMPUTED_VALUE"""),45898.66666666667)</f>
        <v>45898.66667</v>
      </c>
      <c r="H418" s="1">
        <f>IFERROR(__xludf.DUMMYFUNCTION("""COMPUTED_VALUE"""),171.15)</f>
        <v>171.15</v>
      </c>
      <c r="J418" s="2">
        <f>IFERROR(__xludf.DUMMYFUNCTION("""COMPUTED_VALUE"""),45898.66666666667)</f>
        <v>45898.66667</v>
      </c>
      <c r="K418" s="1">
        <f>IFERROR(__xludf.DUMMYFUNCTION("""COMPUTED_VALUE"""),173.09)</f>
        <v>173.09</v>
      </c>
      <c r="M418" s="2">
        <f>IFERROR(__xludf.DUMMYFUNCTION("""COMPUTED_VALUE"""),45898.66666666667)</f>
        <v>45898.66667</v>
      </c>
      <c r="N418" s="1">
        <f>IFERROR(__xludf.DUMMYFUNCTION("""COMPUTED_VALUE"""),2.9162138E7)</f>
        <v>29162138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IFERROR(__xludf.DUMMYFUNCTION("""COMPUTED_VALUE"""),172.69)</f>
        <v>172.69</v>
      </c>
      <c r="D419" s="2">
        <f>IFERROR(__xludf.DUMMYFUNCTION("""COMPUTED_VALUE"""),45902.66666666667)</f>
        <v>45902.66667</v>
      </c>
      <c r="E419" s="1">
        <f>IFERROR(__xludf.DUMMYFUNCTION("""COMPUTED_VALUE"""),173.66)</f>
        <v>173.66</v>
      </c>
      <c r="G419" s="2">
        <f>IFERROR(__xludf.DUMMYFUNCTION("""COMPUTED_VALUE"""),45902.66666666667)</f>
        <v>45902.66667</v>
      </c>
      <c r="H419" s="1">
        <f>IFERROR(__xludf.DUMMYFUNCTION("""COMPUTED_VALUE"""),171.44)</f>
        <v>171.44</v>
      </c>
      <c r="J419" s="2">
        <f>IFERROR(__xludf.DUMMYFUNCTION("""COMPUTED_VALUE"""),45902.66666666667)</f>
        <v>45902.66667</v>
      </c>
      <c r="K419" s="1">
        <f>IFERROR(__xludf.DUMMYFUNCTION("""COMPUTED_VALUE"""),171.89)</f>
        <v>171.89</v>
      </c>
      <c r="M419" s="2">
        <f>IFERROR(__xludf.DUMMYFUNCTION("""COMPUTED_VALUE"""),45902.66666666667)</f>
        <v>45902.66667</v>
      </c>
      <c r="N419" s="1">
        <f>IFERROR(__xludf.DUMMYFUNCTION("""COMPUTED_VALUE"""),3.48928E7)</f>
        <v>34892800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IFERROR(__xludf.DUMMYFUNCTION("""COMPUTED_VALUE"""),171.51)</f>
        <v>171.51</v>
      </c>
      <c r="D420" s="2">
        <f>IFERROR(__xludf.DUMMYFUNCTION("""COMPUTED_VALUE"""),45903.66666666667)</f>
        <v>45903.66667</v>
      </c>
      <c r="E420" s="1">
        <f>IFERROR(__xludf.DUMMYFUNCTION("""COMPUTED_VALUE"""),171.86)</f>
        <v>171.86</v>
      </c>
      <c r="G420" s="2">
        <f>IFERROR(__xludf.DUMMYFUNCTION("""COMPUTED_VALUE"""),45903.66666666667)</f>
        <v>45903.66667</v>
      </c>
      <c r="H420" s="1">
        <f>IFERROR(__xludf.DUMMYFUNCTION("""COMPUTED_VALUE"""),168.31)</f>
        <v>168.31</v>
      </c>
      <c r="J420" s="2">
        <f>IFERROR(__xludf.DUMMYFUNCTION("""COMPUTED_VALUE"""),45903.66666666667)</f>
        <v>45903.66667</v>
      </c>
      <c r="K420" s="1">
        <f>IFERROR(__xludf.DUMMYFUNCTION("""COMPUTED_VALUE"""),171.67)</f>
        <v>171.67</v>
      </c>
      <c r="M420" s="2">
        <f>IFERROR(__xludf.DUMMYFUNCTION("""COMPUTED_VALUE"""),45903.66666666667)</f>
        <v>45903.66667</v>
      </c>
      <c r="N420" s="1">
        <f>IFERROR(__xludf.DUMMYFUNCTION("""COMPUTED_VALUE"""),3.0265788E7)</f>
        <v>30265788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IFERROR(__xludf.DUMMYFUNCTION("""COMPUTED_VALUE"""),172.47)</f>
        <v>172.47</v>
      </c>
      <c r="D421" s="2">
        <f>IFERROR(__xludf.DUMMYFUNCTION("""COMPUTED_VALUE"""),45904.66666666667)</f>
        <v>45904.66667</v>
      </c>
      <c r="E421" s="1">
        <f>IFERROR(__xludf.DUMMYFUNCTION("""COMPUTED_VALUE"""),175.43)</f>
        <v>175.43</v>
      </c>
      <c r="G421" s="2">
        <f>IFERROR(__xludf.DUMMYFUNCTION("""COMPUTED_VALUE"""),45904.66666666667)</f>
        <v>45904.66667</v>
      </c>
      <c r="H421" s="1">
        <f>IFERROR(__xludf.DUMMYFUNCTION("""COMPUTED_VALUE"""),171.7)</f>
        <v>171.7</v>
      </c>
      <c r="J421" s="2">
        <f>IFERROR(__xludf.DUMMYFUNCTION("""COMPUTED_VALUE"""),45904.66666666667)</f>
        <v>45904.66667</v>
      </c>
      <c r="K421" s="1">
        <f>IFERROR(__xludf.DUMMYFUNCTION("""COMPUTED_VALUE"""),174.75)</f>
        <v>174.75</v>
      </c>
      <c r="M421" s="2">
        <f>IFERROR(__xludf.DUMMYFUNCTION("""COMPUTED_VALUE"""),45904.66666666667)</f>
        <v>45904.66667</v>
      </c>
      <c r="N421" s="1">
        <f>IFERROR(__xludf.DUMMYFUNCTION("""COMPUTED_VALUE"""),3.6817342E7)</f>
        <v>36817342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IFERROR(__xludf.DUMMYFUNCTION("""COMPUTED_VALUE"""),174.76)</f>
        <v>174.76</v>
      </c>
      <c r="D422" s="2">
        <f>IFERROR(__xludf.DUMMYFUNCTION("""COMPUTED_VALUE"""),45905.66666666667)</f>
        <v>45905.66667</v>
      </c>
      <c r="E422" s="1">
        <f>IFERROR(__xludf.DUMMYFUNCTION("""COMPUTED_VALUE"""),175.95)</f>
        <v>175.95</v>
      </c>
      <c r="G422" s="2">
        <f>IFERROR(__xludf.DUMMYFUNCTION("""COMPUTED_VALUE"""),45905.66666666667)</f>
        <v>45905.66667</v>
      </c>
      <c r="H422" s="1">
        <f>IFERROR(__xludf.DUMMYFUNCTION("""COMPUTED_VALUE"""),173.86)</f>
        <v>173.86</v>
      </c>
      <c r="J422" s="2">
        <f>IFERROR(__xludf.DUMMYFUNCTION("""COMPUTED_VALUE"""),45905.66666666667)</f>
        <v>45905.66667</v>
      </c>
      <c r="K422" s="1">
        <f>IFERROR(__xludf.DUMMYFUNCTION("""COMPUTED_VALUE"""),174.83)</f>
        <v>174.83</v>
      </c>
      <c r="M422" s="2">
        <f>IFERROR(__xludf.DUMMYFUNCTION("""COMPUTED_VALUE"""),45905.66666666667)</f>
        <v>45905.66667</v>
      </c>
      <c r="N422" s="1">
        <f>IFERROR(__xludf.DUMMYFUNCTION("""COMPUTED_VALUE"""),3.093023E7)</f>
        <v>30930230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IFERROR(__xludf.DUMMYFUNCTION("""COMPUTED_VALUE"""),168.63)</f>
        <v>168.63</v>
      </c>
      <c r="D423" s="2">
        <f>IFERROR(__xludf.DUMMYFUNCTION("""COMPUTED_VALUE"""),45908.66666666667)</f>
        <v>45908.66667</v>
      </c>
      <c r="E423" s="1">
        <f>IFERROR(__xludf.DUMMYFUNCTION("""COMPUTED_VALUE"""),172.27)</f>
        <v>172.27</v>
      </c>
      <c r="G423" s="2">
        <f>IFERROR(__xludf.DUMMYFUNCTION("""COMPUTED_VALUE"""),45908.66666666667)</f>
        <v>45908.66667</v>
      </c>
      <c r="H423" s="1">
        <f>IFERROR(__xludf.DUMMYFUNCTION("""COMPUTED_VALUE"""),167.41)</f>
        <v>167.41</v>
      </c>
      <c r="J423" s="2">
        <f>IFERROR(__xludf.DUMMYFUNCTION("""COMPUTED_VALUE"""),45908.66666666667)</f>
        <v>45908.66667</v>
      </c>
      <c r="K423" s="1">
        <f>IFERROR(__xludf.DUMMYFUNCTION("""COMPUTED_VALUE"""),170.91)</f>
        <v>170.91</v>
      </c>
      <c r="M423" s="2">
        <f>IFERROR(__xludf.DUMMYFUNCTION("""COMPUTED_VALUE"""),45908.66666666667)</f>
        <v>45908.66667</v>
      </c>
      <c r="N423" s="1">
        <f>IFERROR(__xludf.DUMMYFUNCTION("""COMPUTED_VALUE"""),4.4589301E7)</f>
        <v>44589301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IFERROR(__xludf.DUMMYFUNCTION("""COMPUTED_VALUE"""),170.88)</f>
        <v>170.88</v>
      </c>
      <c r="D424" s="2">
        <f>IFERROR(__xludf.DUMMYFUNCTION("""COMPUTED_VALUE"""),45909.66666666667)</f>
        <v>45909.66667</v>
      </c>
      <c r="E424" s="1">
        <f>IFERROR(__xludf.DUMMYFUNCTION("""COMPUTED_VALUE"""),174.75)</f>
        <v>174.75</v>
      </c>
      <c r="G424" s="2">
        <f>IFERROR(__xludf.DUMMYFUNCTION("""COMPUTED_VALUE"""),45909.66666666667)</f>
        <v>45909.66667</v>
      </c>
      <c r="H424" s="1">
        <f>IFERROR(__xludf.DUMMYFUNCTION("""COMPUTED_VALUE"""),170.88)</f>
        <v>170.88</v>
      </c>
      <c r="J424" s="2">
        <f>IFERROR(__xludf.DUMMYFUNCTION("""COMPUTED_VALUE"""),45909.66666666667)</f>
        <v>45909.66667</v>
      </c>
      <c r="K424" s="1">
        <f>IFERROR(__xludf.DUMMYFUNCTION("""COMPUTED_VALUE"""),173.87)</f>
        <v>173.87</v>
      </c>
      <c r="M424" s="2">
        <f>IFERROR(__xludf.DUMMYFUNCTION("""COMPUTED_VALUE"""),45909.66666666667)</f>
        <v>45909.66667</v>
      </c>
      <c r="N424" s="1">
        <f>IFERROR(__xludf.DUMMYFUNCTION("""COMPUTED_VALUE"""),3.9233024E7)</f>
        <v>39233024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IFERROR(__xludf.DUMMYFUNCTION("""COMPUTED_VALUE"""),173.19)</f>
        <v>173.19</v>
      </c>
      <c r="D425" s="2">
        <f>IFERROR(__xludf.DUMMYFUNCTION("""COMPUTED_VALUE"""),45910.66666666667)</f>
        <v>45910.66667</v>
      </c>
      <c r="E425" s="1">
        <f>IFERROR(__xludf.DUMMYFUNCTION("""COMPUTED_VALUE"""),173.93)</f>
        <v>173.93</v>
      </c>
      <c r="G425" s="2">
        <f>IFERROR(__xludf.DUMMYFUNCTION("""COMPUTED_VALUE"""),45910.66666666667)</f>
        <v>45910.66667</v>
      </c>
      <c r="H425" s="1">
        <f>IFERROR(__xludf.DUMMYFUNCTION("""COMPUTED_VALUE"""),170.93)</f>
        <v>170.93</v>
      </c>
      <c r="J425" s="2">
        <f>IFERROR(__xludf.DUMMYFUNCTION("""COMPUTED_VALUE"""),45910.66666666667)</f>
        <v>45910.66667</v>
      </c>
      <c r="K425" s="1">
        <f>IFERROR(__xludf.DUMMYFUNCTION("""COMPUTED_VALUE"""),172.62)</f>
        <v>172.62</v>
      </c>
      <c r="M425" s="2">
        <f>IFERROR(__xludf.DUMMYFUNCTION("""COMPUTED_VALUE"""),45910.66666666667)</f>
        <v>45910.66667</v>
      </c>
      <c r="N425" s="1">
        <f>IFERROR(__xludf.DUMMYFUNCTION("""COMPUTED_VALUE"""),2.9477428E7)</f>
        <v>29477428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IFERROR(__xludf.DUMMYFUNCTION("""COMPUTED_VALUE"""),173.25)</f>
        <v>173.25</v>
      </c>
      <c r="D426" s="2">
        <f>IFERROR(__xludf.DUMMYFUNCTION("""COMPUTED_VALUE"""),45911.66666666667)</f>
        <v>45911.66667</v>
      </c>
      <c r="E426" s="1">
        <f>IFERROR(__xludf.DUMMYFUNCTION("""COMPUTED_VALUE"""),174.34)</f>
        <v>174.34</v>
      </c>
      <c r="G426" s="2">
        <f>IFERROR(__xludf.DUMMYFUNCTION("""COMPUTED_VALUE"""),45911.66666666667)</f>
        <v>45911.66667</v>
      </c>
      <c r="H426" s="1">
        <f>IFERROR(__xludf.DUMMYFUNCTION("""COMPUTED_VALUE"""),172.15)</f>
        <v>172.15</v>
      </c>
      <c r="J426" s="2">
        <f>IFERROR(__xludf.DUMMYFUNCTION("""COMPUTED_VALUE"""),45911.66666666667)</f>
        <v>45911.66667</v>
      </c>
      <c r="K426" s="1">
        <f>IFERROR(__xludf.DUMMYFUNCTION("""COMPUTED_VALUE"""),174.3)</f>
        <v>174.3</v>
      </c>
      <c r="M426" s="2">
        <f>IFERROR(__xludf.DUMMYFUNCTION("""COMPUTED_VALUE"""),45911.66666666667)</f>
        <v>45911.66667</v>
      </c>
      <c r="N426" s="1">
        <f>IFERROR(__xludf.DUMMYFUNCTION("""COMPUTED_VALUE"""),2.8324478E7)</f>
        <v>28324478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IFERROR(__xludf.DUMMYFUNCTION("""COMPUTED_VALUE"""),173.69)</f>
        <v>173.69</v>
      </c>
      <c r="D427" s="2">
        <f>IFERROR(__xludf.DUMMYFUNCTION("""COMPUTED_VALUE"""),45912.66666666667)</f>
        <v>45912.66667</v>
      </c>
      <c r="E427" s="1">
        <f>IFERROR(__xludf.DUMMYFUNCTION("""COMPUTED_VALUE"""),174.93)</f>
        <v>174.93</v>
      </c>
      <c r="G427" s="2">
        <f>IFERROR(__xludf.DUMMYFUNCTION("""COMPUTED_VALUE"""),45912.66666666667)</f>
        <v>45912.66667</v>
      </c>
      <c r="H427" s="1">
        <f>IFERROR(__xludf.DUMMYFUNCTION("""COMPUTED_VALUE"""),173.18)</f>
        <v>173.18</v>
      </c>
      <c r="J427" s="2">
        <f>IFERROR(__xludf.DUMMYFUNCTION("""COMPUTED_VALUE"""),45912.66666666667)</f>
        <v>45912.66667</v>
      </c>
      <c r="K427" s="1">
        <f>IFERROR(__xludf.DUMMYFUNCTION("""COMPUTED_VALUE"""),174.76)</f>
        <v>174.76</v>
      </c>
      <c r="M427" s="2">
        <f>IFERROR(__xludf.DUMMYFUNCTION("""COMPUTED_VALUE"""),45912.66666666667)</f>
        <v>45912.66667</v>
      </c>
      <c r="N427" s="1">
        <f>IFERROR(__xludf.DUMMYFUNCTION("""COMPUTED_VALUE"""),2.5618669E7)</f>
        <v>25618669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IFERROR(__xludf.DUMMYFUNCTION("""COMPUTED_VALUE"""),174.98)</f>
        <v>174.98</v>
      </c>
      <c r="D428" s="2">
        <f>IFERROR(__xludf.DUMMYFUNCTION("""COMPUTED_VALUE"""),45915.66666666667)</f>
        <v>45915.66667</v>
      </c>
      <c r="E428" s="1">
        <f>IFERROR(__xludf.DUMMYFUNCTION("""COMPUTED_VALUE"""),175.95)</f>
        <v>175.95</v>
      </c>
      <c r="G428" s="2">
        <f>IFERROR(__xludf.DUMMYFUNCTION("""COMPUTED_VALUE"""),45915.66666666667)</f>
        <v>45915.66667</v>
      </c>
      <c r="H428" s="1">
        <f>IFERROR(__xludf.DUMMYFUNCTION("""COMPUTED_VALUE"""),174.35)</f>
        <v>174.35</v>
      </c>
      <c r="J428" s="2">
        <f>IFERROR(__xludf.DUMMYFUNCTION("""COMPUTED_VALUE"""),45915.66666666667)</f>
        <v>45915.66667</v>
      </c>
      <c r="K428" s="1">
        <f>IFERROR(__xludf.DUMMYFUNCTION("""COMPUTED_VALUE"""),175.03)</f>
        <v>175.03</v>
      </c>
      <c r="M428" s="2">
        <f>IFERROR(__xludf.DUMMYFUNCTION("""COMPUTED_VALUE"""),45915.66666666667)</f>
        <v>45915.66667</v>
      </c>
      <c r="N428" s="1">
        <f>IFERROR(__xludf.DUMMYFUNCTION("""COMPUTED_VALUE"""),3.4446538E7)</f>
        <v>34446538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IFERROR(__xludf.DUMMYFUNCTION("""COMPUTED_VALUE"""),175.02)</f>
        <v>175.02</v>
      </c>
      <c r="D429" s="2">
        <f>IFERROR(__xludf.DUMMYFUNCTION("""COMPUTED_VALUE"""),45916.66666666667)</f>
        <v>45916.66667</v>
      </c>
      <c r="E429" s="1">
        <f>IFERROR(__xludf.DUMMYFUNCTION("""COMPUTED_VALUE"""),175.13)</f>
        <v>175.13</v>
      </c>
      <c r="G429" s="2">
        <f>IFERROR(__xludf.DUMMYFUNCTION("""COMPUTED_VALUE"""),45916.66666666667)</f>
        <v>45916.66667</v>
      </c>
      <c r="H429" s="1">
        <f>IFERROR(__xludf.DUMMYFUNCTION("""COMPUTED_VALUE"""),172.69)</f>
        <v>172.69</v>
      </c>
      <c r="J429" s="2">
        <f>IFERROR(__xludf.DUMMYFUNCTION("""COMPUTED_VALUE"""),45916.66666666667)</f>
        <v>45916.66667</v>
      </c>
      <c r="K429" s="1">
        <f>IFERROR(__xludf.DUMMYFUNCTION("""COMPUTED_VALUE"""),173.37)</f>
        <v>173.37</v>
      </c>
      <c r="M429" s="2">
        <f>IFERROR(__xludf.DUMMYFUNCTION("""COMPUTED_VALUE"""),45916.66666666667)</f>
        <v>45916.66667</v>
      </c>
      <c r="N429" s="1">
        <f>IFERROR(__xludf.DUMMYFUNCTION("""COMPUTED_VALUE"""),3.1085764E7)</f>
        <v>31085764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IFERROR(__xludf.DUMMYFUNCTION("""COMPUTED_VALUE"""),173.26)</f>
        <v>173.26</v>
      </c>
      <c r="D430" s="2">
        <f>IFERROR(__xludf.DUMMYFUNCTION("""COMPUTED_VALUE"""),45917.66666666667)</f>
        <v>45917.66667</v>
      </c>
      <c r="E430" s="1">
        <f>IFERROR(__xludf.DUMMYFUNCTION("""COMPUTED_VALUE"""),174.8)</f>
        <v>174.8</v>
      </c>
      <c r="G430" s="2">
        <f>IFERROR(__xludf.DUMMYFUNCTION("""COMPUTED_VALUE"""),45917.66666666667)</f>
        <v>45917.66667</v>
      </c>
      <c r="H430" s="1">
        <f>IFERROR(__xludf.DUMMYFUNCTION("""COMPUTED_VALUE"""),173.03)</f>
        <v>173.03</v>
      </c>
      <c r="J430" s="2">
        <f>IFERROR(__xludf.DUMMYFUNCTION("""COMPUTED_VALUE"""),45917.66666666667)</f>
        <v>45917.66667</v>
      </c>
      <c r="K430" s="1">
        <f>IFERROR(__xludf.DUMMYFUNCTION("""COMPUTED_VALUE"""),174.57)</f>
        <v>174.57</v>
      </c>
      <c r="M430" s="2">
        <f>IFERROR(__xludf.DUMMYFUNCTION("""COMPUTED_VALUE"""),45917.66666666667)</f>
        <v>45917.66667</v>
      </c>
      <c r="N430" s="1">
        <f>IFERROR(__xludf.DUMMYFUNCTION("""COMPUTED_VALUE"""),2.8170137E7)</f>
        <v>28170137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IFERROR(__xludf.DUMMYFUNCTION("""COMPUTED_VALUE"""),172.86)</f>
        <v>172.86</v>
      </c>
      <c r="D431" s="2">
        <f>IFERROR(__xludf.DUMMYFUNCTION("""COMPUTED_VALUE"""),45918.66666666667)</f>
        <v>45918.66667</v>
      </c>
      <c r="E431" s="1">
        <f>IFERROR(__xludf.DUMMYFUNCTION("""COMPUTED_VALUE"""),174.08)</f>
        <v>174.08</v>
      </c>
      <c r="G431" s="2">
        <f>IFERROR(__xludf.DUMMYFUNCTION("""COMPUTED_VALUE"""),45918.66666666667)</f>
        <v>45918.66667</v>
      </c>
      <c r="H431" s="1">
        <f>IFERROR(__xludf.DUMMYFUNCTION("""COMPUTED_VALUE"""),172.28)</f>
        <v>172.28</v>
      </c>
      <c r="J431" s="2">
        <f>IFERROR(__xludf.DUMMYFUNCTION("""COMPUTED_VALUE"""),45918.66666666667)</f>
        <v>45918.66667</v>
      </c>
      <c r="K431" s="1">
        <f>IFERROR(__xludf.DUMMYFUNCTION("""COMPUTED_VALUE"""),172.62)</f>
        <v>172.62</v>
      </c>
      <c r="M431" s="2">
        <f>IFERROR(__xludf.DUMMYFUNCTION("""COMPUTED_VALUE"""),45918.66666666667)</f>
        <v>45918.66667</v>
      </c>
      <c r="N431" s="1">
        <f>IFERROR(__xludf.DUMMYFUNCTION("""COMPUTED_VALUE"""),3.3529358E7)</f>
        <v>33529358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IFERROR(__xludf.DUMMYFUNCTION("""COMPUTED_VALUE"""),172.97)</f>
        <v>172.97</v>
      </c>
      <c r="D432" s="2">
        <f>IFERROR(__xludf.DUMMYFUNCTION("""COMPUTED_VALUE"""),45919.66666666667)</f>
        <v>45919.66667</v>
      </c>
      <c r="E432" s="1">
        <f>IFERROR(__xludf.DUMMYFUNCTION("""COMPUTED_VALUE"""),172.97)</f>
        <v>172.97</v>
      </c>
      <c r="G432" s="2">
        <f>IFERROR(__xludf.DUMMYFUNCTION("""COMPUTED_VALUE"""),45919.66666666667)</f>
        <v>45919.66667</v>
      </c>
      <c r="H432" s="1">
        <f>IFERROR(__xludf.DUMMYFUNCTION("""COMPUTED_VALUE"""),171.05)</f>
        <v>171.05</v>
      </c>
      <c r="J432" s="2">
        <f>IFERROR(__xludf.DUMMYFUNCTION("""COMPUTED_VALUE"""),45919.66666666667)</f>
        <v>45919.66667</v>
      </c>
      <c r="K432" s="1">
        <f>IFERROR(__xludf.DUMMYFUNCTION("""COMPUTED_VALUE"""),171.52)</f>
        <v>171.52</v>
      </c>
      <c r="M432" s="2">
        <f>IFERROR(__xludf.DUMMYFUNCTION("""COMPUTED_VALUE"""),45919.66666666667)</f>
        <v>45919.66667</v>
      </c>
      <c r="N432" s="1">
        <f>IFERROR(__xludf.DUMMYFUNCTION("""COMPUTED_VALUE"""),7.1342482E7)</f>
        <v>71342482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IFERROR(__xludf.DUMMYFUNCTION("""COMPUTED_VALUE"""),171.06)</f>
        <v>171.06</v>
      </c>
      <c r="D433" s="2">
        <f>IFERROR(__xludf.DUMMYFUNCTION("""COMPUTED_VALUE"""),45922.66666666667)</f>
        <v>45922.66667</v>
      </c>
      <c r="E433" s="1">
        <f>IFERROR(__xludf.DUMMYFUNCTION("""COMPUTED_VALUE"""),171.87)</f>
        <v>171.87</v>
      </c>
      <c r="G433" s="2">
        <f>IFERROR(__xludf.DUMMYFUNCTION("""COMPUTED_VALUE"""),45922.66666666667)</f>
        <v>45922.66667</v>
      </c>
      <c r="H433" s="1">
        <f>IFERROR(__xludf.DUMMYFUNCTION("""COMPUTED_VALUE"""),169.97)</f>
        <v>169.97</v>
      </c>
      <c r="J433" s="2">
        <f>IFERROR(__xludf.DUMMYFUNCTION("""COMPUTED_VALUE"""),45922.66666666667)</f>
        <v>45922.66667</v>
      </c>
      <c r="K433" s="1">
        <f>IFERROR(__xludf.DUMMYFUNCTION("""COMPUTED_VALUE"""),171.02)</f>
        <v>171.02</v>
      </c>
      <c r="M433" s="2">
        <f>IFERROR(__xludf.DUMMYFUNCTION("""COMPUTED_VALUE"""),45922.66666666667)</f>
        <v>45922.66667</v>
      </c>
      <c r="N433" s="1">
        <f>IFERROR(__xludf.DUMMYFUNCTION("""COMPUTED_VALUE"""),2.7391318E7)</f>
        <v>27391318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IFERROR(__xludf.DUMMYFUNCTION("""COMPUTED_VALUE"""),171.01)</f>
        <v>171.01</v>
      </c>
      <c r="D434" s="2">
        <f>IFERROR(__xludf.DUMMYFUNCTION("""COMPUTED_VALUE"""),45923.66666666667)</f>
        <v>45923.66667</v>
      </c>
      <c r="E434" s="1">
        <f>IFERROR(__xludf.DUMMYFUNCTION("""COMPUTED_VALUE"""),171.51)</f>
        <v>171.51</v>
      </c>
      <c r="G434" s="2">
        <f>IFERROR(__xludf.DUMMYFUNCTION("""COMPUTED_VALUE"""),45923.66666666667)</f>
        <v>45923.66667</v>
      </c>
      <c r="H434" s="1">
        <f>IFERROR(__xludf.DUMMYFUNCTION("""COMPUTED_VALUE"""),169.0)</f>
        <v>169</v>
      </c>
      <c r="J434" s="2">
        <f>IFERROR(__xludf.DUMMYFUNCTION("""COMPUTED_VALUE"""),45923.66666666667)</f>
        <v>45923.66667</v>
      </c>
      <c r="K434" s="1">
        <f>IFERROR(__xludf.DUMMYFUNCTION("""COMPUTED_VALUE"""),170.29)</f>
        <v>170.29</v>
      </c>
      <c r="M434" s="2">
        <f>IFERROR(__xludf.DUMMYFUNCTION("""COMPUTED_VALUE"""),45923.66666666667)</f>
        <v>45923.66667</v>
      </c>
      <c r="N434" s="1">
        <f>IFERROR(__xludf.DUMMYFUNCTION("""COMPUTED_VALUE"""),3.0554404E7)</f>
        <v>30554404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IFERROR(__xludf.DUMMYFUNCTION("""COMPUTED_VALUE"""),169.56)</f>
        <v>169.56</v>
      </c>
      <c r="D435" s="2">
        <f>IFERROR(__xludf.DUMMYFUNCTION("""COMPUTED_VALUE"""),45924.66666666667)</f>
        <v>45924.66667</v>
      </c>
      <c r="E435" s="1">
        <f>IFERROR(__xludf.DUMMYFUNCTION("""COMPUTED_VALUE"""),170.01)</f>
        <v>170.01</v>
      </c>
      <c r="G435" s="2">
        <f>IFERROR(__xludf.DUMMYFUNCTION("""COMPUTED_VALUE"""),45924.66666666667)</f>
        <v>45924.66667</v>
      </c>
      <c r="H435" s="1">
        <f>IFERROR(__xludf.DUMMYFUNCTION("""COMPUTED_VALUE"""),166.78)</f>
        <v>166.78</v>
      </c>
      <c r="J435" s="2">
        <f>IFERROR(__xludf.DUMMYFUNCTION("""COMPUTED_VALUE"""),45924.66666666667)</f>
        <v>45924.66667</v>
      </c>
      <c r="K435" s="1">
        <f>IFERROR(__xludf.DUMMYFUNCTION("""COMPUTED_VALUE"""),167.64)</f>
        <v>167.64</v>
      </c>
      <c r="M435" s="2">
        <f>IFERROR(__xludf.DUMMYFUNCTION("""COMPUTED_VALUE"""),45924.66666666667)</f>
        <v>45924.66667</v>
      </c>
      <c r="N435" s="1">
        <f>IFERROR(__xludf.DUMMYFUNCTION("""COMPUTED_VALUE"""),3.0072373E7)</f>
        <v>30072373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IFERROR(__xludf.DUMMYFUNCTION("""COMPUTED_VALUE"""),168.67)</f>
        <v>168.67</v>
      </c>
      <c r="D436" s="2">
        <f>IFERROR(__xludf.DUMMYFUNCTION("""COMPUTED_VALUE"""),45925.66666666667)</f>
        <v>45925.66667</v>
      </c>
      <c r="E436" s="1">
        <f>IFERROR(__xludf.DUMMYFUNCTION("""COMPUTED_VALUE"""),170.08)</f>
        <v>170.08</v>
      </c>
      <c r="G436" s="2">
        <f>IFERROR(__xludf.DUMMYFUNCTION("""COMPUTED_VALUE"""),45925.66666666667)</f>
        <v>45925.66667</v>
      </c>
      <c r="H436" s="1">
        <f>IFERROR(__xludf.DUMMYFUNCTION("""COMPUTED_VALUE"""),167.51)</f>
        <v>167.51</v>
      </c>
      <c r="J436" s="2">
        <f>IFERROR(__xludf.DUMMYFUNCTION("""COMPUTED_VALUE"""),45925.66666666667)</f>
        <v>45925.66667</v>
      </c>
      <c r="K436" s="1">
        <f>IFERROR(__xludf.DUMMYFUNCTION("""COMPUTED_VALUE"""),167.53)</f>
        <v>167.53</v>
      </c>
      <c r="M436" s="2">
        <f>IFERROR(__xludf.DUMMYFUNCTION("""COMPUTED_VALUE"""),45925.66666666667)</f>
        <v>45925.66667</v>
      </c>
      <c r="N436" s="1">
        <f>IFERROR(__xludf.DUMMYFUNCTION("""COMPUTED_VALUE"""),2.8282624E7)</f>
        <v>28282624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IFERROR(__xludf.DUMMYFUNCTION("""COMPUTED_VALUE"""),167.53)</f>
        <v>167.53</v>
      </c>
      <c r="D437" s="2">
        <f>IFERROR(__xludf.DUMMYFUNCTION("""COMPUTED_VALUE"""),45926.66666666667)</f>
        <v>45926.66667</v>
      </c>
      <c r="E437" s="1">
        <f>IFERROR(__xludf.DUMMYFUNCTION("""COMPUTED_VALUE"""),169.05)</f>
        <v>169.05</v>
      </c>
      <c r="G437" s="2">
        <f>IFERROR(__xludf.DUMMYFUNCTION("""COMPUTED_VALUE"""),45926.66666666667)</f>
        <v>45926.66667</v>
      </c>
      <c r="H437" s="1">
        <f>IFERROR(__xludf.DUMMYFUNCTION("""COMPUTED_VALUE"""),167.3)</f>
        <v>167.3</v>
      </c>
      <c r="J437" s="2">
        <f>IFERROR(__xludf.DUMMYFUNCTION("""COMPUTED_VALUE"""),45926.66666666667)</f>
        <v>45926.66667</v>
      </c>
      <c r="K437" s="1">
        <f>IFERROR(__xludf.DUMMYFUNCTION("""COMPUTED_VALUE"""),167.59)</f>
        <v>167.59</v>
      </c>
      <c r="M437" s="2">
        <f>IFERROR(__xludf.DUMMYFUNCTION("""COMPUTED_VALUE"""),45926.66666666667)</f>
        <v>45926.66667</v>
      </c>
      <c r="N437" s="1">
        <f>IFERROR(__xludf.DUMMYFUNCTION("""COMPUTED_VALUE"""),2.7538477E7)</f>
        <v>27538477</v>
      </c>
    </row>
  </sheetData>
  <drawing r:id="rId1"/>
</worksheet>
</file>