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IFERROR(__xludf.DUMMYFUNCTION("GOOGLEFINANCE(""DJUSFD"",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IFERROR(__xludf.DUMMYFUNCTION("GOOGLEFINANCE(""DJUSFD"",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IFERROR(__xludf.DUMMYFUNCTION("GOOGLEFINANCE(""DJUSFD"",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IFERROR(__xludf.DUMMYFUNCTION("GOOGLEFINANCE(""DJUSFD"",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IFERROR(__xludf.DUMMYFUNCTION("GOOGLEFINANCE(""DJUSFD"",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IFERROR(__xludf.DUMMYFUNCTION("""COMPUTED_VALUE"""),896.01)</f>
        <v>896.01</v>
      </c>
      <c r="D2" s="2">
        <f>IFERROR(__xludf.DUMMYFUNCTION("""COMPUTED_VALUE"""),45293.66666666667)</f>
        <v>45293.66667</v>
      </c>
      <c r="E2" s="1">
        <f>IFERROR(__xludf.DUMMYFUNCTION("""COMPUTED_VALUE"""),911.74)</f>
        <v>911.74</v>
      </c>
      <c r="G2" s="2">
        <f>IFERROR(__xludf.DUMMYFUNCTION("""COMPUTED_VALUE"""),45293.66666666667)</f>
        <v>45293.66667</v>
      </c>
      <c r="H2" s="1">
        <f>IFERROR(__xludf.DUMMYFUNCTION("""COMPUTED_VALUE"""),894.73)</f>
        <v>894.73</v>
      </c>
      <c r="J2" s="2">
        <f>IFERROR(__xludf.DUMMYFUNCTION("""COMPUTED_VALUE"""),45293.66666666667)</f>
        <v>45293.66667</v>
      </c>
      <c r="K2" s="1">
        <f>IFERROR(__xludf.DUMMYFUNCTION("""COMPUTED_VALUE"""),909.53)</f>
        <v>909.53</v>
      </c>
      <c r="M2" s="2">
        <f>IFERROR(__xludf.DUMMYFUNCTION("""COMPUTED_VALUE"""),45293.66666666667)</f>
        <v>45293.66667</v>
      </c>
      <c r="N2" s="1">
        <f>IFERROR(__xludf.DUMMYFUNCTION("""COMPUTED_VALUE"""),2.0468116E7)</f>
        <v>20468116</v>
      </c>
    </row>
    <row r="3">
      <c r="A3" s="2">
        <f>IFERROR(__xludf.DUMMYFUNCTION("""COMPUTED_VALUE"""),45294.66666666667)</f>
        <v>45294.66667</v>
      </c>
      <c r="B3" s="1">
        <f>IFERROR(__xludf.DUMMYFUNCTION("""COMPUTED_VALUE"""),914.12)</f>
        <v>914.12</v>
      </c>
      <c r="D3" s="2">
        <f>IFERROR(__xludf.DUMMYFUNCTION("""COMPUTED_VALUE"""),45294.66666666667)</f>
        <v>45294.66667</v>
      </c>
      <c r="E3" s="1">
        <f>IFERROR(__xludf.DUMMYFUNCTION("""COMPUTED_VALUE"""),917.53)</f>
        <v>917.53</v>
      </c>
      <c r="G3" s="2">
        <f>IFERROR(__xludf.DUMMYFUNCTION("""COMPUTED_VALUE"""),45294.66666666667)</f>
        <v>45294.66667</v>
      </c>
      <c r="H3" s="1">
        <f>IFERROR(__xludf.DUMMYFUNCTION("""COMPUTED_VALUE"""),909.08)</f>
        <v>909.08</v>
      </c>
      <c r="J3" s="2">
        <f>IFERROR(__xludf.DUMMYFUNCTION("""COMPUTED_VALUE"""),45294.66666666667)</f>
        <v>45294.66667</v>
      </c>
      <c r="K3" s="1">
        <f>IFERROR(__xludf.DUMMYFUNCTION("""COMPUTED_VALUE"""),909.51)</f>
        <v>909.51</v>
      </c>
      <c r="M3" s="2">
        <f>IFERROR(__xludf.DUMMYFUNCTION("""COMPUTED_VALUE"""),45294.66666666667)</f>
        <v>45294.66667</v>
      </c>
      <c r="N3" s="1">
        <f>IFERROR(__xludf.DUMMYFUNCTION("""COMPUTED_VALUE"""),1.4629649E7)</f>
        <v>14629649</v>
      </c>
    </row>
    <row r="4">
      <c r="A4" s="2">
        <f>IFERROR(__xludf.DUMMYFUNCTION("""COMPUTED_VALUE"""),45295.66666666667)</f>
        <v>45295.66667</v>
      </c>
      <c r="B4" s="1">
        <f>IFERROR(__xludf.DUMMYFUNCTION("""COMPUTED_VALUE"""),911.28)</f>
        <v>911.28</v>
      </c>
      <c r="D4" s="2">
        <f>IFERROR(__xludf.DUMMYFUNCTION("""COMPUTED_VALUE"""),45295.66666666667)</f>
        <v>45295.66667</v>
      </c>
      <c r="E4" s="1">
        <f>IFERROR(__xludf.DUMMYFUNCTION("""COMPUTED_VALUE"""),915.85)</f>
        <v>915.85</v>
      </c>
      <c r="G4" s="2">
        <f>IFERROR(__xludf.DUMMYFUNCTION("""COMPUTED_VALUE"""),45295.66666666667)</f>
        <v>45295.66667</v>
      </c>
      <c r="H4" s="1">
        <f>IFERROR(__xludf.DUMMYFUNCTION("""COMPUTED_VALUE"""),908.58)</f>
        <v>908.58</v>
      </c>
      <c r="J4" s="2">
        <f>IFERROR(__xludf.DUMMYFUNCTION("""COMPUTED_VALUE"""),45295.66666666667)</f>
        <v>45295.66667</v>
      </c>
      <c r="K4" s="1">
        <f>IFERROR(__xludf.DUMMYFUNCTION("""COMPUTED_VALUE"""),908.68)</f>
        <v>908.68</v>
      </c>
      <c r="M4" s="2">
        <f>IFERROR(__xludf.DUMMYFUNCTION("""COMPUTED_VALUE"""),45295.66666666667)</f>
        <v>45295.66667</v>
      </c>
      <c r="N4" s="1">
        <f>IFERROR(__xludf.DUMMYFUNCTION("""COMPUTED_VALUE"""),1.7395157E7)</f>
        <v>17395157</v>
      </c>
    </row>
    <row r="5">
      <c r="A5" s="2">
        <f>IFERROR(__xludf.DUMMYFUNCTION("""COMPUTED_VALUE"""),45296.66666666667)</f>
        <v>45296.66667</v>
      </c>
      <c r="B5" s="1">
        <f>IFERROR(__xludf.DUMMYFUNCTION("""COMPUTED_VALUE"""),909.84)</f>
        <v>909.84</v>
      </c>
      <c r="D5" s="2">
        <f>IFERROR(__xludf.DUMMYFUNCTION("""COMPUTED_VALUE"""),45296.66666666667)</f>
        <v>45296.66667</v>
      </c>
      <c r="E5" s="1">
        <f>IFERROR(__xludf.DUMMYFUNCTION("""COMPUTED_VALUE"""),919.27)</f>
        <v>919.27</v>
      </c>
      <c r="G5" s="2">
        <f>IFERROR(__xludf.DUMMYFUNCTION("""COMPUTED_VALUE"""),45296.66666666667)</f>
        <v>45296.66667</v>
      </c>
      <c r="H5" s="1">
        <f>IFERROR(__xludf.DUMMYFUNCTION("""COMPUTED_VALUE"""),906.93)</f>
        <v>906.93</v>
      </c>
      <c r="J5" s="2">
        <f>IFERROR(__xludf.DUMMYFUNCTION("""COMPUTED_VALUE"""),45296.66666666667)</f>
        <v>45296.66667</v>
      </c>
      <c r="K5" s="1">
        <f>IFERROR(__xludf.DUMMYFUNCTION("""COMPUTED_VALUE"""),917.81)</f>
        <v>917.81</v>
      </c>
      <c r="M5" s="2">
        <f>IFERROR(__xludf.DUMMYFUNCTION("""COMPUTED_VALUE"""),45296.66666666667)</f>
        <v>45296.66667</v>
      </c>
      <c r="N5" s="1">
        <f>IFERROR(__xludf.DUMMYFUNCTION("""COMPUTED_VALUE"""),1.8157275E7)</f>
        <v>18157275</v>
      </c>
    </row>
    <row r="6">
      <c r="A6" s="2">
        <f>IFERROR(__xludf.DUMMYFUNCTION("""COMPUTED_VALUE"""),45299.66666666667)</f>
        <v>45299.66667</v>
      </c>
      <c r="B6" s="1">
        <f>IFERROR(__xludf.DUMMYFUNCTION("""COMPUTED_VALUE"""),916.39)</f>
        <v>916.39</v>
      </c>
      <c r="D6" s="2">
        <f>IFERROR(__xludf.DUMMYFUNCTION("""COMPUTED_VALUE"""),45299.66666666667)</f>
        <v>45299.66667</v>
      </c>
      <c r="E6" s="1">
        <f>IFERROR(__xludf.DUMMYFUNCTION("""COMPUTED_VALUE"""),917.83)</f>
        <v>917.83</v>
      </c>
      <c r="G6" s="2">
        <f>IFERROR(__xludf.DUMMYFUNCTION("""COMPUTED_VALUE"""),45299.66666666667)</f>
        <v>45299.66667</v>
      </c>
      <c r="H6" s="1">
        <f>IFERROR(__xludf.DUMMYFUNCTION("""COMPUTED_VALUE"""),908.63)</f>
        <v>908.63</v>
      </c>
      <c r="J6" s="2">
        <f>IFERROR(__xludf.DUMMYFUNCTION("""COMPUTED_VALUE"""),45299.66666666667)</f>
        <v>45299.66667</v>
      </c>
      <c r="K6" s="1">
        <f>IFERROR(__xludf.DUMMYFUNCTION("""COMPUTED_VALUE"""),917.49)</f>
        <v>917.49</v>
      </c>
      <c r="M6" s="2">
        <f>IFERROR(__xludf.DUMMYFUNCTION("""COMPUTED_VALUE"""),45299.66666666667)</f>
        <v>45299.66667</v>
      </c>
      <c r="N6" s="1">
        <f>IFERROR(__xludf.DUMMYFUNCTION("""COMPUTED_VALUE"""),1.3000707E7)</f>
        <v>13000707</v>
      </c>
    </row>
    <row r="7">
      <c r="A7" s="2">
        <f>IFERROR(__xludf.DUMMYFUNCTION("""COMPUTED_VALUE"""),45300.66666666667)</f>
        <v>45300.66667</v>
      </c>
      <c r="B7" s="1">
        <f>IFERROR(__xludf.DUMMYFUNCTION("""COMPUTED_VALUE"""),915.79)</f>
        <v>915.79</v>
      </c>
      <c r="D7" s="2">
        <f>IFERROR(__xludf.DUMMYFUNCTION("""COMPUTED_VALUE"""),45300.66666666667)</f>
        <v>45300.66667</v>
      </c>
      <c r="E7" s="1">
        <f>IFERROR(__xludf.DUMMYFUNCTION("""COMPUTED_VALUE"""),919.7)</f>
        <v>919.7</v>
      </c>
      <c r="G7" s="2">
        <f>IFERROR(__xludf.DUMMYFUNCTION("""COMPUTED_VALUE"""),45300.66666666667)</f>
        <v>45300.66667</v>
      </c>
      <c r="H7" s="1">
        <f>IFERROR(__xludf.DUMMYFUNCTION("""COMPUTED_VALUE"""),911.64)</f>
        <v>911.64</v>
      </c>
      <c r="J7" s="2">
        <f>IFERROR(__xludf.DUMMYFUNCTION("""COMPUTED_VALUE"""),45300.66666666667)</f>
        <v>45300.66667</v>
      </c>
      <c r="K7" s="1">
        <f>IFERROR(__xludf.DUMMYFUNCTION("""COMPUTED_VALUE"""),919.19)</f>
        <v>919.19</v>
      </c>
      <c r="M7" s="2">
        <f>IFERROR(__xludf.DUMMYFUNCTION("""COMPUTED_VALUE"""),45300.66666666667)</f>
        <v>45300.66667</v>
      </c>
      <c r="N7" s="1">
        <f>IFERROR(__xludf.DUMMYFUNCTION("""COMPUTED_VALUE"""),1.2409846E7)</f>
        <v>12409846</v>
      </c>
    </row>
    <row r="8">
      <c r="A8" s="2">
        <f>IFERROR(__xludf.DUMMYFUNCTION("""COMPUTED_VALUE"""),45301.66666666667)</f>
        <v>45301.66667</v>
      </c>
      <c r="B8" s="1">
        <f>IFERROR(__xludf.DUMMYFUNCTION("""COMPUTED_VALUE"""),917.45)</f>
        <v>917.45</v>
      </c>
      <c r="D8" s="2">
        <f>IFERROR(__xludf.DUMMYFUNCTION("""COMPUTED_VALUE"""),45301.66666666667)</f>
        <v>45301.66667</v>
      </c>
      <c r="E8" s="1">
        <f>IFERROR(__xludf.DUMMYFUNCTION("""COMPUTED_VALUE"""),922.12)</f>
        <v>922.12</v>
      </c>
      <c r="G8" s="2">
        <f>IFERROR(__xludf.DUMMYFUNCTION("""COMPUTED_VALUE"""),45301.66666666667)</f>
        <v>45301.66667</v>
      </c>
      <c r="H8" s="1">
        <f>IFERROR(__xludf.DUMMYFUNCTION("""COMPUTED_VALUE"""),916.19)</f>
        <v>916.19</v>
      </c>
      <c r="J8" s="2">
        <f>IFERROR(__xludf.DUMMYFUNCTION("""COMPUTED_VALUE"""),45301.66666666667)</f>
        <v>45301.66667</v>
      </c>
      <c r="K8" s="1">
        <f>IFERROR(__xludf.DUMMYFUNCTION("""COMPUTED_VALUE"""),916.27)</f>
        <v>916.27</v>
      </c>
      <c r="M8" s="2">
        <f>IFERROR(__xludf.DUMMYFUNCTION("""COMPUTED_VALUE"""),45301.66666666667)</f>
        <v>45301.66667</v>
      </c>
      <c r="N8" s="1">
        <f>IFERROR(__xludf.DUMMYFUNCTION("""COMPUTED_VALUE"""),1.237156E7)</f>
        <v>12371560</v>
      </c>
    </row>
    <row r="9">
      <c r="A9" s="2">
        <f>IFERROR(__xludf.DUMMYFUNCTION("""COMPUTED_VALUE"""),45302.66666666667)</f>
        <v>45302.66667</v>
      </c>
      <c r="B9" s="1">
        <f>IFERROR(__xludf.DUMMYFUNCTION("""COMPUTED_VALUE"""),916.53)</f>
        <v>916.53</v>
      </c>
      <c r="D9" s="2">
        <f>IFERROR(__xludf.DUMMYFUNCTION("""COMPUTED_VALUE"""),45302.66666666667)</f>
        <v>45302.66667</v>
      </c>
      <c r="E9" s="1">
        <f>IFERROR(__xludf.DUMMYFUNCTION("""COMPUTED_VALUE"""),917.24)</f>
        <v>917.24</v>
      </c>
      <c r="G9" s="2">
        <f>IFERROR(__xludf.DUMMYFUNCTION("""COMPUTED_VALUE"""),45302.66666666667)</f>
        <v>45302.66667</v>
      </c>
      <c r="H9" s="1">
        <f>IFERROR(__xludf.DUMMYFUNCTION("""COMPUTED_VALUE"""),910.65)</f>
        <v>910.65</v>
      </c>
      <c r="J9" s="2">
        <f>IFERROR(__xludf.DUMMYFUNCTION("""COMPUTED_VALUE"""),45302.66666666667)</f>
        <v>45302.66667</v>
      </c>
      <c r="K9" s="1">
        <f>IFERROR(__xludf.DUMMYFUNCTION("""COMPUTED_VALUE"""),916.78)</f>
        <v>916.78</v>
      </c>
      <c r="M9" s="2">
        <f>IFERROR(__xludf.DUMMYFUNCTION("""COMPUTED_VALUE"""),45302.66666666667)</f>
        <v>45302.66667</v>
      </c>
      <c r="N9" s="1">
        <f>IFERROR(__xludf.DUMMYFUNCTION("""COMPUTED_VALUE"""),1.1750019E7)</f>
        <v>11750019</v>
      </c>
    </row>
    <row r="10">
      <c r="A10" s="2">
        <f>IFERROR(__xludf.DUMMYFUNCTION("""COMPUTED_VALUE"""),45303.66666666667)</f>
        <v>45303.66667</v>
      </c>
      <c r="B10" s="1">
        <f>IFERROR(__xludf.DUMMYFUNCTION("""COMPUTED_VALUE"""),919.39)</f>
        <v>919.39</v>
      </c>
      <c r="D10" s="2">
        <f>IFERROR(__xludf.DUMMYFUNCTION("""COMPUTED_VALUE"""),45303.66666666667)</f>
        <v>45303.66667</v>
      </c>
      <c r="E10" s="1">
        <f>IFERROR(__xludf.DUMMYFUNCTION("""COMPUTED_VALUE"""),920.96)</f>
        <v>920.96</v>
      </c>
      <c r="G10" s="2">
        <f>IFERROR(__xludf.DUMMYFUNCTION("""COMPUTED_VALUE"""),45303.66666666667)</f>
        <v>45303.66667</v>
      </c>
      <c r="H10" s="1">
        <f>IFERROR(__xludf.DUMMYFUNCTION("""COMPUTED_VALUE"""),914.42)</f>
        <v>914.42</v>
      </c>
      <c r="J10" s="2">
        <f>IFERROR(__xludf.DUMMYFUNCTION("""COMPUTED_VALUE"""),45303.66666666667)</f>
        <v>45303.66667</v>
      </c>
      <c r="K10" s="1">
        <f>IFERROR(__xludf.DUMMYFUNCTION("""COMPUTED_VALUE"""),917.87)</f>
        <v>917.87</v>
      </c>
      <c r="M10" s="2">
        <f>IFERROR(__xludf.DUMMYFUNCTION("""COMPUTED_VALUE"""),45303.66666666667)</f>
        <v>45303.66667</v>
      </c>
      <c r="N10" s="1">
        <f>IFERROR(__xludf.DUMMYFUNCTION("""COMPUTED_VALUE"""),1.10469E7)</f>
        <v>11046900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IFERROR(__xludf.DUMMYFUNCTION("""COMPUTED_VALUE"""),918.62)</f>
        <v>918.62</v>
      </c>
      <c r="D11" s="2">
        <f>IFERROR(__xludf.DUMMYFUNCTION("""COMPUTED_VALUE"""),45307.66666666667)</f>
        <v>45307.66667</v>
      </c>
      <c r="E11" s="1">
        <f>IFERROR(__xludf.DUMMYFUNCTION("""COMPUTED_VALUE"""),920.08)</f>
        <v>920.08</v>
      </c>
      <c r="G11" s="2">
        <f>IFERROR(__xludf.DUMMYFUNCTION("""COMPUTED_VALUE"""),45307.66666666667)</f>
        <v>45307.66667</v>
      </c>
      <c r="H11" s="1">
        <f>IFERROR(__xludf.DUMMYFUNCTION("""COMPUTED_VALUE"""),913.87)</f>
        <v>913.87</v>
      </c>
      <c r="J11" s="2">
        <f>IFERROR(__xludf.DUMMYFUNCTION("""COMPUTED_VALUE"""),45307.66666666667)</f>
        <v>45307.66667</v>
      </c>
      <c r="K11" s="1">
        <f>IFERROR(__xludf.DUMMYFUNCTION("""COMPUTED_VALUE"""),915.4)</f>
        <v>915.4</v>
      </c>
      <c r="M11" s="2">
        <f>IFERROR(__xludf.DUMMYFUNCTION("""COMPUTED_VALUE"""),45307.66666666667)</f>
        <v>45307.66667</v>
      </c>
      <c r="N11" s="1">
        <f>IFERROR(__xludf.DUMMYFUNCTION("""COMPUTED_VALUE"""),1.563729E7)</f>
        <v>15637290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IFERROR(__xludf.DUMMYFUNCTION("""COMPUTED_VALUE"""),912.87)</f>
        <v>912.87</v>
      </c>
      <c r="D12" s="2">
        <f>IFERROR(__xludf.DUMMYFUNCTION("""COMPUTED_VALUE"""),45308.66666666667)</f>
        <v>45308.66667</v>
      </c>
      <c r="E12" s="1">
        <f>IFERROR(__xludf.DUMMYFUNCTION("""COMPUTED_VALUE"""),921.5)</f>
        <v>921.5</v>
      </c>
      <c r="G12" s="2">
        <f>IFERROR(__xludf.DUMMYFUNCTION("""COMPUTED_VALUE"""),45308.66666666667)</f>
        <v>45308.66667</v>
      </c>
      <c r="H12" s="1">
        <f>IFERROR(__xludf.DUMMYFUNCTION("""COMPUTED_VALUE"""),912.58)</f>
        <v>912.58</v>
      </c>
      <c r="J12" s="2">
        <f>IFERROR(__xludf.DUMMYFUNCTION("""COMPUTED_VALUE"""),45308.66666666667)</f>
        <v>45308.66667</v>
      </c>
      <c r="K12" s="1">
        <f>IFERROR(__xludf.DUMMYFUNCTION("""COMPUTED_VALUE"""),915.63)</f>
        <v>915.63</v>
      </c>
      <c r="M12" s="2">
        <f>IFERROR(__xludf.DUMMYFUNCTION("""COMPUTED_VALUE"""),45308.66666666667)</f>
        <v>45308.66667</v>
      </c>
      <c r="N12" s="1">
        <f>IFERROR(__xludf.DUMMYFUNCTION("""COMPUTED_VALUE"""),1.4275956E7)</f>
        <v>14275956</v>
      </c>
    </row>
    <row r="13">
      <c r="A13" s="2">
        <f>IFERROR(__xludf.DUMMYFUNCTION("""COMPUTED_VALUE"""),45309.66666666667)</f>
        <v>45309.66667</v>
      </c>
      <c r="B13" s="1">
        <f>IFERROR(__xludf.DUMMYFUNCTION("""COMPUTED_VALUE"""),912.46)</f>
        <v>912.46</v>
      </c>
      <c r="D13" s="2">
        <f>IFERROR(__xludf.DUMMYFUNCTION("""COMPUTED_VALUE"""),45309.66666666667)</f>
        <v>45309.66667</v>
      </c>
      <c r="E13" s="1">
        <f>IFERROR(__xludf.DUMMYFUNCTION("""COMPUTED_VALUE"""),916.54)</f>
        <v>916.54</v>
      </c>
      <c r="G13" s="2">
        <f>IFERROR(__xludf.DUMMYFUNCTION("""COMPUTED_VALUE"""),45309.66666666667)</f>
        <v>45309.66667</v>
      </c>
      <c r="H13" s="1">
        <f>IFERROR(__xludf.DUMMYFUNCTION("""COMPUTED_VALUE"""),907.08)</f>
        <v>907.08</v>
      </c>
      <c r="J13" s="2">
        <f>IFERROR(__xludf.DUMMYFUNCTION("""COMPUTED_VALUE"""),45309.66666666667)</f>
        <v>45309.66667</v>
      </c>
      <c r="K13" s="1">
        <f>IFERROR(__xludf.DUMMYFUNCTION("""COMPUTED_VALUE"""),915.43)</f>
        <v>915.43</v>
      </c>
      <c r="M13" s="2">
        <f>IFERROR(__xludf.DUMMYFUNCTION("""COMPUTED_VALUE"""),45309.66666666667)</f>
        <v>45309.66667</v>
      </c>
      <c r="N13" s="1">
        <f>IFERROR(__xludf.DUMMYFUNCTION("""COMPUTED_VALUE"""),1.5375139E7)</f>
        <v>15375139</v>
      </c>
    </row>
    <row r="14">
      <c r="A14" s="2">
        <f>IFERROR(__xludf.DUMMYFUNCTION("""COMPUTED_VALUE"""),45310.66666666667)</f>
        <v>45310.66667</v>
      </c>
      <c r="B14" s="1">
        <f>IFERROR(__xludf.DUMMYFUNCTION("""COMPUTED_VALUE"""),916.01)</f>
        <v>916.01</v>
      </c>
      <c r="D14" s="2">
        <f>IFERROR(__xludf.DUMMYFUNCTION("""COMPUTED_VALUE"""),45310.66666666667)</f>
        <v>45310.66667</v>
      </c>
      <c r="E14" s="1">
        <f>IFERROR(__xludf.DUMMYFUNCTION("""COMPUTED_VALUE"""),917.68)</f>
        <v>917.68</v>
      </c>
      <c r="G14" s="2">
        <f>IFERROR(__xludf.DUMMYFUNCTION("""COMPUTED_VALUE"""),45310.66666666667)</f>
        <v>45310.66667</v>
      </c>
      <c r="H14" s="1">
        <f>IFERROR(__xludf.DUMMYFUNCTION("""COMPUTED_VALUE"""),906.93)</f>
        <v>906.93</v>
      </c>
      <c r="J14" s="2">
        <f>IFERROR(__xludf.DUMMYFUNCTION("""COMPUTED_VALUE"""),45310.66666666667)</f>
        <v>45310.66667</v>
      </c>
      <c r="K14" s="1">
        <f>IFERROR(__xludf.DUMMYFUNCTION("""COMPUTED_VALUE"""),914.18)</f>
        <v>914.18</v>
      </c>
      <c r="M14" s="2">
        <f>IFERROR(__xludf.DUMMYFUNCTION("""COMPUTED_VALUE"""),45310.66666666667)</f>
        <v>45310.66667</v>
      </c>
      <c r="N14" s="1">
        <f>IFERROR(__xludf.DUMMYFUNCTION("""COMPUTED_VALUE"""),1.5769527E7)</f>
        <v>15769527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IFERROR(__xludf.DUMMYFUNCTION("""COMPUTED_VALUE"""),915.81)</f>
        <v>915.81</v>
      </c>
      <c r="D15" s="2">
        <f>IFERROR(__xludf.DUMMYFUNCTION("""COMPUTED_VALUE"""),45313.66666666667)</f>
        <v>45313.66667</v>
      </c>
      <c r="E15" s="1">
        <f>IFERROR(__xludf.DUMMYFUNCTION("""COMPUTED_VALUE"""),920.2)</f>
        <v>920.2</v>
      </c>
      <c r="G15" s="2">
        <f>IFERROR(__xludf.DUMMYFUNCTION("""COMPUTED_VALUE"""),45313.66666666667)</f>
        <v>45313.66667</v>
      </c>
      <c r="H15" s="1">
        <f>IFERROR(__xludf.DUMMYFUNCTION("""COMPUTED_VALUE"""),913.97)</f>
        <v>913.97</v>
      </c>
      <c r="J15" s="2">
        <f>IFERROR(__xludf.DUMMYFUNCTION("""COMPUTED_VALUE"""),45313.66666666667)</f>
        <v>45313.66667</v>
      </c>
      <c r="K15" s="1">
        <f>IFERROR(__xludf.DUMMYFUNCTION("""COMPUTED_VALUE"""),915.18)</f>
        <v>915.18</v>
      </c>
      <c r="M15" s="2">
        <f>IFERROR(__xludf.DUMMYFUNCTION("""COMPUTED_VALUE"""),45313.66666666667)</f>
        <v>45313.66667</v>
      </c>
      <c r="N15" s="1">
        <f>IFERROR(__xludf.DUMMYFUNCTION("""COMPUTED_VALUE"""),1.3338973E7)</f>
        <v>13338973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IFERROR(__xludf.DUMMYFUNCTION("""COMPUTED_VALUE"""),916.86)</f>
        <v>916.86</v>
      </c>
      <c r="D16" s="2">
        <f>IFERROR(__xludf.DUMMYFUNCTION("""COMPUTED_VALUE"""),45314.66666666667)</f>
        <v>45314.66667</v>
      </c>
      <c r="E16" s="1">
        <f>IFERROR(__xludf.DUMMYFUNCTION("""COMPUTED_VALUE"""),920.06)</f>
        <v>920.06</v>
      </c>
      <c r="G16" s="2">
        <f>IFERROR(__xludf.DUMMYFUNCTION("""COMPUTED_VALUE"""),45314.66666666667)</f>
        <v>45314.66667</v>
      </c>
      <c r="H16" s="1">
        <f>IFERROR(__xludf.DUMMYFUNCTION("""COMPUTED_VALUE"""),913.61)</f>
        <v>913.61</v>
      </c>
      <c r="J16" s="2">
        <f>IFERROR(__xludf.DUMMYFUNCTION("""COMPUTED_VALUE"""),45314.66666666667)</f>
        <v>45314.66667</v>
      </c>
      <c r="K16" s="1">
        <f>IFERROR(__xludf.DUMMYFUNCTION("""COMPUTED_VALUE"""),914.82)</f>
        <v>914.82</v>
      </c>
      <c r="M16" s="2">
        <f>IFERROR(__xludf.DUMMYFUNCTION("""COMPUTED_VALUE"""),45314.66666666667)</f>
        <v>45314.66667</v>
      </c>
      <c r="N16" s="1">
        <f>IFERROR(__xludf.DUMMYFUNCTION("""COMPUTED_VALUE"""),1.2112651E7)</f>
        <v>12112651</v>
      </c>
    </row>
    <row r="17">
      <c r="A17" s="2">
        <f>IFERROR(__xludf.DUMMYFUNCTION("""COMPUTED_VALUE"""),45315.66666666667)</f>
        <v>45315.66667</v>
      </c>
      <c r="B17" s="1">
        <f>IFERROR(__xludf.DUMMYFUNCTION("""COMPUTED_VALUE"""),917.93)</f>
        <v>917.93</v>
      </c>
      <c r="D17" s="2">
        <f>IFERROR(__xludf.DUMMYFUNCTION("""COMPUTED_VALUE"""),45315.66666666667)</f>
        <v>45315.66667</v>
      </c>
      <c r="E17" s="1">
        <f>IFERROR(__xludf.DUMMYFUNCTION("""COMPUTED_VALUE"""),917.93)</f>
        <v>917.93</v>
      </c>
      <c r="G17" s="2">
        <f>IFERROR(__xludf.DUMMYFUNCTION("""COMPUTED_VALUE"""),45315.66666666667)</f>
        <v>45315.66667</v>
      </c>
      <c r="H17" s="1">
        <f>IFERROR(__xludf.DUMMYFUNCTION("""COMPUTED_VALUE"""),906.65)</f>
        <v>906.65</v>
      </c>
      <c r="J17" s="2">
        <f>IFERROR(__xludf.DUMMYFUNCTION("""COMPUTED_VALUE"""),45315.66666666667)</f>
        <v>45315.66667</v>
      </c>
      <c r="K17" s="1">
        <f>IFERROR(__xludf.DUMMYFUNCTION("""COMPUTED_VALUE"""),908.23)</f>
        <v>908.23</v>
      </c>
      <c r="M17" s="2">
        <f>IFERROR(__xludf.DUMMYFUNCTION("""COMPUTED_VALUE"""),45315.66666666667)</f>
        <v>45315.66667</v>
      </c>
      <c r="N17" s="1">
        <f>IFERROR(__xludf.DUMMYFUNCTION("""COMPUTED_VALUE"""),1.4439896E7)</f>
        <v>14439896</v>
      </c>
    </row>
    <row r="18">
      <c r="A18" s="2">
        <f>IFERROR(__xludf.DUMMYFUNCTION("""COMPUTED_VALUE"""),45316.66666666667)</f>
        <v>45316.66667</v>
      </c>
      <c r="B18" s="1">
        <f>IFERROR(__xludf.DUMMYFUNCTION("""COMPUTED_VALUE"""),914.81)</f>
        <v>914.81</v>
      </c>
      <c r="D18" s="2">
        <f>IFERROR(__xludf.DUMMYFUNCTION("""COMPUTED_VALUE"""),45316.66666666667)</f>
        <v>45316.66667</v>
      </c>
      <c r="E18" s="1">
        <f>IFERROR(__xludf.DUMMYFUNCTION("""COMPUTED_VALUE"""),914.93)</f>
        <v>914.93</v>
      </c>
      <c r="G18" s="2">
        <f>IFERROR(__xludf.DUMMYFUNCTION("""COMPUTED_VALUE"""),45316.66666666667)</f>
        <v>45316.66667</v>
      </c>
      <c r="H18" s="1">
        <f>IFERROR(__xludf.DUMMYFUNCTION("""COMPUTED_VALUE"""),907.88)</f>
        <v>907.88</v>
      </c>
      <c r="J18" s="2">
        <f>IFERROR(__xludf.DUMMYFUNCTION("""COMPUTED_VALUE"""),45316.66666666667)</f>
        <v>45316.66667</v>
      </c>
      <c r="K18" s="1">
        <f>IFERROR(__xludf.DUMMYFUNCTION("""COMPUTED_VALUE"""),913.42)</f>
        <v>913.42</v>
      </c>
      <c r="M18" s="2">
        <f>IFERROR(__xludf.DUMMYFUNCTION("""COMPUTED_VALUE"""),45316.66666666667)</f>
        <v>45316.66667</v>
      </c>
      <c r="N18" s="1">
        <f>IFERROR(__xludf.DUMMYFUNCTION("""COMPUTED_VALUE"""),1.2199089E7)</f>
        <v>12199089</v>
      </c>
    </row>
    <row r="19">
      <c r="A19" s="2">
        <f>IFERROR(__xludf.DUMMYFUNCTION("""COMPUTED_VALUE"""),45317.66666666667)</f>
        <v>45317.66667</v>
      </c>
      <c r="B19" s="1">
        <f>IFERROR(__xludf.DUMMYFUNCTION("""COMPUTED_VALUE"""),914.56)</f>
        <v>914.56</v>
      </c>
      <c r="D19" s="2">
        <f>IFERROR(__xludf.DUMMYFUNCTION("""COMPUTED_VALUE"""),45317.66666666667)</f>
        <v>45317.66667</v>
      </c>
      <c r="E19" s="1">
        <f>IFERROR(__xludf.DUMMYFUNCTION("""COMPUTED_VALUE"""),915.81)</f>
        <v>915.81</v>
      </c>
      <c r="G19" s="2">
        <f>IFERROR(__xludf.DUMMYFUNCTION("""COMPUTED_VALUE"""),45317.66666666667)</f>
        <v>45317.66667</v>
      </c>
      <c r="H19" s="1">
        <f>IFERROR(__xludf.DUMMYFUNCTION("""COMPUTED_VALUE"""),907.21)</f>
        <v>907.21</v>
      </c>
      <c r="J19" s="2">
        <f>IFERROR(__xludf.DUMMYFUNCTION("""COMPUTED_VALUE"""),45317.66666666667)</f>
        <v>45317.66667</v>
      </c>
      <c r="K19" s="1">
        <f>IFERROR(__xludf.DUMMYFUNCTION("""COMPUTED_VALUE"""),909.3)</f>
        <v>909.3</v>
      </c>
      <c r="M19" s="2">
        <f>IFERROR(__xludf.DUMMYFUNCTION("""COMPUTED_VALUE"""),45317.66666666667)</f>
        <v>45317.66667</v>
      </c>
      <c r="N19" s="1">
        <f>IFERROR(__xludf.DUMMYFUNCTION("""COMPUTED_VALUE"""),1.1134049E7)</f>
        <v>11134049</v>
      </c>
    </row>
    <row r="20">
      <c r="A20" s="2">
        <f>IFERROR(__xludf.DUMMYFUNCTION("""COMPUTED_VALUE"""),45320.66666666667)</f>
        <v>45320.66667</v>
      </c>
      <c r="B20" s="1">
        <f>IFERROR(__xludf.DUMMYFUNCTION("""COMPUTED_VALUE"""),909.42)</f>
        <v>909.42</v>
      </c>
      <c r="D20" s="2">
        <f>IFERROR(__xludf.DUMMYFUNCTION("""COMPUTED_VALUE"""),45320.66666666667)</f>
        <v>45320.66667</v>
      </c>
      <c r="E20" s="1">
        <f>IFERROR(__xludf.DUMMYFUNCTION("""COMPUTED_VALUE"""),911.55)</f>
        <v>911.55</v>
      </c>
      <c r="G20" s="2">
        <f>IFERROR(__xludf.DUMMYFUNCTION("""COMPUTED_VALUE"""),45320.66666666667)</f>
        <v>45320.66667</v>
      </c>
      <c r="H20" s="1">
        <f>IFERROR(__xludf.DUMMYFUNCTION("""COMPUTED_VALUE"""),906.83)</f>
        <v>906.83</v>
      </c>
      <c r="J20" s="2">
        <f>IFERROR(__xludf.DUMMYFUNCTION("""COMPUTED_VALUE"""),45320.66666666667)</f>
        <v>45320.66667</v>
      </c>
      <c r="K20" s="1">
        <f>IFERROR(__xludf.DUMMYFUNCTION("""COMPUTED_VALUE"""),911.12)</f>
        <v>911.12</v>
      </c>
      <c r="M20" s="2">
        <f>IFERROR(__xludf.DUMMYFUNCTION("""COMPUTED_VALUE"""),45320.66666666667)</f>
        <v>45320.66667</v>
      </c>
      <c r="N20" s="1">
        <f>IFERROR(__xludf.DUMMYFUNCTION("""COMPUTED_VALUE"""),1.3616416E7)</f>
        <v>13616416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IFERROR(__xludf.DUMMYFUNCTION("""COMPUTED_VALUE"""),912.56)</f>
        <v>912.56</v>
      </c>
      <c r="D21" s="2">
        <f>IFERROR(__xludf.DUMMYFUNCTION("""COMPUTED_VALUE"""),45321.66666666667)</f>
        <v>45321.66667</v>
      </c>
      <c r="E21" s="1">
        <f>IFERROR(__xludf.DUMMYFUNCTION("""COMPUTED_VALUE"""),941.81)</f>
        <v>941.81</v>
      </c>
      <c r="G21" s="2">
        <f>IFERROR(__xludf.DUMMYFUNCTION("""COMPUTED_VALUE"""),45321.66666666667)</f>
        <v>45321.66667</v>
      </c>
      <c r="H21" s="1">
        <f>IFERROR(__xludf.DUMMYFUNCTION("""COMPUTED_VALUE"""),910.66)</f>
        <v>910.66</v>
      </c>
      <c r="J21" s="2">
        <f>IFERROR(__xludf.DUMMYFUNCTION("""COMPUTED_VALUE"""),45321.66666666667)</f>
        <v>45321.66667</v>
      </c>
      <c r="K21" s="1">
        <f>IFERROR(__xludf.DUMMYFUNCTION("""COMPUTED_VALUE"""),940.58)</f>
        <v>940.58</v>
      </c>
      <c r="M21" s="2">
        <f>IFERROR(__xludf.DUMMYFUNCTION("""COMPUTED_VALUE"""),45321.66666666667)</f>
        <v>45321.66667</v>
      </c>
      <c r="N21" s="1">
        <f>IFERROR(__xludf.DUMMYFUNCTION("""COMPUTED_VALUE"""),1.6404192E7)</f>
        <v>16404192</v>
      </c>
    </row>
    <row r="22">
      <c r="A22" s="2">
        <f>IFERROR(__xludf.DUMMYFUNCTION("""COMPUTED_VALUE"""),45322.66666666667)</f>
        <v>45322.66667</v>
      </c>
      <c r="B22" s="1">
        <f>IFERROR(__xludf.DUMMYFUNCTION("""COMPUTED_VALUE"""),941.18)</f>
        <v>941.18</v>
      </c>
      <c r="D22" s="2">
        <f>IFERROR(__xludf.DUMMYFUNCTION("""COMPUTED_VALUE"""),45322.66666666667)</f>
        <v>45322.66667</v>
      </c>
      <c r="E22" s="1">
        <f>IFERROR(__xludf.DUMMYFUNCTION("""COMPUTED_VALUE"""),941.76)</f>
        <v>941.76</v>
      </c>
      <c r="G22" s="2">
        <f>IFERROR(__xludf.DUMMYFUNCTION("""COMPUTED_VALUE"""),45322.66666666667)</f>
        <v>45322.66667</v>
      </c>
      <c r="H22" s="1">
        <f>IFERROR(__xludf.DUMMYFUNCTION("""COMPUTED_VALUE"""),931.09)</f>
        <v>931.09</v>
      </c>
      <c r="J22" s="2">
        <f>IFERROR(__xludf.DUMMYFUNCTION("""COMPUTED_VALUE"""),45322.66666666667)</f>
        <v>45322.66667</v>
      </c>
      <c r="K22" s="1">
        <f>IFERROR(__xludf.DUMMYFUNCTION("""COMPUTED_VALUE"""),932.74)</f>
        <v>932.74</v>
      </c>
      <c r="M22" s="2">
        <f>IFERROR(__xludf.DUMMYFUNCTION("""COMPUTED_VALUE"""),45322.66666666667)</f>
        <v>45322.66667</v>
      </c>
      <c r="N22" s="1">
        <f>IFERROR(__xludf.DUMMYFUNCTION("""COMPUTED_VALUE"""),2.2924253E7)</f>
        <v>22924253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IFERROR(__xludf.DUMMYFUNCTION("""COMPUTED_VALUE"""),932.64)</f>
        <v>932.64</v>
      </c>
      <c r="D23" s="2">
        <f>IFERROR(__xludf.DUMMYFUNCTION("""COMPUTED_VALUE"""),45323.66666666667)</f>
        <v>45323.66667</v>
      </c>
      <c r="E23" s="1">
        <f>IFERROR(__xludf.DUMMYFUNCTION("""COMPUTED_VALUE"""),947.72)</f>
        <v>947.72</v>
      </c>
      <c r="G23" s="2">
        <f>IFERROR(__xludf.DUMMYFUNCTION("""COMPUTED_VALUE"""),45323.66666666667)</f>
        <v>45323.66667</v>
      </c>
      <c r="H23" s="1">
        <f>IFERROR(__xludf.DUMMYFUNCTION("""COMPUTED_VALUE"""),927.07)</f>
        <v>927.07</v>
      </c>
      <c r="J23" s="2">
        <f>IFERROR(__xludf.DUMMYFUNCTION("""COMPUTED_VALUE"""),45323.66666666667)</f>
        <v>45323.66667</v>
      </c>
      <c r="K23" s="1">
        <f>IFERROR(__xludf.DUMMYFUNCTION("""COMPUTED_VALUE"""),947.7)</f>
        <v>947.7</v>
      </c>
      <c r="M23" s="2">
        <f>IFERROR(__xludf.DUMMYFUNCTION("""COMPUTED_VALUE"""),45323.66666666667)</f>
        <v>45323.66667</v>
      </c>
      <c r="N23" s="1">
        <f>IFERROR(__xludf.DUMMYFUNCTION("""COMPUTED_VALUE"""),1.7721509E7)</f>
        <v>17721509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IFERROR(__xludf.DUMMYFUNCTION("""COMPUTED_VALUE"""),948.34)</f>
        <v>948.34</v>
      </c>
      <c r="D24" s="2">
        <f>IFERROR(__xludf.DUMMYFUNCTION("""COMPUTED_VALUE"""),45324.66666666667)</f>
        <v>45324.66667</v>
      </c>
      <c r="E24" s="1">
        <f>IFERROR(__xludf.DUMMYFUNCTION("""COMPUTED_VALUE"""),949.24)</f>
        <v>949.24</v>
      </c>
      <c r="G24" s="2">
        <f>IFERROR(__xludf.DUMMYFUNCTION("""COMPUTED_VALUE"""),45324.66666666667)</f>
        <v>45324.66667</v>
      </c>
      <c r="H24" s="1">
        <f>IFERROR(__xludf.DUMMYFUNCTION("""COMPUTED_VALUE"""),940.12)</f>
        <v>940.12</v>
      </c>
      <c r="J24" s="2">
        <f>IFERROR(__xludf.DUMMYFUNCTION("""COMPUTED_VALUE"""),45324.66666666667)</f>
        <v>45324.66667</v>
      </c>
      <c r="K24" s="1">
        <f>IFERROR(__xludf.DUMMYFUNCTION("""COMPUTED_VALUE"""),941.73)</f>
        <v>941.73</v>
      </c>
      <c r="M24" s="2">
        <f>IFERROR(__xludf.DUMMYFUNCTION("""COMPUTED_VALUE"""),45324.66666666667)</f>
        <v>45324.66667</v>
      </c>
      <c r="N24" s="1">
        <f>IFERROR(__xludf.DUMMYFUNCTION("""COMPUTED_VALUE"""),1.5346409E7)</f>
        <v>15346409</v>
      </c>
    </row>
    <row r="25">
      <c r="A25" s="2">
        <f>IFERROR(__xludf.DUMMYFUNCTION("""COMPUTED_VALUE"""),45327.66666666667)</f>
        <v>45327.66667</v>
      </c>
      <c r="B25" s="1">
        <f>IFERROR(__xludf.DUMMYFUNCTION("""COMPUTED_VALUE"""),938.18)</f>
        <v>938.18</v>
      </c>
      <c r="D25" s="2">
        <f>IFERROR(__xludf.DUMMYFUNCTION("""COMPUTED_VALUE"""),45327.66666666667)</f>
        <v>45327.66667</v>
      </c>
      <c r="E25" s="1">
        <f>IFERROR(__xludf.DUMMYFUNCTION("""COMPUTED_VALUE"""),939.91)</f>
        <v>939.91</v>
      </c>
      <c r="G25" s="2">
        <f>IFERROR(__xludf.DUMMYFUNCTION("""COMPUTED_VALUE"""),45327.66666666667)</f>
        <v>45327.66667</v>
      </c>
      <c r="H25" s="1">
        <f>IFERROR(__xludf.DUMMYFUNCTION("""COMPUTED_VALUE"""),933.01)</f>
        <v>933.01</v>
      </c>
      <c r="J25" s="2">
        <f>IFERROR(__xludf.DUMMYFUNCTION("""COMPUTED_VALUE"""),45327.66666666667)</f>
        <v>45327.66667</v>
      </c>
      <c r="K25" s="1">
        <f>IFERROR(__xludf.DUMMYFUNCTION("""COMPUTED_VALUE"""),935.16)</f>
        <v>935.16</v>
      </c>
      <c r="M25" s="2">
        <f>IFERROR(__xludf.DUMMYFUNCTION("""COMPUTED_VALUE"""),45327.66666666667)</f>
        <v>45327.66667</v>
      </c>
      <c r="N25" s="1">
        <f>IFERROR(__xludf.DUMMYFUNCTION("""COMPUTED_VALUE"""),1.4293578E7)</f>
        <v>14293578</v>
      </c>
    </row>
    <row r="26">
      <c r="A26" s="2">
        <f>IFERROR(__xludf.DUMMYFUNCTION("""COMPUTED_VALUE"""),45328.66666666667)</f>
        <v>45328.66667</v>
      </c>
      <c r="B26" s="1">
        <f>IFERROR(__xludf.DUMMYFUNCTION("""COMPUTED_VALUE"""),934.92)</f>
        <v>934.92</v>
      </c>
      <c r="D26" s="2">
        <f>IFERROR(__xludf.DUMMYFUNCTION("""COMPUTED_VALUE"""),45328.66666666667)</f>
        <v>45328.66667</v>
      </c>
      <c r="E26" s="1">
        <f>IFERROR(__xludf.DUMMYFUNCTION("""COMPUTED_VALUE"""),934.92)</f>
        <v>934.92</v>
      </c>
      <c r="G26" s="2">
        <f>IFERROR(__xludf.DUMMYFUNCTION("""COMPUTED_VALUE"""),45328.66666666667)</f>
        <v>45328.66667</v>
      </c>
      <c r="H26" s="1">
        <f>IFERROR(__xludf.DUMMYFUNCTION("""COMPUTED_VALUE"""),926.75)</f>
        <v>926.75</v>
      </c>
      <c r="J26" s="2">
        <f>IFERROR(__xludf.DUMMYFUNCTION("""COMPUTED_VALUE"""),45328.66666666667)</f>
        <v>45328.66667</v>
      </c>
      <c r="K26" s="1">
        <f>IFERROR(__xludf.DUMMYFUNCTION("""COMPUTED_VALUE"""),928.43)</f>
        <v>928.43</v>
      </c>
      <c r="M26" s="2">
        <f>IFERROR(__xludf.DUMMYFUNCTION("""COMPUTED_VALUE"""),45328.66666666667)</f>
        <v>45328.66667</v>
      </c>
      <c r="N26" s="1">
        <f>IFERROR(__xludf.DUMMYFUNCTION("""COMPUTED_VALUE"""),1.6701175E7)</f>
        <v>16701175</v>
      </c>
    </row>
    <row r="27">
      <c r="A27" s="2">
        <f>IFERROR(__xludf.DUMMYFUNCTION("""COMPUTED_VALUE"""),45329.66666666667)</f>
        <v>45329.66667</v>
      </c>
      <c r="B27" s="1">
        <f>IFERROR(__xludf.DUMMYFUNCTION("""COMPUTED_VALUE"""),929.09)</f>
        <v>929.09</v>
      </c>
      <c r="D27" s="2">
        <f>IFERROR(__xludf.DUMMYFUNCTION("""COMPUTED_VALUE"""),45329.66666666667)</f>
        <v>45329.66667</v>
      </c>
      <c r="E27" s="1">
        <f>IFERROR(__xludf.DUMMYFUNCTION("""COMPUTED_VALUE"""),929.48)</f>
        <v>929.48</v>
      </c>
      <c r="G27" s="2">
        <f>IFERROR(__xludf.DUMMYFUNCTION("""COMPUTED_VALUE"""),45329.66666666667)</f>
        <v>45329.66667</v>
      </c>
      <c r="H27" s="1">
        <f>IFERROR(__xludf.DUMMYFUNCTION("""COMPUTED_VALUE"""),918.83)</f>
        <v>918.83</v>
      </c>
      <c r="J27" s="2">
        <f>IFERROR(__xludf.DUMMYFUNCTION("""COMPUTED_VALUE"""),45329.66666666667)</f>
        <v>45329.66667</v>
      </c>
      <c r="K27" s="1">
        <f>IFERROR(__xludf.DUMMYFUNCTION("""COMPUTED_VALUE"""),920.92)</f>
        <v>920.92</v>
      </c>
      <c r="M27" s="2">
        <f>IFERROR(__xludf.DUMMYFUNCTION("""COMPUTED_VALUE"""),45329.66666666667)</f>
        <v>45329.66667</v>
      </c>
      <c r="N27" s="1">
        <f>IFERROR(__xludf.DUMMYFUNCTION("""COMPUTED_VALUE"""),1.6495175E7)</f>
        <v>16495175</v>
      </c>
    </row>
    <row r="28">
      <c r="A28" s="2">
        <f>IFERROR(__xludf.DUMMYFUNCTION("""COMPUTED_VALUE"""),45330.66666666667)</f>
        <v>45330.66667</v>
      </c>
      <c r="B28" s="1">
        <f>IFERROR(__xludf.DUMMYFUNCTION("""COMPUTED_VALUE"""),920.91)</f>
        <v>920.91</v>
      </c>
      <c r="D28" s="2">
        <f>IFERROR(__xludf.DUMMYFUNCTION("""COMPUTED_VALUE"""),45330.66666666667)</f>
        <v>45330.66667</v>
      </c>
      <c r="E28" s="1">
        <f>IFERROR(__xludf.DUMMYFUNCTION("""COMPUTED_VALUE"""),931.24)</f>
        <v>931.24</v>
      </c>
      <c r="G28" s="2">
        <f>IFERROR(__xludf.DUMMYFUNCTION("""COMPUTED_VALUE"""),45330.66666666667)</f>
        <v>45330.66667</v>
      </c>
      <c r="H28" s="1">
        <f>IFERROR(__xludf.DUMMYFUNCTION("""COMPUTED_VALUE"""),919.84)</f>
        <v>919.84</v>
      </c>
      <c r="J28" s="2">
        <f>IFERROR(__xludf.DUMMYFUNCTION("""COMPUTED_VALUE"""),45330.66666666667)</f>
        <v>45330.66667</v>
      </c>
      <c r="K28" s="1">
        <f>IFERROR(__xludf.DUMMYFUNCTION("""COMPUTED_VALUE"""),929.03)</f>
        <v>929.03</v>
      </c>
      <c r="M28" s="2">
        <f>IFERROR(__xludf.DUMMYFUNCTION("""COMPUTED_VALUE"""),45330.66666666667)</f>
        <v>45330.66667</v>
      </c>
      <c r="N28" s="1">
        <f>IFERROR(__xludf.DUMMYFUNCTION("""COMPUTED_VALUE"""),1.8954167E7)</f>
        <v>18954167</v>
      </c>
    </row>
    <row r="29">
      <c r="A29" s="2">
        <f>IFERROR(__xludf.DUMMYFUNCTION("""COMPUTED_VALUE"""),45331.66666666667)</f>
        <v>45331.66667</v>
      </c>
      <c r="B29" s="1">
        <f>IFERROR(__xludf.DUMMYFUNCTION("""COMPUTED_VALUE"""),928.47)</f>
        <v>928.47</v>
      </c>
      <c r="D29" s="2">
        <f>IFERROR(__xludf.DUMMYFUNCTION("""COMPUTED_VALUE"""),45331.66666666667)</f>
        <v>45331.66667</v>
      </c>
      <c r="E29" s="1">
        <f>IFERROR(__xludf.DUMMYFUNCTION("""COMPUTED_VALUE"""),930.45)</f>
        <v>930.45</v>
      </c>
      <c r="G29" s="2">
        <f>IFERROR(__xludf.DUMMYFUNCTION("""COMPUTED_VALUE"""),45331.66666666667)</f>
        <v>45331.66667</v>
      </c>
      <c r="H29" s="1">
        <f>IFERROR(__xludf.DUMMYFUNCTION("""COMPUTED_VALUE"""),925.49)</f>
        <v>925.49</v>
      </c>
      <c r="J29" s="2">
        <f>IFERROR(__xludf.DUMMYFUNCTION("""COMPUTED_VALUE"""),45331.66666666667)</f>
        <v>45331.66667</v>
      </c>
      <c r="K29" s="1">
        <f>IFERROR(__xludf.DUMMYFUNCTION("""COMPUTED_VALUE"""),928.34)</f>
        <v>928.34</v>
      </c>
      <c r="M29" s="2">
        <f>IFERROR(__xludf.DUMMYFUNCTION("""COMPUTED_VALUE"""),45331.66666666667)</f>
        <v>45331.66667</v>
      </c>
      <c r="N29" s="1">
        <f>IFERROR(__xludf.DUMMYFUNCTION("""COMPUTED_VALUE"""),1.1285418E7)</f>
        <v>11285418</v>
      </c>
    </row>
    <row r="30">
      <c r="A30" s="2">
        <f>IFERROR(__xludf.DUMMYFUNCTION("""COMPUTED_VALUE"""),45334.66666666667)</f>
        <v>45334.66667</v>
      </c>
      <c r="B30" s="1">
        <f>IFERROR(__xludf.DUMMYFUNCTION("""COMPUTED_VALUE"""),929.44)</f>
        <v>929.44</v>
      </c>
      <c r="D30" s="2">
        <f>IFERROR(__xludf.DUMMYFUNCTION("""COMPUTED_VALUE"""),45334.66666666667)</f>
        <v>45334.66667</v>
      </c>
      <c r="E30" s="1">
        <f>IFERROR(__xludf.DUMMYFUNCTION("""COMPUTED_VALUE"""),938.56)</f>
        <v>938.56</v>
      </c>
      <c r="G30" s="2">
        <f>IFERROR(__xludf.DUMMYFUNCTION("""COMPUTED_VALUE"""),45334.66666666667)</f>
        <v>45334.66667</v>
      </c>
      <c r="H30" s="1">
        <f>IFERROR(__xludf.DUMMYFUNCTION("""COMPUTED_VALUE"""),928.68)</f>
        <v>928.68</v>
      </c>
      <c r="J30" s="2">
        <f>IFERROR(__xludf.DUMMYFUNCTION("""COMPUTED_VALUE"""),45334.66666666667)</f>
        <v>45334.66667</v>
      </c>
      <c r="K30" s="1">
        <f>IFERROR(__xludf.DUMMYFUNCTION("""COMPUTED_VALUE"""),937.2)</f>
        <v>937.2</v>
      </c>
      <c r="M30" s="2">
        <f>IFERROR(__xludf.DUMMYFUNCTION("""COMPUTED_VALUE"""),45334.66666666667)</f>
        <v>45334.66667</v>
      </c>
      <c r="N30" s="1">
        <f>IFERROR(__xludf.DUMMYFUNCTION("""COMPUTED_VALUE"""),1.1773797E7)</f>
        <v>11773797</v>
      </c>
    </row>
    <row r="31">
      <c r="A31" s="2">
        <f>IFERROR(__xludf.DUMMYFUNCTION("""COMPUTED_VALUE"""),45335.66666666667)</f>
        <v>45335.66667</v>
      </c>
      <c r="B31" s="1">
        <f>IFERROR(__xludf.DUMMYFUNCTION("""COMPUTED_VALUE"""),934.78)</f>
        <v>934.78</v>
      </c>
      <c r="D31" s="2">
        <f>IFERROR(__xludf.DUMMYFUNCTION("""COMPUTED_VALUE"""),45335.66666666667)</f>
        <v>45335.66667</v>
      </c>
      <c r="E31" s="1">
        <f>IFERROR(__xludf.DUMMYFUNCTION("""COMPUTED_VALUE"""),939.83)</f>
        <v>939.83</v>
      </c>
      <c r="G31" s="2">
        <f>IFERROR(__xludf.DUMMYFUNCTION("""COMPUTED_VALUE"""),45335.66666666667)</f>
        <v>45335.66667</v>
      </c>
      <c r="H31" s="1">
        <f>IFERROR(__xludf.DUMMYFUNCTION("""COMPUTED_VALUE"""),920.11)</f>
        <v>920.11</v>
      </c>
      <c r="J31" s="2">
        <f>IFERROR(__xludf.DUMMYFUNCTION("""COMPUTED_VALUE"""),45335.66666666667)</f>
        <v>45335.66667</v>
      </c>
      <c r="K31" s="1">
        <f>IFERROR(__xludf.DUMMYFUNCTION("""COMPUTED_VALUE"""),925.27)</f>
        <v>925.27</v>
      </c>
      <c r="M31" s="2">
        <f>IFERROR(__xludf.DUMMYFUNCTION("""COMPUTED_VALUE"""),45335.66666666667)</f>
        <v>45335.66667</v>
      </c>
      <c r="N31" s="1">
        <f>IFERROR(__xludf.DUMMYFUNCTION("""COMPUTED_VALUE"""),1.5017055E7)</f>
        <v>15017055</v>
      </c>
    </row>
    <row r="32">
      <c r="A32" s="2">
        <f>IFERROR(__xludf.DUMMYFUNCTION("""COMPUTED_VALUE"""),45336.66666666667)</f>
        <v>45336.66667</v>
      </c>
      <c r="B32" s="1">
        <f>IFERROR(__xludf.DUMMYFUNCTION("""COMPUTED_VALUE"""),925.28)</f>
        <v>925.28</v>
      </c>
      <c r="D32" s="2">
        <f>IFERROR(__xludf.DUMMYFUNCTION("""COMPUTED_VALUE"""),45336.66666666667)</f>
        <v>45336.66667</v>
      </c>
      <c r="E32" s="1">
        <f>IFERROR(__xludf.DUMMYFUNCTION("""COMPUTED_VALUE"""),929.13)</f>
        <v>929.13</v>
      </c>
      <c r="G32" s="2">
        <f>IFERROR(__xludf.DUMMYFUNCTION("""COMPUTED_VALUE"""),45336.66666666667)</f>
        <v>45336.66667</v>
      </c>
      <c r="H32" s="1">
        <f>IFERROR(__xludf.DUMMYFUNCTION("""COMPUTED_VALUE"""),922.54)</f>
        <v>922.54</v>
      </c>
      <c r="J32" s="2">
        <f>IFERROR(__xludf.DUMMYFUNCTION("""COMPUTED_VALUE"""),45336.66666666667)</f>
        <v>45336.66667</v>
      </c>
      <c r="K32" s="1">
        <f>IFERROR(__xludf.DUMMYFUNCTION("""COMPUTED_VALUE"""),928.84)</f>
        <v>928.84</v>
      </c>
      <c r="M32" s="2">
        <f>IFERROR(__xludf.DUMMYFUNCTION("""COMPUTED_VALUE"""),45336.66666666667)</f>
        <v>45336.66667</v>
      </c>
      <c r="N32" s="1">
        <f>IFERROR(__xludf.DUMMYFUNCTION("""COMPUTED_VALUE"""),1.3475084E7)</f>
        <v>13475084</v>
      </c>
    </row>
    <row r="33">
      <c r="A33" s="2">
        <f>IFERROR(__xludf.DUMMYFUNCTION("""COMPUTED_VALUE"""),45337.66666666667)</f>
        <v>45337.66667</v>
      </c>
      <c r="B33" s="1">
        <f>IFERROR(__xludf.DUMMYFUNCTION("""COMPUTED_VALUE"""),929.04)</f>
        <v>929.04</v>
      </c>
      <c r="D33" s="2">
        <f>IFERROR(__xludf.DUMMYFUNCTION("""COMPUTED_VALUE"""),45337.66666666667)</f>
        <v>45337.66667</v>
      </c>
      <c r="E33" s="1">
        <f>IFERROR(__xludf.DUMMYFUNCTION("""COMPUTED_VALUE"""),943.34)</f>
        <v>943.34</v>
      </c>
      <c r="G33" s="2">
        <f>IFERROR(__xludf.DUMMYFUNCTION("""COMPUTED_VALUE"""),45337.66666666667)</f>
        <v>45337.66667</v>
      </c>
      <c r="H33" s="1">
        <f>IFERROR(__xludf.DUMMYFUNCTION("""COMPUTED_VALUE"""),929.04)</f>
        <v>929.04</v>
      </c>
      <c r="J33" s="2">
        <f>IFERROR(__xludf.DUMMYFUNCTION("""COMPUTED_VALUE"""),45337.66666666667)</f>
        <v>45337.66667</v>
      </c>
      <c r="K33" s="1">
        <f>IFERROR(__xludf.DUMMYFUNCTION("""COMPUTED_VALUE"""),942.13)</f>
        <v>942.13</v>
      </c>
      <c r="M33" s="2">
        <f>IFERROR(__xludf.DUMMYFUNCTION("""COMPUTED_VALUE"""),45337.66666666667)</f>
        <v>45337.66667</v>
      </c>
      <c r="N33" s="1">
        <f>IFERROR(__xludf.DUMMYFUNCTION("""COMPUTED_VALUE"""),1.8187207E7)</f>
        <v>18187207</v>
      </c>
    </row>
    <row r="34">
      <c r="A34" s="2">
        <f>IFERROR(__xludf.DUMMYFUNCTION("""COMPUTED_VALUE"""),45338.66666666667)</f>
        <v>45338.66667</v>
      </c>
      <c r="B34" s="1">
        <f>IFERROR(__xludf.DUMMYFUNCTION("""COMPUTED_VALUE"""),941.33)</f>
        <v>941.33</v>
      </c>
      <c r="D34" s="2">
        <f>IFERROR(__xludf.DUMMYFUNCTION("""COMPUTED_VALUE"""),45338.66666666667)</f>
        <v>45338.66667</v>
      </c>
      <c r="E34" s="1">
        <f>IFERROR(__xludf.DUMMYFUNCTION("""COMPUTED_VALUE"""),954.15)</f>
        <v>954.15</v>
      </c>
      <c r="G34" s="2">
        <f>IFERROR(__xludf.DUMMYFUNCTION("""COMPUTED_VALUE"""),45338.66666666667)</f>
        <v>45338.66667</v>
      </c>
      <c r="H34" s="1">
        <f>IFERROR(__xludf.DUMMYFUNCTION("""COMPUTED_VALUE"""),939.85)</f>
        <v>939.85</v>
      </c>
      <c r="J34" s="2">
        <f>IFERROR(__xludf.DUMMYFUNCTION("""COMPUTED_VALUE"""),45338.66666666667)</f>
        <v>45338.66667</v>
      </c>
      <c r="K34" s="1">
        <f>IFERROR(__xludf.DUMMYFUNCTION("""COMPUTED_VALUE"""),951.77)</f>
        <v>951.77</v>
      </c>
      <c r="M34" s="2">
        <f>IFERROR(__xludf.DUMMYFUNCTION("""COMPUTED_VALUE"""),45338.66666666667)</f>
        <v>45338.66667</v>
      </c>
      <c r="N34" s="1">
        <f>IFERROR(__xludf.DUMMYFUNCTION("""COMPUTED_VALUE"""),2.0533004E7)</f>
        <v>20533004</v>
      </c>
    </row>
    <row r="35">
      <c r="A35" s="2">
        <f>IFERROR(__xludf.DUMMYFUNCTION("""COMPUTED_VALUE"""),45342.66666666667)</f>
        <v>45342.66667</v>
      </c>
      <c r="B35" s="1">
        <f>IFERROR(__xludf.DUMMYFUNCTION("""COMPUTED_VALUE"""),957.07)</f>
        <v>957.07</v>
      </c>
      <c r="D35" s="2">
        <f>IFERROR(__xludf.DUMMYFUNCTION("""COMPUTED_VALUE"""),45342.66666666667)</f>
        <v>45342.66667</v>
      </c>
      <c r="E35" s="1">
        <f>IFERROR(__xludf.DUMMYFUNCTION("""COMPUTED_VALUE"""),965.48)</f>
        <v>965.48</v>
      </c>
      <c r="G35" s="2">
        <f>IFERROR(__xludf.DUMMYFUNCTION("""COMPUTED_VALUE"""),45342.66666666667)</f>
        <v>45342.66667</v>
      </c>
      <c r="H35" s="1">
        <f>IFERROR(__xludf.DUMMYFUNCTION("""COMPUTED_VALUE"""),951.14)</f>
        <v>951.14</v>
      </c>
      <c r="J35" s="2">
        <f>IFERROR(__xludf.DUMMYFUNCTION("""COMPUTED_VALUE"""),45342.66666666667)</f>
        <v>45342.66667</v>
      </c>
      <c r="K35" s="1">
        <f>IFERROR(__xludf.DUMMYFUNCTION("""COMPUTED_VALUE"""),952.0)</f>
        <v>952</v>
      </c>
      <c r="M35" s="2">
        <f>IFERROR(__xludf.DUMMYFUNCTION("""COMPUTED_VALUE"""),45342.66666666667)</f>
        <v>45342.66667</v>
      </c>
      <c r="N35" s="1">
        <f>IFERROR(__xludf.DUMMYFUNCTION("""COMPUTED_VALUE"""),1.9723456E7)</f>
        <v>19723456</v>
      </c>
    </row>
    <row r="36">
      <c r="A36" s="2">
        <f>IFERROR(__xludf.DUMMYFUNCTION("""COMPUTED_VALUE"""),45343.66666666667)</f>
        <v>45343.66667</v>
      </c>
      <c r="B36" s="1">
        <f>IFERROR(__xludf.DUMMYFUNCTION("""COMPUTED_VALUE"""),953.31)</f>
        <v>953.31</v>
      </c>
      <c r="D36" s="2">
        <f>IFERROR(__xludf.DUMMYFUNCTION("""COMPUTED_VALUE"""),45343.66666666667)</f>
        <v>45343.66667</v>
      </c>
      <c r="E36" s="1">
        <f>IFERROR(__xludf.DUMMYFUNCTION("""COMPUTED_VALUE"""),957.94)</f>
        <v>957.94</v>
      </c>
      <c r="G36" s="2">
        <f>IFERROR(__xludf.DUMMYFUNCTION("""COMPUTED_VALUE"""),45343.66666666667)</f>
        <v>45343.66667</v>
      </c>
      <c r="H36" s="1">
        <f>IFERROR(__xludf.DUMMYFUNCTION("""COMPUTED_VALUE"""),950.98)</f>
        <v>950.98</v>
      </c>
      <c r="J36" s="2">
        <f>IFERROR(__xludf.DUMMYFUNCTION("""COMPUTED_VALUE"""),45343.66666666667)</f>
        <v>45343.66667</v>
      </c>
      <c r="K36" s="1">
        <f>IFERROR(__xludf.DUMMYFUNCTION("""COMPUTED_VALUE"""),953.21)</f>
        <v>953.21</v>
      </c>
      <c r="M36" s="2">
        <f>IFERROR(__xludf.DUMMYFUNCTION("""COMPUTED_VALUE"""),45343.66666666667)</f>
        <v>45343.66667</v>
      </c>
      <c r="N36" s="1">
        <f>IFERROR(__xludf.DUMMYFUNCTION("""COMPUTED_VALUE"""),1.1789638E7)</f>
        <v>11789638</v>
      </c>
    </row>
    <row r="37">
      <c r="A37" s="2">
        <f>IFERROR(__xludf.DUMMYFUNCTION("""COMPUTED_VALUE"""),45344.66666666667)</f>
        <v>45344.66667</v>
      </c>
      <c r="B37" s="1">
        <f>IFERROR(__xludf.DUMMYFUNCTION("""COMPUTED_VALUE"""),950.58)</f>
        <v>950.58</v>
      </c>
      <c r="D37" s="2">
        <f>IFERROR(__xludf.DUMMYFUNCTION("""COMPUTED_VALUE"""),45344.66666666667)</f>
        <v>45344.66667</v>
      </c>
      <c r="E37" s="1">
        <f>IFERROR(__xludf.DUMMYFUNCTION("""COMPUTED_VALUE"""),962.85)</f>
        <v>962.85</v>
      </c>
      <c r="G37" s="2">
        <f>IFERROR(__xludf.DUMMYFUNCTION("""COMPUTED_VALUE"""),45344.66666666667)</f>
        <v>45344.66667</v>
      </c>
      <c r="H37" s="1">
        <f>IFERROR(__xludf.DUMMYFUNCTION("""COMPUTED_VALUE"""),947.85)</f>
        <v>947.85</v>
      </c>
      <c r="J37" s="2">
        <f>IFERROR(__xludf.DUMMYFUNCTION("""COMPUTED_VALUE"""),45344.66666666667)</f>
        <v>45344.66667</v>
      </c>
      <c r="K37" s="1">
        <f>IFERROR(__xludf.DUMMYFUNCTION("""COMPUTED_VALUE"""),961.52)</f>
        <v>961.52</v>
      </c>
      <c r="M37" s="2">
        <f>IFERROR(__xludf.DUMMYFUNCTION("""COMPUTED_VALUE"""),45344.66666666667)</f>
        <v>45344.66667</v>
      </c>
      <c r="N37" s="1">
        <f>IFERROR(__xludf.DUMMYFUNCTION("""COMPUTED_VALUE"""),1.4390465E7)</f>
        <v>14390465</v>
      </c>
    </row>
    <row r="38">
      <c r="A38" s="2">
        <f>IFERROR(__xludf.DUMMYFUNCTION("""COMPUTED_VALUE"""),45345.66666666667)</f>
        <v>45345.66667</v>
      </c>
      <c r="B38" s="1">
        <f>IFERROR(__xludf.DUMMYFUNCTION("""COMPUTED_VALUE"""),967.24)</f>
        <v>967.24</v>
      </c>
      <c r="D38" s="2">
        <f>IFERROR(__xludf.DUMMYFUNCTION("""COMPUTED_VALUE"""),45345.66666666667)</f>
        <v>45345.66667</v>
      </c>
      <c r="E38" s="1">
        <f>IFERROR(__xludf.DUMMYFUNCTION("""COMPUTED_VALUE"""),975.21)</f>
        <v>975.21</v>
      </c>
      <c r="G38" s="2">
        <f>IFERROR(__xludf.DUMMYFUNCTION("""COMPUTED_VALUE"""),45345.66666666667)</f>
        <v>45345.66667</v>
      </c>
      <c r="H38" s="1">
        <f>IFERROR(__xludf.DUMMYFUNCTION("""COMPUTED_VALUE"""),963.26)</f>
        <v>963.26</v>
      </c>
      <c r="J38" s="2">
        <f>IFERROR(__xludf.DUMMYFUNCTION("""COMPUTED_VALUE"""),45345.66666666667)</f>
        <v>45345.66667</v>
      </c>
      <c r="K38" s="1">
        <f>IFERROR(__xludf.DUMMYFUNCTION("""COMPUTED_VALUE"""),972.65)</f>
        <v>972.65</v>
      </c>
      <c r="M38" s="2">
        <f>IFERROR(__xludf.DUMMYFUNCTION("""COMPUTED_VALUE"""),45345.66666666667)</f>
        <v>45345.66667</v>
      </c>
      <c r="N38" s="1">
        <f>IFERROR(__xludf.DUMMYFUNCTION("""COMPUTED_VALUE"""),1.531329E7)</f>
        <v>15313290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IFERROR(__xludf.DUMMYFUNCTION("""COMPUTED_VALUE"""),971.6)</f>
        <v>971.6</v>
      </c>
      <c r="D39" s="2">
        <f>IFERROR(__xludf.DUMMYFUNCTION("""COMPUTED_VALUE"""),45348.66666666667)</f>
        <v>45348.66667</v>
      </c>
      <c r="E39" s="1">
        <f>IFERROR(__xludf.DUMMYFUNCTION("""COMPUTED_VALUE"""),976.19)</f>
        <v>976.19</v>
      </c>
      <c r="G39" s="2">
        <f>IFERROR(__xludf.DUMMYFUNCTION("""COMPUTED_VALUE"""),45348.66666666667)</f>
        <v>45348.66667</v>
      </c>
      <c r="H39" s="1">
        <f>IFERROR(__xludf.DUMMYFUNCTION("""COMPUTED_VALUE"""),967.92)</f>
        <v>967.92</v>
      </c>
      <c r="J39" s="2">
        <f>IFERROR(__xludf.DUMMYFUNCTION("""COMPUTED_VALUE"""),45348.66666666667)</f>
        <v>45348.66667</v>
      </c>
      <c r="K39" s="1">
        <f>IFERROR(__xludf.DUMMYFUNCTION("""COMPUTED_VALUE"""),969.46)</f>
        <v>969.46</v>
      </c>
      <c r="M39" s="2">
        <f>IFERROR(__xludf.DUMMYFUNCTION("""COMPUTED_VALUE"""),45348.66666666667)</f>
        <v>45348.66667</v>
      </c>
      <c r="N39" s="1">
        <f>IFERROR(__xludf.DUMMYFUNCTION("""COMPUTED_VALUE"""),2.5144728E7)</f>
        <v>25144728</v>
      </c>
    </row>
    <row r="40">
      <c r="A40" s="2">
        <f>IFERROR(__xludf.DUMMYFUNCTION("""COMPUTED_VALUE"""),45349.66666666667)</f>
        <v>45349.66667</v>
      </c>
      <c r="B40" s="1">
        <f>IFERROR(__xludf.DUMMYFUNCTION("""COMPUTED_VALUE"""),972.88)</f>
        <v>972.88</v>
      </c>
      <c r="D40" s="2">
        <f>IFERROR(__xludf.DUMMYFUNCTION("""COMPUTED_VALUE"""),45349.66666666667)</f>
        <v>45349.66667</v>
      </c>
      <c r="E40" s="1">
        <f>IFERROR(__xludf.DUMMYFUNCTION("""COMPUTED_VALUE"""),978.93)</f>
        <v>978.93</v>
      </c>
      <c r="G40" s="2">
        <f>IFERROR(__xludf.DUMMYFUNCTION("""COMPUTED_VALUE"""),45349.66666666667)</f>
        <v>45349.66667</v>
      </c>
      <c r="H40" s="1">
        <f>IFERROR(__xludf.DUMMYFUNCTION("""COMPUTED_VALUE"""),969.83)</f>
        <v>969.83</v>
      </c>
      <c r="J40" s="2">
        <f>IFERROR(__xludf.DUMMYFUNCTION("""COMPUTED_VALUE"""),45349.66666666667)</f>
        <v>45349.66667</v>
      </c>
      <c r="K40" s="1">
        <f>IFERROR(__xludf.DUMMYFUNCTION("""COMPUTED_VALUE"""),976.5)</f>
        <v>976.5</v>
      </c>
      <c r="M40" s="2">
        <f>IFERROR(__xludf.DUMMYFUNCTION("""COMPUTED_VALUE"""),45349.66666666667)</f>
        <v>45349.66667</v>
      </c>
      <c r="N40" s="1">
        <f>IFERROR(__xludf.DUMMYFUNCTION("""COMPUTED_VALUE"""),1.9430028E7)</f>
        <v>19430028</v>
      </c>
    </row>
    <row r="41">
      <c r="A41" s="2">
        <f>IFERROR(__xludf.DUMMYFUNCTION("""COMPUTED_VALUE"""),45350.66666666667)</f>
        <v>45350.66667</v>
      </c>
      <c r="B41" s="1">
        <f>IFERROR(__xludf.DUMMYFUNCTION("""COMPUTED_VALUE"""),978.04)</f>
        <v>978.04</v>
      </c>
      <c r="D41" s="2">
        <f>IFERROR(__xludf.DUMMYFUNCTION("""COMPUTED_VALUE"""),45350.66666666667)</f>
        <v>45350.66667</v>
      </c>
      <c r="E41" s="1">
        <f>IFERROR(__xludf.DUMMYFUNCTION("""COMPUTED_VALUE"""),981.03)</f>
        <v>981.03</v>
      </c>
      <c r="G41" s="2">
        <f>IFERROR(__xludf.DUMMYFUNCTION("""COMPUTED_VALUE"""),45350.66666666667)</f>
        <v>45350.66667</v>
      </c>
      <c r="H41" s="1">
        <f>IFERROR(__xludf.DUMMYFUNCTION("""COMPUTED_VALUE"""),974.33)</f>
        <v>974.33</v>
      </c>
      <c r="J41" s="2">
        <f>IFERROR(__xludf.DUMMYFUNCTION("""COMPUTED_VALUE"""),45350.66666666667)</f>
        <v>45350.66667</v>
      </c>
      <c r="K41" s="1">
        <f>IFERROR(__xludf.DUMMYFUNCTION("""COMPUTED_VALUE"""),975.27)</f>
        <v>975.27</v>
      </c>
      <c r="M41" s="2">
        <f>IFERROR(__xludf.DUMMYFUNCTION("""COMPUTED_VALUE"""),45350.66666666667)</f>
        <v>45350.66667</v>
      </c>
      <c r="N41" s="1">
        <f>IFERROR(__xludf.DUMMYFUNCTION("""COMPUTED_VALUE"""),1.3442352E7)</f>
        <v>13442352</v>
      </c>
    </row>
    <row r="42">
      <c r="A42" s="2">
        <f>IFERROR(__xludf.DUMMYFUNCTION("""COMPUTED_VALUE"""),45351.66666666667)</f>
        <v>45351.66667</v>
      </c>
      <c r="B42" s="1">
        <f>IFERROR(__xludf.DUMMYFUNCTION("""COMPUTED_VALUE"""),973.53)</f>
        <v>973.53</v>
      </c>
      <c r="D42" s="2">
        <f>IFERROR(__xludf.DUMMYFUNCTION("""COMPUTED_VALUE"""),45351.66666666667)</f>
        <v>45351.66667</v>
      </c>
      <c r="E42" s="1">
        <f>IFERROR(__xludf.DUMMYFUNCTION("""COMPUTED_VALUE"""),984.55)</f>
        <v>984.55</v>
      </c>
      <c r="G42" s="2">
        <f>IFERROR(__xludf.DUMMYFUNCTION("""COMPUTED_VALUE"""),45351.66666666667)</f>
        <v>45351.66667</v>
      </c>
      <c r="H42" s="1">
        <f>IFERROR(__xludf.DUMMYFUNCTION("""COMPUTED_VALUE"""),969.64)</f>
        <v>969.64</v>
      </c>
      <c r="J42" s="2">
        <f>IFERROR(__xludf.DUMMYFUNCTION("""COMPUTED_VALUE"""),45351.66666666667)</f>
        <v>45351.66667</v>
      </c>
      <c r="K42" s="1">
        <f>IFERROR(__xludf.DUMMYFUNCTION("""COMPUTED_VALUE"""),981.56)</f>
        <v>981.56</v>
      </c>
      <c r="M42" s="2">
        <f>IFERROR(__xludf.DUMMYFUNCTION("""COMPUTED_VALUE"""),45351.66666666667)</f>
        <v>45351.66667</v>
      </c>
      <c r="N42" s="1">
        <f>IFERROR(__xludf.DUMMYFUNCTION("""COMPUTED_VALUE"""),2.8420261E7)</f>
        <v>28420261</v>
      </c>
    </row>
    <row r="43">
      <c r="A43" s="2">
        <f>IFERROR(__xludf.DUMMYFUNCTION("""COMPUTED_VALUE"""),45352.66666666667)</f>
        <v>45352.66667</v>
      </c>
      <c r="B43" s="1">
        <f>IFERROR(__xludf.DUMMYFUNCTION("""COMPUTED_VALUE"""),980.71)</f>
        <v>980.71</v>
      </c>
      <c r="D43" s="2">
        <f>IFERROR(__xludf.DUMMYFUNCTION("""COMPUTED_VALUE"""),45352.66666666667)</f>
        <v>45352.66667</v>
      </c>
      <c r="E43" s="1">
        <f>IFERROR(__xludf.DUMMYFUNCTION("""COMPUTED_VALUE"""),980.79)</f>
        <v>980.79</v>
      </c>
      <c r="G43" s="2">
        <f>IFERROR(__xludf.DUMMYFUNCTION("""COMPUTED_VALUE"""),45352.66666666667)</f>
        <v>45352.66667</v>
      </c>
      <c r="H43" s="1">
        <f>IFERROR(__xludf.DUMMYFUNCTION("""COMPUTED_VALUE"""),973.39)</f>
        <v>973.39</v>
      </c>
      <c r="J43" s="2">
        <f>IFERROR(__xludf.DUMMYFUNCTION("""COMPUTED_VALUE"""),45352.66666666667)</f>
        <v>45352.66667</v>
      </c>
      <c r="K43" s="1">
        <f>IFERROR(__xludf.DUMMYFUNCTION("""COMPUTED_VALUE"""),976.14)</f>
        <v>976.14</v>
      </c>
      <c r="M43" s="2">
        <f>IFERROR(__xludf.DUMMYFUNCTION("""COMPUTED_VALUE"""),45352.66666666667)</f>
        <v>45352.66667</v>
      </c>
      <c r="N43" s="1">
        <f>IFERROR(__xludf.DUMMYFUNCTION("""COMPUTED_VALUE"""),1.6342981E7)</f>
        <v>16342981</v>
      </c>
    </row>
    <row r="44">
      <c r="A44" s="2">
        <f>IFERROR(__xludf.DUMMYFUNCTION("""COMPUTED_VALUE"""),45355.66666666667)</f>
        <v>45355.66667</v>
      </c>
      <c r="B44" s="1">
        <f>IFERROR(__xludf.DUMMYFUNCTION("""COMPUTED_VALUE"""),976.04)</f>
        <v>976.04</v>
      </c>
      <c r="D44" s="2">
        <f>IFERROR(__xludf.DUMMYFUNCTION("""COMPUTED_VALUE"""),45355.66666666667)</f>
        <v>45355.66667</v>
      </c>
      <c r="E44" s="1">
        <f>IFERROR(__xludf.DUMMYFUNCTION("""COMPUTED_VALUE"""),983.81)</f>
        <v>983.81</v>
      </c>
      <c r="G44" s="2">
        <f>IFERROR(__xludf.DUMMYFUNCTION("""COMPUTED_VALUE"""),45355.66666666667)</f>
        <v>45355.66667</v>
      </c>
      <c r="H44" s="1">
        <f>IFERROR(__xludf.DUMMYFUNCTION("""COMPUTED_VALUE"""),974.75)</f>
        <v>974.75</v>
      </c>
      <c r="J44" s="2">
        <f>IFERROR(__xludf.DUMMYFUNCTION("""COMPUTED_VALUE"""),45355.66666666667)</f>
        <v>45355.66667</v>
      </c>
      <c r="K44" s="1">
        <f>IFERROR(__xludf.DUMMYFUNCTION("""COMPUTED_VALUE"""),980.44)</f>
        <v>980.44</v>
      </c>
      <c r="M44" s="2">
        <f>IFERROR(__xludf.DUMMYFUNCTION("""COMPUTED_VALUE"""),45355.66666666667)</f>
        <v>45355.66667</v>
      </c>
      <c r="N44" s="1">
        <f>IFERROR(__xludf.DUMMYFUNCTION("""COMPUTED_VALUE"""),1.4845783E7)</f>
        <v>14845783</v>
      </c>
    </row>
    <row r="45">
      <c r="A45" s="2">
        <f>IFERROR(__xludf.DUMMYFUNCTION("""COMPUTED_VALUE"""),45356.66666666667)</f>
        <v>45356.66667</v>
      </c>
      <c r="B45" s="1">
        <f>IFERROR(__xludf.DUMMYFUNCTION("""COMPUTED_VALUE"""),982.77)</f>
        <v>982.77</v>
      </c>
      <c r="D45" s="2">
        <f>IFERROR(__xludf.DUMMYFUNCTION("""COMPUTED_VALUE"""),45356.66666666667)</f>
        <v>45356.66667</v>
      </c>
      <c r="E45" s="1">
        <f>IFERROR(__xludf.DUMMYFUNCTION("""COMPUTED_VALUE"""),988.05)</f>
        <v>988.05</v>
      </c>
      <c r="G45" s="2">
        <f>IFERROR(__xludf.DUMMYFUNCTION("""COMPUTED_VALUE"""),45356.66666666667)</f>
        <v>45356.66667</v>
      </c>
      <c r="H45" s="1">
        <f>IFERROR(__xludf.DUMMYFUNCTION("""COMPUTED_VALUE"""),972.99)</f>
        <v>972.99</v>
      </c>
      <c r="J45" s="2">
        <f>IFERROR(__xludf.DUMMYFUNCTION("""COMPUTED_VALUE"""),45356.66666666667)</f>
        <v>45356.66667</v>
      </c>
      <c r="K45" s="1">
        <f>IFERROR(__xludf.DUMMYFUNCTION("""COMPUTED_VALUE"""),973.39)</f>
        <v>973.39</v>
      </c>
      <c r="M45" s="2">
        <f>IFERROR(__xludf.DUMMYFUNCTION("""COMPUTED_VALUE"""),45356.66666666667)</f>
        <v>45356.66667</v>
      </c>
      <c r="N45" s="1">
        <f>IFERROR(__xludf.DUMMYFUNCTION("""COMPUTED_VALUE"""),1.4052182E7)</f>
        <v>14052182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IFERROR(__xludf.DUMMYFUNCTION("""COMPUTED_VALUE"""),978.16)</f>
        <v>978.16</v>
      </c>
      <c r="D46" s="2">
        <f>IFERROR(__xludf.DUMMYFUNCTION("""COMPUTED_VALUE"""),45357.66666666667)</f>
        <v>45357.66667</v>
      </c>
      <c r="E46" s="1">
        <f>IFERROR(__xludf.DUMMYFUNCTION("""COMPUTED_VALUE"""),986.25)</f>
        <v>986.25</v>
      </c>
      <c r="G46" s="2">
        <f>IFERROR(__xludf.DUMMYFUNCTION("""COMPUTED_VALUE"""),45357.66666666667)</f>
        <v>45357.66667</v>
      </c>
      <c r="H46" s="1">
        <f>IFERROR(__xludf.DUMMYFUNCTION("""COMPUTED_VALUE"""),976.76)</f>
        <v>976.76</v>
      </c>
      <c r="J46" s="2">
        <f>IFERROR(__xludf.DUMMYFUNCTION("""COMPUTED_VALUE"""),45357.66666666667)</f>
        <v>45357.66667</v>
      </c>
      <c r="K46" s="1">
        <f>IFERROR(__xludf.DUMMYFUNCTION("""COMPUTED_VALUE"""),982.24)</f>
        <v>982.24</v>
      </c>
      <c r="M46" s="2">
        <f>IFERROR(__xludf.DUMMYFUNCTION("""COMPUTED_VALUE"""),45357.66666666667)</f>
        <v>45357.66667</v>
      </c>
      <c r="N46" s="1">
        <f>IFERROR(__xludf.DUMMYFUNCTION("""COMPUTED_VALUE"""),1.8166917E7)</f>
        <v>18166917</v>
      </c>
    </row>
    <row r="47">
      <c r="A47" s="2">
        <f>IFERROR(__xludf.DUMMYFUNCTION("""COMPUTED_VALUE"""),45358.66666666667)</f>
        <v>45358.66667</v>
      </c>
      <c r="B47" s="1">
        <f>IFERROR(__xludf.DUMMYFUNCTION("""COMPUTED_VALUE"""),995.76)</f>
        <v>995.76</v>
      </c>
      <c r="D47" s="2">
        <f>IFERROR(__xludf.DUMMYFUNCTION("""COMPUTED_VALUE"""),45358.66666666667)</f>
        <v>45358.66667</v>
      </c>
      <c r="E47" s="1">
        <f>IFERROR(__xludf.DUMMYFUNCTION("""COMPUTED_VALUE"""),1018.73)</f>
        <v>1018.73</v>
      </c>
      <c r="G47" s="2">
        <f>IFERROR(__xludf.DUMMYFUNCTION("""COMPUTED_VALUE"""),45358.66666666667)</f>
        <v>45358.66667</v>
      </c>
      <c r="H47" s="1">
        <f>IFERROR(__xludf.DUMMYFUNCTION("""COMPUTED_VALUE"""),992.75)</f>
        <v>992.75</v>
      </c>
      <c r="J47" s="2">
        <f>IFERROR(__xludf.DUMMYFUNCTION("""COMPUTED_VALUE"""),45358.66666666667)</f>
        <v>45358.66667</v>
      </c>
      <c r="K47" s="1">
        <f>IFERROR(__xludf.DUMMYFUNCTION("""COMPUTED_VALUE"""),1018.27)</f>
        <v>1018.27</v>
      </c>
      <c r="M47" s="2">
        <f>IFERROR(__xludf.DUMMYFUNCTION("""COMPUTED_VALUE"""),45358.66666666667)</f>
        <v>45358.66667</v>
      </c>
      <c r="N47" s="1">
        <f>IFERROR(__xludf.DUMMYFUNCTION("""COMPUTED_VALUE"""),3.1075508E7)</f>
        <v>31075508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IFERROR(__xludf.DUMMYFUNCTION("""COMPUTED_VALUE"""),1017.31)</f>
        <v>1017.31</v>
      </c>
      <c r="D48" s="2">
        <f>IFERROR(__xludf.DUMMYFUNCTION("""COMPUTED_VALUE"""),45359.66666666667)</f>
        <v>45359.66667</v>
      </c>
      <c r="E48" s="1">
        <f>IFERROR(__xludf.DUMMYFUNCTION("""COMPUTED_VALUE"""),1020.43)</f>
        <v>1020.43</v>
      </c>
      <c r="G48" s="2">
        <f>IFERROR(__xludf.DUMMYFUNCTION("""COMPUTED_VALUE"""),45359.66666666667)</f>
        <v>45359.66667</v>
      </c>
      <c r="H48" s="1">
        <f>IFERROR(__xludf.DUMMYFUNCTION("""COMPUTED_VALUE"""),1012.33)</f>
        <v>1012.33</v>
      </c>
      <c r="J48" s="2">
        <f>IFERROR(__xludf.DUMMYFUNCTION("""COMPUTED_VALUE"""),45359.66666666667)</f>
        <v>45359.66667</v>
      </c>
      <c r="K48" s="1">
        <f>IFERROR(__xludf.DUMMYFUNCTION("""COMPUTED_VALUE"""),1018.16)</f>
        <v>1018.16</v>
      </c>
      <c r="M48" s="2">
        <f>IFERROR(__xludf.DUMMYFUNCTION("""COMPUTED_VALUE"""),45359.66666666667)</f>
        <v>45359.66667</v>
      </c>
      <c r="N48" s="1">
        <f>IFERROR(__xludf.DUMMYFUNCTION("""COMPUTED_VALUE"""),1.8314176E7)</f>
        <v>18314176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IFERROR(__xludf.DUMMYFUNCTION("""COMPUTED_VALUE"""),1015.02)</f>
        <v>1015.02</v>
      </c>
      <c r="D49" s="2">
        <f>IFERROR(__xludf.DUMMYFUNCTION("""COMPUTED_VALUE"""),45362.66666666667)</f>
        <v>45362.66667</v>
      </c>
      <c r="E49" s="1">
        <f>IFERROR(__xludf.DUMMYFUNCTION("""COMPUTED_VALUE"""),1017.34)</f>
        <v>1017.34</v>
      </c>
      <c r="G49" s="2">
        <f>IFERROR(__xludf.DUMMYFUNCTION("""COMPUTED_VALUE"""),45362.66666666667)</f>
        <v>45362.66667</v>
      </c>
      <c r="H49" s="1">
        <f>IFERROR(__xludf.DUMMYFUNCTION("""COMPUTED_VALUE"""),1006.4)</f>
        <v>1006.4</v>
      </c>
      <c r="J49" s="2">
        <f>IFERROR(__xludf.DUMMYFUNCTION("""COMPUTED_VALUE"""),45362.66666666667)</f>
        <v>45362.66667</v>
      </c>
      <c r="K49" s="1">
        <f>IFERROR(__xludf.DUMMYFUNCTION("""COMPUTED_VALUE"""),1007.48)</f>
        <v>1007.48</v>
      </c>
      <c r="M49" s="2">
        <f>IFERROR(__xludf.DUMMYFUNCTION("""COMPUTED_VALUE"""),45362.66666666667)</f>
        <v>45362.66667</v>
      </c>
      <c r="N49" s="1">
        <f>IFERROR(__xludf.DUMMYFUNCTION("""COMPUTED_VALUE"""),1.4524155E7)</f>
        <v>14524155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IFERROR(__xludf.DUMMYFUNCTION("""COMPUTED_VALUE"""),1007.21)</f>
        <v>1007.21</v>
      </c>
      <c r="D50" s="2">
        <f>IFERROR(__xludf.DUMMYFUNCTION("""COMPUTED_VALUE"""),45363.66666666667)</f>
        <v>45363.66667</v>
      </c>
      <c r="E50" s="1">
        <f>IFERROR(__xludf.DUMMYFUNCTION("""COMPUTED_VALUE"""),1015.34)</f>
        <v>1015.34</v>
      </c>
      <c r="G50" s="2">
        <f>IFERROR(__xludf.DUMMYFUNCTION("""COMPUTED_VALUE"""),45363.66666666667)</f>
        <v>45363.66667</v>
      </c>
      <c r="H50" s="1">
        <f>IFERROR(__xludf.DUMMYFUNCTION("""COMPUTED_VALUE"""),1007.21)</f>
        <v>1007.21</v>
      </c>
      <c r="J50" s="2">
        <f>IFERROR(__xludf.DUMMYFUNCTION("""COMPUTED_VALUE"""),45363.66666666667)</f>
        <v>45363.66667</v>
      </c>
      <c r="K50" s="1">
        <f>IFERROR(__xludf.DUMMYFUNCTION("""COMPUTED_VALUE"""),1010.1)</f>
        <v>1010.1</v>
      </c>
      <c r="M50" s="2">
        <f>IFERROR(__xludf.DUMMYFUNCTION("""COMPUTED_VALUE"""),45363.66666666667)</f>
        <v>45363.66667</v>
      </c>
      <c r="N50" s="1">
        <f>IFERROR(__xludf.DUMMYFUNCTION("""COMPUTED_VALUE"""),1.2697964E7)</f>
        <v>12697964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IFERROR(__xludf.DUMMYFUNCTION("""COMPUTED_VALUE"""),1011.54)</f>
        <v>1011.54</v>
      </c>
      <c r="D51" s="2">
        <f>IFERROR(__xludf.DUMMYFUNCTION("""COMPUTED_VALUE"""),45364.66666666667)</f>
        <v>45364.66667</v>
      </c>
      <c r="E51" s="1">
        <f>IFERROR(__xludf.DUMMYFUNCTION("""COMPUTED_VALUE"""),1019.69)</f>
        <v>1019.69</v>
      </c>
      <c r="G51" s="2">
        <f>IFERROR(__xludf.DUMMYFUNCTION("""COMPUTED_VALUE"""),45364.66666666667)</f>
        <v>45364.66667</v>
      </c>
      <c r="H51" s="1">
        <f>IFERROR(__xludf.DUMMYFUNCTION("""COMPUTED_VALUE"""),1010.59)</f>
        <v>1010.59</v>
      </c>
      <c r="J51" s="2">
        <f>IFERROR(__xludf.DUMMYFUNCTION("""COMPUTED_VALUE"""),45364.66666666667)</f>
        <v>45364.66667</v>
      </c>
      <c r="K51" s="1">
        <f>IFERROR(__xludf.DUMMYFUNCTION("""COMPUTED_VALUE"""),1017.72)</f>
        <v>1017.72</v>
      </c>
      <c r="M51" s="2">
        <f>IFERROR(__xludf.DUMMYFUNCTION("""COMPUTED_VALUE"""),45364.66666666667)</f>
        <v>45364.66667</v>
      </c>
      <c r="N51" s="1">
        <f>IFERROR(__xludf.DUMMYFUNCTION("""COMPUTED_VALUE"""),1.5233899E7)</f>
        <v>15233899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IFERROR(__xludf.DUMMYFUNCTION("""COMPUTED_VALUE"""),1016.71)</f>
        <v>1016.71</v>
      </c>
      <c r="D52" s="2">
        <f>IFERROR(__xludf.DUMMYFUNCTION("""COMPUTED_VALUE"""),45365.66666666667)</f>
        <v>45365.66667</v>
      </c>
      <c r="E52" s="1">
        <f>IFERROR(__xludf.DUMMYFUNCTION("""COMPUTED_VALUE"""),1019.02)</f>
        <v>1019.02</v>
      </c>
      <c r="G52" s="2">
        <f>IFERROR(__xludf.DUMMYFUNCTION("""COMPUTED_VALUE"""),45365.66666666667)</f>
        <v>45365.66667</v>
      </c>
      <c r="H52" s="1">
        <f>IFERROR(__xludf.DUMMYFUNCTION("""COMPUTED_VALUE"""),1007.6)</f>
        <v>1007.6</v>
      </c>
      <c r="J52" s="2">
        <f>IFERROR(__xludf.DUMMYFUNCTION("""COMPUTED_VALUE"""),45365.66666666667)</f>
        <v>45365.66667</v>
      </c>
      <c r="K52" s="1">
        <f>IFERROR(__xludf.DUMMYFUNCTION("""COMPUTED_VALUE"""),1013.08)</f>
        <v>1013.08</v>
      </c>
      <c r="M52" s="2">
        <f>IFERROR(__xludf.DUMMYFUNCTION("""COMPUTED_VALUE"""),45365.66666666667)</f>
        <v>45365.66667</v>
      </c>
      <c r="N52" s="1">
        <f>IFERROR(__xludf.DUMMYFUNCTION("""COMPUTED_VALUE"""),1.5614218E7)</f>
        <v>15614218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IFERROR(__xludf.DUMMYFUNCTION("""COMPUTED_VALUE"""),1010.12)</f>
        <v>1010.12</v>
      </c>
      <c r="D53" s="2">
        <f>IFERROR(__xludf.DUMMYFUNCTION("""COMPUTED_VALUE"""),45366.66666666667)</f>
        <v>45366.66667</v>
      </c>
      <c r="E53" s="1">
        <f>IFERROR(__xludf.DUMMYFUNCTION("""COMPUTED_VALUE"""),1026.59)</f>
        <v>1026.59</v>
      </c>
      <c r="G53" s="2">
        <f>IFERROR(__xludf.DUMMYFUNCTION("""COMPUTED_VALUE"""),45366.66666666667)</f>
        <v>45366.66667</v>
      </c>
      <c r="H53" s="1">
        <f>IFERROR(__xludf.DUMMYFUNCTION("""COMPUTED_VALUE"""),1010.12)</f>
        <v>1010.12</v>
      </c>
      <c r="J53" s="2">
        <f>IFERROR(__xludf.DUMMYFUNCTION("""COMPUTED_VALUE"""),45366.66666666667)</f>
        <v>45366.66667</v>
      </c>
      <c r="K53" s="1">
        <f>IFERROR(__xludf.DUMMYFUNCTION("""COMPUTED_VALUE"""),1024.24)</f>
        <v>1024.24</v>
      </c>
      <c r="M53" s="2">
        <f>IFERROR(__xludf.DUMMYFUNCTION("""COMPUTED_VALUE"""),45366.66666666667)</f>
        <v>45366.66667</v>
      </c>
      <c r="N53" s="1">
        <f>IFERROR(__xludf.DUMMYFUNCTION("""COMPUTED_VALUE"""),2.3684923E7)</f>
        <v>23684923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IFERROR(__xludf.DUMMYFUNCTION("""COMPUTED_VALUE"""),1021.81)</f>
        <v>1021.81</v>
      </c>
      <c r="D54" s="2">
        <f>IFERROR(__xludf.DUMMYFUNCTION("""COMPUTED_VALUE"""),45369.66666666667)</f>
        <v>45369.66667</v>
      </c>
      <c r="E54" s="1">
        <f>IFERROR(__xludf.DUMMYFUNCTION("""COMPUTED_VALUE"""),1027.57)</f>
        <v>1027.57</v>
      </c>
      <c r="G54" s="2">
        <f>IFERROR(__xludf.DUMMYFUNCTION("""COMPUTED_VALUE"""),45369.66666666667)</f>
        <v>45369.66667</v>
      </c>
      <c r="H54" s="1">
        <f>IFERROR(__xludf.DUMMYFUNCTION("""COMPUTED_VALUE"""),1019.83)</f>
        <v>1019.83</v>
      </c>
      <c r="J54" s="2">
        <f>IFERROR(__xludf.DUMMYFUNCTION("""COMPUTED_VALUE"""),45369.66666666667)</f>
        <v>45369.66667</v>
      </c>
      <c r="K54" s="1">
        <f>IFERROR(__xludf.DUMMYFUNCTION("""COMPUTED_VALUE"""),1020.66)</f>
        <v>1020.66</v>
      </c>
      <c r="M54" s="2">
        <f>IFERROR(__xludf.DUMMYFUNCTION("""COMPUTED_VALUE"""),45369.66666666667)</f>
        <v>45369.66667</v>
      </c>
      <c r="N54" s="1">
        <f>IFERROR(__xludf.DUMMYFUNCTION("""COMPUTED_VALUE"""),1.3036926E7)</f>
        <v>13036926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IFERROR(__xludf.DUMMYFUNCTION("""COMPUTED_VALUE"""),1023.58)</f>
        <v>1023.58</v>
      </c>
      <c r="D55" s="2">
        <f>IFERROR(__xludf.DUMMYFUNCTION("""COMPUTED_VALUE"""),45370.66666666667)</f>
        <v>45370.66667</v>
      </c>
      <c r="E55" s="1">
        <f>IFERROR(__xludf.DUMMYFUNCTION("""COMPUTED_VALUE"""),1029.28)</f>
        <v>1029.28</v>
      </c>
      <c r="G55" s="2">
        <f>IFERROR(__xludf.DUMMYFUNCTION("""COMPUTED_VALUE"""),45370.66666666667)</f>
        <v>45370.66667</v>
      </c>
      <c r="H55" s="1">
        <f>IFERROR(__xludf.DUMMYFUNCTION("""COMPUTED_VALUE"""),1023.01)</f>
        <v>1023.01</v>
      </c>
      <c r="J55" s="2">
        <f>IFERROR(__xludf.DUMMYFUNCTION("""COMPUTED_VALUE"""),45370.66666666667)</f>
        <v>45370.66667</v>
      </c>
      <c r="K55" s="1">
        <f>IFERROR(__xludf.DUMMYFUNCTION("""COMPUTED_VALUE"""),1025.27)</f>
        <v>1025.27</v>
      </c>
      <c r="M55" s="2">
        <f>IFERROR(__xludf.DUMMYFUNCTION("""COMPUTED_VALUE"""),45370.66666666667)</f>
        <v>45370.66667</v>
      </c>
      <c r="N55" s="1">
        <f>IFERROR(__xludf.DUMMYFUNCTION("""COMPUTED_VALUE"""),1.4608397E7)</f>
        <v>14608397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IFERROR(__xludf.DUMMYFUNCTION("""COMPUTED_VALUE"""),1023.74)</f>
        <v>1023.74</v>
      </c>
      <c r="D56" s="2">
        <f>IFERROR(__xludf.DUMMYFUNCTION("""COMPUTED_VALUE"""),45371.66666666667)</f>
        <v>45371.66667</v>
      </c>
      <c r="E56" s="1">
        <f>IFERROR(__xludf.DUMMYFUNCTION("""COMPUTED_VALUE"""),1031.54)</f>
        <v>1031.54</v>
      </c>
      <c r="G56" s="2">
        <f>IFERROR(__xludf.DUMMYFUNCTION("""COMPUTED_VALUE"""),45371.66666666667)</f>
        <v>45371.66667</v>
      </c>
      <c r="H56" s="1">
        <f>IFERROR(__xludf.DUMMYFUNCTION("""COMPUTED_VALUE"""),1022.69)</f>
        <v>1022.69</v>
      </c>
      <c r="J56" s="2">
        <f>IFERROR(__xludf.DUMMYFUNCTION("""COMPUTED_VALUE"""),45371.66666666667)</f>
        <v>45371.66667</v>
      </c>
      <c r="K56" s="1">
        <f>IFERROR(__xludf.DUMMYFUNCTION("""COMPUTED_VALUE"""),1031.51)</f>
        <v>1031.51</v>
      </c>
      <c r="M56" s="2">
        <f>IFERROR(__xludf.DUMMYFUNCTION("""COMPUTED_VALUE"""),45371.66666666667)</f>
        <v>45371.66667</v>
      </c>
      <c r="N56" s="1">
        <f>IFERROR(__xludf.DUMMYFUNCTION("""COMPUTED_VALUE"""),1.0943729E7)</f>
        <v>10943729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IFERROR(__xludf.DUMMYFUNCTION("""COMPUTED_VALUE"""),1033.26)</f>
        <v>1033.26</v>
      </c>
      <c r="D57" s="2">
        <f>IFERROR(__xludf.DUMMYFUNCTION("""COMPUTED_VALUE"""),45372.66666666667)</f>
        <v>45372.66667</v>
      </c>
      <c r="E57" s="1">
        <f>IFERROR(__xludf.DUMMYFUNCTION("""COMPUTED_VALUE"""),1036.45)</f>
        <v>1036.45</v>
      </c>
      <c r="G57" s="2">
        <f>IFERROR(__xludf.DUMMYFUNCTION("""COMPUTED_VALUE"""),45372.66666666667)</f>
        <v>45372.66667</v>
      </c>
      <c r="H57" s="1">
        <f>IFERROR(__xludf.DUMMYFUNCTION("""COMPUTED_VALUE"""),1026.49)</f>
        <v>1026.49</v>
      </c>
      <c r="J57" s="2">
        <f>IFERROR(__xludf.DUMMYFUNCTION("""COMPUTED_VALUE"""),45372.66666666667)</f>
        <v>45372.66667</v>
      </c>
      <c r="K57" s="1">
        <f>IFERROR(__xludf.DUMMYFUNCTION("""COMPUTED_VALUE"""),1035.47)</f>
        <v>1035.47</v>
      </c>
      <c r="M57" s="2">
        <f>IFERROR(__xludf.DUMMYFUNCTION("""COMPUTED_VALUE"""),45372.66666666667)</f>
        <v>45372.66667</v>
      </c>
      <c r="N57" s="1">
        <f>IFERROR(__xludf.DUMMYFUNCTION("""COMPUTED_VALUE"""),1.5338086E7)</f>
        <v>15338086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IFERROR(__xludf.DUMMYFUNCTION("""COMPUTED_VALUE"""),1036.68)</f>
        <v>1036.68</v>
      </c>
      <c r="D58" s="2">
        <f>IFERROR(__xludf.DUMMYFUNCTION("""COMPUTED_VALUE"""),45373.66666666667)</f>
        <v>45373.66667</v>
      </c>
      <c r="E58" s="1">
        <f>IFERROR(__xludf.DUMMYFUNCTION("""COMPUTED_VALUE"""),1036.68)</f>
        <v>1036.68</v>
      </c>
      <c r="G58" s="2">
        <f>IFERROR(__xludf.DUMMYFUNCTION("""COMPUTED_VALUE"""),45373.66666666667)</f>
        <v>45373.66667</v>
      </c>
      <c r="H58" s="1">
        <f>IFERROR(__xludf.DUMMYFUNCTION("""COMPUTED_VALUE"""),1030.58)</f>
        <v>1030.58</v>
      </c>
      <c r="J58" s="2">
        <f>IFERROR(__xludf.DUMMYFUNCTION("""COMPUTED_VALUE"""),45373.66666666667)</f>
        <v>45373.66667</v>
      </c>
      <c r="K58" s="1">
        <f>IFERROR(__xludf.DUMMYFUNCTION("""COMPUTED_VALUE"""),1031.86)</f>
        <v>1031.86</v>
      </c>
      <c r="M58" s="2">
        <f>IFERROR(__xludf.DUMMYFUNCTION("""COMPUTED_VALUE"""),45373.66666666667)</f>
        <v>45373.66667</v>
      </c>
      <c r="N58" s="1">
        <f>IFERROR(__xludf.DUMMYFUNCTION("""COMPUTED_VALUE"""),1.1222113E7)</f>
        <v>11222113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IFERROR(__xludf.DUMMYFUNCTION("""COMPUTED_VALUE"""),1033.65)</f>
        <v>1033.65</v>
      </c>
      <c r="D59" s="2">
        <f>IFERROR(__xludf.DUMMYFUNCTION("""COMPUTED_VALUE"""),45376.66666666667)</f>
        <v>45376.66667</v>
      </c>
      <c r="E59" s="1">
        <f>IFERROR(__xludf.DUMMYFUNCTION("""COMPUTED_VALUE"""),1035.08)</f>
        <v>1035.08</v>
      </c>
      <c r="G59" s="2">
        <f>IFERROR(__xludf.DUMMYFUNCTION("""COMPUTED_VALUE"""),45376.66666666667)</f>
        <v>45376.66667</v>
      </c>
      <c r="H59" s="1">
        <f>IFERROR(__xludf.DUMMYFUNCTION("""COMPUTED_VALUE"""),1024.74)</f>
        <v>1024.74</v>
      </c>
      <c r="J59" s="2">
        <f>IFERROR(__xludf.DUMMYFUNCTION("""COMPUTED_VALUE"""),45376.66666666667)</f>
        <v>45376.66667</v>
      </c>
      <c r="K59" s="1">
        <f>IFERROR(__xludf.DUMMYFUNCTION("""COMPUTED_VALUE"""),1026.11)</f>
        <v>1026.11</v>
      </c>
      <c r="M59" s="2">
        <f>IFERROR(__xludf.DUMMYFUNCTION("""COMPUTED_VALUE"""),45376.66666666667)</f>
        <v>45376.66667</v>
      </c>
      <c r="N59" s="1">
        <f>IFERROR(__xludf.DUMMYFUNCTION("""COMPUTED_VALUE"""),1.6859896E7)</f>
        <v>16859896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IFERROR(__xludf.DUMMYFUNCTION("""COMPUTED_VALUE"""),1028.36)</f>
        <v>1028.36</v>
      </c>
      <c r="D60" s="2">
        <f>IFERROR(__xludf.DUMMYFUNCTION("""COMPUTED_VALUE"""),45377.66666666667)</f>
        <v>45377.66667</v>
      </c>
      <c r="E60" s="1">
        <f>IFERROR(__xludf.DUMMYFUNCTION("""COMPUTED_VALUE"""),1034.51)</f>
        <v>1034.51</v>
      </c>
      <c r="G60" s="2">
        <f>IFERROR(__xludf.DUMMYFUNCTION("""COMPUTED_VALUE"""),45377.66666666667)</f>
        <v>45377.66667</v>
      </c>
      <c r="H60" s="1">
        <f>IFERROR(__xludf.DUMMYFUNCTION("""COMPUTED_VALUE"""),1028.17)</f>
        <v>1028.17</v>
      </c>
      <c r="J60" s="2">
        <f>IFERROR(__xludf.DUMMYFUNCTION("""COMPUTED_VALUE"""),45377.66666666667)</f>
        <v>45377.66667</v>
      </c>
      <c r="K60" s="1">
        <f>IFERROR(__xludf.DUMMYFUNCTION("""COMPUTED_VALUE"""),1029.28)</f>
        <v>1029.28</v>
      </c>
      <c r="M60" s="2">
        <f>IFERROR(__xludf.DUMMYFUNCTION("""COMPUTED_VALUE"""),45377.66666666667)</f>
        <v>45377.66667</v>
      </c>
      <c r="N60" s="1">
        <f>IFERROR(__xludf.DUMMYFUNCTION("""COMPUTED_VALUE"""),1.3335274E7)</f>
        <v>13335274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IFERROR(__xludf.DUMMYFUNCTION("""COMPUTED_VALUE"""),1034.05)</f>
        <v>1034.05</v>
      </c>
      <c r="D61" s="2">
        <f>IFERROR(__xludf.DUMMYFUNCTION("""COMPUTED_VALUE"""),45378.66666666667)</f>
        <v>45378.66667</v>
      </c>
      <c r="E61" s="1">
        <f>IFERROR(__xludf.DUMMYFUNCTION("""COMPUTED_VALUE"""),1041.31)</f>
        <v>1041.31</v>
      </c>
      <c r="G61" s="2">
        <f>IFERROR(__xludf.DUMMYFUNCTION("""COMPUTED_VALUE"""),45378.66666666667)</f>
        <v>45378.66667</v>
      </c>
      <c r="H61" s="1">
        <f>IFERROR(__xludf.DUMMYFUNCTION("""COMPUTED_VALUE"""),1030.37)</f>
        <v>1030.37</v>
      </c>
      <c r="J61" s="2">
        <f>IFERROR(__xludf.DUMMYFUNCTION("""COMPUTED_VALUE"""),45378.66666666667)</f>
        <v>45378.66667</v>
      </c>
      <c r="K61" s="1">
        <f>IFERROR(__xludf.DUMMYFUNCTION("""COMPUTED_VALUE"""),1038.56)</f>
        <v>1038.56</v>
      </c>
      <c r="M61" s="2">
        <f>IFERROR(__xludf.DUMMYFUNCTION("""COMPUTED_VALUE"""),45378.66666666667)</f>
        <v>45378.66667</v>
      </c>
      <c r="N61" s="1">
        <f>IFERROR(__xludf.DUMMYFUNCTION("""COMPUTED_VALUE"""),1.4734662E7)</f>
        <v>14734662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IFERROR(__xludf.DUMMYFUNCTION("""COMPUTED_VALUE"""),1041.76)</f>
        <v>1041.76</v>
      </c>
      <c r="D62" s="2">
        <f>IFERROR(__xludf.DUMMYFUNCTION("""COMPUTED_VALUE"""),45379.66666666667)</f>
        <v>45379.66667</v>
      </c>
      <c r="E62" s="1">
        <f>IFERROR(__xludf.DUMMYFUNCTION("""COMPUTED_VALUE"""),1042.51)</f>
        <v>1042.51</v>
      </c>
      <c r="G62" s="2">
        <f>IFERROR(__xludf.DUMMYFUNCTION("""COMPUTED_VALUE"""),45379.66666666667)</f>
        <v>45379.66667</v>
      </c>
      <c r="H62" s="1">
        <f>IFERROR(__xludf.DUMMYFUNCTION("""COMPUTED_VALUE"""),1033.87)</f>
        <v>1033.87</v>
      </c>
      <c r="J62" s="2">
        <f>IFERROR(__xludf.DUMMYFUNCTION("""COMPUTED_VALUE"""),45379.66666666667)</f>
        <v>45379.66667</v>
      </c>
      <c r="K62" s="1">
        <f>IFERROR(__xludf.DUMMYFUNCTION("""COMPUTED_VALUE"""),1034.79)</f>
        <v>1034.79</v>
      </c>
      <c r="M62" s="2">
        <f>IFERROR(__xludf.DUMMYFUNCTION("""COMPUTED_VALUE"""),45379.66666666667)</f>
        <v>45379.66667</v>
      </c>
      <c r="N62" s="1">
        <f>IFERROR(__xludf.DUMMYFUNCTION("""COMPUTED_VALUE"""),1.7141863E7)</f>
        <v>17141863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IFERROR(__xludf.DUMMYFUNCTION("""COMPUTED_VALUE"""),1033.44)</f>
        <v>1033.44</v>
      </c>
      <c r="D63" s="2">
        <f>IFERROR(__xludf.DUMMYFUNCTION("""COMPUTED_VALUE"""),45383.66666666667)</f>
        <v>45383.66667</v>
      </c>
      <c r="E63" s="1">
        <f>IFERROR(__xludf.DUMMYFUNCTION("""COMPUTED_VALUE"""),1036.28)</f>
        <v>1036.28</v>
      </c>
      <c r="G63" s="2">
        <f>IFERROR(__xludf.DUMMYFUNCTION("""COMPUTED_VALUE"""),45383.66666666667)</f>
        <v>45383.66667</v>
      </c>
      <c r="H63" s="1">
        <f>IFERROR(__xludf.DUMMYFUNCTION("""COMPUTED_VALUE"""),1029.15)</f>
        <v>1029.15</v>
      </c>
      <c r="J63" s="2">
        <f>IFERROR(__xludf.DUMMYFUNCTION("""COMPUTED_VALUE"""),45383.66666666667)</f>
        <v>45383.66667</v>
      </c>
      <c r="K63" s="1">
        <f>IFERROR(__xludf.DUMMYFUNCTION("""COMPUTED_VALUE"""),1029.24)</f>
        <v>1029.24</v>
      </c>
      <c r="M63" s="2">
        <f>IFERROR(__xludf.DUMMYFUNCTION("""COMPUTED_VALUE"""),45383.66666666667)</f>
        <v>45383.66667</v>
      </c>
      <c r="N63" s="1">
        <f>IFERROR(__xludf.DUMMYFUNCTION("""COMPUTED_VALUE"""),1.4638182E7)</f>
        <v>14638182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IFERROR(__xludf.DUMMYFUNCTION("""COMPUTED_VALUE"""),1029.58)</f>
        <v>1029.58</v>
      </c>
      <c r="D64" s="2">
        <f>IFERROR(__xludf.DUMMYFUNCTION("""COMPUTED_VALUE"""),45384.66666666667)</f>
        <v>45384.66667</v>
      </c>
      <c r="E64" s="1">
        <f>IFERROR(__xludf.DUMMYFUNCTION("""COMPUTED_VALUE"""),1032.5)</f>
        <v>1032.5</v>
      </c>
      <c r="G64" s="2">
        <f>IFERROR(__xludf.DUMMYFUNCTION("""COMPUTED_VALUE"""),45384.66666666667)</f>
        <v>45384.66667</v>
      </c>
      <c r="H64" s="1">
        <f>IFERROR(__xludf.DUMMYFUNCTION("""COMPUTED_VALUE"""),1026.74)</f>
        <v>1026.74</v>
      </c>
      <c r="J64" s="2">
        <f>IFERROR(__xludf.DUMMYFUNCTION("""COMPUTED_VALUE"""),45384.66666666667)</f>
        <v>45384.66667</v>
      </c>
      <c r="K64" s="1">
        <f>IFERROR(__xludf.DUMMYFUNCTION("""COMPUTED_VALUE"""),1030.5)</f>
        <v>1030.5</v>
      </c>
      <c r="M64" s="2">
        <f>IFERROR(__xludf.DUMMYFUNCTION("""COMPUTED_VALUE"""),45384.66666666667)</f>
        <v>45384.66667</v>
      </c>
      <c r="N64" s="1">
        <f>IFERROR(__xludf.DUMMYFUNCTION("""COMPUTED_VALUE"""),1.3278952E7)</f>
        <v>13278952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IFERROR(__xludf.DUMMYFUNCTION("""COMPUTED_VALUE"""),1031.41)</f>
        <v>1031.41</v>
      </c>
      <c r="D65" s="2">
        <f>IFERROR(__xludf.DUMMYFUNCTION("""COMPUTED_VALUE"""),45385.66666666667)</f>
        <v>45385.66667</v>
      </c>
      <c r="E65" s="1">
        <f>IFERROR(__xludf.DUMMYFUNCTION("""COMPUTED_VALUE"""),1032.88)</f>
        <v>1032.88</v>
      </c>
      <c r="G65" s="2">
        <f>IFERROR(__xludf.DUMMYFUNCTION("""COMPUTED_VALUE"""),45385.66666666667)</f>
        <v>45385.66667</v>
      </c>
      <c r="H65" s="1">
        <f>IFERROR(__xludf.DUMMYFUNCTION("""COMPUTED_VALUE"""),1023.75)</f>
        <v>1023.75</v>
      </c>
      <c r="J65" s="2">
        <f>IFERROR(__xludf.DUMMYFUNCTION("""COMPUTED_VALUE"""),45385.66666666667)</f>
        <v>45385.66667</v>
      </c>
      <c r="K65" s="1">
        <f>IFERROR(__xludf.DUMMYFUNCTION("""COMPUTED_VALUE"""),1028.72)</f>
        <v>1028.72</v>
      </c>
      <c r="M65" s="2">
        <f>IFERROR(__xludf.DUMMYFUNCTION("""COMPUTED_VALUE"""),45385.66666666667)</f>
        <v>45385.66667</v>
      </c>
      <c r="N65" s="1">
        <f>IFERROR(__xludf.DUMMYFUNCTION("""COMPUTED_VALUE"""),1.1670698E7)</f>
        <v>11670698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IFERROR(__xludf.DUMMYFUNCTION("""COMPUTED_VALUE"""),1029.48)</f>
        <v>1029.48</v>
      </c>
      <c r="D66" s="2">
        <f>IFERROR(__xludf.DUMMYFUNCTION("""COMPUTED_VALUE"""),45386.66666666667)</f>
        <v>45386.66667</v>
      </c>
      <c r="E66" s="1">
        <f>IFERROR(__xludf.DUMMYFUNCTION("""COMPUTED_VALUE"""),1029.9)</f>
        <v>1029.9</v>
      </c>
      <c r="G66" s="2">
        <f>IFERROR(__xludf.DUMMYFUNCTION("""COMPUTED_VALUE"""),45386.66666666667)</f>
        <v>45386.66667</v>
      </c>
      <c r="H66" s="1">
        <f>IFERROR(__xludf.DUMMYFUNCTION("""COMPUTED_VALUE"""),997.32)</f>
        <v>997.32</v>
      </c>
      <c r="J66" s="2">
        <f>IFERROR(__xludf.DUMMYFUNCTION("""COMPUTED_VALUE"""),45386.66666666667)</f>
        <v>45386.66667</v>
      </c>
      <c r="K66" s="1">
        <f>IFERROR(__xludf.DUMMYFUNCTION("""COMPUTED_VALUE"""),999.74)</f>
        <v>999.74</v>
      </c>
      <c r="M66" s="2">
        <f>IFERROR(__xludf.DUMMYFUNCTION("""COMPUTED_VALUE"""),45386.66666666667)</f>
        <v>45386.66667</v>
      </c>
      <c r="N66" s="1">
        <f>IFERROR(__xludf.DUMMYFUNCTION("""COMPUTED_VALUE"""),2.1156355E7)</f>
        <v>21156355</v>
      </c>
    </row>
    <row r="67">
      <c r="A67" s="2">
        <f>IFERROR(__xludf.DUMMYFUNCTION("""COMPUTED_VALUE"""),45387.66666666667)</f>
        <v>45387.66667</v>
      </c>
      <c r="B67" s="1">
        <f>IFERROR(__xludf.DUMMYFUNCTION("""COMPUTED_VALUE"""),998.51)</f>
        <v>998.51</v>
      </c>
      <c r="D67" s="2">
        <f>IFERROR(__xludf.DUMMYFUNCTION("""COMPUTED_VALUE"""),45387.66666666667)</f>
        <v>45387.66667</v>
      </c>
      <c r="E67" s="1">
        <f>IFERROR(__xludf.DUMMYFUNCTION("""COMPUTED_VALUE"""),1003.7)</f>
        <v>1003.7</v>
      </c>
      <c r="G67" s="2">
        <f>IFERROR(__xludf.DUMMYFUNCTION("""COMPUTED_VALUE"""),45387.66666666667)</f>
        <v>45387.66667</v>
      </c>
      <c r="H67" s="1">
        <f>IFERROR(__xludf.DUMMYFUNCTION("""COMPUTED_VALUE"""),994.65)</f>
        <v>994.65</v>
      </c>
      <c r="J67" s="2">
        <f>IFERROR(__xludf.DUMMYFUNCTION("""COMPUTED_VALUE"""),45387.66666666667)</f>
        <v>45387.66667</v>
      </c>
      <c r="K67" s="1">
        <f>IFERROR(__xludf.DUMMYFUNCTION("""COMPUTED_VALUE"""),1003.42)</f>
        <v>1003.42</v>
      </c>
      <c r="M67" s="2">
        <f>IFERROR(__xludf.DUMMYFUNCTION("""COMPUTED_VALUE"""),45387.66666666667)</f>
        <v>45387.66667</v>
      </c>
      <c r="N67" s="1">
        <f>IFERROR(__xludf.DUMMYFUNCTION("""COMPUTED_VALUE"""),1.4957725E7)</f>
        <v>14957725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IFERROR(__xludf.DUMMYFUNCTION("""COMPUTED_VALUE"""),1002.25)</f>
        <v>1002.25</v>
      </c>
      <c r="D68" s="2">
        <f>IFERROR(__xludf.DUMMYFUNCTION("""COMPUTED_VALUE"""),45390.66666666667)</f>
        <v>45390.66667</v>
      </c>
      <c r="E68" s="1">
        <f>IFERROR(__xludf.DUMMYFUNCTION("""COMPUTED_VALUE"""),1002.77)</f>
        <v>1002.77</v>
      </c>
      <c r="G68" s="2">
        <f>IFERROR(__xludf.DUMMYFUNCTION("""COMPUTED_VALUE"""),45390.66666666667)</f>
        <v>45390.66667</v>
      </c>
      <c r="H68" s="1">
        <f>IFERROR(__xludf.DUMMYFUNCTION("""COMPUTED_VALUE"""),992.78)</f>
        <v>992.78</v>
      </c>
      <c r="J68" s="2">
        <f>IFERROR(__xludf.DUMMYFUNCTION("""COMPUTED_VALUE"""),45390.66666666667)</f>
        <v>45390.66667</v>
      </c>
      <c r="K68" s="1">
        <f>IFERROR(__xludf.DUMMYFUNCTION("""COMPUTED_VALUE"""),994.39)</f>
        <v>994.39</v>
      </c>
      <c r="M68" s="2">
        <f>IFERROR(__xludf.DUMMYFUNCTION("""COMPUTED_VALUE"""),45390.66666666667)</f>
        <v>45390.66667</v>
      </c>
      <c r="N68" s="1">
        <f>IFERROR(__xludf.DUMMYFUNCTION("""COMPUTED_VALUE"""),1.9406676E7)</f>
        <v>19406676</v>
      </c>
    </row>
    <row r="69">
      <c r="A69" s="2">
        <f>IFERROR(__xludf.DUMMYFUNCTION("""COMPUTED_VALUE"""),45391.66666666667)</f>
        <v>45391.66667</v>
      </c>
      <c r="B69" s="1">
        <f>IFERROR(__xludf.DUMMYFUNCTION("""COMPUTED_VALUE"""),995.73)</f>
        <v>995.73</v>
      </c>
      <c r="D69" s="2">
        <f>IFERROR(__xludf.DUMMYFUNCTION("""COMPUTED_VALUE"""),45391.66666666667)</f>
        <v>45391.66667</v>
      </c>
      <c r="E69" s="1">
        <f>IFERROR(__xludf.DUMMYFUNCTION("""COMPUTED_VALUE"""),998.94)</f>
        <v>998.94</v>
      </c>
      <c r="G69" s="2">
        <f>IFERROR(__xludf.DUMMYFUNCTION("""COMPUTED_VALUE"""),45391.66666666667)</f>
        <v>45391.66667</v>
      </c>
      <c r="H69" s="1">
        <f>IFERROR(__xludf.DUMMYFUNCTION("""COMPUTED_VALUE"""),991.62)</f>
        <v>991.62</v>
      </c>
      <c r="J69" s="2">
        <f>IFERROR(__xludf.DUMMYFUNCTION("""COMPUTED_VALUE"""),45391.66666666667)</f>
        <v>45391.66667</v>
      </c>
      <c r="K69" s="1">
        <f>IFERROR(__xludf.DUMMYFUNCTION("""COMPUTED_VALUE"""),998.48)</f>
        <v>998.48</v>
      </c>
      <c r="M69" s="2">
        <f>IFERROR(__xludf.DUMMYFUNCTION("""COMPUTED_VALUE"""),45391.66666666667)</f>
        <v>45391.66667</v>
      </c>
      <c r="N69" s="1">
        <f>IFERROR(__xludf.DUMMYFUNCTION("""COMPUTED_VALUE"""),1.2431714E7)</f>
        <v>12431714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IFERROR(__xludf.DUMMYFUNCTION("""COMPUTED_VALUE"""),992.7)</f>
        <v>992.7</v>
      </c>
      <c r="D70" s="2">
        <f>IFERROR(__xludf.DUMMYFUNCTION("""COMPUTED_VALUE"""),45392.66666666667)</f>
        <v>45392.66667</v>
      </c>
      <c r="E70" s="1">
        <f>IFERROR(__xludf.DUMMYFUNCTION("""COMPUTED_VALUE"""),1003.39)</f>
        <v>1003.39</v>
      </c>
      <c r="G70" s="2">
        <f>IFERROR(__xludf.DUMMYFUNCTION("""COMPUTED_VALUE"""),45392.66666666667)</f>
        <v>45392.66667</v>
      </c>
      <c r="H70" s="1">
        <f>IFERROR(__xludf.DUMMYFUNCTION("""COMPUTED_VALUE"""),991.73)</f>
        <v>991.73</v>
      </c>
      <c r="J70" s="2">
        <f>IFERROR(__xludf.DUMMYFUNCTION("""COMPUTED_VALUE"""),45392.66666666667)</f>
        <v>45392.66667</v>
      </c>
      <c r="K70" s="1">
        <f>IFERROR(__xludf.DUMMYFUNCTION("""COMPUTED_VALUE"""),1002.53)</f>
        <v>1002.53</v>
      </c>
      <c r="M70" s="2">
        <f>IFERROR(__xludf.DUMMYFUNCTION("""COMPUTED_VALUE"""),45392.66666666667)</f>
        <v>45392.66667</v>
      </c>
      <c r="N70" s="1">
        <f>IFERROR(__xludf.DUMMYFUNCTION("""COMPUTED_VALUE"""),1.4329342E7)</f>
        <v>14329342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IFERROR(__xludf.DUMMYFUNCTION("""COMPUTED_VALUE"""),1004.79)</f>
        <v>1004.79</v>
      </c>
      <c r="D71" s="2">
        <f>IFERROR(__xludf.DUMMYFUNCTION("""COMPUTED_VALUE"""),45393.66666666667)</f>
        <v>45393.66667</v>
      </c>
      <c r="E71" s="1">
        <f>IFERROR(__xludf.DUMMYFUNCTION("""COMPUTED_VALUE"""),1004.84)</f>
        <v>1004.84</v>
      </c>
      <c r="G71" s="2">
        <f>IFERROR(__xludf.DUMMYFUNCTION("""COMPUTED_VALUE"""),45393.66666666667)</f>
        <v>45393.66667</v>
      </c>
      <c r="H71" s="1">
        <f>IFERROR(__xludf.DUMMYFUNCTION("""COMPUTED_VALUE"""),994.11)</f>
        <v>994.11</v>
      </c>
      <c r="J71" s="2">
        <f>IFERROR(__xludf.DUMMYFUNCTION("""COMPUTED_VALUE"""),45393.66666666667)</f>
        <v>45393.66667</v>
      </c>
      <c r="K71" s="1">
        <f>IFERROR(__xludf.DUMMYFUNCTION("""COMPUTED_VALUE"""),998.34)</f>
        <v>998.34</v>
      </c>
      <c r="M71" s="2">
        <f>IFERROR(__xludf.DUMMYFUNCTION("""COMPUTED_VALUE"""),45393.66666666667)</f>
        <v>45393.66667</v>
      </c>
      <c r="N71" s="1">
        <f>IFERROR(__xludf.DUMMYFUNCTION("""COMPUTED_VALUE"""),1.1849374E7)</f>
        <v>11849374</v>
      </c>
    </row>
    <row r="72">
      <c r="A72" s="2">
        <f>IFERROR(__xludf.DUMMYFUNCTION("""COMPUTED_VALUE"""),45394.66666666667)</f>
        <v>45394.66667</v>
      </c>
      <c r="B72" s="1">
        <f>IFERROR(__xludf.DUMMYFUNCTION("""COMPUTED_VALUE"""),993.62)</f>
        <v>993.62</v>
      </c>
      <c r="D72" s="2">
        <f>IFERROR(__xludf.DUMMYFUNCTION("""COMPUTED_VALUE"""),45394.66666666667)</f>
        <v>45394.66667</v>
      </c>
      <c r="E72" s="1">
        <f>IFERROR(__xludf.DUMMYFUNCTION("""COMPUTED_VALUE"""),995.31)</f>
        <v>995.31</v>
      </c>
      <c r="G72" s="2">
        <f>IFERROR(__xludf.DUMMYFUNCTION("""COMPUTED_VALUE"""),45394.66666666667)</f>
        <v>45394.66667</v>
      </c>
      <c r="H72" s="1">
        <f>IFERROR(__xludf.DUMMYFUNCTION("""COMPUTED_VALUE"""),979.46)</f>
        <v>979.46</v>
      </c>
      <c r="J72" s="2">
        <f>IFERROR(__xludf.DUMMYFUNCTION("""COMPUTED_VALUE"""),45394.66666666667)</f>
        <v>45394.66667</v>
      </c>
      <c r="K72" s="1">
        <f>IFERROR(__xludf.DUMMYFUNCTION("""COMPUTED_VALUE"""),980.41)</f>
        <v>980.41</v>
      </c>
      <c r="M72" s="2">
        <f>IFERROR(__xludf.DUMMYFUNCTION("""COMPUTED_VALUE"""),45394.66666666667)</f>
        <v>45394.66667</v>
      </c>
      <c r="N72" s="1">
        <f>IFERROR(__xludf.DUMMYFUNCTION("""COMPUTED_VALUE"""),1.3470315E7)</f>
        <v>13470315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IFERROR(__xludf.DUMMYFUNCTION("""COMPUTED_VALUE"""),988.21)</f>
        <v>988.21</v>
      </c>
      <c r="D73" s="2">
        <f>IFERROR(__xludf.DUMMYFUNCTION("""COMPUTED_VALUE"""),45397.66666666667)</f>
        <v>45397.66667</v>
      </c>
      <c r="E73" s="1">
        <f>IFERROR(__xludf.DUMMYFUNCTION("""COMPUTED_VALUE"""),991.51)</f>
        <v>991.51</v>
      </c>
      <c r="G73" s="2">
        <f>IFERROR(__xludf.DUMMYFUNCTION("""COMPUTED_VALUE"""),45397.66666666667)</f>
        <v>45397.66667</v>
      </c>
      <c r="H73" s="1">
        <f>IFERROR(__xludf.DUMMYFUNCTION("""COMPUTED_VALUE"""),980.9)</f>
        <v>980.9</v>
      </c>
      <c r="J73" s="2">
        <f>IFERROR(__xludf.DUMMYFUNCTION("""COMPUTED_VALUE"""),45397.66666666667)</f>
        <v>45397.66667</v>
      </c>
      <c r="K73" s="1">
        <f>IFERROR(__xludf.DUMMYFUNCTION("""COMPUTED_VALUE"""),982.79)</f>
        <v>982.79</v>
      </c>
      <c r="M73" s="2">
        <f>IFERROR(__xludf.DUMMYFUNCTION("""COMPUTED_VALUE"""),45397.66666666667)</f>
        <v>45397.66667</v>
      </c>
      <c r="N73" s="1">
        <f>IFERROR(__xludf.DUMMYFUNCTION("""COMPUTED_VALUE"""),1.3580654E7)</f>
        <v>13580654</v>
      </c>
    </row>
    <row r="74">
      <c r="A74" s="2">
        <f>IFERROR(__xludf.DUMMYFUNCTION("""COMPUTED_VALUE"""),45398.66666666667)</f>
        <v>45398.66667</v>
      </c>
      <c r="B74" s="1">
        <f>IFERROR(__xludf.DUMMYFUNCTION("""COMPUTED_VALUE"""),989.21)</f>
        <v>989.21</v>
      </c>
      <c r="D74" s="2">
        <f>IFERROR(__xludf.DUMMYFUNCTION("""COMPUTED_VALUE"""),45398.66666666667)</f>
        <v>45398.66667</v>
      </c>
      <c r="E74" s="1">
        <f>IFERROR(__xludf.DUMMYFUNCTION("""COMPUTED_VALUE"""),989.83)</f>
        <v>989.83</v>
      </c>
      <c r="G74" s="2">
        <f>IFERROR(__xludf.DUMMYFUNCTION("""COMPUTED_VALUE"""),45398.66666666667)</f>
        <v>45398.66667</v>
      </c>
      <c r="H74" s="1">
        <f>IFERROR(__xludf.DUMMYFUNCTION("""COMPUTED_VALUE"""),981.59)</f>
        <v>981.59</v>
      </c>
      <c r="J74" s="2">
        <f>IFERROR(__xludf.DUMMYFUNCTION("""COMPUTED_VALUE"""),45398.66666666667)</f>
        <v>45398.66667</v>
      </c>
      <c r="K74" s="1">
        <f>IFERROR(__xludf.DUMMYFUNCTION("""COMPUTED_VALUE"""),985.84)</f>
        <v>985.84</v>
      </c>
      <c r="M74" s="2">
        <f>IFERROR(__xludf.DUMMYFUNCTION("""COMPUTED_VALUE"""),45398.66666666667)</f>
        <v>45398.66667</v>
      </c>
      <c r="N74" s="1">
        <f>IFERROR(__xludf.DUMMYFUNCTION("""COMPUTED_VALUE"""),1.5748437E7)</f>
        <v>15748437</v>
      </c>
    </row>
    <row r="75">
      <c r="A75" s="2">
        <f>IFERROR(__xludf.DUMMYFUNCTION("""COMPUTED_VALUE"""),45399.66666666667)</f>
        <v>45399.66667</v>
      </c>
      <c r="B75" s="1">
        <f>IFERROR(__xludf.DUMMYFUNCTION("""COMPUTED_VALUE"""),990.81)</f>
        <v>990.81</v>
      </c>
      <c r="D75" s="2">
        <f>IFERROR(__xludf.DUMMYFUNCTION("""COMPUTED_VALUE"""),45399.66666666667)</f>
        <v>45399.66667</v>
      </c>
      <c r="E75" s="1">
        <f>IFERROR(__xludf.DUMMYFUNCTION("""COMPUTED_VALUE"""),992.71)</f>
        <v>992.71</v>
      </c>
      <c r="G75" s="2">
        <f>IFERROR(__xludf.DUMMYFUNCTION("""COMPUTED_VALUE"""),45399.66666666667)</f>
        <v>45399.66667</v>
      </c>
      <c r="H75" s="1">
        <f>IFERROR(__xludf.DUMMYFUNCTION("""COMPUTED_VALUE"""),974.27)</f>
        <v>974.27</v>
      </c>
      <c r="J75" s="2">
        <f>IFERROR(__xludf.DUMMYFUNCTION("""COMPUTED_VALUE"""),45399.66666666667)</f>
        <v>45399.66667</v>
      </c>
      <c r="K75" s="1">
        <f>IFERROR(__xludf.DUMMYFUNCTION("""COMPUTED_VALUE"""),979.79)</f>
        <v>979.79</v>
      </c>
      <c r="M75" s="2">
        <f>IFERROR(__xludf.DUMMYFUNCTION("""COMPUTED_VALUE"""),45399.66666666667)</f>
        <v>45399.66667</v>
      </c>
      <c r="N75" s="1">
        <f>IFERROR(__xludf.DUMMYFUNCTION("""COMPUTED_VALUE"""),1.2664549E7)</f>
        <v>12664549</v>
      </c>
    </row>
    <row r="76">
      <c r="A76" s="2">
        <f>IFERROR(__xludf.DUMMYFUNCTION("""COMPUTED_VALUE"""),45400.66666666667)</f>
        <v>45400.66667</v>
      </c>
      <c r="B76" s="1">
        <f>IFERROR(__xludf.DUMMYFUNCTION("""COMPUTED_VALUE"""),983.13)</f>
        <v>983.13</v>
      </c>
      <c r="D76" s="2">
        <f>IFERROR(__xludf.DUMMYFUNCTION("""COMPUTED_VALUE"""),45400.66666666667)</f>
        <v>45400.66667</v>
      </c>
      <c r="E76" s="1">
        <f>IFERROR(__xludf.DUMMYFUNCTION("""COMPUTED_VALUE"""),985.69)</f>
        <v>985.69</v>
      </c>
      <c r="G76" s="2">
        <f>IFERROR(__xludf.DUMMYFUNCTION("""COMPUTED_VALUE"""),45400.66666666667)</f>
        <v>45400.66667</v>
      </c>
      <c r="H76" s="1">
        <f>IFERROR(__xludf.DUMMYFUNCTION("""COMPUTED_VALUE"""),979.61)</f>
        <v>979.61</v>
      </c>
      <c r="J76" s="2">
        <f>IFERROR(__xludf.DUMMYFUNCTION("""COMPUTED_VALUE"""),45400.66666666667)</f>
        <v>45400.66667</v>
      </c>
      <c r="K76" s="1">
        <f>IFERROR(__xludf.DUMMYFUNCTION("""COMPUTED_VALUE"""),981.89)</f>
        <v>981.89</v>
      </c>
      <c r="M76" s="2">
        <f>IFERROR(__xludf.DUMMYFUNCTION("""COMPUTED_VALUE"""),45400.66666666667)</f>
        <v>45400.66667</v>
      </c>
      <c r="N76" s="1">
        <f>IFERROR(__xludf.DUMMYFUNCTION("""COMPUTED_VALUE"""),1.1528119E7)</f>
        <v>11528119</v>
      </c>
    </row>
    <row r="77">
      <c r="A77" s="2">
        <f>IFERROR(__xludf.DUMMYFUNCTION("""COMPUTED_VALUE"""),45401.66666666667)</f>
        <v>45401.66667</v>
      </c>
      <c r="B77" s="1">
        <f>IFERROR(__xludf.DUMMYFUNCTION("""COMPUTED_VALUE"""),984.08)</f>
        <v>984.08</v>
      </c>
      <c r="D77" s="2">
        <f>IFERROR(__xludf.DUMMYFUNCTION("""COMPUTED_VALUE"""),45401.66666666667)</f>
        <v>45401.66667</v>
      </c>
      <c r="E77" s="1">
        <f>IFERROR(__xludf.DUMMYFUNCTION("""COMPUTED_VALUE"""),993.87)</f>
        <v>993.87</v>
      </c>
      <c r="G77" s="2">
        <f>IFERROR(__xludf.DUMMYFUNCTION("""COMPUTED_VALUE"""),45401.66666666667)</f>
        <v>45401.66667</v>
      </c>
      <c r="H77" s="1">
        <f>IFERROR(__xludf.DUMMYFUNCTION("""COMPUTED_VALUE"""),982.89)</f>
        <v>982.89</v>
      </c>
      <c r="J77" s="2">
        <f>IFERROR(__xludf.DUMMYFUNCTION("""COMPUTED_VALUE"""),45401.66666666667)</f>
        <v>45401.66667</v>
      </c>
      <c r="K77" s="1">
        <f>IFERROR(__xludf.DUMMYFUNCTION("""COMPUTED_VALUE"""),993.87)</f>
        <v>993.87</v>
      </c>
      <c r="M77" s="2">
        <f>IFERROR(__xludf.DUMMYFUNCTION("""COMPUTED_VALUE"""),45401.66666666667)</f>
        <v>45401.66667</v>
      </c>
      <c r="N77" s="1">
        <f>IFERROR(__xludf.DUMMYFUNCTION("""COMPUTED_VALUE"""),1.3636598E7)</f>
        <v>13636598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IFERROR(__xludf.DUMMYFUNCTION("""COMPUTED_VALUE"""),998.25)</f>
        <v>998.25</v>
      </c>
      <c r="D78" s="2">
        <f>IFERROR(__xludf.DUMMYFUNCTION("""COMPUTED_VALUE"""),45404.66666666667)</f>
        <v>45404.66667</v>
      </c>
      <c r="E78" s="1">
        <f>IFERROR(__xludf.DUMMYFUNCTION("""COMPUTED_VALUE"""),1004.67)</f>
        <v>1004.67</v>
      </c>
      <c r="G78" s="2">
        <f>IFERROR(__xludf.DUMMYFUNCTION("""COMPUTED_VALUE"""),45404.66666666667)</f>
        <v>45404.66667</v>
      </c>
      <c r="H78" s="1">
        <f>IFERROR(__xludf.DUMMYFUNCTION("""COMPUTED_VALUE"""),992.16)</f>
        <v>992.16</v>
      </c>
      <c r="J78" s="2">
        <f>IFERROR(__xludf.DUMMYFUNCTION("""COMPUTED_VALUE"""),45404.66666666667)</f>
        <v>45404.66667</v>
      </c>
      <c r="K78" s="1">
        <f>IFERROR(__xludf.DUMMYFUNCTION("""COMPUTED_VALUE"""),1000.28)</f>
        <v>1000.28</v>
      </c>
      <c r="M78" s="2">
        <f>IFERROR(__xludf.DUMMYFUNCTION("""COMPUTED_VALUE"""),45404.66666666667)</f>
        <v>45404.66667</v>
      </c>
      <c r="N78" s="1">
        <f>IFERROR(__xludf.DUMMYFUNCTION("""COMPUTED_VALUE"""),1.4742389E7)</f>
        <v>14742389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IFERROR(__xludf.DUMMYFUNCTION("""COMPUTED_VALUE"""),1003.35)</f>
        <v>1003.35</v>
      </c>
      <c r="D79" s="2">
        <f>IFERROR(__xludf.DUMMYFUNCTION("""COMPUTED_VALUE"""),45405.66666666667)</f>
        <v>45405.66667</v>
      </c>
      <c r="E79" s="1">
        <f>IFERROR(__xludf.DUMMYFUNCTION("""COMPUTED_VALUE"""),1003.83)</f>
        <v>1003.83</v>
      </c>
      <c r="G79" s="2">
        <f>IFERROR(__xludf.DUMMYFUNCTION("""COMPUTED_VALUE"""),45405.66666666667)</f>
        <v>45405.66667</v>
      </c>
      <c r="H79" s="1">
        <f>IFERROR(__xludf.DUMMYFUNCTION("""COMPUTED_VALUE"""),991.84)</f>
        <v>991.84</v>
      </c>
      <c r="J79" s="2">
        <f>IFERROR(__xludf.DUMMYFUNCTION("""COMPUTED_VALUE"""),45405.66666666667)</f>
        <v>45405.66667</v>
      </c>
      <c r="K79" s="1">
        <f>IFERROR(__xludf.DUMMYFUNCTION("""COMPUTED_VALUE"""),993.12)</f>
        <v>993.12</v>
      </c>
      <c r="M79" s="2">
        <f>IFERROR(__xludf.DUMMYFUNCTION("""COMPUTED_VALUE"""),45405.66666666667)</f>
        <v>45405.66667</v>
      </c>
      <c r="N79" s="1">
        <f>IFERROR(__xludf.DUMMYFUNCTION("""COMPUTED_VALUE"""),1.3170964E7)</f>
        <v>13170964</v>
      </c>
    </row>
    <row r="80">
      <c r="A80" s="2">
        <f>IFERROR(__xludf.DUMMYFUNCTION("""COMPUTED_VALUE"""),45406.66666666667)</f>
        <v>45406.66667</v>
      </c>
      <c r="B80" s="1">
        <f>IFERROR(__xludf.DUMMYFUNCTION("""COMPUTED_VALUE"""),990.74)</f>
        <v>990.74</v>
      </c>
      <c r="D80" s="2">
        <f>IFERROR(__xludf.DUMMYFUNCTION("""COMPUTED_VALUE"""),45406.66666666667)</f>
        <v>45406.66667</v>
      </c>
      <c r="E80" s="1">
        <f>IFERROR(__xludf.DUMMYFUNCTION("""COMPUTED_VALUE"""),998.94)</f>
        <v>998.94</v>
      </c>
      <c r="G80" s="2">
        <f>IFERROR(__xludf.DUMMYFUNCTION("""COMPUTED_VALUE"""),45406.66666666667)</f>
        <v>45406.66667</v>
      </c>
      <c r="H80" s="1">
        <f>IFERROR(__xludf.DUMMYFUNCTION("""COMPUTED_VALUE"""),988.91)</f>
        <v>988.91</v>
      </c>
      <c r="J80" s="2">
        <f>IFERROR(__xludf.DUMMYFUNCTION("""COMPUTED_VALUE"""),45406.66666666667)</f>
        <v>45406.66667</v>
      </c>
      <c r="K80" s="1">
        <f>IFERROR(__xludf.DUMMYFUNCTION("""COMPUTED_VALUE"""),997.31)</f>
        <v>997.31</v>
      </c>
      <c r="M80" s="2">
        <f>IFERROR(__xludf.DUMMYFUNCTION("""COMPUTED_VALUE"""),45406.66666666667)</f>
        <v>45406.66667</v>
      </c>
      <c r="N80" s="1">
        <f>IFERROR(__xludf.DUMMYFUNCTION("""COMPUTED_VALUE"""),1.3128879E7)</f>
        <v>13128879</v>
      </c>
    </row>
    <row r="81">
      <c r="A81" s="2">
        <f>IFERROR(__xludf.DUMMYFUNCTION("""COMPUTED_VALUE"""),45407.66666666667)</f>
        <v>45407.66667</v>
      </c>
      <c r="B81" s="1">
        <f>IFERROR(__xludf.DUMMYFUNCTION("""COMPUTED_VALUE"""),996.91)</f>
        <v>996.91</v>
      </c>
      <c r="D81" s="2">
        <f>IFERROR(__xludf.DUMMYFUNCTION("""COMPUTED_VALUE"""),45407.66666666667)</f>
        <v>45407.66667</v>
      </c>
      <c r="E81" s="1">
        <f>IFERROR(__xludf.DUMMYFUNCTION("""COMPUTED_VALUE"""),1000.41)</f>
        <v>1000.41</v>
      </c>
      <c r="G81" s="2">
        <f>IFERROR(__xludf.DUMMYFUNCTION("""COMPUTED_VALUE"""),45407.66666666667)</f>
        <v>45407.66667</v>
      </c>
      <c r="H81" s="1">
        <f>IFERROR(__xludf.DUMMYFUNCTION("""COMPUTED_VALUE"""),990.89)</f>
        <v>990.89</v>
      </c>
      <c r="J81" s="2">
        <f>IFERROR(__xludf.DUMMYFUNCTION("""COMPUTED_VALUE"""),45407.66666666667)</f>
        <v>45407.66667</v>
      </c>
      <c r="K81" s="1">
        <f>IFERROR(__xludf.DUMMYFUNCTION("""COMPUTED_VALUE"""),994.33)</f>
        <v>994.33</v>
      </c>
      <c r="M81" s="2">
        <f>IFERROR(__xludf.DUMMYFUNCTION("""COMPUTED_VALUE"""),45407.66666666667)</f>
        <v>45407.66667</v>
      </c>
      <c r="N81" s="1">
        <f>IFERROR(__xludf.DUMMYFUNCTION("""COMPUTED_VALUE"""),1.3270969E7)</f>
        <v>13270969</v>
      </c>
    </row>
    <row r="82">
      <c r="A82" s="2">
        <f>IFERROR(__xludf.DUMMYFUNCTION("""COMPUTED_VALUE"""),45408.66666666667)</f>
        <v>45408.66667</v>
      </c>
      <c r="B82" s="1">
        <f>IFERROR(__xludf.DUMMYFUNCTION("""COMPUTED_VALUE"""),995.21)</f>
        <v>995.21</v>
      </c>
      <c r="D82" s="2">
        <f>IFERROR(__xludf.DUMMYFUNCTION("""COMPUTED_VALUE"""),45408.66666666667)</f>
        <v>45408.66667</v>
      </c>
      <c r="E82" s="1">
        <f>IFERROR(__xludf.DUMMYFUNCTION("""COMPUTED_VALUE"""),1001.32)</f>
        <v>1001.32</v>
      </c>
      <c r="G82" s="2">
        <f>IFERROR(__xludf.DUMMYFUNCTION("""COMPUTED_VALUE"""),45408.66666666667)</f>
        <v>45408.66667</v>
      </c>
      <c r="H82" s="1">
        <f>IFERROR(__xludf.DUMMYFUNCTION("""COMPUTED_VALUE"""),993.06)</f>
        <v>993.06</v>
      </c>
      <c r="J82" s="2">
        <f>IFERROR(__xludf.DUMMYFUNCTION("""COMPUTED_VALUE"""),45408.66666666667)</f>
        <v>45408.66667</v>
      </c>
      <c r="K82" s="1">
        <f>IFERROR(__xludf.DUMMYFUNCTION("""COMPUTED_VALUE"""),995.97)</f>
        <v>995.97</v>
      </c>
      <c r="M82" s="2">
        <f>IFERROR(__xludf.DUMMYFUNCTION("""COMPUTED_VALUE"""),45408.66666666667)</f>
        <v>45408.66667</v>
      </c>
      <c r="N82" s="1">
        <f>IFERROR(__xludf.DUMMYFUNCTION("""COMPUTED_VALUE"""),1.1359267E7)</f>
        <v>11359267</v>
      </c>
    </row>
    <row r="83">
      <c r="A83" s="2">
        <f>IFERROR(__xludf.DUMMYFUNCTION("""COMPUTED_VALUE"""),45411.66666666667)</f>
        <v>45411.66667</v>
      </c>
      <c r="B83" s="1">
        <f>IFERROR(__xludf.DUMMYFUNCTION("""COMPUTED_VALUE"""),996.87)</f>
        <v>996.87</v>
      </c>
      <c r="D83" s="2">
        <f>IFERROR(__xludf.DUMMYFUNCTION("""COMPUTED_VALUE"""),45411.66666666667)</f>
        <v>45411.66667</v>
      </c>
      <c r="E83" s="1">
        <f>IFERROR(__xludf.DUMMYFUNCTION("""COMPUTED_VALUE"""),1000.8)</f>
        <v>1000.8</v>
      </c>
      <c r="G83" s="2">
        <f>IFERROR(__xludf.DUMMYFUNCTION("""COMPUTED_VALUE"""),45411.66666666667)</f>
        <v>45411.66667</v>
      </c>
      <c r="H83" s="1">
        <f>IFERROR(__xludf.DUMMYFUNCTION("""COMPUTED_VALUE"""),993.74)</f>
        <v>993.74</v>
      </c>
      <c r="J83" s="2">
        <f>IFERROR(__xludf.DUMMYFUNCTION("""COMPUTED_VALUE"""),45411.66666666667)</f>
        <v>45411.66667</v>
      </c>
      <c r="K83" s="1">
        <f>IFERROR(__xludf.DUMMYFUNCTION("""COMPUTED_VALUE"""),998.95)</f>
        <v>998.95</v>
      </c>
      <c r="M83" s="2">
        <f>IFERROR(__xludf.DUMMYFUNCTION("""COMPUTED_VALUE"""),45411.66666666667)</f>
        <v>45411.66667</v>
      </c>
      <c r="N83" s="1">
        <f>IFERROR(__xludf.DUMMYFUNCTION("""COMPUTED_VALUE"""),1.3724049E7)</f>
        <v>13724049</v>
      </c>
    </row>
    <row r="84">
      <c r="A84" s="2">
        <f>IFERROR(__xludf.DUMMYFUNCTION("""COMPUTED_VALUE"""),45412.66666666667)</f>
        <v>45412.66667</v>
      </c>
      <c r="B84" s="1">
        <f>IFERROR(__xludf.DUMMYFUNCTION("""COMPUTED_VALUE"""),995.75)</f>
        <v>995.75</v>
      </c>
      <c r="D84" s="2">
        <f>IFERROR(__xludf.DUMMYFUNCTION("""COMPUTED_VALUE"""),45412.66666666667)</f>
        <v>45412.66667</v>
      </c>
      <c r="E84" s="1">
        <f>IFERROR(__xludf.DUMMYFUNCTION("""COMPUTED_VALUE"""),995.75)</f>
        <v>995.75</v>
      </c>
      <c r="G84" s="2">
        <f>IFERROR(__xludf.DUMMYFUNCTION("""COMPUTED_VALUE"""),45412.66666666667)</f>
        <v>45412.66667</v>
      </c>
      <c r="H84" s="1">
        <f>IFERROR(__xludf.DUMMYFUNCTION("""COMPUTED_VALUE"""),980.86)</f>
        <v>980.86</v>
      </c>
      <c r="J84" s="2">
        <f>IFERROR(__xludf.DUMMYFUNCTION("""COMPUTED_VALUE"""),45412.66666666667)</f>
        <v>45412.66667</v>
      </c>
      <c r="K84" s="1">
        <f>IFERROR(__xludf.DUMMYFUNCTION("""COMPUTED_VALUE"""),981.17)</f>
        <v>981.17</v>
      </c>
      <c r="M84" s="2">
        <f>IFERROR(__xludf.DUMMYFUNCTION("""COMPUTED_VALUE"""),45412.66666666667)</f>
        <v>45412.66667</v>
      </c>
      <c r="N84" s="1">
        <f>IFERROR(__xludf.DUMMYFUNCTION("""COMPUTED_VALUE"""),2.2040415E7)</f>
        <v>22040415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IFERROR(__xludf.DUMMYFUNCTION("""COMPUTED_VALUE"""),978.76)</f>
        <v>978.76</v>
      </c>
      <c r="D85" s="2">
        <f>IFERROR(__xludf.DUMMYFUNCTION("""COMPUTED_VALUE"""),45413.66666666667)</f>
        <v>45413.66667</v>
      </c>
      <c r="E85" s="1">
        <f>IFERROR(__xludf.DUMMYFUNCTION("""COMPUTED_VALUE"""),983.66)</f>
        <v>983.66</v>
      </c>
      <c r="G85" s="2">
        <f>IFERROR(__xludf.DUMMYFUNCTION("""COMPUTED_VALUE"""),45413.66666666667)</f>
        <v>45413.66667</v>
      </c>
      <c r="H85" s="1">
        <f>IFERROR(__xludf.DUMMYFUNCTION("""COMPUTED_VALUE"""),970.59)</f>
        <v>970.59</v>
      </c>
      <c r="J85" s="2">
        <f>IFERROR(__xludf.DUMMYFUNCTION("""COMPUTED_VALUE"""),45413.66666666667)</f>
        <v>45413.66667</v>
      </c>
      <c r="K85" s="1">
        <f>IFERROR(__xludf.DUMMYFUNCTION("""COMPUTED_VALUE"""),973.22)</f>
        <v>973.22</v>
      </c>
      <c r="M85" s="2">
        <f>IFERROR(__xludf.DUMMYFUNCTION("""COMPUTED_VALUE"""),45413.66666666667)</f>
        <v>45413.66667</v>
      </c>
      <c r="N85" s="1">
        <f>IFERROR(__xludf.DUMMYFUNCTION("""COMPUTED_VALUE"""),1.6201962E7)</f>
        <v>16201962</v>
      </c>
    </row>
    <row r="86">
      <c r="A86" s="2">
        <f>IFERROR(__xludf.DUMMYFUNCTION("""COMPUTED_VALUE"""),45414.66666666667)</f>
        <v>45414.66667</v>
      </c>
      <c r="B86" s="1">
        <f>IFERROR(__xludf.DUMMYFUNCTION("""COMPUTED_VALUE"""),981.08)</f>
        <v>981.08</v>
      </c>
      <c r="D86" s="2">
        <f>IFERROR(__xludf.DUMMYFUNCTION("""COMPUTED_VALUE"""),45414.66666666667)</f>
        <v>45414.66667</v>
      </c>
      <c r="E86" s="1">
        <f>IFERROR(__xludf.DUMMYFUNCTION("""COMPUTED_VALUE"""),989.19)</f>
        <v>989.19</v>
      </c>
      <c r="G86" s="2">
        <f>IFERROR(__xludf.DUMMYFUNCTION("""COMPUTED_VALUE"""),45414.66666666667)</f>
        <v>45414.66667</v>
      </c>
      <c r="H86" s="1">
        <f>IFERROR(__xludf.DUMMYFUNCTION("""COMPUTED_VALUE"""),979.57)</f>
        <v>979.57</v>
      </c>
      <c r="J86" s="2">
        <f>IFERROR(__xludf.DUMMYFUNCTION("""COMPUTED_VALUE"""),45414.66666666667)</f>
        <v>45414.66667</v>
      </c>
      <c r="K86" s="1">
        <f>IFERROR(__xludf.DUMMYFUNCTION("""COMPUTED_VALUE"""),986.48)</f>
        <v>986.48</v>
      </c>
      <c r="M86" s="2">
        <f>IFERROR(__xludf.DUMMYFUNCTION("""COMPUTED_VALUE"""),45414.66666666667)</f>
        <v>45414.66667</v>
      </c>
      <c r="N86" s="1">
        <f>IFERROR(__xludf.DUMMYFUNCTION("""COMPUTED_VALUE"""),1.5619573E7)</f>
        <v>15619573</v>
      </c>
    </row>
    <row r="87">
      <c r="A87" s="2">
        <f>IFERROR(__xludf.DUMMYFUNCTION("""COMPUTED_VALUE"""),45415.66666666667)</f>
        <v>45415.66667</v>
      </c>
      <c r="B87" s="1">
        <f>IFERROR(__xludf.DUMMYFUNCTION("""COMPUTED_VALUE"""),986.07)</f>
        <v>986.07</v>
      </c>
      <c r="D87" s="2">
        <f>IFERROR(__xludf.DUMMYFUNCTION("""COMPUTED_VALUE"""),45415.66666666667)</f>
        <v>45415.66667</v>
      </c>
      <c r="E87" s="1">
        <f>IFERROR(__xludf.DUMMYFUNCTION("""COMPUTED_VALUE"""),992.53)</f>
        <v>992.53</v>
      </c>
      <c r="G87" s="2">
        <f>IFERROR(__xludf.DUMMYFUNCTION("""COMPUTED_VALUE"""),45415.66666666667)</f>
        <v>45415.66667</v>
      </c>
      <c r="H87" s="1">
        <f>IFERROR(__xludf.DUMMYFUNCTION("""COMPUTED_VALUE"""),983.72)</f>
        <v>983.72</v>
      </c>
      <c r="J87" s="2">
        <f>IFERROR(__xludf.DUMMYFUNCTION("""COMPUTED_VALUE"""),45415.66666666667)</f>
        <v>45415.66667</v>
      </c>
      <c r="K87" s="1">
        <f>IFERROR(__xludf.DUMMYFUNCTION("""COMPUTED_VALUE"""),990.98)</f>
        <v>990.98</v>
      </c>
      <c r="M87" s="2">
        <f>IFERROR(__xludf.DUMMYFUNCTION("""COMPUTED_VALUE"""),45415.66666666667)</f>
        <v>45415.66667</v>
      </c>
      <c r="N87" s="1">
        <f>IFERROR(__xludf.DUMMYFUNCTION("""COMPUTED_VALUE"""),1.3561291E7)</f>
        <v>13561291</v>
      </c>
    </row>
    <row r="88">
      <c r="A88" s="2">
        <f>IFERROR(__xludf.DUMMYFUNCTION("""COMPUTED_VALUE"""),45418.66666666667)</f>
        <v>45418.66667</v>
      </c>
      <c r="B88" s="1">
        <f>IFERROR(__xludf.DUMMYFUNCTION("""COMPUTED_VALUE"""),993.75)</f>
        <v>993.75</v>
      </c>
      <c r="D88" s="2">
        <f>IFERROR(__xludf.DUMMYFUNCTION("""COMPUTED_VALUE"""),45418.66666666667)</f>
        <v>45418.66667</v>
      </c>
      <c r="E88" s="1">
        <f>IFERROR(__xludf.DUMMYFUNCTION("""COMPUTED_VALUE"""),1001.12)</f>
        <v>1001.12</v>
      </c>
      <c r="G88" s="2">
        <f>IFERROR(__xludf.DUMMYFUNCTION("""COMPUTED_VALUE"""),45418.66666666667)</f>
        <v>45418.66667</v>
      </c>
      <c r="H88" s="1">
        <f>IFERROR(__xludf.DUMMYFUNCTION("""COMPUTED_VALUE"""),992.23)</f>
        <v>992.23</v>
      </c>
      <c r="J88" s="2">
        <f>IFERROR(__xludf.DUMMYFUNCTION("""COMPUTED_VALUE"""),45418.66666666667)</f>
        <v>45418.66667</v>
      </c>
      <c r="K88" s="1">
        <f>IFERROR(__xludf.DUMMYFUNCTION("""COMPUTED_VALUE"""),1000.77)</f>
        <v>1000.77</v>
      </c>
      <c r="M88" s="2">
        <f>IFERROR(__xludf.DUMMYFUNCTION("""COMPUTED_VALUE"""),45418.66666666667)</f>
        <v>45418.66667</v>
      </c>
      <c r="N88" s="1">
        <f>IFERROR(__xludf.DUMMYFUNCTION("""COMPUTED_VALUE"""),1.3411996E7)</f>
        <v>13411996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IFERROR(__xludf.DUMMYFUNCTION("""COMPUTED_VALUE"""),1002.53)</f>
        <v>1002.53</v>
      </c>
      <c r="D89" s="2">
        <f>IFERROR(__xludf.DUMMYFUNCTION("""COMPUTED_VALUE"""),45419.66666666667)</f>
        <v>45419.66667</v>
      </c>
      <c r="E89" s="1">
        <f>IFERROR(__xludf.DUMMYFUNCTION("""COMPUTED_VALUE"""),1007.45)</f>
        <v>1007.45</v>
      </c>
      <c r="G89" s="2">
        <f>IFERROR(__xludf.DUMMYFUNCTION("""COMPUTED_VALUE"""),45419.66666666667)</f>
        <v>45419.66667</v>
      </c>
      <c r="H89" s="1">
        <f>IFERROR(__xludf.DUMMYFUNCTION("""COMPUTED_VALUE"""),999.57)</f>
        <v>999.57</v>
      </c>
      <c r="J89" s="2">
        <f>IFERROR(__xludf.DUMMYFUNCTION("""COMPUTED_VALUE"""),45419.66666666667)</f>
        <v>45419.66667</v>
      </c>
      <c r="K89" s="1">
        <f>IFERROR(__xludf.DUMMYFUNCTION("""COMPUTED_VALUE"""),1002.69)</f>
        <v>1002.69</v>
      </c>
      <c r="M89" s="2">
        <f>IFERROR(__xludf.DUMMYFUNCTION("""COMPUTED_VALUE"""),45419.66666666667)</f>
        <v>45419.66667</v>
      </c>
      <c r="N89" s="1">
        <f>IFERROR(__xludf.DUMMYFUNCTION("""COMPUTED_VALUE"""),1.648037E7)</f>
        <v>16480370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IFERROR(__xludf.DUMMYFUNCTION("""COMPUTED_VALUE"""),1000.82)</f>
        <v>1000.82</v>
      </c>
      <c r="D90" s="2">
        <f>IFERROR(__xludf.DUMMYFUNCTION("""COMPUTED_VALUE"""),45420.66666666667)</f>
        <v>45420.66667</v>
      </c>
      <c r="E90" s="1">
        <f>IFERROR(__xludf.DUMMYFUNCTION("""COMPUTED_VALUE"""),1014.02)</f>
        <v>1014.02</v>
      </c>
      <c r="G90" s="2">
        <f>IFERROR(__xludf.DUMMYFUNCTION("""COMPUTED_VALUE"""),45420.66666666667)</f>
        <v>45420.66667</v>
      </c>
      <c r="H90" s="1">
        <f>IFERROR(__xludf.DUMMYFUNCTION("""COMPUTED_VALUE"""),996.09)</f>
        <v>996.09</v>
      </c>
      <c r="J90" s="2">
        <f>IFERROR(__xludf.DUMMYFUNCTION("""COMPUTED_VALUE"""),45420.66666666667)</f>
        <v>45420.66667</v>
      </c>
      <c r="K90" s="1">
        <f>IFERROR(__xludf.DUMMYFUNCTION("""COMPUTED_VALUE"""),998.46)</f>
        <v>998.46</v>
      </c>
      <c r="M90" s="2">
        <f>IFERROR(__xludf.DUMMYFUNCTION("""COMPUTED_VALUE"""),45420.66666666667)</f>
        <v>45420.66667</v>
      </c>
      <c r="N90" s="1">
        <f>IFERROR(__xludf.DUMMYFUNCTION("""COMPUTED_VALUE"""),1.659437E7)</f>
        <v>16594370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IFERROR(__xludf.DUMMYFUNCTION("""COMPUTED_VALUE"""),998.41)</f>
        <v>998.41</v>
      </c>
      <c r="D91" s="2">
        <f>IFERROR(__xludf.DUMMYFUNCTION("""COMPUTED_VALUE"""),45421.66666666667)</f>
        <v>45421.66667</v>
      </c>
      <c r="E91" s="1">
        <f>IFERROR(__xludf.DUMMYFUNCTION("""COMPUTED_VALUE"""),1007.89)</f>
        <v>1007.89</v>
      </c>
      <c r="G91" s="2">
        <f>IFERROR(__xludf.DUMMYFUNCTION("""COMPUTED_VALUE"""),45421.66666666667)</f>
        <v>45421.66667</v>
      </c>
      <c r="H91" s="1">
        <f>IFERROR(__xludf.DUMMYFUNCTION("""COMPUTED_VALUE"""),997.8)</f>
        <v>997.8</v>
      </c>
      <c r="J91" s="2">
        <f>IFERROR(__xludf.DUMMYFUNCTION("""COMPUTED_VALUE"""),45421.66666666667)</f>
        <v>45421.66667</v>
      </c>
      <c r="K91" s="1">
        <f>IFERROR(__xludf.DUMMYFUNCTION("""COMPUTED_VALUE"""),1006.51)</f>
        <v>1006.51</v>
      </c>
      <c r="M91" s="2">
        <f>IFERROR(__xludf.DUMMYFUNCTION("""COMPUTED_VALUE"""),45421.66666666667)</f>
        <v>45421.66667</v>
      </c>
      <c r="N91" s="1">
        <f>IFERROR(__xludf.DUMMYFUNCTION("""COMPUTED_VALUE"""),1.2931061E7)</f>
        <v>12931061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IFERROR(__xludf.DUMMYFUNCTION("""COMPUTED_VALUE"""),1006.79)</f>
        <v>1006.79</v>
      </c>
      <c r="D92" s="2">
        <f>IFERROR(__xludf.DUMMYFUNCTION("""COMPUTED_VALUE"""),45422.66666666667)</f>
        <v>45422.66667</v>
      </c>
      <c r="E92" s="1">
        <f>IFERROR(__xludf.DUMMYFUNCTION("""COMPUTED_VALUE"""),1018.59)</f>
        <v>1018.59</v>
      </c>
      <c r="G92" s="2">
        <f>IFERROR(__xludf.DUMMYFUNCTION("""COMPUTED_VALUE"""),45422.66666666667)</f>
        <v>45422.66667</v>
      </c>
      <c r="H92" s="1">
        <f>IFERROR(__xludf.DUMMYFUNCTION("""COMPUTED_VALUE"""),1004.57)</f>
        <v>1004.57</v>
      </c>
      <c r="J92" s="2">
        <f>IFERROR(__xludf.DUMMYFUNCTION("""COMPUTED_VALUE"""),45422.66666666667)</f>
        <v>45422.66667</v>
      </c>
      <c r="K92" s="1">
        <f>IFERROR(__xludf.DUMMYFUNCTION("""COMPUTED_VALUE"""),1017.82)</f>
        <v>1017.82</v>
      </c>
      <c r="M92" s="2">
        <f>IFERROR(__xludf.DUMMYFUNCTION("""COMPUTED_VALUE"""),45422.66666666667)</f>
        <v>45422.66667</v>
      </c>
      <c r="N92" s="1">
        <f>IFERROR(__xludf.DUMMYFUNCTION("""COMPUTED_VALUE"""),1.0208007E7)</f>
        <v>10208007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IFERROR(__xludf.DUMMYFUNCTION("""COMPUTED_VALUE"""),1018.57)</f>
        <v>1018.57</v>
      </c>
      <c r="D93" s="2">
        <f>IFERROR(__xludf.DUMMYFUNCTION("""COMPUTED_VALUE"""),45425.66666666667)</f>
        <v>45425.66667</v>
      </c>
      <c r="E93" s="1">
        <f>IFERROR(__xludf.DUMMYFUNCTION("""COMPUTED_VALUE"""),1023.52)</f>
        <v>1023.52</v>
      </c>
      <c r="G93" s="2">
        <f>IFERROR(__xludf.DUMMYFUNCTION("""COMPUTED_VALUE"""),45425.66666666667)</f>
        <v>45425.66667</v>
      </c>
      <c r="H93" s="1">
        <f>IFERROR(__xludf.DUMMYFUNCTION("""COMPUTED_VALUE"""),1010.31)</f>
        <v>1010.31</v>
      </c>
      <c r="J93" s="2">
        <f>IFERROR(__xludf.DUMMYFUNCTION("""COMPUTED_VALUE"""),45425.66666666667)</f>
        <v>45425.66667</v>
      </c>
      <c r="K93" s="1">
        <f>IFERROR(__xludf.DUMMYFUNCTION("""COMPUTED_VALUE"""),1010.7)</f>
        <v>1010.7</v>
      </c>
      <c r="M93" s="2">
        <f>IFERROR(__xludf.DUMMYFUNCTION("""COMPUTED_VALUE"""),45425.66666666667)</f>
        <v>45425.66667</v>
      </c>
      <c r="N93" s="1">
        <f>IFERROR(__xludf.DUMMYFUNCTION("""COMPUTED_VALUE"""),1.124355E7)</f>
        <v>11243550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IFERROR(__xludf.DUMMYFUNCTION("""COMPUTED_VALUE"""),1013.28)</f>
        <v>1013.28</v>
      </c>
      <c r="D94" s="2">
        <f>IFERROR(__xludf.DUMMYFUNCTION("""COMPUTED_VALUE"""),45426.66666666667)</f>
        <v>45426.66667</v>
      </c>
      <c r="E94" s="1">
        <f>IFERROR(__xludf.DUMMYFUNCTION("""COMPUTED_VALUE"""),1015.71)</f>
        <v>1015.71</v>
      </c>
      <c r="G94" s="2">
        <f>IFERROR(__xludf.DUMMYFUNCTION("""COMPUTED_VALUE"""),45426.66666666667)</f>
        <v>45426.66667</v>
      </c>
      <c r="H94" s="1">
        <f>IFERROR(__xludf.DUMMYFUNCTION("""COMPUTED_VALUE"""),1008.58)</f>
        <v>1008.58</v>
      </c>
      <c r="J94" s="2">
        <f>IFERROR(__xludf.DUMMYFUNCTION("""COMPUTED_VALUE"""),45426.66666666667)</f>
        <v>45426.66667</v>
      </c>
      <c r="K94" s="1">
        <f>IFERROR(__xludf.DUMMYFUNCTION("""COMPUTED_VALUE"""),1013.23)</f>
        <v>1013.23</v>
      </c>
      <c r="M94" s="2">
        <f>IFERROR(__xludf.DUMMYFUNCTION("""COMPUTED_VALUE"""),45426.66666666667)</f>
        <v>45426.66667</v>
      </c>
      <c r="N94" s="1">
        <f>IFERROR(__xludf.DUMMYFUNCTION("""COMPUTED_VALUE"""),1.2068716E7)</f>
        <v>12068716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IFERROR(__xludf.DUMMYFUNCTION("""COMPUTED_VALUE"""),1010.31)</f>
        <v>1010.31</v>
      </c>
      <c r="D95" s="2">
        <f>IFERROR(__xludf.DUMMYFUNCTION("""COMPUTED_VALUE"""),45427.66666666667)</f>
        <v>45427.66667</v>
      </c>
      <c r="E95" s="1">
        <f>IFERROR(__xludf.DUMMYFUNCTION("""COMPUTED_VALUE"""),1012.35)</f>
        <v>1012.35</v>
      </c>
      <c r="G95" s="2">
        <f>IFERROR(__xludf.DUMMYFUNCTION("""COMPUTED_VALUE"""),45427.66666666667)</f>
        <v>45427.66667</v>
      </c>
      <c r="H95" s="1">
        <f>IFERROR(__xludf.DUMMYFUNCTION("""COMPUTED_VALUE"""),1007.42)</f>
        <v>1007.42</v>
      </c>
      <c r="J95" s="2">
        <f>IFERROR(__xludf.DUMMYFUNCTION("""COMPUTED_VALUE"""),45427.66666666667)</f>
        <v>45427.66667</v>
      </c>
      <c r="K95" s="1">
        <f>IFERROR(__xludf.DUMMYFUNCTION("""COMPUTED_VALUE"""),1011.84)</f>
        <v>1011.84</v>
      </c>
      <c r="M95" s="2">
        <f>IFERROR(__xludf.DUMMYFUNCTION("""COMPUTED_VALUE"""),45427.66666666667)</f>
        <v>45427.66667</v>
      </c>
      <c r="N95" s="1">
        <f>IFERROR(__xludf.DUMMYFUNCTION("""COMPUTED_VALUE"""),1.1637365E7)</f>
        <v>11637365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IFERROR(__xludf.DUMMYFUNCTION("""COMPUTED_VALUE"""),1016.83)</f>
        <v>1016.83</v>
      </c>
      <c r="D96" s="2">
        <f>IFERROR(__xludf.DUMMYFUNCTION("""COMPUTED_VALUE"""),45428.66666666667)</f>
        <v>45428.66667</v>
      </c>
      <c r="E96" s="1">
        <f>IFERROR(__xludf.DUMMYFUNCTION("""COMPUTED_VALUE"""),1023.22)</f>
        <v>1023.22</v>
      </c>
      <c r="G96" s="2">
        <f>IFERROR(__xludf.DUMMYFUNCTION("""COMPUTED_VALUE"""),45428.66666666667)</f>
        <v>45428.66667</v>
      </c>
      <c r="H96" s="1">
        <f>IFERROR(__xludf.DUMMYFUNCTION("""COMPUTED_VALUE"""),1013.89)</f>
        <v>1013.89</v>
      </c>
      <c r="J96" s="2">
        <f>IFERROR(__xludf.DUMMYFUNCTION("""COMPUTED_VALUE"""),45428.66666666667)</f>
        <v>45428.66667</v>
      </c>
      <c r="K96" s="1">
        <f>IFERROR(__xludf.DUMMYFUNCTION("""COMPUTED_VALUE"""),1015.17)</f>
        <v>1015.17</v>
      </c>
      <c r="M96" s="2">
        <f>IFERROR(__xludf.DUMMYFUNCTION("""COMPUTED_VALUE"""),45428.66666666667)</f>
        <v>45428.66667</v>
      </c>
      <c r="N96" s="1">
        <f>IFERROR(__xludf.DUMMYFUNCTION("""COMPUTED_VALUE"""),2.1747174E7)</f>
        <v>21747174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IFERROR(__xludf.DUMMYFUNCTION("""COMPUTED_VALUE"""),1016.58)</f>
        <v>1016.58</v>
      </c>
      <c r="D97" s="2">
        <f>IFERROR(__xludf.DUMMYFUNCTION("""COMPUTED_VALUE"""),45429.66666666667)</f>
        <v>45429.66667</v>
      </c>
      <c r="E97" s="1">
        <f>IFERROR(__xludf.DUMMYFUNCTION("""COMPUTED_VALUE"""),1016.63)</f>
        <v>1016.63</v>
      </c>
      <c r="G97" s="2">
        <f>IFERROR(__xludf.DUMMYFUNCTION("""COMPUTED_VALUE"""),45429.66666666667)</f>
        <v>45429.66667</v>
      </c>
      <c r="H97" s="1">
        <f>IFERROR(__xludf.DUMMYFUNCTION("""COMPUTED_VALUE"""),1009.29)</f>
        <v>1009.29</v>
      </c>
      <c r="J97" s="2">
        <f>IFERROR(__xludf.DUMMYFUNCTION("""COMPUTED_VALUE"""),45429.66666666667)</f>
        <v>45429.66667</v>
      </c>
      <c r="K97" s="1">
        <f>IFERROR(__xludf.DUMMYFUNCTION("""COMPUTED_VALUE"""),1013.45)</f>
        <v>1013.45</v>
      </c>
      <c r="M97" s="2">
        <f>IFERROR(__xludf.DUMMYFUNCTION("""COMPUTED_VALUE"""),45429.66666666667)</f>
        <v>45429.66667</v>
      </c>
      <c r="N97" s="1">
        <f>IFERROR(__xludf.DUMMYFUNCTION("""COMPUTED_VALUE"""),2.1595091E7)</f>
        <v>21595091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IFERROR(__xludf.DUMMYFUNCTION("""COMPUTED_VALUE"""),1013.79)</f>
        <v>1013.79</v>
      </c>
      <c r="D98" s="2">
        <f>IFERROR(__xludf.DUMMYFUNCTION("""COMPUTED_VALUE"""),45432.66666666667)</f>
        <v>45432.66667</v>
      </c>
      <c r="E98" s="1">
        <f>IFERROR(__xludf.DUMMYFUNCTION("""COMPUTED_VALUE"""),1016.55)</f>
        <v>1016.55</v>
      </c>
      <c r="G98" s="2">
        <f>IFERROR(__xludf.DUMMYFUNCTION("""COMPUTED_VALUE"""),45432.66666666667)</f>
        <v>45432.66667</v>
      </c>
      <c r="H98" s="1">
        <f>IFERROR(__xludf.DUMMYFUNCTION("""COMPUTED_VALUE"""),1003.77)</f>
        <v>1003.77</v>
      </c>
      <c r="J98" s="2">
        <f>IFERROR(__xludf.DUMMYFUNCTION("""COMPUTED_VALUE"""),45432.66666666667)</f>
        <v>45432.66667</v>
      </c>
      <c r="K98" s="1">
        <f>IFERROR(__xludf.DUMMYFUNCTION("""COMPUTED_VALUE"""),1005.47)</f>
        <v>1005.47</v>
      </c>
      <c r="M98" s="2">
        <f>IFERROR(__xludf.DUMMYFUNCTION("""COMPUTED_VALUE"""),45432.66666666667)</f>
        <v>45432.66667</v>
      </c>
      <c r="N98" s="1">
        <f>IFERROR(__xludf.DUMMYFUNCTION("""COMPUTED_VALUE"""),1.1257948E7)</f>
        <v>11257948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IFERROR(__xludf.DUMMYFUNCTION("""COMPUTED_VALUE"""),1007.89)</f>
        <v>1007.89</v>
      </c>
      <c r="D99" s="2">
        <f>IFERROR(__xludf.DUMMYFUNCTION("""COMPUTED_VALUE"""),45433.66666666667)</f>
        <v>45433.66667</v>
      </c>
      <c r="E99" s="1">
        <f>IFERROR(__xludf.DUMMYFUNCTION("""COMPUTED_VALUE"""),1011.11)</f>
        <v>1011.11</v>
      </c>
      <c r="G99" s="2">
        <f>IFERROR(__xludf.DUMMYFUNCTION("""COMPUTED_VALUE"""),45433.66666666667)</f>
        <v>45433.66667</v>
      </c>
      <c r="H99" s="1">
        <f>IFERROR(__xludf.DUMMYFUNCTION("""COMPUTED_VALUE"""),1002.46)</f>
        <v>1002.46</v>
      </c>
      <c r="J99" s="2">
        <f>IFERROR(__xludf.DUMMYFUNCTION("""COMPUTED_VALUE"""),45433.66666666667)</f>
        <v>45433.66667</v>
      </c>
      <c r="K99" s="1">
        <f>IFERROR(__xludf.DUMMYFUNCTION("""COMPUTED_VALUE"""),1004.08)</f>
        <v>1004.08</v>
      </c>
      <c r="M99" s="2">
        <f>IFERROR(__xludf.DUMMYFUNCTION("""COMPUTED_VALUE"""),45433.66666666667)</f>
        <v>45433.66667</v>
      </c>
      <c r="N99" s="1">
        <f>IFERROR(__xludf.DUMMYFUNCTION("""COMPUTED_VALUE"""),1.3197936E7)</f>
        <v>13197936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IFERROR(__xludf.DUMMYFUNCTION("""COMPUTED_VALUE"""),1002.68)</f>
        <v>1002.68</v>
      </c>
      <c r="D100" s="2">
        <f>IFERROR(__xludf.DUMMYFUNCTION("""COMPUTED_VALUE"""),45434.66666666667)</f>
        <v>45434.66667</v>
      </c>
      <c r="E100" s="1">
        <f>IFERROR(__xludf.DUMMYFUNCTION("""COMPUTED_VALUE"""),1010.43)</f>
        <v>1010.43</v>
      </c>
      <c r="G100" s="2">
        <f>IFERROR(__xludf.DUMMYFUNCTION("""COMPUTED_VALUE"""),45434.66666666667)</f>
        <v>45434.66667</v>
      </c>
      <c r="H100" s="1">
        <f>IFERROR(__xludf.DUMMYFUNCTION("""COMPUTED_VALUE"""),992.42)</f>
        <v>992.42</v>
      </c>
      <c r="J100" s="2">
        <f>IFERROR(__xludf.DUMMYFUNCTION("""COMPUTED_VALUE"""),45434.66666666667)</f>
        <v>45434.66667</v>
      </c>
      <c r="K100" s="1">
        <f>IFERROR(__xludf.DUMMYFUNCTION("""COMPUTED_VALUE"""),996.36)</f>
        <v>996.36</v>
      </c>
      <c r="M100" s="2">
        <f>IFERROR(__xludf.DUMMYFUNCTION("""COMPUTED_VALUE"""),45434.66666666667)</f>
        <v>45434.66667</v>
      </c>
      <c r="N100" s="1">
        <f>IFERROR(__xludf.DUMMYFUNCTION("""COMPUTED_VALUE"""),1.7506143E7)</f>
        <v>17506143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IFERROR(__xludf.DUMMYFUNCTION("""COMPUTED_VALUE"""),994.86)</f>
        <v>994.86</v>
      </c>
      <c r="D101" s="2">
        <f>IFERROR(__xludf.DUMMYFUNCTION("""COMPUTED_VALUE"""),45435.66666666667)</f>
        <v>45435.66667</v>
      </c>
      <c r="E101" s="1">
        <f>IFERROR(__xludf.DUMMYFUNCTION("""COMPUTED_VALUE"""),995.52)</f>
        <v>995.52</v>
      </c>
      <c r="G101" s="2">
        <f>IFERROR(__xludf.DUMMYFUNCTION("""COMPUTED_VALUE"""),45435.66666666667)</f>
        <v>45435.66667</v>
      </c>
      <c r="H101" s="1">
        <f>IFERROR(__xludf.DUMMYFUNCTION("""COMPUTED_VALUE"""),985.01)</f>
        <v>985.01</v>
      </c>
      <c r="J101" s="2">
        <f>IFERROR(__xludf.DUMMYFUNCTION("""COMPUTED_VALUE"""),45435.66666666667)</f>
        <v>45435.66667</v>
      </c>
      <c r="K101" s="1">
        <f>IFERROR(__xludf.DUMMYFUNCTION("""COMPUTED_VALUE"""),990.73)</f>
        <v>990.73</v>
      </c>
      <c r="M101" s="2">
        <f>IFERROR(__xludf.DUMMYFUNCTION("""COMPUTED_VALUE"""),45435.66666666667)</f>
        <v>45435.66667</v>
      </c>
      <c r="N101" s="1">
        <f>IFERROR(__xludf.DUMMYFUNCTION("""COMPUTED_VALUE"""),1.7117255E7)</f>
        <v>17117255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IFERROR(__xludf.DUMMYFUNCTION("""COMPUTED_VALUE"""),994.9)</f>
        <v>994.9</v>
      </c>
      <c r="D102" s="2">
        <f>IFERROR(__xludf.DUMMYFUNCTION("""COMPUTED_VALUE"""),45436.66666666667)</f>
        <v>45436.66667</v>
      </c>
      <c r="E102" s="1">
        <f>IFERROR(__xludf.DUMMYFUNCTION("""COMPUTED_VALUE"""),995.42)</f>
        <v>995.42</v>
      </c>
      <c r="G102" s="2">
        <f>IFERROR(__xludf.DUMMYFUNCTION("""COMPUTED_VALUE"""),45436.66666666667)</f>
        <v>45436.66667</v>
      </c>
      <c r="H102" s="1">
        <f>IFERROR(__xludf.DUMMYFUNCTION("""COMPUTED_VALUE"""),987.8)</f>
        <v>987.8</v>
      </c>
      <c r="J102" s="2">
        <f>IFERROR(__xludf.DUMMYFUNCTION("""COMPUTED_VALUE"""),45436.66666666667)</f>
        <v>45436.66667</v>
      </c>
      <c r="K102" s="1">
        <f>IFERROR(__xludf.DUMMYFUNCTION("""COMPUTED_VALUE"""),991.41)</f>
        <v>991.41</v>
      </c>
      <c r="M102" s="2">
        <f>IFERROR(__xludf.DUMMYFUNCTION("""COMPUTED_VALUE"""),45436.66666666667)</f>
        <v>45436.66667</v>
      </c>
      <c r="N102" s="1">
        <f>IFERROR(__xludf.DUMMYFUNCTION("""COMPUTED_VALUE"""),1.3295607E7)</f>
        <v>13295607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IFERROR(__xludf.DUMMYFUNCTION("""COMPUTED_VALUE"""),989.87)</f>
        <v>989.87</v>
      </c>
      <c r="D103" s="2">
        <f>IFERROR(__xludf.DUMMYFUNCTION("""COMPUTED_VALUE"""),45440.66666666667)</f>
        <v>45440.66667</v>
      </c>
      <c r="E103" s="1">
        <f>IFERROR(__xludf.DUMMYFUNCTION("""COMPUTED_VALUE"""),991.7)</f>
        <v>991.7</v>
      </c>
      <c r="G103" s="2">
        <f>IFERROR(__xludf.DUMMYFUNCTION("""COMPUTED_VALUE"""),45440.66666666667)</f>
        <v>45440.66667</v>
      </c>
      <c r="H103" s="1">
        <f>IFERROR(__xludf.DUMMYFUNCTION("""COMPUTED_VALUE"""),977.18)</f>
        <v>977.18</v>
      </c>
      <c r="J103" s="2">
        <f>IFERROR(__xludf.DUMMYFUNCTION("""COMPUTED_VALUE"""),45440.66666666667)</f>
        <v>45440.66667</v>
      </c>
      <c r="K103" s="1">
        <f>IFERROR(__xludf.DUMMYFUNCTION("""COMPUTED_VALUE"""),979.41)</f>
        <v>979.41</v>
      </c>
      <c r="M103" s="2">
        <f>IFERROR(__xludf.DUMMYFUNCTION("""COMPUTED_VALUE"""),45440.66666666667)</f>
        <v>45440.66667</v>
      </c>
      <c r="N103" s="1">
        <f>IFERROR(__xludf.DUMMYFUNCTION("""COMPUTED_VALUE"""),1.5471969E7)</f>
        <v>15471969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IFERROR(__xludf.DUMMYFUNCTION("""COMPUTED_VALUE"""),976.46)</f>
        <v>976.46</v>
      </c>
      <c r="D104" s="2">
        <f>IFERROR(__xludf.DUMMYFUNCTION("""COMPUTED_VALUE"""),45441.66666666667)</f>
        <v>45441.66667</v>
      </c>
      <c r="E104" s="1">
        <f>IFERROR(__xludf.DUMMYFUNCTION("""COMPUTED_VALUE"""),979.55)</f>
        <v>979.55</v>
      </c>
      <c r="G104" s="2">
        <f>IFERROR(__xludf.DUMMYFUNCTION("""COMPUTED_VALUE"""),45441.66666666667)</f>
        <v>45441.66667</v>
      </c>
      <c r="H104" s="1">
        <f>IFERROR(__xludf.DUMMYFUNCTION("""COMPUTED_VALUE"""),967.53)</f>
        <v>967.53</v>
      </c>
      <c r="J104" s="2">
        <f>IFERROR(__xludf.DUMMYFUNCTION("""COMPUTED_VALUE"""),45441.66666666667)</f>
        <v>45441.66667</v>
      </c>
      <c r="K104" s="1">
        <f>IFERROR(__xludf.DUMMYFUNCTION("""COMPUTED_VALUE"""),967.97)</f>
        <v>967.97</v>
      </c>
      <c r="M104" s="2">
        <f>IFERROR(__xludf.DUMMYFUNCTION("""COMPUTED_VALUE"""),45441.66666666667)</f>
        <v>45441.66667</v>
      </c>
      <c r="N104" s="1">
        <f>IFERROR(__xludf.DUMMYFUNCTION("""COMPUTED_VALUE"""),1.5846673E7)</f>
        <v>15846673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IFERROR(__xludf.DUMMYFUNCTION("""COMPUTED_VALUE"""),970.3)</f>
        <v>970.3</v>
      </c>
      <c r="D105" s="2">
        <f>IFERROR(__xludf.DUMMYFUNCTION("""COMPUTED_VALUE"""),45442.66666666667)</f>
        <v>45442.66667</v>
      </c>
      <c r="E105" s="1">
        <f>IFERROR(__xludf.DUMMYFUNCTION("""COMPUTED_VALUE"""),972.19)</f>
        <v>972.19</v>
      </c>
      <c r="G105" s="2">
        <f>IFERROR(__xludf.DUMMYFUNCTION("""COMPUTED_VALUE"""),45442.66666666667)</f>
        <v>45442.66667</v>
      </c>
      <c r="H105" s="1">
        <f>IFERROR(__xludf.DUMMYFUNCTION("""COMPUTED_VALUE"""),968.47)</f>
        <v>968.47</v>
      </c>
      <c r="J105" s="2">
        <f>IFERROR(__xludf.DUMMYFUNCTION("""COMPUTED_VALUE"""),45442.66666666667)</f>
        <v>45442.66667</v>
      </c>
      <c r="K105" s="1">
        <f>IFERROR(__xludf.DUMMYFUNCTION("""COMPUTED_VALUE"""),969.9)</f>
        <v>969.9</v>
      </c>
      <c r="M105" s="2">
        <f>IFERROR(__xludf.DUMMYFUNCTION("""COMPUTED_VALUE"""),45442.66666666667)</f>
        <v>45442.66667</v>
      </c>
      <c r="N105" s="1">
        <f>IFERROR(__xludf.DUMMYFUNCTION("""COMPUTED_VALUE"""),1.2722948E7)</f>
        <v>12722948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IFERROR(__xludf.DUMMYFUNCTION("""COMPUTED_VALUE"""),970.67)</f>
        <v>970.67</v>
      </c>
      <c r="D106" s="2">
        <f>IFERROR(__xludf.DUMMYFUNCTION("""COMPUTED_VALUE"""),45443.66666666667)</f>
        <v>45443.66667</v>
      </c>
      <c r="E106" s="1">
        <f>IFERROR(__xludf.DUMMYFUNCTION("""COMPUTED_VALUE"""),981.07)</f>
        <v>981.07</v>
      </c>
      <c r="G106" s="2">
        <f>IFERROR(__xludf.DUMMYFUNCTION("""COMPUTED_VALUE"""),45443.66666666667)</f>
        <v>45443.66667</v>
      </c>
      <c r="H106" s="1">
        <f>IFERROR(__xludf.DUMMYFUNCTION("""COMPUTED_VALUE"""),967.68)</f>
        <v>967.68</v>
      </c>
      <c r="J106" s="2">
        <f>IFERROR(__xludf.DUMMYFUNCTION("""COMPUTED_VALUE"""),45443.66666666667)</f>
        <v>45443.66667</v>
      </c>
      <c r="K106" s="1">
        <f>IFERROR(__xludf.DUMMYFUNCTION("""COMPUTED_VALUE"""),980.99)</f>
        <v>980.99</v>
      </c>
      <c r="M106" s="2">
        <f>IFERROR(__xludf.DUMMYFUNCTION("""COMPUTED_VALUE"""),45443.66666666667)</f>
        <v>45443.66667</v>
      </c>
      <c r="N106" s="1">
        <f>IFERROR(__xludf.DUMMYFUNCTION("""COMPUTED_VALUE"""),2.5512452E7)</f>
        <v>25512452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IFERROR(__xludf.DUMMYFUNCTION("""COMPUTED_VALUE"""),975.96)</f>
        <v>975.96</v>
      </c>
      <c r="D107" s="2">
        <f>IFERROR(__xludf.DUMMYFUNCTION("""COMPUTED_VALUE"""),45446.66666666667)</f>
        <v>45446.66667</v>
      </c>
      <c r="E107" s="1">
        <f>IFERROR(__xludf.DUMMYFUNCTION("""COMPUTED_VALUE"""),982.47)</f>
        <v>982.47</v>
      </c>
      <c r="G107" s="2">
        <f>IFERROR(__xludf.DUMMYFUNCTION("""COMPUTED_VALUE"""),45446.66666666667)</f>
        <v>45446.66667</v>
      </c>
      <c r="H107" s="1">
        <f>IFERROR(__xludf.DUMMYFUNCTION("""COMPUTED_VALUE"""),975.65)</f>
        <v>975.65</v>
      </c>
      <c r="J107" s="2">
        <f>IFERROR(__xludf.DUMMYFUNCTION("""COMPUTED_VALUE"""),45446.66666666667)</f>
        <v>45446.66667</v>
      </c>
      <c r="K107" s="1">
        <f>IFERROR(__xludf.DUMMYFUNCTION("""COMPUTED_VALUE"""),981.39)</f>
        <v>981.39</v>
      </c>
      <c r="M107" s="2">
        <f>IFERROR(__xludf.DUMMYFUNCTION("""COMPUTED_VALUE"""),45446.66666666667)</f>
        <v>45446.66667</v>
      </c>
      <c r="N107" s="1">
        <f>IFERROR(__xludf.DUMMYFUNCTION("""COMPUTED_VALUE"""),1.5113644E7)</f>
        <v>15113644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IFERROR(__xludf.DUMMYFUNCTION("""COMPUTED_VALUE"""),980.49)</f>
        <v>980.49</v>
      </c>
      <c r="D108" s="2">
        <f>IFERROR(__xludf.DUMMYFUNCTION("""COMPUTED_VALUE"""),45447.66666666667)</f>
        <v>45447.66667</v>
      </c>
      <c r="E108" s="1">
        <f>IFERROR(__xludf.DUMMYFUNCTION("""COMPUTED_VALUE"""),980.66)</f>
        <v>980.66</v>
      </c>
      <c r="G108" s="2">
        <f>IFERROR(__xludf.DUMMYFUNCTION("""COMPUTED_VALUE"""),45447.66666666667)</f>
        <v>45447.66667</v>
      </c>
      <c r="H108" s="1">
        <f>IFERROR(__xludf.DUMMYFUNCTION("""COMPUTED_VALUE"""),971.71)</f>
        <v>971.71</v>
      </c>
      <c r="J108" s="2">
        <f>IFERROR(__xludf.DUMMYFUNCTION("""COMPUTED_VALUE"""),45447.66666666667)</f>
        <v>45447.66667</v>
      </c>
      <c r="K108" s="1">
        <f>IFERROR(__xludf.DUMMYFUNCTION("""COMPUTED_VALUE"""),973.45)</f>
        <v>973.45</v>
      </c>
      <c r="M108" s="2">
        <f>IFERROR(__xludf.DUMMYFUNCTION("""COMPUTED_VALUE"""),45447.66666666667)</f>
        <v>45447.66667</v>
      </c>
      <c r="N108" s="1">
        <f>IFERROR(__xludf.DUMMYFUNCTION("""COMPUTED_VALUE"""),1.5165549E7)</f>
        <v>15165549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IFERROR(__xludf.DUMMYFUNCTION("""COMPUTED_VALUE"""),974.03)</f>
        <v>974.03</v>
      </c>
      <c r="D109" s="2">
        <f>IFERROR(__xludf.DUMMYFUNCTION("""COMPUTED_VALUE"""),45448.66666666667)</f>
        <v>45448.66667</v>
      </c>
      <c r="E109" s="1">
        <f>IFERROR(__xludf.DUMMYFUNCTION("""COMPUTED_VALUE"""),978.41)</f>
        <v>978.41</v>
      </c>
      <c r="G109" s="2">
        <f>IFERROR(__xludf.DUMMYFUNCTION("""COMPUTED_VALUE"""),45448.66666666667)</f>
        <v>45448.66667</v>
      </c>
      <c r="H109" s="1">
        <f>IFERROR(__xludf.DUMMYFUNCTION("""COMPUTED_VALUE"""),969.45)</f>
        <v>969.45</v>
      </c>
      <c r="J109" s="2">
        <f>IFERROR(__xludf.DUMMYFUNCTION("""COMPUTED_VALUE"""),45448.66666666667)</f>
        <v>45448.66667</v>
      </c>
      <c r="K109" s="1">
        <f>IFERROR(__xludf.DUMMYFUNCTION("""COMPUTED_VALUE"""),972.6)</f>
        <v>972.6</v>
      </c>
      <c r="M109" s="2">
        <f>IFERROR(__xludf.DUMMYFUNCTION("""COMPUTED_VALUE"""),45448.66666666667)</f>
        <v>45448.66667</v>
      </c>
      <c r="N109" s="1">
        <f>IFERROR(__xludf.DUMMYFUNCTION("""COMPUTED_VALUE"""),1.423586E7)</f>
        <v>14235860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IFERROR(__xludf.DUMMYFUNCTION("""COMPUTED_VALUE"""),973.74)</f>
        <v>973.74</v>
      </c>
      <c r="D110" s="2">
        <f>IFERROR(__xludf.DUMMYFUNCTION("""COMPUTED_VALUE"""),45449.66666666667)</f>
        <v>45449.66667</v>
      </c>
      <c r="E110" s="1">
        <f>IFERROR(__xludf.DUMMYFUNCTION("""COMPUTED_VALUE"""),979.35)</f>
        <v>979.35</v>
      </c>
      <c r="G110" s="2">
        <f>IFERROR(__xludf.DUMMYFUNCTION("""COMPUTED_VALUE"""),45449.66666666667)</f>
        <v>45449.66667</v>
      </c>
      <c r="H110" s="1">
        <f>IFERROR(__xludf.DUMMYFUNCTION("""COMPUTED_VALUE"""),973.34)</f>
        <v>973.34</v>
      </c>
      <c r="J110" s="2">
        <f>IFERROR(__xludf.DUMMYFUNCTION("""COMPUTED_VALUE"""),45449.66666666667)</f>
        <v>45449.66667</v>
      </c>
      <c r="K110" s="1">
        <f>IFERROR(__xludf.DUMMYFUNCTION("""COMPUTED_VALUE"""),978.02)</f>
        <v>978.02</v>
      </c>
      <c r="M110" s="2">
        <f>IFERROR(__xludf.DUMMYFUNCTION("""COMPUTED_VALUE"""),45449.66666666667)</f>
        <v>45449.66667</v>
      </c>
      <c r="N110" s="1">
        <f>IFERROR(__xludf.DUMMYFUNCTION("""COMPUTED_VALUE"""),1.1915109E7)</f>
        <v>11915109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IFERROR(__xludf.DUMMYFUNCTION("""COMPUTED_VALUE"""),976.2)</f>
        <v>976.2</v>
      </c>
      <c r="D111" s="2">
        <f>IFERROR(__xludf.DUMMYFUNCTION("""COMPUTED_VALUE"""),45450.66666666667)</f>
        <v>45450.66667</v>
      </c>
      <c r="E111" s="1">
        <f>IFERROR(__xludf.DUMMYFUNCTION("""COMPUTED_VALUE"""),978.66)</f>
        <v>978.66</v>
      </c>
      <c r="G111" s="2">
        <f>IFERROR(__xludf.DUMMYFUNCTION("""COMPUTED_VALUE"""),45450.66666666667)</f>
        <v>45450.66667</v>
      </c>
      <c r="H111" s="1">
        <f>IFERROR(__xludf.DUMMYFUNCTION("""COMPUTED_VALUE"""),973.09)</f>
        <v>973.09</v>
      </c>
      <c r="J111" s="2">
        <f>IFERROR(__xludf.DUMMYFUNCTION("""COMPUTED_VALUE"""),45450.66666666667)</f>
        <v>45450.66667</v>
      </c>
      <c r="K111" s="1">
        <f>IFERROR(__xludf.DUMMYFUNCTION("""COMPUTED_VALUE"""),974.88)</f>
        <v>974.88</v>
      </c>
      <c r="M111" s="2">
        <f>IFERROR(__xludf.DUMMYFUNCTION("""COMPUTED_VALUE"""),45450.66666666667)</f>
        <v>45450.66667</v>
      </c>
      <c r="N111" s="1">
        <f>IFERROR(__xludf.DUMMYFUNCTION("""COMPUTED_VALUE"""),1.1621922E7)</f>
        <v>11621922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IFERROR(__xludf.DUMMYFUNCTION("""COMPUTED_VALUE"""),972.12)</f>
        <v>972.12</v>
      </c>
      <c r="D112" s="2">
        <f>IFERROR(__xludf.DUMMYFUNCTION("""COMPUTED_VALUE"""),45453.66666666667)</f>
        <v>45453.66667</v>
      </c>
      <c r="E112" s="1">
        <f>IFERROR(__xludf.DUMMYFUNCTION("""COMPUTED_VALUE"""),972.73)</f>
        <v>972.73</v>
      </c>
      <c r="G112" s="2">
        <f>IFERROR(__xludf.DUMMYFUNCTION("""COMPUTED_VALUE"""),45453.66666666667)</f>
        <v>45453.66667</v>
      </c>
      <c r="H112" s="1">
        <f>IFERROR(__xludf.DUMMYFUNCTION("""COMPUTED_VALUE"""),964.59)</f>
        <v>964.59</v>
      </c>
      <c r="J112" s="2">
        <f>IFERROR(__xludf.DUMMYFUNCTION("""COMPUTED_VALUE"""),45453.66666666667)</f>
        <v>45453.66667</v>
      </c>
      <c r="K112" s="1">
        <f>IFERROR(__xludf.DUMMYFUNCTION("""COMPUTED_VALUE"""),968.91)</f>
        <v>968.91</v>
      </c>
      <c r="M112" s="2">
        <f>IFERROR(__xludf.DUMMYFUNCTION("""COMPUTED_VALUE"""),45453.66666666667)</f>
        <v>45453.66667</v>
      </c>
      <c r="N112" s="1">
        <f>IFERROR(__xludf.DUMMYFUNCTION("""COMPUTED_VALUE"""),1.103831E7)</f>
        <v>11038310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IFERROR(__xludf.DUMMYFUNCTION("""COMPUTED_VALUE"""),966.24)</f>
        <v>966.24</v>
      </c>
      <c r="D113" s="2">
        <f>IFERROR(__xludf.DUMMYFUNCTION("""COMPUTED_VALUE"""),45454.66666666667)</f>
        <v>45454.66667</v>
      </c>
      <c r="E113" s="1">
        <f>IFERROR(__xludf.DUMMYFUNCTION("""COMPUTED_VALUE"""),967.89)</f>
        <v>967.89</v>
      </c>
      <c r="G113" s="2">
        <f>IFERROR(__xludf.DUMMYFUNCTION("""COMPUTED_VALUE"""),45454.66666666667)</f>
        <v>45454.66667</v>
      </c>
      <c r="H113" s="1">
        <f>IFERROR(__xludf.DUMMYFUNCTION("""COMPUTED_VALUE"""),960.72)</f>
        <v>960.72</v>
      </c>
      <c r="J113" s="2">
        <f>IFERROR(__xludf.DUMMYFUNCTION("""COMPUTED_VALUE"""),45454.66666666667)</f>
        <v>45454.66667</v>
      </c>
      <c r="K113" s="1">
        <f>IFERROR(__xludf.DUMMYFUNCTION("""COMPUTED_VALUE"""),964.49)</f>
        <v>964.49</v>
      </c>
      <c r="M113" s="2">
        <f>IFERROR(__xludf.DUMMYFUNCTION("""COMPUTED_VALUE"""),45454.66666666667)</f>
        <v>45454.66667</v>
      </c>
      <c r="N113" s="1">
        <f>IFERROR(__xludf.DUMMYFUNCTION("""COMPUTED_VALUE"""),1.3579757E7)</f>
        <v>13579757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IFERROR(__xludf.DUMMYFUNCTION("""COMPUTED_VALUE"""),977.66)</f>
        <v>977.66</v>
      </c>
      <c r="D114" s="2">
        <f>IFERROR(__xludf.DUMMYFUNCTION("""COMPUTED_VALUE"""),45455.66666666667)</f>
        <v>45455.66667</v>
      </c>
      <c r="E114" s="1">
        <f>IFERROR(__xludf.DUMMYFUNCTION("""COMPUTED_VALUE"""),981.99)</f>
        <v>981.99</v>
      </c>
      <c r="G114" s="2">
        <f>IFERROR(__xludf.DUMMYFUNCTION("""COMPUTED_VALUE"""),45455.66666666667)</f>
        <v>45455.66667</v>
      </c>
      <c r="H114" s="1">
        <f>IFERROR(__xludf.DUMMYFUNCTION("""COMPUTED_VALUE"""),972.49)</f>
        <v>972.49</v>
      </c>
      <c r="J114" s="2">
        <f>IFERROR(__xludf.DUMMYFUNCTION("""COMPUTED_VALUE"""),45455.66666666667)</f>
        <v>45455.66667</v>
      </c>
      <c r="K114" s="1">
        <f>IFERROR(__xludf.DUMMYFUNCTION("""COMPUTED_VALUE"""),972.79)</f>
        <v>972.79</v>
      </c>
      <c r="M114" s="2">
        <f>IFERROR(__xludf.DUMMYFUNCTION("""COMPUTED_VALUE"""),45455.66666666667)</f>
        <v>45455.66667</v>
      </c>
      <c r="N114" s="1">
        <f>IFERROR(__xludf.DUMMYFUNCTION("""COMPUTED_VALUE"""),1.4322625E7)</f>
        <v>14322625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IFERROR(__xludf.DUMMYFUNCTION("""COMPUTED_VALUE"""),975.63)</f>
        <v>975.63</v>
      </c>
      <c r="D115" s="2">
        <f>IFERROR(__xludf.DUMMYFUNCTION("""COMPUTED_VALUE"""),45456.66666666667)</f>
        <v>45456.66667</v>
      </c>
      <c r="E115" s="1">
        <f>IFERROR(__xludf.DUMMYFUNCTION("""COMPUTED_VALUE"""),976.53)</f>
        <v>976.53</v>
      </c>
      <c r="G115" s="2">
        <f>IFERROR(__xludf.DUMMYFUNCTION("""COMPUTED_VALUE"""),45456.66666666667)</f>
        <v>45456.66667</v>
      </c>
      <c r="H115" s="1">
        <f>IFERROR(__xludf.DUMMYFUNCTION("""COMPUTED_VALUE"""),959.66)</f>
        <v>959.66</v>
      </c>
      <c r="J115" s="2">
        <f>IFERROR(__xludf.DUMMYFUNCTION("""COMPUTED_VALUE"""),45456.66666666667)</f>
        <v>45456.66667</v>
      </c>
      <c r="K115" s="1">
        <f>IFERROR(__xludf.DUMMYFUNCTION("""COMPUTED_VALUE"""),971.4)</f>
        <v>971.4</v>
      </c>
      <c r="M115" s="2">
        <f>IFERROR(__xludf.DUMMYFUNCTION("""COMPUTED_VALUE"""),45456.66666666667)</f>
        <v>45456.66667</v>
      </c>
      <c r="N115" s="1">
        <f>IFERROR(__xludf.DUMMYFUNCTION("""COMPUTED_VALUE"""),1.4084054E7)</f>
        <v>14084054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IFERROR(__xludf.DUMMYFUNCTION("""COMPUTED_VALUE"""),965.51)</f>
        <v>965.51</v>
      </c>
      <c r="D116" s="2">
        <f>IFERROR(__xludf.DUMMYFUNCTION("""COMPUTED_VALUE"""),45457.66666666667)</f>
        <v>45457.66667</v>
      </c>
      <c r="E116" s="1">
        <f>IFERROR(__xludf.DUMMYFUNCTION("""COMPUTED_VALUE"""),967.78)</f>
        <v>967.78</v>
      </c>
      <c r="G116" s="2">
        <f>IFERROR(__xludf.DUMMYFUNCTION("""COMPUTED_VALUE"""),45457.66666666667)</f>
        <v>45457.66667</v>
      </c>
      <c r="H116" s="1">
        <f>IFERROR(__xludf.DUMMYFUNCTION("""COMPUTED_VALUE"""),958.88)</f>
        <v>958.88</v>
      </c>
      <c r="J116" s="2">
        <f>IFERROR(__xludf.DUMMYFUNCTION("""COMPUTED_VALUE"""),45457.66666666667)</f>
        <v>45457.66667</v>
      </c>
      <c r="K116" s="1">
        <f>IFERROR(__xludf.DUMMYFUNCTION("""COMPUTED_VALUE"""),964.97)</f>
        <v>964.97</v>
      </c>
      <c r="M116" s="2">
        <f>IFERROR(__xludf.DUMMYFUNCTION("""COMPUTED_VALUE"""),45457.66666666667)</f>
        <v>45457.66667</v>
      </c>
      <c r="N116" s="1">
        <f>IFERROR(__xludf.DUMMYFUNCTION("""COMPUTED_VALUE"""),1.3538312E7)</f>
        <v>13538312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IFERROR(__xludf.DUMMYFUNCTION("""COMPUTED_VALUE"""),967.38)</f>
        <v>967.38</v>
      </c>
      <c r="D117" s="2">
        <f>IFERROR(__xludf.DUMMYFUNCTION("""COMPUTED_VALUE"""),45460.66666666667)</f>
        <v>45460.66667</v>
      </c>
      <c r="E117" s="1">
        <f>IFERROR(__xludf.DUMMYFUNCTION("""COMPUTED_VALUE"""),986.71)</f>
        <v>986.71</v>
      </c>
      <c r="G117" s="2">
        <f>IFERROR(__xludf.DUMMYFUNCTION("""COMPUTED_VALUE"""),45460.66666666667)</f>
        <v>45460.66667</v>
      </c>
      <c r="H117" s="1">
        <f>IFERROR(__xludf.DUMMYFUNCTION("""COMPUTED_VALUE"""),967.38)</f>
        <v>967.38</v>
      </c>
      <c r="J117" s="2">
        <f>IFERROR(__xludf.DUMMYFUNCTION("""COMPUTED_VALUE"""),45460.66666666667)</f>
        <v>45460.66667</v>
      </c>
      <c r="K117" s="1">
        <f>IFERROR(__xludf.DUMMYFUNCTION("""COMPUTED_VALUE"""),985.0)</f>
        <v>985</v>
      </c>
      <c r="M117" s="2">
        <f>IFERROR(__xludf.DUMMYFUNCTION("""COMPUTED_VALUE"""),45460.66666666667)</f>
        <v>45460.66667</v>
      </c>
      <c r="N117" s="1">
        <f>IFERROR(__xludf.DUMMYFUNCTION("""COMPUTED_VALUE"""),1.8742672E7)</f>
        <v>18742672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IFERROR(__xludf.DUMMYFUNCTION("""COMPUTED_VALUE"""),996.09)</f>
        <v>996.09</v>
      </c>
      <c r="D118" s="2">
        <f>IFERROR(__xludf.DUMMYFUNCTION("""COMPUTED_VALUE"""),45461.66666666667)</f>
        <v>45461.66667</v>
      </c>
      <c r="E118" s="1">
        <f>IFERROR(__xludf.DUMMYFUNCTION("""COMPUTED_VALUE"""),996.41)</f>
        <v>996.41</v>
      </c>
      <c r="G118" s="2">
        <f>IFERROR(__xludf.DUMMYFUNCTION("""COMPUTED_VALUE"""),45461.66666666667)</f>
        <v>45461.66667</v>
      </c>
      <c r="H118" s="1">
        <f>IFERROR(__xludf.DUMMYFUNCTION("""COMPUTED_VALUE"""),986.76)</f>
        <v>986.76</v>
      </c>
      <c r="J118" s="2">
        <f>IFERROR(__xludf.DUMMYFUNCTION("""COMPUTED_VALUE"""),45461.66666666667)</f>
        <v>45461.66667</v>
      </c>
      <c r="K118" s="1">
        <f>IFERROR(__xludf.DUMMYFUNCTION("""COMPUTED_VALUE"""),987.15)</f>
        <v>987.15</v>
      </c>
      <c r="M118" s="2">
        <f>IFERROR(__xludf.DUMMYFUNCTION("""COMPUTED_VALUE"""),45461.66666666667)</f>
        <v>45461.66667</v>
      </c>
      <c r="N118" s="1">
        <f>IFERROR(__xludf.DUMMYFUNCTION("""COMPUTED_VALUE"""),2.3267364E7)</f>
        <v>23267364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IFERROR(__xludf.DUMMYFUNCTION("""COMPUTED_VALUE"""),993.7)</f>
        <v>993.7</v>
      </c>
      <c r="D119" s="2">
        <f>IFERROR(__xludf.DUMMYFUNCTION("""COMPUTED_VALUE"""),45463.66666666667)</f>
        <v>45463.66667</v>
      </c>
      <c r="E119" s="1">
        <f>IFERROR(__xludf.DUMMYFUNCTION("""COMPUTED_VALUE"""),994.23)</f>
        <v>994.23</v>
      </c>
      <c r="G119" s="2">
        <f>IFERROR(__xludf.DUMMYFUNCTION("""COMPUTED_VALUE"""),45463.66666666667)</f>
        <v>45463.66667</v>
      </c>
      <c r="H119" s="1">
        <f>IFERROR(__xludf.DUMMYFUNCTION("""COMPUTED_VALUE"""),969.77)</f>
        <v>969.77</v>
      </c>
      <c r="J119" s="2">
        <f>IFERROR(__xludf.DUMMYFUNCTION("""COMPUTED_VALUE"""),45463.66666666667)</f>
        <v>45463.66667</v>
      </c>
      <c r="K119" s="1">
        <f>IFERROR(__xludf.DUMMYFUNCTION("""COMPUTED_VALUE"""),973.41)</f>
        <v>973.41</v>
      </c>
      <c r="M119" s="2">
        <f>IFERROR(__xludf.DUMMYFUNCTION("""COMPUTED_VALUE"""),45463.66666666667)</f>
        <v>45463.66667</v>
      </c>
      <c r="N119" s="1">
        <f>IFERROR(__xludf.DUMMYFUNCTION("""COMPUTED_VALUE"""),2.9707962E7)</f>
        <v>29707962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IFERROR(__xludf.DUMMYFUNCTION("""COMPUTED_VALUE"""),976.96)</f>
        <v>976.96</v>
      </c>
      <c r="D120" s="2">
        <f>IFERROR(__xludf.DUMMYFUNCTION("""COMPUTED_VALUE"""),45464.66666666667)</f>
        <v>45464.66667</v>
      </c>
      <c r="E120" s="1">
        <f>IFERROR(__xludf.DUMMYFUNCTION("""COMPUTED_VALUE"""),981.97)</f>
        <v>981.97</v>
      </c>
      <c r="G120" s="2">
        <f>IFERROR(__xludf.DUMMYFUNCTION("""COMPUTED_VALUE"""),45464.66666666667)</f>
        <v>45464.66667</v>
      </c>
      <c r="H120" s="1">
        <f>IFERROR(__xludf.DUMMYFUNCTION("""COMPUTED_VALUE"""),971.44)</f>
        <v>971.44</v>
      </c>
      <c r="J120" s="2">
        <f>IFERROR(__xludf.DUMMYFUNCTION("""COMPUTED_VALUE"""),45464.66666666667)</f>
        <v>45464.66667</v>
      </c>
      <c r="K120" s="1">
        <f>IFERROR(__xludf.DUMMYFUNCTION("""COMPUTED_VALUE"""),977.29)</f>
        <v>977.29</v>
      </c>
      <c r="M120" s="2">
        <f>IFERROR(__xludf.DUMMYFUNCTION("""COMPUTED_VALUE"""),45464.66666666667)</f>
        <v>45464.66667</v>
      </c>
      <c r="N120" s="1">
        <f>IFERROR(__xludf.DUMMYFUNCTION("""COMPUTED_VALUE"""),3.6546793E7)</f>
        <v>36546793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IFERROR(__xludf.DUMMYFUNCTION("""COMPUTED_VALUE"""),977.68)</f>
        <v>977.68</v>
      </c>
      <c r="D121" s="2">
        <f>IFERROR(__xludf.DUMMYFUNCTION("""COMPUTED_VALUE"""),45467.66666666667)</f>
        <v>45467.66667</v>
      </c>
      <c r="E121" s="1">
        <f>IFERROR(__xludf.DUMMYFUNCTION("""COMPUTED_VALUE"""),991.58)</f>
        <v>991.58</v>
      </c>
      <c r="G121" s="2">
        <f>IFERROR(__xludf.DUMMYFUNCTION("""COMPUTED_VALUE"""),45467.66666666667)</f>
        <v>45467.66667</v>
      </c>
      <c r="H121" s="1">
        <f>IFERROR(__xludf.DUMMYFUNCTION("""COMPUTED_VALUE"""),976.72)</f>
        <v>976.72</v>
      </c>
      <c r="J121" s="2">
        <f>IFERROR(__xludf.DUMMYFUNCTION("""COMPUTED_VALUE"""),45467.66666666667)</f>
        <v>45467.66667</v>
      </c>
      <c r="K121" s="1">
        <f>IFERROR(__xludf.DUMMYFUNCTION("""COMPUTED_VALUE"""),990.46)</f>
        <v>990.46</v>
      </c>
      <c r="M121" s="2">
        <f>IFERROR(__xludf.DUMMYFUNCTION("""COMPUTED_VALUE"""),45467.66666666667)</f>
        <v>45467.66667</v>
      </c>
      <c r="N121" s="1">
        <f>IFERROR(__xludf.DUMMYFUNCTION("""COMPUTED_VALUE"""),2.4482507E7)</f>
        <v>24482507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IFERROR(__xludf.DUMMYFUNCTION("""COMPUTED_VALUE"""),987.53)</f>
        <v>987.53</v>
      </c>
      <c r="D122" s="2">
        <f>IFERROR(__xludf.DUMMYFUNCTION("""COMPUTED_VALUE"""),45468.66666666667)</f>
        <v>45468.66667</v>
      </c>
      <c r="E122" s="1">
        <f>IFERROR(__xludf.DUMMYFUNCTION("""COMPUTED_VALUE"""),995.61)</f>
        <v>995.61</v>
      </c>
      <c r="G122" s="2">
        <f>IFERROR(__xludf.DUMMYFUNCTION("""COMPUTED_VALUE"""),45468.66666666667)</f>
        <v>45468.66667</v>
      </c>
      <c r="H122" s="1">
        <f>IFERROR(__xludf.DUMMYFUNCTION("""COMPUTED_VALUE"""),987.53)</f>
        <v>987.53</v>
      </c>
      <c r="J122" s="2">
        <f>IFERROR(__xludf.DUMMYFUNCTION("""COMPUTED_VALUE"""),45468.66666666667)</f>
        <v>45468.66667</v>
      </c>
      <c r="K122" s="1">
        <f>IFERROR(__xludf.DUMMYFUNCTION("""COMPUTED_VALUE"""),994.24)</f>
        <v>994.24</v>
      </c>
      <c r="M122" s="2">
        <f>IFERROR(__xludf.DUMMYFUNCTION("""COMPUTED_VALUE"""),45468.66666666667)</f>
        <v>45468.66667</v>
      </c>
      <c r="N122" s="1">
        <f>IFERROR(__xludf.DUMMYFUNCTION("""COMPUTED_VALUE"""),1.7030406E7)</f>
        <v>17030406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IFERROR(__xludf.DUMMYFUNCTION("""COMPUTED_VALUE"""),988.91)</f>
        <v>988.91</v>
      </c>
      <c r="D123" s="2">
        <f>IFERROR(__xludf.DUMMYFUNCTION("""COMPUTED_VALUE"""),45469.66666666667)</f>
        <v>45469.66667</v>
      </c>
      <c r="E123" s="1">
        <f>IFERROR(__xludf.DUMMYFUNCTION("""COMPUTED_VALUE"""),990.02)</f>
        <v>990.02</v>
      </c>
      <c r="G123" s="2">
        <f>IFERROR(__xludf.DUMMYFUNCTION("""COMPUTED_VALUE"""),45469.66666666667)</f>
        <v>45469.66667</v>
      </c>
      <c r="H123" s="1">
        <f>IFERROR(__xludf.DUMMYFUNCTION("""COMPUTED_VALUE"""),973.91)</f>
        <v>973.91</v>
      </c>
      <c r="J123" s="2">
        <f>IFERROR(__xludf.DUMMYFUNCTION("""COMPUTED_VALUE"""),45469.66666666667)</f>
        <v>45469.66667</v>
      </c>
      <c r="K123" s="1">
        <f>IFERROR(__xludf.DUMMYFUNCTION("""COMPUTED_VALUE"""),976.62)</f>
        <v>976.62</v>
      </c>
      <c r="M123" s="2">
        <f>IFERROR(__xludf.DUMMYFUNCTION("""COMPUTED_VALUE"""),45469.66666666667)</f>
        <v>45469.66667</v>
      </c>
      <c r="N123" s="1">
        <f>IFERROR(__xludf.DUMMYFUNCTION("""COMPUTED_VALUE"""),1.4944493E7)</f>
        <v>14944493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IFERROR(__xludf.DUMMYFUNCTION("""COMPUTED_VALUE"""),974.67)</f>
        <v>974.67</v>
      </c>
      <c r="D124" s="2">
        <f>IFERROR(__xludf.DUMMYFUNCTION("""COMPUTED_VALUE"""),45470.66666666667)</f>
        <v>45470.66667</v>
      </c>
      <c r="E124" s="1">
        <f>IFERROR(__xludf.DUMMYFUNCTION("""COMPUTED_VALUE"""),977.16)</f>
        <v>977.16</v>
      </c>
      <c r="G124" s="2">
        <f>IFERROR(__xludf.DUMMYFUNCTION("""COMPUTED_VALUE"""),45470.66666666667)</f>
        <v>45470.66667</v>
      </c>
      <c r="H124" s="1">
        <f>IFERROR(__xludf.DUMMYFUNCTION("""COMPUTED_VALUE"""),970.39)</f>
        <v>970.39</v>
      </c>
      <c r="J124" s="2">
        <f>IFERROR(__xludf.DUMMYFUNCTION("""COMPUTED_VALUE"""),45470.66666666667)</f>
        <v>45470.66667</v>
      </c>
      <c r="K124" s="1">
        <f>IFERROR(__xludf.DUMMYFUNCTION("""COMPUTED_VALUE"""),975.86)</f>
        <v>975.86</v>
      </c>
      <c r="M124" s="2">
        <f>IFERROR(__xludf.DUMMYFUNCTION("""COMPUTED_VALUE"""),45470.66666666667)</f>
        <v>45470.66667</v>
      </c>
      <c r="N124" s="1">
        <f>IFERROR(__xludf.DUMMYFUNCTION("""COMPUTED_VALUE"""),1.3292707E7)</f>
        <v>13292707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IFERROR(__xludf.DUMMYFUNCTION("""COMPUTED_VALUE"""),979.12)</f>
        <v>979.12</v>
      </c>
      <c r="D125" s="2">
        <f>IFERROR(__xludf.DUMMYFUNCTION("""COMPUTED_VALUE"""),45471.66666666667)</f>
        <v>45471.66667</v>
      </c>
      <c r="E125" s="1">
        <f>IFERROR(__xludf.DUMMYFUNCTION("""COMPUTED_VALUE"""),980.92)</f>
        <v>980.92</v>
      </c>
      <c r="G125" s="2">
        <f>IFERROR(__xludf.DUMMYFUNCTION("""COMPUTED_VALUE"""),45471.66666666667)</f>
        <v>45471.66667</v>
      </c>
      <c r="H125" s="1">
        <f>IFERROR(__xludf.DUMMYFUNCTION("""COMPUTED_VALUE"""),970.89)</f>
        <v>970.89</v>
      </c>
      <c r="J125" s="2">
        <f>IFERROR(__xludf.DUMMYFUNCTION("""COMPUTED_VALUE"""),45471.66666666667)</f>
        <v>45471.66667</v>
      </c>
      <c r="K125" s="1">
        <f>IFERROR(__xludf.DUMMYFUNCTION("""COMPUTED_VALUE"""),973.92)</f>
        <v>973.92</v>
      </c>
      <c r="M125" s="2">
        <f>IFERROR(__xludf.DUMMYFUNCTION("""COMPUTED_VALUE"""),45471.66666666667)</f>
        <v>45471.66667</v>
      </c>
      <c r="N125" s="1">
        <f>IFERROR(__xludf.DUMMYFUNCTION("""COMPUTED_VALUE"""),3.5755908E7)</f>
        <v>35755908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IFERROR(__xludf.DUMMYFUNCTION("""COMPUTED_VALUE"""),976.11)</f>
        <v>976.11</v>
      </c>
      <c r="D126" s="2">
        <f>IFERROR(__xludf.DUMMYFUNCTION("""COMPUTED_VALUE"""),45474.66666666667)</f>
        <v>45474.66667</v>
      </c>
      <c r="E126" s="1">
        <f>IFERROR(__xludf.DUMMYFUNCTION("""COMPUTED_VALUE"""),978.62)</f>
        <v>978.62</v>
      </c>
      <c r="G126" s="2">
        <f>IFERROR(__xludf.DUMMYFUNCTION("""COMPUTED_VALUE"""),45474.66666666667)</f>
        <v>45474.66667</v>
      </c>
      <c r="H126" s="1">
        <f>IFERROR(__xludf.DUMMYFUNCTION("""COMPUTED_VALUE"""),965.25)</f>
        <v>965.25</v>
      </c>
      <c r="J126" s="2">
        <f>IFERROR(__xludf.DUMMYFUNCTION("""COMPUTED_VALUE"""),45474.66666666667)</f>
        <v>45474.66667</v>
      </c>
      <c r="K126" s="1">
        <f>IFERROR(__xludf.DUMMYFUNCTION("""COMPUTED_VALUE"""),968.43)</f>
        <v>968.43</v>
      </c>
      <c r="M126" s="2">
        <f>IFERROR(__xludf.DUMMYFUNCTION("""COMPUTED_VALUE"""),45474.66666666667)</f>
        <v>45474.66667</v>
      </c>
      <c r="N126" s="1">
        <f>IFERROR(__xludf.DUMMYFUNCTION("""COMPUTED_VALUE"""),1.6304132E7)</f>
        <v>16304132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IFERROR(__xludf.DUMMYFUNCTION("""COMPUTED_VALUE"""),968.03)</f>
        <v>968.03</v>
      </c>
      <c r="D127" s="2">
        <f>IFERROR(__xludf.DUMMYFUNCTION("""COMPUTED_VALUE"""),45475.66666666667)</f>
        <v>45475.66667</v>
      </c>
      <c r="E127" s="1">
        <f>IFERROR(__xludf.DUMMYFUNCTION("""COMPUTED_VALUE"""),970.91)</f>
        <v>970.91</v>
      </c>
      <c r="G127" s="2">
        <f>IFERROR(__xludf.DUMMYFUNCTION("""COMPUTED_VALUE"""),45475.66666666667)</f>
        <v>45475.66667</v>
      </c>
      <c r="H127" s="1">
        <f>IFERROR(__xludf.DUMMYFUNCTION("""COMPUTED_VALUE"""),965.44)</f>
        <v>965.44</v>
      </c>
      <c r="J127" s="2">
        <f>IFERROR(__xludf.DUMMYFUNCTION("""COMPUTED_VALUE"""),45475.66666666667)</f>
        <v>45475.66667</v>
      </c>
      <c r="K127" s="1">
        <f>IFERROR(__xludf.DUMMYFUNCTION("""COMPUTED_VALUE"""),968.81)</f>
        <v>968.81</v>
      </c>
      <c r="M127" s="2">
        <f>IFERROR(__xludf.DUMMYFUNCTION("""COMPUTED_VALUE"""),45475.66666666667)</f>
        <v>45475.66667</v>
      </c>
      <c r="N127" s="1">
        <f>IFERROR(__xludf.DUMMYFUNCTION("""COMPUTED_VALUE"""),1.5297849E7)</f>
        <v>15297849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IFERROR(__xludf.DUMMYFUNCTION("""COMPUTED_VALUE"""),968.56)</f>
        <v>968.56</v>
      </c>
      <c r="D128" s="2">
        <f>IFERROR(__xludf.DUMMYFUNCTION("""COMPUTED_VALUE"""),45476.54166666667)</f>
        <v>45476.54167</v>
      </c>
      <c r="E128" s="1">
        <f>IFERROR(__xludf.DUMMYFUNCTION("""COMPUTED_VALUE"""),971.69)</f>
        <v>971.69</v>
      </c>
      <c r="G128" s="2">
        <f>IFERROR(__xludf.DUMMYFUNCTION("""COMPUTED_VALUE"""),45476.54166666667)</f>
        <v>45476.54167</v>
      </c>
      <c r="H128" s="1">
        <f>IFERROR(__xludf.DUMMYFUNCTION("""COMPUTED_VALUE"""),965.79)</f>
        <v>965.79</v>
      </c>
      <c r="J128" s="2">
        <f>IFERROR(__xludf.DUMMYFUNCTION("""COMPUTED_VALUE"""),45476.54166666667)</f>
        <v>45476.54167</v>
      </c>
      <c r="K128" s="1">
        <f>IFERROR(__xludf.DUMMYFUNCTION("""COMPUTED_VALUE"""),967.21)</f>
        <v>967.21</v>
      </c>
      <c r="M128" s="2">
        <f>IFERROR(__xludf.DUMMYFUNCTION("""COMPUTED_VALUE"""),45476.54166666667)</f>
        <v>45476.54167</v>
      </c>
      <c r="N128" s="1">
        <f>IFERROR(__xludf.DUMMYFUNCTION("""COMPUTED_VALUE"""),8826666.0)</f>
        <v>8826666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IFERROR(__xludf.DUMMYFUNCTION("""COMPUTED_VALUE"""),964.12)</f>
        <v>964.12</v>
      </c>
      <c r="D129" s="2">
        <f>IFERROR(__xludf.DUMMYFUNCTION("""COMPUTED_VALUE"""),45478.66666666667)</f>
        <v>45478.66667</v>
      </c>
      <c r="E129" s="1">
        <f>IFERROR(__xludf.DUMMYFUNCTION("""COMPUTED_VALUE"""),969.78)</f>
        <v>969.78</v>
      </c>
      <c r="G129" s="2">
        <f>IFERROR(__xludf.DUMMYFUNCTION("""COMPUTED_VALUE"""),45478.66666666667)</f>
        <v>45478.66667</v>
      </c>
      <c r="H129" s="1">
        <f>IFERROR(__xludf.DUMMYFUNCTION("""COMPUTED_VALUE"""),961.22)</f>
        <v>961.22</v>
      </c>
      <c r="J129" s="2">
        <f>IFERROR(__xludf.DUMMYFUNCTION("""COMPUTED_VALUE"""),45478.66666666667)</f>
        <v>45478.66667</v>
      </c>
      <c r="K129" s="1">
        <f>IFERROR(__xludf.DUMMYFUNCTION("""COMPUTED_VALUE"""),968.34)</f>
        <v>968.34</v>
      </c>
      <c r="M129" s="2">
        <f>IFERROR(__xludf.DUMMYFUNCTION("""COMPUTED_VALUE"""),45478.66666666667)</f>
        <v>45478.66667</v>
      </c>
      <c r="N129" s="1">
        <f>IFERROR(__xludf.DUMMYFUNCTION("""COMPUTED_VALUE"""),1.7079407E7)</f>
        <v>17079407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IFERROR(__xludf.DUMMYFUNCTION("""COMPUTED_VALUE"""),972.25)</f>
        <v>972.25</v>
      </c>
      <c r="D130" s="2">
        <f>IFERROR(__xludf.DUMMYFUNCTION("""COMPUTED_VALUE"""),45481.66666666667)</f>
        <v>45481.66667</v>
      </c>
      <c r="E130" s="1">
        <f>IFERROR(__xludf.DUMMYFUNCTION("""COMPUTED_VALUE"""),973.47)</f>
        <v>973.47</v>
      </c>
      <c r="G130" s="2">
        <f>IFERROR(__xludf.DUMMYFUNCTION("""COMPUTED_VALUE"""),45481.66666666667)</f>
        <v>45481.66667</v>
      </c>
      <c r="H130" s="1">
        <f>IFERROR(__xludf.DUMMYFUNCTION("""COMPUTED_VALUE"""),962.7)</f>
        <v>962.7</v>
      </c>
      <c r="J130" s="2">
        <f>IFERROR(__xludf.DUMMYFUNCTION("""COMPUTED_VALUE"""),45481.66666666667)</f>
        <v>45481.66667</v>
      </c>
      <c r="K130" s="1">
        <f>IFERROR(__xludf.DUMMYFUNCTION("""COMPUTED_VALUE"""),966.46)</f>
        <v>966.46</v>
      </c>
      <c r="M130" s="2">
        <f>IFERROR(__xludf.DUMMYFUNCTION("""COMPUTED_VALUE"""),45481.66666666667)</f>
        <v>45481.66667</v>
      </c>
      <c r="N130" s="1">
        <f>IFERROR(__xludf.DUMMYFUNCTION("""COMPUTED_VALUE"""),1.1207222E7)</f>
        <v>11207222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IFERROR(__xludf.DUMMYFUNCTION("""COMPUTED_VALUE"""),965.37)</f>
        <v>965.37</v>
      </c>
      <c r="D131" s="2">
        <f>IFERROR(__xludf.DUMMYFUNCTION("""COMPUTED_VALUE"""),45482.66666666667)</f>
        <v>45482.66667</v>
      </c>
      <c r="E131" s="1">
        <f>IFERROR(__xludf.DUMMYFUNCTION("""COMPUTED_VALUE"""),968.55)</f>
        <v>968.55</v>
      </c>
      <c r="G131" s="2">
        <f>IFERROR(__xludf.DUMMYFUNCTION("""COMPUTED_VALUE"""),45482.66666666667)</f>
        <v>45482.66667</v>
      </c>
      <c r="H131" s="1">
        <f>IFERROR(__xludf.DUMMYFUNCTION("""COMPUTED_VALUE"""),954.7)</f>
        <v>954.7</v>
      </c>
      <c r="J131" s="2">
        <f>IFERROR(__xludf.DUMMYFUNCTION("""COMPUTED_VALUE"""),45482.66666666667)</f>
        <v>45482.66667</v>
      </c>
      <c r="K131" s="1">
        <f>IFERROR(__xludf.DUMMYFUNCTION("""COMPUTED_VALUE"""),954.83)</f>
        <v>954.83</v>
      </c>
      <c r="M131" s="2">
        <f>IFERROR(__xludf.DUMMYFUNCTION("""COMPUTED_VALUE"""),45482.66666666667)</f>
        <v>45482.66667</v>
      </c>
      <c r="N131" s="1">
        <f>IFERROR(__xludf.DUMMYFUNCTION("""COMPUTED_VALUE"""),1.549605E7)</f>
        <v>15496050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IFERROR(__xludf.DUMMYFUNCTION("""COMPUTED_VALUE"""),961.16)</f>
        <v>961.16</v>
      </c>
      <c r="D132" s="2">
        <f>IFERROR(__xludf.DUMMYFUNCTION("""COMPUTED_VALUE"""),45483.66666666667)</f>
        <v>45483.66667</v>
      </c>
      <c r="E132" s="1">
        <f>IFERROR(__xludf.DUMMYFUNCTION("""COMPUTED_VALUE"""),965.06)</f>
        <v>965.06</v>
      </c>
      <c r="G132" s="2">
        <f>IFERROR(__xludf.DUMMYFUNCTION("""COMPUTED_VALUE"""),45483.66666666667)</f>
        <v>45483.66667</v>
      </c>
      <c r="H132" s="1">
        <f>IFERROR(__xludf.DUMMYFUNCTION("""COMPUTED_VALUE"""),957.65)</f>
        <v>957.65</v>
      </c>
      <c r="J132" s="2">
        <f>IFERROR(__xludf.DUMMYFUNCTION("""COMPUTED_VALUE"""),45483.66666666667)</f>
        <v>45483.66667</v>
      </c>
      <c r="K132" s="1">
        <f>IFERROR(__xludf.DUMMYFUNCTION("""COMPUTED_VALUE"""),963.9)</f>
        <v>963.9</v>
      </c>
      <c r="M132" s="2">
        <f>IFERROR(__xludf.DUMMYFUNCTION("""COMPUTED_VALUE"""),45483.66666666667)</f>
        <v>45483.66667</v>
      </c>
      <c r="N132" s="1">
        <f>IFERROR(__xludf.DUMMYFUNCTION("""COMPUTED_VALUE"""),1.5134246E7)</f>
        <v>15134246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IFERROR(__xludf.DUMMYFUNCTION("""COMPUTED_VALUE"""),966.51)</f>
        <v>966.51</v>
      </c>
      <c r="D133" s="2">
        <f>IFERROR(__xludf.DUMMYFUNCTION("""COMPUTED_VALUE"""),45484.66666666667)</f>
        <v>45484.66667</v>
      </c>
      <c r="E133" s="1">
        <f>IFERROR(__xludf.DUMMYFUNCTION("""COMPUTED_VALUE"""),983.58)</f>
        <v>983.58</v>
      </c>
      <c r="G133" s="2">
        <f>IFERROR(__xludf.DUMMYFUNCTION("""COMPUTED_VALUE"""),45484.66666666667)</f>
        <v>45484.66667</v>
      </c>
      <c r="H133" s="1">
        <f>IFERROR(__xludf.DUMMYFUNCTION("""COMPUTED_VALUE"""),965.35)</f>
        <v>965.35</v>
      </c>
      <c r="J133" s="2">
        <f>IFERROR(__xludf.DUMMYFUNCTION("""COMPUTED_VALUE"""),45484.66666666667)</f>
        <v>45484.66667</v>
      </c>
      <c r="K133" s="1">
        <f>IFERROR(__xludf.DUMMYFUNCTION("""COMPUTED_VALUE"""),983.1)</f>
        <v>983.1</v>
      </c>
      <c r="M133" s="2">
        <f>IFERROR(__xludf.DUMMYFUNCTION("""COMPUTED_VALUE"""),45484.66666666667)</f>
        <v>45484.66667</v>
      </c>
      <c r="N133" s="1">
        <f>IFERROR(__xludf.DUMMYFUNCTION("""COMPUTED_VALUE"""),1.4712376E7)</f>
        <v>14712376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IFERROR(__xludf.DUMMYFUNCTION("""COMPUTED_VALUE"""),988.04)</f>
        <v>988.04</v>
      </c>
      <c r="D134" s="2">
        <f>IFERROR(__xludf.DUMMYFUNCTION("""COMPUTED_VALUE"""),45485.66666666667)</f>
        <v>45485.66667</v>
      </c>
      <c r="E134" s="1">
        <f>IFERROR(__xludf.DUMMYFUNCTION("""COMPUTED_VALUE"""),988.91)</f>
        <v>988.91</v>
      </c>
      <c r="G134" s="2">
        <f>IFERROR(__xludf.DUMMYFUNCTION("""COMPUTED_VALUE"""),45485.66666666667)</f>
        <v>45485.66667</v>
      </c>
      <c r="H134" s="1">
        <f>IFERROR(__xludf.DUMMYFUNCTION("""COMPUTED_VALUE"""),983.14)</f>
        <v>983.14</v>
      </c>
      <c r="J134" s="2">
        <f>IFERROR(__xludf.DUMMYFUNCTION("""COMPUTED_VALUE"""),45485.66666666667)</f>
        <v>45485.66667</v>
      </c>
      <c r="K134" s="1">
        <f>IFERROR(__xludf.DUMMYFUNCTION("""COMPUTED_VALUE"""),983.64)</f>
        <v>983.64</v>
      </c>
      <c r="M134" s="2">
        <f>IFERROR(__xludf.DUMMYFUNCTION("""COMPUTED_VALUE"""),45485.66666666667)</f>
        <v>45485.66667</v>
      </c>
      <c r="N134" s="1">
        <f>IFERROR(__xludf.DUMMYFUNCTION("""COMPUTED_VALUE"""),1.0717555E7)</f>
        <v>10717555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IFERROR(__xludf.DUMMYFUNCTION("""COMPUTED_VALUE"""),982.2)</f>
        <v>982.2</v>
      </c>
      <c r="D135" s="2">
        <f>IFERROR(__xludf.DUMMYFUNCTION("""COMPUTED_VALUE"""),45488.66666666667)</f>
        <v>45488.66667</v>
      </c>
      <c r="E135" s="1">
        <f>IFERROR(__xludf.DUMMYFUNCTION("""COMPUTED_VALUE"""),987.96)</f>
        <v>987.96</v>
      </c>
      <c r="G135" s="2">
        <f>IFERROR(__xludf.DUMMYFUNCTION("""COMPUTED_VALUE"""),45488.66666666667)</f>
        <v>45488.66667</v>
      </c>
      <c r="H135" s="1">
        <f>IFERROR(__xludf.DUMMYFUNCTION("""COMPUTED_VALUE"""),981.88)</f>
        <v>981.88</v>
      </c>
      <c r="J135" s="2">
        <f>IFERROR(__xludf.DUMMYFUNCTION("""COMPUTED_VALUE"""),45488.66666666667)</f>
        <v>45488.66667</v>
      </c>
      <c r="K135" s="1">
        <f>IFERROR(__xludf.DUMMYFUNCTION("""COMPUTED_VALUE"""),982.19)</f>
        <v>982.19</v>
      </c>
      <c r="M135" s="2">
        <f>IFERROR(__xludf.DUMMYFUNCTION("""COMPUTED_VALUE"""),45488.66666666667)</f>
        <v>45488.66667</v>
      </c>
      <c r="N135" s="1">
        <f>IFERROR(__xludf.DUMMYFUNCTION("""COMPUTED_VALUE"""),1.2367858E7)</f>
        <v>12367858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IFERROR(__xludf.DUMMYFUNCTION("""COMPUTED_VALUE"""),985.93)</f>
        <v>985.93</v>
      </c>
      <c r="D136" s="2">
        <f>IFERROR(__xludf.DUMMYFUNCTION("""COMPUTED_VALUE"""),45489.66666666667)</f>
        <v>45489.66667</v>
      </c>
      <c r="E136" s="1">
        <f>IFERROR(__xludf.DUMMYFUNCTION("""COMPUTED_VALUE"""),1001.15)</f>
        <v>1001.15</v>
      </c>
      <c r="G136" s="2">
        <f>IFERROR(__xludf.DUMMYFUNCTION("""COMPUTED_VALUE"""),45489.66666666667)</f>
        <v>45489.66667</v>
      </c>
      <c r="H136" s="1">
        <f>IFERROR(__xludf.DUMMYFUNCTION("""COMPUTED_VALUE"""),983.8)</f>
        <v>983.8</v>
      </c>
      <c r="J136" s="2">
        <f>IFERROR(__xludf.DUMMYFUNCTION("""COMPUTED_VALUE"""),45489.66666666667)</f>
        <v>45489.66667</v>
      </c>
      <c r="K136" s="1">
        <f>IFERROR(__xludf.DUMMYFUNCTION("""COMPUTED_VALUE"""),1000.87)</f>
        <v>1000.87</v>
      </c>
      <c r="M136" s="2">
        <f>IFERROR(__xludf.DUMMYFUNCTION("""COMPUTED_VALUE"""),45489.66666666667)</f>
        <v>45489.66667</v>
      </c>
      <c r="N136" s="1">
        <f>IFERROR(__xludf.DUMMYFUNCTION("""COMPUTED_VALUE"""),1.364965E7)</f>
        <v>13649650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IFERROR(__xludf.DUMMYFUNCTION("""COMPUTED_VALUE"""),997.4)</f>
        <v>997.4</v>
      </c>
      <c r="D137" s="2">
        <f>IFERROR(__xludf.DUMMYFUNCTION("""COMPUTED_VALUE"""),45490.66666666667)</f>
        <v>45490.66667</v>
      </c>
      <c r="E137" s="1">
        <f>IFERROR(__xludf.DUMMYFUNCTION("""COMPUTED_VALUE"""),1016.7)</f>
        <v>1016.7</v>
      </c>
      <c r="G137" s="2">
        <f>IFERROR(__xludf.DUMMYFUNCTION("""COMPUTED_VALUE"""),45490.66666666667)</f>
        <v>45490.66667</v>
      </c>
      <c r="H137" s="1">
        <f>IFERROR(__xludf.DUMMYFUNCTION("""COMPUTED_VALUE"""),997.28)</f>
        <v>997.28</v>
      </c>
      <c r="J137" s="2">
        <f>IFERROR(__xludf.DUMMYFUNCTION("""COMPUTED_VALUE"""),45490.66666666667)</f>
        <v>45490.66667</v>
      </c>
      <c r="K137" s="1">
        <f>IFERROR(__xludf.DUMMYFUNCTION("""COMPUTED_VALUE"""),1015.34)</f>
        <v>1015.34</v>
      </c>
      <c r="M137" s="2">
        <f>IFERROR(__xludf.DUMMYFUNCTION("""COMPUTED_VALUE"""),45490.66666666667)</f>
        <v>45490.66667</v>
      </c>
      <c r="N137" s="1">
        <f>IFERROR(__xludf.DUMMYFUNCTION("""COMPUTED_VALUE"""),1.7260785E7)</f>
        <v>17260785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IFERROR(__xludf.DUMMYFUNCTION("""COMPUTED_VALUE"""),1009.95)</f>
        <v>1009.95</v>
      </c>
      <c r="D138" s="2">
        <f>IFERROR(__xludf.DUMMYFUNCTION("""COMPUTED_VALUE"""),45491.66666666667)</f>
        <v>45491.66667</v>
      </c>
      <c r="E138" s="1">
        <f>IFERROR(__xludf.DUMMYFUNCTION("""COMPUTED_VALUE"""),1016.07)</f>
        <v>1016.07</v>
      </c>
      <c r="G138" s="2">
        <f>IFERROR(__xludf.DUMMYFUNCTION("""COMPUTED_VALUE"""),45491.66666666667)</f>
        <v>45491.66667</v>
      </c>
      <c r="H138" s="1">
        <f>IFERROR(__xludf.DUMMYFUNCTION("""COMPUTED_VALUE"""),1008.47)</f>
        <v>1008.47</v>
      </c>
      <c r="J138" s="2">
        <f>IFERROR(__xludf.DUMMYFUNCTION("""COMPUTED_VALUE"""),45491.66666666667)</f>
        <v>45491.66667</v>
      </c>
      <c r="K138" s="1">
        <f>IFERROR(__xludf.DUMMYFUNCTION("""COMPUTED_VALUE"""),1009.37)</f>
        <v>1009.37</v>
      </c>
      <c r="M138" s="2">
        <f>IFERROR(__xludf.DUMMYFUNCTION("""COMPUTED_VALUE"""),45491.66666666667)</f>
        <v>45491.66667</v>
      </c>
      <c r="N138" s="1">
        <f>IFERROR(__xludf.DUMMYFUNCTION("""COMPUTED_VALUE"""),1.1812113E7)</f>
        <v>11812113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IFERROR(__xludf.DUMMYFUNCTION("""COMPUTED_VALUE"""),1012.32)</f>
        <v>1012.32</v>
      </c>
      <c r="D139" s="2">
        <f>IFERROR(__xludf.DUMMYFUNCTION("""COMPUTED_VALUE"""),45492.66666666667)</f>
        <v>45492.66667</v>
      </c>
      <c r="E139" s="1">
        <f>IFERROR(__xludf.DUMMYFUNCTION("""COMPUTED_VALUE"""),1012.32)</f>
        <v>1012.32</v>
      </c>
      <c r="G139" s="2">
        <f>IFERROR(__xludf.DUMMYFUNCTION("""COMPUTED_VALUE"""),45492.66666666667)</f>
        <v>45492.66667</v>
      </c>
      <c r="H139" s="1">
        <f>IFERROR(__xludf.DUMMYFUNCTION("""COMPUTED_VALUE"""),1001.26)</f>
        <v>1001.26</v>
      </c>
      <c r="J139" s="2">
        <f>IFERROR(__xludf.DUMMYFUNCTION("""COMPUTED_VALUE"""),45492.66666666667)</f>
        <v>45492.66667</v>
      </c>
      <c r="K139" s="1">
        <f>IFERROR(__xludf.DUMMYFUNCTION("""COMPUTED_VALUE"""),1003.02)</f>
        <v>1003.02</v>
      </c>
      <c r="M139" s="2">
        <f>IFERROR(__xludf.DUMMYFUNCTION("""COMPUTED_VALUE"""),45492.66666666667)</f>
        <v>45492.66667</v>
      </c>
      <c r="N139" s="1">
        <f>IFERROR(__xludf.DUMMYFUNCTION("""COMPUTED_VALUE"""),1.0730633E7)</f>
        <v>10730633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IFERROR(__xludf.DUMMYFUNCTION("""COMPUTED_VALUE"""),1003.77)</f>
        <v>1003.77</v>
      </c>
      <c r="D140" s="2">
        <f>IFERROR(__xludf.DUMMYFUNCTION("""COMPUTED_VALUE"""),45495.66666666667)</f>
        <v>45495.66667</v>
      </c>
      <c r="E140" s="1">
        <f>IFERROR(__xludf.DUMMYFUNCTION("""COMPUTED_VALUE"""),1009.23)</f>
        <v>1009.23</v>
      </c>
      <c r="G140" s="2">
        <f>IFERROR(__xludf.DUMMYFUNCTION("""COMPUTED_VALUE"""),45495.66666666667)</f>
        <v>45495.66667</v>
      </c>
      <c r="H140" s="1">
        <f>IFERROR(__xludf.DUMMYFUNCTION("""COMPUTED_VALUE"""),999.93)</f>
        <v>999.93</v>
      </c>
      <c r="J140" s="2">
        <f>IFERROR(__xludf.DUMMYFUNCTION("""COMPUTED_VALUE"""),45495.66666666667)</f>
        <v>45495.66667</v>
      </c>
      <c r="K140" s="1">
        <f>IFERROR(__xludf.DUMMYFUNCTION("""COMPUTED_VALUE"""),1008.08)</f>
        <v>1008.08</v>
      </c>
      <c r="M140" s="2">
        <f>IFERROR(__xludf.DUMMYFUNCTION("""COMPUTED_VALUE"""),45495.66666666667)</f>
        <v>45495.66667</v>
      </c>
      <c r="N140" s="1">
        <f>IFERROR(__xludf.DUMMYFUNCTION("""COMPUTED_VALUE"""),1.3065773E7)</f>
        <v>13065773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IFERROR(__xludf.DUMMYFUNCTION("""COMPUTED_VALUE"""),1007.67)</f>
        <v>1007.67</v>
      </c>
      <c r="D141" s="2">
        <f>IFERROR(__xludf.DUMMYFUNCTION("""COMPUTED_VALUE"""),45496.66666666667)</f>
        <v>45496.66667</v>
      </c>
      <c r="E141" s="1">
        <f>IFERROR(__xludf.DUMMYFUNCTION("""COMPUTED_VALUE"""),1024.92)</f>
        <v>1024.92</v>
      </c>
      <c r="G141" s="2">
        <f>IFERROR(__xludf.DUMMYFUNCTION("""COMPUTED_VALUE"""),45496.66666666667)</f>
        <v>45496.66667</v>
      </c>
      <c r="H141" s="1">
        <f>IFERROR(__xludf.DUMMYFUNCTION("""COMPUTED_VALUE"""),1001.68)</f>
        <v>1001.68</v>
      </c>
      <c r="J141" s="2">
        <f>IFERROR(__xludf.DUMMYFUNCTION("""COMPUTED_VALUE"""),45496.66666666667)</f>
        <v>45496.66667</v>
      </c>
      <c r="K141" s="1">
        <f>IFERROR(__xludf.DUMMYFUNCTION("""COMPUTED_VALUE"""),1003.84)</f>
        <v>1003.84</v>
      </c>
      <c r="M141" s="2">
        <f>IFERROR(__xludf.DUMMYFUNCTION("""COMPUTED_VALUE"""),45496.66666666667)</f>
        <v>45496.66667</v>
      </c>
      <c r="N141" s="1">
        <f>IFERROR(__xludf.DUMMYFUNCTION("""COMPUTED_VALUE"""),1.1790584E7)</f>
        <v>11790584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IFERROR(__xludf.DUMMYFUNCTION("""COMPUTED_VALUE"""),998.77)</f>
        <v>998.77</v>
      </c>
      <c r="D142" s="2">
        <f>IFERROR(__xludf.DUMMYFUNCTION("""COMPUTED_VALUE"""),45497.66666666667)</f>
        <v>45497.66667</v>
      </c>
      <c r="E142" s="1">
        <f>IFERROR(__xludf.DUMMYFUNCTION("""COMPUTED_VALUE"""),999.93)</f>
        <v>999.93</v>
      </c>
      <c r="G142" s="2">
        <f>IFERROR(__xludf.DUMMYFUNCTION("""COMPUTED_VALUE"""),45497.66666666667)</f>
        <v>45497.66667</v>
      </c>
      <c r="H142" s="1">
        <f>IFERROR(__xludf.DUMMYFUNCTION("""COMPUTED_VALUE"""),983.01)</f>
        <v>983.01</v>
      </c>
      <c r="J142" s="2">
        <f>IFERROR(__xludf.DUMMYFUNCTION("""COMPUTED_VALUE"""),45497.66666666667)</f>
        <v>45497.66667</v>
      </c>
      <c r="K142" s="1">
        <f>IFERROR(__xludf.DUMMYFUNCTION("""COMPUTED_VALUE"""),987.5)</f>
        <v>987.5</v>
      </c>
      <c r="M142" s="2">
        <f>IFERROR(__xludf.DUMMYFUNCTION("""COMPUTED_VALUE"""),45497.66666666667)</f>
        <v>45497.66667</v>
      </c>
      <c r="N142" s="1">
        <f>IFERROR(__xludf.DUMMYFUNCTION("""COMPUTED_VALUE"""),1.6121955E7)</f>
        <v>16121955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IFERROR(__xludf.DUMMYFUNCTION("""COMPUTED_VALUE"""),988.49)</f>
        <v>988.49</v>
      </c>
      <c r="D143" s="2">
        <f>IFERROR(__xludf.DUMMYFUNCTION("""COMPUTED_VALUE"""),45498.66666666667)</f>
        <v>45498.66667</v>
      </c>
      <c r="E143" s="1">
        <f>IFERROR(__xludf.DUMMYFUNCTION("""COMPUTED_VALUE"""),997.86)</f>
        <v>997.86</v>
      </c>
      <c r="G143" s="2">
        <f>IFERROR(__xludf.DUMMYFUNCTION("""COMPUTED_VALUE"""),45498.66666666667)</f>
        <v>45498.66667</v>
      </c>
      <c r="H143" s="1">
        <f>IFERROR(__xludf.DUMMYFUNCTION("""COMPUTED_VALUE"""),987.52)</f>
        <v>987.52</v>
      </c>
      <c r="J143" s="2">
        <f>IFERROR(__xludf.DUMMYFUNCTION("""COMPUTED_VALUE"""),45498.66666666667)</f>
        <v>45498.66667</v>
      </c>
      <c r="K143" s="1">
        <f>IFERROR(__xludf.DUMMYFUNCTION("""COMPUTED_VALUE"""),990.15)</f>
        <v>990.15</v>
      </c>
      <c r="M143" s="2">
        <f>IFERROR(__xludf.DUMMYFUNCTION("""COMPUTED_VALUE"""),45498.66666666667)</f>
        <v>45498.66667</v>
      </c>
      <c r="N143" s="1">
        <f>IFERROR(__xludf.DUMMYFUNCTION("""COMPUTED_VALUE"""),1.5276118E7)</f>
        <v>15276118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IFERROR(__xludf.DUMMYFUNCTION("""COMPUTED_VALUE"""),996.33)</f>
        <v>996.33</v>
      </c>
      <c r="D144" s="2">
        <f>IFERROR(__xludf.DUMMYFUNCTION("""COMPUTED_VALUE"""),45499.66666666667)</f>
        <v>45499.66667</v>
      </c>
      <c r="E144" s="1">
        <f>IFERROR(__xludf.DUMMYFUNCTION("""COMPUTED_VALUE"""),1016.35)</f>
        <v>1016.35</v>
      </c>
      <c r="G144" s="2">
        <f>IFERROR(__xludf.DUMMYFUNCTION("""COMPUTED_VALUE"""),45499.66666666667)</f>
        <v>45499.66667</v>
      </c>
      <c r="H144" s="1">
        <f>IFERROR(__xludf.DUMMYFUNCTION("""COMPUTED_VALUE"""),995.36)</f>
        <v>995.36</v>
      </c>
      <c r="J144" s="2">
        <f>IFERROR(__xludf.DUMMYFUNCTION("""COMPUTED_VALUE"""),45499.66666666667)</f>
        <v>45499.66667</v>
      </c>
      <c r="K144" s="1">
        <f>IFERROR(__xludf.DUMMYFUNCTION("""COMPUTED_VALUE"""),1010.57)</f>
        <v>1010.57</v>
      </c>
      <c r="M144" s="2">
        <f>IFERROR(__xludf.DUMMYFUNCTION("""COMPUTED_VALUE"""),45499.66666666667)</f>
        <v>45499.66667</v>
      </c>
      <c r="N144" s="1">
        <f>IFERROR(__xludf.DUMMYFUNCTION("""COMPUTED_VALUE"""),1.2688995E7)</f>
        <v>12688995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IFERROR(__xludf.DUMMYFUNCTION("""COMPUTED_VALUE"""),1006.93)</f>
        <v>1006.93</v>
      </c>
      <c r="D145" s="2">
        <f>IFERROR(__xludf.DUMMYFUNCTION("""COMPUTED_VALUE"""),45502.66666666667)</f>
        <v>45502.66667</v>
      </c>
      <c r="E145" s="1">
        <f>IFERROR(__xludf.DUMMYFUNCTION("""COMPUTED_VALUE"""),1011.36)</f>
        <v>1011.36</v>
      </c>
      <c r="G145" s="2">
        <f>IFERROR(__xludf.DUMMYFUNCTION("""COMPUTED_VALUE"""),45502.66666666667)</f>
        <v>45502.66667</v>
      </c>
      <c r="H145" s="1">
        <f>IFERROR(__xludf.DUMMYFUNCTION("""COMPUTED_VALUE"""),1002.92)</f>
        <v>1002.92</v>
      </c>
      <c r="J145" s="2">
        <f>IFERROR(__xludf.DUMMYFUNCTION("""COMPUTED_VALUE"""),45502.66666666667)</f>
        <v>45502.66667</v>
      </c>
      <c r="K145" s="1">
        <f>IFERROR(__xludf.DUMMYFUNCTION("""COMPUTED_VALUE"""),1008.0)</f>
        <v>1008</v>
      </c>
      <c r="M145" s="2">
        <f>IFERROR(__xludf.DUMMYFUNCTION("""COMPUTED_VALUE"""),45502.66666666667)</f>
        <v>45502.66667</v>
      </c>
      <c r="N145" s="1">
        <f>IFERROR(__xludf.DUMMYFUNCTION("""COMPUTED_VALUE"""),1.5432911E7)</f>
        <v>15432911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IFERROR(__xludf.DUMMYFUNCTION("""COMPUTED_VALUE"""),1026.31)</f>
        <v>1026.31</v>
      </c>
      <c r="D146" s="2">
        <f>IFERROR(__xludf.DUMMYFUNCTION("""COMPUTED_VALUE"""),45503.66666666667)</f>
        <v>45503.66667</v>
      </c>
      <c r="E146" s="1">
        <f>IFERROR(__xludf.DUMMYFUNCTION("""COMPUTED_VALUE"""),1041.61)</f>
        <v>1041.61</v>
      </c>
      <c r="G146" s="2">
        <f>IFERROR(__xludf.DUMMYFUNCTION("""COMPUTED_VALUE"""),45503.66666666667)</f>
        <v>45503.66667</v>
      </c>
      <c r="H146" s="1">
        <f>IFERROR(__xludf.DUMMYFUNCTION("""COMPUTED_VALUE"""),1022.22)</f>
        <v>1022.22</v>
      </c>
      <c r="J146" s="2">
        <f>IFERROR(__xludf.DUMMYFUNCTION("""COMPUTED_VALUE"""),45503.66666666667)</f>
        <v>45503.66667</v>
      </c>
      <c r="K146" s="1">
        <f>IFERROR(__xludf.DUMMYFUNCTION("""COMPUTED_VALUE"""),1036.91)</f>
        <v>1036.91</v>
      </c>
      <c r="M146" s="2">
        <f>IFERROR(__xludf.DUMMYFUNCTION("""COMPUTED_VALUE"""),45503.66666666667)</f>
        <v>45503.66667</v>
      </c>
      <c r="N146" s="1">
        <f>IFERROR(__xludf.DUMMYFUNCTION("""COMPUTED_VALUE"""),2.3126697E7)</f>
        <v>23126697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IFERROR(__xludf.DUMMYFUNCTION("""COMPUTED_VALUE"""),1039.35)</f>
        <v>1039.35</v>
      </c>
      <c r="D147" s="2">
        <f>IFERROR(__xludf.DUMMYFUNCTION("""COMPUTED_VALUE"""),45504.66666666667)</f>
        <v>45504.66667</v>
      </c>
      <c r="E147" s="1">
        <f>IFERROR(__xludf.DUMMYFUNCTION("""COMPUTED_VALUE"""),1047.15)</f>
        <v>1047.15</v>
      </c>
      <c r="G147" s="2">
        <f>IFERROR(__xludf.DUMMYFUNCTION("""COMPUTED_VALUE"""),45504.66666666667)</f>
        <v>45504.66667</v>
      </c>
      <c r="H147" s="1">
        <f>IFERROR(__xludf.DUMMYFUNCTION("""COMPUTED_VALUE"""),1034.79)</f>
        <v>1034.79</v>
      </c>
      <c r="J147" s="2">
        <f>IFERROR(__xludf.DUMMYFUNCTION("""COMPUTED_VALUE"""),45504.66666666667)</f>
        <v>45504.66667</v>
      </c>
      <c r="K147" s="1">
        <f>IFERROR(__xludf.DUMMYFUNCTION("""COMPUTED_VALUE"""),1040.66)</f>
        <v>1040.66</v>
      </c>
      <c r="M147" s="2">
        <f>IFERROR(__xludf.DUMMYFUNCTION("""COMPUTED_VALUE"""),45504.66666666667)</f>
        <v>45504.66667</v>
      </c>
      <c r="N147" s="1">
        <f>IFERROR(__xludf.DUMMYFUNCTION("""COMPUTED_VALUE"""),1.8431281E7)</f>
        <v>18431281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IFERROR(__xludf.DUMMYFUNCTION("""COMPUTED_VALUE"""),1044.19)</f>
        <v>1044.19</v>
      </c>
      <c r="D148" s="2">
        <f>IFERROR(__xludf.DUMMYFUNCTION("""COMPUTED_VALUE"""),45505.66666666667)</f>
        <v>45505.66667</v>
      </c>
      <c r="E148" s="1">
        <f>IFERROR(__xludf.DUMMYFUNCTION("""COMPUTED_VALUE"""),1049.65)</f>
        <v>1049.65</v>
      </c>
      <c r="G148" s="2">
        <f>IFERROR(__xludf.DUMMYFUNCTION("""COMPUTED_VALUE"""),45505.66666666667)</f>
        <v>45505.66667</v>
      </c>
      <c r="H148" s="1">
        <f>IFERROR(__xludf.DUMMYFUNCTION("""COMPUTED_VALUE"""),1033.79)</f>
        <v>1033.79</v>
      </c>
      <c r="J148" s="2">
        <f>IFERROR(__xludf.DUMMYFUNCTION("""COMPUTED_VALUE"""),45505.66666666667)</f>
        <v>45505.66667</v>
      </c>
      <c r="K148" s="1">
        <f>IFERROR(__xludf.DUMMYFUNCTION("""COMPUTED_VALUE"""),1038.42)</f>
        <v>1038.42</v>
      </c>
      <c r="M148" s="2">
        <f>IFERROR(__xludf.DUMMYFUNCTION("""COMPUTED_VALUE"""),45505.66666666667)</f>
        <v>45505.66667</v>
      </c>
      <c r="N148" s="1">
        <f>IFERROR(__xludf.DUMMYFUNCTION("""COMPUTED_VALUE"""),1.2299088E7)</f>
        <v>12299088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IFERROR(__xludf.DUMMYFUNCTION("""COMPUTED_VALUE"""),1036.16)</f>
        <v>1036.16</v>
      </c>
      <c r="D149" s="2">
        <f>IFERROR(__xludf.DUMMYFUNCTION("""COMPUTED_VALUE"""),45506.66666666667)</f>
        <v>45506.66667</v>
      </c>
      <c r="E149" s="1">
        <f>IFERROR(__xludf.DUMMYFUNCTION("""COMPUTED_VALUE"""),1039.8)</f>
        <v>1039.8</v>
      </c>
      <c r="G149" s="2">
        <f>IFERROR(__xludf.DUMMYFUNCTION("""COMPUTED_VALUE"""),45506.66666666667)</f>
        <v>45506.66667</v>
      </c>
      <c r="H149" s="1">
        <f>IFERROR(__xludf.DUMMYFUNCTION("""COMPUTED_VALUE"""),1018.81)</f>
        <v>1018.81</v>
      </c>
      <c r="J149" s="2">
        <f>IFERROR(__xludf.DUMMYFUNCTION("""COMPUTED_VALUE"""),45506.66666666667)</f>
        <v>45506.66667</v>
      </c>
      <c r="K149" s="1">
        <f>IFERROR(__xludf.DUMMYFUNCTION("""COMPUTED_VALUE"""),1030.26)</f>
        <v>1030.26</v>
      </c>
      <c r="M149" s="2">
        <f>IFERROR(__xludf.DUMMYFUNCTION("""COMPUTED_VALUE"""),45506.66666666667)</f>
        <v>45506.66667</v>
      </c>
      <c r="N149" s="1">
        <f>IFERROR(__xludf.DUMMYFUNCTION("""COMPUTED_VALUE"""),1.5183697E7)</f>
        <v>15183697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IFERROR(__xludf.DUMMYFUNCTION("""COMPUTED_VALUE"""),1015.38)</f>
        <v>1015.38</v>
      </c>
      <c r="D150" s="2">
        <f>IFERROR(__xludf.DUMMYFUNCTION("""COMPUTED_VALUE"""),45509.66666666667)</f>
        <v>45509.66667</v>
      </c>
      <c r="E150" s="1">
        <f>IFERROR(__xludf.DUMMYFUNCTION("""COMPUTED_VALUE"""),1023.96)</f>
        <v>1023.96</v>
      </c>
      <c r="G150" s="2">
        <f>IFERROR(__xludf.DUMMYFUNCTION("""COMPUTED_VALUE"""),45509.66666666667)</f>
        <v>45509.66667</v>
      </c>
      <c r="H150" s="1">
        <f>IFERROR(__xludf.DUMMYFUNCTION("""COMPUTED_VALUE"""),1003.61)</f>
        <v>1003.61</v>
      </c>
      <c r="J150" s="2">
        <f>IFERROR(__xludf.DUMMYFUNCTION("""COMPUTED_VALUE"""),45509.66666666667)</f>
        <v>45509.66667</v>
      </c>
      <c r="K150" s="1">
        <f>IFERROR(__xludf.DUMMYFUNCTION("""COMPUTED_VALUE"""),1006.89)</f>
        <v>1006.89</v>
      </c>
      <c r="M150" s="2">
        <f>IFERROR(__xludf.DUMMYFUNCTION("""COMPUTED_VALUE"""),45509.66666666667)</f>
        <v>45509.66667</v>
      </c>
      <c r="N150" s="1">
        <f>IFERROR(__xludf.DUMMYFUNCTION("""COMPUTED_VALUE"""),1.873432E7)</f>
        <v>18734320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IFERROR(__xludf.DUMMYFUNCTION("""COMPUTED_VALUE"""),1011.44)</f>
        <v>1011.44</v>
      </c>
      <c r="D151" s="2">
        <f>IFERROR(__xludf.DUMMYFUNCTION("""COMPUTED_VALUE"""),45510.66666666667)</f>
        <v>45510.66667</v>
      </c>
      <c r="E151" s="1">
        <f>IFERROR(__xludf.DUMMYFUNCTION("""COMPUTED_VALUE"""),1025.51)</f>
        <v>1025.51</v>
      </c>
      <c r="G151" s="2">
        <f>IFERROR(__xludf.DUMMYFUNCTION("""COMPUTED_VALUE"""),45510.66666666667)</f>
        <v>45510.66667</v>
      </c>
      <c r="H151" s="1">
        <f>IFERROR(__xludf.DUMMYFUNCTION("""COMPUTED_VALUE"""),1007.63)</f>
        <v>1007.63</v>
      </c>
      <c r="J151" s="2">
        <f>IFERROR(__xludf.DUMMYFUNCTION("""COMPUTED_VALUE"""),45510.66666666667)</f>
        <v>45510.66667</v>
      </c>
      <c r="K151" s="1">
        <f>IFERROR(__xludf.DUMMYFUNCTION("""COMPUTED_VALUE"""),1012.61)</f>
        <v>1012.61</v>
      </c>
      <c r="M151" s="2">
        <f>IFERROR(__xludf.DUMMYFUNCTION("""COMPUTED_VALUE"""),45510.66666666667)</f>
        <v>45510.66667</v>
      </c>
      <c r="N151" s="1">
        <f>IFERROR(__xludf.DUMMYFUNCTION("""COMPUTED_VALUE"""),1.5539354E7)</f>
        <v>15539354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IFERROR(__xludf.DUMMYFUNCTION("""COMPUTED_VALUE"""),1021.1)</f>
        <v>1021.1</v>
      </c>
      <c r="D152" s="2">
        <f>IFERROR(__xludf.DUMMYFUNCTION("""COMPUTED_VALUE"""),45511.66666666667)</f>
        <v>45511.66667</v>
      </c>
      <c r="E152" s="1">
        <f>IFERROR(__xludf.DUMMYFUNCTION("""COMPUTED_VALUE"""),1027.63)</f>
        <v>1027.63</v>
      </c>
      <c r="G152" s="2">
        <f>IFERROR(__xludf.DUMMYFUNCTION("""COMPUTED_VALUE"""),45511.66666666667)</f>
        <v>45511.66667</v>
      </c>
      <c r="H152" s="1">
        <f>IFERROR(__xludf.DUMMYFUNCTION("""COMPUTED_VALUE"""),1007.7)</f>
        <v>1007.7</v>
      </c>
      <c r="J152" s="2">
        <f>IFERROR(__xludf.DUMMYFUNCTION("""COMPUTED_VALUE"""),45511.66666666667)</f>
        <v>45511.66667</v>
      </c>
      <c r="K152" s="1">
        <f>IFERROR(__xludf.DUMMYFUNCTION("""COMPUTED_VALUE"""),1008.35)</f>
        <v>1008.35</v>
      </c>
      <c r="M152" s="2">
        <f>IFERROR(__xludf.DUMMYFUNCTION("""COMPUTED_VALUE"""),45511.66666666667)</f>
        <v>45511.66667</v>
      </c>
      <c r="N152" s="1">
        <f>IFERROR(__xludf.DUMMYFUNCTION("""COMPUTED_VALUE"""),1.2859771E7)</f>
        <v>12859771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IFERROR(__xludf.DUMMYFUNCTION("""COMPUTED_VALUE"""),1012.22)</f>
        <v>1012.22</v>
      </c>
      <c r="D153" s="2">
        <f>IFERROR(__xludf.DUMMYFUNCTION("""COMPUTED_VALUE"""),45512.66666666667)</f>
        <v>45512.66667</v>
      </c>
      <c r="E153" s="1">
        <f>IFERROR(__xludf.DUMMYFUNCTION("""COMPUTED_VALUE"""),1024.36)</f>
        <v>1024.36</v>
      </c>
      <c r="G153" s="2">
        <f>IFERROR(__xludf.DUMMYFUNCTION("""COMPUTED_VALUE"""),45512.66666666667)</f>
        <v>45512.66667</v>
      </c>
      <c r="H153" s="1">
        <f>IFERROR(__xludf.DUMMYFUNCTION("""COMPUTED_VALUE"""),1012.22)</f>
        <v>1012.22</v>
      </c>
      <c r="J153" s="2">
        <f>IFERROR(__xludf.DUMMYFUNCTION("""COMPUTED_VALUE"""),45512.66666666667)</f>
        <v>45512.66667</v>
      </c>
      <c r="K153" s="1">
        <f>IFERROR(__xludf.DUMMYFUNCTION("""COMPUTED_VALUE"""),1017.16)</f>
        <v>1017.16</v>
      </c>
      <c r="M153" s="2">
        <f>IFERROR(__xludf.DUMMYFUNCTION("""COMPUTED_VALUE"""),45512.66666666667)</f>
        <v>45512.66667</v>
      </c>
      <c r="N153" s="1">
        <f>IFERROR(__xludf.DUMMYFUNCTION("""COMPUTED_VALUE"""),1.2593927E7)</f>
        <v>12593927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IFERROR(__xludf.DUMMYFUNCTION("""COMPUTED_VALUE"""),1014.58)</f>
        <v>1014.58</v>
      </c>
      <c r="D154" s="2">
        <f>IFERROR(__xludf.DUMMYFUNCTION("""COMPUTED_VALUE"""),45513.66666666667)</f>
        <v>45513.66667</v>
      </c>
      <c r="E154" s="1">
        <f>IFERROR(__xludf.DUMMYFUNCTION("""COMPUTED_VALUE"""),1020.42)</f>
        <v>1020.42</v>
      </c>
      <c r="G154" s="2">
        <f>IFERROR(__xludf.DUMMYFUNCTION("""COMPUTED_VALUE"""),45513.66666666667)</f>
        <v>45513.66667</v>
      </c>
      <c r="H154" s="1">
        <f>IFERROR(__xludf.DUMMYFUNCTION("""COMPUTED_VALUE"""),1006.12)</f>
        <v>1006.12</v>
      </c>
      <c r="J154" s="2">
        <f>IFERROR(__xludf.DUMMYFUNCTION("""COMPUTED_VALUE"""),45513.66666666667)</f>
        <v>45513.66667</v>
      </c>
      <c r="K154" s="1">
        <f>IFERROR(__xludf.DUMMYFUNCTION("""COMPUTED_VALUE"""),1016.85)</f>
        <v>1016.85</v>
      </c>
      <c r="M154" s="2">
        <f>IFERROR(__xludf.DUMMYFUNCTION("""COMPUTED_VALUE"""),45513.66666666667)</f>
        <v>45513.66667</v>
      </c>
      <c r="N154" s="1">
        <f>IFERROR(__xludf.DUMMYFUNCTION("""COMPUTED_VALUE"""),1.156102E7)</f>
        <v>11561020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IFERROR(__xludf.DUMMYFUNCTION("""COMPUTED_VALUE"""),1016.54)</f>
        <v>1016.54</v>
      </c>
      <c r="D155" s="2">
        <f>IFERROR(__xludf.DUMMYFUNCTION("""COMPUTED_VALUE"""),45516.66666666667)</f>
        <v>45516.66667</v>
      </c>
      <c r="E155" s="1">
        <f>IFERROR(__xludf.DUMMYFUNCTION("""COMPUTED_VALUE"""),1018.55)</f>
        <v>1018.55</v>
      </c>
      <c r="G155" s="2">
        <f>IFERROR(__xludf.DUMMYFUNCTION("""COMPUTED_VALUE"""),45516.66666666667)</f>
        <v>45516.66667</v>
      </c>
      <c r="H155" s="1">
        <f>IFERROR(__xludf.DUMMYFUNCTION("""COMPUTED_VALUE"""),1009.09)</f>
        <v>1009.09</v>
      </c>
      <c r="J155" s="2">
        <f>IFERROR(__xludf.DUMMYFUNCTION("""COMPUTED_VALUE"""),45516.66666666667)</f>
        <v>45516.66667</v>
      </c>
      <c r="K155" s="1">
        <f>IFERROR(__xludf.DUMMYFUNCTION("""COMPUTED_VALUE"""),1010.6)</f>
        <v>1010.6</v>
      </c>
      <c r="M155" s="2">
        <f>IFERROR(__xludf.DUMMYFUNCTION("""COMPUTED_VALUE"""),45516.66666666667)</f>
        <v>45516.66667</v>
      </c>
      <c r="N155" s="1">
        <f>IFERROR(__xludf.DUMMYFUNCTION("""COMPUTED_VALUE"""),9693696.0)</f>
        <v>9693696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IFERROR(__xludf.DUMMYFUNCTION("""COMPUTED_VALUE"""),1013.61)</f>
        <v>1013.61</v>
      </c>
      <c r="D156" s="2">
        <f>IFERROR(__xludf.DUMMYFUNCTION("""COMPUTED_VALUE"""),45517.66666666667)</f>
        <v>45517.66667</v>
      </c>
      <c r="E156" s="1">
        <f>IFERROR(__xludf.DUMMYFUNCTION("""COMPUTED_VALUE"""),1013.65)</f>
        <v>1013.65</v>
      </c>
      <c r="G156" s="2">
        <f>IFERROR(__xludf.DUMMYFUNCTION("""COMPUTED_VALUE"""),45517.66666666667)</f>
        <v>45517.66667</v>
      </c>
      <c r="H156" s="1">
        <f>IFERROR(__xludf.DUMMYFUNCTION("""COMPUTED_VALUE"""),999.87)</f>
        <v>999.87</v>
      </c>
      <c r="J156" s="2">
        <f>IFERROR(__xludf.DUMMYFUNCTION("""COMPUTED_VALUE"""),45517.66666666667)</f>
        <v>45517.66667</v>
      </c>
      <c r="K156" s="1">
        <f>IFERROR(__xludf.DUMMYFUNCTION("""COMPUTED_VALUE"""),1012.29)</f>
        <v>1012.29</v>
      </c>
      <c r="M156" s="2">
        <f>IFERROR(__xludf.DUMMYFUNCTION("""COMPUTED_VALUE"""),45517.66666666667)</f>
        <v>45517.66667</v>
      </c>
      <c r="N156" s="1">
        <f>IFERROR(__xludf.DUMMYFUNCTION("""COMPUTED_VALUE"""),1.401137E7)</f>
        <v>14011370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IFERROR(__xludf.DUMMYFUNCTION("""COMPUTED_VALUE"""),1014.87)</f>
        <v>1014.87</v>
      </c>
      <c r="D157" s="2">
        <f>IFERROR(__xludf.DUMMYFUNCTION("""COMPUTED_VALUE"""),45518.66666666667)</f>
        <v>45518.66667</v>
      </c>
      <c r="E157" s="1">
        <f>IFERROR(__xludf.DUMMYFUNCTION("""COMPUTED_VALUE"""),1028.55)</f>
        <v>1028.55</v>
      </c>
      <c r="G157" s="2">
        <f>IFERROR(__xludf.DUMMYFUNCTION("""COMPUTED_VALUE"""),45518.66666666667)</f>
        <v>45518.66667</v>
      </c>
      <c r="H157" s="1">
        <f>IFERROR(__xludf.DUMMYFUNCTION("""COMPUTED_VALUE"""),1014.87)</f>
        <v>1014.87</v>
      </c>
      <c r="J157" s="2">
        <f>IFERROR(__xludf.DUMMYFUNCTION("""COMPUTED_VALUE"""),45518.66666666667)</f>
        <v>45518.66667</v>
      </c>
      <c r="K157" s="1">
        <f>IFERROR(__xludf.DUMMYFUNCTION("""COMPUTED_VALUE"""),1026.82)</f>
        <v>1026.82</v>
      </c>
      <c r="M157" s="2">
        <f>IFERROR(__xludf.DUMMYFUNCTION("""COMPUTED_VALUE"""),45518.66666666667)</f>
        <v>45518.66667</v>
      </c>
      <c r="N157" s="1">
        <f>IFERROR(__xludf.DUMMYFUNCTION("""COMPUTED_VALUE"""),1.830231E7)</f>
        <v>18302310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IFERROR(__xludf.DUMMYFUNCTION("""COMPUTED_VALUE"""),1037.26)</f>
        <v>1037.26</v>
      </c>
      <c r="D158" s="2">
        <f>IFERROR(__xludf.DUMMYFUNCTION("""COMPUTED_VALUE"""),45519.66666666667)</f>
        <v>45519.66667</v>
      </c>
      <c r="E158" s="1">
        <f>IFERROR(__xludf.DUMMYFUNCTION("""COMPUTED_VALUE"""),1041.81)</f>
        <v>1041.81</v>
      </c>
      <c r="G158" s="2">
        <f>IFERROR(__xludf.DUMMYFUNCTION("""COMPUTED_VALUE"""),45519.66666666667)</f>
        <v>45519.66667</v>
      </c>
      <c r="H158" s="1">
        <f>IFERROR(__xludf.DUMMYFUNCTION("""COMPUTED_VALUE"""),1028.41)</f>
        <v>1028.41</v>
      </c>
      <c r="J158" s="2">
        <f>IFERROR(__xludf.DUMMYFUNCTION("""COMPUTED_VALUE"""),45519.66666666667)</f>
        <v>45519.66667</v>
      </c>
      <c r="K158" s="1">
        <f>IFERROR(__xludf.DUMMYFUNCTION("""COMPUTED_VALUE"""),1036.44)</f>
        <v>1036.44</v>
      </c>
      <c r="M158" s="2">
        <f>IFERROR(__xludf.DUMMYFUNCTION("""COMPUTED_VALUE"""),45519.66666666667)</f>
        <v>45519.66667</v>
      </c>
      <c r="N158" s="1">
        <f>IFERROR(__xludf.DUMMYFUNCTION("""COMPUTED_VALUE"""),1.6731374E7)</f>
        <v>16731374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IFERROR(__xludf.DUMMYFUNCTION("""COMPUTED_VALUE"""),1035.5)</f>
        <v>1035.5</v>
      </c>
      <c r="D159" s="2">
        <f>IFERROR(__xludf.DUMMYFUNCTION("""COMPUTED_VALUE"""),45520.66666666667)</f>
        <v>45520.66667</v>
      </c>
      <c r="E159" s="1">
        <f>IFERROR(__xludf.DUMMYFUNCTION("""COMPUTED_VALUE"""),1046.05)</f>
        <v>1046.05</v>
      </c>
      <c r="G159" s="2">
        <f>IFERROR(__xludf.DUMMYFUNCTION("""COMPUTED_VALUE"""),45520.66666666667)</f>
        <v>45520.66667</v>
      </c>
      <c r="H159" s="1">
        <f>IFERROR(__xludf.DUMMYFUNCTION("""COMPUTED_VALUE"""),1032.41)</f>
        <v>1032.41</v>
      </c>
      <c r="J159" s="2">
        <f>IFERROR(__xludf.DUMMYFUNCTION("""COMPUTED_VALUE"""),45520.66666666667)</f>
        <v>45520.66667</v>
      </c>
      <c r="K159" s="1">
        <f>IFERROR(__xludf.DUMMYFUNCTION("""COMPUTED_VALUE"""),1045.09)</f>
        <v>1045.09</v>
      </c>
      <c r="M159" s="2">
        <f>IFERROR(__xludf.DUMMYFUNCTION("""COMPUTED_VALUE"""),45520.66666666667)</f>
        <v>45520.66667</v>
      </c>
      <c r="N159" s="1">
        <f>IFERROR(__xludf.DUMMYFUNCTION("""COMPUTED_VALUE"""),1.2862859E7)</f>
        <v>12862859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IFERROR(__xludf.DUMMYFUNCTION("""COMPUTED_VALUE"""),1043.43)</f>
        <v>1043.43</v>
      </c>
      <c r="D160" s="2">
        <f>IFERROR(__xludf.DUMMYFUNCTION("""COMPUTED_VALUE"""),45523.66666666667)</f>
        <v>45523.66667</v>
      </c>
      <c r="E160" s="1">
        <f>IFERROR(__xludf.DUMMYFUNCTION("""COMPUTED_VALUE"""),1048.24)</f>
        <v>1048.24</v>
      </c>
      <c r="G160" s="2">
        <f>IFERROR(__xludf.DUMMYFUNCTION("""COMPUTED_VALUE"""),45523.66666666667)</f>
        <v>45523.66667</v>
      </c>
      <c r="H160" s="1">
        <f>IFERROR(__xludf.DUMMYFUNCTION("""COMPUTED_VALUE"""),1041.79)</f>
        <v>1041.79</v>
      </c>
      <c r="J160" s="2">
        <f>IFERROR(__xludf.DUMMYFUNCTION("""COMPUTED_VALUE"""),45523.66666666667)</f>
        <v>45523.66667</v>
      </c>
      <c r="K160" s="1">
        <f>IFERROR(__xludf.DUMMYFUNCTION("""COMPUTED_VALUE"""),1045.43)</f>
        <v>1045.43</v>
      </c>
      <c r="M160" s="2">
        <f>IFERROR(__xludf.DUMMYFUNCTION("""COMPUTED_VALUE"""),45523.66666666667)</f>
        <v>45523.66667</v>
      </c>
      <c r="N160" s="1">
        <f>IFERROR(__xludf.DUMMYFUNCTION("""COMPUTED_VALUE"""),1.3772589E7)</f>
        <v>13772589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IFERROR(__xludf.DUMMYFUNCTION("""COMPUTED_VALUE"""),1045.38)</f>
        <v>1045.38</v>
      </c>
      <c r="D161" s="2">
        <f>IFERROR(__xludf.DUMMYFUNCTION("""COMPUTED_VALUE"""),45524.66666666667)</f>
        <v>45524.66667</v>
      </c>
      <c r="E161" s="1">
        <f>IFERROR(__xludf.DUMMYFUNCTION("""COMPUTED_VALUE"""),1046.25)</f>
        <v>1046.25</v>
      </c>
      <c r="G161" s="2">
        <f>IFERROR(__xludf.DUMMYFUNCTION("""COMPUTED_VALUE"""),45524.66666666667)</f>
        <v>45524.66667</v>
      </c>
      <c r="H161" s="1">
        <f>IFERROR(__xludf.DUMMYFUNCTION("""COMPUTED_VALUE"""),1033.63)</f>
        <v>1033.63</v>
      </c>
      <c r="J161" s="2">
        <f>IFERROR(__xludf.DUMMYFUNCTION("""COMPUTED_VALUE"""),45524.66666666667)</f>
        <v>45524.66667</v>
      </c>
      <c r="K161" s="1">
        <f>IFERROR(__xludf.DUMMYFUNCTION("""COMPUTED_VALUE"""),1034.77)</f>
        <v>1034.77</v>
      </c>
      <c r="M161" s="2">
        <f>IFERROR(__xludf.DUMMYFUNCTION("""COMPUTED_VALUE"""),45524.66666666667)</f>
        <v>45524.66667</v>
      </c>
      <c r="N161" s="1">
        <f>IFERROR(__xludf.DUMMYFUNCTION("""COMPUTED_VALUE"""),1.3470262E7)</f>
        <v>13470262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IFERROR(__xludf.DUMMYFUNCTION("""COMPUTED_VALUE"""),1042.8)</f>
        <v>1042.8</v>
      </c>
      <c r="D162" s="2">
        <f>IFERROR(__xludf.DUMMYFUNCTION("""COMPUTED_VALUE"""),45525.66666666667)</f>
        <v>45525.66667</v>
      </c>
      <c r="E162" s="1">
        <f>IFERROR(__xludf.DUMMYFUNCTION("""COMPUTED_VALUE"""),1045.57)</f>
        <v>1045.57</v>
      </c>
      <c r="G162" s="2">
        <f>IFERROR(__xludf.DUMMYFUNCTION("""COMPUTED_VALUE"""),45525.66666666667)</f>
        <v>45525.66667</v>
      </c>
      <c r="H162" s="1">
        <f>IFERROR(__xludf.DUMMYFUNCTION("""COMPUTED_VALUE"""),1036.33)</f>
        <v>1036.33</v>
      </c>
      <c r="J162" s="2">
        <f>IFERROR(__xludf.DUMMYFUNCTION("""COMPUTED_VALUE"""),45525.66666666667)</f>
        <v>45525.66667</v>
      </c>
      <c r="K162" s="1">
        <f>IFERROR(__xludf.DUMMYFUNCTION("""COMPUTED_VALUE"""),1044.01)</f>
        <v>1044.01</v>
      </c>
      <c r="M162" s="2">
        <f>IFERROR(__xludf.DUMMYFUNCTION("""COMPUTED_VALUE"""),45525.66666666667)</f>
        <v>45525.66667</v>
      </c>
      <c r="N162" s="1">
        <f>IFERROR(__xludf.DUMMYFUNCTION("""COMPUTED_VALUE"""),1.6048755E7)</f>
        <v>16048755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IFERROR(__xludf.DUMMYFUNCTION("""COMPUTED_VALUE"""),1043.79)</f>
        <v>1043.79</v>
      </c>
      <c r="D163" s="2">
        <f>IFERROR(__xludf.DUMMYFUNCTION("""COMPUTED_VALUE"""),45526.66666666667)</f>
        <v>45526.66667</v>
      </c>
      <c r="E163" s="1">
        <f>IFERROR(__xludf.DUMMYFUNCTION("""COMPUTED_VALUE"""),1043.79)</f>
        <v>1043.79</v>
      </c>
      <c r="G163" s="2">
        <f>IFERROR(__xludf.DUMMYFUNCTION("""COMPUTED_VALUE"""),45526.66666666667)</f>
        <v>45526.66667</v>
      </c>
      <c r="H163" s="1">
        <f>IFERROR(__xludf.DUMMYFUNCTION("""COMPUTED_VALUE"""),1033.3)</f>
        <v>1033.3</v>
      </c>
      <c r="J163" s="2">
        <f>IFERROR(__xludf.DUMMYFUNCTION("""COMPUTED_VALUE"""),45526.66666666667)</f>
        <v>45526.66667</v>
      </c>
      <c r="K163" s="1">
        <f>IFERROR(__xludf.DUMMYFUNCTION("""COMPUTED_VALUE"""),1039.68)</f>
        <v>1039.68</v>
      </c>
      <c r="M163" s="2">
        <f>IFERROR(__xludf.DUMMYFUNCTION("""COMPUTED_VALUE"""),45526.66666666667)</f>
        <v>45526.66667</v>
      </c>
      <c r="N163" s="1">
        <f>IFERROR(__xludf.DUMMYFUNCTION("""COMPUTED_VALUE"""),1.1228369E7)</f>
        <v>11228369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IFERROR(__xludf.DUMMYFUNCTION("""COMPUTED_VALUE"""),1042.81)</f>
        <v>1042.81</v>
      </c>
      <c r="D164" s="2">
        <f>IFERROR(__xludf.DUMMYFUNCTION("""COMPUTED_VALUE"""),45527.66666666667)</f>
        <v>45527.66667</v>
      </c>
      <c r="E164" s="1">
        <f>IFERROR(__xludf.DUMMYFUNCTION("""COMPUTED_VALUE"""),1044.3)</f>
        <v>1044.3</v>
      </c>
      <c r="G164" s="2">
        <f>IFERROR(__xludf.DUMMYFUNCTION("""COMPUTED_VALUE"""),45527.66666666667)</f>
        <v>45527.66667</v>
      </c>
      <c r="H164" s="1">
        <f>IFERROR(__xludf.DUMMYFUNCTION("""COMPUTED_VALUE"""),1035.25)</f>
        <v>1035.25</v>
      </c>
      <c r="J164" s="2">
        <f>IFERROR(__xludf.DUMMYFUNCTION("""COMPUTED_VALUE"""),45527.66666666667)</f>
        <v>45527.66667</v>
      </c>
      <c r="K164" s="1">
        <f>IFERROR(__xludf.DUMMYFUNCTION("""COMPUTED_VALUE"""),1040.56)</f>
        <v>1040.56</v>
      </c>
      <c r="M164" s="2">
        <f>IFERROR(__xludf.DUMMYFUNCTION("""COMPUTED_VALUE"""),45527.66666666667)</f>
        <v>45527.66667</v>
      </c>
      <c r="N164" s="1">
        <f>IFERROR(__xludf.DUMMYFUNCTION("""COMPUTED_VALUE"""),1.183508E7)</f>
        <v>11835080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IFERROR(__xludf.DUMMYFUNCTION("""COMPUTED_VALUE"""),1044.67)</f>
        <v>1044.67</v>
      </c>
      <c r="D165" s="2">
        <f>IFERROR(__xludf.DUMMYFUNCTION("""COMPUTED_VALUE"""),45530.66666666667)</f>
        <v>45530.66667</v>
      </c>
      <c r="E165" s="1">
        <f>IFERROR(__xludf.DUMMYFUNCTION("""COMPUTED_VALUE"""),1052.23)</f>
        <v>1052.23</v>
      </c>
      <c r="G165" s="2">
        <f>IFERROR(__xludf.DUMMYFUNCTION("""COMPUTED_VALUE"""),45530.66666666667)</f>
        <v>45530.66667</v>
      </c>
      <c r="H165" s="1">
        <f>IFERROR(__xludf.DUMMYFUNCTION("""COMPUTED_VALUE"""),1042.62)</f>
        <v>1042.62</v>
      </c>
      <c r="J165" s="2">
        <f>IFERROR(__xludf.DUMMYFUNCTION("""COMPUTED_VALUE"""),45530.66666666667)</f>
        <v>45530.66667</v>
      </c>
      <c r="K165" s="1">
        <f>IFERROR(__xludf.DUMMYFUNCTION("""COMPUTED_VALUE"""),1047.83)</f>
        <v>1047.83</v>
      </c>
      <c r="M165" s="2">
        <f>IFERROR(__xludf.DUMMYFUNCTION("""COMPUTED_VALUE"""),45530.66666666667)</f>
        <v>45530.66667</v>
      </c>
      <c r="N165" s="1">
        <f>IFERROR(__xludf.DUMMYFUNCTION("""COMPUTED_VALUE"""),1.3480228E7)</f>
        <v>13480228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IFERROR(__xludf.DUMMYFUNCTION("""COMPUTED_VALUE"""),1046.88)</f>
        <v>1046.88</v>
      </c>
      <c r="D166" s="2">
        <f>IFERROR(__xludf.DUMMYFUNCTION("""COMPUTED_VALUE"""),45531.66666666667)</f>
        <v>45531.66667</v>
      </c>
      <c r="E166" s="1">
        <f>IFERROR(__xludf.DUMMYFUNCTION("""COMPUTED_VALUE"""),1048.98)</f>
        <v>1048.98</v>
      </c>
      <c r="G166" s="2">
        <f>IFERROR(__xludf.DUMMYFUNCTION("""COMPUTED_VALUE"""),45531.66666666667)</f>
        <v>45531.66667</v>
      </c>
      <c r="H166" s="1">
        <f>IFERROR(__xludf.DUMMYFUNCTION("""COMPUTED_VALUE"""),1041.9)</f>
        <v>1041.9</v>
      </c>
      <c r="J166" s="2">
        <f>IFERROR(__xludf.DUMMYFUNCTION("""COMPUTED_VALUE"""),45531.66666666667)</f>
        <v>45531.66667</v>
      </c>
      <c r="K166" s="1">
        <f>IFERROR(__xludf.DUMMYFUNCTION("""COMPUTED_VALUE"""),1044.65)</f>
        <v>1044.65</v>
      </c>
      <c r="M166" s="2">
        <f>IFERROR(__xludf.DUMMYFUNCTION("""COMPUTED_VALUE"""),45531.66666666667)</f>
        <v>45531.66667</v>
      </c>
      <c r="N166" s="1">
        <f>IFERROR(__xludf.DUMMYFUNCTION("""COMPUTED_VALUE"""),1.272197E7)</f>
        <v>12721970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IFERROR(__xludf.DUMMYFUNCTION("""COMPUTED_VALUE"""),1043.54)</f>
        <v>1043.54</v>
      </c>
      <c r="D167" s="2">
        <f>IFERROR(__xludf.DUMMYFUNCTION("""COMPUTED_VALUE"""),45532.66666666667)</f>
        <v>45532.66667</v>
      </c>
      <c r="E167" s="1">
        <f>IFERROR(__xludf.DUMMYFUNCTION("""COMPUTED_VALUE"""),1051.24)</f>
        <v>1051.24</v>
      </c>
      <c r="G167" s="2">
        <f>IFERROR(__xludf.DUMMYFUNCTION("""COMPUTED_VALUE"""),45532.66666666667)</f>
        <v>45532.66667</v>
      </c>
      <c r="H167" s="1">
        <f>IFERROR(__xludf.DUMMYFUNCTION("""COMPUTED_VALUE"""),1040.53)</f>
        <v>1040.53</v>
      </c>
      <c r="J167" s="2">
        <f>IFERROR(__xludf.DUMMYFUNCTION("""COMPUTED_VALUE"""),45532.66666666667)</f>
        <v>45532.66667</v>
      </c>
      <c r="K167" s="1">
        <f>IFERROR(__xludf.DUMMYFUNCTION("""COMPUTED_VALUE"""),1046.5)</f>
        <v>1046.5</v>
      </c>
      <c r="M167" s="2">
        <f>IFERROR(__xludf.DUMMYFUNCTION("""COMPUTED_VALUE"""),45532.66666666667)</f>
        <v>45532.66667</v>
      </c>
      <c r="N167" s="1">
        <f>IFERROR(__xludf.DUMMYFUNCTION("""COMPUTED_VALUE"""),1.1607142E7)</f>
        <v>11607142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IFERROR(__xludf.DUMMYFUNCTION("""COMPUTED_VALUE"""),1045.38)</f>
        <v>1045.38</v>
      </c>
      <c r="D168" s="2">
        <f>IFERROR(__xludf.DUMMYFUNCTION("""COMPUTED_VALUE"""),45533.66666666667)</f>
        <v>45533.66667</v>
      </c>
      <c r="E168" s="1">
        <f>IFERROR(__xludf.DUMMYFUNCTION("""COMPUTED_VALUE"""),1049.16)</f>
        <v>1049.16</v>
      </c>
      <c r="G168" s="2">
        <f>IFERROR(__xludf.DUMMYFUNCTION("""COMPUTED_VALUE"""),45533.66666666667)</f>
        <v>45533.66667</v>
      </c>
      <c r="H168" s="1">
        <f>IFERROR(__xludf.DUMMYFUNCTION("""COMPUTED_VALUE"""),1038.48)</f>
        <v>1038.48</v>
      </c>
      <c r="J168" s="2">
        <f>IFERROR(__xludf.DUMMYFUNCTION("""COMPUTED_VALUE"""),45533.66666666667)</f>
        <v>45533.66667</v>
      </c>
      <c r="K168" s="1">
        <f>IFERROR(__xludf.DUMMYFUNCTION("""COMPUTED_VALUE"""),1044.0)</f>
        <v>1044</v>
      </c>
      <c r="M168" s="2">
        <f>IFERROR(__xludf.DUMMYFUNCTION("""COMPUTED_VALUE"""),45533.66666666667)</f>
        <v>45533.66667</v>
      </c>
      <c r="N168" s="1">
        <f>IFERROR(__xludf.DUMMYFUNCTION("""COMPUTED_VALUE"""),1.1490906E7)</f>
        <v>11490906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IFERROR(__xludf.DUMMYFUNCTION("""COMPUTED_VALUE"""),1046.73)</f>
        <v>1046.73</v>
      </c>
      <c r="D169" s="2">
        <f>IFERROR(__xludf.DUMMYFUNCTION("""COMPUTED_VALUE"""),45534.66666666667)</f>
        <v>45534.66667</v>
      </c>
      <c r="E169" s="1">
        <f>IFERROR(__xludf.DUMMYFUNCTION("""COMPUTED_VALUE"""),1050.54)</f>
        <v>1050.54</v>
      </c>
      <c r="G169" s="2">
        <f>IFERROR(__xludf.DUMMYFUNCTION("""COMPUTED_VALUE"""),45534.66666666667)</f>
        <v>45534.66667</v>
      </c>
      <c r="H169" s="1">
        <f>IFERROR(__xludf.DUMMYFUNCTION("""COMPUTED_VALUE"""),1041.74)</f>
        <v>1041.74</v>
      </c>
      <c r="J169" s="2">
        <f>IFERROR(__xludf.DUMMYFUNCTION("""COMPUTED_VALUE"""),45534.66666666667)</f>
        <v>45534.66667</v>
      </c>
      <c r="K169" s="1">
        <f>IFERROR(__xludf.DUMMYFUNCTION("""COMPUTED_VALUE"""),1049.86)</f>
        <v>1049.86</v>
      </c>
      <c r="M169" s="2">
        <f>IFERROR(__xludf.DUMMYFUNCTION("""COMPUTED_VALUE"""),45534.66666666667)</f>
        <v>45534.66667</v>
      </c>
      <c r="N169" s="1">
        <f>IFERROR(__xludf.DUMMYFUNCTION("""COMPUTED_VALUE"""),1.7898802E7)</f>
        <v>17898802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IFERROR(__xludf.DUMMYFUNCTION("""COMPUTED_VALUE"""),1047.87)</f>
        <v>1047.87</v>
      </c>
      <c r="D170" s="2">
        <f>IFERROR(__xludf.DUMMYFUNCTION("""COMPUTED_VALUE"""),45538.66666666667)</f>
        <v>45538.66667</v>
      </c>
      <c r="E170" s="1">
        <f>IFERROR(__xludf.DUMMYFUNCTION("""COMPUTED_VALUE"""),1055.25)</f>
        <v>1055.25</v>
      </c>
      <c r="G170" s="2">
        <f>IFERROR(__xludf.DUMMYFUNCTION("""COMPUTED_VALUE"""),45538.66666666667)</f>
        <v>45538.66667</v>
      </c>
      <c r="H170" s="1">
        <f>IFERROR(__xludf.DUMMYFUNCTION("""COMPUTED_VALUE"""),1042.11)</f>
        <v>1042.11</v>
      </c>
      <c r="J170" s="2">
        <f>IFERROR(__xludf.DUMMYFUNCTION("""COMPUTED_VALUE"""),45538.66666666667)</f>
        <v>45538.66667</v>
      </c>
      <c r="K170" s="1">
        <f>IFERROR(__xludf.DUMMYFUNCTION("""COMPUTED_VALUE"""),1044.92)</f>
        <v>1044.92</v>
      </c>
      <c r="M170" s="2">
        <f>IFERROR(__xludf.DUMMYFUNCTION("""COMPUTED_VALUE"""),45538.66666666667)</f>
        <v>45538.66667</v>
      </c>
      <c r="N170" s="1">
        <f>IFERROR(__xludf.DUMMYFUNCTION("""COMPUTED_VALUE"""),1.6418917E7)</f>
        <v>16418917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IFERROR(__xludf.DUMMYFUNCTION("""COMPUTED_VALUE"""),1043.27)</f>
        <v>1043.27</v>
      </c>
      <c r="D171" s="2">
        <f>IFERROR(__xludf.DUMMYFUNCTION("""COMPUTED_VALUE"""),45539.66666666667)</f>
        <v>45539.66667</v>
      </c>
      <c r="E171" s="1">
        <f>IFERROR(__xludf.DUMMYFUNCTION("""COMPUTED_VALUE"""),1050.47)</f>
        <v>1050.47</v>
      </c>
      <c r="G171" s="2">
        <f>IFERROR(__xludf.DUMMYFUNCTION("""COMPUTED_VALUE"""),45539.66666666667)</f>
        <v>45539.66667</v>
      </c>
      <c r="H171" s="1">
        <f>IFERROR(__xludf.DUMMYFUNCTION("""COMPUTED_VALUE"""),1037.1)</f>
        <v>1037.1</v>
      </c>
      <c r="J171" s="2">
        <f>IFERROR(__xludf.DUMMYFUNCTION("""COMPUTED_VALUE"""),45539.66666666667)</f>
        <v>45539.66667</v>
      </c>
      <c r="K171" s="1">
        <f>IFERROR(__xludf.DUMMYFUNCTION("""COMPUTED_VALUE"""),1042.07)</f>
        <v>1042.07</v>
      </c>
      <c r="M171" s="2">
        <f>IFERROR(__xludf.DUMMYFUNCTION("""COMPUTED_VALUE"""),45539.66666666667)</f>
        <v>45539.66667</v>
      </c>
      <c r="N171" s="1">
        <f>IFERROR(__xludf.DUMMYFUNCTION("""COMPUTED_VALUE"""),1.5665868E7)</f>
        <v>15665868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IFERROR(__xludf.DUMMYFUNCTION("""COMPUTED_VALUE"""),1046.35)</f>
        <v>1046.35</v>
      </c>
      <c r="D172" s="2">
        <f>IFERROR(__xludf.DUMMYFUNCTION("""COMPUTED_VALUE"""),45540.66666666667)</f>
        <v>45540.66667</v>
      </c>
      <c r="E172" s="1">
        <f>IFERROR(__xludf.DUMMYFUNCTION("""COMPUTED_VALUE"""),1051.62)</f>
        <v>1051.62</v>
      </c>
      <c r="G172" s="2">
        <f>IFERROR(__xludf.DUMMYFUNCTION("""COMPUTED_VALUE"""),45540.66666666667)</f>
        <v>45540.66667</v>
      </c>
      <c r="H172" s="1">
        <f>IFERROR(__xludf.DUMMYFUNCTION("""COMPUTED_VALUE"""),1039.63)</f>
        <v>1039.63</v>
      </c>
      <c r="J172" s="2">
        <f>IFERROR(__xludf.DUMMYFUNCTION("""COMPUTED_VALUE"""),45540.66666666667)</f>
        <v>45540.66667</v>
      </c>
      <c r="K172" s="1">
        <f>IFERROR(__xludf.DUMMYFUNCTION("""COMPUTED_VALUE"""),1051.55)</f>
        <v>1051.55</v>
      </c>
      <c r="M172" s="2">
        <f>IFERROR(__xludf.DUMMYFUNCTION("""COMPUTED_VALUE"""),45540.66666666667)</f>
        <v>45540.66667</v>
      </c>
      <c r="N172" s="1">
        <f>IFERROR(__xludf.DUMMYFUNCTION("""COMPUTED_VALUE"""),1.9691536E7)</f>
        <v>19691536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IFERROR(__xludf.DUMMYFUNCTION("""COMPUTED_VALUE"""),1051.8)</f>
        <v>1051.8</v>
      </c>
      <c r="D173" s="2">
        <f>IFERROR(__xludf.DUMMYFUNCTION("""COMPUTED_VALUE"""),45541.66666666667)</f>
        <v>45541.66667</v>
      </c>
      <c r="E173" s="1">
        <f>IFERROR(__xludf.DUMMYFUNCTION("""COMPUTED_VALUE"""),1055.11)</f>
        <v>1055.11</v>
      </c>
      <c r="G173" s="2">
        <f>IFERROR(__xludf.DUMMYFUNCTION("""COMPUTED_VALUE"""),45541.66666666667)</f>
        <v>45541.66667</v>
      </c>
      <c r="H173" s="1">
        <f>IFERROR(__xludf.DUMMYFUNCTION("""COMPUTED_VALUE"""),1034.89)</f>
        <v>1034.89</v>
      </c>
      <c r="J173" s="2">
        <f>IFERROR(__xludf.DUMMYFUNCTION("""COMPUTED_VALUE"""),45541.66666666667)</f>
        <v>45541.66667</v>
      </c>
      <c r="K173" s="1">
        <f>IFERROR(__xludf.DUMMYFUNCTION("""COMPUTED_VALUE"""),1035.05)</f>
        <v>1035.05</v>
      </c>
      <c r="M173" s="2">
        <f>IFERROR(__xludf.DUMMYFUNCTION("""COMPUTED_VALUE"""),45541.66666666667)</f>
        <v>45541.66667</v>
      </c>
      <c r="N173" s="1">
        <f>IFERROR(__xludf.DUMMYFUNCTION("""COMPUTED_VALUE"""),1.8131531E7)</f>
        <v>18131531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IFERROR(__xludf.DUMMYFUNCTION("""COMPUTED_VALUE"""),1035.48)</f>
        <v>1035.48</v>
      </c>
      <c r="D174" s="2">
        <f>IFERROR(__xludf.DUMMYFUNCTION("""COMPUTED_VALUE"""),45544.66666666667)</f>
        <v>45544.66667</v>
      </c>
      <c r="E174" s="1">
        <f>IFERROR(__xludf.DUMMYFUNCTION("""COMPUTED_VALUE"""),1039.65)</f>
        <v>1039.65</v>
      </c>
      <c r="G174" s="2">
        <f>IFERROR(__xludf.DUMMYFUNCTION("""COMPUTED_VALUE"""),45544.66666666667)</f>
        <v>45544.66667</v>
      </c>
      <c r="H174" s="1">
        <f>IFERROR(__xludf.DUMMYFUNCTION("""COMPUTED_VALUE"""),1029.54)</f>
        <v>1029.54</v>
      </c>
      <c r="J174" s="2">
        <f>IFERROR(__xludf.DUMMYFUNCTION("""COMPUTED_VALUE"""),45544.66666666667)</f>
        <v>45544.66667</v>
      </c>
      <c r="K174" s="1">
        <f>IFERROR(__xludf.DUMMYFUNCTION("""COMPUTED_VALUE"""),1030.01)</f>
        <v>1030.01</v>
      </c>
      <c r="M174" s="2">
        <f>IFERROR(__xludf.DUMMYFUNCTION("""COMPUTED_VALUE"""),45544.66666666667)</f>
        <v>45544.66667</v>
      </c>
      <c r="N174" s="1">
        <f>IFERROR(__xludf.DUMMYFUNCTION("""COMPUTED_VALUE"""),2.0790253E7)</f>
        <v>20790253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IFERROR(__xludf.DUMMYFUNCTION("""COMPUTED_VALUE"""),1032.41)</f>
        <v>1032.41</v>
      </c>
      <c r="D175" s="2">
        <f>IFERROR(__xludf.DUMMYFUNCTION("""COMPUTED_VALUE"""),45545.66666666667)</f>
        <v>45545.66667</v>
      </c>
      <c r="E175" s="1">
        <f>IFERROR(__xludf.DUMMYFUNCTION("""COMPUTED_VALUE"""),1037.67)</f>
        <v>1037.67</v>
      </c>
      <c r="G175" s="2">
        <f>IFERROR(__xludf.DUMMYFUNCTION("""COMPUTED_VALUE"""),45545.66666666667)</f>
        <v>45545.66667</v>
      </c>
      <c r="H175" s="1">
        <f>IFERROR(__xludf.DUMMYFUNCTION("""COMPUTED_VALUE"""),1027.67)</f>
        <v>1027.67</v>
      </c>
      <c r="J175" s="2">
        <f>IFERROR(__xludf.DUMMYFUNCTION("""COMPUTED_VALUE"""),45545.66666666667)</f>
        <v>45545.66667</v>
      </c>
      <c r="K175" s="1">
        <f>IFERROR(__xludf.DUMMYFUNCTION("""COMPUTED_VALUE"""),1036.49)</f>
        <v>1036.49</v>
      </c>
      <c r="M175" s="2">
        <f>IFERROR(__xludf.DUMMYFUNCTION("""COMPUTED_VALUE"""),45545.66666666667)</f>
        <v>45545.66667</v>
      </c>
      <c r="N175" s="1">
        <f>IFERROR(__xludf.DUMMYFUNCTION("""COMPUTED_VALUE"""),1.4985018E7)</f>
        <v>14985018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IFERROR(__xludf.DUMMYFUNCTION("""COMPUTED_VALUE"""),1030.37)</f>
        <v>1030.37</v>
      </c>
      <c r="D176" s="2">
        <f>IFERROR(__xludf.DUMMYFUNCTION("""COMPUTED_VALUE"""),45546.66666666667)</f>
        <v>45546.66667</v>
      </c>
      <c r="E176" s="1">
        <f>IFERROR(__xludf.DUMMYFUNCTION("""COMPUTED_VALUE"""),1031.25)</f>
        <v>1031.25</v>
      </c>
      <c r="G176" s="2">
        <f>IFERROR(__xludf.DUMMYFUNCTION("""COMPUTED_VALUE"""),45546.66666666667)</f>
        <v>45546.66667</v>
      </c>
      <c r="H176" s="1">
        <f>IFERROR(__xludf.DUMMYFUNCTION("""COMPUTED_VALUE"""),1012.93)</f>
        <v>1012.93</v>
      </c>
      <c r="J176" s="2">
        <f>IFERROR(__xludf.DUMMYFUNCTION("""COMPUTED_VALUE"""),45546.66666666667)</f>
        <v>45546.66667</v>
      </c>
      <c r="K176" s="1">
        <f>IFERROR(__xludf.DUMMYFUNCTION("""COMPUTED_VALUE"""),1024.49)</f>
        <v>1024.49</v>
      </c>
      <c r="M176" s="2">
        <f>IFERROR(__xludf.DUMMYFUNCTION("""COMPUTED_VALUE"""),45546.66666666667)</f>
        <v>45546.66667</v>
      </c>
      <c r="N176" s="1">
        <f>IFERROR(__xludf.DUMMYFUNCTION("""COMPUTED_VALUE"""),1.7317591E7)</f>
        <v>17317591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IFERROR(__xludf.DUMMYFUNCTION("""COMPUTED_VALUE"""),1027.45)</f>
        <v>1027.45</v>
      </c>
      <c r="D177" s="2">
        <f>IFERROR(__xludf.DUMMYFUNCTION("""COMPUTED_VALUE"""),45547.66666666667)</f>
        <v>45547.66667</v>
      </c>
      <c r="E177" s="1">
        <f>IFERROR(__xludf.DUMMYFUNCTION("""COMPUTED_VALUE"""),1056.57)</f>
        <v>1056.57</v>
      </c>
      <c r="G177" s="2">
        <f>IFERROR(__xludf.DUMMYFUNCTION("""COMPUTED_VALUE"""),45547.66666666667)</f>
        <v>45547.66667</v>
      </c>
      <c r="H177" s="1">
        <f>IFERROR(__xludf.DUMMYFUNCTION("""COMPUTED_VALUE"""),1027.37)</f>
        <v>1027.37</v>
      </c>
      <c r="J177" s="2">
        <f>IFERROR(__xludf.DUMMYFUNCTION("""COMPUTED_VALUE"""),45547.66666666667)</f>
        <v>45547.66667</v>
      </c>
      <c r="K177" s="1">
        <f>IFERROR(__xludf.DUMMYFUNCTION("""COMPUTED_VALUE"""),1056.5)</f>
        <v>1056.5</v>
      </c>
      <c r="M177" s="2">
        <f>IFERROR(__xludf.DUMMYFUNCTION("""COMPUTED_VALUE"""),45547.66666666667)</f>
        <v>45547.66667</v>
      </c>
      <c r="N177" s="1">
        <f>IFERROR(__xludf.DUMMYFUNCTION("""COMPUTED_VALUE"""),2.1899782E7)</f>
        <v>21899782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IFERROR(__xludf.DUMMYFUNCTION("""COMPUTED_VALUE"""),1056.47)</f>
        <v>1056.47</v>
      </c>
      <c r="D178" s="2">
        <f>IFERROR(__xludf.DUMMYFUNCTION("""COMPUTED_VALUE"""),45548.66666666667)</f>
        <v>45548.66667</v>
      </c>
      <c r="E178" s="1">
        <f>IFERROR(__xludf.DUMMYFUNCTION("""COMPUTED_VALUE"""),1062.93)</f>
        <v>1062.93</v>
      </c>
      <c r="G178" s="2">
        <f>IFERROR(__xludf.DUMMYFUNCTION("""COMPUTED_VALUE"""),45548.66666666667)</f>
        <v>45548.66667</v>
      </c>
      <c r="H178" s="1">
        <f>IFERROR(__xludf.DUMMYFUNCTION("""COMPUTED_VALUE"""),1053.75)</f>
        <v>1053.75</v>
      </c>
      <c r="J178" s="2">
        <f>IFERROR(__xludf.DUMMYFUNCTION("""COMPUTED_VALUE"""),45548.66666666667)</f>
        <v>45548.66667</v>
      </c>
      <c r="K178" s="1">
        <f>IFERROR(__xludf.DUMMYFUNCTION("""COMPUTED_VALUE"""),1060.52)</f>
        <v>1060.52</v>
      </c>
      <c r="M178" s="2">
        <f>IFERROR(__xludf.DUMMYFUNCTION("""COMPUTED_VALUE"""),45548.66666666667)</f>
        <v>45548.66667</v>
      </c>
      <c r="N178" s="1">
        <f>IFERROR(__xludf.DUMMYFUNCTION("""COMPUTED_VALUE"""),1.4855655E7)</f>
        <v>14855655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IFERROR(__xludf.DUMMYFUNCTION("""COMPUTED_VALUE"""),1066.12)</f>
        <v>1066.12</v>
      </c>
      <c r="D179" s="2">
        <f>IFERROR(__xludf.DUMMYFUNCTION("""COMPUTED_VALUE"""),45551.66666666667)</f>
        <v>45551.66667</v>
      </c>
      <c r="E179" s="1">
        <f>IFERROR(__xludf.DUMMYFUNCTION("""COMPUTED_VALUE"""),1078.82)</f>
        <v>1078.82</v>
      </c>
      <c r="G179" s="2">
        <f>IFERROR(__xludf.DUMMYFUNCTION("""COMPUTED_VALUE"""),45551.66666666667)</f>
        <v>45551.66667</v>
      </c>
      <c r="H179" s="1">
        <f>IFERROR(__xludf.DUMMYFUNCTION("""COMPUTED_VALUE"""),1066.12)</f>
        <v>1066.12</v>
      </c>
      <c r="J179" s="2">
        <f>IFERROR(__xludf.DUMMYFUNCTION("""COMPUTED_VALUE"""),45551.66666666667)</f>
        <v>45551.66667</v>
      </c>
      <c r="K179" s="1">
        <f>IFERROR(__xludf.DUMMYFUNCTION("""COMPUTED_VALUE"""),1071.55)</f>
        <v>1071.55</v>
      </c>
      <c r="M179" s="2">
        <f>IFERROR(__xludf.DUMMYFUNCTION("""COMPUTED_VALUE"""),45551.66666666667)</f>
        <v>45551.66667</v>
      </c>
      <c r="N179" s="1">
        <f>IFERROR(__xludf.DUMMYFUNCTION("""COMPUTED_VALUE"""),1.5555156E7)</f>
        <v>15555156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IFERROR(__xludf.DUMMYFUNCTION("""COMPUTED_VALUE"""),1069.41)</f>
        <v>1069.41</v>
      </c>
      <c r="D180" s="2">
        <f>IFERROR(__xludf.DUMMYFUNCTION("""COMPUTED_VALUE"""),45552.66666666667)</f>
        <v>45552.66667</v>
      </c>
      <c r="E180" s="1">
        <f>IFERROR(__xludf.DUMMYFUNCTION("""COMPUTED_VALUE"""),1077.22)</f>
        <v>1077.22</v>
      </c>
      <c r="G180" s="2">
        <f>IFERROR(__xludf.DUMMYFUNCTION("""COMPUTED_VALUE"""),45552.66666666667)</f>
        <v>45552.66667</v>
      </c>
      <c r="H180" s="1">
        <f>IFERROR(__xludf.DUMMYFUNCTION("""COMPUTED_VALUE"""),1065.36)</f>
        <v>1065.36</v>
      </c>
      <c r="J180" s="2">
        <f>IFERROR(__xludf.DUMMYFUNCTION("""COMPUTED_VALUE"""),45552.66666666667)</f>
        <v>45552.66667</v>
      </c>
      <c r="K180" s="1">
        <f>IFERROR(__xludf.DUMMYFUNCTION("""COMPUTED_VALUE"""),1066.61)</f>
        <v>1066.61</v>
      </c>
      <c r="M180" s="2">
        <f>IFERROR(__xludf.DUMMYFUNCTION("""COMPUTED_VALUE"""),45552.66666666667)</f>
        <v>45552.66667</v>
      </c>
      <c r="N180" s="1">
        <f>IFERROR(__xludf.DUMMYFUNCTION("""COMPUTED_VALUE"""),1.5183806E7)</f>
        <v>15183806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IFERROR(__xludf.DUMMYFUNCTION("""COMPUTED_VALUE"""),1067.51)</f>
        <v>1067.51</v>
      </c>
      <c r="D181" s="2">
        <f>IFERROR(__xludf.DUMMYFUNCTION("""COMPUTED_VALUE"""),45553.66666666667)</f>
        <v>45553.66667</v>
      </c>
      <c r="E181" s="1">
        <f>IFERROR(__xludf.DUMMYFUNCTION("""COMPUTED_VALUE"""),1072.37)</f>
        <v>1072.37</v>
      </c>
      <c r="G181" s="2">
        <f>IFERROR(__xludf.DUMMYFUNCTION("""COMPUTED_VALUE"""),45553.66666666667)</f>
        <v>45553.66667</v>
      </c>
      <c r="H181" s="1">
        <f>IFERROR(__xludf.DUMMYFUNCTION("""COMPUTED_VALUE"""),1046.97)</f>
        <v>1046.97</v>
      </c>
      <c r="J181" s="2">
        <f>IFERROR(__xludf.DUMMYFUNCTION("""COMPUTED_VALUE"""),45553.66666666667)</f>
        <v>45553.66667</v>
      </c>
      <c r="K181" s="1">
        <f>IFERROR(__xludf.DUMMYFUNCTION("""COMPUTED_VALUE"""),1048.15)</f>
        <v>1048.15</v>
      </c>
      <c r="M181" s="2">
        <f>IFERROR(__xludf.DUMMYFUNCTION("""COMPUTED_VALUE"""),45553.66666666667)</f>
        <v>45553.66667</v>
      </c>
      <c r="N181" s="1">
        <f>IFERROR(__xludf.DUMMYFUNCTION("""COMPUTED_VALUE"""),1.8622129E7)</f>
        <v>18622129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IFERROR(__xludf.DUMMYFUNCTION("""COMPUTED_VALUE"""),1053.51)</f>
        <v>1053.51</v>
      </c>
      <c r="D182" s="2">
        <f>IFERROR(__xludf.DUMMYFUNCTION("""COMPUTED_VALUE"""),45554.66666666667)</f>
        <v>45554.66667</v>
      </c>
      <c r="E182" s="1">
        <f>IFERROR(__xludf.DUMMYFUNCTION("""COMPUTED_VALUE"""),1054.81)</f>
        <v>1054.81</v>
      </c>
      <c r="G182" s="2">
        <f>IFERROR(__xludf.DUMMYFUNCTION("""COMPUTED_VALUE"""),45554.66666666667)</f>
        <v>45554.66667</v>
      </c>
      <c r="H182" s="1">
        <f>IFERROR(__xludf.DUMMYFUNCTION("""COMPUTED_VALUE"""),1045.67)</f>
        <v>1045.67</v>
      </c>
      <c r="J182" s="2">
        <f>IFERROR(__xludf.DUMMYFUNCTION("""COMPUTED_VALUE"""),45554.66666666667)</f>
        <v>45554.66667</v>
      </c>
      <c r="K182" s="1">
        <f>IFERROR(__xludf.DUMMYFUNCTION("""COMPUTED_VALUE"""),1049.77)</f>
        <v>1049.77</v>
      </c>
      <c r="M182" s="2">
        <f>IFERROR(__xludf.DUMMYFUNCTION("""COMPUTED_VALUE"""),45554.66666666667)</f>
        <v>45554.66667</v>
      </c>
      <c r="N182" s="1">
        <f>IFERROR(__xludf.DUMMYFUNCTION("""COMPUTED_VALUE"""),2.0360162E7)</f>
        <v>20360162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IFERROR(__xludf.DUMMYFUNCTION("""COMPUTED_VALUE"""),1048.1)</f>
        <v>1048.1</v>
      </c>
      <c r="D183" s="2">
        <f>IFERROR(__xludf.DUMMYFUNCTION("""COMPUTED_VALUE"""),45555.66666666667)</f>
        <v>45555.66667</v>
      </c>
      <c r="E183" s="1">
        <f>IFERROR(__xludf.DUMMYFUNCTION("""COMPUTED_VALUE"""),1059.44)</f>
        <v>1059.44</v>
      </c>
      <c r="G183" s="2">
        <f>IFERROR(__xludf.DUMMYFUNCTION("""COMPUTED_VALUE"""),45555.66666666667)</f>
        <v>45555.66667</v>
      </c>
      <c r="H183" s="1">
        <f>IFERROR(__xludf.DUMMYFUNCTION("""COMPUTED_VALUE"""),1047.9)</f>
        <v>1047.9</v>
      </c>
      <c r="J183" s="2">
        <f>IFERROR(__xludf.DUMMYFUNCTION("""COMPUTED_VALUE"""),45555.66666666667)</f>
        <v>45555.66667</v>
      </c>
      <c r="K183" s="1">
        <f>IFERROR(__xludf.DUMMYFUNCTION("""COMPUTED_VALUE"""),1057.65)</f>
        <v>1057.65</v>
      </c>
      <c r="M183" s="2">
        <f>IFERROR(__xludf.DUMMYFUNCTION("""COMPUTED_VALUE"""),45555.66666666667)</f>
        <v>45555.66667</v>
      </c>
      <c r="N183" s="1">
        <f>IFERROR(__xludf.DUMMYFUNCTION("""COMPUTED_VALUE"""),3.293833E7)</f>
        <v>32938330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IFERROR(__xludf.DUMMYFUNCTION("""COMPUTED_VALUE"""),1057.17)</f>
        <v>1057.17</v>
      </c>
      <c r="D184" s="2">
        <f>IFERROR(__xludf.DUMMYFUNCTION("""COMPUTED_VALUE"""),45558.66666666667)</f>
        <v>45558.66667</v>
      </c>
      <c r="E184" s="1">
        <f>IFERROR(__xludf.DUMMYFUNCTION("""COMPUTED_VALUE"""),1068.56)</f>
        <v>1068.56</v>
      </c>
      <c r="G184" s="2">
        <f>IFERROR(__xludf.DUMMYFUNCTION("""COMPUTED_VALUE"""),45558.66666666667)</f>
        <v>45558.66667</v>
      </c>
      <c r="H184" s="1">
        <f>IFERROR(__xludf.DUMMYFUNCTION("""COMPUTED_VALUE"""),1053.49)</f>
        <v>1053.49</v>
      </c>
      <c r="J184" s="2">
        <f>IFERROR(__xludf.DUMMYFUNCTION("""COMPUTED_VALUE"""),45558.66666666667)</f>
        <v>45558.66667</v>
      </c>
      <c r="K184" s="1">
        <f>IFERROR(__xludf.DUMMYFUNCTION("""COMPUTED_VALUE"""),1068.33)</f>
        <v>1068.33</v>
      </c>
      <c r="M184" s="2">
        <f>IFERROR(__xludf.DUMMYFUNCTION("""COMPUTED_VALUE"""),45558.66666666667)</f>
        <v>45558.66667</v>
      </c>
      <c r="N184" s="1">
        <f>IFERROR(__xludf.DUMMYFUNCTION("""COMPUTED_VALUE"""),1.8445786E7)</f>
        <v>18445786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IFERROR(__xludf.DUMMYFUNCTION("""COMPUTED_VALUE"""),1068.48)</f>
        <v>1068.48</v>
      </c>
      <c r="D185" s="2">
        <f>IFERROR(__xludf.DUMMYFUNCTION("""COMPUTED_VALUE"""),45559.66666666667)</f>
        <v>45559.66667</v>
      </c>
      <c r="E185" s="1">
        <f>IFERROR(__xludf.DUMMYFUNCTION("""COMPUTED_VALUE"""),1068.83)</f>
        <v>1068.83</v>
      </c>
      <c r="G185" s="2">
        <f>IFERROR(__xludf.DUMMYFUNCTION("""COMPUTED_VALUE"""),45559.66666666667)</f>
        <v>45559.66667</v>
      </c>
      <c r="H185" s="1">
        <f>IFERROR(__xludf.DUMMYFUNCTION("""COMPUTED_VALUE"""),1063.39)</f>
        <v>1063.39</v>
      </c>
      <c r="J185" s="2">
        <f>IFERROR(__xludf.DUMMYFUNCTION("""COMPUTED_VALUE"""),45559.66666666667)</f>
        <v>45559.66667</v>
      </c>
      <c r="K185" s="1">
        <f>IFERROR(__xludf.DUMMYFUNCTION("""COMPUTED_VALUE"""),1066.75)</f>
        <v>1066.75</v>
      </c>
      <c r="M185" s="2">
        <f>IFERROR(__xludf.DUMMYFUNCTION("""COMPUTED_VALUE"""),45559.66666666667)</f>
        <v>45559.66667</v>
      </c>
      <c r="N185" s="1">
        <f>IFERROR(__xludf.DUMMYFUNCTION("""COMPUTED_VALUE"""),1.7952719E7)</f>
        <v>17952719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IFERROR(__xludf.DUMMYFUNCTION("""COMPUTED_VALUE"""),1071.25)</f>
        <v>1071.25</v>
      </c>
      <c r="D186" s="2">
        <f>IFERROR(__xludf.DUMMYFUNCTION("""COMPUTED_VALUE"""),45560.66666666667)</f>
        <v>45560.66667</v>
      </c>
      <c r="E186" s="1">
        <f>IFERROR(__xludf.DUMMYFUNCTION("""COMPUTED_VALUE"""),1074.34)</f>
        <v>1074.34</v>
      </c>
      <c r="G186" s="2">
        <f>IFERROR(__xludf.DUMMYFUNCTION("""COMPUTED_VALUE"""),45560.66666666667)</f>
        <v>45560.66667</v>
      </c>
      <c r="H186" s="1">
        <f>IFERROR(__xludf.DUMMYFUNCTION("""COMPUTED_VALUE"""),1065.53)</f>
        <v>1065.53</v>
      </c>
      <c r="J186" s="2">
        <f>IFERROR(__xludf.DUMMYFUNCTION("""COMPUTED_VALUE"""),45560.66666666667)</f>
        <v>45560.66667</v>
      </c>
      <c r="K186" s="1">
        <f>IFERROR(__xludf.DUMMYFUNCTION("""COMPUTED_VALUE"""),1073.35)</f>
        <v>1073.35</v>
      </c>
      <c r="M186" s="2">
        <f>IFERROR(__xludf.DUMMYFUNCTION("""COMPUTED_VALUE"""),45560.66666666667)</f>
        <v>45560.66667</v>
      </c>
      <c r="N186" s="1">
        <f>IFERROR(__xludf.DUMMYFUNCTION("""COMPUTED_VALUE"""),1.7308813E7)</f>
        <v>17308813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IFERROR(__xludf.DUMMYFUNCTION("""COMPUTED_VALUE"""),1073.93)</f>
        <v>1073.93</v>
      </c>
      <c r="D187" s="2">
        <f>IFERROR(__xludf.DUMMYFUNCTION("""COMPUTED_VALUE"""),45561.66666666667)</f>
        <v>45561.66667</v>
      </c>
      <c r="E187" s="1">
        <f>IFERROR(__xludf.DUMMYFUNCTION("""COMPUTED_VALUE"""),1076.22)</f>
        <v>1076.22</v>
      </c>
      <c r="G187" s="2">
        <f>IFERROR(__xludf.DUMMYFUNCTION("""COMPUTED_VALUE"""),45561.66666666667)</f>
        <v>45561.66667</v>
      </c>
      <c r="H187" s="1">
        <f>IFERROR(__xludf.DUMMYFUNCTION("""COMPUTED_VALUE"""),1069.76)</f>
        <v>1069.76</v>
      </c>
      <c r="J187" s="2">
        <f>IFERROR(__xludf.DUMMYFUNCTION("""COMPUTED_VALUE"""),45561.66666666667)</f>
        <v>45561.66667</v>
      </c>
      <c r="K187" s="1">
        <f>IFERROR(__xludf.DUMMYFUNCTION("""COMPUTED_VALUE"""),1072.47)</f>
        <v>1072.47</v>
      </c>
      <c r="M187" s="2">
        <f>IFERROR(__xludf.DUMMYFUNCTION("""COMPUTED_VALUE"""),45561.66666666667)</f>
        <v>45561.66667</v>
      </c>
      <c r="N187" s="1">
        <f>IFERROR(__xludf.DUMMYFUNCTION("""COMPUTED_VALUE"""),1.8714249E7)</f>
        <v>18714249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IFERROR(__xludf.DUMMYFUNCTION("""COMPUTED_VALUE"""),1073.36)</f>
        <v>1073.36</v>
      </c>
      <c r="D188" s="2">
        <f>IFERROR(__xludf.DUMMYFUNCTION("""COMPUTED_VALUE"""),45562.66666666667)</f>
        <v>45562.66667</v>
      </c>
      <c r="E188" s="1">
        <f>IFERROR(__xludf.DUMMYFUNCTION("""COMPUTED_VALUE"""),1079.91)</f>
        <v>1079.91</v>
      </c>
      <c r="G188" s="2">
        <f>IFERROR(__xludf.DUMMYFUNCTION("""COMPUTED_VALUE"""),45562.66666666667)</f>
        <v>45562.66667</v>
      </c>
      <c r="H188" s="1">
        <f>IFERROR(__xludf.DUMMYFUNCTION("""COMPUTED_VALUE"""),1065.39)</f>
        <v>1065.39</v>
      </c>
      <c r="J188" s="2">
        <f>IFERROR(__xludf.DUMMYFUNCTION("""COMPUTED_VALUE"""),45562.66666666667)</f>
        <v>45562.66667</v>
      </c>
      <c r="K188" s="1">
        <f>IFERROR(__xludf.DUMMYFUNCTION("""COMPUTED_VALUE"""),1071.15)</f>
        <v>1071.15</v>
      </c>
      <c r="M188" s="2">
        <f>IFERROR(__xludf.DUMMYFUNCTION("""COMPUTED_VALUE"""),45562.66666666667)</f>
        <v>45562.66667</v>
      </c>
      <c r="N188" s="1">
        <f>IFERROR(__xludf.DUMMYFUNCTION("""COMPUTED_VALUE"""),2.1065805E7)</f>
        <v>21065805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IFERROR(__xludf.DUMMYFUNCTION("""COMPUTED_VALUE"""),1072.29)</f>
        <v>1072.29</v>
      </c>
      <c r="D189" s="2">
        <f>IFERROR(__xludf.DUMMYFUNCTION("""COMPUTED_VALUE"""),45565.66666666667)</f>
        <v>45565.66667</v>
      </c>
      <c r="E189" s="1">
        <f>IFERROR(__xludf.DUMMYFUNCTION("""COMPUTED_VALUE"""),1084.19)</f>
        <v>1084.19</v>
      </c>
      <c r="G189" s="2">
        <f>IFERROR(__xludf.DUMMYFUNCTION("""COMPUTED_VALUE"""),45565.66666666667)</f>
        <v>45565.66667</v>
      </c>
      <c r="H189" s="1">
        <f>IFERROR(__xludf.DUMMYFUNCTION("""COMPUTED_VALUE"""),1068.16)</f>
        <v>1068.16</v>
      </c>
      <c r="J189" s="2">
        <f>IFERROR(__xludf.DUMMYFUNCTION("""COMPUTED_VALUE"""),45565.66666666667)</f>
        <v>45565.66667</v>
      </c>
      <c r="K189" s="1">
        <f>IFERROR(__xludf.DUMMYFUNCTION("""COMPUTED_VALUE"""),1082.84)</f>
        <v>1082.84</v>
      </c>
      <c r="M189" s="2">
        <f>IFERROR(__xludf.DUMMYFUNCTION("""COMPUTED_VALUE"""),45565.66666666667)</f>
        <v>45565.66667</v>
      </c>
      <c r="N189" s="1">
        <f>IFERROR(__xludf.DUMMYFUNCTION("""COMPUTED_VALUE"""),1.8604972E7)</f>
        <v>18604972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IFERROR(__xludf.DUMMYFUNCTION("""COMPUTED_VALUE"""),1080.12)</f>
        <v>1080.12</v>
      </c>
      <c r="D190" s="2">
        <f>IFERROR(__xludf.DUMMYFUNCTION("""COMPUTED_VALUE"""),45566.66666666667)</f>
        <v>45566.66667</v>
      </c>
      <c r="E190" s="1">
        <f>IFERROR(__xludf.DUMMYFUNCTION("""COMPUTED_VALUE"""),1083.21)</f>
        <v>1083.21</v>
      </c>
      <c r="G190" s="2">
        <f>IFERROR(__xludf.DUMMYFUNCTION("""COMPUTED_VALUE"""),45566.66666666667)</f>
        <v>45566.66667</v>
      </c>
      <c r="H190" s="1">
        <f>IFERROR(__xludf.DUMMYFUNCTION("""COMPUTED_VALUE"""),1074.3)</f>
        <v>1074.3</v>
      </c>
      <c r="J190" s="2">
        <f>IFERROR(__xludf.DUMMYFUNCTION("""COMPUTED_VALUE"""),45566.66666666667)</f>
        <v>45566.66667</v>
      </c>
      <c r="K190" s="1">
        <f>IFERROR(__xludf.DUMMYFUNCTION("""COMPUTED_VALUE"""),1079.33)</f>
        <v>1079.33</v>
      </c>
      <c r="M190" s="2">
        <f>IFERROR(__xludf.DUMMYFUNCTION("""COMPUTED_VALUE"""),45566.66666666667)</f>
        <v>45566.66667</v>
      </c>
      <c r="N190" s="1">
        <f>IFERROR(__xludf.DUMMYFUNCTION("""COMPUTED_VALUE"""),1.5977442E7)</f>
        <v>15977442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IFERROR(__xludf.DUMMYFUNCTION("""COMPUTED_VALUE"""),1075.55)</f>
        <v>1075.55</v>
      </c>
      <c r="D191" s="2">
        <f>IFERROR(__xludf.DUMMYFUNCTION("""COMPUTED_VALUE"""),45567.66666666667)</f>
        <v>45567.66667</v>
      </c>
      <c r="E191" s="1">
        <f>IFERROR(__xludf.DUMMYFUNCTION("""COMPUTED_VALUE"""),1079.11)</f>
        <v>1079.11</v>
      </c>
      <c r="G191" s="2">
        <f>IFERROR(__xludf.DUMMYFUNCTION("""COMPUTED_VALUE"""),45567.66666666667)</f>
        <v>45567.66667</v>
      </c>
      <c r="H191" s="1">
        <f>IFERROR(__xludf.DUMMYFUNCTION("""COMPUTED_VALUE"""),1070.09)</f>
        <v>1070.09</v>
      </c>
      <c r="J191" s="2">
        <f>IFERROR(__xludf.DUMMYFUNCTION("""COMPUTED_VALUE"""),45567.66666666667)</f>
        <v>45567.66667</v>
      </c>
      <c r="K191" s="1">
        <f>IFERROR(__xludf.DUMMYFUNCTION("""COMPUTED_VALUE"""),1071.75)</f>
        <v>1071.75</v>
      </c>
      <c r="M191" s="2">
        <f>IFERROR(__xludf.DUMMYFUNCTION("""COMPUTED_VALUE"""),45567.66666666667)</f>
        <v>45567.66667</v>
      </c>
      <c r="N191" s="1">
        <f>IFERROR(__xludf.DUMMYFUNCTION("""COMPUTED_VALUE"""),1.6728076E7)</f>
        <v>16728076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IFERROR(__xludf.DUMMYFUNCTION("""COMPUTED_VALUE"""),1069.65)</f>
        <v>1069.65</v>
      </c>
      <c r="D192" s="2">
        <f>IFERROR(__xludf.DUMMYFUNCTION("""COMPUTED_VALUE"""),45568.66666666667)</f>
        <v>45568.66667</v>
      </c>
      <c r="E192" s="1">
        <f>IFERROR(__xludf.DUMMYFUNCTION("""COMPUTED_VALUE"""),1072.63)</f>
        <v>1072.63</v>
      </c>
      <c r="G192" s="2">
        <f>IFERROR(__xludf.DUMMYFUNCTION("""COMPUTED_VALUE"""),45568.66666666667)</f>
        <v>45568.66667</v>
      </c>
      <c r="H192" s="1">
        <f>IFERROR(__xludf.DUMMYFUNCTION("""COMPUTED_VALUE"""),1060.09)</f>
        <v>1060.09</v>
      </c>
      <c r="J192" s="2">
        <f>IFERROR(__xludf.DUMMYFUNCTION("""COMPUTED_VALUE"""),45568.66666666667)</f>
        <v>45568.66667</v>
      </c>
      <c r="K192" s="1">
        <f>IFERROR(__xludf.DUMMYFUNCTION("""COMPUTED_VALUE"""),1062.54)</f>
        <v>1062.54</v>
      </c>
      <c r="M192" s="2">
        <f>IFERROR(__xludf.DUMMYFUNCTION("""COMPUTED_VALUE"""),45568.66666666667)</f>
        <v>45568.66667</v>
      </c>
      <c r="N192" s="1">
        <f>IFERROR(__xludf.DUMMYFUNCTION("""COMPUTED_VALUE"""),1.5633723E7)</f>
        <v>15633723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IFERROR(__xludf.DUMMYFUNCTION("""COMPUTED_VALUE"""),1064.16)</f>
        <v>1064.16</v>
      </c>
      <c r="D193" s="2">
        <f>IFERROR(__xludf.DUMMYFUNCTION("""COMPUTED_VALUE"""),45569.66666666667)</f>
        <v>45569.66667</v>
      </c>
      <c r="E193" s="1">
        <f>IFERROR(__xludf.DUMMYFUNCTION("""COMPUTED_VALUE"""),1070.32)</f>
        <v>1070.32</v>
      </c>
      <c r="G193" s="2">
        <f>IFERROR(__xludf.DUMMYFUNCTION("""COMPUTED_VALUE"""),45569.66666666667)</f>
        <v>45569.66667</v>
      </c>
      <c r="H193" s="1">
        <f>IFERROR(__xludf.DUMMYFUNCTION("""COMPUTED_VALUE"""),1061.11)</f>
        <v>1061.11</v>
      </c>
      <c r="J193" s="2">
        <f>IFERROR(__xludf.DUMMYFUNCTION("""COMPUTED_VALUE"""),45569.66666666667)</f>
        <v>45569.66667</v>
      </c>
      <c r="K193" s="1">
        <f>IFERROR(__xludf.DUMMYFUNCTION("""COMPUTED_VALUE"""),1066.1)</f>
        <v>1066.1</v>
      </c>
      <c r="M193" s="2">
        <f>IFERROR(__xludf.DUMMYFUNCTION("""COMPUTED_VALUE"""),45569.66666666667)</f>
        <v>45569.66667</v>
      </c>
      <c r="N193" s="1">
        <f>IFERROR(__xludf.DUMMYFUNCTION("""COMPUTED_VALUE"""),1.3692042E7)</f>
        <v>13692042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IFERROR(__xludf.DUMMYFUNCTION("""COMPUTED_VALUE"""),1066.74)</f>
        <v>1066.74</v>
      </c>
      <c r="D194" s="2">
        <f>IFERROR(__xludf.DUMMYFUNCTION("""COMPUTED_VALUE"""),45572.66666666667)</f>
        <v>45572.66667</v>
      </c>
      <c r="E194" s="1">
        <f>IFERROR(__xludf.DUMMYFUNCTION("""COMPUTED_VALUE"""),1066.74)</f>
        <v>1066.74</v>
      </c>
      <c r="G194" s="2">
        <f>IFERROR(__xludf.DUMMYFUNCTION("""COMPUTED_VALUE"""),45572.66666666667)</f>
        <v>45572.66667</v>
      </c>
      <c r="H194" s="1">
        <f>IFERROR(__xludf.DUMMYFUNCTION("""COMPUTED_VALUE"""),1059.8)</f>
        <v>1059.8</v>
      </c>
      <c r="J194" s="2">
        <f>IFERROR(__xludf.DUMMYFUNCTION("""COMPUTED_VALUE"""),45572.66666666667)</f>
        <v>45572.66667</v>
      </c>
      <c r="K194" s="1">
        <f>IFERROR(__xludf.DUMMYFUNCTION("""COMPUTED_VALUE"""),1063.88)</f>
        <v>1063.88</v>
      </c>
      <c r="M194" s="2">
        <f>IFERROR(__xludf.DUMMYFUNCTION("""COMPUTED_VALUE"""),45572.66666666667)</f>
        <v>45572.66667</v>
      </c>
      <c r="N194" s="1">
        <f>IFERROR(__xludf.DUMMYFUNCTION("""COMPUTED_VALUE"""),1.4830025E7)</f>
        <v>14830025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IFERROR(__xludf.DUMMYFUNCTION("""COMPUTED_VALUE"""),1065.48)</f>
        <v>1065.48</v>
      </c>
      <c r="D195" s="2">
        <f>IFERROR(__xludf.DUMMYFUNCTION("""COMPUTED_VALUE"""),45573.66666666667)</f>
        <v>45573.66667</v>
      </c>
      <c r="E195" s="1">
        <f>IFERROR(__xludf.DUMMYFUNCTION("""COMPUTED_VALUE"""),1075.42)</f>
        <v>1075.42</v>
      </c>
      <c r="G195" s="2">
        <f>IFERROR(__xludf.DUMMYFUNCTION("""COMPUTED_VALUE"""),45573.66666666667)</f>
        <v>45573.66667</v>
      </c>
      <c r="H195" s="1">
        <f>IFERROR(__xludf.DUMMYFUNCTION("""COMPUTED_VALUE"""),1062.18)</f>
        <v>1062.18</v>
      </c>
      <c r="J195" s="2">
        <f>IFERROR(__xludf.DUMMYFUNCTION("""COMPUTED_VALUE"""),45573.66666666667)</f>
        <v>45573.66667</v>
      </c>
      <c r="K195" s="1">
        <f>IFERROR(__xludf.DUMMYFUNCTION("""COMPUTED_VALUE"""),1074.44)</f>
        <v>1074.44</v>
      </c>
      <c r="M195" s="2">
        <f>IFERROR(__xludf.DUMMYFUNCTION("""COMPUTED_VALUE"""),45573.66666666667)</f>
        <v>45573.66667</v>
      </c>
      <c r="N195" s="1">
        <f>IFERROR(__xludf.DUMMYFUNCTION("""COMPUTED_VALUE"""),1.402581E7)</f>
        <v>14025810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IFERROR(__xludf.DUMMYFUNCTION("""COMPUTED_VALUE"""),1077.15)</f>
        <v>1077.15</v>
      </c>
      <c r="D196" s="2">
        <f>IFERROR(__xludf.DUMMYFUNCTION("""COMPUTED_VALUE"""),45574.66666666667)</f>
        <v>45574.66667</v>
      </c>
      <c r="E196" s="1">
        <f>IFERROR(__xludf.DUMMYFUNCTION("""COMPUTED_VALUE"""),1081.62)</f>
        <v>1081.62</v>
      </c>
      <c r="G196" s="2">
        <f>IFERROR(__xludf.DUMMYFUNCTION("""COMPUTED_VALUE"""),45574.66666666667)</f>
        <v>45574.66667</v>
      </c>
      <c r="H196" s="1">
        <f>IFERROR(__xludf.DUMMYFUNCTION("""COMPUTED_VALUE"""),1073.75)</f>
        <v>1073.75</v>
      </c>
      <c r="J196" s="2">
        <f>IFERROR(__xludf.DUMMYFUNCTION("""COMPUTED_VALUE"""),45574.66666666667)</f>
        <v>45574.66667</v>
      </c>
      <c r="K196" s="1">
        <f>IFERROR(__xludf.DUMMYFUNCTION("""COMPUTED_VALUE"""),1077.27)</f>
        <v>1077.27</v>
      </c>
      <c r="M196" s="2">
        <f>IFERROR(__xludf.DUMMYFUNCTION("""COMPUTED_VALUE"""),45574.66666666667)</f>
        <v>45574.66667</v>
      </c>
      <c r="N196" s="1">
        <f>IFERROR(__xludf.DUMMYFUNCTION("""COMPUTED_VALUE"""),1.584967E7)</f>
        <v>15849670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IFERROR(__xludf.DUMMYFUNCTION("""COMPUTED_VALUE"""),1075.22)</f>
        <v>1075.22</v>
      </c>
      <c r="D197" s="2">
        <f>IFERROR(__xludf.DUMMYFUNCTION("""COMPUTED_VALUE"""),45575.66666666667)</f>
        <v>45575.66667</v>
      </c>
      <c r="E197" s="1">
        <f>IFERROR(__xludf.DUMMYFUNCTION("""COMPUTED_VALUE"""),1075.9)</f>
        <v>1075.9</v>
      </c>
      <c r="G197" s="2">
        <f>IFERROR(__xludf.DUMMYFUNCTION("""COMPUTED_VALUE"""),45575.66666666667)</f>
        <v>45575.66667</v>
      </c>
      <c r="H197" s="1">
        <f>IFERROR(__xludf.DUMMYFUNCTION("""COMPUTED_VALUE"""),1057.25)</f>
        <v>1057.25</v>
      </c>
      <c r="J197" s="2">
        <f>IFERROR(__xludf.DUMMYFUNCTION("""COMPUTED_VALUE"""),45575.66666666667)</f>
        <v>45575.66667</v>
      </c>
      <c r="K197" s="1">
        <f>IFERROR(__xludf.DUMMYFUNCTION("""COMPUTED_VALUE"""),1062.0)</f>
        <v>1062</v>
      </c>
      <c r="M197" s="2">
        <f>IFERROR(__xludf.DUMMYFUNCTION("""COMPUTED_VALUE"""),45575.66666666667)</f>
        <v>45575.66667</v>
      </c>
      <c r="N197" s="1">
        <f>IFERROR(__xludf.DUMMYFUNCTION("""COMPUTED_VALUE"""),1.4677266E7)</f>
        <v>14677266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IFERROR(__xludf.DUMMYFUNCTION("""COMPUTED_VALUE"""),1063.66)</f>
        <v>1063.66</v>
      </c>
      <c r="D198" s="2">
        <f>IFERROR(__xludf.DUMMYFUNCTION("""COMPUTED_VALUE"""),45576.66666666667)</f>
        <v>45576.66667</v>
      </c>
      <c r="E198" s="1">
        <f>IFERROR(__xludf.DUMMYFUNCTION("""COMPUTED_VALUE"""),1073.36)</f>
        <v>1073.36</v>
      </c>
      <c r="G198" s="2">
        <f>IFERROR(__xludf.DUMMYFUNCTION("""COMPUTED_VALUE"""),45576.66666666667)</f>
        <v>45576.66667</v>
      </c>
      <c r="H198" s="1">
        <f>IFERROR(__xludf.DUMMYFUNCTION("""COMPUTED_VALUE"""),1063.66)</f>
        <v>1063.66</v>
      </c>
      <c r="J198" s="2">
        <f>IFERROR(__xludf.DUMMYFUNCTION("""COMPUTED_VALUE"""),45576.66666666667)</f>
        <v>45576.66667</v>
      </c>
      <c r="K198" s="1">
        <f>IFERROR(__xludf.DUMMYFUNCTION("""COMPUTED_VALUE"""),1072.94)</f>
        <v>1072.94</v>
      </c>
      <c r="M198" s="2">
        <f>IFERROR(__xludf.DUMMYFUNCTION("""COMPUTED_VALUE"""),45576.66666666667)</f>
        <v>45576.66667</v>
      </c>
      <c r="N198" s="1">
        <f>IFERROR(__xludf.DUMMYFUNCTION("""COMPUTED_VALUE"""),1.3137555E7)</f>
        <v>13137555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IFERROR(__xludf.DUMMYFUNCTION("""COMPUTED_VALUE"""),1075.08)</f>
        <v>1075.08</v>
      </c>
      <c r="D199" s="2">
        <f>IFERROR(__xludf.DUMMYFUNCTION("""COMPUTED_VALUE"""),45579.66666666667)</f>
        <v>45579.66667</v>
      </c>
      <c r="E199" s="1">
        <f>IFERROR(__xludf.DUMMYFUNCTION("""COMPUTED_VALUE"""),1079.15)</f>
        <v>1079.15</v>
      </c>
      <c r="G199" s="2">
        <f>IFERROR(__xludf.DUMMYFUNCTION("""COMPUTED_VALUE"""),45579.66666666667)</f>
        <v>45579.66667</v>
      </c>
      <c r="H199" s="1">
        <f>IFERROR(__xludf.DUMMYFUNCTION("""COMPUTED_VALUE"""),1068.61)</f>
        <v>1068.61</v>
      </c>
      <c r="J199" s="2">
        <f>IFERROR(__xludf.DUMMYFUNCTION("""COMPUTED_VALUE"""),45579.66666666667)</f>
        <v>45579.66667</v>
      </c>
      <c r="K199" s="1">
        <f>IFERROR(__xludf.DUMMYFUNCTION("""COMPUTED_VALUE"""),1076.87)</f>
        <v>1076.87</v>
      </c>
      <c r="M199" s="2">
        <f>IFERROR(__xludf.DUMMYFUNCTION("""COMPUTED_VALUE"""),45579.66666666667)</f>
        <v>45579.66667</v>
      </c>
      <c r="N199" s="1">
        <f>IFERROR(__xludf.DUMMYFUNCTION("""COMPUTED_VALUE"""),1.261156E7)</f>
        <v>12611560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IFERROR(__xludf.DUMMYFUNCTION("""COMPUTED_VALUE"""),1080.16)</f>
        <v>1080.16</v>
      </c>
      <c r="D200" s="2">
        <f>IFERROR(__xludf.DUMMYFUNCTION("""COMPUTED_VALUE"""),45580.66666666667)</f>
        <v>45580.66667</v>
      </c>
      <c r="E200" s="1">
        <f>IFERROR(__xludf.DUMMYFUNCTION("""COMPUTED_VALUE"""),1096.2)</f>
        <v>1096.2</v>
      </c>
      <c r="G200" s="2">
        <f>IFERROR(__xludf.DUMMYFUNCTION("""COMPUTED_VALUE"""),45580.66666666667)</f>
        <v>45580.66667</v>
      </c>
      <c r="H200" s="1">
        <f>IFERROR(__xludf.DUMMYFUNCTION("""COMPUTED_VALUE"""),1080.13)</f>
        <v>1080.13</v>
      </c>
      <c r="J200" s="2">
        <f>IFERROR(__xludf.DUMMYFUNCTION("""COMPUTED_VALUE"""),45580.66666666667)</f>
        <v>45580.66667</v>
      </c>
      <c r="K200" s="1">
        <f>IFERROR(__xludf.DUMMYFUNCTION("""COMPUTED_VALUE"""),1086.17)</f>
        <v>1086.17</v>
      </c>
      <c r="M200" s="2">
        <f>IFERROR(__xludf.DUMMYFUNCTION("""COMPUTED_VALUE"""),45580.66666666667)</f>
        <v>45580.66667</v>
      </c>
      <c r="N200" s="1">
        <f>IFERROR(__xludf.DUMMYFUNCTION("""COMPUTED_VALUE"""),1.5086902E7)</f>
        <v>15086902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IFERROR(__xludf.DUMMYFUNCTION("""COMPUTED_VALUE"""),1083.26)</f>
        <v>1083.26</v>
      </c>
      <c r="D201" s="2">
        <f>IFERROR(__xludf.DUMMYFUNCTION("""COMPUTED_VALUE"""),45581.66666666667)</f>
        <v>45581.66667</v>
      </c>
      <c r="E201" s="1">
        <f>IFERROR(__xludf.DUMMYFUNCTION("""COMPUTED_VALUE"""),1092.36)</f>
        <v>1092.36</v>
      </c>
      <c r="G201" s="2">
        <f>IFERROR(__xludf.DUMMYFUNCTION("""COMPUTED_VALUE"""),45581.66666666667)</f>
        <v>45581.66667</v>
      </c>
      <c r="H201" s="1">
        <f>IFERROR(__xludf.DUMMYFUNCTION("""COMPUTED_VALUE"""),1082.39)</f>
        <v>1082.39</v>
      </c>
      <c r="J201" s="2">
        <f>IFERROR(__xludf.DUMMYFUNCTION("""COMPUTED_VALUE"""),45581.66666666667)</f>
        <v>45581.66667</v>
      </c>
      <c r="K201" s="1">
        <f>IFERROR(__xludf.DUMMYFUNCTION("""COMPUTED_VALUE"""),1087.94)</f>
        <v>1087.94</v>
      </c>
      <c r="M201" s="2">
        <f>IFERROR(__xludf.DUMMYFUNCTION("""COMPUTED_VALUE"""),45581.66666666667)</f>
        <v>45581.66667</v>
      </c>
      <c r="N201" s="1">
        <f>IFERROR(__xludf.DUMMYFUNCTION("""COMPUTED_VALUE"""),1.5076225E7)</f>
        <v>15076225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IFERROR(__xludf.DUMMYFUNCTION("""COMPUTED_VALUE"""),1090.88)</f>
        <v>1090.88</v>
      </c>
      <c r="D202" s="2">
        <f>IFERROR(__xludf.DUMMYFUNCTION("""COMPUTED_VALUE"""),45582.66666666667)</f>
        <v>45582.66667</v>
      </c>
      <c r="E202" s="1">
        <f>IFERROR(__xludf.DUMMYFUNCTION("""COMPUTED_VALUE"""),1091.2)</f>
        <v>1091.2</v>
      </c>
      <c r="G202" s="2">
        <f>IFERROR(__xludf.DUMMYFUNCTION("""COMPUTED_VALUE"""),45582.66666666667)</f>
        <v>45582.66667</v>
      </c>
      <c r="H202" s="1">
        <f>IFERROR(__xludf.DUMMYFUNCTION("""COMPUTED_VALUE"""),1081.26)</f>
        <v>1081.26</v>
      </c>
      <c r="J202" s="2">
        <f>IFERROR(__xludf.DUMMYFUNCTION("""COMPUTED_VALUE"""),45582.66666666667)</f>
        <v>45582.66667</v>
      </c>
      <c r="K202" s="1">
        <f>IFERROR(__xludf.DUMMYFUNCTION("""COMPUTED_VALUE"""),1085.87)</f>
        <v>1085.87</v>
      </c>
      <c r="M202" s="2">
        <f>IFERROR(__xludf.DUMMYFUNCTION("""COMPUTED_VALUE"""),45582.66666666667)</f>
        <v>45582.66667</v>
      </c>
      <c r="N202" s="1">
        <f>IFERROR(__xludf.DUMMYFUNCTION("""COMPUTED_VALUE"""),1.4539527E7)</f>
        <v>14539527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IFERROR(__xludf.DUMMYFUNCTION("""COMPUTED_VALUE"""),1090.76)</f>
        <v>1090.76</v>
      </c>
      <c r="D203" s="2">
        <f>IFERROR(__xludf.DUMMYFUNCTION("""COMPUTED_VALUE"""),45583.66666666667)</f>
        <v>45583.66667</v>
      </c>
      <c r="E203" s="1">
        <f>IFERROR(__xludf.DUMMYFUNCTION("""COMPUTED_VALUE"""),1090.76)</f>
        <v>1090.76</v>
      </c>
      <c r="G203" s="2">
        <f>IFERROR(__xludf.DUMMYFUNCTION("""COMPUTED_VALUE"""),45583.66666666667)</f>
        <v>45583.66667</v>
      </c>
      <c r="H203" s="1">
        <f>IFERROR(__xludf.DUMMYFUNCTION("""COMPUTED_VALUE"""),1083.61)</f>
        <v>1083.61</v>
      </c>
      <c r="J203" s="2">
        <f>IFERROR(__xludf.DUMMYFUNCTION("""COMPUTED_VALUE"""),45583.66666666667)</f>
        <v>45583.66667</v>
      </c>
      <c r="K203" s="1">
        <f>IFERROR(__xludf.DUMMYFUNCTION("""COMPUTED_VALUE"""),1089.12)</f>
        <v>1089.12</v>
      </c>
      <c r="M203" s="2">
        <f>IFERROR(__xludf.DUMMYFUNCTION("""COMPUTED_VALUE"""),45583.66666666667)</f>
        <v>45583.66667</v>
      </c>
      <c r="N203" s="1">
        <f>IFERROR(__xludf.DUMMYFUNCTION("""COMPUTED_VALUE"""),1.4985077E7)</f>
        <v>14985077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IFERROR(__xludf.DUMMYFUNCTION("""COMPUTED_VALUE"""),1090.67)</f>
        <v>1090.67</v>
      </c>
      <c r="D204" s="2">
        <f>IFERROR(__xludf.DUMMYFUNCTION("""COMPUTED_VALUE"""),45586.66666666667)</f>
        <v>45586.66667</v>
      </c>
      <c r="E204" s="1">
        <f>IFERROR(__xludf.DUMMYFUNCTION("""COMPUTED_VALUE"""),1093.0)</f>
        <v>1093</v>
      </c>
      <c r="G204" s="2">
        <f>IFERROR(__xludf.DUMMYFUNCTION("""COMPUTED_VALUE"""),45586.66666666667)</f>
        <v>45586.66667</v>
      </c>
      <c r="H204" s="1">
        <f>IFERROR(__xludf.DUMMYFUNCTION("""COMPUTED_VALUE"""),1084.18)</f>
        <v>1084.18</v>
      </c>
      <c r="J204" s="2">
        <f>IFERROR(__xludf.DUMMYFUNCTION("""COMPUTED_VALUE"""),45586.66666666667)</f>
        <v>45586.66667</v>
      </c>
      <c r="K204" s="1">
        <f>IFERROR(__xludf.DUMMYFUNCTION("""COMPUTED_VALUE"""),1085.24)</f>
        <v>1085.24</v>
      </c>
      <c r="M204" s="2">
        <f>IFERROR(__xludf.DUMMYFUNCTION("""COMPUTED_VALUE"""),45586.66666666667)</f>
        <v>45586.66667</v>
      </c>
      <c r="N204" s="1">
        <f>IFERROR(__xludf.DUMMYFUNCTION("""COMPUTED_VALUE"""),1.6125384E7)</f>
        <v>16125384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IFERROR(__xludf.DUMMYFUNCTION("""COMPUTED_VALUE"""),1085.27)</f>
        <v>1085.27</v>
      </c>
      <c r="D205" s="2">
        <f>IFERROR(__xludf.DUMMYFUNCTION("""COMPUTED_VALUE"""),45587.66666666667)</f>
        <v>45587.66667</v>
      </c>
      <c r="E205" s="1">
        <f>IFERROR(__xludf.DUMMYFUNCTION("""COMPUTED_VALUE"""),1087.99)</f>
        <v>1087.99</v>
      </c>
      <c r="G205" s="2">
        <f>IFERROR(__xludf.DUMMYFUNCTION("""COMPUTED_VALUE"""),45587.66666666667)</f>
        <v>45587.66667</v>
      </c>
      <c r="H205" s="1">
        <f>IFERROR(__xludf.DUMMYFUNCTION("""COMPUTED_VALUE"""),1078.95)</f>
        <v>1078.95</v>
      </c>
      <c r="J205" s="2">
        <f>IFERROR(__xludf.DUMMYFUNCTION("""COMPUTED_VALUE"""),45587.66666666667)</f>
        <v>45587.66667</v>
      </c>
      <c r="K205" s="1">
        <f>IFERROR(__xludf.DUMMYFUNCTION("""COMPUTED_VALUE"""),1086.6)</f>
        <v>1086.6</v>
      </c>
      <c r="M205" s="2">
        <f>IFERROR(__xludf.DUMMYFUNCTION("""COMPUTED_VALUE"""),45587.66666666667)</f>
        <v>45587.66667</v>
      </c>
      <c r="N205" s="1">
        <f>IFERROR(__xludf.DUMMYFUNCTION("""COMPUTED_VALUE"""),1.466286E7)</f>
        <v>14662860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IFERROR(__xludf.DUMMYFUNCTION("""COMPUTED_VALUE"""),1081.65)</f>
        <v>1081.65</v>
      </c>
      <c r="D206" s="2">
        <f>IFERROR(__xludf.DUMMYFUNCTION("""COMPUTED_VALUE"""),45588.66666666667)</f>
        <v>45588.66667</v>
      </c>
      <c r="E206" s="1">
        <f>IFERROR(__xludf.DUMMYFUNCTION("""COMPUTED_VALUE"""),1090.94)</f>
        <v>1090.94</v>
      </c>
      <c r="G206" s="2">
        <f>IFERROR(__xludf.DUMMYFUNCTION("""COMPUTED_VALUE"""),45588.66666666667)</f>
        <v>45588.66667</v>
      </c>
      <c r="H206" s="1">
        <f>IFERROR(__xludf.DUMMYFUNCTION("""COMPUTED_VALUE"""),1079.51)</f>
        <v>1079.51</v>
      </c>
      <c r="J206" s="2">
        <f>IFERROR(__xludf.DUMMYFUNCTION("""COMPUTED_VALUE"""),45588.66666666667)</f>
        <v>45588.66667</v>
      </c>
      <c r="K206" s="1">
        <f>IFERROR(__xludf.DUMMYFUNCTION("""COMPUTED_VALUE"""),1090.58)</f>
        <v>1090.58</v>
      </c>
      <c r="M206" s="2">
        <f>IFERROR(__xludf.DUMMYFUNCTION("""COMPUTED_VALUE"""),45588.66666666667)</f>
        <v>45588.66667</v>
      </c>
      <c r="N206" s="1">
        <f>IFERROR(__xludf.DUMMYFUNCTION("""COMPUTED_VALUE"""),1.3437288E7)</f>
        <v>13437288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IFERROR(__xludf.DUMMYFUNCTION("""COMPUTED_VALUE"""),1090.17)</f>
        <v>1090.17</v>
      </c>
      <c r="D207" s="2">
        <f>IFERROR(__xludf.DUMMYFUNCTION("""COMPUTED_VALUE"""),45589.66666666667)</f>
        <v>45589.66667</v>
      </c>
      <c r="E207" s="1">
        <f>IFERROR(__xludf.DUMMYFUNCTION("""COMPUTED_VALUE"""),1090.76)</f>
        <v>1090.76</v>
      </c>
      <c r="G207" s="2">
        <f>IFERROR(__xludf.DUMMYFUNCTION("""COMPUTED_VALUE"""),45589.66666666667)</f>
        <v>45589.66667</v>
      </c>
      <c r="H207" s="1">
        <f>IFERROR(__xludf.DUMMYFUNCTION("""COMPUTED_VALUE"""),1081.34)</f>
        <v>1081.34</v>
      </c>
      <c r="J207" s="2">
        <f>IFERROR(__xludf.DUMMYFUNCTION("""COMPUTED_VALUE"""),45589.66666666667)</f>
        <v>45589.66667</v>
      </c>
      <c r="K207" s="1">
        <f>IFERROR(__xludf.DUMMYFUNCTION("""COMPUTED_VALUE"""),1082.81)</f>
        <v>1082.81</v>
      </c>
      <c r="M207" s="2">
        <f>IFERROR(__xludf.DUMMYFUNCTION("""COMPUTED_VALUE"""),45589.66666666667)</f>
        <v>45589.66667</v>
      </c>
      <c r="N207" s="1">
        <f>IFERROR(__xludf.DUMMYFUNCTION("""COMPUTED_VALUE"""),1.6070465E7)</f>
        <v>16070465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IFERROR(__xludf.DUMMYFUNCTION("""COMPUTED_VALUE"""),1091.92)</f>
        <v>1091.92</v>
      </c>
      <c r="D208" s="2">
        <f>IFERROR(__xludf.DUMMYFUNCTION("""COMPUTED_VALUE"""),45590.66666666667)</f>
        <v>45590.66667</v>
      </c>
      <c r="E208" s="1">
        <f>IFERROR(__xludf.DUMMYFUNCTION("""COMPUTED_VALUE"""),1095.21)</f>
        <v>1095.21</v>
      </c>
      <c r="G208" s="2">
        <f>IFERROR(__xludf.DUMMYFUNCTION("""COMPUTED_VALUE"""),45590.66666666667)</f>
        <v>45590.66667</v>
      </c>
      <c r="H208" s="1">
        <f>IFERROR(__xludf.DUMMYFUNCTION("""COMPUTED_VALUE"""),1085.25)</f>
        <v>1085.25</v>
      </c>
      <c r="J208" s="2">
        <f>IFERROR(__xludf.DUMMYFUNCTION("""COMPUTED_VALUE"""),45590.66666666667)</f>
        <v>45590.66667</v>
      </c>
      <c r="K208" s="1">
        <f>IFERROR(__xludf.DUMMYFUNCTION("""COMPUTED_VALUE"""),1086.91)</f>
        <v>1086.91</v>
      </c>
      <c r="M208" s="2">
        <f>IFERROR(__xludf.DUMMYFUNCTION("""COMPUTED_VALUE"""),45590.66666666667)</f>
        <v>45590.66667</v>
      </c>
      <c r="N208" s="1">
        <f>IFERROR(__xludf.DUMMYFUNCTION("""COMPUTED_VALUE"""),1.4900272E7)</f>
        <v>14900272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IFERROR(__xludf.DUMMYFUNCTION("""COMPUTED_VALUE"""),1091.79)</f>
        <v>1091.79</v>
      </c>
      <c r="D209" s="2">
        <f>IFERROR(__xludf.DUMMYFUNCTION("""COMPUTED_VALUE"""),45593.66666666667)</f>
        <v>45593.66667</v>
      </c>
      <c r="E209" s="1">
        <f>IFERROR(__xludf.DUMMYFUNCTION("""COMPUTED_VALUE"""),1097.39)</f>
        <v>1097.39</v>
      </c>
      <c r="G209" s="2">
        <f>IFERROR(__xludf.DUMMYFUNCTION("""COMPUTED_VALUE"""),45593.66666666667)</f>
        <v>45593.66667</v>
      </c>
      <c r="H209" s="1">
        <f>IFERROR(__xludf.DUMMYFUNCTION("""COMPUTED_VALUE"""),1088.97)</f>
        <v>1088.97</v>
      </c>
      <c r="J209" s="2">
        <f>IFERROR(__xludf.DUMMYFUNCTION("""COMPUTED_VALUE"""),45593.66666666667)</f>
        <v>45593.66667</v>
      </c>
      <c r="K209" s="1">
        <f>IFERROR(__xludf.DUMMYFUNCTION("""COMPUTED_VALUE"""),1092.95)</f>
        <v>1092.95</v>
      </c>
      <c r="M209" s="2">
        <f>IFERROR(__xludf.DUMMYFUNCTION("""COMPUTED_VALUE"""),45593.66666666667)</f>
        <v>45593.66667</v>
      </c>
      <c r="N209" s="1">
        <f>IFERROR(__xludf.DUMMYFUNCTION("""COMPUTED_VALUE"""),1.4975599E7)</f>
        <v>14975599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IFERROR(__xludf.DUMMYFUNCTION("""COMPUTED_VALUE"""),1085.5)</f>
        <v>1085.5</v>
      </c>
      <c r="D210" s="2">
        <f>IFERROR(__xludf.DUMMYFUNCTION("""COMPUTED_VALUE"""),45594.66666666667)</f>
        <v>45594.66667</v>
      </c>
      <c r="E210" s="1">
        <f>IFERROR(__xludf.DUMMYFUNCTION("""COMPUTED_VALUE"""),1091.61)</f>
        <v>1091.61</v>
      </c>
      <c r="G210" s="2">
        <f>IFERROR(__xludf.DUMMYFUNCTION("""COMPUTED_VALUE"""),45594.66666666667)</f>
        <v>45594.66667</v>
      </c>
      <c r="H210" s="1">
        <f>IFERROR(__xludf.DUMMYFUNCTION("""COMPUTED_VALUE"""),1076.27)</f>
        <v>1076.27</v>
      </c>
      <c r="J210" s="2">
        <f>IFERROR(__xludf.DUMMYFUNCTION("""COMPUTED_VALUE"""),45594.66666666667)</f>
        <v>45594.66667</v>
      </c>
      <c r="K210" s="1">
        <f>IFERROR(__xludf.DUMMYFUNCTION("""COMPUTED_VALUE"""),1083.29)</f>
        <v>1083.29</v>
      </c>
      <c r="M210" s="2">
        <f>IFERROR(__xludf.DUMMYFUNCTION("""COMPUTED_VALUE"""),45594.66666666667)</f>
        <v>45594.66667</v>
      </c>
      <c r="N210" s="1">
        <f>IFERROR(__xludf.DUMMYFUNCTION("""COMPUTED_VALUE"""),2.0793888E7)</f>
        <v>20793888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IFERROR(__xludf.DUMMYFUNCTION("""COMPUTED_VALUE"""),1082.29)</f>
        <v>1082.29</v>
      </c>
      <c r="D211" s="2">
        <f>IFERROR(__xludf.DUMMYFUNCTION("""COMPUTED_VALUE"""),45595.66666666667)</f>
        <v>45595.66667</v>
      </c>
      <c r="E211" s="1">
        <f>IFERROR(__xludf.DUMMYFUNCTION("""COMPUTED_VALUE"""),1087.98)</f>
        <v>1087.98</v>
      </c>
      <c r="G211" s="2">
        <f>IFERROR(__xludf.DUMMYFUNCTION("""COMPUTED_VALUE"""),45595.66666666667)</f>
        <v>45595.66667</v>
      </c>
      <c r="H211" s="1">
        <f>IFERROR(__xludf.DUMMYFUNCTION("""COMPUTED_VALUE"""),1080.44)</f>
        <v>1080.44</v>
      </c>
      <c r="J211" s="2">
        <f>IFERROR(__xludf.DUMMYFUNCTION("""COMPUTED_VALUE"""),45595.66666666667)</f>
        <v>45595.66667</v>
      </c>
      <c r="K211" s="1">
        <f>IFERROR(__xludf.DUMMYFUNCTION("""COMPUTED_VALUE"""),1081.48)</f>
        <v>1081.48</v>
      </c>
      <c r="M211" s="2">
        <f>IFERROR(__xludf.DUMMYFUNCTION("""COMPUTED_VALUE"""),45595.66666666667)</f>
        <v>45595.66667</v>
      </c>
      <c r="N211" s="1">
        <f>IFERROR(__xludf.DUMMYFUNCTION("""COMPUTED_VALUE"""),1.7716086E7)</f>
        <v>17716086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IFERROR(__xludf.DUMMYFUNCTION("""COMPUTED_VALUE"""),1094.5)</f>
        <v>1094.5</v>
      </c>
      <c r="D212" s="2">
        <f>IFERROR(__xludf.DUMMYFUNCTION("""COMPUTED_VALUE"""),45596.66666666667)</f>
        <v>45596.66667</v>
      </c>
      <c r="E212" s="1">
        <f>IFERROR(__xludf.DUMMYFUNCTION("""COMPUTED_VALUE"""),1098.74)</f>
        <v>1098.74</v>
      </c>
      <c r="G212" s="2">
        <f>IFERROR(__xludf.DUMMYFUNCTION("""COMPUTED_VALUE"""),45596.66666666667)</f>
        <v>45596.66667</v>
      </c>
      <c r="H212" s="1">
        <f>IFERROR(__xludf.DUMMYFUNCTION("""COMPUTED_VALUE"""),1087.43)</f>
        <v>1087.43</v>
      </c>
      <c r="J212" s="2">
        <f>IFERROR(__xludf.DUMMYFUNCTION("""COMPUTED_VALUE"""),45596.66666666667)</f>
        <v>45596.66667</v>
      </c>
      <c r="K212" s="1">
        <f>IFERROR(__xludf.DUMMYFUNCTION("""COMPUTED_VALUE"""),1089.08)</f>
        <v>1089.08</v>
      </c>
      <c r="M212" s="2">
        <f>IFERROR(__xludf.DUMMYFUNCTION("""COMPUTED_VALUE"""),45596.66666666667)</f>
        <v>45596.66667</v>
      </c>
      <c r="N212" s="1">
        <f>IFERROR(__xludf.DUMMYFUNCTION("""COMPUTED_VALUE"""),1.7850465E7)</f>
        <v>17850465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IFERROR(__xludf.DUMMYFUNCTION("""COMPUTED_VALUE"""),1095.17)</f>
        <v>1095.17</v>
      </c>
      <c r="D213" s="2">
        <f>IFERROR(__xludf.DUMMYFUNCTION("""COMPUTED_VALUE"""),45597.66666666667)</f>
        <v>45597.66667</v>
      </c>
      <c r="E213" s="1">
        <f>IFERROR(__xludf.DUMMYFUNCTION("""COMPUTED_VALUE"""),1100.28)</f>
        <v>1100.28</v>
      </c>
      <c r="G213" s="2">
        <f>IFERROR(__xludf.DUMMYFUNCTION("""COMPUTED_VALUE"""),45597.66666666667)</f>
        <v>45597.66667</v>
      </c>
      <c r="H213" s="1">
        <f>IFERROR(__xludf.DUMMYFUNCTION("""COMPUTED_VALUE"""),1091.29)</f>
        <v>1091.29</v>
      </c>
      <c r="J213" s="2">
        <f>IFERROR(__xludf.DUMMYFUNCTION("""COMPUTED_VALUE"""),45597.66666666667)</f>
        <v>45597.66667</v>
      </c>
      <c r="K213" s="1">
        <f>IFERROR(__xludf.DUMMYFUNCTION("""COMPUTED_VALUE"""),1096.23)</f>
        <v>1096.23</v>
      </c>
      <c r="M213" s="2">
        <f>IFERROR(__xludf.DUMMYFUNCTION("""COMPUTED_VALUE"""),45597.66666666667)</f>
        <v>45597.66667</v>
      </c>
      <c r="N213" s="1">
        <f>IFERROR(__xludf.DUMMYFUNCTION("""COMPUTED_VALUE"""),1.7566162E7)</f>
        <v>17566162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IFERROR(__xludf.DUMMYFUNCTION("""COMPUTED_VALUE"""),1092.27)</f>
        <v>1092.27</v>
      </c>
      <c r="D214" s="2">
        <f>IFERROR(__xludf.DUMMYFUNCTION("""COMPUTED_VALUE"""),45600.66666666667)</f>
        <v>45600.66667</v>
      </c>
      <c r="E214" s="1">
        <f>IFERROR(__xludf.DUMMYFUNCTION("""COMPUTED_VALUE"""),1102.11)</f>
        <v>1102.11</v>
      </c>
      <c r="G214" s="2">
        <f>IFERROR(__xludf.DUMMYFUNCTION("""COMPUTED_VALUE"""),45600.66666666667)</f>
        <v>45600.66667</v>
      </c>
      <c r="H214" s="1">
        <f>IFERROR(__xludf.DUMMYFUNCTION("""COMPUTED_VALUE"""),1092.27)</f>
        <v>1092.27</v>
      </c>
      <c r="J214" s="2">
        <f>IFERROR(__xludf.DUMMYFUNCTION("""COMPUTED_VALUE"""),45600.66666666667)</f>
        <v>45600.66667</v>
      </c>
      <c r="K214" s="1">
        <f>IFERROR(__xludf.DUMMYFUNCTION("""COMPUTED_VALUE"""),1093.64)</f>
        <v>1093.64</v>
      </c>
      <c r="M214" s="2">
        <f>IFERROR(__xludf.DUMMYFUNCTION("""COMPUTED_VALUE"""),45600.66666666667)</f>
        <v>45600.66667</v>
      </c>
      <c r="N214" s="1">
        <f>IFERROR(__xludf.DUMMYFUNCTION("""COMPUTED_VALUE"""),1.5300974E7)</f>
        <v>15300974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IFERROR(__xludf.DUMMYFUNCTION("""COMPUTED_VALUE"""),1092.46)</f>
        <v>1092.46</v>
      </c>
      <c r="D215" s="2">
        <f>IFERROR(__xludf.DUMMYFUNCTION("""COMPUTED_VALUE"""),45601.66666666667)</f>
        <v>45601.66667</v>
      </c>
      <c r="E215" s="1">
        <f>IFERROR(__xludf.DUMMYFUNCTION("""COMPUTED_VALUE"""),1117.0)</f>
        <v>1117</v>
      </c>
      <c r="G215" s="2">
        <f>IFERROR(__xludf.DUMMYFUNCTION("""COMPUTED_VALUE"""),45601.66666666667)</f>
        <v>45601.66667</v>
      </c>
      <c r="H215" s="1">
        <f>IFERROR(__xludf.DUMMYFUNCTION("""COMPUTED_VALUE"""),1092.18)</f>
        <v>1092.18</v>
      </c>
      <c r="J215" s="2">
        <f>IFERROR(__xludf.DUMMYFUNCTION("""COMPUTED_VALUE"""),45601.66666666667)</f>
        <v>45601.66667</v>
      </c>
      <c r="K215" s="1">
        <f>IFERROR(__xludf.DUMMYFUNCTION("""COMPUTED_VALUE"""),1116.31)</f>
        <v>1116.31</v>
      </c>
      <c r="M215" s="2">
        <f>IFERROR(__xludf.DUMMYFUNCTION("""COMPUTED_VALUE"""),45601.66666666667)</f>
        <v>45601.66667</v>
      </c>
      <c r="N215" s="1">
        <f>IFERROR(__xludf.DUMMYFUNCTION("""COMPUTED_VALUE"""),1.3312811E7)</f>
        <v>13312811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IFERROR(__xludf.DUMMYFUNCTION("""COMPUTED_VALUE"""),1137.44)</f>
        <v>1137.44</v>
      </c>
      <c r="D216" s="2">
        <f>IFERROR(__xludf.DUMMYFUNCTION("""COMPUTED_VALUE"""),45602.66666666667)</f>
        <v>45602.66667</v>
      </c>
      <c r="E216" s="1">
        <f>IFERROR(__xludf.DUMMYFUNCTION("""COMPUTED_VALUE"""),1162.22)</f>
        <v>1162.22</v>
      </c>
      <c r="G216" s="2">
        <f>IFERROR(__xludf.DUMMYFUNCTION("""COMPUTED_VALUE"""),45602.66666666667)</f>
        <v>45602.66667</v>
      </c>
      <c r="H216" s="1">
        <f>IFERROR(__xludf.DUMMYFUNCTION("""COMPUTED_VALUE"""),1135.9)</f>
        <v>1135.9</v>
      </c>
      <c r="J216" s="2">
        <f>IFERROR(__xludf.DUMMYFUNCTION("""COMPUTED_VALUE"""),45602.66666666667)</f>
        <v>45602.66667</v>
      </c>
      <c r="K216" s="1">
        <f>IFERROR(__xludf.DUMMYFUNCTION("""COMPUTED_VALUE"""),1152.8)</f>
        <v>1152.8</v>
      </c>
      <c r="M216" s="2">
        <f>IFERROR(__xludf.DUMMYFUNCTION("""COMPUTED_VALUE"""),45602.66666666667)</f>
        <v>45602.66667</v>
      </c>
      <c r="N216" s="1">
        <f>IFERROR(__xludf.DUMMYFUNCTION("""COMPUTED_VALUE"""),3.1549066E7)</f>
        <v>31549066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IFERROR(__xludf.DUMMYFUNCTION("""COMPUTED_VALUE"""),1151.27)</f>
        <v>1151.27</v>
      </c>
      <c r="D217" s="2">
        <f>IFERROR(__xludf.DUMMYFUNCTION("""COMPUTED_VALUE"""),45603.66666666667)</f>
        <v>45603.66667</v>
      </c>
      <c r="E217" s="1">
        <f>IFERROR(__xludf.DUMMYFUNCTION("""COMPUTED_VALUE"""),1161.01)</f>
        <v>1161.01</v>
      </c>
      <c r="G217" s="2">
        <f>IFERROR(__xludf.DUMMYFUNCTION("""COMPUTED_VALUE"""),45603.66666666667)</f>
        <v>45603.66667</v>
      </c>
      <c r="H217" s="1">
        <f>IFERROR(__xludf.DUMMYFUNCTION("""COMPUTED_VALUE"""),1147.95)</f>
        <v>1147.95</v>
      </c>
      <c r="J217" s="2">
        <f>IFERROR(__xludf.DUMMYFUNCTION("""COMPUTED_VALUE"""),45603.66666666667)</f>
        <v>45603.66667</v>
      </c>
      <c r="K217" s="1">
        <f>IFERROR(__xludf.DUMMYFUNCTION("""COMPUTED_VALUE"""),1152.18)</f>
        <v>1152.18</v>
      </c>
      <c r="M217" s="2">
        <f>IFERROR(__xludf.DUMMYFUNCTION("""COMPUTED_VALUE"""),45603.66666666667)</f>
        <v>45603.66667</v>
      </c>
      <c r="N217" s="1">
        <f>IFERROR(__xludf.DUMMYFUNCTION("""COMPUTED_VALUE"""),2.1851372E7)</f>
        <v>21851372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IFERROR(__xludf.DUMMYFUNCTION("""COMPUTED_VALUE"""),1156.03)</f>
        <v>1156.03</v>
      </c>
      <c r="D218" s="2">
        <f>IFERROR(__xludf.DUMMYFUNCTION("""COMPUTED_VALUE"""),45604.66666666667)</f>
        <v>45604.66667</v>
      </c>
      <c r="E218" s="1">
        <f>IFERROR(__xludf.DUMMYFUNCTION("""COMPUTED_VALUE"""),1163.22)</f>
        <v>1163.22</v>
      </c>
      <c r="G218" s="2">
        <f>IFERROR(__xludf.DUMMYFUNCTION("""COMPUTED_VALUE"""),45604.66666666667)</f>
        <v>45604.66667</v>
      </c>
      <c r="H218" s="1">
        <f>IFERROR(__xludf.DUMMYFUNCTION("""COMPUTED_VALUE"""),1150.54)</f>
        <v>1150.54</v>
      </c>
      <c r="J218" s="2">
        <f>IFERROR(__xludf.DUMMYFUNCTION("""COMPUTED_VALUE"""),45604.66666666667)</f>
        <v>45604.66667</v>
      </c>
      <c r="K218" s="1">
        <f>IFERROR(__xludf.DUMMYFUNCTION("""COMPUTED_VALUE"""),1160.36)</f>
        <v>1160.36</v>
      </c>
      <c r="M218" s="2">
        <f>IFERROR(__xludf.DUMMYFUNCTION("""COMPUTED_VALUE"""),45604.66666666667)</f>
        <v>45604.66667</v>
      </c>
      <c r="N218" s="1">
        <f>IFERROR(__xludf.DUMMYFUNCTION("""COMPUTED_VALUE"""),1.867359E7)</f>
        <v>18673590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IFERROR(__xludf.DUMMYFUNCTION("""COMPUTED_VALUE"""),1163.34)</f>
        <v>1163.34</v>
      </c>
      <c r="D219" s="2">
        <f>IFERROR(__xludf.DUMMYFUNCTION("""COMPUTED_VALUE"""),45607.66666666667)</f>
        <v>45607.66667</v>
      </c>
      <c r="E219" s="1">
        <f>IFERROR(__xludf.DUMMYFUNCTION("""COMPUTED_VALUE"""),1172.48)</f>
        <v>1172.48</v>
      </c>
      <c r="G219" s="2">
        <f>IFERROR(__xludf.DUMMYFUNCTION("""COMPUTED_VALUE"""),45607.66666666667)</f>
        <v>45607.66667</v>
      </c>
      <c r="H219" s="1">
        <f>IFERROR(__xludf.DUMMYFUNCTION("""COMPUTED_VALUE"""),1161.18)</f>
        <v>1161.18</v>
      </c>
      <c r="J219" s="2">
        <f>IFERROR(__xludf.DUMMYFUNCTION("""COMPUTED_VALUE"""),45607.66666666667)</f>
        <v>45607.66667</v>
      </c>
      <c r="K219" s="1">
        <f>IFERROR(__xludf.DUMMYFUNCTION("""COMPUTED_VALUE"""),1164.31)</f>
        <v>1164.31</v>
      </c>
      <c r="M219" s="2">
        <f>IFERROR(__xludf.DUMMYFUNCTION("""COMPUTED_VALUE"""),45607.66666666667)</f>
        <v>45607.66667</v>
      </c>
      <c r="N219" s="1">
        <f>IFERROR(__xludf.DUMMYFUNCTION("""COMPUTED_VALUE"""),1.8419479E7)</f>
        <v>18419479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IFERROR(__xludf.DUMMYFUNCTION("""COMPUTED_VALUE"""),1164.59)</f>
        <v>1164.59</v>
      </c>
      <c r="D220" s="2">
        <f>IFERROR(__xludf.DUMMYFUNCTION("""COMPUTED_VALUE"""),45608.66666666667)</f>
        <v>45608.66667</v>
      </c>
      <c r="E220" s="1">
        <f>IFERROR(__xludf.DUMMYFUNCTION("""COMPUTED_VALUE"""),1170.26)</f>
        <v>1170.26</v>
      </c>
      <c r="G220" s="2">
        <f>IFERROR(__xludf.DUMMYFUNCTION("""COMPUTED_VALUE"""),45608.66666666667)</f>
        <v>45608.66667</v>
      </c>
      <c r="H220" s="1">
        <f>IFERROR(__xludf.DUMMYFUNCTION("""COMPUTED_VALUE"""),1160.47)</f>
        <v>1160.47</v>
      </c>
      <c r="J220" s="2">
        <f>IFERROR(__xludf.DUMMYFUNCTION("""COMPUTED_VALUE"""),45608.66666666667)</f>
        <v>45608.66667</v>
      </c>
      <c r="K220" s="1">
        <f>IFERROR(__xludf.DUMMYFUNCTION("""COMPUTED_VALUE"""),1162.64)</f>
        <v>1162.64</v>
      </c>
      <c r="M220" s="2">
        <f>IFERROR(__xludf.DUMMYFUNCTION("""COMPUTED_VALUE"""),45608.66666666667)</f>
        <v>45608.66667</v>
      </c>
      <c r="N220" s="1">
        <f>IFERROR(__xludf.DUMMYFUNCTION("""COMPUTED_VALUE"""),1.9451483E7)</f>
        <v>19451483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IFERROR(__xludf.DUMMYFUNCTION("""COMPUTED_VALUE"""),1160.32)</f>
        <v>1160.32</v>
      </c>
      <c r="D221" s="2">
        <f>IFERROR(__xludf.DUMMYFUNCTION("""COMPUTED_VALUE"""),45609.66666666667)</f>
        <v>45609.66667</v>
      </c>
      <c r="E221" s="1">
        <f>IFERROR(__xludf.DUMMYFUNCTION("""COMPUTED_VALUE"""),1162.36)</f>
        <v>1162.36</v>
      </c>
      <c r="G221" s="2">
        <f>IFERROR(__xludf.DUMMYFUNCTION("""COMPUTED_VALUE"""),45609.66666666667)</f>
        <v>45609.66667</v>
      </c>
      <c r="H221" s="1">
        <f>IFERROR(__xludf.DUMMYFUNCTION("""COMPUTED_VALUE"""),1145.15)</f>
        <v>1145.15</v>
      </c>
      <c r="J221" s="2">
        <f>IFERROR(__xludf.DUMMYFUNCTION("""COMPUTED_VALUE"""),45609.66666666667)</f>
        <v>45609.66667</v>
      </c>
      <c r="K221" s="1">
        <f>IFERROR(__xludf.DUMMYFUNCTION("""COMPUTED_VALUE"""),1147.88)</f>
        <v>1147.88</v>
      </c>
      <c r="M221" s="2">
        <f>IFERROR(__xludf.DUMMYFUNCTION("""COMPUTED_VALUE"""),45609.66666666667)</f>
        <v>45609.66667</v>
      </c>
      <c r="N221" s="1">
        <f>IFERROR(__xludf.DUMMYFUNCTION("""COMPUTED_VALUE"""),2.2166273E7)</f>
        <v>22166273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IFERROR(__xludf.DUMMYFUNCTION("""COMPUTED_VALUE"""),1147.31)</f>
        <v>1147.31</v>
      </c>
      <c r="D222" s="2">
        <f>IFERROR(__xludf.DUMMYFUNCTION("""COMPUTED_VALUE"""),45610.66666666667)</f>
        <v>45610.66667</v>
      </c>
      <c r="E222" s="1">
        <f>IFERROR(__xludf.DUMMYFUNCTION("""COMPUTED_VALUE"""),1150.53)</f>
        <v>1150.53</v>
      </c>
      <c r="G222" s="2">
        <f>IFERROR(__xludf.DUMMYFUNCTION("""COMPUTED_VALUE"""),45610.66666666667)</f>
        <v>45610.66667</v>
      </c>
      <c r="H222" s="1">
        <f>IFERROR(__xludf.DUMMYFUNCTION("""COMPUTED_VALUE"""),1133.68)</f>
        <v>1133.68</v>
      </c>
      <c r="J222" s="2">
        <f>IFERROR(__xludf.DUMMYFUNCTION("""COMPUTED_VALUE"""),45610.66666666667)</f>
        <v>45610.66667</v>
      </c>
      <c r="K222" s="1">
        <f>IFERROR(__xludf.DUMMYFUNCTION("""COMPUTED_VALUE"""),1134.19)</f>
        <v>1134.19</v>
      </c>
      <c r="M222" s="2">
        <f>IFERROR(__xludf.DUMMYFUNCTION("""COMPUTED_VALUE"""),45610.66666666667)</f>
        <v>45610.66667</v>
      </c>
      <c r="N222" s="1">
        <f>IFERROR(__xludf.DUMMYFUNCTION("""COMPUTED_VALUE"""),1.887302E7)</f>
        <v>18873020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IFERROR(__xludf.DUMMYFUNCTION("""COMPUTED_VALUE"""),1131.45)</f>
        <v>1131.45</v>
      </c>
      <c r="D223" s="2">
        <f>IFERROR(__xludf.DUMMYFUNCTION("""COMPUTED_VALUE"""),45611.66666666667)</f>
        <v>45611.66667</v>
      </c>
      <c r="E223" s="1">
        <f>IFERROR(__xludf.DUMMYFUNCTION("""COMPUTED_VALUE"""),1133.66)</f>
        <v>1133.66</v>
      </c>
      <c r="G223" s="2">
        <f>IFERROR(__xludf.DUMMYFUNCTION("""COMPUTED_VALUE"""),45611.66666666667)</f>
        <v>45611.66667</v>
      </c>
      <c r="H223" s="1">
        <f>IFERROR(__xludf.DUMMYFUNCTION("""COMPUTED_VALUE"""),1119.51)</f>
        <v>1119.51</v>
      </c>
      <c r="J223" s="2">
        <f>IFERROR(__xludf.DUMMYFUNCTION("""COMPUTED_VALUE"""),45611.66666666667)</f>
        <v>45611.66667</v>
      </c>
      <c r="K223" s="1">
        <f>IFERROR(__xludf.DUMMYFUNCTION("""COMPUTED_VALUE"""),1120.46)</f>
        <v>1120.46</v>
      </c>
      <c r="M223" s="2">
        <f>IFERROR(__xludf.DUMMYFUNCTION("""COMPUTED_VALUE"""),45611.66666666667)</f>
        <v>45611.66667</v>
      </c>
      <c r="N223" s="1">
        <f>IFERROR(__xludf.DUMMYFUNCTION("""COMPUTED_VALUE"""),1.9379246E7)</f>
        <v>19379246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IFERROR(__xludf.DUMMYFUNCTION("""COMPUTED_VALUE"""),1121.65)</f>
        <v>1121.65</v>
      </c>
      <c r="D224" s="2">
        <f>IFERROR(__xludf.DUMMYFUNCTION("""COMPUTED_VALUE"""),45614.66666666667)</f>
        <v>45614.66667</v>
      </c>
      <c r="E224" s="1">
        <f>IFERROR(__xludf.DUMMYFUNCTION("""COMPUTED_VALUE"""),1127.52)</f>
        <v>1127.52</v>
      </c>
      <c r="G224" s="2">
        <f>IFERROR(__xludf.DUMMYFUNCTION("""COMPUTED_VALUE"""),45614.66666666667)</f>
        <v>45614.66667</v>
      </c>
      <c r="H224" s="1">
        <f>IFERROR(__xludf.DUMMYFUNCTION("""COMPUTED_VALUE"""),1118.01)</f>
        <v>1118.01</v>
      </c>
      <c r="J224" s="2">
        <f>IFERROR(__xludf.DUMMYFUNCTION("""COMPUTED_VALUE"""),45614.66666666667)</f>
        <v>45614.66667</v>
      </c>
      <c r="K224" s="1">
        <f>IFERROR(__xludf.DUMMYFUNCTION("""COMPUTED_VALUE"""),1124.8)</f>
        <v>1124.8</v>
      </c>
      <c r="M224" s="2">
        <f>IFERROR(__xludf.DUMMYFUNCTION("""COMPUTED_VALUE"""),45614.66666666667)</f>
        <v>45614.66667</v>
      </c>
      <c r="N224" s="1">
        <f>IFERROR(__xludf.DUMMYFUNCTION("""COMPUTED_VALUE"""),1.7591217E7)</f>
        <v>17591217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IFERROR(__xludf.DUMMYFUNCTION("""COMPUTED_VALUE"""),1121.07)</f>
        <v>1121.07</v>
      </c>
      <c r="D225" s="2">
        <f>IFERROR(__xludf.DUMMYFUNCTION("""COMPUTED_VALUE"""),45615.66666666667)</f>
        <v>45615.66667</v>
      </c>
      <c r="E225" s="1">
        <f>IFERROR(__xludf.DUMMYFUNCTION("""COMPUTED_VALUE"""),1130.63)</f>
        <v>1130.63</v>
      </c>
      <c r="G225" s="2">
        <f>IFERROR(__xludf.DUMMYFUNCTION("""COMPUTED_VALUE"""),45615.66666666667)</f>
        <v>45615.66667</v>
      </c>
      <c r="H225" s="1">
        <f>IFERROR(__xludf.DUMMYFUNCTION("""COMPUTED_VALUE"""),1115.68)</f>
        <v>1115.68</v>
      </c>
      <c r="J225" s="2">
        <f>IFERROR(__xludf.DUMMYFUNCTION("""COMPUTED_VALUE"""),45615.66666666667)</f>
        <v>45615.66667</v>
      </c>
      <c r="K225" s="1">
        <f>IFERROR(__xludf.DUMMYFUNCTION("""COMPUTED_VALUE"""),1127.94)</f>
        <v>1127.94</v>
      </c>
      <c r="M225" s="2">
        <f>IFERROR(__xludf.DUMMYFUNCTION("""COMPUTED_VALUE"""),45615.66666666667)</f>
        <v>45615.66667</v>
      </c>
      <c r="N225" s="1">
        <f>IFERROR(__xludf.DUMMYFUNCTION("""COMPUTED_VALUE"""),1.842284E7)</f>
        <v>18422840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IFERROR(__xludf.DUMMYFUNCTION("""COMPUTED_VALUE"""),1124.82)</f>
        <v>1124.82</v>
      </c>
      <c r="D226" s="2">
        <f>IFERROR(__xludf.DUMMYFUNCTION("""COMPUTED_VALUE"""),45616.66666666667)</f>
        <v>45616.66667</v>
      </c>
      <c r="E226" s="1">
        <f>IFERROR(__xludf.DUMMYFUNCTION("""COMPUTED_VALUE"""),1124.82)</f>
        <v>1124.82</v>
      </c>
      <c r="G226" s="2">
        <f>IFERROR(__xludf.DUMMYFUNCTION("""COMPUTED_VALUE"""),45616.66666666667)</f>
        <v>45616.66667</v>
      </c>
      <c r="H226" s="1">
        <f>IFERROR(__xludf.DUMMYFUNCTION("""COMPUTED_VALUE"""),1114.73)</f>
        <v>1114.73</v>
      </c>
      <c r="J226" s="2">
        <f>IFERROR(__xludf.DUMMYFUNCTION("""COMPUTED_VALUE"""),45616.66666666667)</f>
        <v>45616.66667</v>
      </c>
      <c r="K226" s="1">
        <f>IFERROR(__xludf.DUMMYFUNCTION("""COMPUTED_VALUE"""),1122.26)</f>
        <v>1122.26</v>
      </c>
      <c r="M226" s="2">
        <f>IFERROR(__xludf.DUMMYFUNCTION("""COMPUTED_VALUE"""),45616.66666666667)</f>
        <v>45616.66667</v>
      </c>
      <c r="N226" s="1">
        <f>IFERROR(__xludf.DUMMYFUNCTION("""COMPUTED_VALUE"""),1.7776913E7)</f>
        <v>17776913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IFERROR(__xludf.DUMMYFUNCTION("""COMPUTED_VALUE"""),1128.44)</f>
        <v>1128.44</v>
      </c>
      <c r="D227" s="2">
        <f>IFERROR(__xludf.DUMMYFUNCTION("""COMPUTED_VALUE"""),45617.66666666667)</f>
        <v>45617.66667</v>
      </c>
      <c r="E227" s="1">
        <f>IFERROR(__xludf.DUMMYFUNCTION("""COMPUTED_VALUE"""),1144.81)</f>
        <v>1144.81</v>
      </c>
      <c r="G227" s="2">
        <f>IFERROR(__xludf.DUMMYFUNCTION("""COMPUTED_VALUE"""),45617.66666666667)</f>
        <v>45617.66667</v>
      </c>
      <c r="H227" s="1">
        <f>IFERROR(__xludf.DUMMYFUNCTION("""COMPUTED_VALUE"""),1122.72)</f>
        <v>1122.72</v>
      </c>
      <c r="J227" s="2">
        <f>IFERROR(__xludf.DUMMYFUNCTION("""COMPUTED_VALUE"""),45617.66666666667)</f>
        <v>45617.66667</v>
      </c>
      <c r="K227" s="1">
        <f>IFERROR(__xludf.DUMMYFUNCTION("""COMPUTED_VALUE"""),1142.85)</f>
        <v>1142.85</v>
      </c>
      <c r="M227" s="2">
        <f>IFERROR(__xludf.DUMMYFUNCTION("""COMPUTED_VALUE"""),45617.66666666667)</f>
        <v>45617.66667</v>
      </c>
      <c r="N227" s="1">
        <f>IFERROR(__xludf.DUMMYFUNCTION("""COMPUTED_VALUE"""),1.7471637E7)</f>
        <v>17471637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IFERROR(__xludf.DUMMYFUNCTION("""COMPUTED_VALUE"""),1148.8)</f>
        <v>1148.8</v>
      </c>
      <c r="D228" s="2">
        <f>IFERROR(__xludf.DUMMYFUNCTION("""COMPUTED_VALUE"""),45618.66666666667)</f>
        <v>45618.66667</v>
      </c>
      <c r="E228" s="1">
        <f>IFERROR(__xludf.DUMMYFUNCTION("""COMPUTED_VALUE"""),1159.42)</f>
        <v>1159.42</v>
      </c>
      <c r="G228" s="2">
        <f>IFERROR(__xludf.DUMMYFUNCTION("""COMPUTED_VALUE"""),45618.66666666667)</f>
        <v>45618.66667</v>
      </c>
      <c r="H228" s="1">
        <f>IFERROR(__xludf.DUMMYFUNCTION("""COMPUTED_VALUE"""),1148.5)</f>
        <v>1148.5</v>
      </c>
      <c r="J228" s="2">
        <f>IFERROR(__xludf.DUMMYFUNCTION("""COMPUTED_VALUE"""),45618.66666666667)</f>
        <v>45618.66667</v>
      </c>
      <c r="K228" s="1">
        <f>IFERROR(__xludf.DUMMYFUNCTION("""COMPUTED_VALUE"""),1158.0)</f>
        <v>1158</v>
      </c>
      <c r="M228" s="2">
        <f>IFERROR(__xludf.DUMMYFUNCTION("""COMPUTED_VALUE"""),45618.66666666667)</f>
        <v>45618.66667</v>
      </c>
      <c r="N228" s="1">
        <f>IFERROR(__xludf.DUMMYFUNCTION("""COMPUTED_VALUE"""),1.4776772E7)</f>
        <v>14776772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IFERROR(__xludf.DUMMYFUNCTION("""COMPUTED_VALUE"""),1165.42)</f>
        <v>1165.42</v>
      </c>
      <c r="D229" s="2">
        <f>IFERROR(__xludf.DUMMYFUNCTION("""COMPUTED_VALUE"""),45621.66666666667)</f>
        <v>45621.66667</v>
      </c>
      <c r="E229" s="1">
        <f>IFERROR(__xludf.DUMMYFUNCTION("""COMPUTED_VALUE"""),1175.33)</f>
        <v>1175.33</v>
      </c>
      <c r="G229" s="2">
        <f>IFERROR(__xludf.DUMMYFUNCTION("""COMPUTED_VALUE"""),45621.66666666667)</f>
        <v>45621.66667</v>
      </c>
      <c r="H229" s="1">
        <f>IFERROR(__xludf.DUMMYFUNCTION("""COMPUTED_VALUE"""),1162.45)</f>
        <v>1162.45</v>
      </c>
      <c r="J229" s="2">
        <f>IFERROR(__xludf.DUMMYFUNCTION("""COMPUTED_VALUE"""),45621.66666666667)</f>
        <v>45621.66667</v>
      </c>
      <c r="K229" s="1">
        <f>IFERROR(__xludf.DUMMYFUNCTION("""COMPUTED_VALUE"""),1169.51)</f>
        <v>1169.51</v>
      </c>
      <c r="M229" s="2">
        <f>IFERROR(__xludf.DUMMYFUNCTION("""COMPUTED_VALUE"""),45621.66666666667)</f>
        <v>45621.66667</v>
      </c>
      <c r="N229" s="1">
        <f>IFERROR(__xludf.DUMMYFUNCTION("""COMPUTED_VALUE"""),2.3068523E7)</f>
        <v>23068523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IFERROR(__xludf.DUMMYFUNCTION("""COMPUTED_VALUE"""),1166.82)</f>
        <v>1166.82</v>
      </c>
      <c r="D230" s="2">
        <f>IFERROR(__xludf.DUMMYFUNCTION("""COMPUTED_VALUE"""),45622.66666666667)</f>
        <v>45622.66667</v>
      </c>
      <c r="E230" s="1">
        <f>IFERROR(__xludf.DUMMYFUNCTION("""COMPUTED_VALUE"""),1175.15)</f>
        <v>1175.15</v>
      </c>
      <c r="G230" s="2">
        <f>IFERROR(__xludf.DUMMYFUNCTION("""COMPUTED_VALUE"""),45622.66666666667)</f>
        <v>45622.66667</v>
      </c>
      <c r="H230" s="1">
        <f>IFERROR(__xludf.DUMMYFUNCTION("""COMPUTED_VALUE"""),1165.33)</f>
        <v>1165.33</v>
      </c>
      <c r="J230" s="2">
        <f>IFERROR(__xludf.DUMMYFUNCTION("""COMPUTED_VALUE"""),45622.66666666667)</f>
        <v>45622.66667</v>
      </c>
      <c r="K230" s="1">
        <f>IFERROR(__xludf.DUMMYFUNCTION("""COMPUTED_VALUE"""),1174.21)</f>
        <v>1174.21</v>
      </c>
      <c r="M230" s="2">
        <f>IFERROR(__xludf.DUMMYFUNCTION("""COMPUTED_VALUE"""),45622.66666666667)</f>
        <v>45622.66667</v>
      </c>
      <c r="N230" s="1">
        <f>IFERROR(__xludf.DUMMYFUNCTION("""COMPUTED_VALUE"""),1.5940057E7)</f>
        <v>15940057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IFERROR(__xludf.DUMMYFUNCTION("""COMPUTED_VALUE"""),1181.46)</f>
        <v>1181.46</v>
      </c>
      <c r="D231" s="2">
        <f>IFERROR(__xludf.DUMMYFUNCTION("""COMPUTED_VALUE"""),45623.66666666667)</f>
        <v>45623.66667</v>
      </c>
      <c r="E231" s="1">
        <f>IFERROR(__xludf.DUMMYFUNCTION("""COMPUTED_VALUE"""),1181.87)</f>
        <v>1181.87</v>
      </c>
      <c r="G231" s="2">
        <f>IFERROR(__xludf.DUMMYFUNCTION("""COMPUTED_VALUE"""),45623.66666666667)</f>
        <v>45623.66667</v>
      </c>
      <c r="H231" s="1">
        <f>IFERROR(__xludf.DUMMYFUNCTION("""COMPUTED_VALUE"""),1170.11)</f>
        <v>1170.11</v>
      </c>
      <c r="J231" s="2">
        <f>IFERROR(__xludf.DUMMYFUNCTION("""COMPUTED_VALUE"""),45623.66666666667)</f>
        <v>45623.66667</v>
      </c>
      <c r="K231" s="1">
        <f>IFERROR(__xludf.DUMMYFUNCTION("""COMPUTED_VALUE"""),1171.58)</f>
        <v>1171.58</v>
      </c>
      <c r="M231" s="2">
        <f>IFERROR(__xludf.DUMMYFUNCTION("""COMPUTED_VALUE"""),45623.66666666667)</f>
        <v>45623.66667</v>
      </c>
      <c r="N231" s="1">
        <f>IFERROR(__xludf.DUMMYFUNCTION("""COMPUTED_VALUE"""),1.250436E7)</f>
        <v>12504360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IFERROR(__xludf.DUMMYFUNCTION("""COMPUTED_VALUE"""),1175.93)</f>
        <v>1175.93</v>
      </c>
      <c r="D232" s="2">
        <f>IFERROR(__xludf.DUMMYFUNCTION("""COMPUTED_VALUE"""),45625.54166666667)</f>
        <v>45625.54167</v>
      </c>
      <c r="E232" s="1">
        <f>IFERROR(__xludf.DUMMYFUNCTION("""COMPUTED_VALUE"""),1181.15)</f>
        <v>1181.15</v>
      </c>
      <c r="G232" s="2">
        <f>IFERROR(__xludf.DUMMYFUNCTION("""COMPUTED_VALUE"""),45625.54166666667)</f>
        <v>45625.54167</v>
      </c>
      <c r="H232" s="1">
        <f>IFERROR(__xludf.DUMMYFUNCTION("""COMPUTED_VALUE"""),1173.38)</f>
        <v>1173.38</v>
      </c>
      <c r="J232" s="2">
        <f>IFERROR(__xludf.DUMMYFUNCTION("""COMPUTED_VALUE"""),45625.54166666667)</f>
        <v>45625.54167</v>
      </c>
      <c r="K232" s="1">
        <f>IFERROR(__xludf.DUMMYFUNCTION("""COMPUTED_VALUE"""),1179.33)</f>
        <v>1179.33</v>
      </c>
      <c r="M232" s="2">
        <f>IFERROR(__xludf.DUMMYFUNCTION("""COMPUTED_VALUE"""),45625.54166666667)</f>
        <v>45625.54167</v>
      </c>
      <c r="N232" s="1">
        <f>IFERROR(__xludf.DUMMYFUNCTION("""COMPUTED_VALUE"""),9562554.0)</f>
        <v>9562554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IFERROR(__xludf.DUMMYFUNCTION("""COMPUTED_VALUE"""),1175.2)</f>
        <v>1175.2</v>
      </c>
      <c r="D233" s="2">
        <f>IFERROR(__xludf.DUMMYFUNCTION("""COMPUTED_VALUE"""),45628.66666666667)</f>
        <v>45628.66667</v>
      </c>
      <c r="E233" s="1">
        <f>IFERROR(__xludf.DUMMYFUNCTION("""COMPUTED_VALUE"""),1175.2)</f>
        <v>1175.2</v>
      </c>
      <c r="G233" s="2">
        <f>IFERROR(__xludf.DUMMYFUNCTION("""COMPUTED_VALUE"""),45628.66666666667)</f>
        <v>45628.66667</v>
      </c>
      <c r="H233" s="1">
        <f>IFERROR(__xludf.DUMMYFUNCTION("""COMPUTED_VALUE"""),1162.95)</f>
        <v>1162.95</v>
      </c>
      <c r="J233" s="2">
        <f>IFERROR(__xludf.DUMMYFUNCTION("""COMPUTED_VALUE"""),45628.66666666667)</f>
        <v>45628.66667</v>
      </c>
      <c r="K233" s="1">
        <f>IFERROR(__xludf.DUMMYFUNCTION("""COMPUTED_VALUE"""),1167.07)</f>
        <v>1167.07</v>
      </c>
      <c r="M233" s="2">
        <f>IFERROR(__xludf.DUMMYFUNCTION("""COMPUTED_VALUE"""),45628.66666666667)</f>
        <v>45628.66667</v>
      </c>
      <c r="N233" s="1">
        <f>IFERROR(__xludf.DUMMYFUNCTION("""COMPUTED_VALUE"""),1.7926344E7)</f>
        <v>17926344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IFERROR(__xludf.DUMMYFUNCTION("""COMPUTED_VALUE"""),1171.04)</f>
        <v>1171.04</v>
      </c>
      <c r="D234" s="2">
        <f>IFERROR(__xludf.DUMMYFUNCTION("""COMPUTED_VALUE"""),45629.66666666667)</f>
        <v>45629.66667</v>
      </c>
      <c r="E234" s="1">
        <f>IFERROR(__xludf.DUMMYFUNCTION("""COMPUTED_VALUE"""),1180.47)</f>
        <v>1180.47</v>
      </c>
      <c r="G234" s="2">
        <f>IFERROR(__xludf.DUMMYFUNCTION("""COMPUTED_VALUE"""),45629.66666666667)</f>
        <v>45629.66667</v>
      </c>
      <c r="H234" s="1">
        <f>IFERROR(__xludf.DUMMYFUNCTION("""COMPUTED_VALUE"""),1168.7)</f>
        <v>1168.7</v>
      </c>
      <c r="J234" s="2">
        <f>IFERROR(__xludf.DUMMYFUNCTION("""COMPUTED_VALUE"""),45629.66666666667)</f>
        <v>45629.66667</v>
      </c>
      <c r="K234" s="1">
        <f>IFERROR(__xludf.DUMMYFUNCTION("""COMPUTED_VALUE"""),1179.62)</f>
        <v>1179.62</v>
      </c>
      <c r="M234" s="2">
        <f>IFERROR(__xludf.DUMMYFUNCTION("""COMPUTED_VALUE"""),45629.66666666667)</f>
        <v>45629.66667</v>
      </c>
      <c r="N234" s="1">
        <f>IFERROR(__xludf.DUMMYFUNCTION("""COMPUTED_VALUE"""),2.039276E7)</f>
        <v>20392760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IFERROR(__xludf.DUMMYFUNCTION("""COMPUTED_VALUE"""),1177.41)</f>
        <v>1177.41</v>
      </c>
      <c r="D235" s="2">
        <f>IFERROR(__xludf.DUMMYFUNCTION("""COMPUTED_VALUE"""),45630.66666666667)</f>
        <v>45630.66667</v>
      </c>
      <c r="E235" s="1">
        <f>IFERROR(__xludf.DUMMYFUNCTION("""COMPUTED_VALUE"""),1190.45)</f>
        <v>1190.45</v>
      </c>
      <c r="G235" s="2">
        <f>IFERROR(__xludf.DUMMYFUNCTION("""COMPUTED_VALUE"""),45630.66666666667)</f>
        <v>45630.66667</v>
      </c>
      <c r="H235" s="1">
        <f>IFERROR(__xludf.DUMMYFUNCTION("""COMPUTED_VALUE"""),1177.0)</f>
        <v>1177</v>
      </c>
      <c r="J235" s="2">
        <f>IFERROR(__xludf.DUMMYFUNCTION("""COMPUTED_VALUE"""),45630.66666666667)</f>
        <v>45630.66667</v>
      </c>
      <c r="K235" s="1">
        <f>IFERROR(__xludf.DUMMYFUNCTION("""COMPUTED_VALUE"""),1190.28)</f>
        <v>1190.28</v>
      </c>
      <c r="M235" s="2">
        <f>IFERROR(__xludf.DUMMYFUNCTION("""COMPUTED_VALUE"""),45630.66666666667)</f>
        <v>45630.66667</v>
      </c>
      <c r="N235" s="1">
        <f>IFERROR(__xludf.DUMMYFUNCTION("""COMPUTED_VALUE"""),2.1215022E7)</f>
        <v>21215022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IFERROR(__xludf.DUMMYFUNCTION("""COMPUTED_VALUE"""),1182.33)</f>
        <v>1182.33</v>
      </c>
      <c r="D236" s="2">
        <f>IFERROR(__xludf.DUMMYFUNCTION("""COMPUTED_VALUE"""),45631.66666666667)</f>
        <v>45631.66667</v>
      </c>
      <c r="E236" s="1">
        <f>IFERROR(__xludf.DUMMYFUNCTION("""COMPUTED_VALUE"""),1200.48)</f>
        <v>1200.48</v>
      </c>
      <c r="G236" s="2">
        <f>IFERROR(__xludf.DUMMYFUNCTION("""COMPUTED_VALUE"""),45631.66666666667)</f>
        <v>45631.66667</v>
      </c>
      <c r="H236" s="1">
        <f>IFERROR(__xludf.DUMMYFUNCTION("""COMPUTED_VALUE"""),1179.16)</f>
        <v>1179.16</v>
      </c>
      <c r="J236" s="2">
        <f>IFERROR(__xludf.DUMMYFUNCTION("""COMPUTED_VALUE"""),45631.66666666667)</f>
        <v>45631.66667</v>
      </c>
      <c r="K236" s="1">
        <f>IFERROR(__xludf.DUMMYFUNCTION("""COMPUTED_VALUE"""),1198.02)</f>
        <v>1198.02</v>
      </c>
      <c r="M236" s="2">
        <f>IFERROR(__xludf.DUMMYFUNCTION("""COMPUTED_VALUE"""),45631.66666666667)</f>
        <v>45631.66667</v>
      </c>
      <c r="N236" s="1">
        <f>IFERROR(__xludf.DUMMYFUNCTION("""COMPUTED_VALUE"""),2.331916E7)</f>
        <v>23319160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IFERROR(__xludf.DUMMYFUNCTION("""COMPUTED_VALUE"""),1193.82)</f>
        <v>1193.82</v>
      </c>
      <c r="D237" s="2">
        <f>IFERROR(__xludf.DUMMYFUNCTION("""COMPUTED_VALUE"""),45632.66666666667)</f>
        <v>45632.66667</v>
      </c>
      <c r="E237" s="1">
        <f>IFERROR(__xludf.DUMMYFUNCTION("""COMPUTED_VALUE"""),1200.39)</f>
        <v>1200.39</v>
      </c>
      <c r="G237" s="2">
        <f>IFERROR(__xludf.DUMMYFUNCTION("""COMPUTED_VALUE"""),45632.66666666667)</f>
        <v>45632.66667</v>
      </c>
      <c r="H237" s="1">
        <f>IFERROR(__xludf.DUMMYFUNCTION("""COMPUTED_VALUE"""),1185.53)</f>
        <v>1185.53</v>
      </c>
      <c r="J237" s="2">
        <f>IFERROR(__xludf.DUMMYFUNCTION("""COMPUTED_VALUE"""),45632.66666666667)</f>
        <v>45632.66667</v>
      </c>
      <c r="K237" s="1">
        <f>IFERROR(__xludf.DUMMYFUNCTION("""COMPUTED_VALUE"""),1186.2)</f>
        <v>1186.2</v>
      </c>
      <c r="M237" s="2">
        <f>IFERROR(__xludf.DUMMYFUNCTION("""COMPUTED_VALUE"""),45632.66666666667)</f>
        <v>45632.66667</v>
      </c>
      <c r="N237" s="1">
        <f>IFERROR(__xludf.DUMMYFUNCTION("""COMPUTED_VALUE"""),1.8590499E7)</f>
        <v>18590499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IFERROR(__xludf.DUMMYFUNCTION("""COMPUTED_VALUE"""),1185.55)</f>
        <v>1185.55</v>
      </c>
      <c r="D238" s="2">
        <f>IFERROR(__xludf.DUMMYFUNCTION("""COMPUTED_VALUE"""),45635.66666666667)</f>
        <v>45635.66667</v>
      </c>
      <c r="E238" s="1">
        <f>IFERROR(__xludf.DUMMYFUNCTION("""COMPUTED_VALUE"""),1185.7)</f>
        <v>1185.7</v>
      </c>
      <c r="G238" s="2">
        <f>IFERROR(__xludf.DUMMYFUNCTION("""COMPUTED_VALUE"""),45635.66666666667)</f>
        <v>45635.66667</v>
      </c>
      <c r="H238" s="1">
        <f>IFERROR(__xludf.DUMMYFUNCTION("""COMPUTED_VALUE"""),1164.52)</f>
        <v>1164.52</v>
      </c>
      <c r="J238" s="2">
        <f>IFERROR(__xludf.DUMMYFUNCTION("""COMPUTED_VALUE"""),45635.66666666667)</f>
        <v>45635.66667</v>
      </c>
      <c r="K238" s="1">
        <f>IFERROR(__xludf.DUMMYFUNCTION("""COMPUTED_VALUE"""),1164.6)</f>
        <v>1164.6</v>
      </c>
      <c r="M238" s="2">
        <f>IFERROR(__xludf.DUMMYFUNCTION("""COMPUTED_VALUE"""),45635.66666666667)</f>
        <v>45635.66667</v>
      </c>
      <c r="N238" s="1">
        <f>IFERROR(__xludf.DUMMYFUNCTION("""COMPUTED_VALUE"""),2.4096829E7)</f>
        <v>24096829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IFERROR(__xludf.DUMMYFUNCTION("""COMPUTED_VALUE"""),1171.48)</f>
        <v>1171.48</v>
      </c>
      <c r="D239" s="2">
        <f>IFERROR(__xludf.DUMMYFUNCTION("""COMPUTED_VALUE"""),45636.66666666667)</f>
        <v>45636.66667</v>
      </c>
      <c r="E239" s="1">
        <f>IFERROR(__xludf.DUMMYFUNCTION("""COMPUTED_VALUE"""),1182.29)</f>
        <v>1182.29</v>
      </c>
      <c r="G239" s="2">
        <f>IFERROR(__xludf.DUMMYFUNCTION("""COMPUTED_VALUE"""),45636.66666666667)</f>
        <v>45636.66667</v>
      </c>
      <c r="H239" s="1">
        <f>IFERROR(__xludf.DUMMYFUNCTION("""COMPUTED_VALUE"""),1163.96)</f>
        <v>1163.96</v>
      </c>
      <c r="J239" s="2">
        <f>IFERROR(__xludf.DUMMYFUNCTION("""COMPUTED_VALUE"""),45636.66666666667)</f>
        <v>45636.66667</v>
      </c>
      <c r="K239" s="1">
        <f>IFERROR(__xludf.DUMMYFUNCTION("""COMPUTED_VALUE"""),1180.18)</f>
        <v>1180.18</v>
      </c>
      <c r="M239" s="2">
        <f>IFERROR(__xludf.DUMMYFUNCTION("""COMPUTED_VALUE"""),45636.66666666667)</f>
        <v>45636.66667</v>
      </c>
      <c r="N239" s="1">
        <f>IFERROR(__xludf.DUMMYFUNCTION("""COMPUTED_VALUE"""),3.8367705E7)</f>
        <v>38367705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IFERROR(__xludf.DUMMYFUNCTION("""COMPUTED_VALUE"""),1181.55)</f>
        <v>1181.55</v>
      </c>
      <c r="D240" s="2">
        <f>IFERROR(__xludf.DUMMYFUNCTION("""COMPUTED_VALUE"""),45637.66666666667)</f>
        <v>45637.66667</v>
      </c>
      <c r="E240" s="1">
        <f>IFERROR(__xludf.DUMMYFUNCTION("""COMPUTED_VALUE"""),1194.82)</f>
        <v>1194.82</v>
      </c>
      <c r="G240" s="2">
        <f>IFERROR(__xludf.DUMMYFUNCTION("""COMPUTED_VALUE"""),45637.66666666667)</f>
        <v>45637.66667</v>
      </c>
      <c r="H240" s="1">
        <f>IFERROR(__xludf.DUMMYFUNCTION("""COMPUTED_VALUE"""),1181.55)</f>
        <v>1181.55</v>
      </c>
      <c r="J240" s="2">
        <f>IFERROR(__xludf.DUMMYFUNCTION("""COMPUTED_VALUE"""),45637.66666666667)</f>
        <v>45637.66667</v>
      </c>
      <c r="K240" s="1">
        <f>IFERROR(__xludf.DUMMYFUNCTION("""COMPUTED_VALUE"""),1183.91)</f>
        <v>1183.91</v>
      </c>
      <c r="M240" s="2">
        <f>IFERROR(__xludf.DUMMYFUNCTION("""COMPUTED_VALUE"""),45637.66666666667)</f>
        <v>45637.66667</v>
      </c>
      <c r="N240" s="1">
        <f>IFERROR(__xludf.DUMMYFUNCTION("""COMPUTED_VALUE"""),4.6176309E7)</f>
        <v>46176309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IFERROR(__xludf.DUMMYFUNCTION("""COMPUTED_VALUE"""),1194.71)</f>
        <v>1194.71</v>
      </c>
      <c r="D241" s="2">
        <f>IFERROR(__xludf.DUMMYFUNCTION("""COMPUTED_VALUE"""),45638.66666666667)</f>
        <v>45638.66667</v>
      </c>
      <c r="E241" s="1">
        <f>IFERROR(__xludf.DUMMYFUNCTION("""COMPUTED_VALUE"""),1199.55)</f>
        <v>1199.55</v>
      </c>
      <c r="G241" s="2">
        <f>IFERROR(__xludf.DUMMYFUNCTION("""COMPUTED_VALUE"""),45638.66666666667)</f>
        <v>45638.66667</v>
      </c>
      <c r="H241" s="1">
        <f>IFERROR(__xludf.DUMMYFUNCTION("""COMPUTED_VALUE"""),1187.94)</f>
        <v>1187.94</v>
      </c>
      <c r="J241" s="2">
        <f>IFERROR(__xludf.DUMMYFUNCTION("""COMPUTED_VALUE"""),45638.66666666667)</f>
        <v>45638.66667</v>
      </c>
      <c r="K241" s="1">
        <f>IFERROR(__xludf.DUMMYFUNCTION("""COMPUTED_VALUE"""),1191.97)</f>
        <v>1191.97</v>
      </c>
      <c r="M241" s="2">
        <f>IFERROR(__xludf.DUMMYFUNCTION("""COMPUTED_VALUE"""),45638.66666666667)</f>
        <v>45638.66667</v>
      </c>
      <c r="N241" s="1">
        <f>IFERROR(__xludf.DUMMYFUNCTION("""COMPUTED_VALUE"""),3.9874948E7)</f>
        <v>39874948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IFERROR(__xludf.DUMMYFUNCTION("""COMPUTED_VALUE"""),1190.29)</f>
        <v>1190.29</v>
      </c>
      <c r="D242" s="2">
        <f>IFERROR(__xludf.DUMMYFUNCTION("""COMPUTED_VALUE"""),45639.66666666667)</f>
        <v>45639.66667</v>
      </c>
      <c r="E242" s="1">
        <f>IFERROR(__xludf.DUMMYFUNCTION("""COMPUTED_VALUE"""),1195.41)</f>
        <v>1195.41</v>
      </c>
      <c r="G242" s="2">
        <f>IFERROR(__xludf.DUMMYFUNCTION("""COMPUTED_VALUE"""),45639.66666666667)</f>
        <v>45639.66667</v>
      </c>
      <c r="H242" s="1">
        <f>IFERROR(__xludf.DUMMYFUNCTION("""COMPUTED_VALUE"""),1185.06)</f>
        <v>1185.06</v>
      </c>
      <c r="J242" s="2">
        <f>IFERROR(__xludf.DUMMYFUNCTION("""COMPUTED_VALUE"""),45639.66666666667)</f>
        <v>45639.66667</v>
      </c>
      <c r="K242" s="1">
        <f>IFERROR(__xludf.DUMMYFUNCTION("""COMPUTED_VALUE"""),1187.6)</f>
        <v>1187.6</v>
      </c>
      <c r="M242" s="2">
        <f>IFERROR(__xludf.DUMMYFUNCTION("""COMPUTED_VALUE"""),45639.66666666667)</f>
        <v>45639.66667</v>
      </c>
      <c r="N242" s="1">
        <f>IFERROR(__xludf.DUMMYFUNCTION("""COMPUTED_VALUE"""),2.5694272E7)</f>
        <v>25694272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IFERROR(__xludf.DUMMYFUNCTION("""COMPUTED_VALUE"""),1185.19)</f>
        <v>1185.19</v>
      </c>
      <c r="D243" s="2">
        <f>IFERROR(__xludf.DUMMYFUNCTION("""COMPUTED_VALUE"""),45642.66666666667)</f>
        <v>45642.66667</v>
      </c>
      <c r="E243" s="1">
        <f>IFERROR(__xludf.DUMMYFUNCTION("""COMPUTED_VALUE"""),1193.53)</f>
        <v>1193.53</v>
      </c>
      <c r="G243" s="2">
        <f>IFERROR(__xludf.DUMMYFUNCTION("""COMPUTED_VALUE"""),45642.66666666667)</f>
        <v>45642.66667</v>
      </c>
      <c r="H243" s="1">
        <f>IFERROR(__xludf.DUMMYFUNCTION("""COMPUTED_VALUE"""),1179.97)</f>
        <v>1179.97</v>
      </c>
      <c r="J243" s="2">
        <f>IFERROR(__xludf.DUMMYFUNCTION("""COMPUTED_VALUE"""),45642.66666666667)</f>
        <v>45642.66667</v>
      </c>
      <c r="K243" s="1">
        <f>IFERROR(__xludf.DUMMYFUNCTION("""COMPUTED_VALUE"""),1181.78)</f>
        <v>1181.78</v>
      </c>
      <c r="M243" s="2">
        <f>IFERROR(__xludf.DUMMYFUNCTION("""COMPUTED_VALUE"""),45642.66666666667)</f>
        <v>45642.66667</v>
      </c>
      <c r="N243" s="1">
        <f>IFERROR(__xludf.DUMMYFUNCTION("""COMPUTED_VALUE"""),2.374267E7)</f>
        <v>23742670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IFERROR(__xludf.DUMMYFUNCTION("""COMPUTED_VALUE"""),1175.66)</f>
        <v>1175.66</v>
      </c>
      <c r="D244" s="2">
        <f>IFERROR(__xludf.DUMMYFUNCTION("""COMPUTED_VALUE"""),45643.66666666667)</f>
        <v>45643.66667</v>
      </c>
      <c r="E244" s="1">
        <f>IFERROR(__xludf.DUMMYFUNCTION("""COMPUTED_VALUE"""),1180.19)</f>
        <v>1180.19</v>
      </c>
      <c r="G244" s="2">
        <f>IFERROR(__xludf.DUMMYFUNCTION("""COMPUTED_VALUE"""),45643.66666666667)</f>
        <v>45643.66667</v>
      </c>
      <c r="H244" s="1">
        <f>IFERROR(__xludf.DUMMYFUNCTION("""COMPUTED_VALUE"""),1160.04)</f>
        <v>1160.04</v>
      </c>
      <c r="J244" s="2">
        <f>IFERROR(__xludf.DUMMYFUNCTION("""COMPUTED_VALUE"""),45643.66666666667)</f>
        <v>45643.66667</v>
      </c>
      <c r="K244" s="1">
        <f>IFERROR(__xludf.DUMMYFUNCTION("""COMPUTED_VALUE"""),1164.93)</f>
        <v>1164.93</v>
      </c>
      <c r="M244" s="2">
        <f>IFERROR(__xludf.DUMMYFUNCTION("""COMPUTED_VALUE"""),45643.66666666667)</f>
        <v>45643.66667</v>
      </c>
      <c r="N244" s="1">
        <f>IFERROR(__xludf.DUMMYFUNCTION("""COMPUTED_VALUE"""),2.5076092E7)</f>
        <v>25076092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IFERROR(__xludf.DUMMYFUNCTION("""COMPUTED_VALUE"""),1163.85)</f>
        <v>1163.85</v>
      </c>
      <c r="D245" s="2">
        <f>IFERROR(__xludf.DUMMYFUNCTION("""COMPUTED_VALUE"""),45644.66666666667)</f>
        <v>45644.66667</v>
      </c>
      <c r="E245" s="1">
        <f>IFERROR(__xludf.DUMMYFUNCTION("""COMPUTED_VALUE"""),1170.79)</f>
        <v>1170.79</v>
      </c>
      <c r="G245" s="2">
        <f>IFERROR(__xludf.DUMMYFUNCTION("""COMPUTED_VALUE"""),45644.66666666667)</f>
        <v>45644.66667</v>
      </c>
      <c r="H245" s="1">
        <f>IFERROR(__xludf.DUMMYFUNCTION("""COMPUTED_VALUE"""),1144.65)</f>
        <v>1144.65</v>
      </c>
      <c r="J245" s="2">
        <f>IFERROR(__xludf.DUMMYFUNCTION("""COMPUTED_VALUE"""),45644.66666666667)</f>
        <v>45644.66667</v>
      </c>
      <c r="K245" s="1">
        <f>IFERROR(__xludf.DUMMYFUNCTION("""COMPUTED_VALUE"""),1145.27)</f>
        <v>1145.27</v>
      </c>
      <c r="M245" s="2">
        <f>IFERROR(__xludf.DUMMYFUNCTION("""COMPUTED_VALUE"""),45644.66666666667)</f>
        <v>45644.66667</v>
      </c>
      <c r="N245" s="1">
        <f>IFERROR(__xludf.DUMMYFUNCTION("""COMPUTED_VALUE"""),2.5036724E7)</f>
        <v>25036724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IFERROR(__xludf.DUMMYFUNCTION("""COMPUTED_VALUE"""),1145.35)</f>
        <v>1145.35</v>
      </c>
      <c r="D246" s="2">
        <f>IFERROR(__xludf.DUMMYFUNCTION("""COMPUTED_VALUE"""),45645.66666666667)</f>
        <v>45645.66667</v>
      </c>
      <c r="E246" s="1">
        <f>IFERROR(__xludf.DUMMYFUNCTION("""COMPUTED_VALUE"""),1156.14)</f>
        <v>1156.14</v>
      </c>
      <c r="G246" s="2">
        <f>IFERROR(__xludf.DUMMYFUNCTION("""COMPUTED_VALUE"""),45645.66666666667)</f>
        <v>45645.66667</v>
      </c>
      <c r="H246" s="1">
        <f>IFERROR(__xludf.DUMMYFUNCTION("""COMPUTED_VALUE"""),1143.11)</f>
        <v>1143.11</v>
      </c>
      <c r="J246" s="2">
        <f>IFERROR(__xludf.DUMMYFUNCTION("""COMPUTED_VALUE"""),45645.66666666667)</f>
        <v>45645.66667</v>
      </c>
      <c r="K246" s="1">
        <f>IFERROR(__xludf.DUMMYFUNCTION("""COMPUTED_VALUE"""),1145.11)</f>
        <v>1145.11</v>
      </c>
      <c r="M246" s="2">
        <f>IFERROR(__xludf.DUMMYFUNCTION("""COMPUTED_VALUE"""),45645.66666666667)</f>
        <v>45645.66667</v>
      </c>
      <c r="N246" s="1">
        <f>IFERROR(__xludf.DUMMYFUNCTION("""COMPUTED_VALUE"""),2.5971163E7)</f>
        <v>25971163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IFERROR(__xludf.DUMMYFUNCTION("""COMPUTED_VALUE"""),1144.83)</f>
        <v>1144.83</v>
      </c>
      <c r="D247" s="2">
        <f>IFERROR(__xludf.DUMMYFUNCTION("""COMPUTED_VALUE"""),45646.66666666667)</f>
        <v>45646.66667</v>
      </c>
      <c r="E247" s="1">
        <f>IFERROR(__xludf.DUMMYFUNCTION("""COMPUTED_VALUE"""),1159.21)</f>
        <v>1159.21</v>
      </c>
      <c r="G247" s="2">
        <f>IFERROR(__xludf.DUMMYFUNCTION("""COMPUTED_VALUE"""),45646.66666666667)</f>
        <v>45646.66667</v>
      </c>
      <c r="H247" s="1">
        <f>IFERROR(__xludf.DUMMYFUNCTION("""COMPUTED_VALUE"""),1140.95)</f>
        <v>1140.95</v>
      </c>
      <c r="J247" s="2">
        <f>IFERROR(__xludf.DUMMYFUNCTION("""COMPUTED_VALUE"""),45646.66666666667)</f>
        <v>45646.66667</v>
      </c>
      <c r="K247" s="1">
        <f>IFERROR(__xludf.DUMMYFUNCTION("""COMPUTED_VALUE"""),1148.93)</f>
        <v>1148.93</v>
      </c>
      <c r="M247" s="2">
        <f>IFERROR(__xludf.DUMMYFUNCTION("""COMPUTED_VALUE"""),45646.66666666667)</f>
        <v>45646.66667</v>
      </c>
      <c r="N247" s="1">
        <f>IFERROR(__xludf.DUMMYFUNCTION("""COMPUTED_VALUE"""),7.2606568E7)</f>
        <v>72606568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IFERROR(__xludf.DUMMYFUNCTION("""COMPUTED_VALUE"""),1143.54)</f>
        <v>1143.54</v>
      </c>
      <c r="D248" s="2">
        <f>IFERROR(__xludf.DUMMYFUNCTION("""COMPUTED_VALUE"""),45649.66666666667)</f>
        <v>45649.66667</v>
      </c>
      <c r="E248" s="1">
        <f>IFERROR(__xludf.DUMMYFUNCTION("""COMPUTED_VALUE"""),1146.81)</f>
        <v>1146.81</v>
      </c>
      <c r="G248" s="2">
        <f>IFERROR(__xludf.DUMMYFUNCTION("""COMPUTED_VALUE"""),45649.66666666667)</f>
        <v>45649.66667</v>
      </c>
      <c r="H248" s="1">
        <f>IFERROR(__xludf.DUMMYFUNCTION("""COMPUTED_VALUE"""),1130.27)</f>
        <v>1130.27</v>
      </c>
      <c r="J248" s="2">
        <f>IFERROR(__xludf.DUMMYFUNCTION("""COMPUTED_VALUE"""),45649.66666666667)</f>
        <v>45649.66667</v>
      </c>
      <c r="K248" s="1">
        <f>IFERROR(__xludf.DUMMYFUNCTION("""COMPUTED_VALUE"""),1141.91)</f>
        <v>1141.91</v>
      </c>
      <c r="M248" s="2">
        <f>IFERROR(__xludf.DUMMYFUNCTION("""COMPUTED_VALUE"""),45649.66666666667)</f>
        <v>45649.66667</v>
      </c>
      <c r="N248" s="1">
        <f>IFERROR(__xludf.DUMMYFUNCTION("""COMPUTED_VALUE"""),1.6313214E7)</f>
        <v>16313214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IFERROR(__xludf.DUMMYFUNCTION("""COMPUTED_VALUE"""),1144.15)</f>
        <v>1144.15</v>
      </c>
      <c r="D249" s="2">
        <f>IFERROR(__xludf.DUMMYFUNCTION("""COMPUTED_VALUE"""),45650.54166666667)</f>
        <v>45650.54167</v>
      </c>
      <c r="E249" s="1">
        <f>IFERROR(__xludf.DUMMYFUNCTION("""COMPUTED_VALUE"""),1156.39)</f>
        <v>1156.39</v>
      </c>
      <c r="G249" s="2">
        <f>IFERROR(__xludf.DUMMYFUNCTION("""COMPUTED_VALUE"""),45650.54166666667)</f>
        <v>45650.54167</v>
      </c>
      <c r="H249" s="1">
        <f>IFERROR(__xludf.DUMMYFUNCTION("""COMPUTED_VALUE"""),1141.37)</f>
        <v>1141.37</v>
      </c>
      <c r="J249" s="2">
        <f>IFERROR(__xludf.DUMMYFUNCTION("""COMPUTED_VALUE"""),45650.54166666667)</f>
        <v>45650.54167</v>
      </c>
      <c r="K249" s="1">
        <f>IFERROR(__xludf.DUMMYFUNCTION("""COMPUTED_VALUE"""),1156.32)</f>
        <v>1156.32</v>
      </c>
      <c r="M249" s="2">
        <f>IFERROR(__xludf.DUMMYFUNCTION("""COMPUTED_VALUE"""),45650.54166666667)</f>
        <v>45650.54167</v>
      </c>
      <c r="N249" s="1">
        <f>IFERROR(__xludf.DUMMYFUNCTION("""COMPUTED_VALUE"""),7181849.0)</f>
        <v>7181849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IFERROR(__xludf.DUMMYFUNCTION("""COMPUTED_VALUE"""),1151.77)</f>
        <v>1151.77</v>
      </c>
      <c r="D250" s="2">
        <f>IFERROR(__xludf.DUMMYFUNCTION("""COMPUTED_VALUE"""),45652.66666666667)</f>
        <v>45652.66667</v>
      </c>
      <c r="E250" s="1">
        <f>IFERROR(__xludf.DUMMYFUNCTION("""COMPUTED_VALUE"""),1161.95)</f>
        <v>1161.95</v>
      </c>
      <c r="G250" s="2">
        <f>IFERROR(__xludf.DUMMYFUNCTION("""COMPUTED_VALUE"""),45652.66666666667)</f>
        <v>45652.66667</v>
      </c>
      <c r="H250" s="1">
        <f>IFERROR(__xludf.DUMMYFUNCTION("""COMPUTED_VALUE"""),1150.87)</f>
        <v>1150.87</v>
      </c>
      <c r="J250" s="2">
        <f>IFERROR(__xludf.DUMMYFUNCTION("""COMPUTED_VALUE"""),45652.66666666667)</f>
        <v>45652.66667</v>
      </c>
      <c r="K250" s="1">
        <f>IFERROR(__xludf.DUMMYFUNCTION("""COMPUTED_VALUE"""),1160.46)</f>
        <v>1160.46</v>
      </c>
      <c r="M250" s="2">
        <f>IFERROR(__xludf.DUMMYFUNCTION("""COMPUTED_VALUE"""),45652.66666666667)</f>
        <v>45652.66667</v>
      </c>
      <c r="N250" s="1">
        <f>IFERROR(__xludf.DUMMYFUNCTION("""COMPUTED_VALUE"""),1.3235951E7)</f>
        <v>13235951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IFERROR(__xludf.DUMMYFUNCTION("""COMPUTED_VALUE"""),1152.38)</f>
        <v>1152.38</v>
      </c>
      <c r="D251" s="2">
        <f>IFERROR(__xludf.DUMMYFUNCTION("""COMPUTED_VALUE"""),45653.66666666667)</f>
        <v>45653.66667</v>
      </c>
      <c r="E251" s="1">
        <f>IFERROR(__xludf.DUMMYFUNCTION("""COMPUTED_VALUE"""),1160.91)</f>
        <v>1160.91</v>
      </c>
      <c r="G251" s="2">
        <f>IFERROR(__xludf.DUMMYFUNCTION("""COMPUTED_VALUE"""),45653.66666666667)</f>
        <v>45653.66667</v>
      </c>
      <c r="H251" s="1">
        <f>IFERROR(__xludf.DUMMYFUNCTION("""COMPUTED_VALUE"""),1148.63)</f>
        <v>1148.63</v>
      </c>
      <c r="J251" s="2">
        <f>IFERROR(__xludf.DUMMYFUNCTION("""COMPUTED_VALUE"""),45653.66666666667)</f>
        <v>45653.66667</v>
      </c>
      <c r="K251" s="1">
        <f>IFERROR(__xludf.DUMMYFUNCTION("""COMPUTED_VALUE"""),1152.24)</f>
        <v>1152.24</v>
      </c>
      <c r="M251" s="2">
        <f>IFERROR(__xludf.DUMMYFUNCTION("""COMPUTED_VALUE"""),45653.66666666667)</f>
        <v>45653.66667</v>
      </c>
      <c r="N251" s="1">
        <f>IFERROR(__xludf.DUMMYFUNCTION("""COMPUTED_VALUE"""),1.3083223E7)</f>
        <v>13083223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IFERROR(__xludf.DUMMYFUNCTION("""COMPUTED_VALUE"""),1145.22)</f>
        <v>1145.22</v>
      </c>
      <c r="D252" s="2">
        <f>IFERROR(__xludf.DUMMYFUNCTION("""COMPUTED_VALUE"""),45656.66666666667)</f>
        <v>45656.66667</v>
      </c>
      <c r="E252" s="1">
        <f>IFERROR(__xludf.DUMMYFUNCTION("""COMPUTED_VALUE"""),1146.76)</f>
        <v>1146.76</v>
      </c>
      <c r="G252" s="2">
        <f>IFERROR(__xludf.DUMMYFUNCTION("""COMPUTED_VALUE"""),45656.66666666667)</f>
        <v>45656.66667</v>
      </c>
      <c r="H252" s="1">
        <f>IFERROR(__xludf.DUMMYFUNCTION("""COMPUTED_VALUE"""),1132.39)</f>
        <v>1132.39</v>
      </c>
      <c r="J252" s="2">
        <f>IFERROR(__xludf.DUMMYFUNCTION("""COMPUTED_VALUE"""),45656.66666666667)</f>
        <v>45656.66667</v>
      </c>
      <c r="K252" s="1">
        <f>IFERROR(__xludf.DUMMYFUNCTION("""COMPUTED_VALUE"""),1138.95)</f>
        <v>1138.95</v>
      </c>
      <c r="M252" s="2">
        <f>IFERROR(__xludf.DUMMYFUNCTION("""COMPUTED_VALUE"""),45656.66666666667)</f>
        <v>45656.66667</v>
      </c>
      <c r="N252" s="1">
        <f>IFERROR(__xludf.DUMMYFUNCTION("""COMPUTED_VALUE"""),2.3538968E7)</f>
        <v>23538968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IFERROR(__xludf.DUMMYFUNCTION("""COMPUTED_VALUE"""),1142.23)</f>
        <v>1142.23</v>
      </c>
      <c r="D253" s="2">
        <f>IFERROR(__xludf.DUMMYFUNCTION("""COMPUTED_VALUE"""),45657.66666666667)</f>
        <v>45657.66667</v>
      </c>
      <c r="E253" s="1">
        <f>IFERROR(__xludf.DUMMYFUNCTION("""COMPUTED_VALUE"""),1146.97)</f>
        <v>1146.97</v>
      </c>
      <c r="G253" s="2">
        <f>IFERROR(__xludf.DUMMYFUNCTION("""COMPUTED_VALUE"""),45657.66666666667)</f>
        <v>45657.66667</v>
      </c>
      <c r="H253" s="1">
        <f>IFERROR(__xludf.DUMMYFUNCTION("""COMPUTED_VALUE"""),1135.57)</f>
        <v>1135.57</v>
      </c>
      <c r="J253" s="2">
        <f>IFERROR(__xludf.DUMMYFUNCTION("""COMPUTED_VALUE"""),45657.66666666667)</f>
        <v>45657.66667</v>
      </c>
      <c r="K253" s="1">
        <f>IFERROR(__xludf.DUMMYFUNCTION("""COMPUTED_VALUE"""),1137.39)</f>
        <v>1137.39</v>
      </c>
      <c r="M253" s="2">
        <f>IFERROR(__xludf.DUMMYFUNCTION("""COMPUTED_VALUE"""),45657.66666666667)</f>
        <v>45657.66667</v>
      </c>
      <c r="N253" s="1">
        <f>IFERROR(__xludf.DUMMYFUNCTION("""COMPUTED_VALUE"""),1.4792948E7)</f>
        <v>14792948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IFERROR(__xludf.DUMMYFUNCTION("""COMPUTED_VALUE"""),1144.58)</f>
        <v>1144.58</v>
      </c>
      <c r="D254" s="2">
        <f>IFERROR(__xludf.DUMMYFUNCTION("""COMPUTED_VALUE"""),45659.66666666667)</f>
        <v>45659.66667</v>
      </c>
      <c r="E254" s="1">
        <f>IFERROR(__xludf.DUMMYFUNCTION("""COMPUTED_VALUE"""),1153.58)</f>
        <v>1153.58</v>
      </c>
      <c r="G254" s="2">
        <f>IFERROR(__xludf.DUMMYFUNCTION("""COMPUTED_VALUE"""),45659.66666666667)</f>
        <v>45659.66667</v>
      </c>
      <c r="H254" s="1">
        <f>IFERROR(__xludf.DUMMYFUNCTION("""COMPUTED_VALUE"""),1141.44)</f>
        <v>1141.44</v>
      </c>
      <c r="J254" s="2">
        <f>IFERROR(__xludf.DUMMYFUNCTION("""COMPUTED_VALUE"""),45659.66666666667)</f>
        <v>45659.66667</v>
      </c>
      <c r="K254" s="1">
        <f>IFERROR(__xludf.DUMMYFUNCTION("""COMPUTED_VALUE"""),1143.97)</f>
        <v>1143.97</v>
      </c>
      <c r="M254" s="2">
        <f>IFERROR(__xludf.DUMMYFUNCTION("""COMPUTED_VALUE"""),45659.66666666667)</f>
        <v>45659.66667</v>
      </c>
      <c r="N254" s="1">
        <f>IFERROR(__xludf.DUMMYFUNCTION("""COMPUTED_VALUE"""),1.6633168E7)</f>
        <v>16633168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IFERROR(__xludf.DUMMYFUNCTION("""COMPUTED_VALUE"""),1143.3)</f>
        <v>1143.3</v>
      </c>
      <c r="D255" s="2">
        <f>IFERROR(__xludf.DUMMYFUNCTION("""COMPUTED_VALUE"""),45660.66666666667)</f>
        <v>45660.66667</v>
      </c>
      <c r="E255" s="1">
        <f>IFERROR(__xludf.DUMMYFUNCTION("""COMPUTED_VALUE"""),1149.3)</f>
        <v>1149.3</v>
      </c>
      <c r="G255" s="2">
        <f>IFERROR(__xludf.DUMMYFUNCTION("""COMPUTED_VALUE"""),45660.66666666667)</f>
        <v>45660.66667</v>
      </c>
      <c r="H255" s="1">
        <f>IFERROR(__xludf.DUMMYFUNCTION("""COMPUTED_VALUE"""),1137.0)</f>
        <v>1137</v>
      </c>
      <c r="J255" s="2">
        <f>IFERROR(__xludf.DUMMYFUNCTION("""COMPUTED_VALUE"""),45660.66666666667)</f>
        <v>45660.66667</v>
      </c>
      <c r="K255" s="1">
        <f>IFERROR(__xludf.DUMMYFUNCTION("""COMPUTED_VALUE"""),1146.93)</f>
        <v>1146.93</v>
      </c>
      <c r="M255" s="2">
        <f>IFERROR(__xludf.DUMMYFUNCTION("""COMPUTED_VALUE"""),45660.66666666667)</f>
        <v>45660.66667</v>
      </c>
      <c r="N255" s="1">
        <f>IFERROR(__xludf.DUMMYFUNCTION("""COMPUTED_VALUE"""),2.3982361E7)</f>
        <v>23982361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IFERROR(__xludf.DUMMYFUNCTION("""COMPUTED_VALUE"""),1147.56)</f>
        <v>1147.56</v>
      </c>
      <c r="D256" s="2">
        <f>IFERROR(__xludf.DUMMYFUNCTION("""COMPUTED_VALUE"""),45663.66666666667)</f>
        <v>45663.66667</v>
      </c>
      <c r="E256" s="1">
        <f>IFERROR(__xludf.DUMMYFUNCTION("""COMPUTED_VALUE"""),1152.37)</f>
        <v>1152.37</v>
      </c>
      <c r="G256" s="2">
        <f>IFERROR(__xludf.DUMMYFUNCTION("""COMPUTED_VALUE"""),45663.66666666667)</f>
        <v>45663.66667</v>
      </c>
      <c r="H256" s="1">
        <f>IFERROR(__xludf.DUMMYFUNCTION("""COMPUTED_VALUE"""),1138.59)</f>
        <v>1138.59</v>
      </c>
      <c r="J256" s="2">
        <f>IFERROR(__xludf.DUMMYFUNCTION("""COMPUTED_VALUE"""),45663.66666666667)</f>
        <v>45663.66667</v>
      </c>
      <c r="K256" s="1">
        <f>IFERROR(__xludf.DUMMYFUNCTION("""COMPUTED_VALUE"""),1140.22)</f>
        <v>1140.22</v>
      </c>
      <c r="M256" s="2">
        <f>IFERROR(__xludf.DUMMYFUNCTION("""COMPUTED_VALUE"""),45663.66666666667)</f>
        <v>45663.66667</v>
      </c>
      <c r="N256" s="1">
        <f>IFERROR(__xludf.DUMMYFUNCTION("""COMPUTED_VALUE"""),2.0732203E7)</f>
        <v>20732203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IFERROR(__xludf.DUMMYFUNCTION("""COMPUTED_VALUE"""),1144.53)</f>
        <v>1144.53</v>
      </c>
      <c r="D257" s="2">
        <f>IFERROR(__xludf.DUMMYFUNCTION("""COMPUTED_VALUE"""),45664.66666666667)</f>
        <v>45664.66667</v>
      </c>
      <c r="E257" s="1">
        <f>IFERROR(__xludf.DUMMYFUNCTION("""COMPUTED_VALUE"""),1147.91)</f>
        <v>1147.91</v>
      </c>
      <c r="G257" s="2">
        <f>IFERROR(__xludf.DUMMYFUNCTION("""COMPUTED_VALUE"""),45664.66666666667)</f>
        <v>45664.66667</v>
      </c>
      <c r="H257" s="1">
        <f>IFERROR(__xludf.DUMMYFUNCTION("""COMPUTED_VALUE"""),1125.37)</f>
        <v>1125.37</v>
      </c>
      <c r="J257" s="2">
        <f>IFERROR(__xludf.DUMMYFUNCTION("""COMPUTED_VALUE"""),45664.66666666667)</f>
        <v>45664.66667</v>
      </c>
      <c r="K257" s="1">
        <f>IFERROR(__xludf.DUMMYFUNCTION("""COMPUTED_VALUE"""),1129.05)</f>
        <v>1129.05</v>
      </c>
      <c r="M257" s="2">
        <f>IFERROR(__xludf.DUMMYFUNCTION("""COMPUTED_VALUE"""),45664.66666666667)</f>
        <v>45664.66667</v>
      </c>
      <c r="N257" s="1">
        <f>IFERROR(__xludf.DUMMYFUNCTION("""COMPUTED_VALUE"""),2.5704632E7)</f>
        <v>25704632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IFERROR(__xludf.DUMMYFUNCTION("""COMPUTED_VALUE"""),1130.41)</f>
        <v>1130.41</v>
      </c>
      <c r="D258" s="2">
        <f>IFERROR(__xludf.DUMMYFUNCTION("""COMPUTED_VALUE"""),45665.66666666667)</f>
        <v>45665.66667</v>
      </c>
      <c r="E258" s="1">
        <f>IFERROR(__xludf.DUMMYFUNCTION("""COMPUTED_VALUE"""),1136.41)</f>
        <v>1136.41</v>
      </c>
      <c r="G258" s="2">
        <f>IFERROR(__xludf.DUMMYFUNCTION("""COMPUTED_VALUE"""),45665.66666666667)</f>
        <v>45665.66667</v>
      </c>
      <c r="H258" s="1">
        <f>IFERROR(__xludf.DUMMYFUNCTION("""COMPUTED_VALUE"""),1119.16)</f>
        <v>1119.16</v>
      </c>
      <c r="J258" s="2">
        <f>IFERROR(__xludf.DUMMYFUNCTION("""COMPUTED_VALUE"""),45665.66666666667)</f>
        <v>45665.66667</v>
      </c>
      <c r="K258" s="1">
        <f>IFERROR(__xludf.DUMMYFUNCTION("""COMPUTED_VALUE"""),1136.17)</f>
        <v>1136.17</v>
      </c>
      <c r="M258" s="2">
        <f>IFERROR(__xludf.DUMMYFUNCTION("""COMPUTED_VALUE"""),45665.66666666667)</f>
        <v>45665.66667</v>
      </c>
      <c r="N258" s="1">
        <f>IFERROR(__xludf.DUMMYFUNCTION("""COMPUTED_VALUE"""),2.8624631E7)</f>
        <v>28624631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IFERROR(__xludf.DUMMYFUNCTION("""COMPUTED_VALUE"""),1127.66)</f>
        <v>1127.66</v>
      </c>
      <c r="D259" s="2">
        <f>IFERROR(__xludf.DUMMYFUNCTION("""COMPUTED_VALUE"""),45667.66666666667)</f>
        <v>45667.66667</v>
      </c>
      <c r="E259" s="1">
        <f>IFERROR(__xludf.DUMMYFUNCTION("""COMPUTED_VALUE"""),1133.22)</f>
        <v>1133.22</v>
      </c>
      <c r="G259" s="2">
        <f>IFERROR(__xludf.DUMMYFUNCTION("""COMPUTED_VALUE"""),45667.66666666667)</f>
        <v>45667.66667</v>
      </c>
      <c r="H259" s="1">
        <f>IFERROR(__xludf.DUMMYFUNCTION("""COMPUTED_VALUE"""),1125.4)</f>
        <v>1125.4</v>
      </c>
      <c r="J259" s="2">
        <f>IFERROR(__xludf.DUMMYFUNCTION("""COMPUTED_VALUE"""),45667.66666666667)</f>
        <v>45667.66667</v>
      </c>
      <c r="K259" s="1">
        <f>IFERROR(__xludf.DUMMYFUNCTION("""COMPUTED_VALUE"""),1125.82)</f>
        <v>1125.82</v>
      </c>
      <c r="M259" s="2">
        <f>IFERROR(__xludf.DUMMYFUNCTION("""COMPUTED_VALUE"""),45667.66666666667)</f>
        <v>45667.66667</v>
      </c>
      <c r="N259" s="1">
        <f>IFERROR(__xludf.DUMMYFUNCTION("""COMPUTED_VALUE"""),2.486796E7)</f>
        <v>24867960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IFERROR(__xludf.DUMMYFUNCTION("""COMPUTED_VALUE"""),1122.8)</f>
        <v>1122.8</v>
      </c>
      <c r="D260" s="2">
        <f>IFERROR(__xludf.DUMMYFUNCTION("""COMPUTED_VALUE"""),45670.66666666667)</f>
        <v>45670.66667</v>
      </c>
      <c r="E260" s="1">
        <f>IFERROR(__xludf.DUMMYFUNCTION("""COMPUTED_VALUE"""),1132.68)</f>
        <v>1132.68</v>
      </c>
      <c r="G260" s="2">
        <f>IFERROR(__xludf.DUMMYFUNCTION("""COMPUTED_VALUE"""),45670.66666666667)</f>
        <v>45670.66667</v>
      </c>
      <c r="H260" s="1">
        <f>IFERROR(__xludf.DUMMYFUNCTION("""COMPUTED_VALUE"""),1119.76)</f>
        <v>1119.76</v>
      </c>
      <c r="J260" s="2">
        <f>IFERROR(__xludf.DUMMYFUNCTION("""COMPUTED_VALUE"""),45670.66666666667)</f>
        <v>45670.66667</v>
      </c>
      <c r="K260" s="1">
        <f>IFERROR(__xludf.DUMMYFUNCTION("""COMPUTED_VALUE"""),1131.53)</f>
        <v>1131.53</v>
      </c>
      <c r="M260" s="2">
        <f>IFERROR(__xludf.DUMMYFUNCTION("""COMPUTED_VALUE"""),45670.66666666667)</f>
        <v>45670.66667</v>
      </c>
      <c r="N260" s="1">
        <f>IFERROR(__xludf.DUMMYFUNCTION("""COMPUTED_VALUE"""),4.7382359E7)</f>
        <v>47382359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IFERROR(__xludf.DUMMYFUNCTION("""COMPUTED_VALUE"""),1136.55)</f>
        <v>1136.55</v>
      </c>
      <c r="D261" s="2">
        <f>IFERROR(__xludf.DUMMYFUNCTION("""COMPUTED_VALUE"""),45671.66666666667)</f>
        <v>45671.66667</v>
      </c>
      <c r="E261" s="1">
        <f>IFERROR(__xludf.DUMMYFUNCTION("""COMPUTED_VALUE"""),1142.73)</f>
        <v>1142.73</v>
      </c>
      <c r="G261" s="2">
        <f>IFERROR(__xludf.DUMMYFUNCTION("""COMPUTED_VALUE"""),45671.66666666667)</f>
        <v>45671.66667</v>
      </c>
      <c r="H261" s="1">
        <f>IFERROR(__xludf.DUMMYFUNCTION("""COMPUTED_VALUE"""),1131.87)</f>
        <v>1131.87</v>
      </c>
      <c r="J261" s="2">
        <f>IFERROR(__xludf.DUMMYFUNCTION("""COMPUTED_VALUE"""),45671.66666666667)</f>
        <v>45671.66667</v>
      </c>
      <c r="K261" s="1">
        <f>IFERROR(__xludf.DUMMYFUNCTION("""COMPUTED_VALUE"""),1140.56)</f>
        <v>1140.56</v>
      </c>
      <c r="M261" s="2">
        <f>IFERROR(__xludf.DUMMYFUNCTION("""COMPUTED_VALUE"""),45671.66666666667)</f>
        <v>45671.66667</v>
      </c>
      <c r="N261" s="1">
        <f>IFERROR(__xludf.DUMMYFUNCTION("""COMPUTED_VALUE"""),2.3954269E7)</f>
        <v>23954269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IFERROR(__xludf.DUMMYFUNCTION("""COMPUTED_VALUE"""),1151.78)</f>
        <v>1151.78</v>
      </c>
      <c r="D262" s="2">
        <f>IFERROR(__xludf.DUMMYFUNCTION("""COMPUTED_VALUE"""),45672.66666666667)</f>
        <v>45672.66667</v>
      </c>
      <c r="E262" s="1">
        <f>IFERROR(__xludf.DUMMYFUNCTION("""COMPUTED_VALUE"""),1154.15)</f>
        <v>1154.15</v>
      </c>
      <c r="G262" s="2">
        <f>IFERROR(__xludf.DUMMYFUNCTION("""COMPUTED_VALUE"""),45672.66666666667)</f>
        <v>45672.66667</v>
      </c>
      <c r="H262" s="1">
        <f>IFERROR(__xludf.DUMMYFUNCTION("""COMPUTED_VALUE"""),1134.49)</f>
        <v>1134.49</v>
      </c>
      <c r="J262" s="2">
        <f>IFERROR(__xludf.DUMMYFUNCTION("""COMPUTED_VALUE"""),45672.66666666667)</f>
        <v>45672.66667</v>
      </c>
      <c r="K262" s="1">
        <f>IFERROR(__xludf.DUMMYFUNCTION("""COMPUTED_VALUE"""),1134.93)</f>
        <v>1134.93</v>
      </c>
      <c r="M262" s="2">
        <f>IFERROR(__xludf.DUMMYFUNCTION("""COMPUTED_VALUE"""),45672.66666666667)</f>
        <v>45672.66667</v>
      </c>
      <c r="N262" s="1">
        <f>IFERROR(__xludf.DUMMYFUNCTION("""COMPUTED_VALUE"""),2.3617257E7)</f>
        <v>23617257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IFERROR(__xludf.DUMMYFUNCTION("""COMPUTED_VALUE"""),1134.5)</f>
        <v>1134.5</v>
      </c>
      <c r="D263" s="2">
        <f>IFERROR(__xludf.DUMMYFUNCTION("""COMPUTED_VALUE"""),45673.66666666667)</f>
        <v>45673.66667</v>
      </c>
      <c r="E263" s="1">
        <f>IFERROR(__xludf.DUMMYFUNCTION("""COMPUTED_VALUE"""),1138.93)</f>
        <v>1138.93</v>
      </c>
      <c r="G263" s="2">
        <f>IFERROR(__xludf.DUMMYFUNCTION("""COMPUTED_VALUE"""),45673.66666666667)</f>
        <v>45673.66667</v>
      </c>
      <c r="H263" s="1">
        <f>IFERROR(__xludf.DUMMYFUNCTION("""COMPUTED_VALUE"""),1125.16)</f>
        <v>1125.16</v>
      </c>
      <c r="J263" s="2">
        <f>IFERROR(__xludf.DUMMYFUNCTION("""COMPUTED_VALUE"""),45673.66666666667)</f>
        <v>45673.66667</v>
      </c>
      <c r="K263" s="1">
        <f>IFERROR(__xludf.DUMMYFUNCTION("""COMPUTED_VALUE"""),1133.31)</f>
        <v>1133.31</v>
      </c>
      <c r="M263" s="2">
        <f>IFERROR(__xludf.DUMMYFUNCTION("""COMPUTED_VALUE"""),45673.66666666667)</f>
        <v>45673.66667</v>
      </c>
      <c r="N263" s="1">
        <f>IFERROR(__xludf.DUMMYFUNCTION("""COMPUTED_VALUE"""),2.0381638E7)</f>
        <v>20381638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IFERROR(__xludf.DUMMYFUNCTION("""COMPUTED_VALUE"""),1137.76)</f>
        <v>1137.76</v>
      </c>
      <c r="D264" s="2">
        <f>IFERROR(__xludf.DUMMYFUNCTION("""COMPUTED_VALUE"""),45674.66666666667)</f>
        <v>45674.66667</v>
      </c>
      <c r="E264" s="1">
        <f>IFERROR(__xludf.DUMMYFUNCTION("""COMPUTED_VALUE"""),1139.07)</f>
        <v>1139.07</v>
      </c>
      <c r="G264" s="2">
        <f>IFERROR(__xludf.DUMMYFUNCTION("""COMPUTED_VALUE"""),45674.66666666667)</f>
        <v>45674.66667</v>
      </c>
      <c r="H264" s="1">
        <f>IFERROR(__xludf.DUMMYFUNCTION("""COMPUTED_VALUE"""),1126.38)</f>
        <v>1126.38</v>
      </c>
      <c r="J264" s="2">
        <f>IFERROR(__xludf.DUMMYFUNCTION("""COMPUTED_VALUE"""),45674.66666666667)</f>
        <v>45674.66667</v>
      </c>
      <c r="K264" s="1">
        <f>IFERROR(__xludf.DUMMYFUNCTION("""COMPUTED_VALUE"""),1129.82)</f>
        <v>1129.82</v>
      </c>
      <c r="M264" s="2">
        <f>IFERROR(__xludf.DUMMYFUNCTION("""COMPUTED_VALUE"""),45674.66666666667)</f>
        <v>45674.66667</v>
      </c>
      <c r="N264" s="1">
        <f>IFERROR(__xludf.DUMMYFUNCTION("""COMPUTED_VALUE"""),2.2281855E7)</f>
        <v>22281855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IFERROR(__xludf.DUMMYFUNCTION("""COMPUTED_VALUE"""),1135.91)</f>
        <v>1135.91</v>
      </c>
      <c r="D265" s="2">
        <f>IFERROR(__xludf.DUMMYFUNCTION("""COMPUTED_VALUE"""),45678.66666666667)</f>
        <v>45678.66667</v>
      </c>
      <c r="E265" s="1">
        <f>IFERROR(__xludf.DUMMYFUNCTION("""COMPUTED_VALUE"""),1147.37)</f>
        <v>1147.37</v>
      </c>
      <c r="G265" s="2">
        <f>IFERROR(__xludf.DUMMYFUNCTION("""COMPUTED_VALUE"""),45678.66666666667)</f>
        <v>45678.66667</v>
      </c>
      <c r="H265" s="1">
        <f>IFERROR(__xludf.DUMMYFUNCTION("""COMPUTED_VALUE"""),1135.91)</f>
        <v>1135.91</v>
      </c>
      <c r="J265" s="2">
        <f>IFERROR(__xludf.DUMMYFUNCTION("""COMPUTED_VALUE"""),45678.66666666667)</f>
        <v>45678.66667</v>
      </c>
      <c r="K265" s="1">
        <f>IFERROR(__xludf.DUMMYFUNCTION("""COMPUTED_VALUE"""),1147.28)</f>
        <v>1147.28</v>
      </c>
      <c r="M265" s="2">
        <f>IFERROR(__xludf.DUMMYFUNCTION("""COMPUTED_VALUE"""),45678.66666666667)</f>
        <v>45678.66667</v>
      </c>
      <c r="N265" s="1">
        <f>IFERROR(__xludf.DUMMYFUNCTION("""COMPUTED_VALUE"""),2.05131E7)</f>
        <v>20513100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IFERROR(__xludf.DUMMYFUNCTION("""COMPUTED_VALUE"""),1147.76)</f>
        <v>1147.76</v>
      </c>
      <c r="D266" s="2">
        <f>IFERROR(__xludf.DUMMYFUNCTION("""COMPUTED_VALUE"""),45679.66666666667)</f>
        <v>45679.66667</v>
      </c>
      <c r="E266" s="1">
        <f>IFERROR(__xludf.DUMMYFUNCTION("""COMPUTED_VALUE"""),1148.79)</f>
        <v>1148.79</v>
      </c>
      <c r="G266" s="2">
        <f>IFERROR(__xludf.DUMMYFUNCTION("""COMPUTED_VALUE"""),45679.66666666667)</f>
        <v>45679.66667</v>
      </c>
      <c r="H266" s="1">
        <f>IFERROR(__xludf.DUMMYFUNCTION("""COMPUTED_VALUE"""),1137.82)</f>
        <v>1137.82</v>
      </c>
      <c r="J266" s="2">
        <f>IFERROR(__xludf.DUMMYFUNCTION("""COMPUTED_VALUE"""),45679.66666666667)</f>
        <v>45679.66667</v>
      </c>
      <c r="K266" s="1">
        <f>IFERROR(__xludf.DUMMYFUNCTION("""COMPUTED_VALUE"""),1142.47)</f>
        <v>1142.47</v>
      </c>
      <c r="M266" s="2">
        <f>IFERROR(__xludf.DUMMYFUNCTION("""COMPUTED_VALUE"""),45679.66666666667)</f>
        <v>45679.66667</v>
      </c>
      <c r="N266" s="1">
        <f>IFERROR(__xludf.DUMMYFUNCTION("""COMPUTED_VALUE"""),1.8984739E7)</f>
        <v>18984739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IFERROR(__xludf.DUMMYFUNCTION("""COMPUTED_VALUE"""),1138.15)</f>
        <v>1138.15</v>
      </c>
      <c r="D267" s="2">
        <f>IFERROR(__xludf.DUMMYFUNCTION("""COMPUTED_VALUE"""),45680.66666666667)</f>
        <v>45680.66667</v>
      </c>
      <c r="E267" s="1">
        <f>IFERROR(__xludf.DUMMYFUNCTION("""COMPUTED_VALUE"""),1146.73)</f>
        <v>1146.73</v>
      </c>
      <c r="G267" s="2">
        <f>IFERROR(__xludf.DUMMYFUNCTION("""COMPUTED_VALUE"""),45680.66666666667)</f>
        <v>45680.66667</v>
      </c>
      <c r="H267" s="1">
        <f>IFERROR(__xludf.DUMMYFUNCTION("""COMPUTED_VALUE"""),1137.28)</f>
        <v>1137.28</v>
      </c>
      <c r="J267" s="2">
        <f>IFERROR(__xludf.DUMMYFUNCTION("""COMPUTED_VALUE"""),45680.66666666667)</f>
        <v>45680.66667</v>
      </c>
      <c r="K267" s="1">
        <f>IFERROR(__xludf.DUMMYFUNCTION("""COMPUTED_VALUE"""),1144.59)</f>
        <v>1144.59</v>
      </c>
      <c r="M267" s="2">
        <f>IFERROR(__xludf.DUMMYFUNCTION("""COMPUTED_VALUE"""),45680.66666666667)</f>
        <v>45680.66667</v>
      </c>
      <c r="N267" s="1">
        <f>IFERROR(__xludf.DUMMYFUNCTION("""COMPUTED_VALUE"""),1.8895462E7)</f>
        <v>18895462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IFERROR(__xludf.DUMMYFUNCTION("""COMPUTED_VALUE"""),1141.76)</f>
        <v>1141.76</v>
      </c>
      <c r="D268" s="2">
        <f>IFERROR(__xludf.DUMMYFUNCTION("""COMPUTED_VALUE"""),45681.66666666667)</f>
        <v>45681.66667</v>
      </c>
      <c r="E268" s="1">
        <f>IFERROR(__xludf.DUMMYFUNCTION("""COMPUTED_VALUE"""),1153.34)</f>
        <v>1153.34</v>
      </c>
      <c r="G268" s="2">
        <f>IFERROR(__xludf.DUMMYFUNCTION("""COMPUTED_VALUE"""),45681.66666666667)</f>
        <v>45681.66667</v>
      </c>
      <c r="H268" s="1">
        <f>IFERROR(__xludf.DUMMYFUNCTION("""COMPUTED_VALUE"""),1139.77)</f>
        <v>1139.77</v>
      </c>
      <c r="J268" s="2">
        <f>IFERROR(__xludf.DUMMYFUNCTION("""COMPUTED_VALUE"""),45681.66666666667)</f>
        <v>45681.66667</v>
      </c>
      <c r="K268" s="1">
        <f>IFERROR(__xludf.DUMMYFUNCTION("""COMPUTED_VALUE"""),1153.12)</f>
        <v>1153.12</v>
      </c>
      <c r="M268" s="2">
        <f>IFERROR(__xludf.DUMMYFUNCTION("""COMPUTED_VALUE"""),45681.66666666667)</f>
        <v>45681.66667</v>
      </c>
      <c r="N268" s="1">
        <f>IFERROR(__xludf.DUMMYFUNCTION("""COMPUTED_VALUE"""),2.1562879E7)</f>
        <v>21562879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IFERROR(__xludf.DUMMYFUNCTION("""COMPUTED_VALUE"""),1154.43)</f>
        <v>1154.43</v>
      </c>
      <c r="D269" s="2">
        <f>IFERROR(__xludf.DUMMYFUNCTION("""COMPUTED_VALUE"""),45684.66666666667)</f>
        <v>45684.66667</v>
      </c>
      <c r="E269" s="1">
        <f>IFERROR(__xludf.DUMMYFUNCTION("""COMPUTED_VALUE"""),1178.54)</f>
        <v>1178.54</v>
      </c>
      <c r="G269" s="2">
        <f>IFERROR(__xludf.DUMMYFUNCTION("""COMPUTED_VALUE"""),45684.66666666667)</f>
        <v>45684.66667</v>
      </c>
      <c r="H269" s="1">
        <f>IFERROR(__xludf.DUMMYFUNCTION("""COMPUTED_VALUE"""),1154.02)</f>
        <v>1154.02</v>
      </c>
      <c r="J269" s="2">
        <f>IFERROR(__xludf.DUMMYFUNCTION("""COMPUTED_VALUE"""),45684.66666666667)</f>
        <v>45684.66667</v>
      </c>
      <c r="K269" s="1">
        <f>IFERROR(__xludf.DUMMYFUNCTION("""COMPUTED_VALUE"""),1178.19)</f>
        <v>1178.19</v>
      </c>
      <c r="M269" s="2">
        <f>IFERROR(__xludf.DUMMYFUNCTION("""COMPUTED_VALUE"""),45684.66666666667)</f>
        <v>45684.66667</v>
      </c>
      <c r="N269" s="1">
        <f>IFERROR(__xludf.DUMMYFUNCTION("""COMPUTED_VALUE"""),2.0300473E7)</f>
        <v>20300473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IFERROR(__xludf.DUMMYFUNCTION("""COMPUTED_VALUE"""),1167.37)</f>
        <v>1167.37</v>
      </c>
      <c r="D270" s="2">
        <f>IFERROR(__xludf.DUMMYFUNCTION("""COMPUTED_VALUE"""),45685.66666666667)</f>
        <v>45685.66667</v>
      </c>
      <c r="E270" s="1">
        <f>IFERROR(__xludf.DUMMYFUNCTION("""COMPUTED_VALUE"""),1173.41)</f>
        <v>1173.41</v>
      </c>
      <c r="G270" s="2">
        <f>IFERROR(__xludf.DUMMYFUNCTION("""COMPUTED_VALUE"""),45685.66666666667)</f>
        <v>45685.66667</v>
      </c>
      <c r="H270" s="1">
        <f>IFERROR(__xludf.DUMMYFUNCTION("""COMPUTED_VALUE"""),1159.07)</f>
        <v>1159.07</v>
      </c>
      <c r="J270" s="2">
        <f>IFERROR(__xludf.DUMMYFUNCTION("""COMPUTED_VALUE"""),45685.66666666667)</f>
        <v>45685.66667</v>
      </c>
      <c r="K270" s="1">
        <f>IFERROR(__xludf.DUMMYFUNCTION("""COMPUTED_VALUE"""),1162.31)</f>
        <v>1162.31</v>
      </c>
      <c r="M270" s="2">
        <f>IFERROR(__xludf.DUMMYFUNCTION("""COMPUTED_VALUE"""),45685.66666666667)</f>
        <v>45685.66667</v>
      </c>
      <c r="N270" s="1">
        <f>IFERROR(__xludf.DUMMYFUNCTION("""COMPUTED_VALUE"""),2.3224326E7)</f>
        <v>23224326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IFERROR(__xludf.DUMMYFUNCTION("""COMPUTED_VALUE"""),1165.77)</f>
        <v>1165.77</v>
      </c>
      <c r="D271" s="2">
        <f>IFERROR(__xludf.DUMMYFUNCTION("""COMPUTED_VALUE"""),45686.66666666667)</f>
        <v>45686.66667</v>
      </c>
      <c r="E271" s="1">
        <f>IFERROR(__xludf.DUMMYFUNCTION("""COMPUTED_VALUE"""),1178.12)</f>
        <v>1178.12</v>
      </c>
      <c r="G271" s="2">
        <f>IFERROR(__xludf.DUMMYFUNCTION("""COMPUTED_VALUE"""),45686.66666666667)</f>
        <v>45686.66667</v>
      </c>
      <c r="H271" s="1">
        <f>IFERROR(__xludf.DUMMYFUNCTION("""COMPUTED_VALUE"""),1165.06)</f>
        <v>1165.06</v>
      </c>
      <c r="J271" s="2">
        <f>IFERROR(__xludf.DUMMYFUNCTION("""COMPUTED_VALUE"""),45686.66666666667)</f>
        <v>45686.66667</v>
      </c>
      <c r="K271" s="1">
        <f>IFERROR(__xludf.DUMMYFUNCTION("""COMPUTED_VALUE"""),1171.96)</f>
        <v>1171.96</v>
      </c>
      <c r="M271" s="2">
        <f>IFERROR(__xludf.DUMMYFUNCTION("""COMPUTED_VALUE"""),45686.66666666667)</f>
        <v>45686.66667</v>
      </c>
      <c r="N271" s="1">
        <f>IFERROR(__xludf.DUMMYFUNCTION("""COMPUTED_VALUE"""),2.2678847E7)</f>
        <v>22678847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IFERROR(__xludf.DUMMYFUNCTION("""COMPUTED_VALUE"""),1178.07)</f>
        <v>1178.07</v>
      </c>
      <c r="D272" s="2">
        <f>IFERROR(__xludf.DUMMYFUNCTION("""COMPUTED_VALUE"""),45687.66666666667)</f>
        <v>45687.66667</v>
      </c>
      <c r="E272" s="1">
        <f>IFERROR(__xludf.DUMMYFUNCTION("""COMPUTED_VALUE"""),1186.41)</f>
        <v>1186.41</v>
      </c>
      <c r="G272" s="2">
        <f>IFERROR(__xludf.DUMMYFUNCTION("""COMPUTED_VALUE"""),45687.66666666667)</f>
        <v>45687.66667</v>
      </c>
      <c r="H272" s="1">
        <f>IFERROR(__xludf.DUMMYFUNCTION("""COMPUTED_VALUE"""),1175.89)</f>
        <v>1175.89</v>
      </c>
      <c r="J272" s="2">
        <f>IFERROR(__xludf.DUMMYFUNCTION("""COMPUTED_VALUE"""),45687.66666666667)</f>
        <v>45687.66667</v>
      </c>
      <c r="K272" s="1">
        <f>IFERROR(__xludf.DUMMYFUNCTION("""COMPUTED_VALUE"""),1180.62)</f>
        <v>1180.62</v>
      </c>
      <c r="M272" s="2">
        <f>IFERROR(__xludf.DUMMYFUNCTION("""COMPUTED_VALUE"""),45687.66666666667)</f>
        <v>45687.66667</v>
      </c>
      <c r="N272" s="1">
        <f>IFERROR(__xludf.DUMMYFUNCTION("""COMPUTED_VALUE"""),2.0933847E7)</f>
        <v>20933847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IFERROR(__xludf.DUMMYFUNCTION("""COMPUTED_VALUE"""),1178.02)</f>
        <v>1178.02</v>
      </c>
      <c r="D273" s="2">
        <f>IFERROR(__xludf.DUMMYFUNCTION("""COMPUTED_VALUE"""),45688.66666666667)</f>
        <v>45688.66667</v>
      </c>
      <c r="E273" s="1">
        <f>IFERROR(__xludf.DUMMYFUNCTION("""COMPUTED_VALUE"""),1188.7)</f>
        <v>1188.7</v>
      </c>
      <c r="G273" s="2">
        <f>IFERROR(__xludf.DUMMYFUNCTION("""COMPUTED_VALUE"""),45688.66666666667)</f>
        <v>45688.66667</v>
      </c>
      <c r="H273" s="1">
        <f>IFERROR(__xludf.DUMMYFUNCTION("""COMPUTED_VALUE"""),1176.64)</f>
        <v>1176.64</v>
      </c>
      <c r="J273" s="2">
        <f>IFERROR(__xludf.DUMMYFUNCTION("""COMPUTED_VALUE"""),45688.66666666667)</f>
        <v>45688.66667</v>
      </c>
      <c r="K273" s="1">
        <f>IFERROR(__xludf.DUMMYFUNCTION("""COMPUTED_VALUE"""),1180.41)</f>
        <v>1180.41</v>
      </c>
      <c r="M273" s="2">
        <f>IFERROR(__xludf.DUMMYFUNCTION("""COMPUTED_VALUE"""),45688.66666666667)</f>
        <v>45688.66667</v>
      </c>
      <c r="N273" s="1">
        <f>IFERROR(__xludf.DUMMYFUNCTION("""COMPUTED_VALUE"""),2.0548411E7)</f>
        <v>20548411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IFERROR(__xludf.DUMMYFUNCTION("""COMPUTED_VALUE"""),1164.67)</f>
        <v>1164.67</v>
      </c>
      <c r="D274" s="2">
        <f>IFERROR(__xludf.DUMMYFUNCTION("""COMPUTED_VALUE"""),45691.66666666667)</f>
        <v>45691.66667</v>
      </c>
      <c r="E274" s="1">
        <f>IFERROR(__xludf.DUMMYFUNCTION("""COMPUTED_VALUE"""),1196.77)</f>
        <v>1196.77</v>
      </c>
      <c r="G274" s="2">
        <f>IFERROR(__xludf.DUMMYFUNCTION("""COMPUTED_VALUE"""),45691.66666666667)</f>
        <v>45691.66667</v>
      </c>
      <c r="H274" s="1">
        <f>IFERROR(__xludf.DUMMYFUNCTION("""COMPUTED_VALUE"""),1162.55)</f>
        <v>1162.55</v>
      </c>
      <c r="J274" s="2">
        <f>IFERROR(__xludf.DUMMYFUNCTION("""COMPUTED_VALUE"""),45691.66666666667)</f>
        <v>45691.66667</v>
      </c>
      <c r="K274" s="1">
        <f>IFERROR(__xludf.DUMMYFUNCTION("""COMPUTED_VALUE"""),1185.6)</f>
        <v>1185.6</v>
      </c>
      <c r="M274" s="2">
        <f>IFERROR(__xludf.DUMMYFUNCTION("""COMPUTED_VALUE"""),45691.66666666667)</f>
        <v>45691.66667</v>
      </c>
      <c r="N274" s="1">
        <f>IFERROR(__xludf.DUMMYFUNCTION("""COMPUTED_VALUE"""),2.8484557E7)</f>
        <v>28484557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IFERROR(__xludf.DUMMYFUNCTION("""COMPUTED_VALUE"""),1187.56)</f>
        <v>1187.56</v>
      </c>
      <c r="D275" s="2">
        <f>IFERROR(__xludf.DUMMYFUNCTION("""COMPUTED_VALUE"""),45692.66666666667)</f>
        <v>45692.66667</v>
      </c>
      <c r="E275" s="1">
        <f>IFERROR(__xludf.DUMMYFUNCTION("""COMPUTED_VALUE"""),1200.73)</f>
        <v>1200.73</v>
      </c>
      <c r="G275" s="2">
        <f>IFERROR(__xludf.DUMMYFUNCTION("""COMPUTED_VALUE"""),45692.66666666667)</f>
        <v>45692.66667</v>
      </c>
      <c r="H275" s="1">
        <f>IFERROR(__xludf.DUMMYFUNCTION("""COMPUTED_VALUE"""),1185.55)</f>
        <v>1185.55</v>
      </c>
      <c r="J275" s="2">
        <f>IFERROR(__xludf.DUMMYFUNCTION("""COMPUTED_VALUE"""),45692.66666666667)</f>
        <v>45692.66667</v>
      </c>
      <c r="K275" s="1">
        <f>IFERROR(__xludf.DUMMYFUNCTION("""COMPUTED_VALUE"""),1195.47)</f>
        <v>1195.47</v>
      </c>
      <c r="M275" s="2">
        <f>IFERROR(__xludf.DUMMYFUNCTION("""COMPUTED_VALUE"""),45692.66666666667)</f>
        <v>45692.66667</v>
      </c>
      <c r="N275" s="1">
        <f>IFERROR(__xludf.DUMMYFUNCTION("""COMPUTED_VALUE"""),2.5275458E7)</f>
        <v>25275458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IFERROR(__xludf.DUMMYFUNCTION("""COMPUTED_VALUE"""),1194.7)</f>
        <v>1194.7</v>
      </c>
      <c r="D276" s="2">
        <f>IFERROR(__xludf.DUMMYFUNCTION("""COMPUTED_VALUE"""),45693.66666666667)</f>
        <v>45693.66667</v>
      </c>
      <c r="E276" s="1">
        <f>IFERROR(__xludf.DUMMYFUNCTION("""COMPUTED_VALUE"""),1207.08)</f>
        <v>1207.08</v>
      </c>
      <c r="G276" s="2">
        <f>IFERROR(__xludf.DUMMYFUNCTION("""COMPUTED_VALUE"""),45693.66666666667)</f>
        <v>45693.66667</v>
      </c>
      <c r="H276" s="1">
        <f>IFERROR(__xludf.DUMMYFUNCTION("""COMPUTED_VALUE"""),1189.36)</f>
        <v>1189.36</v>
      </c>
      <c r="J276" s="2">
        <f>IFERROR(__xludf.DUMMYFUNCTION("""COMPUTED_VALUE"""),45693.66666666667)</f>
        <v>45693.66667</v>
      </c>
      <c r="K276" s="1">
        <f>IFERROR(__xludf.DUMMYFUNCTION("""COMPUTED_VALUE"""),1205.31)</f>
        <v>1205.31</v>
      </c>
      <c r="M276" s="2">
        <f>IFERROR(__xludf.DUMMYFUNCTION("""COMPUTED_VALUE"""),45693.66666666667)</f>
        <v>45693.66667</v>
      </c>
      <c r="N276" s="1">
        <f>IFERROR(__xludf.DUMMYFUNCTION("""COMPUTED_VALUE"""),2.3591214E7)</f>
        <v>23591214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IFERROR(__xludf.DUMMYFUNCTION("""COMPUTED_VALUE"""),1212.2)</f>
        <v>1212.2</v>
      </c>
      <c r="D277" s="2">
        <f>IFERROR(__xludf.DUMMYFUNCTION("""COMPUTED_VALUE"""),45694.66666666667)</f>
        <v>45694.66667</v>
      </c>
      <c r="E277" s="1">
        <f>IFERROR(__xludf.DUMMYFUNCTION("""COMPUTED_VALUE"""),1212.42)</f>
        <v>1212.42</v>
      </c>
      <c r="G277" s="2">
        <f>IFERROR(__xludf.DUMMYFUNCTION("""COMPUTED_VALUE"""),45694.66666666667)</f>
        <v>45694.66667</v>
      </c>
      <c r="H277" s="1">
        <f>IFERROR(__xludf.DUMMYFUNCTION("""COMPUTED_VALUE"""),1197.56)</f>
        <v>1197.56</v>
      </c>
      <c r="J277" s="2">
        <f>IFERROR(__xludf.DUMMYFUNCTION("""COMPUTED_VALUE"""),45694.66666666667)</f>
        <v>45694.66667</v>
      </c>
      <c r="K277" s="1">
        <f>IFERROR(__xludf.DUMMYFUNCTION("""COMPUTED_VALUE"""),1201.88)</f>
        <v>1201.88</v>
      </c>
      <c r="M277" s="2">
        <f>IFERROR(__xludf.DUMMYFUNCTION("""COMPUTED_VALUE"""),45694.66666666667)</f>
        <v>45694.66667</v>
      </c>
      <c r="N277" s="1">
        <f>IFERROR(__xludf.DUMMYFUNCTION("""COMPUTED_VALUE"""),2.2333564E7)</f>
        <v>22333564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IFERROR(__xludf.DUMMYFUNCTION("""COMPUTED_VALUE"""),1204.33)</f>
        <v>1204.33</v>
      </c>
      <c r="D278" s="2">
        <f>IFERROR(__xludf.DUMMYFUNCTION("""COMPUTED_VALUE"""),45695.66666666667)</f>
        <v>45695.66667</v>
      </c>
      <c r="E278" s="1">
        <f>IFERROR(__xludf.DUMMYFUNCTION("""COMPUTED_VALUE"""),1204.58)</f>
        <v>1204.58</v>
      </c>
      <c r="G278" s="2">
        <f>IFERROR(__xludf.DUMMYFUNCTION("""COMPUTED_VALUE"""),45695.66666666667)</f>
        <v>45695.66667</v>
      </c>
      <c r="H278" s="1">
        <f>IFERROR(__xludf.DUMMYFUNCTION("""COMPUTED_VALUE"""),1193.36)</f>
        <v>1193.36</v>
      </c>
      <c r="J278" s="2">
        <f>IFERROR(__xludf.DUMMYFUNCTION("""COMPUTED_VALUE"""),45695.66666666667)</f>
        <v>45695.66667</v>
      </c>
      <c r="K278" s="1">
        <f>IFERROR(__xludf.DUMMYFUNCTION("""COMPUTED_VALUE"""),1195.92)</f>
        <v>1195.92</v>
      </c>
      <c r="M278" s="2">
        <f>IFERROR(__xludf.DUMMYFUNCTION("""COMPUTED_VALUE"""),45695.66666666667)</f>
        <v>45695.66667</v>
      </c>
      <c r="N278" s="1">
        <f>IFERROR(__xludf.DUMMYFUNCTION("""COMPUTED_VALUE"""),1.9587141E7)</f>
        <v>19587141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IFERROR(__xludf.DUMMYFUNCTION("""COMPUTED_VALUE"""),1197.49)</f>
        <v>1197.49</v>
      </c>
      <c r="D279" s="2">
        <f>IFERROR(__xludf.DUMMYFUNCTION("""COMPUTED_VALUE"""),45698.66666666667)</f>
        <v>45698.66667</v>
      </c>
      <c r="E279" s="1">
        <f>IFERROR(__xludf.DUMMYFUNCTION("""COMPUTED_VALUE"""),1199.24)</f>
        <v>1199.24</v>
      </c>
      <c r="G279" s="2">
        <f>IFERROR(__xludf.DUMMYFUNCTION("""COMPUTED_VALUE"""),45698.66666666667)</f>
        <v>45698.66667</v>
      </c>
      <c r="H279" s="1">
        <f>IFERROR(__xludf.DUMMYFUNCTION("""COMPUTED_VALUE"""),1192.48)</f>
        <v>1192.48</v>
      </c>
      <c r="J279" s="2">
        <f>IFERROR(__xludf.DUMMYFUNCTION("""COMPUTED_VALUE"""),45698.66666666667)</f>
        <v>45698.66667</v>
      </c>
      <c r="K279" s="1">
        <f>IFERROR(__xludf.DUMMYFUNCTION("""COMPUTED_VALUE"""),1199.14)</f>
        <v>1199.14</v>
      </c>
      <c r="M279" s="2">
        <f>IFERROR(__xludf.DUMMYFUNCTION("""COMPUTED_VALUE"""),45698.66666666667)</f>
        <v>45698.66667</v>
      </c>
      <c r="N279" s="1">
        <f>IFERROR(__xludf.DUMMYFUNCTION("""COMPUTED_VALUE"""),1.9097312E7)</f>
        <v>19097312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IFERROR(__xludf.DUMMYFUNCTION("""COMPUTED_VALUE"""),1196.37)</f>
        <v>1196.37</v>
      </c>
      <c r="D280" s="2">
        <f>IFERROR(__xludf.DUMMYFUNCTION("""COMPUTED_VALUE"""),45699.66666666667)</f>
        <v>45699.66667</v>
      </c>
      <c r="E280" s="1">
        <f>IFERROR(__xludf.DUMMYFUNCTION("""COMPUTED_VALUE"""),1197.88)</f>
        <v>1197.88</v>
      </c>
      <c r="G280" s="2">
        <f>IFERROR(__xludf.DUMMYFUNCTION("""COMPUTED_VALUE"""),45699.66666666667)</f>
        <v>45699.66667</v>
      </c>
      <c r="H280" s="1">
        <f>IFERROR(__xludf.DUMMYFUNCTION("""COMPUTED_VALUE"""),1187.72)</f>
        <v>1187.72</v>
      </c>
      <c r="J280" s="2">
        <f>IFERROR(__xludf.DUMMYFUNCTION("""COMPUTED_VALUE"""),45699.66666666667)</f>
        <v>45699.66667</v>
      </c>
      <c r="K280" s="1">
        <f>IFERROR(__xludf.DUMMYFUNCTION("""COMPUTED_VALUE"""),1192.17)</f>
        <v>1192.17</v>
      </c>
      <c r="M280" s="2">
        <f>IFERROR(__xludf.DUMMYFUNCTION("""COMPUTED_VALUE"""),45699.66666666667)</f>
        <v>45699.66667</v>
      </c>
      <c r="N280" s="1">
        <f>IFERROR(__xludf.DUMMYFUNCTION("""COMPUTED_VALUE"""),1.6964143E7)</f>
        <v>16964143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IFERROR(__xludf.DUMMYFUNCTION("""COMPUTED_VALUE"""),1184.15)</f>
        <v>1184.15</v>
      </c>
      <c r="D281" s="2">
        <f>IFERROR(__xludf.DUMMYFUNCTION("""COMPUTED_VALUE"""),45700.66666666667)</f>
        <v>45700.66667</v>
      </c>
      <c r="E281" s="1">
        <f>IFERROR(__xludf.DUMMYFUNCTION("""COMPUTED_VALUE"""),1204.51)</f>
        <v>1204.51</v>
      </c>
      <c r="G281" s="2">
        <f>IFERROR(__xludf.DUMMYFUNCTION("""COMPUTED_VALUE"""),45700.66666666667)</f>
        <v>45700.66667</v>
      </c>
      <c r="H281" s="1">
        <f>IFERROR(__xludf.DUMMYFUNCTION("""COMPUTED_VALUE"""),1184.15)</f>
        <v>1184.15</v>
      </c>
      <c r="J281" s="2">
        <f>IFERROR(__xludf.DUMMYFUNCTION("""COMPUTED_VALUE"""),45700.66666666667)</f>
        <v>45700.66667</v>
      </c>
      <c r="K281" s="1">
        <f>IFERROR(__xludf.DUMMYFUNCTION("""COMPUTED_VALUE"""),1203.89)</f>
        <v>1203.89</v>
      </c>
      <c r="M281" s="2">
        <f>IFERROR(__xludf.DUMMYFUNCTION("""COMPUTED_VALUE"""),45700.66666666667)</f>
        <v>45700.66667</v>
      </c>
      <c r="N281" s="1">
        <f>IFERROR(__xludf.DUMMYFUNCTION("""COMPUTED_VALUE"""),2.5146414E7)</f>
        <v>25146414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IFERROR(__xludf.DUMMYFUNCTION("""COMPUTED_VALUE"""),1206.11)</f>
        <v>1206.11</v>
      </c>
      <c r="D282" s="2">
        <f>IFERROR(__xludf.DUMMYFUNCTION("""COMPUTED_VALUE"""),45701.66666666667)</f>
        <v>45701.66667</v>
      </c>
      <c r="E282" s="1">
        <f>IFERROR(__xludf.DUMMYFUNCTION("""COMPUTED_VALUE"""),1220.86)</f>
        <v>1220.86</v>
      </c>
      <c r="G282" s="2">
        <f>IFERROR(__xludf.DUMMYFUNCTION("""COMPUTED_VALUE"""),45701.66666666667)</f>
        <v>45701.66667</v>
      </c>
      <c r="H282" s="1">
        <f>IFERROR(__xludf.DUMMYFUNCTION("""COMPUTED_VALUE"""),1197.88)</f>
        <v>1197.88</v>
      </c>
      <c r="J282" s="2">
        <f>IFERROR(__xludf.DUMMYFUNCTION("""COMPUTED_VALUE"""),45701.66666666667)</f>
        <v>45701.66667</v>
      </c>
      <c r="K282" s="1">
        <f>IFERROR(__xludf.DUMMYFUNCTION("""COMPUTED_VALUE"""),1219.94)</f>
        <v>1219.94</v>
      </c>
      <c r="M282" s="2">
        <f>IFERROR(__xludf.DUMMYFUNCTION("""COMPUTED_VALUE"""),45701.66666666667)</f>
        <v>45701.66667</v>
      </c>
      <c r="N282" s="1">
        <f>IFERROR(__xludf.DUMMYFUNCTION("""COMPUTED_VALUE"""),2.2415759E7)</f>
        <v>22415759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IFERROR(__xludf.DUMMYFUNCTION("""COMPUTED_VALUE"""),1220.37)</f>
        <v>1220.37</v>
      </c>
      <c r="D283" s="2">
        <f>IFERROR(__xludf.DUMMYFUNCTION("""COMPUTED_VALUE"""),45702.66666666667)</f>
        <v>45702.66667</v>
      </c>
      <c r="E283" s="1">
        <f>IFERROR(__xludf.DUMMYFUNCTION("""COMPUTED_VALUE"""),1221.08)</f>
        <v>1221.08</v>
      </c>
      <c r="G283" s="2">
        <f>IFERROR(__xludf.DUMMYFUNCTION("""COMPUTED_VALUE"""),45702.66666666667)</f>
        <v>45702.66667</v>
      </c>
      <c r="H283" s="1">
        <f>IFERROR(__xludf.DUMMYFUNCTION("""COMPUTED_VALUE"""),1210.95)</f>
        <v>1210.95</v>
      </c>
      <c r="J283" s="2">
        <f>IFERROR(__xludf.DUMMYFUNCTION("""COMPUTED_VALUE"""),45702.66666666667)</f>
        <v>45702.66667</v>
      </c>
      <c r="K283" s="1">
        <f>IFERROR(__xludf.DUMMYFUNCTION("""COMPUTED_VALUE"""),1211.03)</f>
        <v>1211.03</v>
      </c>
      <c r="M283" s="2">
        <f>IFERROR(__xludf.DUMMYFUNCTION("""COMPUTED_VALUE"""),45702.66666666667)</f>
        <v>45702.66667</v>
      </c>
      <c r="N283" s="1">
        <f>IFERROR(__xludf.DUMMYFUNCTION("""COMPUTED_VALUE"""),1.8804739E7)</f>
        <v>18804739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IFERROR(__xludf.DUMMYFUNCTION("""COMPUTED_VALUE"""),1212.47)</f>
        <v>1212.47</v>
      </c>
      <c r="D284" s="2">
        <f>IFERROR(__xludf.DUMMYFUNCTION("""COMPUTED_VALUE"""),45706.66666666667)</f>
        <v>45706.66667</v>
      </c>
      <c r="E284" s="1">
        <f>IFERROR(__xludf.DUMMYFUNCTION("""COMPUTED_VALUE"""),1213.62)</f>
        <v>1213.62</v>
      </c>
      <c r="G284" s="2">
        <f>IFERROR(__xludf.DUMMYFUNCTION("""COMPUTED_VALUE"""),45706.66666666667)</f>
        <v>45706.66667</v>
      </c>
      <c r="H284" s="1">
        <f>IFERROR(__xludf.DUMMYFUNCTION("""COMPUTED_VALUE"""),1198.0)</f>
        <v>1198</v>
      </c>
      <c r="J284" s="2">
        <f>IFERROR(__xludf.DUMMYFUNCTION("""COMPUTED_VALUE"""),45706.66666666667)</f>
        <v>45706.66667</v>
      </c>
      <c r="K284" s="1">
        <f>IFERROR(__xludf.DUMMYFUNCTION("""COMPUTED_VALUE"""),1198.89)</f>
        <v>1198.89</v>
      </c>
      <c r="M284" s="2">
        <f>IFERROR(__xludf.DUMMYFUNCTION("""COMPUTED_VALUE"""),45706.66666666667)</f>
        <v>45706.66667</v>
      </c>
      <c r="N284" s="1">
        <f>IFERROR(__xludf.DUMMYFUNCTION("""COMPUTED_VALUE"""),2.444728E7)</f>
        <v>24447280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IFERROR(__xludf.DUMMYFUNCTION("""COMPUTED_VALUE"""),1200.01)</f>
        <v>1200.01</v>
      </c>
      <c r="D285" s="2">
        <f>IFERROR(__xludf.DUMMYFUNCTION("""COMPUTED_VALUE"""),45707.66666666667)</f>
        <v>45707.66667</v>
      </c>
      <c r="E285" s="1">
        <f>IFERROR(__xludf.DUMMYFUNCTION("""COMPUTED_VALUE"""),1214.82)</f>
        <v>1214.82</v>
      </c>
      <c r="G285" s="2">
        <f>IFERROR(__xludf.DUMMYFUNCTION("""COMPUTED_VALUE"""),45707.66666666667)</f>
        <v>45707.66667</v>
      </c>
      <c r="H285" s="1">
        <f>IFERROR(__xludf.DUMMYFUNCTION("""COMPUTED_VALUE"""),1197.52)</f>
        <v>1197.52</v>
      </c>
      <c r="J285" s="2">
        <f>IFERROR(__xludf.DUMMYFUNCTION("""COMPUTED_VALUE"""),45707.66666666667)</f>
        <v>45707.66667</v>
      </c>
      <c r="K285" s="1">
        <f>IFERROR(__xludf.DUMMYFUNCTION("""COMPUTED_VALUE"""),1210.7)</f>
        <v>1210.7</v>
      </c>
      <c r="M285" s="2">
        <f>IFERROR(__xludf.DUMMYFUNCTION("""COMPUTED_VALUE"""),45707.66666666667)</f>
        <v>45707.66667</v>
      </c>
      <c r="N285" s="1">
        <f>IFERROR(__xludf.DUMMYFUNCTION("""COMPUTED_VALUE"""),2.5440137E7)</f>
        <v>25440137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IFERROR(__xludf.DUMMYFUNCTION("""COMPUTED_VALUE"""),1201.77)</f>
        <v>1201.77</v>
      </c>
      <c r="D286" s="2">
        <f>IFERROR(__xludf.DUMMYFUNCTION("""COMPUTED_VALUE"""),45708.66666666667)</f>
        <v>45708.66667</v>
      </c>
      <c r="E286" s="1">
        <f>IFERROR(__xludf.DUMMYFUNCTION("""COMPUTED_VALUE"""),1209.52)</f>
        <v>1209.52</v>
      </c>
      <c r="G286" s="2">
        <f>IFERROR(__xludf.DUMMYFUNCTION("""COMPUTED_VALUE"""),45708.66666666667)</f>
        <v>45708.66667</v>
      </c>
      <c r="H286" s="1">
        <f>IFERROR(__xludf.DUMMYFUNCTION("""COMPUTED_VALUE"""),1193.98)</f>
        <v>1193.98</v>
      </c>
      <c r="J286" s="2">
        <f>IFERROR(__xludf.DUMMYFUNCTION("""COMPUTED_VALUE"""),45708.66666666667)</f>
        <v>45708.66667</v>
      </c>
      <c r="K286" s="1">
        <f>IFERROR(__xludf.DUMMYFUNCTION("""COMPUTED_VALUE"""),1197.64)</f>
        <v>1197.64</v>
      </c>
      <c r="M286" s="2">
        <f>IFERROR(__xludf.DUMMYFUNCTION("""COMPUTED_VALUE"""),45708.66666666667)</f>
        <v>45708.66667</v>
      </c>
      <c r="N286" s="1">
        <f>IFERROR(__xludf.DUMMYFUNCTION("""COMPUTED_VALUE"""),2.6789264E7)</f>
        <v>26789264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IFERROR(__xludf.DUMMYFUNCTION("""COMPUTED_VALUE"""),1189.39)</f>
        <v>1189.39</v>
      </c>
      <c r="D287" s="2">
        <f>IFERROR(__xludf.DUMMYFUNCTION("""COMPUTED_VALUE"""),45709.66666666667)</f>
        <v>45709.66667</v>
      </c>
      <c r="E287" s="1">
        <f>IFERROR(__xludf.DUMMYFUNCTION("""COMPUTED_VALUE"""),1189.39)</f>
        <v>1189.39</v>
      </c>
      <c r="G287" s="2">
        <f>IFERROR(__xludf.DUMMYFUNCTION("""COMPUTED_VALUE"""),45709.66666666667)</f>
        <v>45709.66667</v>
      </c>
      <c r="H287" s="1">
        <f>IFERROR(__xludf.DUMMYFUNCTION("""COMPUTED_VALUE"""),1168.67)</f>
        <v>1168.67</v>
      </c>
      <c r="J287" s="2">
        <f>IFERROR(__xludf.DUMMYFUNCTION("""COMPUTED_VALUE"""),45709.66666666667)</f>
        <v>45709.66667</v>
      </c>
      <c r="K287" s="1">
        <f>IFERROR(__xludf.DUMMYFUNCTION("""COMPUTED_VALUE"""),1177.92)</f>
        <v>1177.92</v>
      </c>
      <c r="M287" s="2">
        <f>IFERROR(__xludf.DUMMYFUNCTION("""COMPUTED_VALUE"""),45709.66666666667)</f>
        <v>45709.66667</v>
      </c>
      <c r="N287" s="1">
        <f>IFERROR(__xludf.DUMMYFUNCTION("""COMPUTED_VALUE"""),3.5420738E7)</f>
        <v>35420738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IFERROR(__xludf.DUMMYFUNCTION("""COMPUTED_VALUE"""),1169.76)</f>
        <v>1169.76</v>
      </c>
      <c r="D288" s="2">
        <f>IFERROR(__xludf.DUMMYFUNCTION("""COMPUTED_VALUE"""),45712.66666666667)</f>
        <v>45712.66667</v>
      </c>
      <c r="E288" s="1">
        <f>IFERROR(__xludf.DUMMYFUNCTION("""COMPUTED_VALUE"""),1182.5)</f>
        <v>1182.5</v>
      </c>
      <c r="G288" s="2">
        <f>IFERROR(__xludf.DUMMYFUNCTION("""COMPUTED_VALUE"""),45712.66666666667)</f>
        <v>45712.66667</v>
      </c>
      <c r="H288" s="1">
        <f>IFERROR(__xludf.DUMMYFUNCTION("""COMPUTED_VALUE"""),1169.76)</f>
        <v>1169.76</v>
      </c>
      <c r="J288" s="2">
        <f>IFERROR(__xludf.DUMMYFUNCTION("""COMPUTED_VALUE"""),45712.66666666667)</f>
        <v>45712.66667</v>
      </c>
      <c r="K288" s="1">
        <f>IFERROR(__xludf.DUMMYFUNCTION("""COMPUTED_VALUE"""),1179.84)</f>
        <v>1179.84</v>
      </c>
      <c r="M288" s="2">
        <f>IFERROR(__xludf.DUMMYFUNCTION("""COMPUTED_VALUE"""),45712.66666666667)</f>
        <v>45712.66667</v>
      </c>
      <c r="N288" s="1">
        <f>IFERROR(__xludf.DUMMYFUNCTION("""COMPUTED_VALUE"""),2.2876204E7)</f>
        <v>22876204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IFERROR(__xludf.DUMMYFUNCTION("""COMPUTED_VALUE"""),1180.82)</f>
        <v>1180.82</v>
      </c>
      <c r="D289" s="2">
        <f>IFERROR(__xludf.DUMMYFUNCTION("""COMPUTED_VALUE"""),45713.66666666667)</f>
        <v>45713.66667</v>
      </c>
      <c r="E289" s="1">
        <f>IFERROR(__xludf.DUMMYFUNCTION("""COMPUTED_VALUE"""),1189.19)</f>
        <v>1189.19</v>
      </c>
      <c r="G289" s="2">
        <f>IFERROR(__xludf.DUMMYFUNCTION("""COMPUTED_VALUE"""),45713.66666666667)</f>
        <v>45713.66667</v>
      </c>
      <c r="H289" s="1">
        <f>IFERROR(__xludf.DUMMYFUNCTION("""COMPUTED_VALUE"""),1179.44)</f>
        <v>1179.44</v>
      </c>
      <c r="J289" s="2">
        <f>IFERROR(__xludf.DUMMYFUNCTION("""COMPUTED_VALUE"""),45713.66666666667)</f>
        <v>45713.66667</v>
      </c>
      <c r="K289" s="1">
        <f>IFERROR(__xludf.DUMMYFUNCTION("""COMPUTED_VALUE"""),1186.98)</f>
        <v>1186.98</v>
      </c>
      <c r="M289" s="2">
        <f>IFERROR(__xludf.DUMMYFUNCTION("""COMPUTED_VALUE"""),45713.66666666667)</f>
        <v>45713.66667</v>
      </c>
      <c r="N289" s="1">
        <f>IFERROR(__xludf.DUMMYFUNCTION("""COMPUTED_VALUE"""),2.9161378E7)</f>
        <v>29161378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IFERROR(__xludf.DUMMYFUNCTION("""COMPUTED_VALUE"""),1175.13)</f>
        <v>1175.13</v>
      </c>
      <c r="D290" s="2">
        <f>IFERROR(__xludf.DUMMYFUNCTION("""COMPUTED_VALUE"""),45714.66666666667)</f>
        <v>45714.66667</v>
      </c>
      <c r="E290" s="1">
        <f>IFERROR(__xludf.DUMMYFUNCTION("""COMPUTED_VALUE"""),1189.7)</f>
        <v>1189.7</v>
      </c>
      <c r="G290" s="2">
        <f>IFERROR(__xludf.DUMMYFUNCTION("""COMPUTED_VALUE"""),45714.66666666667)</f>
        <v>45714.66667</v>
      </c>
      <c r="H290" s="1">
        <f>IFERROR(__xludf.DUMMYFUNCTION("""COMPUTED_VALUE"""),1171.94)</f>
        <v>1171.94</v>
      </c>
      <c r="J290" s="2">
        <f>IFERROR(__xludf.DUMMYFUNCTION("""COMPUTED_VALUE"""),45714.66666666667)</f>
        <v>45714.66667</v>
      </c>
      <c r="K290" s="1">
        <f>IFERROR(__xludf.DUMMYFUNCTION("""COMPUTED_VALUE"""),1175.03)</f>
        <v>1175.03</v>
      </c>
      <c r="M290" s="2">
        <f>IFERROR(__xludf.DUMMYFUNCTION("""COMPUTED_VALUE"""),45714.66666666667)</f>
        <v>45714.66667</v>
      </c>
      <c r="N290" s="1">
        <f>IFERROR(__xludf.DUMMYFUNCTION("""COMPUTED_VALUE"""),3.1167539E7)</f>
        <v>31167539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IFERROR(__xludf.DUMMYFUNCTION("""COMPUTED_VALUE"""),1177.59)</f>
        <v>1177.59</v>
      </c>
      <c r="D291" s="2">
        <f>IFERROR(__xludf.DUMMYFUNCTION("""COMPUTED_VALUE"""),45715.66666666667)</f>
        <v>45715.66667</v>
      </c>
      <c r="E291" s="1">
        <f>IFERROR(__xludf.DUMMYFUNCTION("""COMPUTED_VALUE"""),1182.18)</f>
        <v>1182.18</v>
      </c>
      <c r="G291" s="2">
        <f>IFERROR(__xludf.DUMMYFUNCTION("""COMPUTED_VALUE"""),45715.66666666667)</f>
        <v>45715.66667</v>
      </c>
      <c r="H291" s="1">
        <f>IFERROR(__xludf.DUMMYFUNCTION("""COMPUTED_VALUE"""),1165.66)</f>
        <v>1165.66</v>
      </c>
      <c r="J291" s="2">
        <f>IFERROR(__xludf.DUMMYFUNCTION("""COMPUTED_VALUE"""),45715.66666666667)</f>
        <v>45715.66667</v>
      </c>
      <c r="K291" s="1">
        <f>IFERROR(__xludf.DUMMYFUNCTION("""COMPUTED_VALUE"""),1166.3)</f>
        <v>1166.3</v>
      </c>
      <c r="M291" s="2">
        <f>IFERROR(__xludf.DUMMYFUNCTION("""COMPUTED_VALUE"""),45715.66666666667)</f>
        <v>45715.66667</v>
      </c>
      <c r="N291" s="1">
        <f>IFERROR(__xludf.DUMMYFUNCTION("""COMPUTED_VALUE"""),2.2329661E7)</f>
        <v>22329661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IFERROR(__xludf.DUMMYFUNCTION("""COMPUTED_VALUE"""),1171.3)</f>
        <v>1171.3</v>
      </c>
      <c r="D292" s="2">
        <f>IFERROR(__xludf.DUMMYFUNCTION("""COMPUTED_VALUE"""),45716.66666666667)</f>
        <v>45716.66667</v>
      </c>
      <c r="E292" s="1">
        <f>IFERROR(__xludf.DUMMYFUNCTION("""COMPUTED_VALUE"""),1186.41)</f>
        <v>1186.41</v>
      </c>
      <c r="G292" s="2">
        <f>IFERROR(__xludf.DUMMYFUNCTION("""COMPUTED_VALUE"""),45716.66666666667)</f>
        <v>45716.66667</v>
      </c>
      <c r="H292" s="1">
        <f>IFERROR(__xludf.DUMMYFUNCTION("""COMPUTED_VALUE"""),1170.71)</f>
        <v>1170.71</v>
      </c>
      <c r="J292" s="2">
        <f>IFERROR(__xludf.DUMMYFUNCTION("""COMPUTED_VALUE"""),45716.66666666667)</f>
        <v>45716.66667</v>
      </c>
      <c r="K292" s="1">
        <f>IFERROR(__xludf.DUMMYFUNCTION("""COMPUTED_VALUE"""),1186.01)</f>
        <v>1186.01</v>
      </c>
      <c r="M292" s="2">
        <f>IFERROR(__xludf.DUMMYFUNCTION("""COMPUTED_VALUE"""),45716.66666666667)</f>
        <v>45716.66667</v>
      </c>
      <c r="N292" s="1">
        <f>IFERROR(__xludf.DUMMYFUNCTION("""COMPUTED_VALUE"""),3.1445038E7)</f>
        <v>31445038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IFERROR(__xludf.DUMMYFUNCTION("""COMPUTED_VALUE"""),1187.63)</f>
        <v>1187.63</v>
      </c>
      <c r="D293" s="2">
        <f>IFERROR(__xludf.DUMMYFUNCTION("""COMPUTED_VALUE"""),45719.66666666667)</f>
        <v>45719.66667</v>
      </c>
      <c r="E293" s="1">
        <f>IFERROR(__xludf.DUMMYFUNCTION("""COMPUTED_VALUE"""),1188.86)</f>
        <v>1188.86</v>
      </c>
      <c r="G293" s="2">
        <f>IFERROR(__xludf.DUMMYFUNCTION("""COMPUTED_VALUE"""),45719.66666666667)</f>
        <v>45719.66667</v>
      </c>
      <c r="H293" s="1">
        <f>IFERROR(__xludf.DUMMYFUNCTION("""COMPUTED_VALUE"""),1158.82)</f>
        <v>1158.82</v>
      </c>
      <c r="J293" s="2">
        <f>IFERROR(__xludf.DUMMYFUNCTION("""COMPUTED_VALUE"""),45719.66666666667)</f>
        <v>45719.66667</v>
      </c>
      <c r="K293" s="1">
        <f>IFERROR(__xludf.DUMMYFUNCTION("""COMPUTED_VALUE"""),1164.82)</f>
        <v>1164.82</v>
      </c>
      <c r="M293" s="2">
        <f>IFERROR(__xludf.DUMMYFUNCTION("""COMPUTED_VALUE"""),45719.66666666667)</f>
        <v>45719.66667</v>
      </c>
      <c r="N293" s="1">
        <f>IFERROR(__xludf.DUMMYFUNCTION("""COMPUTED_VALUE"""),2.8365644E7)</f>
        <v>28365644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IFERROR(__xludf.DUMMYFUNCTION("""COMPUTED_VALUE"""),1159.78)</f>
        <v>1159.78</v>
      </c>
      <c r="D294" s="2">
        <f>IFERROR(__xludf.DUMMYFUNCTION("""COMPUTED_VALUE"""),45720.66666666667)</f>
        <v>45720.66667</v>
      </c>
      <c r="E294" s="1">
        <f>IFERROR(__xludf.DUMMYFUNCTION("""COMPUTED_VALUE"""),1168.56)</f>
        <v>1168.56</v>
      </c>
      <c r="G294" s="2">
        <f>IFERROR(__xludf.DUMMYFUNCTION("""COMPUTED_VALUE"""),45720.66666666667)</f>
        <v>45720.66667</v>
      </c>
      <c r="H294" s="1">
        <f>IFERROR(__xludf.DUMMYFUNCTION("""COMPUTED_VALUE"""),1151.64)</f>
        <v>1151.64</v>
      </c>
      <c r="J294" s="2">
        <f>IFERROR(__xludf.DUMMYFUNCTION("""COMPUTED_VALUE"""),45720.66666666667)</f>
        <v>45720.66667</v>
      </c>
      <c r="K294" s="1">
        <f>IFERROR(__xludf.DUMMYFUNCTION("""COMPUTED_VALUE"""),1153.81)</f>
        <v>1153.81</v>
      </c>
      <c r="M294" s="2">
        <f>IFERROR(__xludf.DUMMYFUNCTION("""COMPUTED_VALUE"""),45720.66666666667)</f>
        <v>45720.66667</v>
      </c>
      <c r="N294" s="1">
        <f>IFERROR(__xludf.DUMMYFUNCTION("""COMPUTED_VALUE"""),3.0857618E7)</f>
        <v>30857618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IFERROR(__xludf.DUMMYFUNCTION("""COMPUTED_VALUE"""),1154.58)</f>
        <v>1154.58</v>
      </c>
      <c r="D295" s="2">
        <f>IFERROR(__xludf.DUMMYFUNCTION("""COMPUTED_VALUE"""),45721.66666666667)</f>
        <v>45721.66667</v>
      </c>
      <c r="E295" s="1">
        <f>IFERROR(__xludf.DUMMYFUNCTION("""COMPUTED_VALUE"""),1159.19)</f>
        <v>1159.19</v>
      </c>
      <c r="G295" s="2">
        <f>IFERROR(__xludf.DUMMYFUNCTION("""COMPUTED_VALUE"""),45721.66666666667)</f>
        <v>45721.66667</v>
      </c>
      <c r="H295" s="1">
        <f>IFERROR(__xludf.DUMMYFUNCTION("""COMPUTED_VALUE"""),1143.7)</f>
        <v>1143.7</v>
      </c>
      <c r="J295" s="2">
        <f>IFERROR(__xludf.DUMMYFUNCTION("""COMPUTED_VALUE"""),45721.66666666667)</f>
        <v>45721.66667</v>
      </c>
      <c r="K295" s="1">
        <f>IFERROR(__xludf.DUMMYFUNCTION("""COMPUTED_VALUE"""),1152.04)</f>
        <v>1152.04</v>
      </c>
      <c r="M295" s="2">
        <f>IFERROR(__xludf.DUMMYFUNCTION("""COMPUTED_VALUE"""),45721.66666666667)</f>
        <v>45721.66667</v>
      </c>
      <c r="N295" s="1">
        <f>IFERROR(__xludf.DUMMYFUNCTION("""COMPUTED_VALUE"""),3.3255431E7)</f>
        <v>33255431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IFERROR(__xludf.DUMMYFUNCTION("""COMPUTED_VALUE"""),1145.74)</f>
        <v>1145.74</v>
      </c>
      <c r="D296" s="2">
        <f>IFERROR(__xludf.DUMMYFUNCTION("""COMPUTED_VALUE"""),45722.66666666667)</f>
        <v>45722.66667</v>
      </c>
      <c r="E296" s="1">
        <f>IFERROR(__xludf.DUMMYFUNCTION("""COMPUTED_VALUE"""),1168.5)</f>
        <v>1168.5</v>
      </c>
      <c r="G296" s="2">
        <f>IFERROR(__xludf.DUMMYFUNCTION("""COMPUTED_VALUE"""),45722.66666666667)</f>
        <v>45722.66667</v>
      </c>
      <c r="H296" s="1">
        <f>IFERROR(__xludf.DUMMYFUNCTION("""COMPUTED_VALUE"""),1142.78)</f>
        <v>1142.78</v>
      </c>
      <c r="J296" s="2">
        <f>IFERROR(__xludf.DUMMYFUNCTION("""COMPUTED_VALUE"""),45722.66666666667)</f>
        <v>45722.66667</v>
      </c>
      <c r="K296" s="1">
        <f>IFERROR(__xludf.DUMMYFUNCTION("""COMPUTED_VALUE"""),1145.23)</f>
        <v>1145.23</v>
      </c>
      <c r="M296" s="2">
        <f>IFERROR(__xludf.DUMMYFUNCTION("""COMPUTED_VALUE"""),45722.66666666667)</f>
        <v>45722.66667</v>
      </c>
      <c r="N296" s="1">
        <f>IFERROR(__xludf.DUMMYFUNCTION("""COMPUTED_VALUE"""),3.7661542E7)</f>
        <v>37661542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IFERROR(__xludf.DUMMYFUNCTION("""COMPUTED_VALUE"""),1135.84)</f>
        <v>1135.84</v>
      </c>
      <c r="D297" s="2">
        <f>IFERROR(__xludf.DUMMYFUNCTION("""COMPUTED_VALUE"""),45723.66666666667)</f>
        <v>45723.66667</v>
      </c>
      <c r="E297" s="1">
        <f>IFERROR(__xludf.DUMMYFUNCTION("""COMPUTED_VALUE"""),1167.94)</f>
        <v>1167.94</v>
      </c>
      <c r="G297" s="2">
        <f>IFERROR(__xludf.DUMMYFUNCTION("""COMPUTED_VALUE"""),45723.66666666667)</f>
        <v>45723.66667</v>
      </c>
      <c r="H297" s="1">
        <f>IFERROR(__xludf.DUMMYFUNCTION("""COMPUTED_VALUE"""),1135.84)</f>
        <v>1135.84</v>
      </c>
      <c r="J297" s="2">
        <f>IFERROR(__xludf.DUMMYFUNCTION("""COMPUTED_VALUE"""),45723.66666666667)</f>
        <v>45723.66667</v>
      </c>
      <c r="K297" s="1">
        <f>IFERROR(__xludf.DUMMYFUNCTION("""COMPUTED_VALUE"""),1166.73)</f>
        <v>1166.73</v>
      </c>
      <c r="M297" s="2">
        <f>IFERROR(__xludf.DUMMYFUNCTION("""COMPUTED_VALUE"""),45723.66666666667)</f>
        <v>45723.66667</v>
      </c>
      <c r="N297" s="1">
        <f>IFERROR(__xludf.DUMMYFUNCTION("""COMPUTED_VALUE"""),4.3765609E7)</f>
        <v>43765609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IFERROR(__xludf.DUMMYFUNCTION("""COMPUTED_VALUE"""),1163.23)</f>
        <v>1163.23</v>
      </c>
      <c r="D298" s="2">
        <f>IFERROR(__xludf.DUMMYFUNCTION("""COMPUTED_VALUE"""),45726.66666666667)</f>
        <v>45726.66667</v>
      </c>
      <c r="E298" s="1">
        <f>IFERROR(__xludf.DUMMYFUNCTION("""COMPUTED_VALUE"""),1170.75)</f>
        <v>1170.75</v>
      </c>
      <c r="G298" s="2">
        <f>IFERROR(__xludf.DUMMYFUNCTION("""COMPUTED_VALUE"""),45726.66666666667)</f>
        <v>45726.66667</v>
      </c>
      <c r="H298" s="1">
        <f>IFERROR(__xludf.DUMMYFUNCTION("""COMPUTED_VALUE"""),1148.4)</f>
        <v>1148.4</v>
      </c>
      <c r="J298" s="2">
        <f>IFERROR(__xludf.DUMMYFUNCTION("""COMPUTED_VALUE"""),45726.66666666667)</f>
        <v>45726.66667</v>
      </c>
      <c r="K298" s="1">
        <f>IFERROR(__xludf.DUMMYFUNCTION("""COMPUTED_VALUE"""),1156.01)</f>
        <v>1156.01</v>
      </c>
      <c r="M298" s="2">
        <f>IFERROR(__xludf.DUMMYFUNCTION("""COMPUTED_VALUE"""),45726.66666666667)</f>
        <v>45726.66667</v>
      </c>
      <c r="N298" s="1">
        <f>IFERROR(__xludf.DUMMYFUNCTION("""COMPUTED_VALUE"""),8.6793374E7)</f>
        <v>86793374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IFERROR(__xludf.DUMMYFUNCTION("""COMPUTED_VALUE"""),1152.41)</f>
        <v>1152.41</v>
      </c>
      <c r="D299" s="2">
        <f>IFERROR(__xludf.DUMMYFUNCTION("""COMPUTED_VALUE"""),45727.66666666667)</f>
        <v>45727.66667</v>
      </c>
      <c r="E299" s="1">
        <f>IFERROR(__xludf.DUMMYFUNCTION("""COMPUTED_VALUE"""),1156.92)</f>
        <v>1156.92</v>
      </c>
      <c r="G299" s="2">
        <f>IFERROR(__xludf.DUMMYFUNCTION("""COMPUTED_VALUE"""),45727.66666666667)</f>
        <v>45727.66667</v>
      </c>
      <c r="H299" s="1">
        <f>IFERROR(__xludf.DUMMYFUNCTION("""COMPUTED_VALUE"""),1138.9)</f>
        <v>1138.9</v>
      </c>
      <c r="J299" s="2">
        <f>IFERROR(__xludf.DUMMYFUNCTION("""COMPUTED_VALUE"""),45727.66666666667)</f>
        <v>45727.66667</v>
      </c>
      <c r="K299" s="1">
        <f>IFERROR(__xludf.DUMMYFUNCTION("""COMPUTED_VALUE"""),1144.84)</f>
        <v>1144.84</v>
      </c>
      <c r="M299" s="2">
        <f>IFERROR(__xludf.DUMMYFUNCTION("""COMPUTED_VALUE"""),45727.66666666667)</f>
        <v>45727.66667</v>
      </c>
      <c r="N299" s="1">
        <f>IFERROR(__xludf.DUMMYFUNCTION("""COMPUTED_VALUE"""),3.0439121E7)</f>
        <v>30439121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IFERROR(__xludf.DUMMYFUNCTION("""COMPUTED_VALUE"""),1150.01)</f>
        <v>1150.01</v>
      </c>
      <c r="D300" s="2">
        <f>IFERROR(__xludf.DUMMYFUNCTION("""COMPUTED_VALUE"""),45728.66666666667)</f>
        <v>45728.66667</v>
      </c>
      <c r="E300" s="1">
        <f>IFERROR(__xludf.DUMMYFUNCTION("""COMPUTED_VALUE"""),1158.6)</f>
        <v>1158.6</v>
      </c>
      <c r="G300" s="2">
        <f>IFERROR(__xludf.DUMMYFUNCTION("""COMPUTED_VALUE"""),45728.66666666667)</f>
        <v>45728.66667</v>
      </c>
      <c r="H300" s="1">
        <f>IFERROR(__xludf.DUMMYFUNCTION("""COMPUTED_VALUE"""),1138.86)</f>
        <v>1138.86</v>
      </c>
      <c r="J300" s="2">
        <f>IFERROR(__xludf.DUMMYFUNCTION("""COMPUTED_VALUE"""),45728.66666666667)</f>
        <v>45728.66667</v>
      </c>
      <c r="K300" s="1">
        <f>IFERROR(__xludf.DUMMYFUNCTION("""COMPUTED_VALUE"""),1144.09)</f>
        <v>1144.09</v>
      </c>
      <c r="M300" s="2">
        <f>IFERROR(__xludf.DUMMYFUNCTION("""COMPUTED_VALUE"""),45728.66666666667)</f>
        <v>45728.66667</v>
      </c>
      <c r="N300" s="1">
        <f>IFERROR(__xludf.DUMMYFUNCTION("""COMPUTED_VALUE"""),2.4884028E7)</f>
        <v>24884028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IFERROR(__xludf.DUMMYFUNCTION("""COMPUTED_VALUE"""),1145.58)</f>
        <v>1145.58</v>
      </c>
      <c r="D301" s="2">
        <f>IFERROR(__xludf.DUMMYFUNCTION("""COMPUTED_VALUE"""),45729.66666666667)</f>
        <v>45729.66667</v>
      </c>
      <c r="E301" s="1">
        <f>IFERROR(__xludf.DUMMYFUNCTION("""COMPUTED_VALUE"""),1149.17)</f>
        <v>1149.17</v>
      </c>
      <c r="G301" s="2">
        <f>IFERROR(__xludf.DUMMYFUNCTION("""COMPUTED_VALUE"""),45729.66666666667)</f>
        <v>45729.66667</v>
      </c>
      <c r="H301" s="1">
        <f>IFERROR(__xludf.DUMMYFUNCTION("""COMPUTED_VALUE"""),1129.96)</f>
        <v>1129.96</v>
      </c>
      <c r="J301" s="2">
        <f>IFERROR(__xludf.DUMMYFUNCTION("""COMPUTED_VALUE"""),45729.66666666667)</f>
        <v>45729.66667</v>
      </c>
      <c r="K301" s="1">
        <f>IFERROR(__xludf.DUMMYFUNCTION("""COMPUTED_VALUE"""),1131.72)</f>
        <v>1131.72</v>
      </c>
      <c r="M301" s="2">
        <f>IFERROR(__xludf.DUMMYFUNCTION("""COMPUTED_VALUE"""),45729.66666666667)</f>
        <v>45729.66667</v>
      </c>
      <c r="N301" s="1">
        <f>IFERROR(__xludf.DUMMYFUNCTION("""COMPUTED_VALUE"""),2.6285747E7)</f>
        <v>26285747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IFERROR(__xludf.DUMMYFUNCTION("""COMPUTED_VALUE"""),1135.76)</f>
        <v>1135.76</v>
      </c>
      <c r="D302" s="2">
        <f>IFERROR(__xludf.DUMMYFUNCTION("""COMPUTED_VALUE"""),45730.66666666667)</f>
        <v>45730.66667</v>
      </c>
      <c r="E302" s="1">
        <f>IFERROR(__xludf.DUMMYFUNCTION("""COMPUTED_VALUE"""),1141.55)</f>
        <v>1141.55</v>
      </c>
      <c r="G302" s="2">
        <f>IFERROR(__xludf.DUMMYFUNCTION("""COMPUTED_VALUE"""),45730.66666666667)</f>
        <v>45730.66667</v>
      </c>
      <c r="H302" s="1">
        <f>IFERROR(__xludf.DUMMYFUNCTION("""COMPUTED_VALUE"""),1129.85)</f>
        <v>1129.85</v>
      </c>
      <c r="J302" s="2">
        <f>IFERROR(__xludf.DUMMYFUNCTION("""COMPUTED_VALUE"""),45730.66666666667)</f>
        <v>45730.66667</v>
      </c>
      <c r="K302" s="1">
        <f>IFERROR(__xludf.DUMMYFUNCTION("""COMPUTED_VALUE"""),1140.55)</f>
        <v>1140.55</v>
      </c>
      <c r="M302" s="2">
        <f>IFERROR(__xludf.DUMMYFUNCTION("""COMPUTED_VALUE"""),45730.66666666667)</f>
        <v>45730.66667</v>
      </c>
      <c r="N302" s="1">
        <f>IFERROR(__xludf.DUMMYFUNCTION("""COMPUTED_VALUE"""),2.0654236E7)</f>
        <v>20654236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IFERROR(__xludf.DUMMYFUNCTION("""COMPUTED_VALUE"""),1139.82)</f>
        <v>1139.82</v>
      </c>
      <c r="D303" s="2">
        <f>IFERROR(__xludf.DUMMYFUNCTION("""COMPUTED_VALUE"""),45733.66666666667)</f>
        <v>45733.66667</v>
      </c>
      <c r="E303" s="1">
        <f>IFERROR(__xludf.DUMMYFUNCTION("""COMPUTED_VALUE"""),1167.85)</f>
        <v>1167.85</v>
      </c>
      <c r="G303" s="2">
        <f>IFERROR(__xludf.DUMMYFUNCTION("""COMPUTED_VALUE"""),45733.66666666667)</f>
        <v>45733.66667</v>
      </c>
      <c r="H303" s="1">
        <f>IFERROR(__xludf.DUMMYFUNCTION("""COMPUTED_VALUE"""),1139.38)</f>
        <v>1139.38</v>
      </c>
      <c r="J303" s="2">
        <f>IFERROR(__xludf.DUMMYFUNCTION("""COMPUTED_VALUE"""),45733.66666666667)</f>
        <v>45733.66667</v>
      </c>
      <c r="K303" s="1">
        <f>IFERROR(__xludf.DUMMYFUNCTION("""COMPUTED_VALUE"""),1163.65)</f>
        <v>1163.65</v>
      </c>
      <c r="M303" s="2">
        <f>IFERROR(__xludf.DUMMYFUNCTION("""COMPUTED_VALUE"""),45733.66666666667)</f>
        <v>45733.66667</v>
      </c>
      <c r="N303" s="1">
        <f>IFERROR(__xludf.DUMMYFUNCTION("""COMPUTED_VALUE"""),2.2099565E7)</f>
        <v>22099565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IFERROR(__xludf.DUMMYFUNCTION("""COMPUTED_VALUE"""),1160.22)</f>
        <v>1160.22</v>
      </c>
      <c r="D304" s="2">
        <f>IFERROR(__xludf.DUMMYFUNCTION("""COMPUTED_VALUE"""),45734.66666666667)</f>
        <v>45734.66667</v>
      </c>
      <c r="E304" s="1">
        <f>IFERROR(__xludf.DUMMYFUNCTION("""COMPUTED_VALUE"""),1163.05)</f>
        <v>1163.05</v>
      </c>
      <c r="G304" s="2">
        <f>IFERROR(__xludf.DUMMYFUNCTION("""COMPUTED_VALUE"""),45734.66666666667)</f>
        <v>45734.66667</v>
      </c>
      <c r="H304" s="1">
        <f>IFERROR(__xludf.DUMMYFUNCTION("""COMPUTED_VALUE"""),1150.51)</f>
        <v>1150.51</v>
      </c>
      <c r="J304" s="2">
        <f>IFERROR(__xludf.DUMMYFUNCTION("""COMPUTED_VALUE"""),45734.66666666667)</f>
        <v>45734.66667</v>
      </c>
      <c r="K304" s="1">
        <f>IFERROR(__xludf.DUMMYFUNCTION("""COMPUTED_VALUE"""),1151.52)</f>
        <v>1151.52</v>
      </c>
      <c r="M304" s="2">
        <f>IFERROR(__xludf.DUMMYFUNCTION("""COMPUTED_VALUE"""),45734.66666666667)</f>
        <v>45734.66667</v>
      </c>
      <c r="N304" s="1">
        <f>IFERROR(__xludf.DUMMYFUNCTION("""COMPUTED_VALUE"""),2.0713794E7)</f>
        <v>20713794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IFERROR(__xludf.DUMMYFUNCTION("""COMPUTED_VALUE"""),1147.38)</f>
        <v>1147.38</v>
      </c>
      <c r="D305" s="2">
        <f>IFERROR(__xludf.DUMMYFUNCTION("""COMPUTED_VALUE"""),45735.66666666667)</f>
        <v>45735.66667</v>
      </c>
      <c r="E305" s="1">
        <f>IFERROR(__xludf.DUMMYFUNCTION("""COMPUTED_VALUE"""),1150.8)</f>
        <v>1150.8</v>
      </c>
      <c r="G305" s="2">
        <f>IFERROR(__xludf.DUMMYFUNCTION("""COMPUTED_VALUE"""),45735.66666666667)</f>
        <v>45735.66667</v>
      </c>
      <c r="H305" s="1">
        <f>IFERROR(__xludf.DUMMYFUNCTION("""COMPUTED_VALUE"""),1138.2)</f>
        <v>1138.2</v>
      </c>
      <c r="J305" s="2">
        <f>IFERROR(__xludf.DUMMYFUNCTION("""COMPUTED_VALUE"""),45735.66666666667)</f>
        <v>45735.66667</v>
      </c>
      <c r="K305" s="1">
        <f>IFERROR(__xludf.DUMMYFUNCTION("""COMPUTED_VALUE"""),1147.81)</f>
        <v>1147.81</v>
      </c>
      <c r="M305" s="2">
        <f>IFERROR(__xludf.DUMMYFUNCTION("""COMPUTED_VALUE"""),45735.66666666667)</f>
        <v>45735.66667</v>
      </c>
      <c r="N305" s="1">
        <f>IFERROR(__xludf.DUMMYFUNCTION("""COMPUTED_VALUE"""),2.5447522E7)</f>
        <v>25447522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IFERROR(__xludf.DUMMYFUNCTION("""COMPUTED_VALUE"""),1143.67)</f>
        <v>1143.67</v>
      </c>
      <c r="D306" s="2">
        <f>IFERROR(__xludf.DUMMYFUNCTION("""COMPUTED_VALUE"""),45736.66666666667)</f>
        <v>45736.66667</v>
      </c>
      <c r="E306" s="1">
        <f>IFERROR(__xludf.DUMMYFUNCTION("""COMPUTED_VALUE"""),1146.64)</f>
        <v>1146.64</v>
      </c>
      <c r="G306" s="2">
        <f>IFERROR(__xludf.DUMMYFUNCTION("""COMPUTED_VALUE"""),45736.66666666667)</f>
        <v>45736.66667</v>
      </c>
      <c r="H306" s="1">
        <f>IFERROR(__xludf.DUMMYFUNCTION("""COMPUTED_VALUE"""),1128.69)</f>
        <v>1128.69</v>
      </c>
      <c r="J306" s="2">
        <f>IFERROR(__xludf.DUMMYFUNCTION("""COMPUTED_VALUE"""),45736.66666666667)</f>
        <v>45736.66667</v>
      </c>
      <c r="K306" s="1">
        <f>IFERROR(__xludf.DUMMYFUNCTION("""COMPUTED_VALUE"""),1129.56)</f>
        <v>1129.56</v>
      </c>
      <c r="M306" s="2">
        <f>IFERROR(__xludf.DUMMYFUNCTION("""COMPUTED_VALUE"""),45736.66666666667)</f>
        <v>45736.66667</v>
      </c>
      <c r="N306" s="1">
        <f>IFERROR(__xludf.DUMMYFUNCTION("""COMPUTED_VALUE"""),2.4672956E7)</f>
        <v>24672956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IFERROR(__xludf.DUMMYFUNCTION("""COMPUTED_VALUE"""),1124.78)</f>
        <v>1124.78</v>
      </c>
      <c r="D307" s="2">
        <f>IFERROR(__xludf.DUMMYFUNCTION("""COMPUTED_VALUE"""),45737.66666666667)</f>
        <v>45737.66667</v>
      </c>
      <c r="E307" s="1">
        <f>IFERROR(__xludf.DUMMYFUNCTION("""COMPUTED_VALUE"""),1140.16)</f>
        <v>1140.16</v>
      </c>
      <c r="G307" s="2">
        <f>IFERROR(__xludf.DUMMYFUNCTION("""COMPUTED_VALUE"""),45737.66666666667)</f>
        <v>45737.66667</v>
      </c>
      <c r="H307" s="1">
        <f>IFERROR(__xludf.DUMMYFUNCTION("""COMPUTED_VALUE"""),1121.2)</f>
        <v>1121.2</v>
      </c>
      <c r="J307" s="2">
        <f>IFERROR(__xludf.DUMMYFUNCTION("""COMPUTED_VALUE"""),45737.66666666667)</f>
        <v>45737.66667</v>
      </c>
      <c r="K307" s="1">
        <f>IFERROR(__xludf.DUMMYFUNCTION("""COMPUTED_VALUE"""),1139.63)</f>
        <v>1139.63</v>
      </c>
      <c r="M307" s="2">
        <f>IFERROR(__xludf.DUMMYFUNCTION("""COMPUTED_VALUE"""),45737.66666666667)</f>
        <v>45737.66667</v>
      </c>
      <c r="N307" s="1">
        <f>IFERROR(__xludf.DUMMYFUNCTION("""COMPUTED_VALUE"""),4.4010093E7)</f>
        <v>44010093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IFERROR(__xludf.DUMMYFUNCTION("""COMPUTED_VALUE"""),1144.45)</f>
        <v>1144.45</v>
      </c>
      <c r="D308" s="2">
        <f>IFERROR(__xludf.DUMMYFUNCTION("""COMPUTED_VALUE"""),45740.66666666667)</f>
        <v>45740.66667</v>
      </c>
      <c r="E308" s="1">
        <f>IFERROR(__xludf.DUMMYFUNCTION("""COMPUTED_VALUE"""),1151.4)</f>
        <v>1151.4</v>
      </c>
      <c r="G308" s="2">
        <f>IFERROR(__xludf.DUMMYFUNCTION("""COMPUTED_VALUE"""),45740.66666666667)</f>
        <v>45740.66667</v>
      </c>
      <c r="H308" s="1">
        <f>IFERROR(__xludf.DUMMYFUNCTION("""COMPUTED_VALUE"""),1142.01)</f>
        <v>1142.01</v>
      </c>
      <c r="J308" s="2">
        <f>IFERROR(__xludf.DUMMYFUNCTION("""COMPUTED_VALUE"""),45740.66666666667)</f>
        <v>45740.66667</v>
      </c>
      <c r="K308" s="1">
        <f>IFERROR(__xludf.DUMMYFUNCTION("""COMPUTED_VALUE"""),1151.01)</f>
        <v>1151.01</v>
      </c>
      <c r="M308" s="2">
        <f>IFERROR(__xludf.DUMMYFUNCTION("""COMPUTED_VALUE"""),45740.66666666667)</f>
        <v>45740.66667</v>
      </c>
      <c r="N308" s="1">
        <f>IFERROR(__xludf.DUMMYFUNCTION("""COMPUTED_VALUE"""),2.1866691E7)</f>
        <v>21866691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IFERROR(__xludf.DUMMYFUNCTION("""COMPUTED_VALUE"""),1149.74)</f>
        <v>1149.74</v>
      </c>
      <c r="D309" s="2">
        <f>IFERROR(__xludf.DUMMYFUNCTION("""COMPUTED_VALUE"""),45741.66666666667)</f>
        <v>45741.66667</v>
      </c>
      <c r="E309" s="1">
        <f>IFERROR(__xludf.DUMMYFUNCTION("""COMPUTED_VALUE"""),1152.67)</f>
        <v>1152.67</v>
      </c>
      <c r="G309" s="2">
        <f>IFERROR(__xludf.DUMMYFUNCTION("""COMPUTED_VALUE"""),45741.66666666667)</f>
        <v>45741.66667</v>
      </c>
      <c r="H309" s="1">
        <f>IFERROR(__xludf.DUMMYFUNCTION("""COMPUTED_VALUE"""),1138.98)</f>
        <v>1138.98</v>
      </c>
      <c r="J309" s="2">
        <f>IFERROR(__xludf.DUMMYFUNCTION("""COMPUTED_VALUE"""),45741.66666666667)</f>
        <v>45741.66667</v>
      </c>
      <c r="K309" s="1">
        <f>IFERROR(__xludf.DUMMYFUNCTION("""COMPUTED_VALUE"""),1145.03)</f>
        <v>1145.03</v>
      </c>
      <c r="M309" s="2">
        <f>IFERROR(__xludf.DUMMYFUNCTION("""COMPUTED_VALUE"""),45741.66666666667)</f>
        <v>45741.66667</v>
      </c>
      <c r="N309" s="1">
        <f>IFERROR(__xludf.DUMMYFUNCTION("""COMPUTED_VALUE"""),2.2310573E7)</f>
        <v>22310573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IFERROR(__xludf.DUMMYFUNCTION("""COMPUTED_VALUE"""),1150.91)</f>
        <v>1150.91</v>
      </c>
      <c r="D310" s="2">
        <f>IFERROR(__xludf.DUMMYFUNCTION("""COMPUTED_VALUE"""),45742.66666666667)</f>
        <v>45742.66667</v>
      </c>
      <c r="E310" s="1">
        <f>IFERROR(__xludf.DUMMYFUNCTION("""COMPUTED_VALUE"""),1167.46)</f>
        <v>1167.46</v>
      </c>
      <c r="G310" s="2">
        <f>IFERROR(__xludf.DUMMYFUNCTION("""COMPUTED_VALUE"""),45742.66666666667)</f>
        <v>45742.66667</v>
      </c>
      <c r="H310" s="1">
        <f>IFERROR(__xludf.DUMMYFUNCTION("""COMPUTED_VALUE"""),1149.42)</f>
        <v>1149.42</v>
      </c>
      <c r="J310" s="2">
        <f>IFERROR(__xludf.DUMMYFUNCTION("""COMPUTED_VALUE"""),45742.66666666667)</f>
        <v>45742.66667</v>
      </c>
      <c r="K310" s="1">
        <f>IFERROR(__xludf.DUMMYFUNCTION("""COMPUTED_VALUE"""),1166.12)</f>
        <v>1166.12</v>
      </c>
      <c r="M310" s="2">
        <f>IFERROR(__xludf.DUMMYFUNCTION("""COMPUTED_VALUE"""),45742.66666666667)</f>
        <v>45742.66667</v>
      </c>
      <c r="N310" s="1">
        <f>IFERROR(__xludf.DUMMYFUNCTION("""COMPUTED_VALUE"""),1.8382826E7)</f>
        <v>18382826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IFERROR(__xludf.DUMMYFUNCTION("""COMPUTED_VALUE"""),1168.15)</f>
        <v>1168.15</v>
      </c>
      <c r="D311" s="2">
        <f>IFERROR(__xludf.DUMMYFUNCTION("""COMPUTED_VALUE"""),45743.66666666667)</f>
        <v>45743.66667</v>
      </c>
      <c r="E311" s="1">
        <f>IFERROR(__xludf.DUMMYFUNCTION("""COMPUTED_VALUE"""),1178.72)</f>
        <v>1178.72</v>
      </c>
      <c r="G311" s="2">
        <f>IFERROR(__xludf.DUMMYFUNCTION("""COMPUTED_VALUE"""),45743.66666666667)</f>
        <v>45743.66667</v>
      </c>
      <c r="H311" s="1">
        <f>IFERROR(__xludf.DUMMYFUNCTION("""COMPUTED_VALUE"""),1163.04)</f>
        <v>1163.04</v>
      </c>
      <c r="J311" s="2">
        <f>IFERROR(__xludf.DUMMYFUNCTION("""COMPUTED_VALUE"""),45743.66666666667)</f>
        <v>45743.66667</v>
      </c>
      <c r="K311" s="1">
        <f>IFERROR(__xludf.DUMMYFUNCTION("""COMPUTED_VALUE"""),1171.52)</f>
        <v>1171.52</v>
      </c>
      <c r="M311" s="2">
        <f>IFERROR(__xludf.DUMMYFUNCTION("""COMPUTED_VALUE"""),45743.66666666667)</f>
        <v>45743.66667</v>
      </c>
      <c r="N311" s="1">
        <f>IFERROR(__xludf.DUMMYFUNCTION("""COMPUTED_VALUE"""),1.7419162E7)</f>
        <v>17419162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IFERROR(__xludf.DUMMYFUNCTION("""COMPUTED_VALUE"""),1171.39)</f>
        <v>1171.39</v>
      </c>
      <c r="D312" s="2">
        <f>IFERROR(__xludf.DUMMYFUNCTION("""COMPUTED_VALUE"""),45744.66666666667)</f>
        <v>45744.66667</v>
      </c>
      <c r="E312" s="1">
        <f>IFERROR(__xludf.DUMMYFUNCTION("""COMPUTED_VALUE"""),1174.22)</f>
        <v>1174.22</v>
      </c>
      <c r="G312" s="2">
        <f>IFERROR(__xludf.DUMMYFUNCTION("""COMPUTED_VALUE"""),45744.66666666667)</f>
        <v>45744.66667</v>
      </c>
      <c r="H312" s="1">
        <f>IFERROR(__xludf.DUMMYFUNCTION("""COMPUTED_VALUE"""),1163.5)</f>
        <v>1163.5</v>
      </c>
      <c r="J312" s="2">
        <f>IFERROR(__xludf.DUMMYFUNCTION("""COMPUTED_VALUE"""),45744.66666666667)</f>
        <v>45744.66667</v>
      </c>
      <c r="K312" s="1">
        <f>IFERROR(__xludf.DUMMYFUNCTION("""COMPUTED_VALUE"""),1172.95)</f>
        <v>1172.95</v>
      </c>
      <c r="M312" s="2">
        <f>IFERROR(__xludf.DUMMYFUNCTION("""COMPUTED_VALUE"""),45744.66666666667)</f>
        <v>45744.66667</v>
      </c>
      <c r="N312" s="1">
        <f>IFERROR(__xludf.DUMMYFUNCTION("""COMPUTED_VALUE"""),1.8957499E7)</f>
        <v>18957499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IFERROR(__xludf.DUMMYFUNCTION("""COMPUTED_VALUE"""),1170.2)</f>
        <v>1170.2</v>
      </c>
      <c r="D313" s="2">
        <f>IFERROR(__xludf.DUMMYFUNCTION("""COMPUTED_VALUE"""),45747.66666666667)</f>
        <v>45747.66667</v>
      </c>
      <c r="E313" s="1">
        <f>IFERROR(__xludf.DUMMYFUNCTION("""COMPUTED_VALUE"""),1194.44)</f>
        <v>1194.44</v>
      </c>
      <c r="G313" s="2">
        <f>IFERROR(__xludf.DUMMYFUNCTION("""COMPUTED_VALUE"""),45747.66666666667)</f>
        <v>45747.66667</v>
      </c>
      <c r="H313" s="1">
        <f>IFERROR(__xludf.DUMMYFUNCTION("""COMPUTED_VALUE"""),1170.09)</f>
        <v>1170.09</v>
      </c>
      <c r="J313" s="2">
        <f>IFERROR(__xludf.DUMMYFUNCTION("""COMPUTED_VALUE"""),45747.66666666667)</f>
        <v>45747.66667</v>
      </c>
      <c r="K313" s="1">
        <f>IFERROR(__xludf.DUMMYFUNCTION("""COMPUTED_VALUE"""),1190.22)</f>
        <v>1190.22</v>
      </c>
      <c r="M313" s="2">
        <f>IFERROR(__xludf.DUMMYFUNCTION("""COMPUTED_VALUE"""),45747.66666666667)</f>
        <v>45747.66667</v>
      </c>
      <c r="N313" s="1">
        <f>IFERROR(__xludf.DUMMYFUNCTION("""COMPUTED_VALUE"""),2.6516443E7)</f>
        <v>26516443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IFERROR(__xludf.DUMMYFUNCTION("""COMPUTED_VALUE"""),1184.84)</f>
        <v>1184.84</v>
      </c>
      <c r="D314" s="2">
        <f>IFERROR(__xludf.DUMMYFUNCTION("""COMPUTED_VALUE"""),45748.66666666667)</f>
        <v>45748.66667</v>
      </c>
      <c r="E314" s="1">
        <f>IFERROR(__xludf.DUMMYFUNCTION("""COMPUTED_VALUE"""),1202.36)</f>
        <v>1202.36</v>
      </c>
      <c r="G314" s="2">
        <f>IFERROR(__xludf.DUMMYFUNCTION("""COMPUTED_VALUE"""),45748.66666666667)</f>
        <v>45748.66667</v>
      </c>
      <c r="H314" s="1">
        <f>IFERROR(__xludf.DUMMYFUNCTION("""COMPUTED_VALUE"""),1183.87)</f>
        <v>1183.87</v>
      </c>
      <c r="J314" s="2">
        <f>IFERROR(__xludf.DUMMYFUNCTION("""COMPUTED_VALUE"""),45748.66666666667)</f>
        <v>45748.66667</v>
      </c>
      <c r="K314" s="1">
        <f>IFERROR(__xludf.DUMMYFUNCTION("""COMPUTED_VALUE"""),1201.33)</f>
        <v>1201.33</v>
      </c>
      <c r="M314" s="2">
        <f>IFERROR(__xludf.DUMMYFUNCTION("""COMPUTED_VALUE"""),45748.66666666667)</f>
        <v>45748.66667</v>
      </c>
      <c r="N314" s="1">
        <f>IFERROR(__xludf.DUMMYFUNCTION("""COMPUTED_VALUE"""),1.870191E7)</f>
        <v>18701910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IFERROR(__xludf.DUMMYFUNCTION("""COMPUTED_VALUE"""),1194.54)</f>
        <v>1194.54</v>
      </c>
      <c r="D315" s="2">
        <f>IFERROR(__xludf.DUMMYFUNCTION("""COMPUTED_VALUE"""),45749.66666666667)</f>
        <v>45749.66667</v>
      </c>
      <c r="E315" s="1">
        <f>IFERROR(__xludf.DUMMYFUNCTION("""COMPUTED_VALUE"""),1208.57)</f>
        <v>1208.57</v>
      </c>
      <c r="G315" s="2">
        <f>IFERROR(__xludf.DUMMYFUNCTION("""COMPUTED_VALUE"""),45749.66666666667)</f>
        <v>45749.66667</v>
      </c>
      <c r="H315" s="1">
        <f>IFERROR(__xludf.DUMMYFUNCTION("""COMPUTED_VALUE"""),1194.07)</f>
        <v>1194.07</v>
      </c>
      <c r="J315" s="2">
        <f>IFERROR(__xludf.DUMMYFUNCTION("""COMPUTED_VALUE"""),45749.66666666667)</f>
        <v>45749.66667</v>
      </c>
      <c r="K315" s="1">
        <f>IFERROR(__xludf.DUMMYFUNCTION("""COMPUTED_VALUE"""),1203.92)</f>
        <v>1203.92</v>
      </c>
      <c r="M315" s="2">
        <f>IFERROR(__xludf.DUMMYFUNCTION("""COMPUTED_VALUE"""),45749.66666666667)</f>
        <v>45749.66667</v>
      </c>
      <c r="N315" s="1">
        <f>IFERROR(__xludf.DUMMYFUNCTION("""COMPUTED_VALUE"""),1.9021631E7)</f>
        <v>19021631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IFERROR(__xludf.DUMMYFUNCTION("""COMPUTED_VALUE"""),1188.05)</f>
        <v>1188.05</v>
      </c>
      <c r="D316" s="2">
        <f>IFERROR(__xludf.DUMMYFUNCTION("""COMPUTED_VALUE"""),45750.66666666667)</f>
        <v>45750.66667</v>
      </c>
      <c r="E316" s="1">
        <f>IFERROR(__xludf.DUMMYFUNCTION("""COMPUTED_VALUE"""),1220.49)</f>
        <v>1220.49</v>
      </c>
      <c r="G316" s="2">
        <f>IFERROR(__xludf.DUMMYFUNCTION("""COMPUTED_VALUE"""),45750.66666666667)</f>
        <v>45750.66667</v>
      </c>
      <c r="H316" s="1">
        <f>IFERROR(__xludf.DUMMYFUNCTION("""COMPUTED_VALUE"""),1187.98)</f>
        <v>1187.98</v>
      </c>
      <c r="J316" s="2">
        <f>IFERROR(__xludf.DUMMYFUNCTION("""COMPUTED_VALUE"""),45750.66666666667)</f>
        <v>45750.66667</v>
      </c>
      <c r="K316" s="1">
        <f>IFERROR(__xludf.DUMMYFUNCTION("""COMPUTED_VALUE"""),1211.04)</f>
        <v>1211.04</v>
      </c>
      <c r="M316" s="2">
        <f>IFERROR(__xludf.DUMMYFUNCTION("""COMPUTED_VALUE"""),45750.66666666667)</f>
        <v>45750.66667</v>
      </c>
      <c r="N316" s="1">
        <f>IFERROR(__xludf.DUMMYFUNCTION("""COMPUTED_VALUE"""),4.1519937E7)</f>
        <v>41519937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IFERROR(__xludf.DUMMYFUNCTION("""COMPUTED_VALUE"""),1190.78)</f>
        <v>1190.78</v>
      </c>
      <c r="D317" s="2">
        <f>IFERROR(__xludf.DUMMYFUNCTION("""COMPUTED_VALUE"""),45751.66666666667)</f>
        <v>45751.66667</v>
      </c>
      <c r="E317" s="1">
        <f>IFERROR(__xludf.DUMMYFUNCTION("""COMPUTED_VALUE"""),1199.42)</f>
        <v>1199.42</v>
      </c>
      <c r="G317" s="2">
        <f>IFERROR(__xludf.DUMMYFUNCTION("""COMPUTED_VALUE"""),45751.66666666667)</f>
        <v>45751.66667</v>
      </c>
      <c r="H317" s="1">
        <f>IFERROR(__xludf.DUMMYFUNCTION("""COMPUTED_VALUE"""),1145.52)</f>
        <v>1145.52</v>
      </c>
      <c r="J317" s="2">
        <f>IFERROR(__xludf.DUMMYFUNCTION("""COMPUTED_VALUE"""),45751.66666666667)</f>
        <v>45751.66667</v>
      </c>
      <c r="K317" s="1">
        <f>IFERROR(__xludf.DUMMYFUNCTION("""COMPUTED_VALUE"""),1147.36)</f>
        <v>1147.36</v>
      </c>
      <c r="M317" s="2">
        <f>IFERROR(__xludf.DUMMYFUNCTION("""COMPUTED_VALUE"""),45751.66666666667)</f>
        <v>45751.66667</v>
      </c>
      <c r="N317" s="1">
        <f>IFERROR(__xludf.DUMMYFUNCTION("""COMPUTED_VALUE"""),3.9602507E7)</f>
        <v>39602507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IFERROR(__xludf.DUMMYFUNCTION("""COMPUTED_VALUE"""),1121.14)</f>
        <v>1121.14</v>
      </c>
      <c r="D318" s="2">
        <f>IFERROR(__xludf.DUMMYFUNCTION("""COMPUTED_VALUE"""),45754.66666666667)</f>
        <v>45754.66667</v>
      </c>
      <c r="E318" s="1">
        <f>IFERROR(__xludf.DUMMYFUNCTION("""COMPUTED_VALUE"""),1156.83)</f>
        <v>1156.83</v>
      </c>
      <c r="G318" s="2">
        <f>IFERROR(__xludf.DUMMYFUNCTION("""COMPUTED_VALUE"""),45754.66666666667)</f>
        <v>45754.66667</v>
      </c>
      <c r="H318" s="1">
        <f>IFERROR(__xludf.DUMMYFUNCTION("""COMPUTED_VALUE"""),1099.62)</f>
        <v>1099.62</v>
      </c>
      <c r="J318" s="2">
        <f>IFERROR(__xludf.DUMMYFUNCTION("""COMPUTED_VALUE"""),45754.66666666667)</f>
        <v>45754.66667</v>
      </c>
      <c r="K318" s="1">
        <f>IFERROR(__xludf.DUMMYFUNCTION("""COMPUTED_VALUE"""),1132.25)</f>
        <v>1132.25</v>
      </c>
      <c r="M318" s="2">
        <f>IFERROR(__xludf.DUMMYFUNCTION("""COMPUTED_VALUE"""),45754.66666666667)</f>
        <v>45754.66667</v>
      </c>
      <c r="N318" s="1">
        <f>IFERROR(__xludf.DUMMYFUNCTION("""COMPUTED_VALUE"""),3.7873856E7)</f>
        <v>37873856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IFERROR(__xludf.DUMMYFUNCTION("""COMPUTED_VALUE"""),1165.3)</f>
        <v>1165.3</v>
      </c>
      <c r="D319" s="2">
        <f>IFERROR(__xludf.DUMMYFUNCTION("""COMPUTED_VALUE"""),45755.66666666667)</f>
        <v>45755.66667</v>
      </c>
      <c r="E319" s="1">
        <f>IFERROR(__xludf.DUMMYFUNCTION("""COMPUTED_VALUE"""),1166.49)</f>
        <v>1166.49</v>
      </c>
      <c r="G319" s="2">
        <f>IFERROR(__xludf.DUMMYFUNCTION("""COMPUTED_VALUE"""),45755.66666666667)</f>
        <v>45755.66667</v>
      </c>
      <c r="H319" s="1">
        <f>IFERROR(__xludf.DUMMYFUNCTION("""COMPUTED_VALUE"""),1110.82)</f>
        <v>1110.82</v>
      </c>
      <c r="J319" s="2">
        <f>IFERROR(__xludf.DUMMYFUNCTION("""COMPUTED_VALUE"""),45755.66666666667)</f>
        <v>45755.66667</v>
      </c>
      <c r="K319" s="1">
        <f>IFERROR(__xludf.DUMMYFUNCTION("""COMPUTED_VALUE"""),1122.58)</f>
        <v>1122.58</v>
      </c>
      <c r="M319" s="2">
        <f>IFERROR(__xludf.DUMMYFUNCTION("""COMPUTED_VALUE"""),45755.66666666667)</f>
        <v>45755.66667</v>
      </c>
      <c r="N319" s="1">
        <f>IFERROR(__xludf.DUMMYFUNCTION("""COMPUTED_VALUE"""),3.12217E7)</f>
        <v>31221700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IFERROR(__xludf.DUMMYFUNCTION("""COMPUTED_VALUE"""),1113.5)</f>
        <v>1113.5</v>
      </c>
      <c r="D320" s="2">
        <f>IFERROR(__xludf.DUMMYFUNCTION("""COMPUTED_VALUE"""),45756.66666666667)</f>
        <v>45756.66667</v>
      </c>
      <c r="E320" s="1">
        <f>IFERROR(__xludf.DUMMYFUNCTION("""COMPUTED_VALUE"""),1183.09)</f>
        <v>1183.09</v>
      </c>
      <c r="G320" s="2">
        <f>IFERROR(__xludf.DUMMYFUNCTION("""COMPUTED_VALUE"""),45756.66666666667)</f>
        <v>45756.66667</v>
      </c>
      <c r="H320" s="1">
        <f>IFERROR(__xludf.DUMMYFUNCTION("""COMPUTED_VALUE"""),1112.56)</f>
        <v>1112.56</v>
      </c>
      <c r="J320" s="2">
        <f>IFERROR(__xludf.DUMMYFUNCTION("""COMPUTED_VALUE"""),45756.66666666667)</f>
        <v>45756.66667</v>
      </c>
      <c r="K320" s="1">
        <f>IFERROR(__xludf.DUMMYFUNCTION("""COMPUTED_VALUE"""),1163.29)</f>
        <v>1163.29</v>
      </c>
      <c r="M320" s="2">
        <f>IFERROR(__xludf.DUMMYFUNCTION("""COMPUTED_VALUE"""),45756.66666666667)</f>
        <v>45756.66667</v>
      </c>
      <c r="N320" s="1">
        <f>IFERROR(__xludf.DUMMYFUNCTION("""COMPUTED_VALUE"""),3.8072739E7)</f>
        <v>38072739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IFERROR(__xludf.DUMMYFUNCTION("""COMPUTED_VALUE"""),1159.22)</f>
        <v>1159.22</v>
      </c>
      <c r="D321" s="2">
        <f>IFERROR(__xludf.DUMMYFUNCTION("""COMPUTED_VALUE"""),45757.66666666667)</f>
        <v>45757.66667</v>
      </c>
      <c r="E321" s="1">
        <f>IFERROR(__xludf.DUMMYFUNCTION("""COMPUTED_VALUE"""),1171.19)</f>
        <v>1171.19</v>
      </c>
      <c r="G321" s="2">
        <f>IFERROR(__xludf.DUMMYFUNCTION("""COMPUTED_VALUE"""),45757.66666666667)</f>
        <v>45757.66667</v>
      </c>
      <c r="H321" s="1">
        <f>IFERROR(__xludf.DUMMYFUNCTION("""COMPUTED_VALUE"""),1137.92)</f>
        <v>1137.92</v>
      </c>
      <c r="J321" s="2">
        <f>IFERROR(__xludf.DUMMYFUNCTION("""COMPUTED_VALUE"""),45757.66666666667)</f>
        <v>45757.66667</v>
      </c>
      <c r="K321" s="1">
        <f>IFERROR(__xludf.DUMMYFUNCTION("""COMPUTED_VALUE"""),1161.03)</f>
        <v>1161.03</v>
      </c>
      <c r="M321" s="2">
        <f>IFERROR(__xludf.DUMMYFUNCTION("""COMPUTED_VALUE"""),45757.66666666667)</f>
        <v>45757.66667</v>
      </c>
      <c r="N321" s="1">
        <f>IFERROR(__xludf.DUMMYFUNCTION("""COMPUTED_VALUE"""),3.2885779E7)</f>
        <v>32885779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IFERROR(__xludf.DUMMYFUNCTION("""COMPUTED_VALUE"""),1167.21)</f>
        <v>1167.21</v>
      </c>
      <c r="D322" s="2">
        <f>IFERROR(__xludf.DUMMYFUNCTION("""COMPUTED_VALUE"""),45758.66666666667)</f>
        <v>45758.66667</v>
      </c>
      <c r="E322" s="1">
        <f>IFERROR(__xludf.DUMMYFUNCTION("""COMPUTED_VALUE"""),1181.55)</f>
        <v>1181.55</v>
      </c>
      <c r="G322" s="2">
        <f>IFERROR(__xludf.DUMMYFUNCTION("""COMPUTED_VALUE"""),45758.66666666667)</f>
        <v>45758.66667</v>
      </c>
      <c r="H322" s="1">
        <f>IFERROR(__xludf.DUMMYFUNCTION("""COMPUTED_VALUE"""),1151.77)</f>
        <v>1151.77</v>
      </c>
      <c r="J322" s="2">
        <f>IFERROR(__xludf.DUMMYFUNCTION("""COMPUTED_VALUE"""),45758.66666666667)</f>
        <v>45758.66667</v>
      </c>
      <c r="K322" s="1">
        <f>IFERROR(__xludf.DUMMYFUNCTION("""COMPUTED_VALUE"""),1176.25)</f>
        <v>1176.25</v>
      </c>
      <c r="M322" s="2">
        <f>IFERROR(__xludf.DUMMYFUNCTION("""COMPUTED_VALUE"""),45758.66666666667)</f>
        <v>45758.66667</v>
      </c>
      <c r="N322" s="1">
        <f>IFERROR(__xludf.DUMMYFUNCTION("""COMPUTED_VALUE"""),2.8267174E7)</f>
        <v>28267174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IFERROR(__xludf.DUMMYFUNCTION("""COMPUTED_VALUE"""),1184.26)</f>
        <v>1184.26</v>
      </c>
      <c r="D323" s="2">
        <f>IFERROR(__xludf.DUMMYFUNCTION("""COMPUTED_VALUE"""),45761.66666666667)</f>
        <v>45761.66667</v>
      </c>
      <c r="E323" s="1">
        <f>IFERROR(__xludf.DUMMYFUNCTION("""COMPUTED_VALUE"""),1196.75)</f>
        <v>1196.75</v>
      </c>
      <c r="G323" s="2">
        <f>IFERROR(__xludf.DUMMYFUNCTION("""COMPUTED_VALUE"""),45761.66666666667)</f>
        <v>45761.66667</v>
      </c>
      <c r="H323" s="1">
        <f>IFERROR(__xludf.DUMMYFUNCTION("""COMPUTED_VALUE"""),1178.61)</f>
        <v>1178.61</v>
      </c>
      <c r="J323" s="2">
        <f>IFERROR(__xludf.DUMMYFUNCTION("""COMPUTED_VALUE"""),45761.66666666667)</f>
        <v>45761.66667</v>
      </c>
      <c r="K323" s="1">
        <f>IFERROR(__xludf.DUMMYFUNCTION("""COMPUTED_VALUE"""),1193.56)</f>
        <v>1193.56</v>
      </c>
      <c r="M323" s="2">
        <f>IFERROR(__xludf.DUMMYFUNCTION("""COMPUTED_VALUE"""),45761.66666666667)</f>
        <v>45761.66667</v>
      </c>
      <c r="N323" s="1">
        <f>IFERROR(__xludf.DUMMYFUNCTION("""COMPUTED_VALUE"""),2.8245498E7)</f>
        <v>28245498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IFERROR(__xludf.DUMMYFUNCTION("""COMPUTED_VALUE"""),1189.19)</f>
        <v>1189.19</v>
      </c>
      <c r="D324" s="2">
        <f>IFERROR(__xludf.DUMMYFUNCTION("""COMPUTED_VALUE"""),45762.66666666667)</f>
        <v>45762.66667</v>
      </c>
      <c r="E324" s="1">
        <f>IFERROR(__xludf.DUMMYFUNCTION("""COMPUTED_VALUE"""),1195.14)</f>
        <v>1195.14</v>
      </c>
      <c r="G324" s="2">
        <f>IFERROR(__xludf.DUMMYFUNCTION("""COMPUTED_VALUE"""),45762.66666666667)</f>
        <v>45762.66667</v>
      </c>
      <c r="H324" s="1">
        <f>IFERROR(__xludf.DUMMYFUNCTION("""COMPUTED_VALUE"""),1180.66)</f>
        <v>1180.66</v>
      </c>
      <c r="J324" s="2">
        <f>IFERROR(__xludf.DUMMYFUNCTION("""COMPUTED_VALUE"""),45762.66666666667)</f>
        <v>45762.66667</v>
      </c>
      <c r="K324" s="1">
        <f>IFERROR(__xludf.DUMMYFUNCTION("""COMPUTED_VALUE"""),1181.43)</f>
        <v>1181.43</v>
      </c>
      <c r="M324" s="2">
        <f>IFERROR(__xludf.DUMMYFUNCTION("""COMPUTED_VALUE"""),45762.66666666667)</f>
        <v>45762.66667</v>
      </c>
      <c r="N324" s="1">
        <f>IFERROR(__xludf.DUMMYFUNCTION("""COMPUTED_VALUE"""),3.4523091E7)</f>
        <v>34523091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IFERROR(__xludf.DUMMYFUNCTION("""COMPUTED_VALUE"""),1183.09)</f>
        <v>1183.09</v>
      </c>
      <c r="D325" s="2">
        <f>IFERROR(__xludf.DUMMYFUNCTION("""COMPUTED_VALUE"""),45763.66666666667)</f>
        <v>45763.66667</v>
      </c>
      <c r="E325" s="1">
        <f>IFERROR(__xludf.DUMMYFUNCTION("""COMPUTED_VALUE"""),1194.22)</f>
        <v>1194.22</v>
      </c>
      <c r="G325" s="2">
        <f>IFERROR(__xludf.DUMMYFUNCTION("""COMPUTED_VALUE"""),45763.66666666667)</f>
        <v>45763.66667</v>
      </c>
      <c r="H325" s="1">
        <f>IFERROR(__xludf.DUMMYFUNCTION("""COMPUTED_VALUE"""),1173.82)</f>
        <v>1173.82</v>
      </c>
      <c r="J325" s="2">
        <f>IFERROR(__xludf.DUMMYFUNCTION("""COMPUTED_VALUE"""),45763.66666666667)</f>
        <v>45763.66667</v>
      </c>
      <c r="K325" s="1">
        <f>IFERROR(__xludf.DUMMYFUNCTION("""COMPUTED_VALUE"""),1181.2)</f>
        <v>1181.2</v>
      </c>
      <c r="M325" s="2">
        <f>IFERROR(__xludf.DUMMYFUNCTION("""COMPUTED_VALUE"""),45763.66666666667)</f>
        <v>45763.66667</v>
      </c>
      <c r="N325" s="1">
        <f>IFERROR(__xludf.DUMMYFUNCTION("""COMPUTED_VALUE"""),2.8553668E7)</f>
        <v>28553668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IFERROR(__xludf.DUMMYFUNCTION("""COMPUTED_VALUE"""),1181.58)</f>
        <v>1181.58</v>
      </c>
      <c r="D326" s="2">
        <f>IFERROR(__xludf.DUMMYFUNCTION("""COMPUTED_VALUE"""),45764.66666666667)</f>
        <v>45764.66667</v>
      </c>
      <c r="E326" s="1">
        <f>IFERROR(__xludf.DUMMYFUNCTION("""COMPUTED_VALUE"""),1209.04)</f>
        <v>1209.04</v>
      </c>
      <c r="G326" s="2">
        <f>IFERROR(__xludf.DUMMYFUNCTION("""COMPUTED_VALUE"""),45764.66666666667)</f>
        <v>45764.66667</v>
      </c>
      <c r="H326" s="1">
        <f>IFERROR(__xludf.DUMMYFUNCTION("""COMPUTED_VALUE"""),1181.58)</f>
        <v>1181.58</v>
      </c>
      <c r="J326" s="2">
        <f>IFERROR(__xludf.DUMMYFUNCTION("""COMPUTED_VALUE"""),45764.66666666667)</f>
        <v>45764.66667</v>
      </c>
      <c r="K326" s="1">
        <f>IFERROR(__xludf.DUMMYFUNCTION("""COMPUTED_VALUE"""),1203.02)</f>
        <v>1203.02</v>
      </c>
      <c r="M326" s="2">
        <f>IFERROR(__xludf.DUMMYFUNCTION("""COMPUTED_VALUE"""),45764.66666666667)</f>
        <v>45764.66667</v>
      </c>
      <c r="N326" s="1">
        <f>IFERROR(__xludf.DUMMYFUNCTION("""COMPUTED_VALUE"""),3.3365552E7)</f>
        <v>33365552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IFERROR(__xludf.DUMMYFUNCTION("""COMPUTED_VALUE"""),1203.18)</f>
        <v>1203.18</v>
      </c>
      <c r="D327" s="2">
        <f>IFERROR(__xludf.DUMMYFUNCTION("""COMPUTED_VALUE"""),45768.66666666667)</f>
        <v>45768.66667</v>
      </c>
      <c r="E327" s="1">
        <f>IFERROR(__xludf.DUMMYFUNCTION("""COMPUTED_VALUE"""),1206.88)</f>
        <v>1206.88</v>
      </c>
      <c r="G327" s="2">
        <f>IFERROR(__xludf.DUMMYFUNCTION("""COMPUTED_VALUE"""),45768.66666666667)</f>
        <v>45768.66667</v>
      </c>
      <c r="H327" s="1">
        <f>IFERROR(__xludf.DUMMYFUNCTION("""COMPUTED_VALUE"""),1188.63)</f>
        <v>1188.63</v>
      </c>
      <c r="J327" s="2">
        <f>IFERROR(__xludf.DUMMYFUNCTION("""COMPUTED_VALUE"""),45768.66666666667)</f>
        <v>45768.66667</v>
      </c>
      <c r="K327" s="1">
        <f>IFERROR(__xludf.DUMMYFUNCTION("""COMPUTED_VALUE"""),1201.38)</f>
        <v>1201.38</v>
      </c>
      <c r="M327" s="2">
        <f>IFERROR(__xludf.DUMMYFUNCTION("""COMPUTED_VALUE"""),45768.66666666667)</f>
        <v>45768.66667</v>
      </c>
      <c r="N327" s="1">
        <f>IFERROR(__xludf.DUMMYFUNCTION("""COMPUTED_VALUE"""),2.5164955E7)</f>
        <v>25164955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IFERROR(__xludf.DUMMYFUNCTION("""COMPUTED_VALUE"""),1210.37)</f>
        <v>1210.37</v>
      </c>
      <c r="D328" s="2">
        <f>IFERROR(__xludf.DUMMYFUNCTION("""COMPUTED_VALUE"""),45769.66666666667)</f>
        <v>45769.66667</v>
      </c>
      <c r="E328" s="1">
        <f>IFERROR(__xludf.DUMMYFUNCTION("""COMPUTED_VALUE"""),1230.06)</f>
        <v>1230.06</v>
      </c>
      <c r="G328" s="2">
        <f>IFERROR(__xludf.DUMMYFUNCTION("""COMPUTED_VALUE"""),45769.66666666667)</f>
        <v>45769.66667</v>
      </c>
      <c r="H328" s="1">
        <f>IFERROR(__xludf.DUMMYFUNCTION("""COMPUTED_VALUE"""),1208.75)</f>
        <v>1208.75</v>
      </c>
      <c r="J328" s="2">
        <f>IFERROR(__xludf.DUMMYFUNCTION("""COMPUTED_VALUE"""),45769.66666666667)</f>
        <v>45769.66667</v>
      </c>
      <c r="K328" s="1">
        <f>IFERROR(__xludf.DUMMYFUNCTION("""COMPUTED_VALUE"""),1225.66)</f>
        <v>1225.66</v>
      </c>
      <c r="M328" s="2">
        <f>IFERROR(__xludf.DUMMYFUNCTION("""COMPUTED_VALUE"""),45769.66666666667)</f>
        <v>45769.66667</v>
      </c>
      <c r="N328" s="1">
        <f>IFERROR(__xludf.DUMMYFUNCTION("""COMPUTED_VALUE"""),2.4959057E7)</f>
        <v>24959057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IFERROR(__xludf.DUMMYFUNCTION("""COMPUTED_VALUE"""),1234.13)</f>
        <v>1234.13</v>
      </c>
      <c r="D329" s="2">
        <f>IFERROR(__xludf.DUMMYFUNCTION("""COMPUTED_VALUE"""),45770.66666666667)</f>
        <v>45770.66667</v>
      </c>
      <c r="E329" s="1">
        <f>IFERROR(__xludf.DUMMYFUNCTION("""COMPUTED_VALUE"""),1237.61)</f>
        <v>1237.61</v>
      </c>
      <c r="G329" s="2">
        <f>IFERROR(__xludf.DUMMYFUNCTION("""COMPUTED_VALUE"""),45770.66666666667)</f>
        <v>45770.66667</v>
      </c>
      <c r="H329" s="1">
        <f>IFERROR(__xludf.DUMMYFUNCTION("""COMPUTED_VALUE"""),1212.04)</f>
        <v>1212.04</v>
      </c>
      <c r="J329" s="2">
        <f>IFERROR(__xludf.DUMMYFUNCTION("""COMPUTED_VALUE"""),45770.66666666667)</f>
        <v>45770.66667</v>
      </c>
      <c r="K329" s="1">
        <f>IFERROR(__xludf.DUMMYFUNCTION("""COMPUTED_VALUE"""),1222.63)</f>
        <v>1222.63</v>
      </c>
      <c r="M329" s="2">
        <f>IFERROR(__xludf.DUMMYFUNCTION("""COMPUTED_VALUE"""),45770.66666666667)</f>
        <v>45770.66667</v>
      </c>
      <c r="N329" s="1">
        <f>IFERROR(__xludf.DUMMYFUNCTION("""COMPUTED_VALUE"""),3.3736725E7)</f>
        <v>33736725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IFERROR(__xludf.DUMMYFUNCTION("""COMPUTED_VALUE"""),1215.79)</f>
        <v>1215.79</v>
      </c>
      <c r="D330" s="2">
        <f>IFERROR(__xludf.DUMMYFUNCTION("""COMPUTED_VALUE"""),45771.66666666667)</f>
        <v>45771.66667</v>
      </c>
      <c r="E330" s="1">
        <f>IFERROR(__xludf.DUMMYFUNCTION("""COMPUTED_VALUE"""),1224.5)</f>
        <v>1224.5</v>
      </c>
      <c r="G330" s="2">
        <f>IFERROR(__xludf.DUMMYFUNCTION("""COMPUTED_VALUE"""),45771.66666666667)</f>
        <v>45771.66667</v>
      </c>
      <c r="H330" s="1">
        <f>IFERROR(__xludf.DUMMYFUNCTION("""COMPUTED_VALUE"""),1211.08)</f>
        <v>1211.08</v>
      </c>
      <c r="J330" s="2">
        <f>IFERROR(__xludf.DUMMYFUNCTION("""COMPUTED_VALUE"""),45771.66666666667)</f>
        <v>45771.66667</v>
      </c>
      <c r="K330" s="1">
        <f>IFERROR(__xludf.DUMMYFUNCTION("""COMPUTED_VALUE"""),1218.38)</f>
        <v>1218.38</v>
      </c>
      <c r="M330" s="2">
        <f>IFERROR(__xludf.DUMMYFUNCTION("""COMPUTED_VALUE"""),45771.66666666667)</f>
        <v>45771.66667</v>
      </c>
      <c r="N330" s="1">
        <f>IFERROR(__xludf.DUMMYFUNCTION("""COMPUTED_VALUE"""),2.6776816E7)</f>
        <v>26776816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IFERROR(__xludf.DUMMYFUNCTION("""COMPUTED_VALUE"""),1214.27)</f>
        <v>1214.27</v>
      </c>
      <c r="D331" s="2">
        <f>IFERROR(__xludf.DUMMYFUNCTION("""COMPUTED_VALUE"""),45772.66666666667)</f>
        <v>45772.66667</v>
      </c>
      <c r="E331" s="1">
        <f>IFERROR(__xludf.DUMMYFUNCTION("""COMPUTED_VALUE"""),1219.39)</f>
        <v>1219.39</v>
      </c>
      <c r="G331" s="2">
        <f>IFERROR(__xludf.DUMMYFUNCTION("""COMPUTED_VALUE"""),45772.66666666667)</f>
        <v>45772.66667</v>
      </c>
      <c r="H331" s="1">
        <f>IFERROR(__xludf.DUMMYFUNCTION("""COMPUTED_VALUE"""),1193.62)</f>
        <v>1193.62</v>
      </c>
      <c r="J331" s="2">
        <f>IFERROR(__xludf.DUMMYFUNCTION("""COMPUTED_VALUE"""),45772.66666666667)</f>
        <v>45772.66667</v>
      </c>
      <c r="K331" s="1">
        <f>IFERROR(__xludf.DUMMYFUNCTION("""COMPUTED_VALUE"""),1203.42)</f>
        <v>1203.42</v>
      </c>
      <c r="M331" s="2">
        <f>IFERROR(__xludf.DUMMYFUNCTION("""COMPUTED_VALUE"""),45772.66666666667)</f>
        <v>45772.66667</v>
      </c>
      <c r="N331" s="1">
        <f>IFERROR(__xludf.DUMMYFUNCTION("""COMPUTED_VALUE"""),2.4469662E7)</f>
        <v>24469662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IFERROR(__xludf.DUMMYFUNCTION("""COMPUTED_VALUE"""),1206.1)</f>
        <v>1206.1</v>
      </c>
      <c r="D332" s="2">
        <f>IFERROR(__xludf.DUMMYFUNCTION("""COMPUTED_VALUE"""),45775.66666666667)</f>
        <v>45775.66667</v>
      </c>
      <c r="E332" s="1">
        <f>IFERROR(__xludf.DUMMYFUNCTION("""COMPUTED_VALUE"""),1211.87)</f>
        <v>1211.87</v>
      </c>
      <c r="G332" s="2">
        <f>IFERROR(__xludf.DUMMYFUNCTION("""COMPUTED_VALUE"""),45775.66666666667)</f>
        <v>45775.66667</v>
      </c>
      <c r="H332" s="1">
        <f>IFERROR(__xludf.DUMMYFUNCTION("""COMPUTED_VALUE"""),1194.13)</f>
        <v>1194.13</v>
      </c>
      <c r="J332" s="2">
        <f>IFERROR(__xludf.DUMMYFUNCTION("""COMPUTED_VALUE"""),45775.66666666667)</f>
        <v>45775.66667</v>
      </c>
      <c r="K332" s="1">
        <f>IFERROR(__xludf.DUMMYFUNCTION("""COMPUTED_VALUE"""),1204.39)</f>
        <v>1204.39</v>
      </c>
      <c r="M332" s="2">
        <f>IFERROR(__xludf.DUMMYFUNCTION("""COMPUTED_VALUE"""),45775.66666666667)</f>
        <v>45775.66667</v>
      </c>
      <c r="N332" s="1">
        <f>IFERROR(__xludf.DUMMYFUNCTION("""COMPUTED_VALUE"""),2.7396109E7)</f>
        <v>27396109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IFERROR(__xludf.DUMMYFUNCTION("""COMPUTED_VALUE"""),1191.32)</f>
        <v>1191.32</v>
      </c>
      <c r="D333" s="2">
        <f>IFERROR(__xludf.DUMMYFUNCTION("""COMPUTED_VALUE"""),45776.66666666667)</f>
        <v>45776.66667</v>
      </c>
      <c r="E333" s="1">
        <f>IFERROR(__xludf.DUMMYFUNCTION("""COMPUTED_VALUE"""),1217.58)</f>
        <v>1217.58</v>
      </c>
      <c r="G333" s="2">
        <f>IFERROR(__xludf.DUMMYFUNCTION("""COMPUTED_VALUE"""),45776.66666666667)</f>
        <v>45776.66667</v>
      </c>
      <c r="H333" s="1">
        <f>IFERROR(__xludf.DUMMYFUNCTION("""COMPUTED_VALUE"""),1189.88)</f>
        <v>1189.88</v>
      </c>
      <c r="J333" s="2">
        <f>IFERROR(__xludf.DUMMYFUNCTION("""COMPUTED_VALUE"""),45776.66666666667)</f>
        <v>45776.66667</v>
      </c>
      <c r="K333" s="1">
        <f>IFERROR(__xludf.DUMMYFUNCTION("""COMPUTED_VALUE"""),1215.93)</f>
        <v>1215.93</v>
      </c>
      <c r="M333" s="2">
        <f>IFERROR(__xludf.DUMMYFUNCTION("""COMPUTED_VALUE"""),45776.66666666667)</f>
        <v>45776.66667</v>
      </c>
      <c r="N333" s="1">
        <f>IFERROR(__xludf.DUMMYFUNCTION("""COMPUTED_VALUE"""),2.5602881E7)</f>
        <v>25602881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IFERROR(__xludf.DUMMYFUNCTION("""COMPUTED_VALUE"""),1215.23)</f>
        <v>1215.23</v>
      </c>
      <c r="D334" s="2">
        <f>IFERROR(__xludf.DUMMYFUNCTION("""COMPUTED_VALUE"""),45777.66666666667)</f>
        <v>45777.66667</v>
      </c>
      <c r="E334" s="1">
        <f>IFERROR(__xludf.DUMMYFUNCTION("""COMPUTED_VALUE"""),1227.91)</f>
        <v>1227.91</v>
      </c>
      <c r="G334" s="2">
        <f>IFERROR(__xludf.DUMMYFUNCTION("""COMPUTED_VALUE"""),45777.66666666667)</f>
        <v>45777.66667</v>
      </c>
      <c r="H334" s="1">
        <f>IFERROR(__xludf.DUMMYFUNCTION("""COMPUTED_VALUE"""),1203.51)</f>
        <v>1203.51</v>
      </c>
      <c r="J334" s="2">
        <f>IFERROR(__xludf.DUMMYFUNCTION("""COMPUTED_VALUE"""),45777.66666666667)</f>
        <v>45777.66667</v>
      </c>
      <c r="K334" s="1">
        <f>IFERROR(__xludf.DUMMYFUNCTION("""COMPUTED_VALUE"""),1224.45)</f>
        <v>1224.45</v>
      </c>
      <c r="M334" s="2">
        <f>IFERROR(__xludf.DUMMYFUNCTION("""COMPUTED_VALUE"""),45777.66666666667)</f>
        <v>45777.66667</v>
      </c>
      <c r="N334" s="1">
        <f>IFERROR(__xludf.DUMMYFUNCTION("""COMPUTED_VALUE"""),3.3133156E7)</f>
        <v>33133156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IFERROR(__xludf.DUMMYFUNCTION("""COMPUTED_VALUE"""),1216.3)</f>
        <v>1216.3</v>
      </c>
      <c r="D335" s="2">
        <f>IFERROR(__xludf.DUMMYFUNCTION("""COMPUTED_VALUE"""),45778.66666666667)</f>
        <v>45778.66667</v>
      </c>
      <c r="E335" s="1">
        <f>IFERROR(__xludf.DUMMYFUNCTION("""COMPUTED_VALUE"""),1233.1)</f>
        <v>1233.1</v>
      </c>
      <c r="G335" s="2">
        <f>IFERROR(__xludf.DUMMYFUNCTION("""COMPUTED_VALUE"""),45778.66666666667)</f>
        <v>45778.66667</v>
      </c>
      <c r="H335" s="1">
        <f>IFERROR(__xludf.DUMMYFUNCTION("""COMPUTED_VALUE"""),1213.82)</f>
        <v>1213.82</v>
      </c>
      <c r="J335" s="2">
        <f>IFERROR(__xludf.DUMMYFUNCTION("""COMPUTED_VALUE"""),45778.66666666667)</f>
        <v>45778.66667</v>
      </c>
      <c r="K335" s="1">
        <f>IFERROR(__xludf.DUMMYFUNCTION("""COMPUTED_VALUE"""),1219.94)</f>
        <v>1219.94</v>
      </c>
      <c r="M335" s="2">
        <f>IFERROR(__xludf.DUMMYFUNCTION("""COMPUTED_VALUE"""),45778.66666666667)</f>
        <v>45778.66667</v>
      </c>
      <c r="N335" s="1">
        <f>IFERROR(__xludf.DUMMYFUNCTION("""COMPUTED_VALUE"""),2.760326E7)</f>
        <v>27603260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IFERROR(__xludf.DUMMYFUNCTION("""COMPUTED_VALUE"""),1232.79)</f>
        <v>1232.79</v>
      </c>
      <c r="D336" s="2">
        <f>IFERROR(__xludf.DUMMYFUNCTION("""COMPUTED_VALUE"""),45779.66666666667)</f>
        <v>45779.66667</v>
      </c>
      <c r="E336" s="1">
        <f>IFERROR(__xludf.DUMMYFUNCTION("""COMPUTED_VALUE"""),1240.28)</f>
        <v>1240.28</v>
      </c>
      <c r="G336" s="2">
        <f>IFERROR(__xludf.DUMMYFUNCTION("""COMPUTED_VALUE"""),45779.66666666667)</f>
        <v>45779.66667</v>
      </c>
      <c r="H336" s="1">
        <f>IFERROR(__xludf.DUMMYFUNCTION("""COMPUTED_VALUE"""),1228.54)</f>
        <v>1228.54</v>
      </c>
      <c r="J336" s="2">
        <f>IFERROR(__xludf.DUMMYFUNCTION("""COMPUTED_VALUE"""),45779.66666666667)</f>
        <v>45779.66667</v>
      </c>
      <c r="K336" s="1">
        <f>IFERROR(__xludf.DUMMYFUNCTION("""COMPUTED_VALUE"""),1234.85)</f>
        <v>1234.85</v>
      </c>
      <c r="M336" s="2">
        <f>IFERROR(__xludf.DUMMYFUNCTION("""COMPUTED_VALUE"""),45779.66666666667)</f>
        <v>45779.66667</v>
      </c>
      <c r="N336" s="1">
        <f>IFERROR(__xludf.DUMMYFUNCTION("""COMPUTED_VALUE"""),2.9746699E7)</f>
        <v>29746699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IFERROR(__xludf.DUMMYFUNCTION("""COMPUTED_VALUE"""),1233.89)</f>
        <v>1233.89</v>
      </c>
      <c r="D337" s="2">
        <f>IFERROR(__xludf.DUMMYFUNCTION("""COMPUTED_VALUE"""),45782.66666666667)</f>
        <v>45782.66667</v>
      </c>
      <c r="E337" s="1">
        <f>IFERROR(__xludf.DUMMYFUNCTION("""COMPUTED_VALUE"""),1246.96)</f>
        <v>1246.96</v>
      </c>
      <c r="G337" s="2">
        <f>IFERROR(__xludf.DUMMYFUNCTION("""COMPUTED_VALUE"""),45782.66666666667)</f>
        <v>45782.66667</v>
      </c>
      <c r="H337" s="1">
        <f>IFERROR(__xludf.DUMMYFUNCTION("""COMPUTED_VALUE"""),1230.23)</f>
        <v>1230.23</v>
      </c>
      <c r="J337" s="2">
        <f>IFERROR(__xludf.DUMMYFUNCTION("""COMPUTED_VALUE"""),45782.66666666667)</f>
        <v>45782.66667</v>
      </c>
      <c r="K337" s="1">
        <f>IFERROR(__xludf.DUMMYFUNCTION("""COMPUTED_VALUE"""),1242.61)</f>
        <v>1242.61</v>
      </c>
      <c r="M337" s="2">
        <f>IFERROR(__xludf.DUMMYFUNCTION("""COMPUTED_VALUE"""),45782.66666666667)</f>
        <v>45782.66667</v>
      </c>
      <c r="N337" s="1">
        <f>IFERROR(__xludf.DUMMYFUNCTION("""COMPUTED_VALUE"""),2.6965936E7)</f>
        <v>26965936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IFERROR(__xludf.DUMMYFUNCTION("""COMPUTED_VALUE"""),1235.21)</f>
        <v>1235.21</v>
      </c>
      <c r="D338" s="2">
        <f>IFERROR(__xludf.DUMMYFUNCTION("""COMPUTED_VALUE"""),45783.66666666667)</f>
        <v>45783.66667</v>
      </c>
      <c r="E338" s="1">
        <f>IFERROR(__xludf.DUMMYFUNCTION("""COMPUTED_VALUE"""),1238.74)</f>
        <v>1238.74</v>
      </c>
      <c r="G338" s="2">
        <f>IFERROR(__xludf.DUMMYFUNCTION("""COMPUTED_VALUE"""),45783.66666666667)</f>
        <v>45783.66667</v>
      </c>
      <c r="H338" s="1">
        <f>IFERROR(__xludf.DUMMYFUNCTION("""COMPUTED_VALUE"""),1228.8)</f>
        <v>1228.8</v>
      </c>
      <c r="J338" s="2">
        <f>IFERROR(__xludf.DUMMYFUNCTION("""COMPUTED_VALUE"""),45783.66666666667)</f>
        <v>45783.66667</v>
      </c>
      <c r="K338" s="1">
        <f>IFERROR(__xludf.DUMMYFUNCTION("""COMPUTED_VALUE"""),1233.08)</f>
        <v>1233.08</v>
      </c>
      <c r="M338" s="2">
        <f>IFERROR(__xludf.DUMMYFUNCTION("""COMPUTED_VALUE"""),45783.66666666667)</f>
        <v>45783.66667</v>
      </c>
      <c r="N338" s="1">
        <f>IFERROR(__xludf.DUMMYFUNCTION("""COMPUTED_VALUE"""),2.3843528E7)</f>
        <v>23843528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IFERROR(__xludf.DUMMYFUNCTION("""COMPUTED_VALUE"""),1232.39)</f>
        <v>1232.39</v>
      </c>
      <c r="D339" s="2">
        <f>IFERROR(__xludf.DUMMYFUNCTION("""COMPUTED_VALUE"""),45784.66666666667)</f>
        <v>45784.66667</v>
      </c>
      <c r="E339" s="1">
        <f>IFERROR(__xludf.DUMMYFUNCTION("""COMPUTED_VALUE"""),1244.92)</f>
        <v>1244.92</v>
      </c>
      <c r="G339" s="2">
        <f>IFERROR(__xludf.DUMMYFUNCTION("""COMPUTED_VALUE"""),45784.66666666667)</f>
        <v>45784.66667</v>
      </c>
      <c r="H339" s="1">
        <f>IFERROR(__xludf.DUMMYFUNCTION("""COMPUTED_VALUE"""),1231.81)</f>
        <v>1231.81</v>
      </c>
      <c r="J339" s="2">
        <f>IFERROR(__xludf.DUMMYFUNCTION("""COMPUTED_VALUE"""),45784.66666666667)</f>
        <v>45784.66667</v>
      </c>
      <c r="K339" s="1">
        <f>IFERROR(__xludf.DUMMYFUNCTION("""COMPUTED_VALUE"""),1237.71)</f>
        <v>1237.71</v>
      </c>
      <c r="M339" s="2">
        <f>IFERROR(__xludf.DUMMYFUNCTION("""COMPUTED_VALUE"""),45784.66666666667)</f>
        <v>45784.66667</v>
      </c>
      <c r="N339" s="1">
        <f>IFERROR(__xludf.DUMMYFUNCTION("""COMPUTED_VALUE"""),2.5665015E7)</f>
        <v>25665015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IFERROR(__xludf.DUMMYFUNCTION("""COMPUTED_VALUE"""),1236.87)</f>
        <v>1236.87</v>
      </c>
      <c r="D340" s="2">
        <f>IFERROR(__xludf.DUMMYFUNCTION("""COMPUTED_VALUE"""),45785.66666666667)</f>
        <v>45785.66667</v>
      </c>
      <c r="E340" s="1">
        <f>IFERROR(__xludf.DUMMYFUNCTION("""COMPUTED_VALUE"""),1250.98)</f>
        <v>1250.98</v>
      </c>
      <c r="G340" s="2">
        <f>IFERROR(__xludf.DUMMYFUNCTION("""COMPUTED_VALUE"""),45785.66666666667)</f>
        <v>45785.66667</v>
      </c>
      <c r="H340" s="1">
        <f>IFERROR(__xludf.DUMMYFUNCTION("""COMPUTED_VALUE"""),1231.86)</f>
        <v>1231.86</v>
      </c>
      <c r="J340" s="2">
        <f>IFERROR(__xludf.DUMMYFUNCTION("""COMPUTED_VALUE"""),45785.66666666667)</f>
        <v>45785.66667</v>
      </c>
      <c r="K340" s="1">
        <f>IFERROR(__xludf.DUMMYFUNCTION("""COMPUTED_VALUE"""),1231.86)</f>
        <v>1231.86</v>
      </c>
      <c r="M340" s="2">
        <f>IFERROR(__xludf.DUMMYFUNCTION("""COMPUTED_VALUE"""),45785.66666666667)</f>
        <v>45785.66667</v>
      </c>
      <c r="N340" s="1">
        <f>IFERROR(__xludf.DUMMYFUNCTION("""COMPUTED_VALUE"""),3.0575514E7)</f>
        <v>30575514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IFERROR(__xludf.DUMMYFUNCTION("""COMPUTED_VALUE"""),1231.66)</f>
        <v>1231.66</v>
      </c>
      <c r="D341" s="2">
        <f>IFERROR(__xludf.DUMMYFUNCTION("""COMPUTED_VALUE"""),45786.66666666667)</f>
        <v>45786.66667</v>
      </c>
      <c r="E341" s="1">
        <f>IFERROR(__xludf.DUMMYFUNCTION("""COMPUTED_VALUE"""),1234.08)</f>
        <v>1234.08</v>
      </c>
      <c r="G341" s="2">
        <f>IFERROR(__xludf.DUMMYFUNCTION("""COMPUTED_VALUE"""),45786.66666666667)</f>
        <v>45786.66667</v>
      </c>
      <c r="H341" s="1">
        <f>IFERROR(__xludf.DUMMYFUNCTION("""COMPUTED_VALUE"""),1222.18)</f>
        <v>1222.18</v>
      </c>
      <c r="J341" s="2">
        <f>IFERROR(__xludf.DUMMYFUNCTION("""COMPUTED_VALUE"""),45786.66666666667)</f>
        <v>45786.66667</v>
      </c>
      <c r="K341" s="1">
        <f>IFERROR(__xludf.DUMMYFUNCTION("""COMPUTED_VALUE"""),1230.71)</f>
        <v>1230.71</v>
      </c>
      <c r="M341" s="2">
        <f>IFERROR(__xludf.DUMMYFUNCTION("""COMPUTED_VALUE"""),45786.66666666667)</f>
        <v>45786.66667</v>
      </c>
      <c r="N341" s="1">
        <f>IFERROR(__xludf.DUMMYFUNCTION("""COMPUTED_VALUE"""),2.0579657E7)</f>
        <v>20579657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IFERROR(__xludf.DUMMYFUNCTION("""COMPUTED_VALUE"""),1232.91)</f>
        <v>1232.91</v>
      </c>
      <c r="D342" s="2">
        <f>IFERROR(__xludf.DUMMYFUNCTION("""COMPUTED_VALUE"""),45789.66666666667)</f>
        <v>45789.66667</v>
      </c>
      <c r="E342" s="1">
        <f>IFERROR(__xludf.DUMMYFUNCTION("""COMPUTED_VALUE"""),1232.91)</f>
        <v>1232.91</v>
      </c>
      <c r="G342" s="2">
        <f>IFERROR(__xludf.DUMMYFUNCTION("""COMPUTED_VALUE"""),45789.66666666667)</f>
        <v>45789.66667</v>
      </c>
      <c r="H342" s="1">
        <f>IFERROR(__xludf.DUMMYFUNCTION("""COMPUTED_VALUE"""),1205.55)</f>
        <v>1205.55</v>
      </c>
      <c r="J342" s="2">
        <f>IFERROR(__xludf.DUMMYFUNCTION("""COMPUTED_VALUE"""),45789.66666666667)</f>
        <v>45789.66667</v>
      </c>
      <c r="K342" s="1">
        <f>IFERROR(__xludf.DUMMYFUNCTION("""COMPUTED_VALUE"""),1219.94)</f>
        <v>1219.94</v>
      </c>
      <c r="M342" s="2">
        <f>IFERROR(__xludf.DUMMYFUNCTION("""COMPUTED_VALUE"""),45789.66666666667)</f>
        <v>45789.66667</v>
      </c>
      <c r="N342" s="1">
        <f>IFERROR(__xludf.DUMMYFUNCTION("""COMPUTED_VALUE"""),3.0791163E7)</f>
        <v>30791163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IFERROR(__xludf.DUMMYFUNCTION("""COMPUTED_VALUE"""),1221.21)</f>
        <v>1221.21</v>
      </c>
      <c r="D343" s="2">
        <f>IFERROR(__xludf.DUMMYFUNCTION("""COMPUTED_VALUE"""),45790.66666666667)</f>
        <v>45790.66667</v>
      </c>
      <c r="E343" s="1">
        <f>IFERROR(__xludf.DUMMYFUNCTION("""COMPUTED_VALUE"""),1229.77)</f>
        <v>1229.77</v>
      </c>
      <c r="G343" s="2">
        <f>IFERROR(__xludf.DUMMYFUNCTION("""COMPUTED_VALUE"""),45790.66666666667)</f>
        <v>45790.66667</v>
      </c>
      <c r="H343" s="1">
        <f>IFERROR(__xludf.DUMMYFUNCTION("""COMPUTED_VALUE"""),1206.8)</f>
        <v>1206.8</v>
      </c>
      <c r="J343" s="2">
        <f>IFERROR(__xludf.DUMMYFUNCTION("""COMPUTED_VALUE"""),45790.66666666667)</f>
        <v>45790.66667</v>
      </c>
      <c r="K343" s="1">
        <f>IFERROR(__xludf.DUMMYFUNCTION("""COMPUTED_VALUE"""),1207.34)</f>
        <v>1207.34</v>
      </c>
      <c r="M343" s="2">
        <f>IFERROR(__xludf.DUMMYFUNCTION("""COMPUTED_VALUE"""),45790.66666666667)</f>
        <v>45790.66667</v>
      </c>
      <c r="N343" s="1">
        <f>IFERROR(__xludf.DUMMYFUNCTION("""COMPUTED_VALUE"""),2.7562391E7)</f>
        <v>27562391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IFERROR(__xludf.DUMMYFUNCTION("""COMPUTED_VALUE"""),1207.95)</f>
        <v>1207.95</v>
      </c>
      <c r="D344" s="2">
        <f>IFERROR(__xludf.DUMMYFUNCTION("""COMPUTED_VALUE"""),45791.66666666667)</f>
        <v>45791.66667</v>
      </c>
      <c r="E344" s="1">
        <f>IFERROR(__xludf.DUMMYFUNCTION("""COMPUTED_VALUE"""),1211.71)</f>
        <v>1211.71</v>
      </c>
      <c r="G344" s="2">
        <f>IFERROR(__xludf.DUMMYFUNCTION("""COMPUTED_VALUE"""),45791.66666666667)</f>
        <v>45791.66667</v>
      </c>
      <c r="H344" s="1">
        <f>IFERROR(__xludf.DUMMYFUNCTION("""COMPUTED_VALUE"""),1197.28)</f>
        <v>1197.28</v>
      </c>
      <c r="J344" s="2">
        <f>IFERROR(__xludf.DUMMYFUNCTION("""COMPUTED_VALUE"""),45791.66666666667)</f>
        <v>45791.66667</v>
      </c>
      <c r="K344" s="1">
        <f>IFERROR(__xludf.DUMMYFUNCTION("""COMPUTED_VALUE"""),1204.9)</f>
        <v>1204.9</v>
      </c>
      <c r="M344" s="2">
        <f>IFERROR(__xludf.DUMMYFUNCTION("""COMPUTED_VALUE"""),45791.66666666667)</f>
        <v>45791.66667</v>
      </c>
      <c r="N344" s="1">
        <f>IFERROR(__xludf.DUMMYFUNCTION("""COMPUTED_VALUE"""),2.858386E7)</f>
        <v>28583860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IFERROR(__xludf.DUMMYFUNCTION("""COMPUTED_VALUE"""),1202.62)</f>
        <v>1202.62</v>
      </c>
      <c r="D345" s="2">
        <f>IFERROR(__xludf.DUMMYFUNCTION("""COMPUTED_VALUE"""),45792.66666666667)</f>
        <v>45792.66667</v>
      </c>
      <c r="E345" s="1">
        <f>IFERROR(__xludf.DUMMYFUNCTION("""COMPUTED_VALUE"""),1224.24)</f>
        <v>1224.24</v>
      </c>
      <c r="G345" s="2">
        <f>IFERROR(__xludf.DUMMYFUNCTION("""COMPUTED_VALUE"""),45792.66666666667)</f>
        <v>45792.66667</v>
      </c>
      <c r="H345" s="1">
        <f>IFERROR(__xludf.DUMMYFUNCTION("""COMPUTED_VALUE"""),1200.07)</f>
        <v>1200.07</v>
      </c>
      <c r="J345" s="2">
        <f>IFERROR(__xludf.DUMMYFUNCTION("""COMPUTED_VALUE"""),45792.66666666667)</f>
        <v>45792.66667</v>
      </c>
      <c r="K345" s="1">
        <f>IFERROR(__xludf.DUMMYFUNCTION("""COMPUTED_VALUE"""),1223.16)</f>
        <v>1223.16</v>
      </c>
      <c r="M345" s="2">
        <f>IFERROR(__xludf.DUMMYFUNCTION("""COMPUTED_VALUE"""),45792.66666666667)</f>
        <v>45792.66667</v>
      </c>
      <c r="N345" s="1">
        <f>IFERROR(__xludf.DUMMYFUNCTION("""COMPUTED_VALUE"""),2.5177989E7)</f>
        <v>25177989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IFERROR(__xludf.DUMMYFUNCTION("""COMPUTED_VALUE"""),1224.72)</f>
        <v>1224.72</v>
      </c>
      <c r="D346" s="2">
        <f>IFERROR(__xludf.DUMMYFUNCTION("""COMPUTED_VALUE"""),45793.66666666667)</f>
        <v>45793.66667</v>
      </c>
      <c r="E346" s="1">
        <f>IFERROR(__xludf.DUMMYFUNCTION("""COMPUTED_VALUE"""),1243.4)</f>
        <v>1243.4</v>
      </c>
      <c r="G346" s="2">
        <f>IFERROR(__xludf.DUMMYFUNCTION("""COMPUTED_VALUE"""),45793.66666666667)</f>
        <v>45793.66667</v>
      </c>
      <c r="H346" s="1">
        <f>IFERROR(__xludf.DUMMYFUNCTION("""COMPUTED_VALUE"""),1223.6)</f>
        <v>1223.6</v>
      </c>
      <c r="J346" s="2">
        <f>IFERROR(__xludf.DUMMYFUNCTION("""COMPUTED_VALUE"""),45793.66666666667)</f>
        <v>45793.66667</v>
      </c>
      <c r="K346" s="1">
        <f>IFERROR(__xludf.DUMMYFUNCTION("""COMPUTED_VALUE"""),1243.32)</f>
        <v>1243.32</v>
      </c>
      <c r="M346" s="2">
        <f>IFERROR(__xludf.DUMMYFUNCTION("""COMPUTED_VALUE"""),45793.66666666667)</f>
        <v>45793.66667</v>
      </c>
      <c r="N346" s="1">
        <f>IFERROR(__xludf.DUMMYFUNCTION("""COMPUTED_VALUE"""),2.4320051E7)</f>
        <v>24320051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IFERROR(__xludf.DUMMYFUNCTION("""COMPUTED_VALUE"""),1237.68)</f>
        <v>1237.68</v>
      </c>
      <c r="D347" s="2">
        <f>IFERROR(__xludf.DUMMYFUNCTION("""COMPUTED_VALUE"""),45796.66666666667)</f>
        <v>45796.66667</v>
      </c>
      <c r="E347" s="1">
        <f>IFERROR(__xludf.DUMMYFUNCTION("""COMPUTED_VALUE"""),1247.03)</f>
        <v>1247.03</v>
      </c>
      <c r="G347" s="2">
        <f>IFERROR(__xludf.DUMMYFUNCTION("""COMPUTED_VALUE"""),45796.66666666667)</f>
        <v>45796.66667</v>
      </c>
      <c r="H347" s="1">
        <f>IFERROR(__xludf.DUMMYFUNCTION("""COMPUTED_VALUE"""),1236.3)</f>
        <v>1236.3</v>
      </c>
      <c r="J347" s="2">
        <f>IFERROR(__xludf.DUMMYFUNCTION("""COMPUTED_VALUE"""),45796.66666666667)</f>
        <v>45796.66667</v>
      </c>
      <c r="K347" s="1">
        <f>IFERROR(__xludf.DUMMYFUNCTION("""COMPUTED_VALUE"""),1246.15)</f>
        <v>1246.15</v>
      </c>
      <c r="M347" s="2">
        <f>IFERROR(__xludf.DUMMYFUNCTION("""COMPUTED_VALUE"""),45796.66666666667)</f>
        <v>45796.66667</v>
      </c>
      <c r="N347" s="1">
        <f>IFERROR(__xludf.DUMMYFUNCTION("""COMPUTED_VALUE"""),1.7514422E7)</f>
        <v>17514422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IFERROR(__xludf.DUMMYFUNCTION("""COMPUTED_VALUE"""),1251.81)</f>
        <v>1251.81</v>
      </c>
      <c r="D348" s="2">
        <f>IFERROR(__xludf.DUMMYFUNCTION("""COMPUTED_VALUE"""),45797.66666666667)</f>
        <v>45797.66667</v>
      </c>
      <c r="E348" s="1">
        <f>IFERROR(__xludf.DUMMYFUNCTION("""COMPUTED_VALUE"""),1260.67)</f>
        <v>1260.67</v>
      </c>
      <c r="G348" s="2">
        <f>IFERROR(__xludf.DUMMYFUNCTION("""COMPUTED_VALUE"""),45797.66666666667)</f>
        <v>45797.66667</v>
      </c>
      <c r="H348" s="1">
        <f>IFERROR(__xludf.DUMMYFUNCTION("""COMPUTED_VALUE"""),1250.77)</f>
        <v>1250.77</v>
      </c>
      <c r="J348" s="2">
        <f>IFERROR(__xludf.DUMMYFUNCTION("""COMPUTED_VALUE"""),45797.66666666667)</f>
        <v>45797.66667</v>
      </c>
      <c r="K348" s="1">
        <f>IFERROR(__xludf.DUMMYFUNCTION("""COMPUTED_VALUE"""),1254.46)</f>
        <v>1254.46</v>
      </c>
      <c r="M348" s="2">
        <f>IFERROR(__xludf.DUMMYFUNCTION("""COMPUTED_VALUE"""),45797.66666666667)</f>
        <v>45797.66667</v>
      </c>
      <c r="N348" s="1">
        <f>IFERROR(__xludf.DUMMYFUNCTION("""COMPUTED_VALUE"""),2.0224169E7)</f>
        <v>20224169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IFERROR(__xludf.DUMMYFUNCTION("""COMPUTED_VALUE"""),1244.67)</f>
        <v>1244.67</v>
      </c>
      <c r="D349" s="2">
        <f>IFERROR(__xludf.DUMMYFUNCTION("""COMPUTED_VALUE"""),45798.66666666667)</f>
        <v>45798.66667</v>
      </c>
      <c r="E349" s="1">
        <f>IFERROR(__xludf.DUMMYFUNCTION("""COMPUTED_VALUE"""),1247.25)</f>
        <v>1247.25</v>
      </c>
      <c r="G349" s="2">
        <f>IFERROR(__xludf.DUMMYFUNCTION("""COMPUTED_VALUE"""),45798.66666666667)</f>
        <v>45798.66667</v>
      </c>
      <c r="H349" s="1">
        <f>IFERROR(__xludf.DUMMYFUNCTION("""COMPUTED_VALUE"""),1232.56)</f>
        <v>1232.56</v>
      </c>
      <c r="J349" s="2">
        <f>IFERROR(__xludf.DUMMYFUNCTION("""COMPUTED_VALUE"""),45798.66666666667)</f>
        <v>45798.66667</v>
      </c>
      <c r="K349" s="1">
        <f>IFERROR(__xludf.DUMMYFUNCTION("""COMPUTED_VALUE"""),1234.49)</f>
        <v>1234.49</v>
      </c>
      <c r="M349" s="2">
        <f>IFERROR(__xludf.DUMMYFUNCTION("""COMPUTED_VALUE"""),45798.66666666667)</f>
        <v>45798.66667</v>
      </c>
      <c r="N349" s="1">
        <f>IFERROR(__xludf.DUMMYFUNCTION("""COMPUTED_VALUE"""),1.8061441E7)</f>
        <v>18061441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IFERROR(__xludf.DUMMYFUNCTION("""COMPUTED_VALUE"""),1236.41)</f>
        <v>1236.41</v>
      </c>
      <c r="D350" s="2">
        <f>IFERROR(__xludf.DUMMYFUNCTION("""COMPUTED_VALUE"""),45799.66666666667)</f>
        <v>45799.66667</v>
      </c>
      <c r="E350" s="1">
        <f>IFERROR(__xludf.DUMMYFUNCTION("""COMPUTED_VALUE"""),1238.89)</f>
        <v>1238.89</v>
      </c>
      <c r="G350" s="2">
        <f>IFERROR(__xludf.DUMMYFUNCTION("""COMPUTED_VALUE"""),45799.66666666667)</f>
        <v>45799.66667</v>
      </c>
      <c r="H350" s="1">
        <f>IFERROR(__xludf.DUMMYFUNCTION("""COMPUTED_VALUE"""),1220.91)</f>
        <v>1220.91</v>
      </c>
      <c r="J350" s="2">
        <f>IFERROR(__xludf.DUMMYFUNCTION("""COMPUTED_VALUE"""),45799.66666666667)</f>
        <v>45799.66667</v>
      </c>
      <c r="K350" s="1">
        <f>IFERROR(__xludf.DUMMYFUNCTION("""COMPUTED_VALUE"""),1222.64)</f>
        <v>1222.64</v>
      </c>
      <c r="M350" s="2">
        <f>IFERROR(__xludf.DUMMYFUNCTION("""COMPUTED_VALUE"""),45799.66666666667)</f>
        <v>45799.66667</v>
      </c>
      <c r="N350" s="1">
        <f>IFERROR(__xludf.DUMMYFUNCTION("""COMPUTED_VALUE"""),1.7180664E7)</f>
        <v>17180664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IFERROR(__xludf.DUMMYFUNCTION("""COMPUTED_VALUE"""),1223.91)</f>
        <v>1223.91</v>
      </c>
      <c r="D351" s="2">
        <f>IFERROR(__xludf.DUMMYFUNCTION("""COMPUTED_VALUE"""),45800.66666666667)</f>
        <v>45800.66667</v>
      </c>
      <c r="E351" s="1">
        <f>IFERROR(__xludf.DUMMYFUNCTION("""COMPUTED_VALUE"""),1233.08)</f>
        <v>1233.08</v>
      </c>
      <c r="G351" s="2">
        <f>IFERROR(__xludf.DUMMYFUNCTION("""COMPUTED_VALUE"""),45800.66666666667)</f>
        <v>45800.66667</v>
      </c>
      <c r="H351" s="1">
        <f>IFERROR(__xludf.DUMMYFUNCTION("""COMPUTED_VALUE"""),1218.86)</f>
        <v>1218.86</v>
      </c>
      <c r="J351" s="2">
        <f>IFERROR(__xludf.DUMMYFUNCTION("""COMPUTED_VALUE"""),45800.66666666667)</f>
        <v>45800.66667</v>
      </c>
      <c r="K351" s="1">
        <f>IFERROR(__xludf.DUMMYFUNCTION("""COMPUTED_VALUE"""),1227.56)</f>
        <v>1227.56</v>
      </c>
      <c r="M351" s="2">
        <f>IFERROR(__xludf.DUMMYFUNCTION("""COMPUTED_VALUE"""),45800.66666666667)</f>
        <v>45800.66667</v>
      </c>
      <c r="N351" s="1">
        <f>IFERROR(__xludf.DUMMYFUNCTION("""COMPUTED_VALUE"""),1.900123E7)</f>
        <v>19001230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IFERROR(__xludf.DUMMYFUNCTION("""COMPUTED_VALUE"""),1233.42)</f>
        <v>1233.42</v>
      </c>
      <c r="D352" s="2">
        <f>IFERROR(__xludf.DUMMYFUNCTION("""COMPUTED_VALUE"""),45804.66666666667)</f>
        <v>45804.66667</v>
      </c>
      <c r="E352" s="1">
        <f>IFERROR(__xludf.DUMMYFUNCTION("""COMPUTED_VALUE"""),1235.14)</f>
        <v>1235.14</v>
      </c>
      <c r="G352" s="2">
        <f>IFERROR(__xludf.DUMMYFUNCTION("""COMPUTED_VALUE"""),45804.66666666667)</f>
        <v>45804.66667</v>
      </c>
      <c r="H352" s="1">
        <f>IFERROR(__xludf.DUMMYFUNCTION("""COMPUTED_VALUE"""),1225.18)</f>
        <v>1225.18</v>
      </c>
      <c r="J352" s="2">
        <f>IFERROR(__xludf.DUMMYFUNCTION("""COMPUTED_VALUE"""),45804.66666666667)</f>
        <v>45804.66667</v>
      </c>
      <c r="K352" s="1">
        <f>IFERROR(__xludf.DUMMYFUNCTION("""COMPUTED_VALUE"""),1233.14)</f>
        <v>1233.14</v>
      </c>
      <c r="M352" s="2">
        <f>IFERROR(__xludf.DUMMYFUNCTION("""COMPUTED_VALUE"""),45804.66666666667)</f>
        <v>45804.66667</v>
      </c>
      <c r="N352" s="1">
        <f>IFERROR(__xludf.DUMMYFUNCTION("""COMPUTED_VALUE"""),2.3225785E7)</f>
        <v>23225785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IFERROR(__xludf.DUMMYFUNCTION("""COMPUTED_VALUE"""),1234.35)</f>
        <v>1234.35</v>
      </c>
      <c r="D353" s="2">
        <f>IFERROR(__xludf.DUMMYFUNCTION("""COMPUTED_VALUE"""),45805.66666666667)</f>
        <v>45805.66667</v>
      </c>
      <c r="E353" s="1">
        <f>IFERROR(__xludf.DUMMYFUNCTION("""COMPUTED_VALUE"""),1243.33)</f>
        <v>1243.33</v>
      </c>
      <c r="G353" s="2">
        <f>IFERROR(__xludf.DUMMYFUNCTION("""COMPUTED_VALUE"""),45805.66666666667)</f>
        <v>45805.66667</v>
      </c>
      <c r="H353" s="1">
        <f>IFERROR(__xludf.DUMMYFUNCTION("""COMPUTED_VALUE"""),1233.21)</f>
        <v>1233.21</v>
      </c>
      <c r="J353" s="2">
        <f>IFERROR(__xludf.DUMMYFUNCTION("""COMPUTED_VALUE"""),45805.66666666667)</f>
        <v>45805.66667</v>
      </c>
      <c r="K353" s="1">
        <f>IFERROR(__xludf.DUMMYFUNCTION("""COMPUTED_VALUE"""),1236.59)</f>
        <v>1236.59</v>
      </c>
      <c r="M353" s="2">
        <f>IFERROR(__xludf.DUMMYFUNCTION("""COMPUTED_VALUE"""),45805.66666666667)</f>
        <v>45805.66667</v>
      </c>
      <c r="N353" s="1">
        <f>IFERROR(__xludf.DUMMYFUNCTION("""COMPUTED_VALUE"""),2.0742542E7)</f>
        <v>20742542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IFERROR(__xludf.DUMMYFUNCTION("""COMPUTED_VALUE"""),1232.93)</f>
        <v>1232.93</v>
      </c>
      <c r="D354" s="2">
        <f>IFERROR(__xludf.DUMMYFUNCTION("""COMPUTED_VALUE"""),45806.66666666667)</f>
        <v>45806.66667</v>
      </c>
      <c r="E354" s="1">
        <f>IFERROR(__xludf.DUMMYFUNCTION("""COMPUTED_VALUE"""),1235.03)</f>
        <v>1235.03</v>
      </c>
      <c r="G354" s="2">
        <f>IFERROR(__xludf.DUMMYFUNCTION("""COMPUTED_VALUE"""),45806.66666666667)</f>
        <v>45806.66667</v>
      </c>
      <c r="H354" s="1">
        <f>IFERROR(__xludf.DUMMYFUNCTION("""COMPUTED_VALUE"""),1220.17)</f>
        <v>1220.17</v>
      </c>
      <c r="J354" s="2">
        <f>IFERROR(__xludf.DUMMYFUNCTION("""COMPUTED_VALUE"""),45806.66666666667)</f>
        <v>45806.66667</v>
      </c>
      <c r="K354" s="1">
        <f>IFERROR(__xludf.DUMMYFUNCTION("""COMPUTED_VALUE"""),1232.01)</f>
        <v>1232.01</v>
      </c>
      <c r="M354" s="2">
        <f>IFERROR(__xludf.DUMMYFUNCTION("""COMPUTED_VALUE"""),45806.66666666667)</f>
        <v>45806.66667</v>
      </c>
      <c r="N354" s="1">
        <f>IFERROR(__xludf.DUMMYFUNCTION("""COMPUTED_VALUE"""),2.2482105E7)</f>
        <v>22482105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IFERROR(__xludf.DUMMYFUNCTION("""COMPUTED_VALUE"""),1232.62)</f>
        <v>1232.62</v>
      </c>
      <c r="D355" s="2">
        <f>IFERROR(__xludf.DUMMYFUNCTION("""COMPUTED_VALUE"""),45807.66666666667)</f>
        <v>45807.66667</v>
      </c>
      <c r="E355" s="1">
        <f>IFERROR(__xludf.DUMMYFUNCTION("""COMPUTED_VALUE"""),1252.74)</f>
        <v>1252.74</v>
      </c>
      <c r="G355" s="2">
        <f>IFERROR(__xludf.DUMMYFUNCTION("""COMPUTED_VALUE"""),45807.66666666667)</f>
        <v>45807.66667</v>
      </c>
      <c r="H355" s="1">
        <f>IFERROR(__xludf.DUMMYFUNCTION("""COMPUTED_VALUE"""),1229.67)</f>
        <v>1229.67</v>
      </c>
      <c r="J355" s="2">
        <f>IFERROR(__xludf.DUMMYFUNCTION("""COMPUTED_VALUE"""),45807.66666666667)</f>
        <v>45807.66667</v>
      </c>
      <c r="K355" s="1">
        <f>IFERROR(__xludf.DUMMYFUNCTION("""COMPUTED_VALUE"""),1246.79)</f>
        <v>1246.79</v>
      </c>
      <c r="M355" s="2">
        <f>IFERROR(__xludf.DUMMYFUNCTION("""COMPUTED_VALUE"""),45807.66666666667)</f>
        <v>45807.66667</v>
      </c>
      <c r="N355" s="1">
        <f>IFERROR(__xludf.DUMMYFUNCTION("""COMPUTED_VALUE"""),3.5575495E7)</f>
        <v>35575495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IFERROR(__xludf.DUMMYFUNCTION("""COMPUTED_VALUE"""),1244.6)</f>
        <v>1244.6</v>
      </c>
      <c r="D356" s="2">
        <f>IFERROR(__xludf.DUMMYFUNCTION("""COMPUTED_VALUE"""),45810.66666666667)</f>
        <v>45810.66667</v>
      </c>
      <c r="E356" s="1">
        <f>IFERROR(__xludf.DUMMYFUNCTION("""COMPUTED_VALUE"""),1253.57)</f>
        <v>1253.57</v>
      </c>
      <c r="G356" s="2">
        <f>IFERROR(__xludf.DUMMYFUNCTION("""COMPUTED_VALUE"""),45810.66666666667)</f>
        <v>45810.66667</v>
      </c>
      <c r="H356" s="1">
        <f>IFERROR(__xludf.DUMMYFUNCTION("""COMPUTED_VALUE"""),1240.79)</f>
        <v>1240.79</v>
      </c>
      <c r="J356" s="2">
        <f>IFERROR(__xludf.DUMMYFUNCTION("""COMPUTED_VALUE"""),45810.66666666667)</f>
        <v>45810.66667</v>
      </c>
      <c r="K356" s="1">
        <f>IFERROR(__xludf.DUMMYFUNCTION("""COMPUTED_VALUE"""),1252.08)</f>
        <v>1252.08</v>
      </c>
      <c r="M356" s="2">
        <f>IFERROR(__xludf.DUMMYFUNCTION("""COMPUTED_VALUE"""),45810.66666666667)</f>
        <v>45810.66667</v>
      </c>
      <c r="N356" s="1">
        <f>IFERROR(__xludf.DUMMYFUNCTION("""COMPUTED_VALUE"""),2.4177276E7)</f>
        <v>24177276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IFERROR(__xludf.DUMMYFUNCTION("""COMPUTED_VALUE"""),1250.07)</f>
        <v>1250.07</v>
      </c>
      <c r="D357" s="2">
        <f>IFERROR(__xludf.DUMMYFUNCTION("""COMPUTED_VALUE"""),45811.66666666667)</f>
        <v>45811.66667</v>
      </c>
      <c r="E357" s="1">
        <f>IFERROR(__xludf.DUMMYFUNCTION("""COMPUTED_VALUE"""),1255.08)</f>
        <v>1255.08</v>
      </c>
      <c r="G357" s="2">
        <f>IFERROR(__xludf.DUMMYFUNCTION("""COMPUTED_VALUE"""),45811.66666666667)</f>
        <v>45811.66667</v>
      </c>
      <c r="H357" s="1">
        <f>IFERROR(__xludf.DUMMYFUNCTION("""COMPUTED_VALUE"""),1227.81)</f>
        <v>1227.81</v>
      </c>
      <c r="J357" s="2">
        <f>IFERROR(__xludf.DUMMYFUNCTION("""COMPUTED_VALUE"""),45811.66666666667)</f>
        <v>45811.66667</v>
      </c>
      <c r="K357" s="1">
        <f>IFERROR(__xludf.DUMMYFUNCTION("""COMPUTED_VALUE"""),1240.98)</f>
        <v>1240.98</v>
      </c>
      <c r="M357" s="2">
        <f>IFERROR(__xludf.DUMMYFUNCTION("""COMPUTED_VALUE"""),45811.66666666667)</f>
        <v>45811.66667</v>
      </c>
      <c r="N357" s="1">
        <f>IFERROR(__xludf.DUMMYFUNCTION("""COMPUTED_VALUE"""),2.6543615E7)</f>
        <v>26543615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IFERROR(__xludf.DUMMYFUNCTION("""COMPUTED_VALUE"""),1240.84)</f>
        <v>1240.84</v>
      </c>
      <c r="D358" s="2">
        <f>IFERROR(__xludf.DUMMYFUNCTION("""COMPUTED_VALUE"""),45812.66666666667)</f>
        <v>45812.66667</v>
      </c>
      <c r="E358" s="1">
        <f>IFERROR(__xludf.DUMMYFUNCTION("""COMPUTED_VALUE"""),1242.13)</f>
        <v>1242.13</v>
      </c>
      <c r="G358" s="2">
        <f>IFERROR(__xludf.DUMMYFUNCTION("""COMPUTED_VALUE"""),45812.66666666667)</f>
        <v>45812.66667</v>
      </c>
      <c r="H358" s="1">
        <f>IFERROR(__xludf.DUMMYFUNCTION("""COMPUTED_VALUE"""),1230.97)</f>
        <v>1230.97</v>
      </c>
      <c r="J358" s="2">
        <f>IFERROR(__xludf.DUMMYFUNCTION("""COMPUTED_VALUE"""),45812.66666666667)</f>
        <v>45812.66667</v>
      </c>
      <c r="K358" s="1">
        <f>IFERROR(__xludf.DUMMYFUNCTION("""COMPUTED_VALUE"""),1231.29)</f>
        <v>1231.29</v>
      </c>
      <c r="M358" s="2">
        <f>IFERROR(__xludf.DUMMYFUNCTION("""COMPUTED_VALUE"""),45812.66666666667)</f>
        <v>45812.66667</v>
      </c>
      <c r="N358" s="1">
        <f>IFERROR(__xludf.DUMMYFUNCTION("""COMPUTED_VALUE"""),1.8901325E7)</f>
        <v>18901325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IFERROR(__xludf.DUMMYFUNCTION("""COMPUTED_VALUE"""),1230.84)</f>
        <v>1230.84</v>
      </c>
      <c r="D359" s="2">
        <f>IFERROR(__xludf.DUMMYFUNCTION("""COMPUTED_VALUE"""),45813.66666666667)</f>
        <v>45813.66667</v>
      </c>
      <c r="E359" s="1">
        <f>IFERROR(__xludf.DUMMYFUNCTION("""COMPUTED_VALUE"""),1235.91)</f>
        <v>1235.91</v>
      </c>
      <c r="G359" s="2">
        <f>IFERROR(__xludf.DUMMYFUNCTION("""COMPUTED_VALUE"""),45813.66666666667)</f>
        <v>45813.66667</v>
      </c>
      <c r="H359" s="1">
        <f>IFERROR(__xludf.DUMMYFUNCTION("""COMPUTED_VALUE"""),1223.08)</f>
        <v>1223.08</v>
      </c>
      <c r="J359" s="2">
        <f>IFERROR(__xludf.DUMMYFUNCTION("""COMPUTED_VALUE"""),45813.66666666667)</f>
        <v>45813.66667</v>
      </c>
      <c r="K359" s="1">
        <f>IFERROR(__xludf.DUMMYFUNCTION("""COMPUTED_VALUE"""),1232.03)</f>
        <v>1232.03</v>
      </c>
      <c r="M359" s="2">
        <f>IFERROR(__xludf.DUMMYFUNCTION("""COMPUTED_VALUE"""),45813.66666666667)</f>
        <v>45813.66667</v>
      </c>
      <c r="N359" s="1">
        <f>IFERROR(__xludf.DUMMYFUNCTION("""COMPUTED_VALUE"""),2.0729797E7)</f>
        <v>20729797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IFERROR(__xludf.DUMMYFUNCTION("""COMPUTED_VALUE"""),1236.38)</f>
        <v>1236.38</v>
      </c>
      <c r="D360" s="2">
        <f>IFERROR(__xludf.DUMMYFUNCTION("""COMPUTED_VALUE"""),45814.66666666667)</f>
        <v>45814.66667</v>
      </c>
      <c r="E360" s="1">
        <f>IFERROR(__xludf.DUMMYFUNCTION("""COMPUTED_VALUE"""),1238.32)</f>
        <v>1238.32</v>
      </c>
      <c r="G360" s="2">
        <f>IFERROR(__xludf.DUMMYFUNCTION("""COMPUTED_VALUE"""),45814.66666666667)</f>
        <v>45814.66667</v>
      </c>
      <c r="H360" s="1">
        <f>IFERROR(__xludf.DUMMYFUNCTION("""COMPUTED_VALUE"""),1229.63)</f>
        <v>1229.63</v>
      </c>
      <c r="J360" s="2">
        <f>IFERROR(__xludf.DUMMYFUNCTION("""COMPUTED_VALUE"""),45814.66666666667)</f>
        <v>45814.66667</v>
      </c>
      <c r="K360" s="1">
        <f>IFERROR(__xludf.DUMMYFUNCTION("""COMPUTED_VALUE"""),1234.38)</f>
        <v>1234.38</v>
      </c>
      <c r="M360" s="2">
        <f>IFERROR(__xludf.DUMMYFUNCTION("""COMPUTED_VALUE"""),45814.66666666667)</f>
        <v>45814.66667</v>
      </c>
      <c r="N360" s="1">
        <f>IFERROR(__xludf.DUMMYFUNCTION("""COMPUTED_VALUE"""),1.8662245E7)</f>
        <v>18662245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IFERROR(__xludf.DUMMYFUNCTION("""COMPUTED_VALUE"""),1232.76)</f>
        <v>1232.76</v>
      </c>
      <c r="D361" s="2">
        <f>IFERROR(__xludf.DUMMYFUNCTION("""COMPUTED_VALUE"""),45817.66666666667)</f>
        <v>45817.66667</v>
      </c>
      <c r="E361" s="1">
        <f>IFERROR(__xludf.DUMMYFUNCTION("""COMPUTED_VALUE"""),1235.69)</f>
        <v>1235.69</v>
      </c>
      <c r="G361" s="2">
        <f>IFERROR(__xludf.DUMMYFUNCTION("""COMPUTED_VALUE"""),45817.66666666667)</f>
        <v>45817.66667</v>
      </c>
      <c r="H361" s="1">
        <f>IFERROR(__xludf.DUMMYFUNCTION("""COMPUTED_VALUE"""),1219.98)</f>
        <v>1219.98</v>
      </c>
      <c r="J361" s="2">
        <f>IFERROR(__xludf.DUMMYFUNCTION("""COMPUTED_VALUE"""),45817.66666666667)</f>
        <v>45817.66667</v>
      </c>
      <c r="K361" s="1">
        <f>IFERROR(__xludf.DUMMYFUNCTION("""COMPUTED_VALUE"""),1227.83)</f>
        <v>1227.83</v>
      </c>
      <c r="M361" s="2">
        <f>IFERROR(__xludf.DUMMYFUNCTION("""COMPUTED_VALUE"""),45817.66666666667)</f>
        <v>45817.66667</v>
      </c>
      <c r="N361" s="1">
        <f>IFERROR(__xludf.DUMMYFUNCTION("""COMPUTED_VALUE"""),2.3697331E7)</f>
        <v>23697331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IFERROR(__xludf.DUMMYFUNCTION("""COMPUTED_VALUE"""),1245.44)</f>
        <v>1245.44</v>
      </c>
      <c r="D362" s="2">
        <f>IFERROR(__xludf.DUMMYFUNCTION("""COMPUTED_VALUE"""),45818.66666666667)</f>
        <v>45818.66667</v>
      </c>
      <c r="E362" s="1">
        <f>IFERROR(__xludf.DUMMYFUNCTION("""COMPUTED_VALUE"""),1251.31)</f>
        <v>1251.31</v>
      </c>
      <c r="G362" s="2">
        <f>IFERROR(__xludf.DUMMYFUNCTION("""COMPUTED_VALUE"""),45818.66666666667)</f>
        <v>45818.66667</v>
      </c>
      <c r="H362" s="1">
        <f>IFERROR(__xludf.DUMMYFUNCTION("""COMPUTED_VALUE"""),1233.32)</f>
        <v>1233.32</v>
      </c>
      <c r="J362" s="2">
        <f>IFERROR(__xludf.DUMMYFUNCTION("""COMPUTED_VALUE"""),45818.66666666667)</f>
        <v>45818.66667</v>
      </c>
      <c r="K362" s="1">
        <f>IFERROR(__xludf.DUMMYFUNCTION("""COMPUTED_VALUE"""),1237.33)</f>
        <v>1237.33</v>
      </c>
      <c r="M362" s="2">
        <f>IFERROR(__xludf.DUMMYFUNCTION("""COMPUTED_VALUE"""),45818.66666666667)</f>
        <v>45818.66667</v>
      </c>
      <c r="N362" s="1">
        <f>IFERROR(__xludf.DUMMYFUNCTION("""COMPUTED_VALUE"""),2.0587205E7)</f>
        <v>20587205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IFERROR(__xludf.DUMMYFUNCTION("""COMPUTED_VALUE"""),1235.01)</f>
        <v>1235.01</v>
      </c>
      <c r="D363" s="2">
        <f>IFERROR(__xludf.DUMMYFUNCTION("""COMPUTED_VALUE"""),45819.66666666667)</f>
        <v>45819.66667</v>
      </c>
      <c r="E363" s="1">
        <f>IFERROR(__xludf.DUMMYFUNCTION("""COMPUTED_VALUE"""),1237.15)</f>
        <v>1237.15</v>
      </c>
      <c r="G363" s="2">
        <f>IFERROR(__xludf.DUMMYFUNCTION("""COMPUTED_VALUE"""),45819.66666666667)</f>
        <v>45819.66667</v>
      </c>
      <c r="H363" s="1">
        <f>IFERROR(__xludf.DUMMYFUNCTION("""COMPUTED_VALUE"""),1225.19)</f>
        <v>1225.19</v>
      </c>
      <c r="J363" s="2">
        <f>IFERROR(__xludf.DUMMYFUNCTION("""COMPUTED_VALUE"""),45819.66666666667)</f>
        <v>45819.66667</v>
      </c>
      <c r="K363" s="1">
        <f>IFERROR(__xludf.DUMMYFUNCTION("""COMPUTED_VALUE"""),1228.8)</f>
        <v>1228.8</v>
      </c>
      <c r="M363" s="2">
        <f>IFERROR(__xludf.DUMMYFUNCTION("""COMPUTED_VALUE"""),45819.66666666667)</f>
        <v>45819.66667</v>
      </c>
      <c r="N363" s="1">
        <f>IFERROR(__xludf.DUMMYFUNCTION("""COMPUTED_VALUE"""),2.2051054E7)</f>
        <v>22051054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IFERROR(__xludf.DUMMYFUNCTION("""COMPUTED_VALUE"""),1231.29)</f>
        <v>1231.29</v>
      </c>
      <c r="D364" s="2">
        <f>IFERROR(__xludf.DUMMYFUNCTION("""COMPUTED_VALUE"""),45820.66666666667)</f>
        <v>45820.66667</v>
      </c>
      <c r="E364" s="1">
        <f>IFERROR(__xludf.DUMMYFUNCTION("""COMPUTED_VALUE"""),1235.92)</f>
        <v>1235.92</v>
      </c>
      <c r="G364" s="2">
        <f>IFERROR(__xludf.DUMMYFUNCTION("""COMPUTED_VALUE"""),45820.66666666667)</f>
        <v>45820.66667</v>
      </c>
      <c r="H364" s="1">
        <f>IFERROR(__xludf.DUMMYFUNCTION("""COMPUTED_VALUE"""),1223.33)</f>
        <v>1223.33</v>
      </c>
      <c r="J364" s="2">
        <f>IFERROR(__xludf.DUMMYFUNCTION("""COMPUTED_VALUE"""),45820.66666666667)</f>
        <v>45820.66667</v>
      </c>
      <c r="K364" s="1">
        <f>IFERROR(__xludf.DUMMYFUNCTION("""COMPUTED_VALUE"""),1235.82)</f>
        <v>1235.82</v>
      </c>
      <c r="M364" s="2">
        <f>IFERROR(__xludf.DUMMYFUNCTION("""COMPUTED_VALUE"""),45820.66666666667)</f>
        <v>45820.66667</v>
      </c>
      <c r="N364" s="1">
        <f>IFERROR(__xludf.DUMMYFUNCTION("""COMPUTED_VALUE"""),2.0384465E7)</f>
        <v>20384465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IFERROR(__xludf.DUMMYFUNCTION("""COMPUTED_VALUE"""),1232.05)</f>
        <v>1232.05</v>
      </c>
      <c r="D365" s="2">
        <f>IFERROR(__xludf.DUMMYFUNCTION("""COMPUTED_VALUE"""),45821.66666666667)</f>
        <v>45821.66667</v>
      </c>
      <c r="E365" s="1">
        <f>IFERROR(__xludf.DUMMYFUNCTION("""COMPUTED_VALUE"""),1239.28)</f>
        <v>1239.28</v>
      </c>
      <c r="G365" s="2">
        <f>IFERROR(__xludf.DUMMYFUNCTION("""COMPUTED_VALUE"""),45821.66666666667)</f>
        <v>45821.66667</v>
      </c>
      <c r="H365" s="1">
        <f>IFERROR(__xludf.DUMMYFUNCTION("""COMPUTED_VALUE"""),1225.31)</f>
        <v>1225.31</v>
      </c>
      <c r="J365" s="2">
        <f>IFERROR(__xludf.DUMMYFUNCTION("""COMPUTED_VALUE"""),45821.66666666667)</f>
        <v>45821.66667</v>
      </c>
      <c r="K365" s="1">
        <f>IFERROR(__xludf.DUMMYFUNCTION("""COMPUTED_VALUE"""),1229.6)</f>
        <v>1229.6</v>
      </c>
      <c r="M365" s="2">
        <f>IFERROR(__xludf.DUMMYFUNCTION("""COMPUTED_VALUE"""),45821.66666666667)</f>
        <v>45821.66667</v>
      </c>
      <c r="N365" s="1">
        <f>IFERROR(__xludf.DUMMYFUNCTION("""COMPUTED_VALUE"""),2.0006994E7)</f>
        <v>20006994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IFERROR(__xludf.DUMMYFUNCTION("""COMPUTED_VALUE"""),1234.55)</f>
        <v>1234.55</v>
      </c>
      <c r="D366" s="2">
        <f>IFERROR(__xludf.DUMMYFUNCTION("""COMPUTED_VALUE"""),45824.66666666667)</f>
        <v>45824.66667</v>
      </c>
      <c r="E366" s="1">
        <f>IFERROR(__xludf.DUMMYFUNCTION("""COMPUTED_VALUE"""),1245.34)</f>
        <v>1245.34</v>
      </c>
      <c r="G366" s="2">
        <f>IFERROR(__xludf.DUMMYFUNCTION("""COMPUTED_VALUE"""),45824.66666666667)</f>
        <v>45824.66667</v>
      </c>
      <c r="H366" s="1">
        <f>IFERROR(__xludf.DUMMYFUNCTION("""COMPUTED_VALUE"""),1231.67)</f>
        <v>1231.67</v>
      </c>
      <c r="J366" s="2">
        <f>IFERROR(__xludf.DUMMYFUNCTION("""COMPUTED_VALUE"""),45824.66666666667)</f>
        <v>45824.66667</v>
      </c>
      <c r="K366" s="1">
        <f>IFERROR(__xludf.DUMMYFUNCTION("""COMPUTED_VALUE"""),1240.94)</f>
        <v>1240.94</v>
      </c>
      <c r="M366" s="2">
        <f>IFERROR(__xludf.DUMMYFUNCTION("""COMPUTED_VALUE"""),45824.66666666667)</f>
        <v>45824.66667</v>
      </c>
      <c r="N366" s="1">
        <f>IFERROR(__xludf.DUMMYFUNCTION("""COMPUTED_VALUE"""),2.9316681E7)</f>
        <v>29316681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IFERROR(__xludf.DUMMYFUNCTION("""COMPUTED_VALUE"""),1239.31)</f>
        <v>1239.31</v>
      </c>
      <c r="D367" s="2">
        <f>IFERROR(__xludf.DUMMYFUNCTION("""COMPUTED_VALUE"""),45825.66666666667)</f>
        <v>45825.66667</v>
      </c>
      <c r="E367" s="1">
        <f>IFERROR(__xludf.DUMMYFUNCTION("""COMPUTED_VALUE"""),1246.57)</f>
        <v>1246.57</v>
      </c>
      <c r="G367" s="2">
        <f>IFERROR(__xludf.DUMMYFUNCTION("""COMPUTED_VALUE"""),45825.66666666667)</f>
        <v>45825.66667</v>
      </c>
      <c r="H367" s="1">
        <f>IFERROR(__xludf.DUMMYFUNCTION("""COMPUTED_VALUE"""),1233.18)</f>
        <v>1233.18</v>
      </c>
      <c r="J367" s="2">
        <f>IFERROR(__xludf.DUMMYFUNCTION("""COMPUTED_VALUE"""),45825.66666666667)</f>
        <v>45825.66667</v>
      </c>
      <c r="K367" s="1">
        <f>IFERROR(__xludf.DUMMYFUNCTION("""COMPUTED_VALUE"""),1234.1)</f>
        <v>1234.1</v>
      </c>
      <c r="M367" s="2">
        <f>IFERROR(__xludf.DUMMYFUNCTION("""COMPUTED_VALUE"""),45825.66666666667)</f>
        <v>45825.66667</v>
      </c>
      <c r="N367" s="1">
        <f>IFERROR(__xludf.DUMMYFUNCTION("""COMPUTED_VALUE"""),2.1985371E7)</f>
        <v>21985371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IFERROR(__xludf.DUMMYFUNCTION("""COMPUTED_VALUE"""),1238.25)</f>
        <v>1238.25</v>
      </c>
      <c r="D368" s="2">
        <f>IFERROR(__xludf.DUMMYFUNCTION("""COMPUTED_VALUE"""),45826.66666666667)</f>
        <v>45826.66667</v>
      </c>
      <c r="E368" s="1">
        <f>IFERROR(__xludf.DUMMYFUNCTION("""COMPUTED_VALUE"""),1240.97)</f>
        <v>1240.97</v>
      </c>
      <c r="G368" s="2">
        <f>IFERROR(__xludf.DUMMYFUNCTION("""COMPUTED_VALUE"""),45826.66666666667)</f>
        <v>45826.66667</v>
      </c>
      <c r="H368" s="1">
        <f>IFERROR(__xludf.DUMMYFUNCTION("""COMPUTED_VALUE"""),1227.48)</f>
        <v>1227.48</v>
      </c>
      <c r="J368" s="2">
        <f>IFERROR(__xludf.DUMMYFUNCTION("""COMPUTED_VALUE"""),45826.66666666667)</f>
        <v>45826.66667</v>
      </c>
      <c r="K368" s="1">
        <f>IFERROR(__xludf.DUMMYFUNCTION("""COMPUTED_VALUE"""),1228.8)</f>
        <v>1228.8</v>
      </c>
      <c r="M368" s="2">
        <f>IFERROR(__xludf.DUMMYFUNCTION("""COMPUTED_VALUE"""),45826.66666666667)</f>
        <v>45826.66667</v>
      </c>
      <c r="N368" s="1">
        <f>IFERROR(__xludf.DUMMYFUNCTION("""COMPUTED_VALUE"""),2.8522281E7)</f>
        <v>28522281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IFERROR(__xludf.DUMMYFUNCTION("""COMPUTED_VALUE"""),1245.35)</f>
        <v>1245.35</v>
      </c>
      <c r="D369" s="2">
        <f>IFERROR(__xludf.DUMMYFUNCTION("""COMPUTED_VALUE"""),45828.66666666667)</f>
        <v>45828.66667</v>
      </c>
      <c r="E369" s="1">
        <f>IFERROR(__xludf.DUMMYFUNCTION("""COMPUTED_VALUE"""),1275.91)</f>
        <v>1275.91</v>
      </c>
      <c r="G369" s="2">
        <f>IFERROR(__xludf.DUMMYFUNCTION("""COMPUTED_VALUE"""),45828.66666666667)</f>
        <v>45828.66667</v>
      </c>
      <c r="H369" s="1">
        <f>IFERROR(__xludf.DUMMYFUNCTION("""COMPUTED_VALUE"""),1243.34)</f>
        <v>1243.34</v>
      </c>
      <c r="J369" s="2">
        <f>IFERROR(__xludf.DUMMYFUNCTION("""COMPUTED_VALUE"""),45828.66666666667)</f>
        <v>45828.66667</v>
      </c>
      <c r="K369" s="1">
        <f>IFERROR(__xludf.DUMMYFUNCTION("""COMPUTED_VALUE"""),1271.3)</f>
        <v>1271.3</v>
      </c>
      <c r="M369" s="2">
        <f>IFERROR(__xludf.DUMMYFUNCTION("""COMPUTED_VALUE"""),45828.66666666667)</f>
        <v>45828.66667</v>
      </c>
      <c r="N369" s="1">
        <f>IFERROR(__xludf.DUMMYFUNCTION("""COMPUTED_VALUE"""),6.5277405E7)</f>
        <v>65277405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IFERROR(__xludf.DUMMYFUNCTION("""COMPUTED_VALUE"""),1273.99)</f>
        <v>1273.99</v>
      </c>
      <c r="D370" s="2">
        <f>IFERROR(__xludf.DUMMYFUNCTION("""COMPUTED_VALUE"""),45831.66666666667)</f>
        <v>45831.66667</v>
      </c>
      <c r="E370" s="1">
        <f>IFERROR(__xludf.DUMMYFUNCTION("""COMPUTED_VALUE"""),1298.05)</f>
        <v>1298.05</v>
      </c>
      <c r="G370" s="2">
        <f>IFERROR(__xludf.DUMMYFUNCTION("""COMPUTED_VALUE"""),45831.66666666667)</f>
        <v>45831.66667</v>
      </c>
      <c r="H370" s="1">
        <f>IFERROR(__xludf.DUMMYFUNCTION("""COMPUTED_VALUE"""),1270.86)</f>
        <v>1270.86</v>
      </c>
      <c r="J370" s="2">
        <f>IFERROR(__xludf.DUMMYFUNCTION("""COMPUTED_VALUE"""),45831.66666666667)</f>
        <v>45831.66667</v>
      </c>
      <c r="K370" s="1">
        <f>IFERROR(__xludf.DUMMYFUNCTION("""COMPUTED_VALUE"""),1297.37)</f>
        <v>1297.37</v>
      </c>
      <c r="M370" s="2">
        <f>IFERROR(__xludf.DUMMYFUNCTION("""COMPUTED_VALUE"""),45831.66666666667)</f>
        <v>45831.66667</v>
      </c>
      <c r="N370" s="1">
        <f>IFERROR(__xludf.DUMMYFUNCTION("""COMPUTED_VALUE"""),2.8389792E7)</f>
        <v>28389792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IFERROR(__xludf.DUMMYFUNCTION("""COMPUTED_VALUE"""),1298.38)</f>
        <v>1298.38</v>
      </c>
      <c r="D371" s="2">
        <f>IFERROR(__xludf.DUMMYFUNCTION("""COMPUTED_VALUE"""),45832.66666666667)</f>
        <v>45832.66667</v>
      </c>
      <c r="E371" s="1">
        <f>IFERROR(__xludf.DUMMYFUNCTION("""COMPUTED_VALUE"""),1298.38)</f>
        <v>1298.38</v>
      </c>
      <c r="G371" s="2">
        <f>IFERROR(__xludf.DUMMYFUNCTION("""COMPUTED_VALUE"""),45832.66666666667)</f>
        <v>45832.66667</v>
      </c>
      <c r="H371" s="1">
        <f>IFERROR(__xludf.DUMMYFUNCTION("""COMPUTED_VALUE"""),1282.31)</f>
        <v>1282.31</v>
      </c>
      <c r="J371" s="2">
        <f>IFERROR(__xludf.DUMMYFUNCTION("""COMPUTED_VALUE"""),45832.66666666667)</f>
        <v>45832.66667</v>
      </c>
      <c r="K371" s="1">
        <f>IFERROR(__xludf.DUMMYFUNCTION("""COMPUTED_VALUE"""),1289.47)</f>
        <v>1289.47</v>
      </c>
      <c r="M371" s="2">
        <f>IFERROR(__xludf.DUMMYFUNCTION("""COMPUTED_VALUE"""),45832.66666666667)</f>
        <v>45832.66667</v>
      </c>
      <c r="N371" s="1">
        <f>IFERROR(__xludf.DUMMYFUNCTION("""COMPUTED_VALUE"""),3.0970165E7)</f>
        <v>30970165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IFERROR(__xludf.DUMMYFUNCTION("""COMPUTED_VALUE"""),1287.67)</f>
        <v>1287.67</v>
      </c>
      <c r="D372" s="2">
        <f>IFERROR(__xludf.DUMMYFUNCTION("""COMPUTED_VALUE"""),45833.66666666667)</f>
        <v>45833.66667</v>
      </c>
      <c r="E372" s="1">
        <f>IFERROR(__xludf.DUMMYFUNCTION("""COMPUTED_VALUE"""),1288.7)</f>
        <v>1288.7</v>
      </c>
      <c r="G372" s="2">
        <f>IFERROR(__xludf.DUMMYFUNCTION("""COMPUTED_VALUE"""),45833.66666666667)</f>
        <v>45833.66667</v>
      </c>
      <c r="H372" s="1">
        <f>IFERROR(__xludf.DUMMYFUNCTION("""COMPUTED_VALUE"""),1270.65)</f>
        <v>1270.65</v>
      </c>
      <c r="J372" s="2">
        <f>IFERROR(__xludf.DUMMYFUNCTION("""COMPUTED_VALUE"""),45833.66666666667)</f>
        <v>45833.66667</v>
      </c>
      <c r="K372" s="1">
        <f>IFERROR(__xludf.DUMMYFUNCTION("""COMPUTED_VALUE"""),1271.65)</f>
        <v>1271.65</v>
      </c>
      <c r="M372" s="2">
        <f>IFERROR(__xludf.DUMMYFUNCTION("""COMPUTED_VALUE"""),45833.66666666667)</f>
        <v>45833.66667</v>
      </c>
      <c r="N372" s="1">
        <f>IFERROR(__xludf.DUMMYFUNCTION("""COMPUTED_VALUE"""),1.9937989E7)</f>
        <v>19937989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IFERROR(__xludf.DUMMYFUNCTION("""COMPUTED_VALUE"""),1273.09)</f>
        <v>1273.09</v>
      </c>
      <c r="D373" s="2">
        <f>IFERROR(__xludf.DUMMYFUNCTION("""COMPUTED_VALUE"""),45834.66666666667)</f>
        <v>45834.66667</v>
      </c>
      <c r="E373" s="1">
        <f>IFERROR(__xludf.DUMMYFUNCTION("""COMPUTED_VALUE"""),1275.85)</f>
        <v>1275.85</v>
      </c>
      <c r="G373" s="2">
        <f>IFERROR(__xludf.DUMMYFUNCTION("""COMPUTED_VALUE"""),45834.66666666667)</f>
        <v>45834.66667</v>
      </c>
      <c r="H373" s="1">
        <f>IFERROR(__xludf.DUMMYFUNCTION("""COMPUTED_VALUE"""),1260.63)</f>
        <v>1260.63</v>
      </c>
      <c r="J373" s="2">
        <f>IFERROR(__xludf.DUMMYFUNCTION("""COMPUTED_VALUE"""),45834.66666666667)</f>
        <v>45834.66667</v>
      </c>
      <c r="K373" s="1">
        <f>IFERROR(__xludf.DUMMYFUNCTION("""COMPUTED_VALUE"""),1264.99)</f>
        <v>1264.99</v>
      </c>
      <c r="M373" s="2">
        <f>IFERROR(__xludf.DUMMYFUNCTION("""COMPUTED_VALUE"""),45834.66666666667)</f>
        <v>45834.66667</v>
      </c>
      <c r="N373" s="1">
        <f>IFERROR(__xludf.DUMMYFUNCTION("""COMPUTED_VALUE"""),1.9501113E7)</f>
        <v>19501113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IFERROR(__xludf.DUMMYFUNCTION("""COMPUTED_VALUE"""),1264.41)</f>
        <v>1264.41</v>
      </c>
      <c r="D374" s="2">
        <f>IFERROR(__xludf.DUMMYFUNCTION("""COMPUTED_VALUE"""),45835.66666666667)</f>
        <v>45835.66667</v>
      </c>
      <c r="E374" s="1">
        <f>IFERROR(__xludf.DUMMYFUNCTION("""COMPUTED_VALUE"""),1274.92)</f>
        <v>1274.92</v>
      </c>
      <c r="G374" s="2">
        <f>IFERROR(__xludf.DUMMYFUNCTION("""COMPUTED_VALUE"""),45835.66666666667)</f>
        <v>45835.66667</v>
      </c>
      <c r="H374" s="1">
        <f>IFERROR(__xludf.DUMMYFUNCTION("""COMPUTED_VALUE"""),1255.5)</f>
        <v>1255.5</v>
      </c>
      <c r="J374" s="2">
        <f>IFERROR(__xludf.DUMMYFUNCTION("""COMPUTED_VALUE"""),45835.66666666667)</f>
        <v>45835.66667</v>
      </c>
      <c r="K374" s="1">
        <f>IFERROR(__xludf.DUMMYFUNCTION("""COMPUTED_VALUE"""),1272.07)</f>
        <v>1272.07</v>
      </c>
      <c r="M374" s="2">
        <f>IFERROR(__xludf.DUMMYFUNCTION("""COMPUTED_VALUE"""),45835.66666666667)</f>
        <v>45835.66667</v>
      </c>
      <c r="N374" s="1">
        <f>IFERROR(__xludf.DUMMYFUNCTION("""COMPUTED_VALUE"""),4.1993015E7)</f>
        <v>41993015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IFERROR(__xludf.DUMMYFUNCTION("""COMPUTED_VALUE"""),1273.85)</f>
        <v>1273.85</v>
      </c>
      <c r="D375" s="2">
        <f>IFERROR(__xludf.DUMMYFUNCTION("""COMPUTED_VALUE"""),45838.66666666667)</f>
        <v>45838.66667</v>
      </c>
      <c r="E375" s="1">
        <f>IFERROR(__xludf.DUMMYFUNCTION("""COMPUTED_VALUE"""),1281.52)</f>
        <v>1281.52</v>
      </c>
      <c r="G375" s="2">
        <f>IFERROR(__xludf.DUMMYFUNCTION("""COMPUTED_VALUE"""),45838.66666666667)</f>
        <v>45838.66667</v>
      </c>
      <c r="H375" s="1">
        <f>IFERROR(__xludf.DUMMYFUNCTION("""COMPUTED_VALUE"""),1267.6)</f>
        <v>1267.6</v>
      </c>
      <c r="J375" s="2">
        <f>IFERROR(__xludf.DUMMYFUNCTION("""COMPUTED_VALUE"""),45838.66666666667)</f>
        <v>45838.66667</v>
      </c>
      <c r="K375" s="1">
        <f>IFERROR(__xludf.DUMMYFUNCTION("""COMPUTED_VALUE"""),1280.48)</f>
        <v>1280.48</v>
      </c>
      <c r="M375" s="2">
        <f>IFERROR(__xludf.DUMMYFUNCTION("""COMPUTED_VALUE"""),45838.66666666667)</f>
        <v>45838.66667</v>
      </c>
      <c r="N375" s="1">
        <f>IFERROR(__xludf.DUMMYFUNCTION("""COMPUTED_VALUE"""),2.3409115E7)</f>
        <v>23409115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IFERROR(__xludf.DUMMYFUNCTION("""COMPUTED_VALUE"""),1280.42)</f>
        <v>1280.42</v>
      </c>
      <c r="D376" s="2">
        <f>IFERROR(__xludf.DUMMYFUNCTION("""COMPUTED_VALUE"""),45839.66666666667)</f>
        <v>45839.66667</v>
      </c>
      <c r="E376" s="1">
        <f>IFERROR(__xludf.DUMMYFUNCTION("""COMPUTED_VALUE"""),1289.75)</f>
        <v>1289.75</v>
      </c>
      <c r="G376" s="2">
        <f>IFERROR(__xludf.DUMMYFUNCTION("""COMPUTED_VALUE"""),45839.66666666667)</f>
        <v>45839.66667</v>
      </c>
      <c r="H376" s="1">
        <f>IFERROR(__xludf.DUMMYFUNCTION("""COMPUTED_VALUE"""),1280.06)</f>
        <v>1280.06</v>
      </c>
      <c r="J376" s="2">
        <f>IFERROR(__xludf.DUMMYFUNCTION("""COMPUTED_VALUE"""),45839.66666666667)</f>
        <v>45839.66667</v>
      </c>
      <c r="K376" s="1">
        <f>IFERROR(__xludf.DUMMYFUNCTION("""COMPUTED_VALUE"""),1285.72)</f>
        <v>1285.72</v>
      </c>
      <c r="M376" s="2">
        <f>IFERROR(__xludf.DUMMYFUNCTION("""COMPUTED_VALUE"""),45839.66666666667)</f>
        <v>45839.66667</v>
      </c>
      <c r="N376" s="1">
        <f>IFERROR(__xludf.DUMMYFUNCTION("""COMPUTED_VALUE"""),2.2583805E7)</f>
        <v>22583805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IFERROR(__xludf.DUMMYFUNCTION("""COMPUTED_VALUE"""),1282.34)</f>
        <v>1282.34</v>
      </c>
      <c r="D377" s="2">
        <f>IFERROR(__xludf.DUMMYFUNCTION("""COMPUTED_VALUE"""),45840.66666666667)</f>
        <v>45840.66667</v>
      </c>
      <c r="E377" s="1">
        <f>IFERROR(__xludf.DUMMYFUNCTION("""COMPUTED_VALUE"""),1284.91)</f>
        <v>1284.91</v>
      </c>
      <c r="G377" s="2">
        <f>IFERROR(__xludf.DUMMYFUNCTION("""COMPUTED_VALUE"""),45840.66666666667)</f>
        <v>45840.66667</v>
      </c>
      <c r="H377" s="1">
        <f>IFERROR(__xludf.DUMMYFUNCTION("""COMPUTED_VALUE"""),1273.18)</f>
        <v>1273.18</v>
      </c>
      <c r="J377" s="2">
        <f>IFERROR(__xludf.DUMMYFUNCTION("""COMPUTED_VALUE"""),45840.66666666667)</f>
        <v>45840.66667</v>
      </c>
      <c r="K377" s="1">
        <f>IFERROR(__xludf.DUMMYFUNCTION("""COMPUTED_VALUE"""),1281.99)</f>
        <v>1281.99</v>
      </c>
      <c r="M377" s="2">
        <f>IFERROR(__xludf.DUMMYFUNCTION("""COMPUTED_VALUE"""),45840.66666666667)</f>
        <v>45840.66667</v>
      </c>
      <c r="N377" s="1">
        <f>IFERROR(__xludf.DUMMYFUNCTION("""COMPUTED_VALUE"""),2.2976375E7)</f>
        <v>22976375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IFERROR(__xludf.DUMMYFUNCTION("""COMPUTED_VALUE"""),1277.82)</f>
        <v>1277.82</v>
      </c>
      <c r="D378" s="2">
        <f>IFERROR(__xludf.DUMMYFUNCTION("""COMPUTED_VALUE"""),45841.54166666667)</f>
        <v>45841.54167</v>
      </c>
      <c r="E378" s="1">
        <f>IFERROR(__xludf.DUMMYFUNCTION("""COMPUTED_VALUE"""),1285.88)</f>
        <v>1285.88</v>
      </c>
      <c r="G378" s="2">
        <f>IFERROR(__xludf.DUMMYFUNCTION("""COMPUTED_VALUE"""),45841.54166666667)</f>
        <v>45841.54167</v>
      </c>
      <c r="H378" s="1">
        <f>IFERROR(__xludf.DUMMYFUNCTION("""COMPUTED_VALUE"""),1267.3)</f>
        <v>1267.3</v>
      </c>
      <c r="J378" s="2">
        <f>IFERROR(__xludf.DUMMYFUNCTION("""COMPUTED_VALUE"""),45841.54166666667)</f>
        <v>45841.54167</v>
      </c>
      <c r="K378" s="1">
        <f>IFERROR(__xludf.DUMMYFUNCTION("""COMPUTED_VALUE"""),1285.15)</f>
        <v>1285.15</v>
      </c>
      <c r="M378" s="2">
        <f>IFERROR(__xludf.DUMMYFUNCTION("""COMPUTED_VALUE"""),45841.54166666667)</f>
        <v>45841.54167</v>
      </c>
      <c r="N378" s="1">
        <f>IFERROR(__xludf.DUMMYFUNCTION("""COMPUTED_VALUE"""),1.2743356E7)</f>
        <v>12743356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IFERROR(__xludf.DUMMYFUNCTION("""COMPUTED_VALUE"""),1284.57)</f>
        <v>1284.57</v>
      </c>
      <c r="D379" s="2">
        <f>IFERROR(__xludf.DUMMYFUNCTION("""COMPUTED_VALUE"""),45845.66666666667)</f>
        <v>45845.66667</v>
      </c>
      <c r="E379" s="1">
        <f>IFERROR(__xludf.DUMMYFUNCTION("""COMPUTED_VALUE"""),1300.81)</f>
        <v>1300.81</v>
      </c>
      <c r="G379" s="2">
        <f>IFERROR(__xludf.DUMMYFUNCTION("""COMPUTED_VALUE"""),45845.66666666667)</f>
        <v>45845.66667</v>
      </c>
      <c r="H379" s="1">
        <f>IFERROR(__xludf.DUMMYFUNCTION("""COMPUTED_VALUE"""),1278.61)</f>
        <v>1278.61</v>
      </c>
      <c r="J379" s="2">
        <f>IFERROR(__xludf.DUMMYFUNCTION("""COMPUTED_VALUE"""),45845.66666666667)</f>
        <v>45845.66667</v>
      </c>
      <c r="K379" s="1">
        <f>IFERROR(__xludf.DUMMYFUNCTION("""COMPUTED_VALUE"""),1300.81)</f>
        <v>1300.81</v>
      </c>
      <c r="M379" s="2">
        <f>IFERROR(__xludf.DUMMYFUNCTION("""COMPUTED_VALUE"""),45845.66666666667)</f>
        <v>45845.66667</v>
      </c>
      <c r="N379" s="1">
        <f>IFERROR(__xludf.DUMMYFUNCTION("""COMPUTED_VALUE"""),2.6624635E7)</f>
        <v>26624635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IFERROR(__xludf.DUMMYFUNCTION("""COMPUTED_VALUE"""),1298.08)</f>
        <v>1298.08</v>
      </c>
      <c r="D380" s="2">
        <f>IFERROR(__xludf.DUMMYFUNCTION("""COMPUTED_VALUE"""),45846.66666666667)</f>
        <v>45846.66667</v>
      </c>
      <c r="E380" s="1">
        <f>IFERROR(__xludf.DUMMYFUNCTION("""COMPUTED_VALUE"""),1303.18)</f>
        <v>1303.18</v>
      </c>
      <c r="G380" s="2">
        <f>IFERROR(__xludf.DUMMYFUNCTION("""COMPUTED_VALUE"""),45846.66666666667)</f>
        <v>45846.66667</v>
      </c>
      <c r="H380" s="1">
        <f>IFERROR(__xludf.DUMMYFUNCTION("""COMPUTED_VALUE"""),1279.43)</f>
        <v>1279.43</v>
      </c>
      <c r="J380" s="2">
        <f>IFERROR(__xludf.DUMMYFUNCTION("""COMPUTED_VALUE"""),45846.66666666667)</f>
        <v>45846.66667</v>
      </c>
      <c r="K380" s="1">
        <f>IFERROR(__xludf.DUMMYFUNCTION("""COMPUTED_VALUE"""),1280.66)</f>
        <v>1280.66</v>
      </c>
      <c r="M380" s="2">
        <f>IFERROR(__xludf.DUMMYFUNCTION("""COMPUTED_VALUE"""),45846.66666666667)</f>
        <v>45846.66667</v>
      </c>
      <c r="N380" s="1">
        <f>IFERROR(__xludf.DUMMYFUNCTION("""COMPUTED_VALUE"""),2.7119599E7)</f>
        <v>27119599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IFERROR(__xludf.DUMMYFUNCTION("""COMPUTED_VALUE"""),1282.05)</f>
        <v>1282.05</v>
      </c>
      <c r="D381" s="2">
        <f>IFERROR(__xludf.DUMMYFUNCTION("""COMPUTED_VALUE"""),45847.66666666667)</f>
        <v>45847.66667</v>
      </c>
      <c r="E381" s="1">
        <f>IFERROR(__xludf.DUMMYFUNCTION("""COMPUTED_VALUE"""),1290.2)</f>
        <v>1290.2</v>
      </c>
      <c r="G381" s="2">
        <f>IFERROR(__xludf.DUMMYFUNCTION("""COMPUTED_VALUE"""),45847.66666666667)</f>
        <v>45847.66667</v>
      </c>
      <c r="H381" s="1">
        <f>IFERROR(__xludf.DUMMYFUNCTION("""COMPUTED_VALUE"""),1274.31)</f>
        <v>1274.31</v>
      </c>
      <c r="J381" s="2">
        <f>IFERROR(__xludf.DUMMYFUNCTION("""COMPUTED_VALUE"""),45847.66666666667)</f>
        <v>45847.66667</v>
      </c>
      <c r="K381" s="1">
        <f>IFERROR(__xludf.DUMMYFUNCTION("""COMPUTED_VALUE"""),1290.01)</f>
        <v>1290.01</v>
      </c>
      <c r="M381" s="2">
        <f>IFERROR(__xludf.DUMMYFUNCTION("""COMPUTED_VALUE"""),45847.66666666667)</f>
        <v>45847.66667</v>
      </c>
      <c r="N381" s="1">
        <f>IFERROR(__xludf.DUMMYFUNCTION("""COMPUTED_VALUE"""),2.086517E7)</f>
        <v>20865170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IFERROR(__xludf.DUMMYFUNCTION("""COMPUTED_VALUE"""),1287.89)</f>
        <v>1287.89</v>
      </c>
      <c r="D382" s="2">
        <f>IFERROR(__xludf.DUMMYFUNCTION("""COMPUTED_VALUE"""),45848.66666666667)</f>
        <v>45848.66667</v>
      </c>
      <c r="E382" s="1">
        <f>IFERROR(__xludf.DUMMYFUNCTION("""COMPUTED_VALUE"""),1306.09)</f>
        <v>1306.09</v>
      </c>
      <c r="G382" s="2">
        <f>IFERROR(__xludf.DUMMYFUNCTION("""COMPUTED_VALUE"""),45848.66666666667)</f>
        <v>45848.66667</v>
      </c>
      <c r="H382" s="1">
        <f>IFERROR(__xludf.DUMMYFUNCTION("""COMPUTED_VALUE"""),1285.76)</f>
        <v>1285.76</v>
      </c>
      <c r="J382" s="2">
        <f>IFERROR(__xludf.DUMMYFUNCTION("""COMPUTED_VALUE"""),45848.66666666667)</f>
        <v>45848.66667</v>
      </c>
      <c r="K382" s="1">
        <f>IFERROR(__xludf.DUMMYFUNCTION("""COMPUTED_VALUE"""),1297.5)</f>
        <v>1297.5</v>
      </c>
      <c r="M382" s="2">
        <f>IFERROR(__xludf.DUMMYFUNCTION("""COMPUTED_VALUE"""),45848.66666666667)</f>
        <v>45848.66667</v>
      </c>
      <c r="N382" s="1">
        <f>IFERROR(__xludf.DUMMYFUNCTION("""COMPUTED_VALUE"""),2.0539168E7)</f>
        <v>20539168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IFERROR(__xludf.DUMMYFUNCTION("""COMPUTED_VALUE"""),1303.81)</f>
        <v>1303.81</v>
      </c>
      <c r="D383" s="2">
        <f>IFERROR(__xludf.DUMMYFUNCTION("""COMPUTED_VALUE"""),45849.66666666667)</f>
        <v>45849.66667</v>
      </c>
      <c r="E383" s="1">
        <f>IFERROR(__xludf.DUMMYFUNCTION("""COMPUTED_VALUE"""),1307.61)</f>
        <v>1307.61</v>
      </c>
      <c r="G383" s="2">
        <f>IFERROR(__xludf.DUMMYFUNCTION("""COMPUTED_VALUE"""),45849.66666666667)</f>
        <v>45849.66667</v>
      </c>
      <c r="H383" s="1">
        <f>IFERROR(__xludf.DUMMYFUNCTION("""COMPUTED_VALUE"""),1292.82)</f>
        <v>1292.82</v>
      </c>
      <c r="J383" s="2">
        <f>IFERROR(__xludf.DUMMYFUNCTION("""COMPUTED_VALUE"""),45849.66666666667)</f>
        <v>45849.66667</v>
      </c>
      <c r="K383" s="1">
        <f>IFERROR(__xludf.DUMMYFUNCTION("""COMPUTED_VALUE"""),1298.16)</f>
        <v>1298.16</v>
      </c>
      <c r="M383" s="2">
        <f>IFERROR(__xludf.DUMMYFUNCTION("""COMPUTED_VALUE"""),45849.66666666667)</f>
        <v>45849.66667</v>
      </c>
      <c r="N383" s="1">
        <f>IFERROR(__xludf.DUMMYFUNCTION("""COMPUTED_VALUE"""),2.4292106E7)</f>
        <v>24292106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IFERROR(__xludf.DUMMYFUNCTION("""COMPUTED_VALUE"""),1300.57)</f>
        <v>1300.57</v>
      </c>
      <c r="D384" s="2">
        <f>IFERROR(__xludf.DUMMYFUNCTION("""COMPUTED_VALUE"""),45852.66666666667)</f>
        <v>45852.66667</v>
      </c>
      <c r="E384" s="1">
        <f>IFERROR(__xludf.DUMMYFUNCTION("""COMPUTED_VALUE"""),1321.44)</f>
        <v>1321.44</v>
      </c>
      <c r="G384" s="2">
        <f>IFERROR(__xludf.DUMMYFUNCTION("""COMPUTED_VALUE"""),45852.66666666667)</f>
        <v>45852.66667</v>
      </c>
      <c r="H384" s="1">
        <f>IFERROR(__xludf.DUMMYFUNCTION("""COMPUTED_VALUE"""),1300.57)</f>
        <v>1300.57</v>
      </c>
      <c r="J384" s="2">
        <f>IFERROR(__xludf.DUMMYFUNCTION("""COMPUTED_VALUE"""),45852.66666666667)</f>
        <v>45852.66667</v>
      </c>
      <c r="K384" s="1">
        <f>IFERROR(__xludf.DUMMYFUNCTION("""COMPUTED_VALUE"""),1320.77)</f>
        <v>1320.77</v>
      </c>
      <c r="M384" s="2">
        <f>IFERROR(__xludf.DUMMYFUNCTION("""COMPUTED_VALUE"""),45852.66666666667)</f>
        <v>45852.66667</v>
      </c>
      <c r="N384" s="1">
        <f>IFERROR(__xludf.DUMMYFUNCTION("""COMPUTED_VALUE"""),3.2307435E7)</f>
        <v>32307435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IFERROR(__xludf.DUMMYFUNCTION("""COMPUTED_VALUE"""),1315.93)</f>
        <v>1315.93</v>
      </c>
      <c r="D385" s="2">
        <f>IFERROR(__xludf.DUMMYFUNCTION("""COMPUTED_VALUE"""),45853.66666666667)</f>
        <v>45853.66667</v>
      </c>
      <c r="E385" s="1">
        <f>IFERROR(__xludf.DUMMYFUNCTION("""COMPUTED_VALUE"""),1318.6)</f>
        <v>1318.6</v>
      </c>
      <c r="G385" s="2">
        <f>IFERROR(__xludf.DUMMYFUNCTION("""COMPUTED_VALUE"""),45853.66666666667)</f>
        <v>45853.66667</v>
      </c>
      <c r="H385" s="1">
        <f>IFERROR(__xludf.DUMMYFUNCTION("""COMPUTED_VALUE"""),1306.95)</f>
        <v>1306.95</v>
      </c>
      <c r="J385" s="2">
        <f>IFERROR(__xludf.DUMMYFUNCTION("""COMPUTED_VALUE"""),45853.66666666667)</f>
        <v>45853.66667</v>
      </c>
      <c r="K385" s="1">
        <f>IFERROR(__xludf.DUMMYFUNCTION("""COMPUTED_VALUE"""),1307.23)</f>
        <v>1307.23</v>
      </c>
      <c r="M385" s="2">
        <f>IFERROR(__xludf.DUMMYFUNCTION("""COMPUTED_VALUE"""),45853.66666666667)</f>
        <v>45853.66667</v>
      </c>
      <c r="N385" s="1">
        <f>IFERROR(__xludf.DUMMYFUNCTION("""COMPUTED_VALUE"""),3.5511251E7)</f>
        <v>35511251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IFERROR(__xludf.DUMMYFUNCTION("""COMPUTED_VALUE"""),1311.14)</f>
        <v>1311.14</v>
      </c>
      <c r="D386" s="2">
        <f>IFERROR(__xludf.DUMMYFUNCTION("""COMPUTED_VALUE"""),45854.66666666667)</f>
        <v>45854.66667</v>
      </c>
      <c r="E386" s="1">
        <f>IFERROR(__xludf.DUMMYFUNCTION("""COMPUTED_VALUE"""),1318.62)</f>
        <v>1318.62</v>
      </c>
      <c r="G386" s="2">
        <f>IFERROR(__xludf.DUMMYFUNCTION("""COMPUTED_VALUE"""),45854.66666666667)</f>
        <v>45854.66667</v>
      </c>
      <c r="H386" s="1">
        <f>IFERROR(__xludf.DUMMYFUNCTION("""COMPUTED_VALUE"""),1302.63)</f>
        <v>1302.63</v>
      </c>
      <c r="J386" s="2">
        <f>IFERROR(__xludf.DUMMYFUNCTION("""COMPUTED_VALUE"""),45854.66666666667)</f>
        <v>45854.66667</v>
      </c>
      <c r="K386" s="1">
        <f>IFERROR(__xludf.DUMMYFUNCTION("""COMPUTED_VALUE"""),1317.69)</f>
        <v>1317.69</v>
      </c>
      <c r="M386" s="2">
        <f>IFERROR(__xludf.DUMMYFUNCTION("""COMPUTED_VALUE"""),45854.66666666667)</f>
        <v>45854.66667</v>
      </c>
      <c r="N386" s="1">
        <f>IFERROR(__xludf.DUMMYFUNCTION("""COMPUTED_VALUE"""),3.1197025E7)</f>
        <v>31197025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IFERROR(__xludf.DUMMYFUNCTION("""COMPUTED_VALUE"""),1319.84)</f>
        <v>1319.84</v>
      </c>
      <c r="D387" s="2">
        <f>IFERROR(__xludf.DUMMYFUNCTION("""COMPUTED_VALUE"""),45855.66666666667)</f>
        <v>45855.66667</v>
      </c>
      <c r="E387" s="1">
        <f>IFERROR(__xludf.DUMMYFUNCTION("""COMPUTED_VALUE"""),1327.89)</f>
        <v>1327.89</v>
      </c>
      <c r="G387" s="2">
        <f>IFERROR(__xludf.DUMMYFUNCTION("""COMPUTED_VALUE"""),45855.66666666667)</f>
        <v>45855.66667</v>
      </c>
      <c r="H387" s="1">
        <f>IFERROR(__xludf.DUMMYFUNCTION("""COMPUTED_VALUE"""),1311.76)</f>
        <v>1311.76</v>
      </c>
      <c r="J387" s="2">
        <f>IFERROR(__xludf.DUMMYFUNCTION("""COMPUTED_VALUE"""),45855.66666666667)</f>
        <v>45855.66667</v>
      </c>
      <c r="K387" s="1">
        <f>IFERROR(__xludf.DUMMYFUNCTION("""COMPUTED_VALUE"""),1323.02)</f>
        <v>1323.02</v>
      </c>
      <c r="M387" s="2">
        <f>IFERROR(__xludf.DUMMYFUNCTION("""COMPUTED_VALUE"""),45855.66666666667)</f>
        <v>45855.66667</v>
      </c>
      <c r="N387" s="1">
        <f>IFERROR(__xludf.DUMMYFUNCTION("""COMPUTED_VALUE"""),3.1237331E7)</f>
        <v>31237331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IFERROR(__xludf.DUMMYFUNCTION("""COMPUTED_VALUE"""),1324.91)</f>
        <v>1324.91</v>
      </c>
      <c r="D388" s="2">
        <f>IFERROR(__xludf.DUMMYFUNCTION("""COMPUTED_VALUE"""),45856.66666666667)</f>
        <v>45856.66667</v>
      </c>
      <c r="E388" s="1">
        <f>IFERROR(__xludf.DUMMYFUNCTION("""COMPUTED_VALUE"""),1330.01)</f>
        <v>1330.01</v>
      </c>
      <c r="G388" s="2">
        <f>IFERROR(__xludf.DUMMYFUNCTION("""COMPUTED_VALUE"""),45856.66666666667)</f>
        <v>45856.66667</v>
      </c>
      <c r="H388" s="1">
        <f>IFERROR(__xludf.DUMMYFUNCTION("""COMPUTED_VALUE"""),1313.43)</f>
        <v>1313.43</v>
      </c>
      <c r="J388" s="2">
        <f>IFERROR(__xludf.DUMMYFUNCTION("""COMPUTED_VALUE"""),45856.66666666667)</f>
        <v>45856.66667</v>
      </c>
      <c r="K388" s="1">
        <f>IFERROR(__xludf.DUMMYFUNCTION("""COMPUTED_VALUE"""),1316.43)</f>
        <v>1316.43</v>
      </c>
      <c r="M388" s="2">
        <f>IFERROR(__xludf.DUMMYFUNCTION("""COMPUTED_VALUE"""),45856.66666666667)</f>
        <v>45856.66667</v>
      </c>
      <c r="N388" s="1">
        <f>IFERROR(__xludf.DUMMYFUNCTION("""COMPUTED_VALUE"""),2.3699161E7)</f>
        <v>23699161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IFERROR(__xludf.DUMMYFUNCTION("""COMPUTED_VALUE"""),1315.45)</f>
        <v>1315.45</v>
      </c>
      <c r="D389" s="2">
        <f>IFERROR(__xludf.DUMMYFUNCTION("""COMPUTED_VALUE"""),45859.66666666667)</f>
        <v>45859.66667</v>
      </c>
      <c r="E389" s="1">
        <f>IFERROR(__xludf.DUMMYFUNCTION("""COMPUTED_VALUE"""),1331.93)</f>
        <v>1331.93</v>
      </c>
      <c r="G389" s="2">
        <f>IFERROR(__xludf.DUMMYFUNCTION("""COMPUTED_VALUE"""),45859.66666666667)</f>
        <v>45859.66667</v>
      </c>
      <c r="H389" s="1">
        <f>IFERROR(__xludf.DUMMYFUNCTION("""COMPUTED_VALUE"""),1315.45)</f>
        <v>1315.45</v>
      </c>
      <c r="J389" s="2">
        <f>IFERROR(__xludf.DUMMYFUNCTION("""COMPUTED_VALUE"""),45859.66666666667)</f>
        <v>45859.66667</v>
      </c>
      <c r="K389" s="1">
        <f>IFERROR(__xludf.DUMMYFUNCTION("""COMPUTED_VALUE"""),1322.64)</f>
        <v>1322.64</v>
      </c>
      <c r="M389" s="2">
        <f>IFERROR(__xludf.DUMMYFUNCTION("""COMPUTED_VALUE"""),45859.66666666667)</f>
        <v>45859.66667</v>
      </c>
      <c r="N389" s="1">
        <f>IFERROR(__xludf.DUMMYFUNCTION("""COMPUTED_VALUE"""),2.0987683E7)</f>
        <v>20987683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IFERROR(__xludf.DUMMYFUNCTION("""COMPUTED_VALUE"""),1325.96)</f>
        <v>1325.96</v>
      </c>
      <c r="D390" s="2">
        <f>IFERROR(__xludf.DUMMYFUNCTION("""COMPUTED_VALUE"""),45860.66666666667)</f>
        <v>45860.66667</v>
      </c>
      <c r="E390" s="1">
        <f>IFERROR(__xludf.DUMMYFUNCTION("""COMPUTED_VALUE"""),1338.1)</f>
        <v>1338.1</v>
      </c>
      <c r="G390" s="2">
        <f>IFERROR(__xludf.DUMMYFUNCTION("""COMPUTED_VALUE"""),45860.66666666667)</f>
        <v>45860.66667</v>
      </c>
      <c r="H390" s="1">
        <f>IFERROR(__xludf.DUMMYFUNCTION("""COMPUTED_VALUE"""),1324.73)</f>
        <v>1324.73</v>
      </c>
      <c r="J390" s="2">
        <f>IFERROR(__xludf.DUMMYFUNCTION("""COMPUTED_VALUE"""),45860.66666666667)</f>
        <v>45860.66667</v>
      </c>
      <c r="K390" s="1">
        <f>IFERROR(__xludf.DUMMYFUNCTION("""COMPUTED_VALUE"""),1336.26)</f>
        <v>1336.26</v>
      </c>
      <c r="M390" s="2">
        <f>IFERROR(__xludf.DUMMYFUNCTION("""COMPUTED_VALUE"""),45860.66666666667)</f>
        <v>45860.66667</v>
      </c>
      <c r="N390" s="1">
        <f>IFERROR(__xludf.DUMMYFUNCTION("""COMPUTED_VALUE"""),2.151151E7)</f>
        <v>21511510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IFERROR(__xludf.DUMMYFUNCTION("""COMPUTED_VALUE"""),1335.98)</f>
        <v>1335.98</v>
      </c>
      <c r="D391" s="2">
        <f>IFERROR(__xludf.DUMMYFUNCTION("""COMPUTED_VALUE"""),45861.66666666667)</f>
        <v>45861.66667</v>
      </c>
      <c r="E391" s="1">
        <f>IFERROR(__xludf.DUMMYFUNCTION("""COMPUTED_VALUE"""),1346.72)</f>
        <v>1346.72</v>
      </c>
      <c r="G391" s="2">
        <f>IFERROR(__xludf.DUMMYFUNCTION("""COMPUTED_VALUE"""),45861.66666666667)</f>
        <v>45861.66667</v>
      </c>
      <c r="H391" s="1">
        <f>IFERROR(__xludf.DUMMYFUNCTION("""COMPUTED_VALUE"""),1335.98)</f>
        <v>1335.98</v>
      </c>
      <c r="J391" s="2">
        <f>IFERROR(__xludf.DUMMYFUNCTION("""COMPUTED_VALUE"""),45861.66666666667)</f>
        <v>45861.66667</v>
      </c>
      <c r="K391" s="1">
        <f>IFERROR(__xludf.DUMMYFUNCTION("""COMPUTED_VALUE"""),1339.11)</f>
        <v>1339.11</v>
      </c>
      <c r="M391" s="2">
        <f>IFERROR(__xludf.DUMMYFUNCTION("""COMPUTED_VALUE"""),45861.66666666667)</f>
        <v>45861.66667</v>
      </c>
      <c r="N391" s="1">
        <f>IFERROR(__xludf.DUMMYFUNCTION("""COMPUTED_VALUE"""),2.1246819E7)</f>
        <v>21246819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IFERROR(__xludf.DUMMYFUNCTION("""COMPUTED_VALUE"""),1341.23)</f>
        <v>1341.23</v>
      </c>
      <c r="D392" s="2">
        <f>IFERROR(__xludf.DUMMYFUNCTION("""COMPUTED_VALUE"""),45862.66666666667)</f>
        <v>45862.66667</v>
      </c>
      <c r="E392" s="1">
        <f>IFERROR(__xludf.DUMMYFUNCTION("""COMPUTED_VALUE"""),1341.53)</f>
        <v>1341.53</v>
      </c>
      <c r="G392" s="2">
        <f>IFERROR(__xludf.DUMMYFUNCTION("""COMPUTED_VALUE"""),45862.66666666667)</f>
        <v>45862.66667</v>
      </c>
      <c r="H392" s="1">
        <f>IFERROR(__xludf.DUMMYFUNCTION("""COMPUTED_VALUE"""),1327.57)</f>
        <v>1327.57</v>
      </c>
      <c r="J392" s="2">
        <f>IFERROR(__xludf.DUMMYFUNCTION("""COMPUTED_VALUE"""),45862.66666666667)</f>
        <v>45862.66667</v>
      </c>
      <c r="K392" s="1">
        <f>IFERROR(__xludf.DUMMYFUNCTION("""COMPUTED_VALUE"""),1328.14)</f>
        <v>1328.14</v>
      </c>
      <c r="M392" s="2">
        <f>IFERROR(__xludf.DUMMYFUNCTION("""COMPUTED_VALUE"""),45862.66666666667)</f>
        <v>45862.66667</v>
      </c>
      <c r="N392" s="1">
        <f>IFERROR(__xludf.DUMMYFUNCTION("""COMPUTED_VALUE"""),1.8932423E7)</f>
        <v>18932423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IFERROR(__xludf.DUMMYFUNCTION("""COMPUTED_VALUE"""),1330.98)</f>
        <v>1330.98</v>
      </c>
      <c r="D393" s="2">
        <f>IFERROR(__xludf.DUMMYFUNCTION("""COMPUTED_VALUE"""),45863.66666666667)</f>
        <v>45863.66667</v>
      </c>
      <c r="E393" s="1">
        <f>IFERROR(__xludf.DUMMYFUNCTION("""COMPUTED_VALUE"""),1331.39)</f>
        <v>1331.39</v>
      </c>
      <c r="G393" s="2">
        <f>IFERROR(__xludf.DUMMYFUNCTION("""COMPUTED_VALUE"""),45863.66666666667)</f>
        <v>45863.66667</v>
      </c>
      <c r="H393" s="1">
        <f>IFERROR(__xludf.DUMMYFUNCTION("""COMPUTED_VALUE"""),1320.85)</f>
        <v>1320.85</v>
      </c>
      <c r="J393" s="2">
        <f>IFERROR(__xludf.DUMMYFUNCTION("""COMPUTED_VALUE"""),45863.66666666667)</f>
        <v>45863.66667</v>
      </c>
      <c r="K393" s="1">
        <f>IFERROR(__xludf.DUMMYFUNCTION("""COMPUTED_VALUE"""),1321.53)</f>
        <v>1321.53</v>
      </c>
      <c r="M393" s="2">
        <f>IFERROR(__xludf.DUMMYFUNCTION("""COMPUTED_VALUE"""),45863.66666666667)</f>
        <v>45863.66667</v>
      </c>
      <c r="N393" s="1">
        <f>IFERROR(__xludf.DUMMYFUNCTION("""COMPUTED_VALUE"""),1.9395005E7)</f>
        <v>19395005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IFERROR(__xludf.DUMMYFUNCTION("""COMPUTED_VALUE"""),1321.56)</f>
        <v>1321.56</v>
      </c>
      <c r="D394" s="2">
        <f>IFERROR(__xludf.DUMMYFUNCTION("""COMPUTED_VALUE"""),45866.66666666667)</f>
        <v>45866.66667</v>
      </c>
      <c r="E394" s="1">
        <f>IFERROR(__xludf.DUMMYFUNCTION("""COMPUTED_VALUE"""),1322.81)</f>
        <v>1322.81</v>
      </c>
      <c r="G394" s="2">
        <f>IFERROR(__xludf.DUMMYFUNCTION("""COMPUTED_VALUE"""),45866.66666666667)</f>
        <v>45866.66667</v>
      </c>
      <c r="H394" s="1">
        <f>IFERROR(__xludf.DUMMYFUNCTION("""COMPUTED_VALUE"""),1307.37)</f>
        <v>1307.37</v>
      </c>
      <c r="J394" s="2">
        <f>IFERROR(__xludf.DUMMYFUNCTION("""COMPUTED_VALUE"""),45866.66666666667)</f>
        <v>45866.66667</v>
      </c>
      <c r="K394" s="1">
        <f>IFERROR(__xludf.DUMMYFUNCTION("""COMPUTED_VALUE"""),1309.33)</f>
        <v>1309.33</v>
      </c>
      <c r="M394" s="2">
        <f>IFERROR(__xludf.DUMMYFUNCTION("""COMPUTED_VALUE"""),45866.66666666667)</f>
        <v>45866.66667</v>
      </c>
      <c r="N394" s="1">
        <f>IFERROR(__xludf.DUMMYFUNCTION("""COMPUTED_VALUE"""),2.7098257E7)</f>
        <v>27098257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IFERROR(__xludf.DUMMYFUNCTION("""COMPUTED_VALUE"""),1307.16)</f>
        <v>1307.16</v>
      </c>
      <c r="D395" s="2">
        <f>IFERROR(__xludf.DUMMYFUNCTION("""COMPUTED_VALUE"""),45867.66666666667)</f>
        <v>45867.66667</v>
      </c>
      <c r="E395" s="1">
        <f>IFERROR(__xludf.DUMMYFUNCTION("""COMPUTED_VALUE"""),1310.13)</f>
        <v>1310.13</v>
      </c>
      <c r="G395" s="2">
        <f>IFERROR(__xludf.DUMMYFUNCTION("""COMPUTED_VALUE"""),45867.66666666667)</f>
        <v>45867.66667</v>
      </c>
      <c r="H395" s="1">
        <f>IFERROR(__xludf.DUMMYFUNCTION("""COMPUTED_VALUE"""),1292.58)</f>
        <v>1292.58</v>
      </c>
      <c r="J395" s="2">
        <f>IFERROR(__xludf.DUMMYFUNCTION("""COMPUTED_VALUE"""),45867.66666666667)</f>
        <v>45867.66667</v>
      </c>
      <c r="K395" s="1">
        <f>IFERROR(__xludf.DUMMYFUNCTION("""COMPUTED_VALUE"""),1298.69)</f>
        <v>1298.69</v>
      </c>
      <c r="M395" s="2">
        <f>IFERROR(__xludf.DUMMYFUNCTION("""COMPUTED_VALUE"""),45867.66666666667)</f>
        <v>45867.66667</v>
      </c>
      <c r="N395" s="1">
        <f>IFERROR(__xludf.DUMMYFUNCTION("""COMPUTED_VALUE"""),2.9035555E7)</f>
        <v>29035555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IFERROR(__xludf.DUMMYFUNCTION("""COMPUTED_VALUE"""),1304.3)</f>
        <v>1304.3</v>
      </c>
      <c r="D396" s="2">
        <f>IFERROR(__xludf.DUMMYFUNCTION("""COMPUTED_VALUE"""),45868.66666666667)</f>
        <v>45868.66667</v>
      </c>
      <c r="E396" s="1">
        <f>IFERROR(__xludf.DUMMYFUNCTION("""COMPUTED_VALUE"""),1319.48)</f>
        <v>1319.48</v>
      </c>
      <c r="G396" s="2">
        <f>IFERROR(__xludf.DUMMYFUNCTION("""COMPUTED_VALUE"""),45868.66666666667)</f>
        <v>45868.66667</v>
      </c>
      <c r="H396" s="1">
        <f>IFERROR(__xludf.DUMMYFUNCTION("""COMPUTED_VALUE"""),1301.05)</f>
        <v>1301.05</v>
      </c>
      <c r="J396" s="2">
        <f>IFERROR(__xludf.DUMMYFUNCTION("""COMPUTED_VALUE"""),45868.66666666667)</f>
        <v>45868.66667</v>
      </c>
      <c r="K396" s="1">
        <f>IFERROR(__xludf.DUMMYFUNCTION("""COMPUTED_VALUE"""),1311.62)</f>
        <v>1311.62</v>
      </c>
      <c r="M396" s="2">
        <f>IFERROR(__xludf.DUMMYFUNCTION("""COMPUTED_VALUE"""),45868.66666666667)</f>
        <v>45868.66667</v>
      </c>
      <c r="N396" s="1">
        <f>IFERROR(__xludf.DUMMYFUNCTION("""COMPUTED_VALUE"""),2.7092576E7)</f>
        <v>27092576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IFERROR(__xludf.DUMMYFUNCTION("""COMPUTED_VALUE"""),1301.69)</f>
        <v>1301.69</v>
      </c>
      <c r="D397" s="2">
        <f>IFERROR(__xludf.DUMMYFUNCTION("""COMPUTED_VALUE"""),45869.66666666667)</f>
        <v>45869.66667</v>
      </c>
      <c r="E397" s="1">
        <f>IFERROR(__xludf.DUMMYFUNCTION("""COMPUTED_VALUE"""),1311.73)</f>
        <v>1311.73</v>
      </c>
      <c r="G397" s="2">
        <f>IFERROR(__xludf.DUMMYFUNCTION("""COMPUTED_VALUE"""),45869.66666666667)</f>
        <v>45869.66667</v>
      </c>
      <c r="H397" s="1">
        <f>IFERROR(__xludf.DUMMYFUNCTION("""COMPUTED_VALUE"""),1295.98)</f>
        <v>1295.98</v>
      </c>
      <c r="J397" s="2">
        <f>IFERROR(__xludf.DUMMYFUNCTION("""COMPUTED_VALUE"""),45869.66666666667)</f>
        <v>45869.66667</v>
      </c>
      <c r="K397" s="1">
        <f>IFERROR(__xludf.DUMMYFUNCTION("""COMPUTED_VALUE"""),1303.71)</f>
        <v>1303.71</v>
      </c>
      <c r="M397" s="2">
        <f>IFERROR(__xludf.DUMMYFUNCTION("""COMPUTED_VALUE"""),45869.66666666667)</f>
        <v>45869.66667</v>
      </c>
      <c r="N397" s="1">
        <f>IFERROR(__xludf.DUMMYFUNCTION("""COMPUTED_VALUE"""),3.1900763E7)</f>
        <v>31900763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IFERROR(__xludf.DUMMYFUNCTION("""COMPUTED_VALUE"""),1308.81)</f>
        <v>1308.81</v>
      </c>
      <c r="D398" s="2">
        <f>IFERROR(__xludf.DUMMYFUNCTION("""COMPUTED_VALUE"""),45870.66666666667)</f>
        <v>45870.66667</v>
      </c>
      <c r="E398" s="1">
        <f>IFERROR(__xludf.DUMMYFUNCTION("""COMPUTED_VALUE"""),1315.11)</f>
        <v>1315.11</v>
      </c>
      <c r="G398" s="2">
        <f>IFERROR(__xludf.DUMMYFUNCTION("""COMPUTED_VALUE"""),45870.66666666667)</f>
        <v>45870.66667</v>
      </c>
      <c r="H398" s="1">
        <f>IFERROR(__xludf.DUMMYFUNCTION("""COMPUTED_VALUE"""),1301.89)</f>
        <v>1301.89</v>
      </c>
      <c r="J398" s="2">
        <f>IFERROR(__xludf.DUMMYFUNCTION("""COMPUTED_VALUE"""),45870.66666666667)</f>
        <v>45870.66667</v>
      </c>
      <c r="K398" s="1">
        <f>IFERROR(__xludf.DUMMYFUNCTION("""COMPUTED_VALUE"""),1313.58)</f>
        <v>1313.58</v>
      </c>
      <c r="M398" s="2">
        <f>IFERROR(__xludf.DUMMYFUNCTION("""COMPUTED_VALUE"""),45870.66666666667)</f>
        <v>45870.66667</v>
      </c>
      <c r="N398" s="1">
        <f>IFERROR(__xludf.DUMMYFUNCTION("""COMPUTED_VALUE"""),2.3155765E7)</f>
        <v>23155765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IFERROR(__xludf.DUMMYFUNCTION("""COMPUTED_VALUE"""),1313.88)</f>
        <v>1313.88</v>
      </c>
      <c r="D399" s="2">
        <f>IFERROR(__xludf.DUMMYFUNCTION("""COMPUTED_VALUE"""),45873.66666666667)</f>
        <v>45873.66667</v>
      </c>
      <c r="E399" s="1">
        <f>IFERROR(__xludf.DUMMYFUNCTION("""COMPUTED_VALUE"""),1329.11)</f>
        <v>1329.11</v>
      </c>
      <c r="G399" s="2">
        <f>IFERROR(__xludf.DUMMYFUNCTION("""COMPUTED_VALUE"""),45873.66666666667)</f>
        <v>45873.66667</v>
      </c>
      <c r="H399" s="1">
        <f>IFERROR(__xludf.DUMMYFUNCTION("""COMPUTED_VALUE"""),1312.92)</f>
        <v>1312.92</v>
      </c>
      <c r="J399" s="2">
        <f>IFERROR(__xludf.DUMMYFUNCTION("""COMPUTED_VALUE"""),45873.66666666667)</f>
        <v>45873.66667</v>
      </c>
      <c r="K399" s="1">
        <f>IFERROR(__xludf.DUMMYFUNCTION("""COMPUTED_VALUE"""),1313.48)</f>
        <v>1313.48</v>
      </c>
      <c r="M399" s="2">
        <f>IFERROR(__xludf.DUMMYFUNCTION("""COMPUTED_VALUE"""),45873.66666666667)</f>
        <v>45873.66667</v>
      </c>
      <c r="N399" s="1">
        <f>IFERROR(__xludf.DUMMYFUNCTION("""COMPUTED_VALUE"""),2.1722887E7)</f>
        <v>21722887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IFERROR(__xludf.DUMMYFUNCTION("""COMPUTED_VALUE"""),1312.85)</f>
        <v>1312.85</v>
      </c>
      <c r="D400" s="2">
        <f>IFERROR(__xludf.DUMMYFUNCTION("""COMPUTED_VALUE"""),45874.66666666667)</f>
        <v>45874.66667</v>
      </c>
      <c r="E400" s="1">
        <f>IFERROR(__xludf.DUMMYFUNCTION("""COMPUTED_VALUE"""),1318.03)</f>
        <v>1318.03</v>
      </c>
      <c r="G400" s="2">
        <f>IFERROR(__xludf.DUMMYFUNCTION("""COMPUTED_VALUE"""),45874.66666666667)</f>
        <v>45874.66667</v>
      </c>
      <c r="H400" s="1">
        <f>IFERROR(__xludf.DUMMYFUNCTION("""COMPUTED_VALUE"""),1301.65)</f>
        <v>1301.65</v>
      </c>
      <c r="J400" s="2">
        <f>IFERROR(__xludf.DUMMYFUNCTION("""COMPUTED_VALUE"""),45874.66666666667)</f>
        <v>45874.66667</v>
      </c>
      <c r="K400" s="1">
        <f>IFERROR(__xludf.DUMMYFUNCTION("""COMPUTED_VALUE"""),1302.77)</f>
        <v>1302.77</v>
      </c>
      <c r="M400" s="2">
        <f>IFERROR(__xludf.DUMMYFUNCTION("""COMPUTED_VALUE"""),45874.66666666667)</f>
        <v>45874.66667</v>
      </c>
      <c r="N400" s="1">
        <f>IFERROR(__xludf.DUMMYFUNCTION("""COMPUTED_VALUE"""),2.4498239E7)</f>
        <v>24498239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IFERROR(__xludf.DUMMYFUNCTION("""COMPUTED_VALUE"""),1303.79)</f>
        <v>1303.79</v>
      </c>
      <c r="D401" s="2">
        <f>IFERROR(__xludf.DUMMYFUNCTION("""COMPUTED_VALUE"""),45875.66666666667)</f>
        <v>45875.66667</v>
      </c>
      <c r="E401" s="1">
        <f>IFERROR(__xludf.DUMMYFUNCTION("""COMPUTED_VALUE"""),1329.28)</f>
        <v>1329.28</v>
      </c>
      <c r="G401" s="2">
        <f>IFERROR(__xludf.DUMMYFUNCTION("""COMPUTED_VALUE"""),45875.66666666667)</f>
        <v>45875.66667</v>
      </c>
      <c r="H401" s="1">
        <f>IFERROR(__xludf.DUMMYFUNCTION("""COMPUTED_VALUE"""),1301.35)</f>
        <v>1301.35</v>
      </c>
      <c r="J401" s="2">
        <f>IFERROR(__xludf.DUMMYFUNCTION("""COMPUTED_VALUE"""),45875.66666666667)</f>
        <v>45875.66667</v>
      </c>
      <c r="K401" s="1">
        <f>IFERROR(__xludf.DUMMYFUNCTION("""COMPUTED_VALUE"""),1328.75)</f>
        <v>1328.75</v>
      </c>
      <c r="M401" s="2">
        <f>IFERROR(__xludf.DUMMYFUNCTION("""COMPUTED_VALUE"""),45875.66666666667)</f>
        <v>45875.66667</v>
      </c>
      <c r="N401" s="1">
        <f>IFERROR(__xludf.DUMMYFUNCTION("""COMPUTED_VALUE"""),2.7916745E7)</f>
        <v>27916745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IFERROR(__xludf.DUMMYFUNCTION("""COMPUTED_VALUE"""),1329.28)</f>
        <v>1329.28</v>
      </c>
      <c r="D402" s="2">
        <f>IFERROR(__xludf.DUMMYFUNCTION("""COMPUTED_VALUE"""),45876.66666666667)</f>
        <v>45876.66667</v>
      </c>
      <c r="E402" s="1">
        <f>IFERROR(__xludf.DUMMYFUNCTION("""COMPUTED_VALUE"""),1330.38)</f>
        <v>1330.38</v>
      </c>
      <c r="G402" s="2">
        <f>IFERROR(__xludf.DUMMYFUNCTION("""COMPUTED_VALUE"""),45876.66666666667)</f>
        <v>45876.66667</v>
      </c>
      <c r="H402" s="1">
        <f>IFERROR(__xludf.DUMMYFUNCTION("""COMPUTED_VALUE"""),1303.14)</f>
        <v>1303.14</v>
      </c>
      <c r="J402" s="2">
        <f>IFERROR(__xludf.DUMMYFUNCTION("""COMPUTED_VALUE"""),45876.66666666667)</f>
        <v>45876.66667</v>
      </c>
      <c r="K402" s="1">
        <f>IFERROR(__xludf.DUMMYFUNCTION("""COMPUTED_VALUE"""),1318.95)</f>
        <v>1318.95</v>
      </c>
      <c r="M402" s="2">
        <f>IFERROR(__xludf.DUMMYFUNCTION("""COMPUTED_VALUE"""),45876.66666666667)</f>
        <v>45876.66667</v>
      </c>
      <c r="N402" s="1">
        <f>IFERROR(__xludf.DUMMYFUNCTION("""COMPUTED_VALUE"""),3.1881434E7)</f>
        <v>31881434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IFERROR(__xludf.DUMMYFUNCTION("""COMPUTED_VALUE"""),1325.04)</f>
        <v>1325.04</v>
      </c>
      <c r="D403" s="2">
        <f>IFERROR(__xludf.DUMMYFUNCTION("""COMPUTED_VALUE"""),45877.66666666667)</f>
        <v>45877.66667</v>
      </c>
      <c r="E403" s="1">
        <f>IFERROR(__xludf.DUMMYFUNCTION("""COMPUTED_VALUE"""),1328.75)</f>
        <v>1328.75</v>
      </c>
      <c r="G403" s="2">
        <f>IFERROR(__xludf.DUMMYFUNCTION("""COMPUTED_VALUE"""),45877.66666666667)</f>
        <v>45877.66667</v>
      </c>
      <c r="H403" s="1">
        <f>IFERROR(__xludf.DUMMYFUNCTION("""COMPUTED_VALUE"""),1318.19)</f>
        <v>1318.19</v>
      </c>
      <c r="J403" s="2">
        <f>IFERROR(__xludf.DUMMYFUNCTION("""COMPUTED_VALUE"""),45877.66666666667)</f>
        <v>45877.66667</v>
      </c>
      <c r="K403" s="1">
        <f>IFERROR(__xludf.DUMMYFUNCTION("""COMPUTED_VALUE"""),1320.85)</f>
        <v>1320.85</v>
      </c>
      <c r="M403" s="2">
        <f>IFERROR(__xludf.DUMMYFUNCTION("""COMPUTED_VALUE"""),45877.66666666667)</f>
        <v>45877.66667</v>
      </c>
      <c r="N403" s="1">
        <f>IFERROR(__xludf.DUMMYFUNCTION("""COMPUTED_VALUE"""),3.4442996E7)</f>
        <v>34442996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IFERROR(__xludf.DUMMYFUNCTION("""COMPUTED_VALUE"""),1321.47)</f>
        <v>1321.47</v>
      </c>
      <c r="D404" s="2">
        <f>IFERROR(__xludf.DUMMYFUNCTION("""COMPUTED_VALUE"""),45880.66666666667)</f>
        <v>45880.66667</v>
      </c>
      <c r="E404" s="1">
        <f>IFERROR(__xludf.DUMMYFUNCTION("""COMPUTED_VALUE"""),1322.25)</f>
        <v>1322.25</v>
      </c>
      <c r="G404" s="2">
        <f>IFERROR(__xludf.DUMMYFUNCTION("""COMPUTED_VALUE"""),45880.66666666667)</f>
        <v>45880.66667</v>
      </c>
      <c r="H404" s="1">
        <f>IFERROR(__xludf.DUMMYFUNCTION("""COMPUTED_VALUE"""),1310.97)</f>
        <v>1310.97</v>
      </c>
      <c r="J404" s="2">
        <f>IFERROR(__xludf.DUMMYFUNCTION("""COMPUTED_VALUE"""),45880.66666666667)</f>
        <v>45880.66667</v>
      </c>
      <c r="K404" s="1">
        <f>IFERROR(__xludf.DUMMYFUNCTION("""COMPUTED_VALUE"""),1314.3)</f>
        <v>1314.3</v>
      </c>
      <c r="M404" s="2">
        <f>IFERROR(__xludf.DUMMYFUNCTION("""COMPUTED_VALUE"""),45880.66666666667)</f>
        <v>45880.66667</v>
      </c>
      <c r="N404" s="1">
        <f>IFERROR(__xludf.DUMMYFUNCTION("""COMPUTED_VALUE"""),2.6272033E7)</f>
        <v>26272033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IFERROR(__xludf.DUMMYFUNCTION("""COMPUTED_VALUE"""),1314.44)</f>
        <v>1314.44</v>
      </c>
      <c r="D405" s="2">
        <f>IFERROR(__xludf.DUMMYFUNCTION("""COMPUTED_VALUE"""),45881.66666666667)</f>
        <v>45881.66667</v>
      </c>
      <c r="E405" s="1">
        <f>IFERROR(__xludf.DUMMYFUNCTION("""COMPUTED_VALUE"""),1317.23)</f>
        <v>1317.23</v>
      </c>
      <c r="G405" s="2">
        <f>IFERROR(__xludf.DUMMYFUNCTION("""COMPUTED_VALUE"""),45881.66666666667)</f>
        <v>45881.66667</v>
      </c>
      <c r="H405" s="1">
        <f>IFERROR(__xludf.DUMMYFUNCTION("""COMPUTED_VALUE"""),1308.78)</f>
        <v>1308.78</v>
      </c>
      <c r="J405" s="2">
        <f>IFERROR(__xludf.DUMMYFUNCTION("""COMPUTED_VALUE"""),45881.66666666667)</f>
        <v>45881.66667</v>
      </c>
      <c r="K405" s="1">
        <f>IFERROR(__xludf.DUMMYFUNCTION("""COMPUTED_VALUE"""),1316.12)</f>
        <v>1316.12</v>
      </c>
      <c r="M405" s="2">
        <f>IFERROR(__xludf.DUMMYFUNCTION("""COMPUTED_VALUE"""),45881.66666666667)</f>
        <v>45881.66667</v>
      </c>
      <c r="N405" s="1">
        <f>IFERROR(__xludf.DUMMYFUNCTION("""COMPUTED_VALUE"""),2.4091363E7)</f>
        <v>24091363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IFERROR(__xludf.DUMMYFUNCTION("""COMPUTED_VALUE"""),1291.84)</f>
        <v>1291.84</v>
      </c>
      <c r="D406" s="2">
        <f>IFERROR(__xludf.DUMMYFUNCTION("""COMPUTED_VALUE"""),45882.66666666667)</f>
        <v>45882.66667</v>
      </c>
      <c r="E406" s="1">
        <f>IFERROR(__xludf.DUMMYFUNCTION("""COMPUTED_VALUE"""),1305.35)</f>
        <v>1305.35</v>
      </c>
      <c r="G406" s="2">
        <f>IFERROR(__xludf.DUMMYFUNCTION("""COMPUTED_VALUE"""),45882.66666666667)</f>
        <v>45882.66667</v>
      </c>
      <c r="H406" s="1">
        <f>IFERROR(__xludf.DUMMYFUNCTION("""COMPUTED_VALUE"""),1272.54)</f>
        <v>1272.54</v>
      </c>
      <c r="J406" s="2">
        <f>IFERROR(__xludf.DUMMYFUNCTION("""COMPUTED_VALUE"""),45882.66666666667)</f>
        <v>45882.66667</v>
      </c>
      <c r="K406" s="1">
        <f>IFERROR(__xludf.DUMMYFUNCTION("""COMPUTED_VALUE"""),1297.59)</f>
        <v>1297.59</v>
      </c>
      <c r="M406" s="2">
        <f>IFERROR(__xludf.DUMMYFUNCTION("""COMPUTED_VALUE"""),45882.66666666667)</f>
        <v>45882.66667</v>
      </c>
      <c r="N406" s="1">
        <f>IFERROR(__xludf.DUMMYFUNCTION("""COMPUTED_VALUE"""),5.698207E7)</f>
        <v>56982070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IFERROR(__xludf.DUMMYFUNCTION("""COMPUTED_VALUE"""),1296.07)</f>
        <v>1296.07</v>
      </c>
      <c r="D407" s="2">
        <f>IFERROR(__xludf.DUMMYFUNCTION("""COMPUTED_VALUE"""),45883.66666666667)</f>
        <v>45883.66667</v>
      </c>
      <c r="E407" s="1">
        <f>IFERROR(__xludf.DUMMYFUNCTION("""COMPUTED_VALUE"""),1300.86)</f>
        <v>1300.86</v>
      </c>
      <c r="G407" s="2">
        <f>IFERROR(__xludf.DUMMYFUNCTION("""COMPUTED_VALUE"""),45883.66666666667)</f>
        <v>45883.66667</v>
      </c>
      <c r="H407" s="1">
        <f>IFERROR(__xludf.DUMMYFUNCTION("""COMPUTED_VALUE"""),1277.61)</f>
        <v>1277.61</v>
      </c>
      <c r="J407" s="2">
        <f>IFERROR(__xludf.DUMMYFUNCTION("""COMPUTED_VALUE"""),45883.66666666667)</f>
        <v>45883.66667</v>
      </c>
      <c r="K407" s="1">
        <f>IFERROR(__xludf.DUMMYFUNCTION("""COMPUTED_VALUE"""),1279.31)</f>
        <v>1279.31</v>
      </c>
      <c r="M407" s="2">
        <f>IFERROR(__xludf.DUMMYFUNCTION("""COMPUTED_VALUE"""),45883.66666666667)</f>
        <v>45883.66667</v>
      </c>
      <c r="N407" s="1">
        <f>IFERROR(__xludf.DUMMYFUNCTION("""COMPUTED_VALUE"""),2.6026477E7)</f>
        <v>26026477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IFERROR(__xludf.DUMMYFUNCTION("""COMPUTED_VALUE"""),1278.74)</f>
        <v>1278.74</v>
      </c>
      <c r="D408" s="2">
        <f>IFERROR(__xludf.DUMMYFUNCTION("""COMPUTED_VALUE"""),45884.66666666667)</f>
        <v>45884.66667</v>
      </c>
      <c r="E408" s="1">
        <f>IFERROR(__xludf.DUMMYFUNCTION("""COMPUTED_VALUE"""),1280.08)</f>
        <v>1280.08</v>
      </c>
      <c r="G408" s="2">
        <f>IFERROR(__xludf.DUMMYFUNCTION("""COMPUTED_VALUE"""),45884.66666666667)</f>
        <v>45884.66667</v>
      </c>
      <c r="H408" s="1">
        <f>IFERROR(__xludf.DUMMYFUNCTION("""COMPUTED_VALUE"""),1271.64)</f>
        <v>1271.64</v>
      </c>
      <c r="J408" s="2">
        <f>IFERROR(__xludf.DUMMYFUNCTION("""COMPUTED_VALUE"""),45884.66666666667)</f>
        <v>45884.66667</v>
      </c>
      <c r="K408" s="1">
        <f>IFERROR(__xludf.DUMMYFUNCTION("""COMPUTED_VALUE"""),1272.48)</f>
        <v>1272.48</v>
      </c>
      <c r="M408" s="2">
        <f>IFERROR(__xludf.DUMMYFUNCTION("""COMPUTED_VALUE"""),45884.66666666667)</f>
        <v>45884.66667</v>
      </c>
      <c r="N408" s="1">
        <f>IFERROR(__xludf.DUMMYFUNCTION("""COMPUTED_VALUE"""),2.4056078E7)</f>
        <v>24056078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IFERROR(__xludf.DUMMYFUNCTION("""COMPUTED_VALUE"""),1273.5)</f>
        <v>1273.5</v>
      </c>
      <c r="D409" s="2">
        <f>IFERROR(__xludf.DUMMYFUNCTION("""COMPUTED_VALUE"""),45887.66666666667)</f>
        <v>45887.66667</v>
      </c>
      <c r="E409" s="1">
        <f>IFERROR(__xludf.DUMMYFUNCTION("""COMPUTED_VALUE"""),1278.79)</f>
        <v>1278.79</v>
      </c>
      <c r="G409" s="2">
        <f>IFERROR(__xludf.DUMMYFUNCTION("""COMPUTED_VALUE"""),45887.66666666667)</f>
        <v>45887.66667</v>
      </c>
      <c r="H409" s="1">
        <f>IFERROR(__xludf.DUMMYFUNCTION("""COMPUTED_VALUE"""),1270.44)</f>
        <v>1270.44</v>
      </c>
      <c r="J409" s="2">
        <f>IFERROR(__xludf.DUMMYFUNCTION("""COMPUTED_VALUE"""),45887.66666666667)</f>
        <v>45887.66667</v>
      </c>
      <c r="K409" s="1">
        <f>IFERROR(__xludf.DUMMYFUNCTION("""COMPUTED_VALUE"""),1275.04)</f>
        <v>1275.04</v>
      </c>
      <c r="M409" s="2">
        <f>IFERROR(__xludf.DUMMYFUNCTION("""COMPUTED_VALUE"""),45887.66666666667)</f>
        <v>45887.66667</v>
      </c>
      <c r="N409" s="1">
        <f>IFERROR(__xludf.DUMMYFUNCTION("""COMPUTED_VALUE"""),2.4277721E7)</f>
        <v>24277721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IFERROR(__xludf.DUMMYFUNCTION("""COMPUTED_VALUE"""),1277.5)</f>
        <v>1277.5</v>
      </c>
      <c r="D410" s="2">
        <f>IFERROR(__xludf.DUMMYFUNCTION("""COMPUTED_VALUE"""),45888.66666666667)</f>
        <v>45888.66667</v>
      </c>
      <c r="E410" s="1">
        <f>IFERROR(__xludf.DUMMYFUNCTION("""COMPUTED_VALUE"""),1293.3)</f>
        <v>1293.3</v>
      </c>
      <c r="G410" s="2">
        <f>IFERROR(__xludf.DUMMYFUNCTION("""COMPUTED_VALUE"""),45888.66666666667)</f>
        <v>45888.66667</v>
      </c>
      <c r="H410" s="1">
        <f>IFERROR(__xludf.DUMMYFUNCTION("""COMPUTED_VALUE"""),1276.68)</f>
        <v>1276.68</v>
      </c>
      <c r="J410" s="2">
        <f>IFERROR(__xludf.DUMMYFUNCTION("""COMPUTED_VALUE"""),45888.66666666667)</f>
        <v>45888.66667</v>
      </c>
      <c r="K410" s="1">
        <f>IFERROR(__xludf.DUMMYFUNCTION("""COMPUTED_VALUE"""),1285.72)</f>
        <v>1285.72</v>
      </c>
      <c r="M410" s="2">
        <f>IFERROR(__xludf.DUMMYFUNCTION("""COMPUTED_VALUE"""),45888.66666666667)</f>
        <v>45888.66667</v>
      </c>
      <c r="N410" s="1">
        <f>IFERROR(__xludf.DUMMYFUNCTION("""COMPUTED_VALUE"""),2.2373161E7)</f>
        <v>22373161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IFERROR(__xludf.DUMMYFUNCTION("""COMPUTED_VALUE"""),1286.68)</f>
        <v>1286.68</v>
      </c>
      <c r="D411" s="2">
        <f>IFERROR(__xludf.DUMMYFUNCTION("""COMPUTED_VALUE"""),45889.66666666667)</f>
        <v>45889.66667</v>
      </c>
      <c r="E411" s="1">
        <f>IFERROR(__xludf.DUMMYFUNCTION("""COMPUTED_VALUE"""),1305.96)</f>
        <v>1305.96</v>
      </c>
      <c r="G411" s="2">
        <f>IFERROR(__xludf.DUMMYFUNCTION("""COMPUTED_VALUE"""),45889.66666666667)</f>
        <v>45889.66667</v>
      </c>
      <c r="H411" s="1">
        <f>IFERROR(__xludf.DUMMYFUNCTION("""COMPUTED_VALUE"""),1286.28)</f>
        <v>1286.28</v>
      </c>
      <c r="J411" s="2">
        <f>IFERROR(__xludf.DUMMYFUNCTION("""COMPUTED_VALUE"""),45889.66666666667)</f>
        <v>45889.66667</v>
      </c>
      <c r="K411" s="1">
        <f>IFERROR(__xludf.DUMMYFUNCTION("""COMPUTED_VALUE"""),1305.96)</f>
        <v>1305.96</v>
      </c>
      <c r="M411" s="2">
        <f>IFERROR(__xludf.DUMMYFUNCTION("""COMPUTED_VALUE"""),45889.66666666667)</f>
        <v>45889.66667</v>
      </c>
      <c r="N411" s="1">
        <f>IFERROR(__xludf.DUMMYFUNCTION("""COMPUTED_VALUE"""),2.3899037E7)</f>
        <v>23899037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IFERROR(__xludf.DUMMYFUNCTION("""COMPUTED_VALUE"""),1297.78)</f>
        <v>1297.78</v>
      </c>
      <c r="D412" s="2">
        <f>IFERROR(__xludf.DUMMYFUNCTION("""COMPUTED_VALUE"""),45890.66666666667)</f>
        <v>45890.66667</v>
      </c>
      <c r="E412" s="1">
        <f>IFERROR(__xludf.DUMMYFUNCTION("""COMPUTED_VALUE"""),1298.78)</f>
        <v>1298.78</v>
      </c>
      <c r="G412" s="2">
        <f>IFERROR(__xludf.DUMMYFUNCTION("""COMPUTED_VALUE"""),45890.66666666667)</f>
        <v>45890.66667</v>
      </c>
      <c r="H412" s="1">
        <f>IFERROR(__xludf.DUMMYFUNCTION("""COMPUTED_VALUE"""),1282.58)</f>
        <v>1282.58</v>
      </c>
      <c r="J412" s="2">
        <f>IFERROR(__xludf.DUMMYFUNCTION("""COMPUTED_VALUE"""),45890.66666666667)</f>
        <v>45890.66667</v>
      </c>
      <c r="K412" s="1">
        <f>IFERROR(__xludf.DUMMYFUNCTION("""COMPUTED_VALUE"""),1289.9)</f>
        <v>1289.9</v>
      </c>
      <c r="M412" s="2">
        <f>IFERROR(__xludf.DUMMYFUNCTION("""COMPUTED_VALUE"""),45890.66666666667)</f>
        <v>45890.66667</v>
      </c>
      <c r="N412" s="1">
        <f>IFERROR(__xludf.DUMMYFUNCTION("""COMPUTED_VALUE"""),2.1569128E7)</f>
        <v>21569128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IFERROR(__xludf.DUMMYFUNCTION("""COMPUTED_VALUE"""),1290.82)</f>
        <v>1290.82</v>
      </c>
      <c r="D413" s="2">
        <f>IFERROR(__xludf.DUMMYFUNCTION("""COMPUTED_VALUE"""),45891.66666666667)</f>
        <v>45891.66667</v>
      </c>
      <c r="E413" s="1">
        <f>IFERROR(__xludf.DUMMYFUNCTION("""COMPUTED_VALUE"""),1295.39)</f>
        <v>1295.39</v>
      </c>
      <c r="G413" s="2">
        <f>IFERROR(__xludf.DUMMYFUNCTION("""COMPUTED_VALUE"""),45891.66666666667)</f>
        <v>45891.66667</v>
      </c>
      <c r="H413" s="1">
        <f>IFERROR(__xludf.DUMMYFUNCTION("""COMPUTED_VALUE"""),1275.19)</f>
        <v>1275.19</v>
      </c>
      <c r="J413" s="2">
        <f>IFERROR(__xludf.DUMMYFUNCTION("""COMPUTED_VALUE"""),45891.66666666667)</f>
        <v>45891.66667</v>
      </c>
      <c r="K413" s="1">
        <f>IFERROR(__xludf.DUMMYFUNCTION("""COMPUTED_VALUE"""),1282.12)</f>
        <v>1282.12</v>
      </c>
      <c r="M413" s="2">
        <f>IFERROR(__xludf.DUMMYFUNCTION("""COMPUTED_VALUE"""),45891.66666666667)</f>
        <v>45891.66667</v>
      </c>
      <c r="N413" s="1">
        <f>IFERROR(__xludf.DUMMYFUNCTION("""COMPUTED_VALUE"""),2.2515324E7)</f>
        <v>22515324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IFERROR(__xludf.DUMMYFUNCTION("""COMPUTED_VALUE"""),1280.89)</f>
        <v>1280.89</v>
      </c>
      <c r="D414" s="2">
        <f>IFERROR(__xludf.DUMMYFUNCTION("""COMPUTED_VALUE"""),45894.66666666667)</f>
        <v>45894.66667</v>
      </c>
      <c r="E414" s="1">
        <f>IFERROR(__xludf.DUMMYFUNCTION("""COMPUTED_VALUE"""),1285.77)</f>
        <v>1285.77</v>
      </c>
      <c r="G414" s="2">
        <f>IFERROR(__xludf.DUMMYFUNCTION("""COMPUTED_VALUE"""),45894.66666666667)</f>
        <v>45894.66667</v>
      </c>
      <c r="H414" s="1">
        <f>IFERROR(__xludf.DUMMYFUNCTION("""COMPUTED_VALUE"""),1274.26)</f>
        <v>1274.26</v>
      </c>
      <c r="J414" s="2">
        <f>IFERROR(__xludf.DUMMYFUNCTION("""COMPUTED_VALUE"""),45894.66666666667)</f>
        <v>45894.66667</v>
      </c>
      <c r="K414" s="1">
        <f>IFERROR(__xludf.DUMMYFUNCTION("""COMPUTED_VALUE"""),1277.19)</f>
        <v>1277.19</v>
      </c>
      <c r="M414" s="2">
        <f>IFERROR(__xludf.DUMMYFUNCTION("""COMPUTED_VALUE"""),45894.66666666667)</f>
        <v>45894.66667</v>
      </c>
      <c r="N414" s="1">
        <f>IFERROR(__xludf.DUMMYFUNCTION("""COMPUTED_VALUE"""),2.1275383E7)</f>
        <v>21275383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IFERROR(__xludf.DUMMYFUNCTION("""COMPUTED_VALUE"""),1277.98)</f>
        <v>1277.98</v>
      </c>
      <c r="D415" s="2">
        <f>IFERROR(__xludf.DUMMYFUNCTION("""COMPUTED_VALUE"""),45895.66666666667)</f>
        <v>45895.66667</v>
      </c>
      <c r="E415" s="1">
        <f>IFERROR(__xludf.DUMMYFUNCTION("""COMPUTED_VALUE"""),1282.46)</f>
        <v>1282.46</v>
      </c>
      <c r="G415" s="2">
        <f>IFERROR(__xludf.DUMMYFUNCTION("""COMPUTED_VALUE"""),45895.66666666667)</f>
        <v>45895.66667</v>
      </c>
      <c r="H415" s="1">
        <f>IFERROR(__xludf.DUMMYFUNCTION("""COMPUTED_VALUE"""),1270.01)</f>
        <v>1270.01</v>
      </c>
      <c r="J415" s="2">
        <f>IFERROR(__xludf.DUMMYFUNCTION("""COMPUTED_VALUE"""),45895.66666666667)</f>
        <v>45895.66667</v>
      </c>
      <c r="K415" s="1">
        <f>IFERROR(__xludf.DUMMYFUNCTION("""COMPUTED_VALUE"""),1270.84)</f>
        <v>1270.84</v>
      </c>
      <c r="M415" s="2">
        <f>IFERROR(__xludf.DUMMYFUNCTION("""COMPUTED_VALUE"""),45895.66666666667)</f>
        <v>45895.66667</v>
      </c>
      <c r="N415" s="1">
        <f>IFERROR(__xludf.DUMMYFUNCTION("""COMPUTED_VALUE"""),2.9959682E7)</f>
        <v>29959682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IFERROR(__xludf.DUMMYFUNCTION("""COMPUTED_VALUE"""),1270.56)</f>
        <v>1270.56</v>
      </c>
      <c r="D416" s="2">
        <f>IFERROR(__xludf.DUMMYFUNCTION("""COMPUTED_VALUE"""),45896.66666666667)</f>
        <v>45896.66667</v>
      </c>
      <c r="E416" s="1">
        <f>IFERROR(__xludf.DUMMYFUNCTION("""COMPUTED_VALUE"""),1277.92)</f>
        <v>1277.92</v>
      </c>
      <c r="G416" s="2">
        <f>IFERROR(__xludf.DUMMYFUNCTION("""COMPUTED_VALUE"""),45896.66666666667)</f>
        <v>45896.66667</v>
      </c>
      <c r="H416" s="1">
        <f>IFERROR(__xludf.DUMMYFUNCTION("""COMPUTED_VALUE"""),1266.38)</f>
        <v>1266.38</v>
      </c>
      <c r="J416" s="2">
        <f>IFERROR(__xludf.DUMMYFUNCTION("""COMPUTED_VALUE"""),45896.66666666667)</f>
        <v>45896.66667</v>
      </c>
      <c r="K416" s="1">
        <f>IFERROR(__xludf.DUMMYFUNCTION("""COMPUTED_VALUE"""),1270.32)</f>
        <v>1270.32</v>
      </c>
      <c r="M416" s="2">
        <f>IFERROR(__xludf.DUMMYFUNCTION("""COMPUTED_VALUE"""),45896.66666666667)</f>
        <v>45896.66667</v>
      </c>
      <c r="N416" s="1">
        <f>IFERROR(__xludf.DUMMYFUNCTION("""COMPUTED_VALUE"""),2.595101E7)</f>
        <v>25951010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IFERROR(__xludf.DUMMYFUNCTION("""COMPUTED_VALUE"""),1270.72)</f>
        <v>1270.72</v>
      </c>
      <c r="D417" s="2">
        <f>IFERROR(__xludf.DUMMYFUNCTION("""COMPUTED_VALUE"""),45897.66666666667)</f>
        <v>45897.66667</v>
      </c>
      <c r="E417" s="1">
        <f>IFERROR(__xludf.DUMMYFUNCTION("""COMPUTED_VALUE"""),1270.78)</f>
        <v>1270.78</v>
      </c>
      <c r="G417" s="2">
        <f>IFERROR(__xludf.DUMMYFUNCTION("""COMPUTED_VALUE"""),45897.66666666667)</f>
        <v>45897.66667</v>
      </c>
      <c r="H417" s="1">
        <f>IFERROR(__xludf.DUMMYFUNCTION("""COMPUTED_VALUE"""),1252.61)</f>
        <v>1252.61</v>
      </c>
      <c r="J417" s="2">
        <f>IFERROR(__xludf.DUMMYFUNCTION("""COMPUTED_VALUE"""),45897.66666666667)</f>
        <v>45897.66667</v>
      </c>
      <c r="K417" s="1">
        <f>IFERROR(__xludf.DUMMYFUNCTION("""COMPUTED_VALUE"""),1260.86)</f>
        <v>1260.86</v>
      </c>
      <c r="M417" s="2">
        <f>IFERROR(__xludf.DUMMYFUNCTION("""COMPUTED_VALUE"""),45897.66666666667)</f>
        <v>45897.66667</v>
      </c>
      <c r="N417" s="1">
        <f>IFERROR(__xludf.DUMMYFUNCTION("""COMPUTED_VALUE"""),1.9119348E7)</f>
        <v>19119348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IFERROR(__xludf.DUMMYFUNCTION("""COMPUTED_VALUE"""),1263.11)</f>
        <v>1263.11</v>
      </c>
      <c r="D418" s="2">
        <f>IFERROR(__xludf.DUMMYFUNCTION("""COMPUTED_VALUE"""),45898.66666666667)</f>
        <v>45898.66667</v>
      </c>
      <c r="E418" s="1">
        <f>IFERROR(__xludf.DUMMYFUNCTION("""COMPUTED_VALUE"""),1266.26)</f>
        <v>1266.26</v>
      </c>
      <c r="G418" s="2">
        <f>IFERROR(__xludf.DUMMYFUNCTION("""COMPUTED_VALUE"""),45898.66666666667)</f>
        <v>45898.66667</v>
      </c>
      <c r="H418" s="1">
        <f>IFERROR(__xludf.DUMMYFUNCTION("""COMPUTED_VALUE"""),1255.88)</f>
        <v>1255.88</v>
      </c>
      <c r="J418" s="2">
        <f>IFERROR(__xludf.DUMMYFUNCTION("""COMPUTED_VALUE"""),45898.66666666667)</f>
        <v>45898.66667</v>
      </c>
      <c r="K418" s="1">
        <f>IFERROR(__xludf.DUMMYFUNCTION("""COMPUTED_VALUE"""),1265.93)</f>
        <v>1265.93</v>
      </c>
      <c r="M418" s="2">
        <f>IFERROR(__xludf.DUMMYFUNCTION("""COMPUTED_VALUE"""),45898.66666666667)</f>
        <v>45898.66667</v>
      </c>
      <c r="N418" s="1">
        <f>IFERROR(__xludf.DUMMYFUNCTION("""COMPUTED_VALUE"""),1.9170865E7)</f>
        <v>19170865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IFERROR(__xludf.DUMMYFUNCTION("""COMPUTED_VALUE"""),1266.02)</f>
        <v>1266.02</v>
      </c>
      <c r="D419" s="2">
        <f>IFERROR(__xludf.DUMMYFUNCTION("""COMPUTED_VALUE"""),45902.66666666667)</f>
        <v>45902.66667</v>
      </c>
      <c r="E419" s="1">
        <f>IFERROR(__xludf.DUMMYFUNCTION("""COMPUTED_VALUE"""),1274.01)</f>
        <v>1274.01</v>
      </c>
      <c r="G419" s="2">
        <f>IFERROR(__xludf.DUMMYFUNCTION("""COMPUTED_VALUE"""),45902.66666666667)</f>
        <v>45902.66667</v>
      </c>
      <c r="H419" s="1">
        <f>IFERROR(__xludf.DUMMYFUNCTION("""COMPUTED_VALUE"""),1265.52)</f>
        <v>1265.52</v>
      </c>
      <c r="J419" s="2">
        <f>IFERROR(__xludf.DUMMYFUNCTION("""COMPUTED_VALUE"""),45902.66666666667)</f>
        <v>45902.66667</v>
      </c>
      <c r="K419" s="1">
        <f>IFERROR(__xludf.DUMMYFUNCTION("""COMPUTED_VALUE"""),1273.9)</f>
        <v>1273.9</v>
      </c>
      <c r="M419" s="2">
        <f>IFERROR(__xludf.DUMMYFUNCTION("""COMPUTED_VALUE"""),45902.66666666667)</f>
        <v>45902.66667</v>
      </c>
      <c r="N419" s="1">
        <f>IFERROR(__xludf.DUMMYFUNCTION("""COMPUTED_VALUE"""),2.6706531E7)</f>
        <v>26706531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IFERROR(__xludf.DUMMYFUNCTION("""COMPUTED_VALUE"""),1268.84)</f>
        <v>1268.84</v>
      </c>
      <c r="D420" s="2">
        <f>IFERROR(__xludf.DUMMYFUNCTION("""COMPUTED_VALUE"""),45903.66666666667)</f>
        <v>45903.66667</v>
      </c>
      <c r="E420" s="1">
        <f>IFERROR(__xludf.DUMMYFUNCTION("""COMPUTED_VALUE"""),1278.79)</f>
        <v>1278.79</v>
      </c>
      <c r="G420" s="2">
        <f>IFERROR(__xludf.DUMMYFUNCTION("""COMPUTED_VALUE"""),45903.66666666667)</f>
        <v>45903.66667</v>
      </c>
      <c r="H420" s="1">
        <f>IFERROR(__xludf.DUMMYFUNCTION("""COMPUTED_VALUE"""),1262.83)</f>
        <v>1262.83</v>
      </c>
      <c r="J420" s="2">
        <f>IFERROR(__xludf.DUMMYFUNCTION("""COMPUTED_VALUE"""),45903.66666666667)</f>
        <v>45903.66667</v>
      </c>
      <c r="K420" s="1">
        <f>IFERROR(__xludf.DUMMYFUNCTION("""COMPUTED_VALUE"""),1272.58)</f>
        <v>1272.58</v>
      </c>
      <c r="M420" s="2">
        <f>IFERROR(__xludf.DUMMYFUNCTION("""COMPUTED_VALUE"""),45903.66666666667)</f>
        <v>45903.66667</v>
      </c>
      <c r="N420" s="1">
        <f>IFERROR(__xludf.DUMMYFUNCTION("""COMPUTED_VALUE"""),2.303176E7)</f>
        <v>23031760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IFERROR(__xludf.DUMMYFUNCTION("""COMPUTED_VALUE"""),1277.71)</f>
        <v>1277.71</v>
      </c>
      <c r="D421" s="2">
        <f>IFERROR(__xludf.DUMMYFUNCTION("""COMPUTED_VALUE"""),45904.66666666667)</f>
        <v>45904.66667</v>
      </c>
      <c r="E421" s="1">
        <f>IFERROR(__xludf.DUMMYFUNCTION("""COMPUTED_VALUE"""),1282.56)</f>
        <v>1282.56</v>
      </c>
      <c r="G421" s="2">
        <f>IFERROR(__xludf.DUMMYFUNCTION("""COMPUTED_VALUE"""),45904.66666666667)</f>
        <v>45904.66667</v>
      </c>
      <c r="H421" s="1">
        <f>IFERROR(__xludf.DUMMYFUNCTION("""COMPUTED_VALUE"""),1274.43)</f>
        <v>1274.43</v>
      </c>
      <c r="J421" s="2">
        <f>IFERROR(__xludf.DUMMYFUNCTION("""COMPUTED_VALUE"""),45904.66666666667)</f>
        <v>45904.66667</v>
      </c>
      <c r="K421" s="1">
        <f>IFERROR(__xludf.DUMMYFUNCTION("""COMPUTED_VALUE"""),1280.09)</f>
        <v>1280.09</v>
      </c>
      <c r="M421" s="2">
        <f>IFERROR(__xludf.DUMMYFUNCTION("""COMPUTED_VALUE"""),45904.66666666667)</f>
        <v>45904.66667</v>
      </c>
      <c r="N421" s="1">
        <f>IFERROR(__xludf.DUMMYFUNCTION("""COMPUTED_VALUE"""),2.3822523E7)</f>
        <v>23822523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IFERROR(__xludf.DUMMYFUNCTION("""COMPUTED_VALUE"""),1280.43)</f>
        <v>1280.43</v>
      </c>
      <c r="D422" s="2">
        <f>IFERROR(__xludf.DUMMYFUNCTION("""COMPUTED_VALUE"""),45905.66666666667)</f>
        <v>45905.66667</v>
      </c>
      <c r="E422" s="1">
        <f>IFERROR(__xludf.DUMMYFUNCTION("""COMPUTED_VALUE"""),1283.63)</f>
        <v>1283.63</v>
      </c>
      <c r="G422" s="2">
        <f>IFERROR(__xludf.DUMMYFUNCTION("""COMPUTED_VALUE"""),45905.66666666667)</f>
        <v>45905.66667</v>
      </c>
      <c r="H422" s="1">
        <f>IFERROR(__xludf.DUMMYFUNCTION("""COMPUTED_VALUE"""),1272.26)</f>
        <v>1272.26</v>
      </c>
      <c r="J422" s="2">
        <f>IFERROR(__xludf.DUMMYFUNCTION("""COMPUTED_VALUE"""),45905.66666666667)</f>
        <v>45905.66667</v>
      </c>
      <c r="K422" s="1">
        <f>IFERROR(__xludf.DUMMYFUNCTION("""COMPUTED_VALUE"""),1281.64)</f>
        <v>1281.64</v>
      </c>
      <c r="M422" s="2">
        <f>IFERROR(__xludf.DUMMYFUNCTION("""COMPUTED_VALUE"""),45905.66666666667)</f>
        <v>45905.66667</v>
      </c>
      <c r="N422" s="1">
        <f>IFERROR(__xludf.DUMMYFUNCTION("""COMPUTED_VALUE"""),2.1648455E7)</f>
        <v>21648455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IFERROR(__xludf.DUMMYFUNCTION("""COMPUTED_VALUE"""),1284.33)</f>
        <v>1284.33</v>
      </c>
      <c r="D423" s="2">
        <f>IFERROR(__xludf.DUMMYFUNCTION("""COMPUTED_VALUE"""),45908.66666666667)</f>
        <v>45908.66667</v>
      </c>
      <c r="E423" s="1">
        <f>IFERROR(__xludf.DUMMYFUNCTION("""COMPUTED_VALUE"""),1285.75)</f>
        <v>1285.75</v>
      </c>
      <c r="G423" s="2">
        <f>IFERROR(__xludf.DUMMYFUNCTION("""COMPUTED_VALUE"""),45908.66666666667)</f>
        <v>45908.66667</v>
      </c>
      <c r="H423" s="1">
        <f>IFERROR(__xludf.DUMMYFUNCTION("""COMPUTED_VALUE"""),1274.32)</f>
        <v>1274.32</v>
      </c>
      <c r="J423" s="2">
        <f>IFERROR(__xludf.DUMMYFUNCTION("""COMPUTED_VALUE"""),45908.66666666667)</f>
        <v>45908.66667</v>
      </c>
      <c r="K423" s="1">
        <f>IFERROR(__xludf.DUMMYFUNCTION("""COMPUTED_VALUE"""),1285.03)</f>
        <v>1285.03</v>
      </c>
      <c r="M423" s="2">
        <f>IFERROR(__xludf.DUMMYFUNCTION("""COMPUTED_VALUE"""),45908.66666666667)</f>
        <v>45908.66667</v>
      </c>
      <c r="N423" s="1">
        <f>IFERROR(__xludf.DUMMYFUNCTION("""COMPUTED_VALUE"""),2.6355726E7)</f>
        <v>26355726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IFERROR(__xludf.DUMMYFUNCTION("""COMPUTED_VALUE"""),1279.2)</f>
        <v>1279.2</v>
      </c>
      <c r="D424" s="2">
        <f>IFERROR(__xludf.DUMMYFUNCTION("""COMPUTED_VALUE"""),45909.66666666667)</f>
        <v>45909.66667</v>
      </c>
      <c r="E424" s="1">
        <f>IFERROR(__xludf.DUMMYFUNCTION("""COMPUTED_VALUE"""),1283.27)</f>
        <v>1283.27</v>
      </c>
      <c r="G424" s="2">
        <f>IFERROR(__xludf.DUMMYFUNCTION("""COMPUTED_VALUE"""),45909.66666666667)</f>
        <v>45909.66667</v>
      </c>
      <c r="H424" s="1">
        <f>IFERROR(__xludf.DUMMYFUNCTION("""COMPUTED_VALUE"""),1262.72)</f>
        <v>1262.72</v>
      </c>
      <c r="J424" s="2">
        <f>IFERROR(__xludf.DUMMYFUNCTION("""COMPUTED_VALUE"""),45909.66666666667)</f>
        <v>45909.66667</v>
      </c>
      <c r="K424" s="1">
        <f>IFERROR(__xludf.DUMMYFUNCTION("""COMPUTED_VALUE"""),1281.38)</f>
        <v>1281.38</v>
      </c>
      <c r="M424" s="2">
        <f>IFERROR(__xludf.DUMMYFUNCTION("""COMPUTED_VALUE"""),45909.66666666667)</f>
        <v>45909.66667</v>
      </c>
      <c r="N424" s="1">
        <f>IFERROR(__xludf.DUMMYFUNCTION("""COMPUTED_VALUE"""),2.4158972E7)</f>
        <v>24158972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IFERROR(__xludf.DUMMYFUNCTION("""COMPUTED_VALUE"""),1278.91)</f>
        <v>1278.91</v>
      </c>
      <c r="D425" s="2">
        <f>IFERROR(__xludf.DUMMYFUNCTION("""COMPUTED_VALUE"""),45910.66666666667)</f>
        <v>45910.66667</v>
      </c>
      <c r="E425" s="1">
        <f>IFERROR(__xludf.DUMMYFUNCTION("""COMPUTED_VALUE"""),1280.64)</f>
        <v>1280.64</v>
      </c>
      <c r="G425" s="2">
        <f>IFERROR(__xludf.DUMMYFUNCTION("""COMPUTED_VALUE"""),45910.66666666667)</f>
        <v>45910.66667</v>
      </c>
      <c r="H425" s="1">
        <f>IFERROR(__xludf.DUMMYFUNCTION("""COMPUTED_VALUE"""),1265.71)</f>
        <v>1265.71</v>
      </c>
      <c r="J425" s="2">
        <f>IFERROR(__xludf.DUMMYFUNCTION("""COMPUTED_VALUE"""),45910.66666666667)</f>
        <v>45910.66667</v>
      </c>
      <c r="K425" s="1">
        <f>IFERROR(__xludf.DUMMYFUNCTION("""COMPUTED_VALUE"""),1274.51)</f>
        <v>1274.51</v>
      </c>
      <c r="M425" s="2">
        <f>IFERROR(__xludf.DUMMYFUNCTION("""COMPUTED_VALUE"""),45910.66666666667)</f>
        <v>45910.66667</v>
      </c>
      <c r="N425" s="1">
        <f>IFERROR(__xludf.DUMMYFUNCTION("""COMPUTED_VALUE"""),2.8233667E7)</f>
        <v>28233667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IFERROR(__xludf.DUMMYFUNCTION("""COMPUTED_VALUE"""),1284.35)</f>
        <v>1284.35</v>
      </c>
      <c r="D426" s="2">
        <f>IFERROR(__xludf.DUMMYFUNCTION("""COMPUTED_VALUE"""),45911.66666666667)</f>
        <v>45911.66667</v>
      </c>
      <c r="E426" s="1">
        <f>IFERROR(__xludf.DUMMYFUNCTION("""COMPUTED_VALUE"""),1296.19)</f>
        <v>1296.19</v>
      </c>
      <c r="G426" s="2">
        <f>IFERROR(__xludf.DUMMYFUNCTION("""COMPUTED_VALUE"""),45911.66666666667)</f>
        <v>45911.66667</v>
      </c>
      <c r="H426" s="1">
        <f>IFERROR(__xludf.DUMMYFUNCTION("""COMPUTED_VALUE"""),1271.3)</f>
        <v>1271.3</v>
      </c>
      <c r="J426" s="2">
        <f>IFERROR(__xludf.DUMMYFUNCTION("""COMPUTED_VALUE"""),45911.66666666667)</f>
        <v>45911.66667</v>
      </c>
      <c r="K426" s="1">
        <f>IFERROR(__xludf.DUMMYFUNCTION("""COMPUTED_VALUE"""),1291.32)</f>
        <v>1291.32</v>
      </c>
      <c r="M426" s="2">
        <f>IFERROR(__xludf.DUMMYFUNCTION("""COMPUTED_VALUE"""),45911.66666666667)</f>
        <v>45911.66667</v>
      </c>
      <c r="N426" s="1">
        <f>IFERROR(__xludf.DUMMYFUNCTION("""COMPUTED_VALUE"""),3.5817086E7)</f>
        <v>35817086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IFERROR(__xludf.DUMMYFUNCTION("""COMPUTED_VALUE"""),1293.21)</f>
        <v>1293.21</v>
      </c>
      <c r="D427" s="2">
        <f>IFERROR(__xludf.DUMMYFUNCTION("""COMPUTED_VALUE"""),45912.66666666667)</f>
        <v>45912.66667</v>
      </c>
      <c r="E427" s="1">
        <f>IFERROR(__xludf.DUMMYFUNCTION("""COMPUTED_VALUE"""),1304.51)</f>
        <v>1304.51</v>
      </c>
      <c r="G427" s="2">
        <f>IFERROR(__xludf.DUMMYFUNCTION("""COMPUTED_VALUE"""),45912.66666666667)</f>
        <v>45912.66667</v>
      </c>
      <c r="H427" s="1">
        <f>IFERROR(__xludf.DUMMYFUNCTION("""COMPUTED_VALUE"""),1290.75)</f>
        <v>1290.75</v>
      </c>
      <c r="J427" s="2">
        <f>IFERROR(__xludf.DUMMYFUNCTION("""COMPUTED_VALUE"""),45912.66666666667)</f>
        <v>45912.66667</v>
      </c>
      <c r="K427" s="1">
        <f>IFERROR(__xludf.DUMMYFUNCTION("""COMPUTED_VALUE"""),1295.39)</f>
        <v>1295.39</v>
      </c>
      <c r="M427" s="2">
        <f>IFERROR(__xludf.DUMMYFUNCTION("""COMPUTED_VALUE"""),45912.66666666667)</f>
        <v>45912.66667</v>
      </c>
      <c r="N427" s="1">
        <f>IFERROR(__xludf.DUMMYFUNCTION("""COMPUTED_VALUE"""),2.5613482E7)</f>
        <v>25613482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IFERROR(__xludf.DUMMYFUNCTION("""COMPUTED_VALUE"""),1295.46)</f>
        <v>1295.46</v>
      </c>
      <c r="D428" s="2">
        <f>IFERROR(__xludf.DUMMYFUNCTION("""COMPUTED_VALUE"""),45915.66666666667)</f>
        <v>45915.66667</v>
      </c>
      <c r="E428" s="1">
        <f>IFERROR(__xludf.DUMMYFUNCTION("""COMPUTED_VALUE"""),1297.99)</f>
        <v>1297.99</v>
      </c>
      <c r="G428" s="2">
        <f>IFERROR(__xludf.DUMMYFUNCTION("""COMPUTED_VALUE"""),45915.66666666667)</f>
        <v>45915.66667</v>
      </c>
      <c r="H428" s="1">
        <f>IFERROR(__xludf.DUMMYFUNCTION("""COMPUTED_VALUE"""),1276.45)</f>
        <v>1276.45</v>
      </c>
      <c r="J428" s="2">
        <f>IFERROR(__xludf.DUMMYFUNCTION("""COMPUTED_VALUE"""),45915.66666666667)</f>
        <v>45915.66667</v>
      </c>
      <c r="K428" s="1">
        <f>IFERROR(__xludf.DUMMYFUNCTION("""COMPUTED_VALUE"""),1277.07)</f>
        <v>1277.07</v>
      </c>
      <c r="M428" s="2">
        <f>IFERROR(__xludf.DUMMYFUNCTION("""COMPUTED_VALUE"""),45915.66666666667)</f>
        <v>45915.66667</v>
      </c>
      <c r="N428" s="1">
        <f>IFERROR(__xludf.DUMMYFUNCTION("""COMPUTED_VALUE"""),2.5127386E7)</f>
        <v>25127386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IFERROR(__xludf.DUMMYFUNCTION("""COMPUTED_VALUE"""),1282.89)</f>
        <v>1282.89</v>
      </c>
      <c r="D429" s="2">
        <f>IFERROR(__xludf.DUMMYFUNCTION("""COMPUTED_VALUE"""),45916.66666666667)</f>
        <v>45916.66667</v>
      </c>
      <c r="E429" s="1">
        <f>IFERROR(__xludf.DUMMYFUNCTION("""COMPUTED_VALUE"""),1285.55)</f>
        <v>1285.55</v>
      </c>
      <c r="G429" s="2">
        <f>IFERROR(__xludf.DUMMYFUNCTION("""COMPUTED_VALUE"""),45916.66666666667)</f>
        <v>45916.66667</v>
      </c>
      <c r="H429" s="1">
        <f>IFERROR(__xludf.DUMMYFUNCTION("""COMPUTED_VALUE"""),1268.63)</f>
        <v>1268.63</v>
      </c>
      <c r="J429" s="2">
        <f>IFERROR(__xludf.DUMMYFUNCTION("""COMPUTED_VALUE"""),45916.66666666667)</f>
        <v>45916.66667</v>
      </c>
      <c r="K429" s="1">
        <f>IFERROR(__xludf.DUMMYFUNCTION("""COMPUTED_VALUE"""),1276.74)</f>
        <v>1276.74</v>
      </c>
      <c r="M429" s="2">
        <f>IFERROR(__xludf.DUMMYFUNCTION("""COMPUTED_VALUE"""),45916.66666666667)</f>
        <v>45916.66667</v>
      </c>
      <c r="N429" s="1">
        <f>IFERROR(__xludf.DUMMYFUNCTION("""COMPUTED_VALUE"""),3.4746275E7)</f>
        <v>34746275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IFERROR(__xludf.DUMMYFUNCTION("""COMPUTED_VALUE"""),1285.39)</f>
        <v>1285.39</v>
      </c>
      <c r="D430" s="2">
        <f>IFERROR(__xludf.DUMMYFUNCTION("""COMPUTED_VALUE"""),45917.66666666667)</f>
        <v>45917.66667</v>
      </c>
      <c r="E430" s="1">
        <f>IFERROR(__xludf.DUMMYFUNCTION("""COMPUTED_VALUE"""),1288.87)</f>
        <v>1288.87</v>
      </c>
      <c r="G430" s="2">
        <f>IFERROR(__xludf.DUMMYFUNCTION("""COMPUTED_VALUE"""),45917.66666666667)</f>
        <v>45917.66667</v>
      </c>
      <c r="H430" s="1">
        <f>IFERROR(__xludf.DUMMYFUNCTION("""COMPUTED_VALUE"""),1279.23)</f>
        <v>1279.23</v>
      </c>
      <c r="J430" s="2">
        <f>IFERROR(__xludf.DUMMYFUNCTION("""COMPUTED_VALUE"""),45917.66666666667)</f>
        <v>45917.66667</v>
      </c>
      <c r="K430" s="1">
        <f>IFERROR(__xludf.DUMMYFUNCTION("""COMPUTED_VALUE"""),1283.46)</f>
        <v>1283.46</v>
      </c>
      <c r="M430" s="2">
        <f>IFERROR(__xludf.DUMMYFUNCTION("""COMPUTED_VALUE"""),45917.66666666667)</f>
        <v>45917.66667</v>
      </c>
      <c r="N430" s="1">
        <f>IFERROR(__xludf.DUMMYFUNCTION("""COMPUTED_VALUE"""),3.1327588E7)</f>
        <v>31327588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IFERROR(__xludf.DUMMYFUNCTION("""COMPUTED_VALUE"""),1276.87)</f>
        <v>1276.87</v>
      </c>
      <c r="D431" s="2">
        <f>IFERROR(__xludf.DUMMYFUNCTION("""COMPUTED_VALUE"""),45918.66666666667)</f>
        <v>45918.66667</v>
      </c>
      <c r="E431" s="1">
        <f>IFERROR(__xludf.DUMMYFUNCTION("""COMPUTED_VALUE"""),1280.39)</f>
        <v>1280.39</v>
      </c>
      <c r="G431" s="2">
        <f>IFERROR(__xludf.DUMMYFUNCTION("""COMPUTED_VALUE"""),45918.66666666667)</f>
        <v>45918.66667</v>
      </c>
      <c r="H431" s="1">
        <f>IFERROR(__xludf.DUMMYFUNCTION("""COMPUTED_VALUE"""),1269.23)</f>
        <v>1269.23</v>
      </c>
      <c r="J431" s="2">
        <f>IFERROR(__xludf.DUMMYFUNCTION("""COMPUTED_VALUE"""),45918.66666666667)</f>
        <v>45918.66667</v>
      </c>
      <c r="K431" s="1">
        <f>IFERROR(__xludf.DUMMYFUNCTION("""COMPUTED_VALUE"""),1271.82)</f>
        <v>1271.82</v>
      </c>
      <c r="M431" s="2">
        <f>IFERROR(__xludf.DUMMYFUNCTION("""COMPUTED_VALUE"""),45918.66666666667)</f>
        <v>45918.66667</v>
      </c>
      <c r="N431" s="1">
        <f>IFERROR(__xludf.DUMMYFUNCTION("""COMPUTED_VALUE"""),2.7819723E7)</f>
        <v>27819723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IFERROR(__xludf.DUMMYFUNCTION("""COMPUTED_VALUE"""),1268.51)</f>
        <v>1268.51</v>
      </c>
      <c r="D432" s="2">
        <f>IFERROR(__xludf.DUMMYFUNCTION("""COMPUTED_VALUE"""),45919.66666666667)</f>
        <v>45919.66667</v>
      </c>
      <c r="E432" s="1">
        <f>IFERROR(__xludf.DUMMYFUNCTION("""COMPUTED_VALUE"""),1272.16)</f>
        <v>1272.16</v>
      </c>
      <c r="G432" s="2">
        <f>IFERROR(__xludf.DUMMYFUNCTION("""COMPUTED_VALUE"""),45919.66666666667)</f>
        <v>45919.66667</v>
      </c>
      <c r="H432" s="1">
        <f>IFERROR(__xludf.DUMMYFUNCTION("""COMPUTED_VALUE"""),1257.83)</f>
        <v>1257.83</v>
      </c>
      <c r="J432" s="2">
        <f>IFERROR(__xludf.DUMMYFUNCTION("""COMPUTED_VALUE"""),45919.66666666667)</f>
        <v>45919.66667</v>
      </c>
      <c r="K432" s="1">
        <f>IFERROR(__xludf.DUMMYFUNCTION("""COMPUTED_VALUE"""),1261.24)</f>
        <v>1261.24</v>
      </c>
      <c r="M432" s="2">
        <f>IFERROR(__xludf.DUMMYFUNCTION("""COMPUTED_VALUE"""),45919.66666666667)</f>
        <v>45919.66667</v>
      </c>
      <c r="N432" s="1">
        <f>IFERROR(__xludf.DUMMYFUNCTION("""COMPUTED_VALUE"""),6.3435025E7)</f>
        <v>63435025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IFERROR(__xludf.DUMMYFUNCTION("""COMPUTED_VALUE"""),1259.17)</f>
        <v>1259.17</v>
      </c>
      <c r="D433" s="2">
        <f>IFERROR(__xludf.DUMMYFUNCTION("""COMPUTED_VALUE"""),45922.66666666667)</f>
        <v>45922.66667</v>
      </c>
      <c r="E433" s="1">
        <f>IFERROR(__xludf.DUMMYFUNCTION("""COMPUTED_VALUE"""),1261.38)</f>
        <v>1261.38</v>
      </c>
      <c r="G433" s="2">
        <f>IFERROR(__xludf.DUMMYFUNCTION("""COMPUTED_VALUE"""),45922.66666666667)</f>
        <v>45922.66667</v>
      </c>
      <c r="H433" s="1">
        <f>IFERROR(__xludf.DUMMYFUNCTION("""COMPUTED_VALUE"""),1247.46)</f>
        <v>1247.46</v>
      </c>
      <c r="J433" s="2">
        <f>IFERROR(__xludf.DUMMYFUNCTION("""COMPUTED_VALUE"""),45922.66666666667)</f>
        <v>45922.66667</v>
      </c>
      <c r="K433" s="1">
        <f>IFERROR(__xludf.DUMMYFUNCTION("""COMPUTED_VALUE"""),1247.51)</f>
        <v>1247.51</v>
      </c>
      <c r="M433" s="2">
        <f>IFERROR(__xludf.DUMMYFUNCTION("""COMPUTED_VALUE"""),45922.66666666667)</f>
        <v>45922.66667</v>
      </c>
      <c r="N433" s="1">
        <f>IFERROR(__xludf.DUMMYFUNCTION("""COMPUTED_VALUE"""),2.9829528E7)</f>
        <v>29829528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IFERROR(__xludf.DUMMYFUNCTION("""COMPUTED_VALUE"""),1248.9)</f>
        <v>1248.9</v>
      </c>
      <c r="D434" s="2">
        <f>IFERROR(__xludf.DUMMYFUNCTION("""COMPUTED_VALUE"""),45923.66666666667)</f>
        <v>45923.66667</v>
      </c>
      <c r="E434" s="1">
        <f>IFERROR(__xludf.DUMMYFUNCTION("""COMPUTED_VALUE"""),1258.46)</f>
        <v>1258.46</v>
      </c>
      <c r="G434" s="2">
        <f>IFERROR(__xludf.DUMMYFUNCTION("""COMPUTED_VALUE"""),45923.66666666667)</f>
        <v>45923.66667</v>
      </c>
      <c r="H434" s="1">
        <f>IFERROR(__xludf.DUMMYFUNCTION("""COMPUTED_VALUE"""),1247.05)</f>
        <v>1247.05</v>
      </c>
      <c r="J434" s="2">
        <f>IFERROR(__xludf.DUMMYFUNCTION("""COMPUTED_VALUE"""),45923.66666666667)</f>
        <v>45923.66667</v>
      </c>
      <c r="K434" s="1">
        <f>IFERROR(__xludf.DUMMYFUNCTION("""COMPUTED_VALUE"""),1257.77)</f>
        <v>1257.77</v>
      </c>
      <c r="M434" s="2">
        <f>IFERROR(__xludf.DUMMYFUNCTION("""COMPUTED_VALUE"""),45923.66666666667)</f>
        <v>45923.66667</v>
      </c>
      <c r="N434" s="1">
        <f>IFERROR(__xludf.DUMMYFUNCTION("""COMPUTED_VALUE"""),2.525235E7)</f>
        <v>25252350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IFERROR(__xludf.DUMMYFUNCTION("""COMPUTED_VALUE"""),1258.3)</f>
        <v>1258.3</v>
      </c>
      <c r="D435" s="2">
        <f>IFERROR(__xludf.DUMMYFUNCTION("""COMPUTED_VALUE"""),45924.66666666667)</f>
        <v>45924.66667</v>
      </c>
      <c r="E435" s="1">
        <f>IFERROR(__xludf.DUMMYFUNCTION("""COMPUTED_VALUE"""),1261.89)</f>
        <v>1261.89</v>
      </c>
      <c r="G435" s="2">
        <f>IFERROR(__xludf.DUMMYFUNCTION("""COMPUTED_VALUE"""),45924.66666666667)</f>
        <v>45924.66667</v>
      </c>
      <c r="H435" s="1">
        <f>IFERROR(__xludf.DUMMYFUNCTION("""COMPUTED_VALUE"""),1251.81)</f>
        <v>1251.81</v>
      </c>
      <c r="J435" s="2">
        <f>IFERROR(__xludf.DUMMYFUNCTION("""COMPUTED_VALUE"""),45924.66666666667)</f>
        <v>45924.66667</v>
      </c>
      <c r="K435" s="1">
        <f>IFERROR(__xludf.DUMMYFUNCTION("""COMPUTED_VALUE"""),1252.94)</f>
        <v>1252.94</v>
      </c>
      <c r="M435" s="2">
        <f>IFERROR(__xludf.DUMMYFUNCTION("""COMPUTED_VALUE"""),45924.66666666667)</f>
        <v>45924.66667</v>
      </c>
      <c r="N435" s="1">
        <f>IFERROR(__xludf.DUMMYFUNCTION("""COMPUTED_VALUE"""),2.1027884E7)</f>
        <v>21027884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IFERROR(__xludf.DUMMYFUNCTION("""COMPUTED_VALUE"""),1255.48)</f>
        <v>1255.48</v>
      </c>
      <c r="D436" s="2">
        <f>IFERROR(__xludf.DUMMYFUNCTION("""COMPUTED_VALUE"""),45925.66666666667)</f>
        <v>45925.66667</v>
      </c>
      <c r="E436" s="1">
        <f>IFERROR(__xludf.DUMMYFUNCTION("""COMPUTED_VALUE"""),1256.33)</f>
        <v>1256.33</v>
      </c>
      <c r="G436" s="2">
        <f>IFERROR(__xludf.DUMMYFUNCTION("""COMPUTED_VALUE"""),45925.66666666667)</f>
        <v>45925.66667</v>
      </c>
      <c r="H436" s="1">
        <f>IFERROR(__xludf.DUMMYFUNCTION("""COMPUTED_VALUE"""),1240.73)</f>
        <v>1240.73</v>
      </c>
      <c r="J436" s="2">
        <f>IFERROR(__xludf.DUMMYFUNCTION("""COMPUTED_VALUE"""),45925.66666666667)</f>
        <v>45925.66667</v>
      </c>
      <c r="K436" s="1">
        <f>IFERROR(__xludf.DUMMYFUNCTION("""COMPUTED_VALUE"""),1241.5)</f>
        <v>1241.5</v>
      </c>
      <c r="M436" s="2">
        <f>IFERROR(__xludf.DUMMYFUNCTION("""COMPUTED_VALUE"""),45925.66666666667)</f>
        <v>45925.66667</v>
      </c>
      <c r="N436" s="1">
        <f>IFERROR(__xludf.DUMMYFUNCTION("""COMPUTED_VALUE"""),2.4971026E7)</f>
        <v>24971026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IFERROR(__xludf.DUMMYFUNCTION("""COMPUTED_VALUE"""),1242.7)</f>
        <v>1242.7</v>
      </c>
      <c r="D437" s="2">
        <f>IFERROR(__xludf.DUMMYFUNCTION("""COMPUTED_VALUE"""),45926.66666666667)</f>
        <v>45926.66667</v>
      </c>
      <c r="E437" s="1">
        <f>IFERROR(__xludf.DUMMYFUNCTION("""COMPUTED_VALUE"""),1248.66)</f>
        <v>1248.66</v>
      </c>
      <c r="G437" s="2">
        <f>IFERROR(__xludf.DUMMYFUNCTION("""COMPUTED_VALUE"""),45926.66666666667)</f>
        <v>45926.66667</v>
      </c>
      <c r="H437" s="1">
        <f>IFERROR(__xludf.DUMMYFUNCTION("""COMPUTED_VALUE"""),1234.57)</f>
        <v>1234.57</v>
      </c>
      <c r="J437" s="2">
        <f>IFERROR(__xludf.DUMMYFUNCTION("""COMPUTED_VALUE"""),45926.66666666667)</f>
        <v>45926.66667</v>
      </c>
      <c r="K437" s="1">
        <f>IFERROR(__xludf.DUMMYFUNCTION("""COMPUTED_VALUE"""),1246.57)</f>
        <v>1246.57</v>
      </c>
      <c r="M437" s="2">
        <f>IFERROR(__xludf.DUMMYFUNCTION("""COMPUTED_VALUE"""),45926.66666666667)</f>
        <v>45926.66667</v>
      </c>
      <c r="N437" s="1">
        <f>IFERROR(__xludf.DUMMYFUNCTION("""COMPUTED_VALUE"""),2.1666978E7)</f>
        <v>21666978</v>
      </c>
    </row>
  </sheetData>
  <drawing r:id="rId1"/>
</worksheet>
</file>