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IFERROR(__xludf.DUMMYFUNCTION("GOOGLEFINANCE(""DJUSFE"",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IFERROR(__xludf.DUMMYFUNCTION("GOOGLEFINANCE(""DJUSFE"",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IFERROR(__xludf.DUMMYFUNCTION("GOOGLEFINANCE(""DJUSFE"",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IFERROR(__xludf.DUMMYFUNCTION("GOOGLEFINANCE(""DJUSFE"",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IFERROR(__xludf.DUMMYFUNCTION("GOOGLEFINANCE(""DJUSFE"",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IFERROR(__xludf.DUMMYFUNCTION("""COMPUTED_VALUE"""),1082.76)</f>
        <v>1082.76</v>
      </c>
      <c r="D2" s="2">
        <f>IFERROR(__xludf.DUMMYFUNCTION("""COMPUTED_VALUE"""),45293.66666666667)</f>
        <v>45293.66667</v>
      </c>
      <c r="E2" s="1">
        <f>IFERROR(__xludf.DUMMYFUNCTION("""COMPUTED_VALUE"""),1086.17)</f>
        <v>1086.17</v>
      </c>
      <c r="G2" s="2">
        <f>IFERROR(__xludf.DUMMYFUNCTION("""COMPUTED_VALUE"""),45293.66666666667)</f>
        <v>45293.66667</v>
      </c>
      <c r="H2" s="1">
        <f>IFERROR(__xludf.DUMMYFUNCTION("""COMPUTED_VALUE"""),1073.2)</f>
        <v>1073.2</v>
      </c>
      <c r="J2" s="2">
        <f>IFERROR(__xludf.DUMMYFUNCTION("""COMPUTED_VALUE"""),45293.66666666667)</f>
        <v>45293.66667</v>
      </c>
      <c r="K2" s="1">
        <f>IFERROR(__xludf.DUMMYFUNCTION("""COMPUTED_VALUE"""),1077.18)</f>
        <v>1077.18</v>
      </c>
      <c r="M2" s="2">
        <f>IFERROR(__xludf.DUMMYFUNCTION("""COMPUTED_VALUE"""),45293.66666666667)</f>
        <v>45293.66667</v>
      </c>
      <c r="N2" s="1">
        <f>IFERROR(__xludf.DUMMYFUNCTION("""COMPUTED_VALUE"""),1.8409124E7)</f>
        <v>18409124</v>
      </c>
    </row>
    <row r="3">
      <c r="A3" s="2">
        <f>IFERROR(__xludf.DUMMYFUNCTION("""COMPUTED_VALUE"""),45294.66666666667)</f>
        <v>45294.66667</v>
      </c>
      <c r="B3" s="1">
        <f>IFERROR(__xludf.DUMMYFUNCTION("""COMPUTED_VALUE"""),1073.93)</f>
        <v>1073.93</v>
      </c>
      <c r="D3" s="2">
        <f>IFERROR(__xludf.DUMMYFUNCTION("""COMPUTED_VALUE"""),45294.66666666667)</f>
        <v>45294.66667</v>
      </c>
      <c r="E3" s="1">
        <f>IFERROR(__xludf.DUMMYFUNCTION("""COMPUTED_VALUE"""),1073.93)</f>
        <v>1073.93</v>
      </c>
      <c r="G3" s="2">
        <f>IFERROR(__xludf.DUMMYFUNCTION("""COMPUTED_VALUE"""),45294.66666666667)</f>
        <v>45294.66667</v>
      </c>
      <c r="H3" s="1">
        <f>IFERROR(__xludf.DUMMYFUNCTION("""COMPUTED_VALUE"""),1056.58)</f>
        <v>1056.58</v>
      </c>
      <c r="J3" s="2">
        <f>IFERROR(__xludf.DUMMYFUNCTION("""COMPUTED_VALUE"""),45294.66666666667)</f>
        <v>45294.66667</v>
      </c>
      <c r="K3" s="1">
        <f>IFERROR(__xludf.DUMMYFUNCTION("""COMPUTED_VALUE"""),1056.58)</f>
        <v>1056.58</v>
      </c>
      <c r="M3" s="2">
        <f>IFERROR(__xludf.DUMMYFUNCTION("""COMPUTED_VALUE"""),45294.66666666667)</f>
        <v>45294.66667</v>
      </c>
      <c r="N3" s="1">
        <f>IFERROR(__xludf.DUMMYFUNCTION("""COMPUTED_VALUE"""),2.1043222E7)</f>
        <v>21043222</v>
      </c>
    </row>
    <row r="4">
      <c r="A4" s="2">
        <f>IFERROR(__xludf.DUMMYFUNCTION("""COMPUTED_VALUE"""),45295.66666666667)</f>
        <v>45295.66667</v>
      </c>
      <c r="B4" s="1">
        <f>IFERROR(__xludf.DUMMYFUNCTION("""COMPUTED_VALUE"""),1057.77)</f>
        <v>1057.77</v>
      </c>
      <c r="D4" s="2">
        <f>IFERROR(__xludf.DUMMYFUNCTION("""COMPUTED_VALUE"""),45295.66666666667)</f>
        <v>45295.66667</v>
      </c>
      <c r="E4" s="1">
        <f>IFERROR(__xludf.DUMMYFUNCTION("""COMPUTED_VALUE"""),1068.44)</f>
        <v>1068.44</v>
      </c>
      <c r="G4" s="2">
        <f>IFERROR(__xludf.DUMMYFUNCTION("""COMPUTED_VALUE"""),45295.66666666667)</f>
        <v>45295.66667</v>
      </c>
      <c r="H4" s="1">
        <f>IFERROR(__xludf.DUMMYFUNCTION("""COMPUTED_VALUE"""),1057.77)</f>
        <v>1057.77</v>
      </c>
      <c r="J4" s="2">
        <f>IFERROR(__xludf.DUMMYFUNCTION("""COMPUTED_VALUE"""),45295.66666666667)</f>
        <v>45295.66667</v>
      </c>
      <c r="K4" s="1">
        <f>IFERROR(__xludf.DUMMYFUNCTION("""COMPUTED_VALUE"""),1059.48)</f>
        <v>1059.48</v>
      </c>
      <c r="M4" s="2">
        <f>IFERROR(__xludf.DUMMYFUNCTION("""COMPUTED_VALUE"""),45295.66666666667)</f>
        <v>45295.66667</v>
      </c>
      <c r="N4" s="1">
        <f>IFERROR(__xludf.DUMMYFUNCTION("""COMPUTED_VALUE"""),2.0384568E7)</f>
        <v>20384568</v>
      </c>
    </row>
    <row r="5">
      <c r="A5" s="2">
        <f>IFERROR(__xludf.DUMMYFUNCTION("""COMPUTED_VALUE"""),45296.66666666667)</f>
        <v>45296.66667</v>
      </c>
      <c r="B5" s="1">
        <f>IFERROR(__xludf.DUMMYFUNCTION("""COMPUTED_VALUE"""),1058.6)</f>
        <v>1058.6</v>
      </c>
      <c r="D5" s="2">
        <f>IFERROR(__xludf.DUMMYFUNCTION("""COMPUTED_VALUE"""),45296.66666666667)</f>
        <v>45296.66667</v>
      </c>
      <c r="E5" s="1">
        <f>IFERROR(__xludf.DUMMYFUNCTION("""COMPUTED_VALUE"""),1063.92)</f>
        <v>1063.92</v>
      </c>
      <c r="G5" s="2">
        <f>IFERROR(__xludf.DUMMYFUNCTION("""COMPUTED_VALUE"""),45296.66666666667)</f>
        <v>45296.66667</v>
      </c>
      <c r="H5" s="1">
        <f>IFERROR(__xludf.DUMMYFUNCTION("""COMPUTED_VALUE"""),1054.67)</f>
        <v>1054.67</v>
      </c>
      <c r="J5" s="2">
        <f>IFERROR(__xludf.DUMMYFUNCTION("""COMPUTED_VALUE"""),45296.66666666667)</f>
        <v>45296.66667</v>
      </c>
      <c r="K5" s="1">
        <f>IFERROR(__xludf.DUMMYFUNCTION("""COMPUTED_VALUE"""),1058.09)</f>
        <v>1058.09</v>
      </c>
      <c r="M5" s="2">
        <f>IFERROR(__xludf.DUMMYFUNCTION("""COMPUTED_VALUE"""),45296.66666666667)</f>
        <v>45296.66667</v>
      </c>
      <c r="N5" s="1">
        <f>IFERROR(__xludf.DUMMYFUNCTION("""COMPUTED_VALUE"""),1.9228228E7)</f>
        <v>19228228</v>
      </c>
    </row>
    <row r="6">
      <c r="A6" s="2">
        <f>IFERROR(__xludf.DUMMYFUNCTION("""COMPUTED_VALUE"""),45299.66666666667)</f>
        <v>45299.66667</v>
      </c>
      <c r="B6" s="1">
        <f>IFERROR(__xludf.DUMMYFUNCTION("""COMPUTED_VALUE"""),1057.87)</f>
        <v>1057.87</v>
      </c>
      <c r="D6" s="2">
        <f>IFERROR(__xludf.DUMMYFUNCTION("""COMPUTED_VALUE"""),45299.66666666667)</f>
        <v>45299.66667</v>
      </c>
      <c r="E6" s="1">
        <f>IFERROR(__xludf.DUMMYFUNCTION("""COMPUTED_VALUE"""),1064.55)</f>
        <v>1064.55</v>
      </c>
      <c r="G6" s="2">
        <f>IFERROR(__xludf.DUMMYFUNCTION("""COMPUTED_VALUE"""),45299.66666666667)</f>
        <v>45299.66667</v>
      </c>
      <c r="H6" s="1">
        <f>IFERROR(__xludf.DUMMYFUNCTION("""COMPUTED_VALUE"""),1052.87)</f>
        <v>1052.87</v>
      </c>
      <c r="J6" s="2">
        <f>IFERROR(__xludf.DUMMYFUNCTION("""COMPUTED_VALUE"""),45299.66666666667)</f>
        <v>45299.66667</v>
      </c>
      <c r="K6" s="1">
        <f>IFERROR(__xludf.DUMMYFUNCTION("""COMPUTED_VALUE"""),1064.43)</f>
        <v>1064.43</v>
      </c>
      <c r="M6" s="2">
        <f>IFERROR(__xludf.DUMMYFUNCTION("""COMPUTED_VALUE"""),45299.66666666667)</f>
        <v>45299.66667</v>
      </c>
      <c r="N6" s="1">
        <f>IFERROR(__xludf.DUMMYFUNCTION("""COMPUTED_VALUE"""),1.8611615E7)</f>
        <v>18611615</v>
      </c>
    </row>
    <row r="7">
      <c r="A7" s="2">
        <f>IFERROR(__xludf.DUMMYFUNCTION("""COMPUTED_VALUE"""),45300.66666666667)</f>
        <v>45300.66667</v>
      </c>
      <c r="B7" s="1">
        <f>IFERROR(__xludf.DUMMYFUNCTION("""COMPUTED_VALUE"""),1058.54)</f>
        <v>1058.54</v>
      </c>
      <c r="D7" s="2">
        <f>IFERROR(__xludf.DUMMYFUNCTION("""COMPUTED_VALUE"""),45300.66666666667)</f>
        <v>45300.66667</v>
      </c>
      <c r="E7" s="1">
        <f>IFERROR(__xludf.DUMMYFUNCTION("""COMPUTED_VALUE"""),1059.69)</f>
        <v>1059.69</v>
      </c>
      <c r="G7" s="2">
        <f>IFERROR(__xludf.DUMMYFUNCTION("""COMPUTED_VALUE"""),45300.66666666667)</f>
        <v>45300.66667</v>
      </c>
      <c r="H7" s="1">
        <f>IFERROR(__xludf.DUMMYFUNCTION("""COMPUTED_VALUE"""),1051.53)</f>
        <v>1051.53</v>
      </c>
      <c r="J7" s="2">
        <f>IFERROR(__xludf.DUMMYFUNCTION("""COMPUTED_VALUE"""),45300.66666666667)</f>
        <v>45300.66667</v>
      </c>
      <c r="K7" s="1">
        <f>IFERROR(__xludf.DUMMYFUNCTION("""COMPUTED_VALUE"""),1059.69)</f>
        <v>1059.69</v>
      </c>
      <c r="M7" s="2">
        <f>IFERROR(__xludf.DUMMYFUNCTION("""COMPUTED_VALUE"""),45300.66666666667)</f>
        <v>45300.66667</v>
      </c>
      <c r="N7" s="1">
        <f>IFERROR(__xludf.DUMMYFUNCTION("""COMPUTED_VALUE"""),1.7231811E7)</f>
        <v>17231811</v>
      </c>
    </row>
    <row r="8">
      <c r="A8" s="2">
        <f>IFERROR(__xludf.DUMMYFUNCTION("""COMPUTED_VALUE"""),45301.66666666667)</f>
        <v>45301.66667</v>
      </c>
      <c r="B8" s="1">
        <f>IFERROR(__xludf.DUMMYFUNCTION("""COMPUTED_VALUE"""),1057.41)</f>
        <v>1057.41</v>
      </c>
      <c r="D8" s="2">
        <f>IFERROR(__xludf.DUMMYFUNCTION("""COMPUTED_VALUE"""),45301.66666666667)</f>
        <v>45301.66667</v>
      </c>
      <c r="E8" s="1">
        <f>IFERROR(__xludf.DUMMYFUNCTION("""COMPUTED_VALUE"""),1062.9)</f>
        <v>1062.9</v>
      </c>
      <c r="G8" s="2">
        <f>IFERROR(__xludf.DUMMYFUNCTION("""COMPUTED_VALUE"""),45301.66666666667)</f>
        <v>45301.66667</v>
      </c>
      <c r="H8" s="1">
        <f>IFERROR(__xludf.DUMMYFUNCTION("""COMPUTED_VALUE"""),1055.74)</f>
        <v>1055.74</v>
      </c>
      <c r="J8" s="2">
        <f>IFERROR(__xludf.DUMMYFUNCTION("""COMPUTED_VALUE"""),45301.66666666667)</f>
        <v>45301.66667</v>
      </c>
      <c r="K8" s="1">
        <f>IFERROR(__xludf.DUMMYFUNCTION("""COMPUTED_VALUE"""),1060.68)</f>
        <v>1060.68</v>
      </c>
      <c r="M8" s="2">
        <f>IFERROR(__xludf.DUMMYFUNCTION("""COMPUTED_VALUE"""),45301.66666666667)</f>
        <v>45301.66667</v>
      </c>
      <c r="N8" s="1">
        <f>IFERROR(__xludf.DUMMYFUNCTION("""COMPUTED_VALUE"""),1.8301281E7)</f>
        <v>18301281</v>
      </c>
    </row>
    <row r="9">
      <c r="A9" s="2">
        <f>IFERROR(__xludf.DUMMYFUNCTION("""COMPUTED_VALUE"""),45302.66666666667)</f>
        <v>45302.66667</v>
      </c>
      <c r="B9" s="1">
        <f>IFERROR(__xludf.DUMMYFUNCTION("""COMPUTED_VALUE"""),1060.98)</f>
        <v>1060.98</v>
      </c>
      <c r="D9" s="2">
        <f>IFERROR(__xludf.DUMMYFUNCTION("""COMPUTED_VALUE"""),45302.66666666667)</f>
        <v>45302.66667</v>
      </c>
      <c r="E9" s="1">
        <f>IFERROR(__xludf.DUMMYFUNCTION("""COMPUTED_VALUE"""),1063.68)</f>
        <v>1063.68</v>
      </c>
      <c r="G9" s="2">
        <f>IFERROR(__xludf.DUMMYFUNCTION("""COMPUTED_VALUE"""),45302.66666666667)</f>
        <v>45302.66667</v>
      </c>
      <c r="H9" s="1">
        <f>IFERROR(__xludf.DUMMYFUNCTION("""COMPUTED_VALUE"""),1050.91)</f>
        <v>1050.91</v>
      </c>
      <c r="J9" s="2">
        <f>IFERROR(__xludf.DUMMYFUNCTION("""COMPUTED_VALUE"""),45302.66666666667)</f>
        <v>45302.66667</v>
      </c>
      <c r="K9" s="1">
        <f>IFERROR(__xludf.DUMMYFUNCTION("""COMPUTED_VALUE"""),1062.8)</f>
        <v>1062.8</v>
      </c>
      <c r="M9" s="2">
        <f>IFERROR(__xludf.DUMMYFUNCTION("""COMPUTED_VALUE"""),45302.66666666667)</f>
        <v>45302.66667</v>
      </c>
      <c r="N9" s="1">
        <f>IFERROR(__xludf.DUMMYFUNCTION("""COMPUTED_VALUE"""),2.108669E7)</f>
        <v>21086690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IFERROR(__xludf.DUMMYFUNCTION("""COMPUTED_VALUE"""),1065.88)</f>
        <v>1065.88</v>
      </c>
      <c r="D10" s="2">
        <f>IFERROR(__xludf.DUMMYFUNCTION("""COMPUTED_VALUE"""),45303.66666666667)</f>
        <v>45303.66667</v>
      </c>
      <c r="E10" s="1">
        <f>IFERROR(__xludf.DUMMYFUNCTION("""COMPUTED_VALUE"""),1071.89)</f>
        <v>1071.89</v>
      </c>
      <c r="G10" s="2">
        <f>IFERROR(__xludf.DUMMYFUNCTION("""COMPUTED_VALUE"""),45303.66666666667)</f>
        <v>45303.66667</v>
      </c>
      <c r="H10" s="1">
        <f>IFERROR(__xludf.DUMMYFUNCTION("""COMPUTED_VALUE"""),1057.98)</f>
        <v>1057.98</v>
      </c>
      <c r="J10" s="2">
        <f>IFERROR(__xludf.DUMMYFUNCTION("""COMPUTED_VALUE"""),45303.66666666667)</f>
        <v>45303.66667</v>
      </c>
      <c r="K10" s="1">
        <f>IFERROR(__xludf.DUMMYFUNCTION("""COMPUTED_VALUE"""),1061.28)</f>
        <v>1061.28</v>
      </c>
      <c r="M10" s="2">
        <f>IFERROR(__xludf.DUMMYFUNCTION("""COMPUTED_VALUE"""),45303.66666666667)</f>
        <v>45303.66667</v>
      </c>
      <c r="N10" s="1">
        <f>IFERROR(__xludf.DUMMYFUNCTION("""COMPUTED_VALUE"""),1.811557E7)</f>
        <v>18115570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IFERROR(__xludf.DUMMYFUNCTION("""COMPUTED_VALUE"""),1059.55)</f>
        <v>1059.55</v>
      </c>
      <c r="D11" s="2">
        <f>IFERROR(__xludf.DUMMYFUNCTION("""COMPUTED_VALUE"""),45307.66666666667)</f>
        <v>45307.66667</v>
      </c>
      <c r="E11" s="1">
        <f>IFERROR(__xludf.DUMMYFUNCTION("""COMPUTED_VALUE"""),1059.55)</f>
        <v>1059.55</v>
      </c>
      <c r="G11" s="2">
        <f>IFERROR(__xludf.DUMMYFUNCTION("""COMPUTED_VALUE"""),45307.66666666667)</f>
        <v>45307.66667</v>
      </c>
      <c r="H11" s="1">
        <f>IFERROR(__xludf.DUMMYFUNCTION("""COMPUTED_VALUE"""),1048.94)</f>
        <v>1048.94</v>
      </c>
      <c r="J11" s="2">
        <f>IFERROR(__xludf.DUMMYFUNCTION("""COMPUTED_VALUE"""),45307.66666666667)</f>
        <v>45307.66667</v>
      </c>
      <c r="K11" s="1">
        <f>IFERROR(__xludf.DUMMYFUNCTION("""COMPUTED_VALUE"""),1059.36)</f>
        <v>1059.36</v>
      </c>
      <c r="M11" s="2">
        <f>IFERROR(__xludf.DUMMYFUNCTION("""COMPUTED_VALUE"""),45307.66666666667)</f>
        <v>45307.66667</v>
      </c>
      <c r="N11" s="1">
        <f>IFERROR(__xludf.DUMMYFUNCTION("""COMPUTED_VALUE"""),2.1060875E7)</f>
        <v>21060875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IFERROR(__xludf.DUMMYFUNCTION("""COMPUTED_VALUE"""),1053.39)</f>
        <v>1053.39</v>
      </c>
      <c r="D12" s="2">
        <f>IFERROR(__xludf.DUMMYFUNCTION("""COMPUTED_VALUE"""),45308.66666666667)</f>
        <v>45308.66667</v>
      </c>
      <c r="E12" s="1">
        <f>IFERROR(__xludf.DUMMYFUNCTION("""COMPUTED_VALUE"""),1055.6)</f>
        <v>1055.6</v>
      </c>
      <c r="G12" s="2">
        <f>IFERROR(__xludf.DUMMYFUNCTION("""COMPUTED_VALUE"""),45308.66666666667)</f>
        <v>45308.66667</v>
      </c>
      <c r="H12" s="1">
        <f>IFERROR(__xludf.DUMMYFUNCTION("""COMPUTED_VALUE"""),1046.63)</f>
        <v>1046.63</v>
      </c>
      <c r="J12" s="2">
        <f>IFERROR(__xludf.DUMMYFUNCTION("""COMPUTED_VALUE"""),45308.66666666667)</f>
        <v>45308.66667</v>
      </c>
      <c r="K12" s="1">
        <f>IFERROR(__xludf.DUMMYFUNCTION("""COMPUTED_VALUE"""),1048.51)</f>
        <v>1048.51</v>
      </c>
      <c r="M12" s="2">
        <f>IFERROR(__xludf.DUMMYFUNCTION("""COMPUTED_VALUE"""),45308.66666666667)</f>
        <v>45308.66667</v>
      </c>
      <c r="N12" s="1">
        <f>IFERROR(__xludf.DUMMYFUNCTION("""COMPUTED_VALUE"""),1.8694421E7)</f>
        <v>18694421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IFERROR(__xludf.DUMMYFUNCTION("""COMPUTED_VALUE"""),1050.27)</f>
        <v>1050.27</v>
      </c>
      <c r="D13" s="2">
        <f>IFERROR(__xludf.DUMMYFUNCTION("""COMPUTED_VALUE"""),45309.66666666667)</f>
        <v>45309.66667</v>
      </c>
      <c r="E13" s="1">
        <f>IFERROR(__xludf.DUMMYFUNCTION("""COMPUTED_VALUE"""),1064.65)</f>
        <v>1064.65</v>
      </c>
      <c r="G13" s="2">
        <f>IFERROR(__xludf.DUMMYFUNCTION("""COMPUTED_VALUE"""),45309.66666666667)</f>
        <v>45309.66667</v>
      </c>
      <c r="H13" s="1">
        <f>IFERROR(__xludf.DUMMYFUNCTION("""COMPUTED_VALUE"""),1050.27)</f>
        <v>1050.27</v>
      </c>
      <c r="J13" s="2">
        <f>IFERROR(__xludf.DUMMYFUNCTION("""COMPUTED_VALUE"""),45309.66666666667)</f>
        <v>45309.66667</v>
      </c>
      <c r="K13" s="1">
        <f>IFERROR(__xludf.DUMMYFUNCTION("""COMPUTED_VALUE"""),1063.16)</f>
        <v>1063.16</v>
      </c>
      <c r="M13" s="2">
        <f>IFERROR(__xludf.DUMMYFUNCTION("""COMPUTED_VALUE"""),45309.66666666667)</f>
        <v>45309.66667</v>
      </c>
      <c r="N13" s="1">
        <f>IFERROR(__xludf.DUMMYFUNCTION("""COMPUTED_VALUE"""),1.6471672E7)</f>
        <v>16471672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IFERROR(__xludf.DUMMYFUNCTION("""COMPUTED_VALUE"""),1065.17)</f>
        <v>1065.17</v>
      </c>
      <c r="D14" s="2">
        <f>IFERROR(__xludf.DUMMYFUNCTION("""COMPUTED_VALUE"""),45310.66666666667)</f>
        <v>45310.66667</v>
      </c>
      <c r="E14" s="1">
        <f>IFERROR(__xludf.DUMMYFUNCTION("""COMPUTED_VALUE"""),1073.47)</f>
        <v>1073.47</v>
      </c>
      <c r="G14" s="2">
        <f>IFERROR(__xludf.DUMMYFUNCTION("""COMPUTED_VALUE"""),45310.66666666667)</f>
        <v>45310.66667</v>
      </c>
      <c r="H14" s="1">
        <f>IFERROR(__xludf.DUMMYFUNCTION("""COMPUTED_VALUE"""),1057.3)</f>
        <v>1057.3</v>
      </c>
      <c r="J14" s="2">
        <f>IFERROR(__xludf.DUMMYFUNCTION("""COMPUTED_VALUE"""),45310.66666666667)</f>
        <v>45310.66667</v>
      </c>
      <c r="K14" s="1">
        <f>IFERROR(__xludf.DUMMYFUNCTION("""COMPUTED_VALUE"""),1072.57)</f>
        <v>1072.57</v>
      </c>
      <c r="M14" s="2">
        <f>IFERROR(__xludf.DUMMYFUNCTION("""COMPUTED_VALUE"""),45310.66666666667)</f>
        <v>45310.66667</v>
      </c>
      <c r="N14" s="1">
        <f>IFERROR(__xludf.DUMMYFUNCTION("""COMPUTED_VALUE"""),1.7452487E7)</f>
        <v>17452487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IFERROR(__xludf.DUMMYFUNCTION("""COMPUTED_VALUE"""),1073.99)</f>
        <v>1073.99</v>
      </c>
      <c r="D15" s="2">
        <f>IFERROR(__xludf.DUMMYFUNCTION("""COMPUTED_VALUE"""),45313.66666666667)</f>
        <v>45313.66667</v>
      </c>
      <c r="E15" s="1">
        <f>IFERROR(__xludf.DUMMYFUNCTION("""COMPUTED_VALUE"""),1085.19)</f>
        <v>1085.19</v>
      </c>
      <c r="G15" s="2">
        <f>IFERROR(__xludf.DUMMYFUNCTION("""COMPUTED_VALUE"""),45313.66666666667)</f>
        <v>45313.66667</v>
      </c>
      <c r="H15" s="1">
        <f>IFERROR(__xludf.DUMMYFUNCTION("""COMPUTED_VALUE"""),1073.99)</f>
        <v>1073.99</v>
      </c>
      <c r="J15" s="2">
        <f>IFERROR(__xludf.DUMMYFUNCTION("""COMPUTED_VALUE"""),45313.66666666667)</f>
        <v>45313.66667</v>
      </c>
      <c r="K15" s="1">
        <f>IFERROR(__xludf.DUMMYFUNCTION("""COMPUTED_VALUE"""),1081.97)</f>
        <v>1081.97</v>
      </c>
      <c r="M15" s="2">
        <f>IFERROR(__xludf.DUMMYFUNCTION("""COMPUTED_VALUE"""),45313.66666666667)</f>
        <v>45313.66667</v>
      </c>
      <c r="N15" s="1">
        <f>IFERROR(__xludf.DUMMYFUNCTION("""COMPUTED_VALUE"""),1.4897749E7)</f>
        <v>14897749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IFERROR(__xludf.DUMMYFUNCTION("""COMPUTED_VALUE"""),1085.03)</f>
        <v>1085.03</v>
      </c>
      <c r="D16" s="2">
        <f>IFERROR(__xludf.DUMMYFUNCTION("""COMPUTED_VALUE"""),45314.66666666667)</f>
        <v>45314.66667</v>
      </c>
      <c r="E16" s="1">
        <f>IFERROR(__xludf.DUMMYFUNCTION("""COMPUTED_VALUE"""),1086.86)</f>
        <v>1086.86</v>
      </c>
      <c r="G16" s="2">
        <f>IFERROR(__xludf.DUMMYFUNCTION("""COMPUTED_VALUE"""),45314.66666666667)</f>
        <v>45314.66667</v>
      </c>
      <c r="H16" s="1">
        <f>IFERROR(__xludf.DUMMYFUNCTION("""COMPUTED_VALUE"""),1075.59)</f>
        <v>1075.59</v>
      </c>
      <c r="J16" s="2">
        <f>IFERROR(__xludf.DUMMYFUNCTION("""COMPUTED_VALUE"""),45314.66666666667)</f>
        <v>45314.66667</v>
      </c>
      <c r="K16" s="1">
        <f>IFERROR(__xludf.DUMMYFUNCTION("""COMPUTED_VALUE"""),1082.49)</f>
        <v>1082.49</v>
      </c>
      <c r="M16" s="2">
        <f>IFERROR(__xludf.DUMMYFUNCTION("""COMPUTED_VALUE"""),45314.66666666667)</f>
        <v>45314.66667</v>
      </c>
      <c r="N16" s="1">
        <f>IFERROR(__xludf.DUMMYFUNCTION("""COMPUTED_VALUE"""),1.6741205E7)</f>
        <v>16741205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IFERROR(__xludf.DUMMYFUNCTION("""COMPUTED_VALUE"""),1084.58)</f>
        <v>1084.58</v>
      </c>
      <c r="D17" s="2">
        <f>IFERROR(__xludf.DUMMYFUNCTION("""COMPUTED_VALUE"""),45315.66666666667)</f>
        <v>45315.66667</v>
      </c>
      <c r="E17" s="1">
        <f>IFERROR(__xludf.DUMMYFUNCTION("""COMPUTED_VALUE"""),1090.02)</f>
        <v>1090.02</v>
      </c>
      <c r="G17" s="2">
        <f>IFERROR(__xludf.DUMMYFUNCTION("""COMPUTED_VALUE"""),45315.66666666667)</f>
        <v>45315.66667</v>
      </c>
      <c r="H17" s="1">
        <f>IFERROR(__xludf.DUMMYFUNCTION("""COMPUTED_VALUE"""),1069.59)</f>
        <v>1069.59</v>
      </c>
      <c r="J17" s="2">
        <f>IFERROR(__xludf.DUMMYFUNCTION("""COMPUTED_VALUE"""),45315.66666666667)</f>
        <v>45315.66667</v>
      </c>
      <c r="K17" s="1">
        <f>IFERROR(__xludf.DUMMYFUNCTION("""COMPUTED_VALUE"""),1069.84)</f>
        <v>1069.84</v>
      </c>
      <c r="M17" s="2">
        <f>IFERROR(__xludf.DUMMYFUNCTION("""COMPUTED_VALUE"""),45315.66666666667)</f>
        <v>45315.66667</v>
      </c>
      <c r="N17" s="1">
        <f>IFERROR(__xludf.DUMMYFUNCTION("""COMPUTED_VALUE"""),2.0579227E7)</f>
        <v>20579227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IFERROR(__xludf.DUMMYFUNCTION("""COMPUTED_VALUE"""),1077.48)</f>
        <v>1077.48</v>
      </c>
      <c r="D18" s="2">
        <f>IFERROR(__xludf.DUMMYFUNCTION("""COMPUTED_VALUE"""),45316.66666666667)</f>
        <v>45316.66667</v>
      </c>
      <c r="E18" s="1">
        <f>IFERROR(__xludf.DUMMYFUNCTION("""COMPUTED_VALUE"""),1083.23)</f>
        <v>1083.23</v>
      </c>
      <c r="G18" s="2">
        <f>IFERROR(__xludf.DUMMYFUNCTION("""COMPUTED_VALUE"""),45316.66666666667)</f>
        <v>45316.66667</v>
      </c>
      <c r="H18" s="1">
        <f>IFERROR(__xludf.DUMMYFUNCTION("""COMPUTED_VALUE"""),1075.33)</f>
        <v>1075.33</v>
      </c>
      <c r="J18" s="2">
        <f>IFERROR(__xludf.DUMMYFUNCTION("""COMPUTED_VALUE"""),45316.66666666667)</f>
        <v>45316.66667</v>
      </c>
      <c r="K18" s="1">
        <f>IFERROR(__xludf.DUMMYFUNCTION("""COMPUTED_VALUE"""),1082.46)</f>
        <v>1082.46</v>
      </c>
      <c r="M18" s="2">
        <f>IFERROR(__xludf.DUMMYFUNCTION("""COMPUTED_VALUE"""),45316.66666666667)</f>
        <v>45316.66667</v>
      </c>
      <c r="N18" s="1">
        <f>IFERROR(__xludf.DUMMYFUNCTION("""COMPUTED_VALUE"""),1.8959993E7)</f>
        <v>18959993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IFERROR(__xludf.DUMMYFUNCTION("""COMPUTED_VALUE"""),1083.51)</f>
        <v>1083.51</v>
      </c>
      <c r="D19" s="2">
        <f>IFERROR(__xludf.DUMMYFUNCTION("""COMPUTED_VALUE"""),45317.66666666667)</f>
        <v>45317.66667</v>
      </c>
      <c r="E19" s="1">
        <f>IFERROR(__xludf.DUMMYFUNCTION("""COMPUTED_VALUE"""),1088.21)</f>
        <v>1088.21</v>
      </c>
      <c r="G19" s="2">
        <f>IFERROR(__xludf.DUMMYFUNCTION("""COMPUTED_VALUE"""),45317.66666666667)</f>
        <v>45317.66667</v>
      </c>
      <c r="H19" s="1">
        <f>IFERROR(__xludf.DUMMYFUNCTION("""COMPUTED_VALUE"""),1077.97)</f>
        <v>1077.97</v>
      </c>
      <c r="J19" s="2">
        <f>IFERROR(__xludf.DUMMYFUNCTION("""COMPUTED_VALUE"""),45317.66666666667)</f>
        <v>45317.66667</v>
      </c>
      <c r="K19" s="1">
        <f>IFERROR(__xludf.DUMMYFUNCTION("""COMPUTED_VALUE"""),1080.7)</f>
        <v>1080.7</v>
      </c>
      <c r="M19" s="2">
        <f>IFERROR(__xludf.DUMMYFUNCTION("""COMPUTED_VALUE"""),45317.66666666667)</f>
        <v>45317.66667</v>
      </c>
      <c r="N19" s="1">
        <f>IFERROR(__xludf.DUMMYFUNCTION("""COMPUTED_VALUE"""),1.9682112E7)</f>
        <v>19682112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IFERROR(__xludf.DUMMYFUNCTION("""COMPUTED_VALUE"""),1079.47)</f>
        <v>1079.47</v>
      </c>
      <c r="D20" s="2">
        <f>IFERROR(__xludf.DUMMYFUNCTION("""COMPUTED_VALUE"""),45320.66666666667)</f>
        <v>45320.66667</v>
      </c>
      <c r="E20" s="1">
        <f>IFERROR(__xludf.DUMMYFUNCTION("""COMPUTED_VALUE"""),1092.82)</f>
        <v>1092.82</v>
      </c>
      <c r="G20" s="2">
        <f>IFERROR(__xludf.DUMMYFUNCTION("""COMPUTED_VALUE"""),45320.66666666667)</f>
        <v>45320.66667</v>
      </c>
      <c r="H20" s="1">
        <f>IFERROR(__xludf.DUMMYFUNCTION("""COMPUTED_VALUE"""),1078.17)</f>
        <v>1078.17</v>
      </c>
      <c r="J20" s="2">
        <f>IFERROR(__xludf.DUMMYFUNCTION("""COMPUTED_VALUE"""),45320.66666666667)</f>
        <v>45320.66667</v>
      </c>
      <c r="K20" s="1">
        <f>IFERROR(__xludf.DUMMYFUNCTION("""COMPUTED_VALUE"""),1092.78)</f>
        <v>1092.78</v>
      </c>
      <c r="M20" s="2">
        <f>IFERROR(__xludf.DUMMYFUNCTION("""COMPUTED_VALUE"""),45320.66666666667)</f>
        <v>45320.66667</v>
      </c>
      <c r="N20" s="1">
        <f>IFERROR(__xludf.DUMMYFUNCTION("""COMPUTED_VALUE"""),2.1058303E7)</f>
        <v>21058303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IFERROR(__xludf.DUMMYFUNCTION("""COMPUTED_VALUE"""),1090.19)</f>
        <v>1090.19</v>
      </c>
      <c r="D21" s="2">
        <f>IFERROR(__xludf.DUMMYFUNCTION("""COMPUTED_VALUE"""),45321.66666666667)</f>
        <v>45321.66667</v>
      </c>
      <c r="E21" s="1">
        <f>IFERROR(__xludf.DUMMYFUNCTION("""COMPUTED_VALUE"""),1099.11)</f>
        <v>1099.11</v>
      </c>
      <c r="G21" s="2">
        <f>IFERROR(__xludf.DUMMYFUNCTION("""COMPUTED_VALUE"""),45321.66666666667)</f>
        <v>45321.66667</v>
      </c>
      <c r="H21" s="1">
        <f>IFERROR(__xludf.DUMMYFUNCTION("""COMPUTED_VALUE"""),1087.74)</f>
        <v>1087.74</v>
      </c>
      <c r="J21" s="2">
        <f>IFERROR(__xludf.DUMMYFUNCTION("""COMPUTED_VALUE"""),45321.66666666667)</f>
        <v>45321.66667</v>
      </c>
      <c r="K21" s="1">
        <f>IFERROR(__xludf.DUMMYFUNCTION("""COMPUTED_VALUE"""),1097.97)</f>
        <v>1097.97</v>
      </c>
      <c r="M21" s="2">
        <f>IFERROR(__xludf.DUMMYFUNCTION("""COMPUTED_VALUE"""),45321.66666666667)</f>
        <v>45321.66667</v>
      </c>
      <c r="N21" s="1">
        <f>IFERROR(__xludf.DUMMYFUNCTION("""COMPUTED_VALUE"""),2.2826081E7)</f>
        <v>22826081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IFERROR(__xludf.DUMMYFUNCTION("""COMPUTED_VALUE"""),1100.44)</f>
        <v>1100.44</v>
      </c>
      <c r="D22" s="2">
        <f>IFERROR(__xludf.DUMMYFUNCTION("""COMPUTED_VALUE"""),45322.66666666667)</f>
        <v>45322.66667</v>
      </c>
      <c r="E22" s="1">
        <f>IFERROR(__xludf.DUMMYFUNCTION("""COMPUTED_VALUE"""),1103.4)</f>
        <v>1103.4</v>
      </c>
      <c r="G22" s="2">
        <f>IFERROR(__xludf.DUMMYFUNCTION("""COMPUTED_VALUE"""),45322.66666666667)</f>
        <v>45322.66667</v>
      </c>
      <c r="H22" s="1">
        <f>IFERROR(__xludf.DUMMYFUNCTION("""COMPUTED_VALUE"""),1083.17)</f>
        <v>1083.17</v>
      </c>
      <c r="J22" s="2">
        <f>IFERROR(__xludf.DUMMYFUNCTION("""COMPUTED_VALUE"""),45322.66666666667)</f>
        <v>45322.66667</v>
      </c>
      <c r="K22" s="1">
        <f>IFERROR(__xludf.DUMMYFUNCTION("""COMPUTED_VALUE"""),1083.28)</f>
        <v>1083.28</v>
      </c>
      <c r="M22" s="2">
        <f>IFERROR(__xludf.DUMMYFUNCTION("""COMPUTED_VALUE"""),45322.66666666667)</f>
        <v>45322.66667</v>
      </c>
      <c r="N22" s="1">
        <f>IFERROR(__xludf.DUMMYFUNCTION("""COMPUTED_VALUE"""),3.6843029E7)</f>
        <v>36843029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IFERROR(__xludf.DUMMYFUNCTION("""COMPUTED_VALUE"""),1080.9)</f>
        <v>1080.9</v>
      </c>
      <c r="D23" s="2">
        <f>IFERROR(__xludf.DUMMYFUNCTION("""COMPUTED_VALUE"""),45323.66666666667)</f>
        <v>45323.66667</v>
      </c>
      <c r="E23" s="1">
        <f>IFERROR(__xludf.DUMMYFUNCTION("""COMPUTED_VALUE"""),1109.94)</f>
        <v>1109.94</v>
      </c>
      <c r="G23" s="2">
        <f>IFERROR(__xludf.DUMMYFUNCTION("""COMPUTED_VALUE"""),45323.66666666667)</f>
        <v>45323.66667</v>
      </c>
      <c r="H23" s="1">
        <f>IFERROR(__xludf.DUMMYFUNCTION("""COMPUTED_VALUE"""),1080.9)</f>
        <v>1080.9</v>
      </c>
      <c r="J23" s="2">
        <f>IFERROR(__xludf.DUMMYFUNCTION("""COMPUTED_VALUE"""),45323.66666666667)</f>
        <v>45323.66667</v>
      </c>
      <c r="K23" s="1">
        <f>IFERROR(__xludf.DUMMYFUNCTION("""COMPUTED_VALUE"""),1109.79)</f>
        <v>1109.79</v>
      </c>
      <c r="M23" s="2">
        <f>IFERROR(__xludf.DUMMYFUNCTION("""COMPUTED_VALUE"""),45323.66666666667)</f>
        <v>45323.66667</v>
      </c>
      <c r="N23" s="1">
        <f>IFERROR(__xludf.DUMMYFUNCTION("""COMPUTED_VALUE"""),3.4617395E7)</f>
        <v>34617395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IFERROR(__xludf.DUMMYFUNCTION("""COMPUTED_VALUE"""),1106.56)</f>
        <v>1106.56</v>
      </c>
      <c r="D24" s="2">
        <f>IFERROR(__xludf.DUMMYFUNCTION("""COMPUTED_VALUE"""),45324.66666666667)</f>
        <v>45324.66667</v>
      </c>
      <c r="E24" s="1">
        <f>IFERROR(__xludf.DUMMYFUNCTION("""COMPUTED_VALUE"""),1122.5)</f>
        <v>1122.5</v>
      </c>
      <c r="G24" s="2">
        <f>IFERROR(__xludf.DUMMYFUNCTION("""COMPUTED_VALUE"""),45324.66666666667)</f>
        <v>45324.66667</v>
      </c>
      <c r="H24" s="1">
        <f>IFERROR(__xludf.DUMMYFUNCTION("""COMPUTED_VALUE"""),1102.22)</f>
        <v>1102.22</v>
      </c>
      <c r="J24" s="2">
        <f>IFERROR(__xludf.DUMMYFUNCTION("""COMPUTED_VALUE"""),45324.66666666667)</f>
        <v>45324.66667</v>
      </c>
      <c r="K24" s="1">
        <f>IFERROR(__xludf.DUMMYFUNCTION("""COMPUTED_VALUE"""),1118.4)</f>
        <v>1118.4</v>
      </c>
      <c r="M24" s="2">
        <f>IFERROR(__xludf.DUMMYFUNCTION("""COMPUTED_VALUE"""),45324.66666666667)</f>
        <v>45324.66667</v>
      </c>
      <c r="N24" s="1">
        <f>IFERROR(__xludf.DUMMYFUNCTION("""COMPUTED_VALUE"""),2.3986794E7)</f>
        <v>23986794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IFERROR(__xludf.DUMMYFUNCTION("""COMPUTED_VALUE"""),1112.72)</f>
        <v>1112.72</v>
      </c>
      <c r="D25" s="2">
        <f>IFERROR(__xludf.DUMMYFUNCTION("""COMPUTED_VALUE"""),45327.66666666667)</f>
        <v>45327.66667</v>
      </c>
      <c r="E25" s="1">
        <f>IFERROR(__xludf.DUMMYFUNCTION("""COMPUTED_VALUE"""),1113.25)</f>
        <v>1113.25</v>
      </c>
      <c r="G25" s="2">
        <f>IFERROR(__xludf.DUMMYFUNCTION("""COMPUTED_VALUE"""),45327.66666666667)</f>
        <v>45327.66667</v>
      </c>
      <c r="H25" s="1">
        <f>IFERROR(__xludf.DUMMYFUNCTION("""COMPUTED_VALUE"""),1100.66)</f>
        <v>1100.66</v>
      </c>
      <c r="J25" s="2">
        <f>IFERROR(__xludf.DUMMYFUNCTION("""COMPUTED_VALUE"""),45327.66666666667)</f>
        <v>45327.66667</v>
      </c>
      <c r="K25" s="1">
        <f>IFERROR(__xludf.DUMMYFUNCTION("""COMPUTED_VALUE"""),1108.2)</f>
        <v>1108.2</v>
      </c>
      <c r="M25" s="2">
        <f>IFERROR(__xludf.DUMMYFUNCTION("""COMPUTED_VALUE"""),45327.66666666667)</f>
        <v>45327.66667</v>
      </c>
      <c r="N25" s="1">
        <f>IFERROR(__xludf.DUMMYFUNCTION("""COMPUTED_VALUE"""),2.2450695E7)</f>
        <v>22450695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IFERROR(__xludf.DUMMYFUNCTION("""COMPUTED_VALUE"""),1108.24)</f>
        <v>1108.24</v>
      </c>
      <c r="D26" s="2">
        <f>IFERROR(__xludf.DUMMYFUNCTION("""COMPUTED_VALUE"""),45328.66666666667)</f>
        <v>45328.66667</v>
      </c>
      <c r="E26" s="1">
        <f>IFERROR(__xludf.DUMMYFUNCTION("""COMPUTED_VALUE"""),1117.1)</f>
        <v>1117.1</v>
      </c>
      <c r="G26" s="2">
        <f>IFERROR(__xludf.DUMMYFUNCTION("""COMPUTED_VALUE"""),45328.66666666667)</f>
        <v>45328.66667</v>
      </c>
      <c r="H26" s="1">
        <f>IFERROR(__xludf.DUMMYFUNCTION("""COMPUTED_VALUE"""),1106.57)</f>
        <v>1106.57</v>
      </c>
      <c r="J26" s="2">
        <f>IFERROR(__xludf.DUMMYFUNCTION("""COMPUTED_VALUE"""),45328.66666666667)</f>
        <v>45328.66667</v>
      </c>
      <c r="K26" s="1">
        <f>IFERROR(__xludf.DUMMYFUNCTION("""COMPUTED_VALUE"""),1117.06)</f>
        <v>1117.06</v>
      </c>
      <c r="M26" s="2">
        <f>IFERROR(__xludf.DUMMYFUNCTION("""COMPUTED_VALUE"""),45328.66666666667)</f>
        <v>45328.66667</v>
      </c>
      <c r="N26" s="1">
        <f>IFERROR(__xludf.DUMMYFUNCTION("""COMPUTED_VALUE"""),2.7377791E7)</f>
        <v>27377791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IFERROR(__xludf.DUMMYFUNCTION("""COMPUTED_VALUE"""),1120.79)</f>
        <v>1120.79</v>
      </c>
      <c r="D27" s="2">
        <f>IFERROR(__xludf.DUMMYFUNCTION("""COMPUTED_VALUE"""),45329.66666666667)</f>
        <v>45329.66667</v>
      </c>
      <c r="E27" s="1">
        <f>IFERROR(__xludf.DUMMYFUNCTION("""COMPUTED_VALUE"""),1129.25)</f>
        <v>1129.25</v>
      </c>
      <c r="G27" s="2">
        <f>IFERROR(__xludf.DUMMYFUNCTION("""COMPUTED_VALUE"""),45329.66666666667)</f>
        <v>45329.66667</v>
      </c>
      <c r="H27" s="1">
        <f>IFERROR(__xludf.DUMMYFUNCTION("""COMPUTED_VALUE"""),1118.12)</f>
        <v>1118.12</v>
      </c>
      <c r="J27" s="2">
        <f>IFERROR(__xludf.DUMMYFUNCTION("""COMPUTED_VALUE"""),45329.66666666667)</f>
        <v>45329.66667</v>
      </c>
      <c r="K27" s="1">
        <f>IFERROR(__xludf.DUMMYFUNCTION("""COMPUTED_VALUE"""),1123.74)</f>
        <v>1123.74</v>
      </c>
      <c r="M27" s="2">
        <f>IFERROR(__xludf.DUMMYFUNCTION("""COMPUTED_VALUE"""),45329.66666666667)</f>
        <v>45329.66667</v>
      </c>
      <c r="N27" s="1">
        <f>IFERROR(__xludf.DUMMYFUNCTION("""COMPUTED_VALUE"""),2.6563405E7)</f>
        <v>26563405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IFERROR(__xludf.DUMMYFUNCTION("""COMPUTED_VALUE"""),1124.0)</f>
        <v>1124</v>
      </c>
      <c r="D28" s="2">
        <f>IFERROR(__xludf.DUMMYFUNCTION("""COMPUTED_VALUE"""),45330.66666666667)</f>
        <v>45330.66667</v>
      </c>
      <c r="E28" s="1">
        <f>IFERROR(__xludf.DUMMYFUNCTION("""COMPUTED_VALUE"""),1124.0)</f>
        <v>1124</v>
      </c>
      <c r="G28" s="2">
        <f>IFERROR(__xludf.DUMMYFUNCTION("""COMPUTED_VALUE"""),45330.66666666667)</f>
        <v>45330.66667</v>
      </c>
      <c r="H28" s="1">
        <f>IFERROR(__xludf.DUMMYFUNCTION("""COMPUTED_VALUE"""),1110.51)</f>
        <v>1110.51</v>
      </c>
      <c r="J28" s="2">
        <f>IFERROR(__xludf.DUMMYFUNCTION("""COMPUTED_VALUE"""),45330.66666666667)</f>
        <v>45330.66667</v>
      </c>
      <c r="K28" s="1">
        <f>IFERROR(__xludf.DUMMYFUNCTION("""COMPUTED_VALUE"""),1120.26)</f>
        <v>1120.26</v>
      </c>
      <c r="M28" s="2">
        <f>IFERROR(__xludf.DUMMYFUNCTION("""COMPUTED_VALUE"""),45330.66666666667)</f>
        <v>45330.66667</v>
      </c>
      <c r="N28" s="1">
        <f>IFERROR(__xludf.DUMMYFUNCTION("""COMPUTED_VALUE"""),2.3866774E7)</f>
        <v>23866774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IFERROR(__xludf.DUMMYFUNCTION("""COMPUTED_VALUE"""),1120.83)</f>
        <v>1120.83</v>
      </c>
      <c r="D29" s="2">
        <f>IFERROR(__xludf.DUMMYFUNCTION("""COMPUTED_VALUE"""),45331.66666666667)</f>
        <v>45331.66667</v>
      </c>
      <c r="E29" s="1">
        <f>IFERROR(__xludf.DUMMYFUNCTION("""COMPUTED_VALUE"""),1128.74)</f>
        <v>1128.74</v>
      </c>
      <c r="G29" s="2">
        <f>IFERROR(__xludf.DUMMYFUNCTION("""COMPUTED_VALUE"""),45331.66666666667)</f>
        <v>45331.66667</v>
      </c>
      <c r="H29" s="1">
        <f>IFERROR(__xludf.DUMMYFUNCTION("""COMPUTED_VALUE"""),1118.36)</f>
        <v>1118.36</v>
      </c>
      <c r="J29" s="2">
        <f>IFERROR(__xludf.DUMMYFUNCTION("""COMPUTED_VALUE"""),45331.66666666667)</f>
        <v>45331.66667</v>
      </c>
      <c r="K29" s="1">
        <f>IFERROR(__xludf.DUMMYFUNCTION("""COMPUTED_VALUE"""),1128.25)</f>
        <v>1128.25</v>
      </c>
      <c r="M29" s="2">
        <f>IFERROR(__xludf.DUMMYFUNCTION("""COMPUTED_VALUE"""),45331.66666666667)</f>
        <v>45331.66667</v>
      </c>
      <c r="N29" s="1">
        <f>IFERROR(__xludf.DUMMYFUNCTION("""COMPUTED_VALUE"""),2.2100342E7)</f>
        <v>22100342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IFERROR(__xludf.DUMMYFUNCTION("""COMPUTED_VALUE"""),1127.03)</f>
        <v>1127.03</v>
      </c>
      <c r="D30" s="2">
        <f>IFERROR(__xludf.DUMMYFUNCTION("""COMPUTED_VALUE"""),45334.66666666667)</f>
        <v>45334.66667</v>
      </c>
      <c r="E30" s="1">
        <f>IFERROR(__xludf.DUMMYFUNCTION("""COMPUTED_VALUE"""),1134.72)</f>
        <v>1134.72</v>
      </c>
      <c r="G30" s="2">
        <f>IFERROR(__xludf.DUMMYFUNCTION("""COMPUTED_VALUE"""),45334.66666666667)</f>
        <v>45334.66667</v>
      </c>
      <c r="H30" s="1">
        <f>IFERROR(__xludf.DUMMYFUNCTION("""COMPUTED_VALUE"""),1125.24)</f>
        <v>1125.24</v>
      </c>
      <c r="J30" s="2">
        <f>IFERROR(__xludf.DUMMYFUNCTION("""COMPUTED_VALUE"""),45334.66666666667)</f>
        <v>45334.66667</v>
      </c>
      <c r="K30" s="1">
        <f>IFERROR(__xludf.DUMMYFUNCTION("""COMPUTED_VALUE"""),1130.78)</f>
        <v>1130.78</v>
      </c>
      <c r="M30" s="2">
        <f>IFERROR(__xludf.DUMMYFUNCTION("""COMPUTED_VALUE"""),45334.66666666667)</f>
        <v>45334.66667</v>
      </c>
      <c r="N30" s="1">
        <f>IFERROR(__xludf.DUMMYFUNCTION("""COMPUTED_VALUE"""),1.8642082E7)</f>
        <v>18642082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IFERROR(__xludf.DUMMYFUNCTION("""COMPUTED_VALUE"""),1125.36)</f>
        <v>1125.36</v>
      </c>
      <c r="D31" s="2">
        <f>IFERROR(__xludf.DUMMYFUNCTION("""COMPUTED_VALUE"""),45335.66666666667)</f>
        <v>45335.66667</v>
      </c>
      <c r="E31" s="1">
        <f>IFERROR(__xludf.DUMMYFUNCTION("""COMPUTED_VALUE"""),1125.36)</f>
        <v>1125.36</v>
      </c>
      <c r="G31" s="2">
        <f>IFERROR(__xludf.DUMMYFUNCTION("""COMPUTED_VALUE"""),45335.66666666667)</f>
        <v>45335.66667</v>
      </c>
      <c r="H31" s="1">
        <f>IFERROR(__xludf.DUMMYFUNCTION("""COMPUTED_VALUE"""),1104.59)</f>
        <v>1104.59</v>
      </c>
      <c r="J31" s="2">
        <f>IFERROR(__xludf.DUMMYFUNCTION("""COMPUTED_VALUE"""),45335.66666666667)</f>
        <v>45335.66667</v>
      </c>
      <c r="K31" s="1">
        <f>IFERROR(__xludf.DUMMYFUNCTION("""COMPUTED_VALUE"""),1112.73)</f>
        <v>1112.73</v>
      </c>
      <c r="M31" s="2">
        <f>IFERROR(__xludf.DUMMYFUNCTION("""COMPUTED_VALUE"""),45335.66666666667)</f>
        <v>45335.66667</v>
      </c>
      <c r="N31" s="1">
        <f>IFERROR(__xludf.DUMMYFUNCTION("""COMPUTED_VALUE"""),3.0645821E7)</f>
        <v>30645821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IFERROR(__xludf.DUMMYFUNCTION("""COMPUTED_VALUE"""),1117.2)</f>
        <v>1117.2</v>
      </c>
      <c r="D32" s="2">
        <f>IFERROR(__xludf.DUMMYFUNCTION("""COMPUTED_VALUE"""),45336.66666666667)</f>
        <v>45336.66667</v>
      </c>
      <c r="E32" s="1">
        <f>IFERROR(__xludf.DUMMYFUNCTION("""COMPUTED_VALUE"""),1129.59)</f>
        <v>1129.59</v>
      </c>
      <c r="G32" s="2">
        <f>IFERROR(__xludf.DUMMYFUNCTION("""COMPUTED_VALUE"""),45336.66666666667)</f>
        <v>45336.66667</v>
      </c>
      <c r="H32" s="1">
        <f>IFERROR(__xludf.DUMMYFUNCTION("""COMPUTED_VALUE"""),1117.2)</f>
        <v>1117.2</v>
      </c>
      <c r="J32" s="2">
        <f>IFERROR(__xludf.DUMMYFUNCTION("""COMPUTED_VALUE"""),45336.66666666667)</f>
        <v>45336.66667</v>
      </c>
      <c r="K32" s="1">
        <f>IFERROR(__xludf.DUMMYFUNCTION("""COMPUTED_VALUE"""),1128.63)</f>
        <v>1128.63</v>
      </c>
      <c r="M32" s="2">
        <f>IFERROR(__xludf.DUMMYFUNCTION("""COMPUTED_VALUE"""),45336.66666666667)</f>
        <v>45336.66667</v>
      </c>
      <c r="N32" s="1">
        <f>IFERROR(__xludf.DUMMYFUNCTION("""COMPUTED_VALUE"""),2.0481155E7)</f>
        <v>20481155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IFERROR(__xludf.DUMMYFUNCTION("""COMPUTED_VALUE"""),1132.55)</f>
        <v>1132.55</v>
      </c>
      <c r="D33" s="2">
        <f>IFERROR(__xludf.DUMMYFUNCTION("""COMPUTED_VALUE"""),45337.66666666667)</f>
        <v>45337.66667</v>
      </c>
      <c r="E33" s="1">
        <f>IFERROR(__xludf.DUMMYFUNCTION("""COMPUTED_VALUE"""),1141.89)</f>
        <v>1141.89</v>
      </c>
      <c r="G33" s="2">
        <f>IFERROR(__xludf.DUMMYFUNCTION("""COMPUTED_VALUE"""),45337.66666666667)</f>
        <v>45337.66667</v>
      </c>
      <c r="H33" s="1">
        <f>IFERROR(__xludf.DUMMYFUNCTION("""COMPUTED_VALUE"""),1131.6)</f>
        <v>1131.6</v>
      </c>
      <c r="J33" s="2">
        <f>IFERROR(__xludf.DUMMYFUNCTION("""COMPUTED_VALUE"""),45337.66666666667)</f>
        <v>45337.66667</v>
      </c>
      <c r="K33" s="1">
        <f>IFERROR(__xludf.DUMMYFUNCTION("""COMPUTED_VALUE"""),1141.26)</f>
        <v>1141.26</v>
      </c>
      <c r="M33" s="2">
        <f>IFERROR(__xludf.DUMMYFUNCTION("""COMPUTED_VALUE"""),45337.66666666667)</f>
        <v>45337.66667</v>
      </c>
      <c r="N33" s="1">
        <f>IFERROR(__xludf.DUMMYFUNCTION("""COMPUTED_VALUE"""),2.1669403E7)</f>
        <v>21669403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IFERROR(__xludf.DUMMYFUNCTION("""COMPUTED_VALUE"""),1140.89)</f>
        <v>1140.89</v>
      </c>
      <c r="D34" s="2">
        <f>IFERROR(__xludf.DUMMYFUNCTION("""COMPUTED_VALUE"""),45338.66666666667)</f>
        <v>45338.66667</v>
      </c>
      <c r="E34" s="1">
        <f>IFERROR(__xludf.DUMMYFUNCTION("""COMPUTED_VALUE"""),1148.18)</f>
        <v>1148.18</v>
      </c>
      <c r="G34" s="2">
        <f>IFERROR(__xludf.DUMMYFUNCTION("""COMPUTED_VALUE"""),45338.66666666667)</f>
        <v>45338.66667</v>
      </c>
      <c r="H34" s="1">
        <f>IFERROR(__xludf.DUMMYFUNCTION("""COMPUTED_VALUE"""),1135.75)</f>
        <v>1135.75</v>
      </c>
      <c r="J34" s="2">
        <f>IFERROR(__xludf.DUMMYFUNCTION("""COMPUTED_VALUE"""),45338.66666666667)</f>
        <v>45338.66667</v>
      </c>
      <c r="K34" s="1">
        <f>IFERROR(__xludf.DUMMYFUNCTION("""COMPUTED_VALUE"""),1136.03)</f>
        <v>1136.03</v>
      </c>
      <c r="M34" s="2">
        <f>IFERROR(__xludf.DUMMYFUNCTION("""COMPUTED_VALUE"""),45338.66666666667)</f>
        <v>45338.66667</v>
      </c>
      <c r="N34" s="1">
        <f>IFERROR(__xludf.DUMMYFUNCTION("""COMPUTED_VALUE"""),2.7214782E7)</f>
        <v>27214782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IFERROR(__xludf.DUMMYFUNCTION("""COMPUTED_VALUE"""),1132.69)</f>
        <v>1132.69</v>
      </c>
      <c r="D35" s="2">
        <f>IFERROR(__xludf.DUMMYFUNCTION("""COMPUTED_VALUE"""),45342.66666666667)</f>
        <v>45342.66667</v>
      </c>
      <c r="E35" s="1">
        <f>IFERROR(__xludf.DUMMYFUNCTION("""COMPUTED_VALUE"""),1133.47)</f>
        <v>1133.47</v>
      </c>
      <c r="G35" s="2">
        <f>IFERROR(__xludf.DUMMYFUNCTION("""COMPUTED_VALUE"""),45342.66666666667)</f>
        <v>45342.66667</v>
      </c>
      <c r="H35" s="1">
        <f>IFERROR(__xludf.DUMMYFUNCTION("""COMPUTED_VALUE"""),1126.06)</f>
        <v>1126.06</v>
      </c>
      <c r="J35" s="2">
        <f>IFERROR(__xludf.DUMMYFUNCTION("""COMPUTED_VALUE"""),45342.66666666667)</f>
        <v>45342.66667</v>
      </c>
      <c r="K35" s="1">
        <f>IFERROR(__xludf.DUMMYFUNCTION("""COMPUTED_VALUE"""),1132.05)</f>
        <v>1132.05</v>
      </c>
      <c r="M35" s="2">
        <f>IFERROR(__xludf.DUMMYFUNCTION("""COMPUTED_VALUE"""),45342.66666666667)</f>
        <v>45342.66667</v>
      </c>
      <c r="N35" s="1">
        <f>IFERROR(__xludf.DUMMYFUNCTION("""COMPUTED_VALUE"""),2.2801156E7)</f>
        <v>22801156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IFERROR(__xludf.DUMMYFUNCTION("""COMPUTED_VALUE"""),1134.39)</f>
        <v>1134.39</v>
      </c>
      <c r="D36" s="2">
        <f>IFERROR(__xludf.DUMMYFUNCTION("""COMPUTED_VALUE"""),45343.66666666667)</f>
        <v>45343.66667</v>
      </c>
      <c r="E36" s="1">
        <f>IFERROR(__xludf.DUMMYFUNCTION("""COMPUTED_VALUE"""),1139.64)</f>
        <v>1139.64</v>
      </c>
      <c r="G36" s="2">
        <f>IFERROR(__xludf.DUMMYFUNCTION("""COMPUTED_VALUE"""),45343.66666666667)</f>
        <v>45343.66667</v>
      </c>
      <c r="H36" s="1">
        <f>IFERROR(__xludf.DUMMYFUNCTION("""COMPUTED_VALUE"""),1131.72)</f>
        <v>1131.72</v>
      </c>
      <c r="J36" s="2">
        <f>IFERROR(__xludf.DUMMYFUNCTION("""COMPUTED_VALUE"""),45343.66666666667)</f>
        <v>45343.66667</v>
      </c>
      <c r="K36" s="1">
        <f>IFERROR(__xludf.DUMMYFUNCTION("""COMPUTED_VALUE"""),1139.45)</f>
        <v>1139.45</v>
      </c>
      <c r="M36" s="2">
        <f>IFERROR(__xludf.DUMMYFUNCTION("""COMPUTED_VALUE"""),45343.66666666667)</f>
        <v>45343.66667</v>
      </c>
      <c r="N36" s="1">
        <f>IFERROR(__xludf.DUMMYFUNCTION("""COMPUTED_VALUE"""),2.2609973E7)</f>
        <v>22609973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IFERROR(__xludf.DUMMYFUNCTION("""COMPUTED_VALUE"""),1144.68)</f>
        <v>1144.68</v>
      </c>
      <c r="D37" s="2">
        <f>IFERROR(__xludf.DUMMYFUNCTION("""COMPUTED_VALUE"""),45344.66666666667)</f>
        <v>45344.66667</v>
      </c>
      <c r="E37" s="1">
        <f>IFERROR(__xludf.DUMMYFUNCTION("""COMPUTED_VALUE"""),1154.02)</f>
        <v>1154.02</v>
      </c>
      <c r="G37" s="2">
        <f>IFERROR(__xludf.DUMMYFUNCTION("""COMPUTED_VALUE"""),45344.66666666667)</f>
        <v>45344.66667</v>
      </c>
      <c r="H37" s="1">
        <f>IFERROR(__xludf.DUMMYFUNCTION("""COMPUTED_VALUE"""),1144.68)</f>
        <v>1144.68</v>
      </c>
      <c r="J37" s="2">
        <f>IFERROR(__xludf.DUMMYFUNCTION("""COMPUTED_VALUE"""),45344.66666666667)</f>
        <v>45344.66667</v>
      </c>
      <c r="K37" s="1">
        <f>IFERROR(__xludf.DUMMYFUNCTION("""COMPUTED_VALUE"""),1151.99)</f>
        <v>1151.99</v>
      </c>
      <c r="M37" s="2">
        <f>IFERROR(__xludf.DUMMYFUNCTION("""COMPUTED_VALUE"""),45344.66666666667)</f>
        <v>45344.66667</v>
      </c>
      <c r="N37" s="1">
        <f>IFERROR(__xludf.DUMMYFUNCTION("""COMPUTED_VALUE"""),2.0340562E7)</f>
        <v>20340562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IFERROR(__xludf.DUMMYFUNCTION("""COMPUTED_VALUE"""),1155.11)</f>
        <v>1155.11</v>
      </c>
      <c r="D38" s="2">
        <f>IFERROR(__xludf.DUMMYFUNCTION("""COMPUTED_VALUE"""),45345.66666666667)</f>
        <v>45345.66667</v>
      </c>
      <c r="E38" s="1">
        <f>IFERROR(__xludf.DUMMYFUNCTION("""COMPUTED_VALUE"""),1159.83)</f>
        <v>1159.83</v>
      </c>
      <c r="G38" s="2">
        <f>IFERROR(__xludf.DUMMYFUNCTION("""COMPUTED_VALUE"""),45345.66666666667)</f>
        <v>45345.66667</v>
      </c>
      <c r="H38" s="1">
        <f>IFERROR(__xludf.DUMMYFUNCTION("""COMPUTED_VALUE"""),1150.11)</f>
        <v>1150.11</v>
      </c>
      <c r="J38" s="2">
        <f>IFERROR(__xludf.DUMMYFUNCTION("""COMPUTED_VALUE"""),45345.66666666667)</f>
        <v>45345.66667</v>
      </c>
      <c r="K38" s="1">
        <f>IFERROR(__xludf.DUMMYFUNCTION("""COMPUTED_VALUE"""),1157.74)</f>
        <v>1157.74</v>
      </c>
      <c r="M38" s="2">
        <f>IFERROR(__xludf.DUMMYFUNCTION("""COMPUTED_VALUE"""),45345.66666666667)</f>
        <v>45345.66667</v>
      </c>
      <c r="N38" s="1">
        <f>IFERROR(__xludf.DUMMYFUNCTION("""COMPUTED_VALUE"""),1.7641867E7)</f>
        <v>17641867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IFERROR(__xludf.DUMMYFUNCTION("""COMPUTED_VALUE"""),1156.55)</f>
        <v>1156.55</v>
      </c>
      <c r="D39" s="2">
        <f>IFERROR(__xludf.DUMMYFUNCTION("""COMPUTED_VALUE"""),45348.66666666667)</f>
        <v>45348.66667</v>
      </c>
      <c r="E39" s="1">
        <f>IFERROR(__xludf.DUMMYFUNCTION("""COMPUTED_VALUE"""),1160.12)</f>
        <v>1160.12</v>
      </c>
      <c r="G39" s="2">
        <f>IFERROR(__xludf.DUMMYFUNCTION("""COMPUTED_VALUE"""),45348.66666666667)</f>
        <v>45348.66667</v>
      </c>
      <c r="H39" s="1">
        <f>IFERROR(__xludf.DUMMYFUNCTION("""COMPUTED_VALUE"""),1152.32)</f>
        <v>1152.32</v>
      </c>
      <c r="J39" s="2">
        <f>IFERROR(__xludf.DUMMYFUNCTION("""COMPUTED_VALUE"""),45348.66666666667)</f>
        <v>45348.66667</v>
      </c>
      <c r="K39" s="1">
        <f>IFERROR(__xludf.DUMMYFUNCTION("""COMPUTED_VALUE"""),1157.88)</f>
        <v>1157.88</v>
      </c>
      <c r="M39" s="2">
        <f>IFERROR(__xludf.DUMMYFUNCTION("""COMPUTED_VALUE"""),45348.66666666667)</f>
        <v>45348.66667</v>
      </c>
      <c r="N39" s="1">
        <f>IFERROR(__xludf.DUMMYFUNCTION("""COMPUTED_VALUE"""),1.8969901E7)</f>
        <v>18969901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IFERROR(__xludf.DUMMYFUNCTION("""COMPUTED_VALUE"""),1159.34)</f>
        <v>1159.34</v>
      </c>
      <c r="D40" s="2">
        <f>IFERROR(__xludf.DUMMYFUNCTION("""COMPUTED_VALUE"""),45349.66666666667)</f>
        <v>45349.66667</v>
      </c>
      <c r="E40" s="1">
        <f>IFERROR(__xludf.DUMMYFUNCTION("""COMPUTED_VALUE"""),1161.88)</f>
        <v>1161.88</v>
      </c>
      <c r="G40" s="2">
        <f>IFERROR(__xludf.DUMMYFUNCTION("""COMPUTED_VALUE"""),45349.66666666667)</f>
        <v>45349.66667</v>
      </c>
      <c r="H40" s="1">
        <f>IFERROR(__xludf.DUMMYFUNCTION("""COMPUTED_VALUE"""),1152.23)</f>
        <v>1152.23</v>
      </c>
      <c r="J40" s="2">
        <f>IFERROR(__xludf.DUMMYFUNCTION("""COMPUTED_VALUE"""),45349.66666666667)</f>
        <v>45349.66667</v>
      </c>
      <c r="K40" s="1">
        <f>IFERROR(__xludf.DUMMYFUNCTION("""COMPUTED_VALUE"""),1159.74)</f>
        <v>1159.74</v>
      </c>
      <c r="M40" s="2">
        <f>IFERROR(__xludf.DUMMYFUNCTION("""COMPUTED_VALUE"""),45349.66666666667)</f>
        <v>45349.66667</v>
      </c>
      <c r="N40" s="1">
        <f>IFERROR(__xludf.DUMMYFUNCTION("""COMPUTED_VALUE"""),1.8595233E7)</f>
        <v>18595233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IFERROR(__xludf.DUMMYFUNCTION("""COMPUTED_VALUE"""),1157.88)</f>
        <v>1157.88</v>
      </c>
      <c r="D41" s="2">
        <f>IFERROR(__xludf.DUMMYFUNCTION("""COMPUTED_VALUE"""),45350.66666666667)</f>
        <v>45350.66667</v>
      </c>
      <c r="E41" s="1">
        <f>IFERROR(__xludf.DUMMYFUNCTION("""COMPUTED_VALUE"""),1169.46)</f>
        <v>1169.46</v>
      </c>
      <c r="G41" s="2">
        <f>IFERROR(__xludf.DUMMYFUNCTION("""COMPUTED_VALUE"""),45350.66666666667)</f>
        <v>45350.66667</v>
      </c>
      <c r="H41" s="1">
        <f>IFERROR(__xludf.DUMMYFUNCTION("""COMPUTED_VALUE"""),1157.66)</f>
        <v>1157.66</v>
      </c>
      <c r="J41" s="2">
        <f>IFERROR(__xludf.DUMMYFUNCTION("""COMPUTED_VALUE"""),45350.66666666667)</f>
        <v>45350.66667</v>
      </c>
      <c r="K41" s="1">
        <f>IFERROR(__xludf.DUMMYFUNCTION("""COMPUTED_VALUE"""),1164.8)</f>
        <v>1164.8</v>
      </c>
      <c r="M41" s="2">
        <f>IFERROR(__xludf.DUMMYFUNCTION("""COMPUTED_VALUE"""),45350.66666666667)</f>
        <v>45350.66667</v>
      </c>
      <c r="N41" s="1">
        <f>IFERROR(__xludf.DUMMYFUNCTION("""COMPUTED_VALUE"""),1.9330131E7)</f>
        <v>19330131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IFERROR(__xludf.DUMMYFUNCTION("""COMPUTED_VALUE"""),1165.82)</f>
        <v>1165.82</v>
      </c>
      <c r="D42" s="2">
        <f>IFERROR(__xludf.DUMMYFUNCTION("""COMPUTED_VALUE"""),45351.66666666667)</f>
        <v>45351.66667</v>
      </c>
      <c r="E42" s="1">
        <f>IFERROR(__xludf.DUMMYFUNCTION("""COMPUTED_VALUE"""),1171.02)</f>
        <v>1171.02</v>
      </c>
      <c r="G42" s="2">
        <f>IFERROR(__xludf.DUMMYFUNCTION("""COMPUTED_VALUE"""),45351.66666666667)</f>
        <v>45351.66667</v>
      </c>
      <c r="H42" s="1">
        <f>IFERROR(__xludf.DUMMYFUNCTION("""COMPUTED_VALUE"""),1161.8)</f>
        <v>1161.8</v>
      </c>
      <c r="J42" s="2">
        <f>IFERROR(__xludf.DUMMYFUNCTION("""COMPUTED_VALUE"""),45351.66666666667)</f>
        <v>45351.66667</v>
      </c>
      <c r="K42" s="1">
        <f>IFERROR(__xludf.DUMMYFUNCTION("""COMPUTED_VALUE"""),1168.83)</f>
        <v>1168.83</v>
      </c>
      <c r="M42" s="2">
        <f>IFERROR(__xludf.DUMMYFUNCTION("""COMPUTED_VALUE"""),45351.66666666667)</f>
        <v>45351.66667</v>
      </c>
      <c r="N42" s="1">
        <f>IFERROR(__xludf.DUMMYFUNCTION("""COMPUTED_VALUE"""),3.3030005E7)</f>
        <v>33030005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IFERROR(__xludf.DUMMYFUNCTION("""COMPUTED_VALUE"""),1168.69)</f>
        <v>1168.69</v>
      </c>
      <c r="D43" s="2">
        <f>IFERROR(__xludf.DUMMYFUNCTION("""COMPUTED_VALUE"""),45352.66666666667)</f>
        <v>45352.66667</v>
      </c>
      <c r="E43" s="1">
        <f>IFERROR(__xludf.DUMMYFUNCTION("""COMPUTED_VALUE"""),1173.48)</f>
        <v>1173.48</v>
      </c>
      <c r="G43" s="2">
        <f>IFERROR(__xludf.DUMMYFUNCTION("""COMPUTED_VALUE"""),45352.66666666667)</f>
        <v>45352.66667</v>
      </c>
      <c r="H43" s="1">
        <f>IFERROR(__xludf.DUMMYFUNCTION("""COMPUTED_VALUE"""),1165.02)</f>
        <v>1165.02</v>
      </c>
      <c r="J43" s="2">
        <f>IFERROR(__xludf.DUMMYFUNCTION("""COMPUTED_VALUE"""),45352.66666666667)</f>
        <v>45352.66667</v>
      </c>
      <c r="K43" s="1">
        <f>IFERROR(__xludf.DUMMYFUNCTION("""COMPUTED_VALUE"""),1172.33)</f>
        <v>1172.33</v>
      </c>
      <c r="M43" s="2">
        <f>IFERROR(__xludf.DUMMYFUNCTION("""COMPUTED_VALUE"""),45352.66666666667)</f>
        <v>45352.66667</v>
      </c>
      <c r="N43" s="1">
        <f>IFERROR(__xludf.DUMMYFUNCTION("""COMPUTED_VALUE"""),1.9166323E7)</f>
        <v>19166323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IFERROR(__xludf.DUMMYFUNCTION("""COMPUTED_VALUE"""),1172.69)</f>
        <v>1172.69</v>
      </c>
      <c r="D44" s="2">
        <f>IFERROR(__xludf.DUMMYFUNCTION("""COMPUTED_VALUE"""),45355.66666666667)</f>
        <v>45355.66667</v>
      </c>
      <c r="E44" s="1">
        <f>IFERROR(__xludf.DUMMYFUNCTION("""COMPUTED_VALUE"""),1180.0)</f>
        <v>1180</v>
      </c>
      <c r="G44" s="2">
        <f>IFERROR(__xludf.DUMMYFUNCTION("""COMPUTED_VALUE"""),45355.66666666667)</f>
        <v>45355.66667</v>
      </c>
      <c r="H44" s="1">
        <f>IFERROR(__xludf.DUMMYFUNCTION("""COMPUTED_VALUE"""),1169.44)</f>
        <v>1169.44</v>
      </c>
      <c r="J44" s="2">
        <f>IFERROR(__xludf.DUMMYFUNCTION("""COMPUTED_VALUE"""),45355.66666666667)</f>
        <v>45355.66667</v>
      </c>
      <c r="K44" s="1">
        <f>IFERROR(__xludf.DUMMYFUNCTION("""COMPUTED_VALUE"""),1171.32)</f>
        <v>1171.32</v>
      </c>
      <c r="M44" s="2">
        <f>IFERROR(__xludf.DUMMYFUNCTION("""COMPUTED_VALUE"""),45355.66666666667)</f>
        <v>45355.66667</v>
      </c>
      <c r="N44" s="1">
        <f>IFERROR(__xludf.DUMMYFUNCTION("""COMPUTED_VALUE"""),1.9792127E7)</f>
        <v>19792127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IFERROR(__xludf.DUMMYFUNCTION("""COMPUTED_VALUE"""),1170.51)</f>
        <v>1170.51</v>
      </c>
      <c r="D45" s="2">
        <f>IFERROR(__xludf.DUMMYFUNCTION("""COMPUTED_VALUE"""),45356.66666666667)</f>
        <v>45356.66667</v>
      </c>
      <c r="E45" s="1">
        <f>IFERROR(__xludf.DUMMYFUNCTION("""COMPUTED_VALUE"""),1172.05)</f>
        <v>1172.05</v>
      </c>
      <c r="G45" s="2">
        <f>IFERROR(__xludf.DUMMYFUNCTION("""COMPUTED_VALUE"""),45356.66666666667)</f>
        <v>45356.66667</v>
      </c>
      <c r="H45" s="1">
        <f>IFERROR(__xludf.DUMMYFUNCTION("""COMPUTED_VALUE"""),1155.82)</f>
        <v>1155.82</v>
      </c>
      <c r="J45" s="2">
        <f>IFERROR(__xludf.DUMMYFUNCTION("""COMPUTED_VALUE"""),45356.66666666667)</f>
        <v>45356.66667</v>
      </c>
      <c r="K45" s="1">
        <f>IFERROR(__xludf.DUMMYFUNCTION("""COMPUTED_VALUE"""),1159.51)</f>
        <v>1159.51</v>
      </c>
      <c r="M45" s="2">
        <f>IFERROR(__xludf.DUMMYFUNCTION("""COMPUTED_VALUE"""),45356.66666666667)</f>
        <v>45356.66667</v>
      </c>
      <c r="N45" s="1">
        <f>IFERROR(__xludf.DUMMYFUNCTION("""COMPUTED_VALUE"""),2.1093775E7)</f>
        <v>21093775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IFERROR(__xludf.DUMMYFUNCTION("""COMPUTED_VALUE"""),1161.35)</f>
        <v>1161.35</v>
      </c>
      <c r="D46" s="2">
        <f>IFERROR(__xludf.DUMMYFUNCTION("""COMPUTED_VALUE"""),45357.66666666667)</f>
        <v>45357.66667</v>
      </c>
      <c r="E46" s="1">
        <f>IFERROR(__xludf.DUMMYFUNCTION("""COMPUTED_VALUE"""),1175.1)</f>
        <v>1175.1</v>
      </c>
      <c r="G46" s="2">
        <f>IFERROR(__xludf.DUMMYFUNCTION("""COMPUTED_VALUE"""),45357.66666666667)</f>
        <v>45357.66667</v>
      </c>
      <c r="H46" s="1">
        <f>IFERROR(__xludf.DUMMYFUNCTION("""COMPUTED_VALUE"""),1161.35)</f>
        <v>1161.35</v>
      </c>
      <c r="J46" s="2">
        <f>IFERROR(__xludf.DUMMYFUNCTION("""COMPUTED_VALUE"""),45357.66666666667)</f>
        <v>45357.66667</v>
      </c>
      <c r="K46" s="1">
        <f>IFERROR(__xludf.DUMMYFUNCTION("""COMPUTED_VALUE"""),1169.95)</f>
        <v>1169.95</v>
      </c>
      <c r="M46" s="2">
        <f>IFERROR(__xludf.DUMMYFUNCTION("""COMPUTED_VALUE"""),45357.66666666667)</f>
        <v>45357.66667</v>
      </c>
      <c r="N46" s="1">
        <f>IFERROR(__xludf.DUMMYFUNCTION("""COMPUTED_VALUE"""),2.0098823E7)</f>
        <v>20098823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IFERROR(__xludf.DUMMYFUNCTION("""COMPUTED_VALUE"""),1173.3)</f>
        <v>1173.3</v>
      </c>
      <c r="D47" s="2">
        <f>IFERROR(__xludf.DUMMYFUNCTION("""COMPUTED_VALUE"""),45358.66666666667)</f>
        <v>45358.66667</v>
      </c>
      <c r="E47" s="1">
        <f>IFERROR(__xludf.DUMMYFUNCTION("""COMPUTED_VALUE"""),1184.4)</f>
        <v>1184.4</v>
      </c>
      <c r="G47" s="2">
        <f>IFERROR(__xludf.DUMMYFUNCTION("""COMPUTED_VALUE"""),45358.66666666667)</f>
        <v>45358.66667</v>
      </c>
      <c r="H47" s="1">
        <f>IFERROR(__xludf.DUMMYFUNCTION("""COMPUTED_VALUE"""),1173.3)</f>
        <v>1173.3</v>
      </c>
      <c r="J47" s="2">
        <f>IFERROR(__xludf.DUMMYFUNCTION("""COMPUTED_VALUE"""),45358.66666666667)</f>
        <v>45358.66667</v>
      </c>
      <c r="K47" s="1">
        <f>IFERROR(__xludf.DUMMYFUNCTION("""COMPUTED_VALUE"""),1183.48)</f>
        <v>1183.48</v>
      </c>
      <c r="M47" s="2">
        <f>IFERROR(__xludf.DUMMYFUNCTION("""COMPUTED_VALUE"""),45358.66666666667)</f>
        <v>45358.66667</v>
      </c>
      <c r="N47" s="1">
        <f>IFERROR(__xludf.DUMMYFUNCTION("""COMPUTED_VALUE"""),2.2119531E7)</f>
        <v>22119531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IFERROR(__xludf.DUMMYFUNCTION("""COMPUTED_VALUE"""),1184.6)</f>
        <v>1184.6</v>
      </c>
      <c r="D48" s="2">
        <f>IFERROR(__xludf.DUMMYFUNCTION("""COMPUTED_VALUE"""),45359.66666666667)</f>
        <v>45359.66667</v>
      </c>
      <c r="E48" s="1">
        <f>IFERROR(__xludf.DUMMYFUNCTION("""COMPUTED_VALUE"""),1190.48)</f>
        <v>1190.48</v>
      </c>
      <c r="G48" s="2">
        <f>IFERROR(__xludf.DUMMYFUNCTION("""COMPUTED_VALUE"""),45359.66666666667)</f>
        <v>45359.66667</v>
      </c>
      <c r="H48" s="1">
        <f>IFERROR(__xludf.DUMMYFUNCTION("""COMPUTED_VALUE"""),1175.52)</f>
        <v>1175.52</v>
      </c>
      <c r="J48" s="2">
        <f>IFERROR(__xludf.DUMMYFUNCTION("""COMPUTED_VALUE"""),45359.66666666667)</f>
        <v>45359.66667</v>
      </c>
      <c r="K48" s="1">
        <f>IFERROR(__xludf.DUMMYFUNCTION("""COMPUTED_VALUE"""),1180.29)</f>
        <v>1180.29</v>
      </c>
      <c r="M48" s="2">
        <f>IFERROR(__xludf.DUMMYFUNCTION("""COMPUTED_VALUE"""),45359.66666666667)</f>
        <v>45359.66667</v>
      </c>
      <c r="N48" s="1">
        <f>IFERROR(__xludf.DUMMYFUNCTION("""COMPUTED_VALUE"""),1.9611441E7)</f>
        <v>19611441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IFERROR(__xludf.DUMMYFUNCTION("""COMPUTED_VALUE"""),1179.02)</f>
        <v>1179.02</v>
      </c>
      <c r="D49" s="2">
        <f>IFERROR(__xludf.DUMMYFUNCTION("""COMPUTED_VALUE"""),45362.66666666667)</f>
        <v>45362.66667</v>
      </c>
      <c r="E49" s="1">
        <f>IFERROR(__xludf.DUMMYFUNCTION("""COMPUTED_VALUE"""),1179.07)</f>
        <v>1179.07</v>
      </c>
      <c r="G49" s="2">
        <f>IFERROR(__xludf.DUMMYFUNCTION("""COMPUTED_VALUE"""),45362.66666666667)</f>
        <v>45362.66667</v>
      </c>
      <c r="H49" s="1">
        <f>IFERROR(__xludf.DUMMYFUNCTION("""COMPUTED_VALUE"""),1167.26)</f>
        <v>1167.26</v>
      </c>
      <c r="J49" s="2">
        <f>IFERROR(__xludf.DUMMYFUNCTION("""COMPUTED_VALUE"""),45362.66666666667)</f>
        <v>45362.66667</v>
      </c>
      <c r="K49" s="1">
        <f>IFERROR(__xludf.DUMMYFUNCTION("""COMPUTED_VALUE"""),1176.83)</f>
        <v>1176.83</v>
      </c>
      <c r="M49" s="2">
        <f>IFERROR(__xludf.DUMMYFUNCTION("""COMPUTED_VALUE"""),45362.66666666667)</f>
        <v>45362.66667</v>
      </c>
      <c r="N49" s="1">
        <f>IFERROR(__xludf.DUMMYFUNCTION("""COMPUTED_VALUE"""),1.9984493E7)</f>
        <v>19984493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IFERROR(__xludf.DUMMYFUNCTION("""COMPUTED_VALUE"""),1176.85)</f>
        <v>1176.85</v>
      </c>
      <c r="D50" s="2">
        <f>IFERROR(__xludf.DUMMYFUNCTION("""COMPUTED_VALUE"""),45363.66666666667)</f>
        <v>45363.66667</v>
      </c>
      <c r="E50" s="1">
        <f>IFERROR(__xludf.DUMMYFUNCTION("""COMPUTED_VALUE"""),1188.67)</f>
        <v>1188.67</v>
      </c>
      <c r="G50" s="2">
        <f>IFERROR(__xludf.DUMMYFUNCTION("""COMPUTED_VALUE"""),45363.66666666667)</f>
        <v>45363.66667</v>
      </c>
      <c r="H50" s="1">
        <f>IFERROR(__xludf.DUMMYFUNCTION("""COMPUTED_VALUE"""),1172.74)</f>
        <v>1172.74</v>
      </c>
      <c r="J50" s="2">
        <f>IFERROR(__xludf.DUMMYFUNCTION("""COMPUTED_VALUE"""),45363.66666666667)</f>
        <v>45363.66667</v>
      </c>
      <c r="K50" s="1">
        <f>IFERROR(__xludf.DUMMYFUNCTION("""COMPUTED_VALUE"""),1186.76)</f>
        <v>1186.76</v>
      </c>
      <c r="M50" s="2">
        <f>IFERROR(__xludf.DUMMYFUNCTION("""COMPUTED_VALUE"""),45363.66666666667)</f>
        <v>45363.66667</v>
      </c>
      <c r="N50" s="1">
        <f>IFERROR(__xludf.DUMMYFUNCTION("""COMPUTED_VALUE"""),1.9868577E7)</f>
        <v>19868577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IFERROR(__xludf.DUMMYFUNCTION("""COMPUTED_VALUE"""),1188.61)</f>
        <v>1188.61</v>
      </c>
      <c r="D51" s="2">
        <f>IFERROR(__xludf.DUMMYFUNCTION("""COMPUTED_VALUE"""),45364.66666666667)</f>
        <v>45364.66667</v>
      </c>
      <c r="E51" s="1">
        <f>IFERROR(__xludf.DUMMYFUNCTION("""COMPUTED_VALUE"""),1190.8)</f>
        <v>1190.8</v>
      </c>
      <c r="G51" s="2">
        <f>IFERROR(__xludf.DUMMYFUNCTION("""COMPUTED_VALUE"""),45364.66666666667)</f>
        <v>45364.66667</v>
      </c>
      <c r="H51" s="1">
        <f>IFERROR(__xludf.DUMMYFUNCTION("""COMPUTED_VALUE"""),1185.07)</f>
        <v>1185.07</v>
      </c>
      <c r="J51" s="2">
        <f>IFERROR(__xludf.DUMMYFUNCTION("""COMPUTED_VALUE"""),45364.66666666667)</f>
        <v>45364.66667</v>
      </c>
      <c r="K51" s="1">
        <f>IFERROR(__xludf.DUMMYFUNCTION("""COMPUTED_VALUE"""),1188.4)</f>
        <v>1188.4</v>
      </c>
      <c r="M51" s="2">
        <f>IFERROR(__xludf.DUMMYFUNCTION("""COMPUTED_VALUE"""),45364.66666666667)</f>
        <v>45364.66667</v>
      </c>
      <c r="N51" s="1">
        <f>IFERROR(__xludf.DUMMYFUNCTION("""COMPUTED_VALUE"""),2.7608441E7)</f>
        <v>27608441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IFERROR(__xludf.DUMMYFUNCTION("""COMPUTED_VALUE"""),1190.68)</f>
        <v>1190.68</v>
      </c>
      <c r="D52" s="2">
        <f>IFERROR(__xludf.DUMMYFUNCTION("""COMPUTED_VALUE"""),45365.66666666667)</f>
        <v>45365.66667</v>
      </c>
      <c r="E52" s="1">
        <f>IFERROR(__xludf.DUMMYFUNCTION("""COMPUTED_VALUE"""),1194.26)</f>
        <v>1194.26</v>
      </c>
      <c r="G52" s="2">
        <f>IFERROR(__xludf.DUMMYFUNCTION("""COMPUTED_VALUE"""),45365.66666666667)</f>
        <v>45365.66667</v>
      </c>
      <c r="H52" s="1">
        <f>IFERROR(__xludf.DUMMYFUNCTION("""COMPUTED_VALUE"""),1175.64)</f>
        <v>1175.64</v>
      </c>
      <c r="J52" s="2">
        <f>IFERROR(__xludf.DUMMYFUNCTION("""COMPUTED_VALUE"""),45365.66666666667)</f>
        <v>45365.66667</v>
      </c>
      <c r="K52" s="1">
        <f>IFERROR(__xludf.DUMMYFUNCTION("""COMPUTED_VALUE"""),1184.47)</f>
        <v>1184.47</v>
      </c>
      <c r="M52" s="2">
        <f>IFERROR(__xludf.DUMMYFUNCTION("""COMPUTED_VALUE"""),45365.66666666667)</f>
        <v>45365.66667</v>
      </c>
      <c r="N52" s="1">
        <f>IFERROR(__xludf.DUMMYFUNCTION("""COMPUTED_VALUE"""),2.730472E7)</f>
        <v>27304720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IFERROR(__xludf.DUMMYFUNCTION("""COMPUTED_VALUE"""),1184.05)</f>
        <v>1184.05</v>
      </c>
      <c r="D53" s="2">
        <f>IFERROR(__xludf.DUMMYFUNCTION("""COMPUTED_VALUE"""),45366.66666666667)</f>
        <v>45366.66667</v>
      </c>
      <c r="E53" s="1">
        <f>IFERROR(__xludf.DUMMYFUNCTION("""COMPUTED_VALUE"""),1189.44)</f>
        <v>1189.44</v>
      </c>
      <c r="G53" s="2">
        <f>IFERROR(__xludf.DUMMYFUNCTION("""COMPUTED_VALUE"""),45366.66666666667)</f>
        <v>45366.66667</v>
      </c>
      <c r="H53" s="1">
        <f>IFERROR(__xludf.DUMMYFUNCTION("""COMPUTED_VALUE"""),1175.7)</f>
        <v>1175.7</v>
      </c>
      <c r="J53" s="2">
        <f>IFERROR(__xludf.DUMMYFUNCTION("""COMPUTED_VALUE"""),45366.66666666667)</f>
        <v>45366.66667</v>
      </c>
      <c r="K53" s="1">
        <f>IFERROR(__xludf.DUMMYFUNCTION("""COMPUTED_VALUE"""),1183.82)</f>
        <v>1183.82</v>
      </c>
      <c r="M53" s="2">
        <f>IFERROR(__xludf.DUMMYFUNCTION("""COMPUTED_VALUE"""),45366.66666666667)</f>
        <v>45366.66667</v>
      </c>
      <c r="N53" s="1">
        <f>IFERROR(__xludf.DUMMYFUNCTION("""COMPUTED_VALUE"""),5.1870593E7)</f>
        <v>51870593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IFERROR(__xludf.DUMMYFUNCTION("""COMPUTED_VALUE"""),1185.28)</f>
        <v>1185.28</v>
      </c>
      <c r="D54" s="2">
        <f>IFERROR(__xludf.DUMMYFUNCTION("""COMPUTED_VALUE"""),45369.66666666667)</f>
        <v>45369.66667</v>
      </c>
      <c r="E54" s="1">
        <f>IFERROR(__xludf.DUMMYFUNCTION("""COMPUTED_VALUE"""),1191.86)</f>
        <v>1191.86</v>
      </c>
      <c r="G54" s="2">
        <f>IFERROR(__xludf.DUMMYFUNCTION("""COMPUTED_VALUE"""),45369.66666666667)</f>
        <v>45369.66667</v>
      </c>
      <c r="H54" s="1">
        <f>IFERROR(__xludf.DUMMYFUNCTION("""COMPUTED_VALUE"""),1181.03)</f>
        <v>1181.03</v>
      </c>
      <c r="J54" s="2">
        <f>IFERROR(__xludf.DUMMYFUNCTION("""COMPUTED_VALUE"""),45369.66666666667)</f>
        <v>45369.66667</v>
      </c>
      <c r="K54" s="1">
        <f>IFERROR(__xludf.DUMMYFUNCTION("""COMPUTED_VALUE"""),1181.42)</f>
        <v>1181.42</v>
      </c>
      <c r="M54" s="2">
        <f>IFERROR(__xludf.DUMMYFUNCTION("""COMPUTED_VALUE"""),45369.66666666667)</f>
        <v>45369.66667</v>
      </c>
      <c r="N54" s="1">
        <f>IFERROR(__xludf.DUMMYFUNCTION("""COMPUTED_VALUE"""),2.1920347E7)</f>
        <v>21920347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IFERROR(__xludf.DUMMYFUNCTION("""COMPUTED_VALUE"""),1181.53)</f>
        <v>1181.53</v>
      </c>
      <c r="D55" s="2">
        <f>IFERROR(__xludf.DUMMYFUNCTION("""COMPUTED_VALUE"""),45370.66666666667)</f>
        <v>45370.66667</v>
      </c>
      <c r="E55" s="1">
        <f>IFERROR(__xludf.DUMMYFUNCTION("""COMPUTED_VALUE"""),1190.38)</f>
        <v>1190.38</v>
      </c>
      <c r="G55" s="2">
        <f>IFERROR(__xludf.DUMMYFUNCTION("""COMPUTED_VALUE"""),45370.66666666667)</f>
        <v>45370.66667</v>
      </c>
      <c r="H55" s="1">
        <f>IFERROR(__xludf.DUMMYFUNCTION("""COMPUTED_VALUE"""),1181.49)</f>
        <v>1181.49</v>
      </c>
      <c r="J55" s="2">
        <f>IFERROR(__xludf.DUMMYFUNCTION("""COMPUTED_VALUE"""),45370.66666666667)</f>
        <v>45370.66667</v>
      </c>
      <c r="K55" s="1">
        <f>IFERROR(__xludf.DUMMYFUNCTION("""COMPUTED_VALUE"""),1189.65)</f>
        <v>1189.65</v>
      </c>
      <c r="M55" s="2">
        <f>IFERROR(__xludf.DUMMYFUNCTION("""COMPUTED_VALUE"""),45370.66666666667)</f>
        <v>45370.66667</v>
      </c>
      <c r="N55" s="1">
        <f>IFERROR(__xludf.DUMMYFUNCTION("""COMPUTED_VALUE"""),2.5610952E7)</f>
        <v>25610952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IFERROR(__xludf.DUMMYFUNCTION("""COMPUTED_VALUE"""),1189.55)</f>
        <v>1189.55</v>
      </c>
      <c r="D56" s="2">
        <f>IFERROR(__xludf.DUMMYFUNCTION("""COMPUTED_VALUE"""),45371.66666666667)</f>
        <v>45371.66667</v>
      </c>
      <c r="E56" s="1">
        <f>IFERROR(__xludf.DUMMYFUNCTION("""COMPUTED_VALUE"""),1201.88)</f>
        <v>1201.88</v>
      </c>
      <c r="G56" s="2">
        <f>IFERROR(__xludf.DUMMYFUNCTION("""COMPUTED_VALUE"""),45371.66666666667)</f>
        <v>45371.66667</v>
      </c>
      <c r="H56" s="1">
        <f>IFERROR(__xludf.DUMMYFUNCTION("""COMPUTED_VALUE"""),1187.19)</f>
        <v>1187.19</v>
      </c>
      <c r="J56" s="2">
        <f>IFERROR(__xludf.DUMMYFUNCTION("""COMPUTED_VALUE"""),45371.66666666667)</f>
        <v>45371.66667</v>
      </c>
      <c r="K56" s="1">
        <f>IFERROR(__xludf.DUMMYFUNCTION("""COMPUTED_VALUE"""),1201.27)</f>
        <v>1201.27</v>
      </c>
      <c r="M56" s="2">
        <f>IFERROR(__xludf.DUMMYFUNCTION("""COMPUTED_VALUE"""),45371.66666666667)</f>
        <v>45371.66667</v>
      </c>
      <c r="N56" s="1">
        <f>IFERROR(__xludf.DUMMYFUNCTION("""COMPUTED_VALUE"""),2.3179029E7)</f>
        <v>23179029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IFERROR(__xludf.DUMMYFUNCTION("""COMPUTED_VALUE"""),1203.02)</f>
        <v>1203.02</v>
      </c>
      <c r="D57" s="2">
        <f>IFERROR(__xludf.DUMMYFUNCTION("""COMPUTED_VALUE"""),45372.66666666667)</f>
        <v>45372.66667</v>
      </c>
      <c r="E57" s="1">
        <f>IFERROR(__xludf.DUMMYFUNCTION("""COMPUTED_VALUE"""),1220.16)</f>
        <v>1220.16</v>
      </c>
      <c r="G57" s="2">
        <f>IFERROR(__xludf.DUMMYFUNCTION("""COMPUTED_VALUE"""),45372.66666666667)</f>
        <v>45372.66667</v>
      </c>
      <c r="H57" s="1">
        <f>IFERROR(__xludf.DUMMYFUNCTION("""COMPUTED_VALUE"""),1203.02)</f>
        <v>1203.02</v>
      </c>
      <c r="J57" s="2">
        <f>IFERROR(__xludf.DUMMYFUNCTION("""COMPUTED_VALUE"""),45372.66666666667)</f>
        <v>45372.66667</v>
      </c>
      <c r="K57" s="1">
        <f>IFERROR(__xludf.DUMMYFUNCTION("""COMPUTED_VALUE"""),1219.49)</f>
        <v>1219.49</v>
      </c>
      <c r="M57" s="2">
        <f>IFERROR(__xludf.DUMMYFUNCTION("""COMPUTED_VALUE"""),45372.66666666667)</f>
        <v>45372.66667</v>
      </c>
      <c r="N57" s="1">
        <f>IFERROR(__xludf.DUMMYFUNCTION("""COMPUTED_VALUE"""),2.679702E7)</f>
        <v>26797020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IFERROR(__xludf.DUMMYFUNCTION("""COMPUTED_VALUE"""),1219.69)</f>
        <v>1219.69</v>
      </c>
      <c r="D58" s="2">
        <f>IFERROR(__xludf.DUMMYFUNCTION("""COMPUTED_VALUE"""),45373.66666666667)</f>
        <v>45373.66667</v>
      </c>
      <c r="E58" s="1">
        <f>IFERROR(__xludf.DUMMYFUNCTION("""COMPUTED_VALUE"""),1220.62)</f>
        <v>1220.62</v>
      </c>
      <c r="G58" s="2">
        <f>IFERROR(__xludf.DUMMYFUNCTION("""COMPUTED_VALUE"""),45373.66666666667)</f>
        <v>45373.66667</v>
      </c>
      <c r="H58" s="1">
        <f>IFERROR(__xludf.DUMMYFUNCTION("""COMPUTED_VALUE"""),1208.45)</f>
        <v>1208.45</v>
      </c>
      <c r="J58" s="2">
        <f>IFERROR(__xludf.DUMMYFUNCTION("""COMPUTED_VALUE"""),45373.66666666667)</f>
        <v>45373.66667</v>
      </c>
      <c r="K58" s="1">
        <f>IFERROR(__xludf.DUMMYFUNCTION("""COMPUTED_VALUE"""),1210.96)</f>
        <v>1210.96</v>
      </c>
      <c r="M58" s="2">
        <f>IFERROR(__xludf.DUMMYFUNCTION("""COMPUTED_VALUE"""),45373.66666666667)</f>
        <v>45373.66667</v>
      </c>
      <c r="N58" s="1">
        <f>IFERROR(__xludf.DUMMYFUNCTION("""COMPUTED_VALUE"""),1.6385169E7)</f>
        <v>16385169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IFERROR(__xludf.DUMMYFUNCTION("""COMPUTED_VALUE"""),1210.76)</f>
        <v>1210.76</v>
      </c>
      <c r="D59" s="2">
        <f>IFERROR(__xludf.DUMMYFUNCTION("""COMPUTED_VALUE"""),45376.66666666667)</f>
        <v>45376.66667</v>
      </c>
      <c r="E59" s="1">
        <f>IFERROR(__xludf.DUMMYFUNCTION("""COMPUTED_VALUE"""),1214.47)</f>
        <v>1214.47</v>
      </c>
      <c r="G59" s="2">
        <f>IFERROR(__xludf.DUMMYFUNCTION("""COMPUTED_VALUE"""),45376.66666666667)</f>
        <v>45376.66667</v>
      </c>
      <c r="H59" s="1">
        <f>IFERROR(__xludf.DUMMYFUNCTION("""COMPUTED_VALUE"""),1202.6)</f>
        <v>1202.6</v>
      </c>
      <c r="J59" s="2">
        <f>IFERROR(__xludf.DUMMYFUNCTION("""COMPUTED_VALUE"""),45376.66666666667)</f>
        <v>45376.66667</v>
      </c>
      <c r="K59" s="1">
        <f>IFERROR(__xludf.DUMMYFUNCTION("""COMPUTED_VALUE"""),1202.98)</f>
        <v>1202.98</v>
      </c>
      <c r="M59" s="2">
        <f>IFERROR(__xludf.DUMMYFUNCTION("""COMPUTED_VALUE"""),45376.66666666667)</f>
        <v>45376.66667</v>
      </c>
      <c r="N59" s="1">
        <f>IFERROR(__xludf.DUMMYFUNCTION("""COMPUTED_VALUE"""),1.6669564E7)</f>
        <v>16669564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IFERROR(__xludf.DUMMYFUNCTION("""COMPUTED_VALUE"""),1202.94)</f>
        <v>1202.94</v>
      </c>
      <c r="D60" s="2">
        <f>IFERROR(__xludf.DUMMYFUNCTION("""COMPUTED_VALUE"""),45377.66666666667)</f>
        <v>45377.66667</v>
      </c>
      <c r="E60" s="1">
        <f>IFERROR(__xludf.DUMMYFUNCTION("""COMPUTED_VALUE"""),1208.96)</f>
        <v>1208.96</v>
      </c>
      <c r="G60" s="2">
        <f>IFERROR(__xludf.DUMMYFUNCTION("""COMPUTED_VALUE"""),45377.66666666667)</f>
        <v>45377.66667</v>
      </c>
      <c r="H60" s="1">
        <f>IFERROR(__xludf.DUMMYFUNCTION("""COMPUTED_VALUE"""),1202.5)</f>
        <v>1202.5</v>
      </c>
      <c r="J60" s="2">
        <f>IFERROR(__xludf.DUMMYFUNCTION("""COMPUTED_VALUE"""),45377.66666666667)</f>
        <v>45377.66667</v>
      </c>
      <c r="K60" s="1">
        <f>IFERROR(__xludf.DUMMYFUNCTION("""COMPUTED_VALUE"""),1203.06)</f>
        <v>1203.06</v>
      </c>
      <c r="M60" s="2">
        <f>IFERROR(__xludf.DUMMYFUNCTION("""COMPUTED_VALUE"""),45377.66666666667)</f>
        <v>45377.66667</v>
      </c>
      <c r="N60" s="1">
        <f>IFERROR(__xludf.DUMMYFUNCTION("""COMPUTED_VALUE"""),1.8345439E7)</f>
        <v>18345439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IFERROR(__xludf.DUMMYFUNCTION("""COMPUTED_VALUE"""),1206.72)</f>
        <v>1206.72</v>
      </c>
      <c r="D61" s="2">
        <f>IFERROR(__xludf.DUMMYFUNCTION("""COMPUTED_VALUE"""),45378.66666666667)</f>
        <v>45378.66667</v>
      </c>
      <c r="E61" s="1">
        <f>IFERROR(__xludf.DUMMYFUNCTION("""COMPUTED_VALUE"""),1220.27)</f>
        <v>1220.27</v>
      </c>
      <c r="G61" s="2">
        <f>IFERROR(__xludf.DUMMYFUNCTION("""COMPUTED_VALUE"""),45378.66666666667)</f>
        <v>45378.66667</v>
      </c>
      <c r="H61" s="1">
        <f>IFERROR(__xludf.DUMMYFUNCTION("""COMPUTED_VALUE"""),1205.65)</f>
        <v>1205.65</v>
      </c>
      <c r="J61" s="2">
        <f>IFERROR(__xludf.DUMMYFUNCTION("""COMPUTED_VALUE"""),45378.66666666667)</f>
        <v>45378.66667</v>
      </c>
      <c r="K61" s="1">
        <f>IFERROR(__xludf.DUMMYFUNCTION("""COMPUTED_VALUE"""),1219.95)</f>
        <v>1219.95</v>
      </c>
      <c r="M61" s="2">
        <f>IFERROR(__xludf.DUMMYFUNCTION("""COMPUTED_VALUE"""),45378.66666666667)</f>
        <v>45378.66667</v>
      </c>
      <c r="N61" s="1">
        <f>IFERROR(__xludf.DUMMYFUNCTION("""COMPUTED_VALUE"""),1.9997231E7)</f>
        <v>19997231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IFERROR(__xludf.DUMMYFUNCTION("""COMPUTED_VALUE"""),1220.09)</f>
        <v>1220.09</v>
      </c>
      <c r="D62" s="2">
        <f>IFERROR(__xludf.DUMMYFUNCTION("""COMPUTED_VALUE"""),45379.66666666667)</f>
        <v>45379.66667</v>
      </c>
      <c r="E62" s="1">
        <f>IFERROR(__xludf.DUMMYFUNCTION("""COMPUTED_VALUE"""),1221.24)</f>
        <v>1221.24</v>
      </c>
      <c r="G62" s="2">
        <f>IFERROR(__xludf.DUMMYFUNCTION("""COMPUTED_VALUE"""),45379.66666666667)</f>
        <v>45379.66667</v>
      </c>
      <c r="H62" s="1">
        <f>IFERROR(__xludf.DUMMYFUNCTION("""COMPUTED_VALUE"""),1214.92)</f>
        <v>1214.92</v>
      </c>
      <c r="J62" s="2">
        <f>IFERROR(__xludf.DUMMYFUNCTION("""COMPUTED_VALUE"""),45379.66666666667)</f>
        <v>45379.66667</v>
      </c>
      <c r="K62" s="1">
        <f>IFERROR(__xludf.DUMMYFUNCTION("""COMPUTED_VALUE"""),1217.59)</f>
        <v>1217.59</v>
      </c>
      <c r="M62" s="2">
        <f>IFERROR(__xludf.DUMMYFUNCTION("""COMPUTED_VALUE"""),45379.66666666667)</f>
        <v>45379.66667</v>
      </c>
      <c r="N62" s="1">
        <f>IFERROR(__xludf.DUMMYFUNCTION("""COMPUTED_VALUE"""),1.9167974E7)</f>
        <v>19167974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IFERROR(__xludf.DUMMYFUNCTION("""COMPUTED_VALUE"""),1217.52)</f>
        <v>1217.52</v>
      </c>
      <c r="D63" s="2">
        <f>IFERROR(__xludf.DUMMYFUNCTION("""COMPUTED_VALUE"""),45383.66666666667)</f>
        <v>45383.66667</v>
      </c>
      <c r="E63" s="1">
        <f>IFERROR(__xludf.DUMMYFUNCTION("""COMPUTED_VALUE"""),1217.52)</f>
        <v>1217.52</v>
      </c>
      <c r="G63" s="2">
        <f>IFERROR(__xludf.DUMMYFUNCTION("""COMPUTED_VALUE"""),45383.66666666667)</f>
        <v>45383.66667</v>
      </c>
      <c r="H63" s="1">
        <f>IFERROR(__xludf.DUMMYFUNCTION("""COMPUTED_VALUE"""),1204.04)</f>
        <v>1204.04</v>
      </c>
      <c r="J63" s="2">
        <f>IFERROR(__xludf.DUMMYFUNCTION("""COMPUTED_VALUE"""),45383.66666666667)</f>
        <v>45383.66667</v>
      </c>
      <c r="K63" s="1">
        <f>IFERROR(__xludf.DUMMYFUNCTION("""COMPUTED_VALUE"""),1204.73)</f>
        <v>1204.73</v>
      </c>
      <c r="M63" s="2">
        <f>IFERROR(__xludf.DUMMYFUNCTION("""COMPUTED_VALUE"""),45383.66666666667)</f>
        <v>45383.66667</v>
      </c>
      <c r="N63" s="1">
        <f>IFERROR(__xludf.DUMMYFUNCTION("""COMPUTED_VALUE"""),1.9414291E7)</f>
        <v>19414291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IFERROR(__xludf.DUMMYFUNCTION("""COMPUTED_VALUE"""),1204.08)</f>
        <v>1204.08</v>
      </c>
      <c r="D64" s="2">
        <f>IFERROR(__xludf.DUMMYFUNCTION("""COMPUTED_VALUE"""),45384.66666666667)</f>
        <v>45384.66667</v>
      </c>
      <c r="E64" s="1">
        <f>IFERROR(__xludf.DUMMYFUNCTION("""COMPUTED_VALUE"""),1204.08)</f>
        <v>1204.08</v>
      </c>
      <c r="G64" s="2">
        <f>IFERROR(__xludf.DUMMYFUNCTION("""COMPUTED_VALUE"""),45384.66666666667)</f>
        <v>45384.66667</v>
      </c>
      <c r="H64" s="1">
        <f>IFERROR(__xludf.DUMMYFUNCTION("""COMPUTED_VALUE"""),1192.25)</f>
        <v>1192.25</v>
      </c>
      <c r="J64" s="2">
        <f>IFERROR(__xludf.DUMMYFUNCTION("""COMPUTED_VALUE"""),45384.66666666667)</f>
        <v>45384.66667</v>
      </c>
      <c r="K64" s="1">
        <f>IFERROR(__xludf.DUMMYFUNCTION("""COMPUTED_VALUE"""),1195.52)</f>
        <v>1195.52</v>
      </c>
      <c r="M64" s="2">
        <f>IFERROR(__xludf.DUMMYFUNCTION("""COMPUTED_VALUE"""),45384.66666666667)</f>
        <v>45384.66667</v>
      </c>
      <c r="N64" s="1">
        <f>IFERROR(__xludf.DUMMYFUNCTION("""COMPUTED_VALUE"""),2.2072007E7)</f>
        <v>22072007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IFERROR(__xludf.DUMMYFUNCTION("""COMPUTED_VALUE"""),1194.83)</f>
        <v>1194.83</v>
      </c>
      <c r="D65" s="2">
        <f>IFERROR(__xludf.DUMMYFUNCTION("""COMPUTED_VALUE"""),45385.66666666667)</f>
        <v>45385.66667</v>
      </c>
      <c r="E65" s="1">
        <f>IFERROR(__xludf.DUMMYFUNCTION("""COMPUTED_VALUE"""),1206.55)</f>
        <v>1206.55</v>
      </c>
      <c r="G65" s="2">
        <f>IFERROR(__xludf.DUMMYFUNCTION("""COMPUTED_VALUE"""),45385.66666666667)</f>
        <v>45385.66667</v>
      </c>
      <c r="H65" s="1">
        <f>IFERROR(__xludf.DUMMYFUNCTION("""COMPUTED_VALUE"""),1193.99)</f>
        <v>1193.99</v>
      </c>
      <c r="J65" s="2">
        <f>IFERROR(__xludf.DUMMYFUNCTION("""COMPUTED_VALUE"""),45385.66666666667)</f>
        <v>45385.66667</v>
      </c>
      <c r="K65" s="1">
        <f>IFERROR(__xludf.DUMMYFUNCTION("""COMPUTED_VALUE"""),1203.83)</f>
        <v>1203.83</v>
      </c>
      <c r="M65" s="2">
        <f>IFERROR(__xludf.DUMMYFUNCTION("""COMPUTED_VALUE"""),45385.66666666667)</f>
        <v>45385.66667</v>
      </c>
      <c r="N65" s="1">
        <f>IFERROR(__xludf.DUMMYFUNCTION("""COMPUTED_VALUE"""),2.1715845E7)</f>
        <v>21715845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IFERROR(__xludf.DUMMYFUNCTION("""COMPUTED_VALUE"""),1205.82)</f>
        <v>1205.82</v>
      </c>
      <c r="D66" s="2">
        <f>IFERROR(__xludf.DUMMYFUNCTION("""COMPUTED_VALUE"""),45386.66666666667)</f>
        <v>45386.66667</v>
      </c>
      <c r="E66" s="1">
        <f>IFERROR(__xludf.DUMMYFUNCTION("""COMPUTED_VALUE"""),1218.49)</f>
        <v>1218.49</v>
      </c>
      <c r="G66" s="2">
        <f>IFERROR(__xludf.DUMMYFUNCTION("""COMPUTED_VALUE"""),45386.66666666667)</f>
        <v>45386.66667</v>
      </c>
      <c r="H66" s="1">
        <f>IFERROR(__xludf.DUMMYFUNCTION("""COMPUTED_VALUE"""),1190.25)</f>
        <v>1190.25</v>
      </c>
      <c r="J66" s="2">
        <f>IFERROR(__xludf.DUMMYFUNCTION("""COMPUTED_VALUE"""),45386.66666666667)</f>
        <v>45386.66667</v>
      </c>
      <c r="K66" s="1">
        <f>IFERROR(__xludf.DUMMYFUNCTION("""COMPUTED_VALUE"""),1192.8)</f>
        <v>1192.8</v>
      </c>
      <c r="M66" s="2">
        <f>IFERROR(__xludf.DUMMYFUNCTION("""COMPUTED_VALUE"""),45386.66666666667)</f>
        <v>45386.66667</v>
      </c>
      <c r="N66" s="1">
        <f>IFERROR(__xludf.DUMMYFUNCTION("""COMPUTED_VALUE"""),2.0179824E7)</f>
        <v>20179824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IFERROR(__xludf.DUMMYFUNCTION("""COMPUTED_VALUE"""),1194.46)</f>
        <v>1194.46</v>
      </c>
      <c r="D67" s="2">
        <f>IFERROR(__xludf.DUMMYFUNCTION("""COMPUTED_VALUE"""),45387.66666666667)</f>
        <v>45387.66667</v>
      </c>
      <c r="E67" s="1">
        <f>IFERROR(__xludf.DUMMYFUNCTION("""COMPUTED_VALUE"""),1208.67)</f>
        <v>1208.67</v>
      </c>
      <c r="G67" s="2">
        <f>IFERROR(__xludf.DUMMYFUNCTION("""COMPUTED_VALUE"""),45387.66666666667)</f>
        <v>45387.66667</v>
      </c>
      <c r="H67" s="1">
        <f>IFERROR(__xludf.DUMMYFUNCTION("""COMPUTED_VALUE"""),1194.29)</f>
        <v>1194.29</v>
      </c>
      <c r="J67" s="2">
        <f>IFERROR(__xludf.DUMMYFUNCTION("""COMPUTED_VALUE"""),45387.66666666667)</f>
        <v>45387.66667</v>
      </c>
      <c r="K67" s="1">
        <f>IFERROR(__xludf.DUMMYFUNCTION("""COMPUTED_VALUE"""),1205.6)</f>
        <v>1205.6</v>
      </c>
      <c r="M67" s="2">
        <f>IFERROR(__xludf.DUMMYFUNCTION("""COMPUTED_VALUE"""),45387.66666666667)</f>
        <v>45387.66667</v>
      </c>
      <c r="N67" s="1">
        <f>IFERROR(__xludf.DUMMYFUNCTION("""COMPUTED_VALUE"""),1.7880661E7)</f>
        <v>17880661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IFERROR(__xludf.DUMMYFUNCTION("""COMPUTED_VALUE"""),1206.77)</f>
        <v>1206.77</v>
      </c>
      <c r="D68" s="2">
        <f>IFERROR(__xludf.DUMMYFUNCTION("""COMPUTED_VALUE"""),45390.66666666667)</f>
        <v>45390.66667</v>
      </c>
      <c r="E68" s="1">
        <f>IFERROR(__xludf.DUMMYFUNCTION("""COMPUTED_VALUE"""),1212.03)</f>
        <v>1212.03</v>
      </c>
      <c r="G68" s="2">
        <f>IFERROR(__xludf.DUMMYFUNCTION("""COMPUTED_VALUE"""),45390.66666666667)</f>
        <v>45390.66667</v>
      </c>
      <c r="H68" s="1">
        <f>IFERROR(__xludf.DUMMYFUNCTION("""COMPUTED_VALUE"""),1203.51)</f>
        <v>1203.51</v>
      </c>
      <c r="J68" s="2">
        <f>IFERROR(__xludf.DUMMYFUNCTION("""COMPUTED_VALUE"""),45390.66666666667)</f>
        <v>45390.66667</v>
      </c>
      <c r="K68" s="1">
        <f>IFERROR(__xludf.DUMMYFUNCTION("""COMPUTED_VALUE"""),1204.64)</f>
        <v>1204.64</v>
      </c>
      <c r="M68" s="2">
        <f>IFERROR(__xludf.DUMMYFUNCTION("""COMPUTED_VALUE"""),45390.66666666667)</f>
        <v>45390.66667</v>
      </c>
      <c r="N68" s="1">
        <f>IFERROR(__xludf.DUMMYFUNCTION("""COMPUTED_VALUE"""),1.7155438E7)</f>
        <v>17155438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IFERROR(__xludf.DUMMYFUNCTION("""COMPUTED_VALUE"""),1206.07)</f>
        <v>1206.07</v>
      </c>
      <c r="D69" s="2">
        <f>IFERROR(__xludf.DUMMYFUNCTION("""COMPUTED_VALUE"""),45391.66666666667)</f>
        <v>45391.66667</v>
      </c>
      <c r="E69" s="1">
        <f>IFERROR(__xludf.DUMMYFUNCTION("""COMPUTED_VALUE"""),1211.75)</f>
        <v>1211.75</v>
      </c>
      <c r="G69" s="2">
        <f>IFERROR(__xludf.DUMMYFUNCTION("""COMPUTED_VALUE"""),45391.66666666667)</f>
        <v>45391.66667</v>
      </c>
      <c r="H69" s="1">
        <f>IFERROR(__xludf.DUMMYFUNCTION("""COMPUTED_VALUE"""),1190.51)</f>
        <v>1190.51</v>
      </c>
      <c r="J69" s="2">
        <f>IFERROR(__xludf.DUMMYFUNCTION("""COMPUTED_VALUE"""),45391.66666666667)</f>
        <v>45391.66667</v>
      </c>
      <c r="K69" s="1">
        <f>IFERROR(__xludf.DUMMYFUNCTION("""COMPUTED_VALUE"""),1207.29)</f>
        <v>1207.29</v>
      </c>
      <c r="M69" s="2">
        <f>IFERROR(__xludf.DUMMYFUNCTION("""COMPUTED_VALUE"""),45391.66666666667)</f>
        <v>45391.66667</v>
      </c>
      <c r="N69" s="1">
        <f>IFERROR(__xludf.DUMMYFUNCTION("""COMPUTED_VALUE"""),1.7394888E7)</f>
        <v>17394888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IFERROR(__xludf.DUMMYFUNCTION("""COMPUTED_VALUE"""),1202.0)</f>
        <v>1202</v>
      </c>
      <c r="D70" s="2">
        <f>IFERROR(__xludf.DUMMYFUNCTION("""COMPUTED_VALUE"""),45392.66666666667)</f>
        <v>45392.66667</v>
      </c>
      <c r="E70" s="1">
        <f>IFERROR(__xludf.DUMMYFUNCTION("""COMPUTED_VALUE"""),1202.0)</f>
        <v>1202</v>
      </c>
      <c r="G70" s="2">
        <f>IFERROR(__xludf.DUMMYFUNCTION("""COMPUTED_VALUE"""),45392.66666666667)</f>
        <v>45392.66667</v>
      </c>
      <c r="H70" s="1">
        <f>IFERROR(__xludf.DUMMYFUNCTION("""COMPUTED_VALUE"""),1183.89)</f>
        <v>1183.89</v>
      </c>
      <c r="J70" s="2">
        <f>IFERROR(__xludf.DUMMYFUNCTION("""COMPUTED_VALUE"""),45392.66666666667)</f>
        <v>45392.66667</v>
      </c>
      <c r="K70" s="1">
        <f>IFERROR(__xludf.DUMMYFUNCTION("""COMPUTED_VALUE"""),1190.8)</f>
        <v>1190.8</v>
      </c>
      <c r="M70" s="2">
        <f>IFERROR(__xludf.DUMMYFUNCTION("""COMPUTED_VALUE"""),45392.66666666667)</f>
        <v>45392.66667</v>
      </c>
      <c r="N70" s="1">
        <f>IFERROR(__xludf.DUMMYFUNCTION("""COMPUTED_VALUE"""),1.6043956E7)</f>
        <v>16043956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IFERROR(__xludf.DUMMYFUNCTION("""COMPUTED_VALUE"""),1191.08)</f>
        <v>1191.08</v>
      </c>
      <c r="D71" s="2">
        <f>IFERROR(__xludf.DUMMYFUNCTION("""COMPUTED_VALUE"""),45393.66666666667)</f>
        <v>45393.66667</v>
      </c>
      <c r="E71" s="1">
        <f>IFERROR(__xludf.DUMMYFUNCTION("""COMPUTED_VALUE"""),1196.39)</f>
        <v>1196.39</v>
      </c>
      <c r="G71" s="2">
        <f>IFERROR(__xludf.DUMMYFUNCTION("""COMPUTED_VALUE"""),45393.66666666667)</f>
        <v>45393.66667</v>
      </c>
      <c r="H71" s="1">
        <f>IFERROR(__xludf.DUMMYFUNCTION("""COMPUTED_VALUE"""),1183.47)</f>
        <v>1183.47</v>
      </c>
      <c r="J71" s="2">
        <f>IFERROR(__xludf.DUMMYFUNCTION("""COMPUTED_VALUE"""),45393.66666666667)</f>
        <v>45393.66667</v>
      </c>
      <c r="K71" s="1">
        <f>IFERROR(__xludf.DUMMYFUNCTION("""COMPUTED_VALUE"""),1190.31)</f>
        <v>1190.31</v>
      </c>
      <c r="M71" s="2">
        <f>IFERROR(__xludf.DUMMYFUNCTION("""COMPUTED_VALUE"""),45393.66666666667)</f>
        <v>45393.66667</v>
      </c>
      <c r="N71" s="1">
        <f>IFERROR(__xludf.DUMMYFUNCTION("""COMPUTED_VALUE"""),1.5903671E7)</f>
        <v>15903671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IFERROR(__xludf.DUMMYFUNCTION("""COMPUTED_VALUE"""),1188.33)</f>
        <v>1188.33</v>
      </c>
      <c r="D72" s="2">
        <f>IFERROR(__xludf.DUMMYFUNCTION("""COMPUTED_VALUE"""),45394.66666666667)</f>
        <v>45394.66667</v>
      </c>
      <c r="E72" s="1">
        <f>IFERROR(__xludf.DUMMYFUNCTION("""COMPUTED_VALUE"""),1188.33)</f>
        <v>1188.33</v>
      </c>
      <c r="G72" s="2">
        <f>IFERROR(__xludf.DUMMYFUNCTION("""COMPUTED_VALUE"""),45394.66666666667)</f>
        <v>45394.66667</v>
      </c>
      <c r="H72" s="1">
        <f>IFERROR(__xludf.DUMMYFUNCTION("""COMPUTED_VALUE"""),1169.04)</f>
        <v>1169.04</v>
      </c>
      <c r="J72" s="2">
        <f>IFERROR(__xludf.DUMMYFUNCTION("""COMPUTED_VALUE"""),45394.66666666667)</f>
        <v>45394.66667</v>
      </c>
      <c r="K72" s="1">
        <f>IFERROR(__xludf.DUMMYFUNCTION("""COMPUTED_VALUE"""),1174.7)</f>
        <v>1174.7</v>
      </c>
      <c r="M72" s="2">
        <f>IFERROR(__xludf.DUMMYFUNCTION("""COMPUTED_VALUE"""),45394.66666666667)</f>
        <v>45394.66667</v>
      </c>
      <c r="N72" s="1">
        <f>IFERROR(__xludf.DUMMYFUNCTION("""COMPUTED_VALUE"""),1.6785901E7)</f>
        <v>16785901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IFERROR(__xludf.DUMMYFUNCTION("""COMPUTED_VALUE"""),1181.37)</f>
        <v>1181.37</v>
      </c>
      <c r="D73" s="2">
        <f>IFERROR(__xludf.DUMMYFUNCTION("""COMPUTED_VALUE"""),45397.66666666667)</f>
        <v>45397.66667</v>
      </c>
      <c r="E73" s="1">
        <f>IFERROR(__xludf.DUMMYFUNCTION("""COMPUTED_VALUE"""),1192.12)</f>
        <v>1192.12</v>
      </c>
      <c r="G73" s="2">
        <f>IFERROR(__xludf.DUMMYFUNCTION("""COMPUTED_VALUE"""),45397.66666666667)</f>
        <v>45397.66667</v>
      </c>
      <c r="H73" s="1">
        <f>IFERROR(__xludf.DUMMYFUNCTION("""COMPUTED_VALUE"""),1163.16)</f>
        <v>1163.16</v>
      </c>
      <c r="J73" s="2">
        <f>IFERROR(__xludf.DUMMYFUNCTION("""COMPUTED_VALUE"""),45397.66666666667)</f>
        <v>45397.66667</v>
      </c>
      <c r="K73" s="1">
        <f>IFERROR(__xludf.DUMMYFUNCTION("""COMPUTED_VALUE"""),1166.35)</f>
        <v>1166.35</v>
      </c>
      <c r="M73" s="2">
        <f>IFERROR(__xludf.DUMMYFUNCTION("""COMPUTED_VALUE"""),45397.66666666667)</f>
        <v>45397.66667</v>
      </c>
      <c r="N73" s="1">
        <f>IFERROR(__xludf.DUMMYFUNCTION("""COMPUTED_VALUE"""),1.798184E7)</f>
        <v>17981840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IFERROR(__xludf.DUMMYFUNCTION("""COMPUTED_VALUE"""),1165.12)</f>
        <v>1165.12</v>
      </c>
      <c r="D74" s="2">
        <f>IFERROR(__xludf.DUMMYFUNCTION("""COMPUTED_VALUE"""),45398.66666666667)</f>
        <v>45398.66667</v>
      </c>
      <c r="E74" s="1">
        <f>IFERROR(__xludf.DUMMYFUNCTION("""COMPUTED_VALUE"""),1168.97)</f>
        <v>1168.97</v>
      </c>
      <c r="G74" s="2">
        <f>IFERROR(__xludf.DUMMYFUNCTION("""COMPUTED_VALUE"""),45398.66666666667)</f>
        <v>45398.66667</v>
      </c>
      <c r="H74" s="1">
        <f>IFERROR(__xludf.DUMMYFUNCTION("""COMPUTED_VALUE"""),1155.31)</f>
        <v>1155.31</v>
      </c>
      <c r="J74" s="2">
        <f>IFERROR(__xludf.DUMMYFUNCTION("""COMPUTED_VALUE"""),45398.66666666667)</f>
        <v>45398.66667</v>
      </c>
      <c r="K74" s="1">
        <f>IFERROR(__xludf.DUMMYFUNCTION("""COMPUTED_VALUE"""),1162.89)</f>
        <v>1162.89</v>
      </c>
      <c r="M74" s="2">
        <f>IFERROR(__xludf.DUMMYFUNCTION("""COMPUTED_VALUE"""),45398.66666666667)</f>
        <v>45398.66667</v>
      </c>
      <c r="N74" s="1">
        <f>IFERROR(__xludf.DUMMYFUNCTION("""COMPUTED_VALUE"""),1.7074837E7)</f>
        <v>17074837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IFERROR(__xludf.DUMMYFUNCTION("""COMPUTED_VALUE"""),1164.36)</f>
        <v>1164.36</v>
      </c>
      <c r="D75" s="2">
        <f>IFERROR(__xludf.DUMMYFUNCTION("""COMPUTED_VALUE"""),45399.66666666667)</f>
        <v>45399.66667</v>
      </c>
      <c r="E75" s="1">
        <f>IFERROR(__xludf.DUMMYFUNCTION("""COMPUTED_VALUE"""),1167.9)</f>
        <v>1167.9</v>
      </c>
      <c r="G75" s="2">
        <f>IFERROR(__xludf.DUMMYFUNCTION("""COMPUTED_VALUE"""),45399.66666666667)</f>
        <v>45399.66667</v>
      </c>
      <c r="H75" s="1">
        <f>IFERROR(__xludf.DUMMYFUNCTION("""COMPUTED_VALUE"""),1147.0)</f>
        <v>1147</v>
      </c>
      <c r="J75" s="2">
        <f>IFERROR(__xludf.DUMMYFUNCTION("""COMPUTED_VALUE"""),45399.66666666667)</f>
        <v>45399.66667</v>
      </c>
      <c r="K75" s="1">
        <f>IFERROR(__xludf.DUMMYFUNCTION("""COMPUTED_VALUE"""),1152.07)</f>
        <v>1152.07</v>
      </c>
      <c r="M75" s="2">
        <f>IFERROR(__xludf.DUMMYFUNCTION("""COMPUTED_VALUE"""),45399.66666666667)</f>
        <v>45399.66667</v>
      </c>
      <c r="N75" s="1">
        <f>IFERROR(__xludf.DUMMYFUNCTION("""COMPUTED_VALUE"""),1.8997143E7)</f>
        <v>18997143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IFERROR(__xludf.DUMMYFUNCTION("""COMPUTED_VALUE"""),1154.06)</f>
        <v>1154.06</v>
      </c>
      <c r="D76" s="2">
        <f>IFERROR(__xludf.DUMMYFUNCTION("""COMPUTED_VALUE"""),45400.66666666667)</f>
        <v>45400.66667</v>
      </c>
      <c r="E76" s="1">
        <f>IFERROR(__xludf.DUMMYFUNCTION("""COMPUTED_VALUE"""),1161.22)</f>
        <v>1161.22</v>
      </c>
      <c r="G76" s="2">
        <f>IFERROR(__xludf.DUMMYFUNCTION("""COMPUTED_VALUE"""),45400.66666666667)</f>
        <v>45400.66667</v>
      </c>
      <c r="H76" s="1">
        <f>IFERROR(__xludf.DUMMYFUNCTION("""COMPUTED_VALUE"""),1145.99)</f>
        <v>1145.99</v>
      </c>
      <c r="J76" s="2">
        <f>IFERROR(__xludf.DUMMYFUNCTION("""COMPUTED_VALUE"""),45400.66666666667)</f>
        <v>45400.66667</v>
      </c>
      <c r="K76" s="1">
        <f>IFERROR(__xludf.DUMMYFUNCTION("""COMPUTED_VALUE"""),1147.23)</f>
        <v>1147.23</v>
      </c>
      <c r="M76" s="2">
        <f>IFERROR(__xludf.DUMMYFUNCTION("""COMPUTED_VALUE"""),45400.66666666667)</f>
        <v>45400.66667</v>
      </c>
      <c r="N76" s="1">
        <f>IFERROR(__xludf.DUMMYFUNCTION("""COMPUTED_VALUE"""),1.6408236E7)</f>
        <v>16408236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IFERROR(__xludf.DUMMYFUNCTION("""COMPUTED_VALUE"""),1147.85)</f>
        <v>1147.85</v>
      </c>
      <c r="D77" s="2">
        <f>IFERROR(__xludf.DUMMYFUNCTION("""COMPUTED_VALUE"""),45401.66666666667)</f>
        <v>45401.66667</v>
      </c>
      <c r="E77" s="1">
        <f>IFERROR(__xludf.DUMMYFUNCTION("""COMPUTED_VALUE"""),1156.31)</f>
        <v>1156.31</v>
      </c>
      <c r="G77" s="2">
        <f>IFERROR(__xludf.DUMMYFUNCTION("""COMPUTED_VALUE"""),45401.66666666667)</f>
        <v>45401.66667</v>
      </c>
      <c r="H77" s="1">
        <f>IFERROR(__xludf.DUMMYFUNCTION("""COMPUTED_VALUE"""),1142.73)</f>
        <v>1142.73</v>
      </c>
      <c r="J77" s="2">
        <f>IFERROR(__xludf.DUMMYFUNCTION("""COMPUTED_VALUE"""),45401.66666666667)</f>
        <v>45401.66667</v>
      </c>
      <c r="K77" s="1">
        <f>IFERROR(__xludf.DUMMYFUNCTION("""COMPUTED_VALUE"""),1148.36)</f>
        <v>1148.36</v>
      </c>
      <c r="M77" s="2">
        <f>IFERROR(__xludf.DUMMYFUNCTION("""COMPUTED_VALUE"""),45401.66666666667)</f>
        <v>45401.66667</v>
      </c>
      <c r="N77" s="1">
        <f>IFERROR(__xludf.DUMMYFUNCTION("""COMPUTED_VALUE"""),2.2097183E7)</f>
        <v>22097183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IFERROR(__xludf.DUMMYFUNCTION("""COMPUTED_VALUE"""),1150.48)</f>
        <v>1150.48</v>
      </c>
      <c r="D78" s="2">
        <f>IFERROR(__xludf.DUMMYFUNCTION("""COMPUTED_VALUE"""),45404.66666666667)</f>
        <v>45404.66667</v>
      </c>
      <c r="E78" s="1">
        <f>IFERROR(__xludf.DUMMYFUNCTION("""COMPUTED_VALUE"""),1164.11)</f>
        <v>1164.11</v>
      </c>
      <c r="G78" s="2">
        <f>IFERROR(__xludf.DUMMYFUNCTION("""COMPUTED_VALUE"""),45404.66666666667)</f>
        <v>45404.66667</v>
      </c>
      <c r="H78" s="1">
        <f>IFERROR(__xludf.DUMMYFUNCTION("""COMPUTED_VALUE"""),1147.6)</f>
        <v>1147.6</v>
      </c>
      <c r="J78" s="2">
        <f>IFERROR(__xludf.DUMMYFUNCTION("""COMPUTED_VALUE"""),45404.66666666667)</f>
        <v>45404.66667</v>
      </c>
      <c r="K78" s="1">
        <f>IFERROR(__xludf.DUMMYFUNCTION("""COMPUTED_VALUE"""),1153.75)</f>
        <v>1153.75</v>
      </c>
      <c r="M78" s="2">
        <f>IFERROR(__xludf.DUMMYFUNCTION("""COMPUTED_VALUE"""),45404.66666666667)</f>
        <v>45404.66667</v>
      </c>
      <c r="N78" s="1">
        <f>IFERROR(__xludf.DUMMYFUNCTION("""COMPUTED_VALUE"""),2.0091674E7)</f>
        <v>20091674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IFERROR(__xludf.DUMMYFUNCTION("""COMPUTED_VALUE"""),1157.9)</f>
        <v>1157.9</v>
      </c>
      <c r="D79" s="2">
        <f>IFERROR(__xludf.DUMMYFUNCTION("""COMPUTED_VALUE"""),45405.66666666667)</f>
        <v>45405.66667</v>
      </c>
      <c r="E79" s="1">
        <f>IFERROR(__xludf.DUMMYFUNCTION("""COMPUTED_VALUE"""),1171.86)</f>
        <v>1171.86</v>
      </c>
      <c r="G79" s="2">
        <f>IFERROR(__xludf.DUMMYFUNCTION("""COMPUTED_VALUE"""),45405.66666666667)</f>
        <v>45405.66667</v>
      </c>
      <c r="H79" s="1">
        <f>IFERROR(__xludf.DUMMYFUNCTION("""COMPUTED_VALUE"""),1157.9)</f>
        <v>1157.9</v>
      </c>
      <c r="J79" s="2">
        <f>IFERROR(__xludf.DUMMYFUNCTION("""COMPUTED_VALUE"""),45405.66666666667)</f>
        <v>45405.66667</v>
      </c>
      <c r="K79" s="1">
        <f>IFERROR(__xludf.DUMMYFUNCTION("""COMPUTED_VALUE"""),1168.93)</f>
        <v>1168.93</v>
      </c>
      <c r="M79" s="2">
        <f>IFERROR(__xludf.DUMMYFUNCTION("""COMPUTED_VALUE"""),45405.66666666667)</f>
        <v>45405.66667</v>
      </c>
      <c r="N79" s="1">
        <f>IFERROR(__xludf.DUMMYFUNCTION("""COMPUTED_VALUE"""),1.9843182E7)</f>
        <v>19843182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IFERROR(__xludf.DUMMYFUNCTION("""COMPUTED_VALUE"""),1169.48)</f>
        <v>1169.48</v>
      </c>
      <c r="D80" s="2">
        <f>IFERROR(__xludf.DUMMYFUNCTION("""COMPUTED_VALUE"""),45406.66666666667)</f>
        <v>45406.66667</v>
      </c>
      <c r="E80" s="1">
        <f>IFERROR(__xludf.DUMMYFUNCTION("""COMPUTED_VALUE"""),1172.91)</f>
        <v>1172.91</v>
      </c>
      <c r="G80" s="2">
        <f>IFERROR(__xludf.DUMMYFUNCTION("""COMPUTED_VALUE"""),45406.66666666667)</f>
        <v>45406.66667</v>
      </c>
      <c r="H80" s="1">
        <f>IFERROR(__xludf.DUMMYFUNCTION("""COMPUTED_VALUE"""),1150.18)</f>
        <v>1150.18</v>
      </c>
      <c r="J80" s="2">
        <f>IFERROR(__xludf.DUMMYFUNCTION("""COMPUTED_VALUE"""),45406.66666666667)</f>
        <v>45406.66667</v>
      </c>
      <c r="K80" s="1">
        <f>IFERROR(__xludf.DUMMYFUNCTION("""COMPUTED_VALUE"""),1160.43)</f>
        <v>1160.43</v>
      </c>
      <c r="M80" s="2">
        <f>IFERROR(__xludf.DUMMYFUNCTION("""COMPUTED_VALUE"""),45406.66666666667)</f>
        <v>45406.66667</v>
      </c>
      <c r="N80" s="1">
        <f>IFERROR(__xludf.DUMMYFUNCTION("""COMPUTED_VALUE"""),3.0657562E7)</f>
        <v>30657562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IFERROR(__xludf.DUMMYFUNCTION("""COMPUTED_VALUE"""),1158.18)</f>
        <v>1158.18</v>
      </c>
      <c r="D81" s="2">
        <f>IFERROR(__xludf.DUMMYFUNCTION("""COMPUTED_VALUE"""),45407.66666666667)</f>
        <v>45407.66667</v>
      </c>
      <c r="E81" s="1">
        <f>IFERROR(__xludf.DUMMYFUNCTION("""COMPUTED_VALUE"""),1158.96)</f>
        <v>1158.96</v>
      </c>
      <c r="G81" s="2">
        <f>IFERROR(__xludf.DUMMYFUNCTION("""COMPUTED_VALUE"""),45407.66666666667)</f>
        <v>45407.66667</v>
      </c>
      <c r="H81" s="1">
        <f>IFERROR(__xludf.DUMMYFUNCTION("""COMPUTED_VALUE"""),1139.25)</f>
        <v>1139.25</v>
      </c>
      <c r="J81" s="2">
        <f>IFERROR(__xludf.DUMMYFUNCTION("""COMPUTED_VALUE"""),45407.66666666667)</f>
        <v>45407.66667</v>
      </c>
      <c r="K81" s="1">
        <f>IFERROR(__xludf.DUMMYFUNCTION("""COMPUTED_VALUE"""),1154.58)</f>
        <v>1154.58</v>
      </c>
      <c r="M81" s="2">
        <f>IFERROR(__xludf.DUMMYFUNCTION("""COMPUTED_VALUE"""),45407.66666666667)</f>
        <v>45407.66667</v>
      </c>
      <c r="N81" s="1">
        <f>IFERROR(__xludf.DUMMYFUNCTION("""COMPUTED_VALUE"""),2.5106672E7)</f>
        <v>25106672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IFERROR(__xludf.DUMMYFUNCTION("""COMPUTED_VALUE"""),1154.12)</f>
        <v>1154.12</v>
      </c>
      <c r="D82" s="2">
        <f>IFERROR(__xludf.DUMMYFUNCTION("""COMPUTED_VALUE"""),45408.66666666667)</f>
        <v>45408.66667</v>
      </c>
      <c r="E82" s="1">
        <f>IFERROR(__xludf.DUMMYFUNCTION("""COMPUTED_VALUE"""),1162.35)</f>
        <v>1162.35</v>
      </c>
      <c r="G82" s="2">
        <f>IFERROR(__xludf.DUMMYFUNCTION("""COMPUTED_VALUE"""),45408.66666666667)</f>
        <v>45408.66667</v>
      </c>
      <c r="H82" s="1">
        <f>IFERROR(__xludf.DUMMYFUNCTION("""COMPUTED_VALUE"""),1154.12)</f>
        <v>1154.12</v>
      </c>
      <c r="J82" s="2">
        <f>IFERROR(__xludf.DUMMYFUNCTION("""COMPUTED_VALUE"""),45408.66666666667)</f>
        <v>45408.66667</v>
      </c>
      <c r="K82" s="1">
        <f>IFERROR(__xludf.DUMMYFUNCTION("""COMPUTED_VALUE"""),1158.64)</f>
        <v>1158.64</v>
      </c>
      <c r="M82" s="2">
        <f>IFERROR(__xludf.DUMMYFUNCTION("""COMPUTED_VALUE"""),45408.66666666667)</f>
        <v>45408.66667</v>
      </c>
      <c r="N82" s="1">
        <f>IFERROR(__xludf.DUMMYFUNCTION("""COMPUTED_VALUE"""),1.9765777E7)</f>
        <v>19765777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IFERROR(__xludf.DUMMYFUNCTION("""COMPUTED_VALUE"""),1159.63)</f>
        <v>1159.63</v>
      </c>
      <c r="D83" s="2">
        <f>IFERROR(__xludf.DUMMYFUNCTION("""COMPUTED_VALUE"""),45411.66666666667)</f>
        <v>45411.66667</v>
      </c>
      <c r="E83" s="1">
        <f>IFERROR(__xludf.DUMMYFUNCTION("""COMPUTED_VALUE"""),1164.72)</f>
        <v>1164.72</v>
      </c>
      <c r="G83" s="2">
        <f>IFERROR(__xludf.DUMMYFUNCTION("""COMPUTED_VALUE"""),45411.66666666667)</f>
        <v>45411.66667</v>
      </c>
      <c r="H83" s="1">
        <f>IFERROR(__xludf.DUMMYFUNCTION("""COMPUTED_VALUE"""),1158.44)</f>
        <v>1158.44</v>
      </c>
      <c r="J83" s="2">
        <f>IFERROR(__xludf.DUMMYFUNCTION("""COMPUTED_VALUE"""),45411.66666666667)</f>
        <v>45411.66667</v>
      </c>
      <c r="K83" s="1">
        <f>IFERROR(__xludf.DUMMYFUNCTION("""COMPUTED_VALUE"""),1163.4)</f>
        <v>1163.4</v>
      </c>
      <c r="M83" s="2">
        <f>IFERROR(__xludf.DUMMYFUNCTION("""COMPUTED_VALUE"""),45411.66666666667)</f>
        <v>45411.66667</v>
      </c>
      <c r="N83" s="1">
        <f>IFERROR(__xludf.DUMMYFUNCTION("""COMPUTED_VALUE"""),2.3016212E7)</f>
        <v>23016212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IFERROR(__xludf.DUMMYFUNCTION("""COMPUTED_VALUE"""),1160.27)</f>
        <v>1160.27</v>
      </c>
      <c r="D84" s="2">
        <f>IFERROR(__xludf.DUMMYFUNCTION("""COMPUTED_VALUE"""),45412.66666666667)</f>
        <v>45412.66667</v>
      </c>
      <c r="E84" s="1">
        <f>IFERROR(__xludf.DUMMYFUNCTION("""COMPUTED_VALUE"""),1165.53)</f>
        <v>1165.53</v>
      </c>
      <c r="G84" s="2">
        <f>IFERROR(__xludf.DUMMYFUNCTION("""COMPUTED_VALUE"""),45412.66666666667)</f>
        <v>45412.66667</v>
      </c>
      <c r="H84" s="1">
        <f>IFERROR(__xludf.DUMMYFUNCTION("""COMPUTED_VALUE"""),1144.79)</f>
        <v>1144.79</v>
      </c>
      <c r="J84" s="2">
        <f>IFERROR(__xludf.DUMMYFUNCTION("""COMPUTED_VALUE"""),45412.66666666667)</f>
        <v>45412.66667</v>
      </c>
      <c r="K84" s="1">
        <f>IFERROR(__xludf.DUMMYFUNCTION("""COMPUTED_VALUE"""),1145.15)</f>
        <v>1145.15</v>
      </c>
      <c r="M84" s="2">
        <f>IFERROR(__xludf.DUMMYFUNCTION("""COMPUTED_VALUE"""),45412.66666666667)</f>
        <v>45412.66667</v>
      </c>
      <c r="N84" s="1">
        <f>IFERROR(__xludf.DUMMYFUNCTION("""COMPUTED_VALUE"""),3.0892399E7)</f>
        <v>30892399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IFERROR(__xludf.DUMMYFUNCTION("""COMPUTED_VALUE"""),1145.15)</f>
        <v>1145.15</v>
      </c>
      <c r="D85" s="2">
        <f>IFERROR(__xludf.DUMMYFUNCTION("""COMPUTED_VALUE"""),45413.66666666667)</f>
        <v>45413.66667</v>
      </c>
      <c r="E85" s="1">
        <f>IFERROR(__xludf.DUMMYFUNCTION("""COMPUTED_VALUE"""),1158.36)</f>
        <v>1158.36</v>
      </c>
      <c r="G85" s="2">
        <f>IFERROR(__xludf.DUMMYFUNCTION("""COMPUTED_VALUE"""),45413.66666666667)</f>
        <v>45413.66667</v>
      </c>
      <c r="H85" s="1">
        <f>IFERROR(__xludf.DUMMYFUNCTION("""COMPUTED_VALUE"""),1140.47)</f>
        <v>1140.47</v>
      </c>
      <c r="J85" s="2">
        <f>IFERROR(__xludf.DUMMYFUNCTION("""COMPUTED_VALUE"""),45413.66666666667)</f>
        <v>45413.66667</v>
      </c>
      <c r="K85" s="1">
        <f>IFERROR(__xludf.DUMMYFUNCTION("""COMPUTED_VALUE"""),1143.34)</f>
        <v>1143.34</v>
      </c>
      <c r="M85" s="2">
        <f>IFERROR(__xludf.DUMMYFUNCTION("""COMPUTED_VALUE"""),45413.66666666667)</f>
        <v>45413.66667</v>
      </c>
      <c r="N85" s="1">
        <f>IFERROR(__xludf.DUMMYFUNCTION("""COMPUTED_VALUE"""),3.43939E7)</f>
        <v>34393900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IFERROR(__xludf.DUMMYFUNCTION("""COMPUTED_VALUE"""),1147.23)</f>
        <v>1147.23</v>
      </c>
      <c r="D86" s="2">
        <f>IFERROR(__xludf.DUMMYFUNCTION("""COMPUTED_VALUE"""),45414.66666666667)</f>
        <v>45414.66667</v>
      </c>
      <c r="E86" s="1">
        <f>IFERROR(__xludf.DUMMYFUNCTION("""COMPUTED_VALUE"""),1147.23)</f>
        <v>1147.23</v>
      </c>
      <c r="G86" s="2">
        <f>IFERROR(__xludf.DUMMYFUNCTION("""COMPUTED_VALUE"""),45414.66666666667)</f>
        <v>45414.66667</v>
      </c>
      <c r="H86" s="1">
        <f>IFERROR(__xludf.DUMMYFUNCTION("""COMPUTED_VALUE"""),1127.8)</f>
        <v>1127.8</v>
      </c>
      <c r="J86" s="2">
        <f>IFERROR(__xludf.DUMMYFUNCTION("""COMPUTED_VALUE"""),45414.66666666667)</f>
        <v>45414.66667</v>
      </c>
      <c r="K86" s="1">
        <f>IFERROR(__xludf.DUMMYFUNCTION("""COMPUTED_VALUE"""),1141.34)</f>
        <v>1141.34</v>
      </c>
      <c r="M86" s="2">
        <f>IFERROR(__xludf.DUMMYFUNCTION("""COMPUTED_VALUE"""),45414.66666666667)</f>
        <v>45414.66667</v>
      </c>
      <c r="N86" s="1">
        <f>IFERROR(__xludf.DUMMYFUNCTION("""COMPUTED_VALUE"""),3.4130182E7)</f>
        <v>34130182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IFERROR(__xludf.DUMMYFUNCTION("""COMPUTED_VALUE"""),1146.54)</f>
        <v>1146.54</v>
      </c>
      <c r="D87" s="2">
        <f>IFERROR(__xludf.DUMMYFUNCTION("""COMPUTED_VALUE"""),45415.66666666667)</f>
        <v>45415.66667</v>
      </c>
      <c r="E87" s="1">
        <f>IFERROR(__xludf.DUMMYFUNCTION("""COMPUTED_VALUE"""),1152.55)</f>
        <v>1152.55</v>
      </c>
      <c r="G87" s="2">
        <f>IFERROR(__xludf.DUMMYFUNCTION("""COMPUTED_VALUE"""),45415.66666666667)</f>
        <v>45415.66667</v>
      </c>
      <c r="H87" s="1">
        <f>IFERROR(__xludf.DUMMYFUNCTION("""COMPUTED_VALUE"""),1140.0)</f>
        <v>1140</v>
      </c>
      <c r="J87" s="2">
        <f>IFERROR(__xludf.DUMMYFUNCTION("""COMPUTED_VALUE"""),45415.66666666667)</f>
        <v>45415.66667</v>
      </c>
      <c r="K87" s="1">
        <f>IFERROR(__xludf.DUMMYFUNCTION("""COMPUTED_VALUE"""),1143.98)</f>
        <v>1143.98</v>
      </c>
      <c r="M87" s="2">
        <f>IFERROR(__xludf.DUMMYFUNCTION("""COMPUTED_VALUE"""),45415.66666666667)</f>
        <v>45415.66667</v>
      </c>
      <c r="N87" s="1">
        <f>IFERROR(__xludf.DUMMYFUNCTION("""COMPUTED_VALUE"""),2.9128966E7)</f>
        <v>29128966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IFERROR(__xludf.DUMMYFUNCTION("""COMPUTED_VALUE"""),1147.01)</f>
        <v>1147.01</v>
      </c>
      <c r="D88" s="2">
        <f>IFERROR(__xludf.DUMMYFUNCTION("""COMPUTED_VALUE"""),45418.66666666667)</f>
        <v>45418.66667</v>
      </c>
      <c r="E88" s="1">
        <f>IFERROR(__xludf.DUMMYFUNCTION("""COMPUTED_VALUE"""),1162.0)</f>
        <v>1162</v>
      </c>
      <c r="G88" s="2">
        <f>IFERROR(__xludf.DUMMYFUNCTION("""COMPUTED_VALUE"""),45418.66666666667)</f>
        <v>45418.66667</v>
      </c>
      <c r="H88" s="1">
        <f>IFERROR(__xludf.DUMMYFUNCTION("""COMPUTED_VALUE"""),1147.01)</f>
        <v>1147.01</v>
      </c>
      <c r="J88" s="2">
        <f>IFERROR(__xludf.DUMMYFUNCTION("""COMPUTED_VALUE"""),45418.66666666667)</f>
        <v>45418.66667</v>
      </c>
      <c r="K88" s="1">
        <f>IFERROR(__xludf.DUMMYFUNCTION("""COMPUTED_VALUE"""),1161.65)</f>
        <v>1161.65</v>
      </c>
      <c r="M88" s="2">
        <f>IFERROR(__xludf.DUMMYFUNCTION("""COMPUTED_VALUE"""),45418.66666666667)</f>
        <v>45418.66667</v>
      </c>
      <c r="N88" s="1">
        <f>IFERROR(__xludf.DUMMYFUNCTION("""COMPUTED_VALUE"""),2.3581027E7)</f>
        <v>23581027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IFERROR(__xludf.DUMMYFUNCTION("""COMPUTED_VALUE"""),1162.97)</f>
        <v>1162.97</v>
      </c>
      <c r="D89" s="2">
        <f>IFERROR(__xludf.DUMMYFUNCTION("""COMPUTED_VALUE"""),45419.66666666667)</f>
        <v>45419.66667</v>
      </c>
      <c r="E89" s="1">
        <f>IFERROR(__xludf.DUMMYFUNCTION("""COMPUTED_VALUE"""),1176.06)</f>
        <v>1176.06</v>
      </c>
      <c r="G89" s="2">
        <f>IFERROR(__xludf.DUMMYFUNCTION("""COMPUTED_VALUE"""),45419.66666666667)</f>
        <v>45419.66667</v>
      </c>
      <c r="H89" s="1">
        <f>IFERROR(__xludf.DUMMYFUNCTION("""COMPUTED_VALUE"""),1162.97)</f>
        <v>1162.97</v>
      </c>
      <c r="J89" s="2">
        <f>IFERROR(__xludf.DUMMYFUNCTION("""COMPUTED_VALUE"""),45419.66666666667)</f>
        <v>45419.66667</v>
      </c>
      <c r="K89" s="1">
        <f>IFERROR(__xludf.DUMMYFUNCTION("""COMPUTED_VALUE"""),1168.78)</f>
        <v>1168.78</v>
      </c>
      <c r="M89" s="2">
        <f>IFERROR(__xludf.DUMMYFUNCTION("""COMPUTED_VALUE"""),45419.66666666667)</f>
        <v>45419.66667</v>
      </c>
      <c r="N89" s="1">
        <f>IFERROR(__xludf.DUMMYFUNCTION("""COMPUTED_VALUE"""),2.3818982E7)</f>
        <v>23818982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IFERROR(__xludf.DUMMYFUNCTION("""COMPUTED_VALUE"""),1166.71)</f>
        <v>1166.71</v>
      </c>
      <c r="D90" s="2">
        <f>IFERROR(__xludf.DUMMYFUNCTION("""COMPUTED_VALUE"""),45420.66666666667)</f>
        <v>45420.66667</v>
      </c>
      <c r="E90" s="1">
        <f>IFERROR(__xludf.DUMMYFUNCTION("""COMPUTED_VALUE"""),1172.6)</f>
        <v>1172.6</v>
      </c>
      <c r="G90" s="2">
        <f>IFERROR(__xludf.DUMMYFUNCTION("""COMPUTED_VALUE"""),45420.66666666667)</f>
        <v>45420.66667</v>
      </c>
      <c r="H90" s="1">
        <f>IFERROR(__xludf.DUMMYFUNCTION("""COMPUTED_VALUE"""),1163.44)</f>
        <v>1163.44</v>
      </c>
      <c r="J90" s="2">
        <f>IFERROR(__xludf.DUMMYFUNCTION("""COMPUTED_VALUE"""),45420.66666666667)</f>
        <v>45420.66667</v>
      </c>
      <c r="K90" s="1">
        <f>IFERROR(__xludf.DUMMYFUNCTION("""COMPUTED_VALUE"""),1171.83)</f>
        <v>1171.83</v>
      </c>
      <c r="M90" s="2">
        <f>IFERROR(__xludf.DUMMYFUNCTION("""COMPUTED_VALUE"""),45420.66666666667)</f>
        <v>45420.66667</v>
      </c>
      <c r="N90" s="1">
        <f>IFERROR(__xludf.DUMMYFUNCTION("""COMPUTED_VALUE"""),2.007209E7)</f>
        <v>20072090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IFERROR(__xludf.DUMMYFUNCTION("""COMPUTED_VALUE"""),1172.34)</f>
        <v>1172.34</v>
      </c>
      <c r="D91" s="2">
        <f>IFERROR(__xludf.DUMMYFUNCTION("""COMPUTED_VALUE"""),45421.66666666667)</f>
        <v>45421.66667</v>
      </c>
      <c r="E91" s="1">
        <f>IFERROR(__xludf.DUMMYFUNCTION("""COMPUTED_VALUE"""),1183.49)</f>
        <v>1183.49</v>
      </c>
      <c r="G91" s="2">
        <f>IFERROR(__xludf.DUMMYFUNCTION("""COMPUTED_VALUE"""),45421.66666666667)</f>
        <v>45421.66667</v>
      </c>
      <c r="H91" s="1">
        <f>IFERROR(__xludf.DUMMYFUNCTION("""COMPUTED_VALUE"""),1171.95)</f>
        <v>1171.95</v>
      </c>
      <c r="J91" s="2">
        <f>IFERROR(__xludf.DUMMYFUNCTION("""COMPUTED_VALUE"""),45421.66666666667)</f>
        <v>45421.66667</v>
      </c>
      <c r="K91" s="1">
        <f>IFERROR(__xludf.DUMMYFUNCTION("""COMPUTED_VALUE"""),1183.13)</f>
        <v>1183.13</v>
      </c>
      <c r="M91" s="2">
        <f>IFERROR(__xludf.DUMMYFUNCTION("""COMPUTED_VALUE"""),45421.66666666667)</f>
        <v>45421.66667</v>
      </c>
      <c r="N91" s="1">
        <f>IFERROR(__xludf.DUMMYFUNCTION("""COMPUTED_VALUE"""),1.6850857E7)</f>
        <v>16850857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IFERROR(__xludf.DUMMYFUNCTION("""COMPUTED_VALUE"""),1185.67)</f>
        <v>1185.67</v>
      </c>
      <c r="D92" s="2">
        <f>IFERROR(__xludf.DUMMYFUNCTION("""COMPUTED_VALUE"""),45422.66666666667)</f>
        <v>45422.66667</v>
      </c>
      <c r="E92" s="1">
        <f>IFERROR(__xludf.DUMMYFUNCTION("""COMPUTED_VALUE"""),1191.44)</f>
        <v>1191.44</v>
      </c>
      <c r="G92" s="2">
        <f>IFERROR(__xludf.DUMMYFUNCTION("""COMPUTED_VALUE"""),45422.66666666667)</f>
        <v>45422.66667</v>
      </c>
      <c r="H92" s="1">
        <f>IFERROR(__xludf.DUMMYFUNCTION("""COMPUTED_VALUE"""),1183.25)</f>
        <v>1183.25</v>
      </c>
      <c r="J92" s="2">
        <f>IFERROR(__xludf.DUMMYFUNCTION("""COMPUTED_VALUE"""),45422.66666666667)</f>
        <v>45422.66667</v>
      </c>
      <c r="K92" s="1">
        <f>IFERROR(__xludf.DUMMYFUNCTION("""COMPUTED_VALUE"""),1187.57)</f>
        <v>1187.57</v>
      </c>
      <c r="M92" s="2">
        <f>IFERROR(__xludf.DUMMYFUNCTION("""COMPUTED_VALUE"""),45422.66666666667)</f>
        <v>45422.66667</v>
      </c>
      <c r="N92" s="1">
        <f>IFERROR(__xludf.DUMMYFUNCTION("""COMPUTED_VALUE"""),1.8753478E7)</f>
        <v>18753478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IFERROR(__xludf.DUMMYFUNCTION("""COMPUTED_VALUE"""),1189.2)</f>
        <v>1189.2</v>
      </c>
      <c r="D93" s="2">
        <f>IFERROR(__xludf.DUMMYFUNCTION("""COMPUTED_VALUE"""),45425.66666666667)</f>
        <v>45425.66667</v>
      </c>
      <c r="E93" s="1">
        <f>IFERROR(__xludf.DUMMYFUNCTION("""COMPUTED_VALUE"""),1191.52)</f>
        <v>1191.52</v>
      </c>
      <c r="G93" s="2">
        <f>IFERROR(__xludf.DUMMYFUNCTION("""COMPUTED_VALUE"""),45425.66666666667)</f>
        <v>45425.66667</v>
      </c>
      <c r="H93" s="1">
        <f>IFERROR(__xludf.DUMMYFUNCTION("""COMPUTED_VALUE"""),1177.32)</f>
        <v>1177.32</v>
      </c>
      <c r="J93" s="2">
        <f>IFERROR(__xludf.DUMMYFUNCTION("""COMPUTED_VALUE"""),45425.66666666667)</f>
        <v>45425.66667</v>
      </c>
      <c r="K93" s="1">
        <f>IFERROR(__xludf.DUMMYFUNCTION("""COMPUTED_VALUE"""),1178.44)</f>
        <v>1178.44</v>
      </c>
      <c r="M93" s="2">
        <f>IFERROR(__xludf.DUMMYFUNCTION("""COMPUTED_VALUE"""),45425.66666666667)</f>
        <v>45425.66667</v>
      </c>
      <c r="N93" s="1">
        <f>IFERROR(__xludf.DUMMYFUNCTION("""COMPUTED_VALUE"""),1.8323387E7)</f>
        <v>18323387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IFERROR(__xludf.DUMMYFUNCTION("""COMPUTED_VALUE"""),1180.56)</f>
        <v>1180.56</v>
      </c>
      <c r="D94" s="2">
        <f>IFERROR(__xludf.DUMMYFUNCTION("""COMPUTED_VALUE"""),45426.66666666667)</f>
        <v>45426.66667</v>
      </c>
      <c r="E94" s="1">
        <f>IFERROR(__xludf.DUMMYFUNCTION("""COMPUTED_VALUE"""),1183.98)</f>
        <v>1183.98</v>
      </c>
      <c r="G94" s="2">
        <f>IFERROR(__xludf.DUMMYFUNCTION("""COMPUTED_VALUE"""),45426.66666666667)</f>
        <v>45426.66667</v>
      </c>
      <c r="H94" s="1">
        <f>IFERROR(__xludf.DUMMYFUNCTION("""COMPUTED_VALUE"""),1179.42)</f>
        <v>1179.42</v>
      </c>
      <c r="J94" s="2">
        <f>IFERROR(__xludf.DUMMYFUNCTION("""COMPUTED_VALUE"""),45426.66666666667)</f>
        <v>45426.66667</v>
      </c>
      <c r="K94" s="1">
        <f>IFERROR(__xludf.DUMMYFUNCTION("""COMPUTED_VALUE"""),1181.7)</f>
        <v>1181.7</v>
      </c>
      <c r="M94" s="2">
        <f>IFERROR(__xludf.DUMMYFUNCTION("""COMPUTED_VALUE"""),45426.66666666667)</f>
        <v>45426.66667</v>
      </c>
      <c r="N94" s="1">
        <f>IFERROR(__xludf.DUMMYFUNCTION("""COMPUTED_VALUE"""),1.8792354E7)</f>
        <v>18792354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IFERROR(__xludf.DUMMYFUNCTION("""COMPUTED_VALUE"""),1186.7)</f>
        <v>1186.7</v>
      </c>
      <c r="D95" s="2">
        <f>IFERROR(__xludf.DUMMYFUNCTION("""COMPUTED_VALUE"""),45427.66666666667)</f>
        <v>45427.66667</v>
      </c>
      <c r="E95" s="1">
        <f>IFERROR(__xludf.DUMMYFUNCTION("""COMPUTED_VALUE"""),1192.41)</f>
        <v>1192.41</v>
      </c>
      <c r="G95" s="2">
        <f>IFERROR(__xludf.DUMMYFUNCTION("""COMPUTED_VALUE"""),45427.66666666667)</f>
        <v>45427.66667</v>
      </c>
      <c r="H95" s="1">
        <f>IFERROR(__xludf.DUMMYFUNCTION("""COMPUTED_VALUE"""),1186.2)</f>
        <v>1186.2</v>
      </c>
      <c r="J95" s="2">
        <f>IFERROR(__xludf.DUMMYFUNCTION("""COMPUTED_VALUE"""),45427.66666666667)</f>
        <v>45427.66667</v>
      </c>
      <c r="K95" s="1">
        <f>IFERROR(__xludf.DUMMYFUNCTION("""COMPUTED_VALUE"""),1187.91)</f>
        <v>1187.91</v>
      </c>
      <c r="M95" s="2">
        <f>IFERROR(__xludf.DUMMYFUNCTION("""COMPUTED_VALUE"""),45427.66666666667)</f>
        <v>45427.66667</v>
      </c>
      <c r="N95" s="1">
        <f>IFERROR(__xludf.DUMMYFUNCTION("""COMPUTED_VALUE"""),1.8838405E7)</f>
        <v>18838405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IFERROR(__xludf.DUMMYFUNCTION("""COMPUTED_VALUE"""),1187.41)</f>
        <v>1187.41</v>
      </c>
      <c r="D96" s="2">
        <f>IFERROR(__xludf.DUMMYFUNCTION("""COMPUTED_VALUE"""),45428.66666666667)</f>
        <v>45428.66667</v>
      </c>
      <c r="E96" s="1">
        <f>IFERROR(__xludf.DUMMYFUNCTION("""COMPUTED_VALUE"""),1187.41)</f>
        <v>1187.41</v>
      </c>
      <c r="G96" s="2">
        <f>IFERROR(__xludf.DUMMYFUNCTION("""COMPUTED_VALUE"""),45428.66666666667)</f>
        <v>45428.66667</v>
      </c>
      <c r="H96" s="1">
        <f>IFERROR(__xludf.DUMMYFUNCTION("""COMPUTED_VALUE"""),1173.0)</f>
        <v>1173</v>
      </c>
      <c r="J96" s="2">
        <f>IFERROR(__xludf.DUMMYFUNCTION("""COMPUTED_VALUE"""),45428.66666666667)</f>
        <v>45428.66667</v>
      </c>
      <c r="K96" s="1">
        <f>IFERROR(__xludf.DUMMYFUNCTION("""COMPUTED_VALUE"""),1175.13)</f>
        <v>1175.13</v>
      </c>
      <c r="M96" s="2">
        <f>IFERROR(__xludf.DUMMYFUNCTION("""COMPUTED_VALUE"""),45428.66666666667)</f>
        <v>45428.66667</v>
      </c>
      <c r="N96" s="1">
        <f>IFERROR(__xludf.DUMMYFUNCTION("""COMPUTED_VALUE"""),3.413315E7)</f>
        <v>34133150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IFERROR(__xludf.DUMMYFUNCTION("""COMPUTED_VALUE"""),1177.94)</f>
        <v>1177.94</v>
      </c>
      <c r="D97" s="2">
        <f>IFERROR(__xludf.DUMMYFUNCTION("""COMPUTED_VALUE"""),45429.66666666667)</f>
        <v>45429.66667</v>
      </c>
      <c r="E97" s="1">
        <f>IFERROR(__xludf.DUMMYFUNCTION("""COMPUTED_VALUE"""),1181.53)</f>
        <v>1181.53</v>
      </c>
      <c r="G97" s="2">
        <f>IFERROR(__xludf.DUMMYFUNCTION("""COMPUTED_VALUE"""),45429.66666666667)</f>
        <v>45429.66667</v>
      </c>
      <c r="H97" s="1">
        <f>IFERROR(__xludf.DUMMYFUNCTION("""COMPUTED_VALUE"""),1174.67)</f>
        <v>1174.67</v>
      </c>
      <c r="J97" s="2">
        <f>IFERROR(__xludf.DUMMYFUNCTION("""COMPUTED_VALUE"""),45429.66666666667)</f>
        <v>45429.66667</v>
      </c>
      <c r="K97" s="1">
        <f>IFERROR(__xludf.DUMMYFUNCTION("""COMPUTED_VALUE"""),1181.19)</f>
        <v>1181.19</v>
      </c>
      <c r="M97" s="2">
        <f>IFERROR(__xludf.DUMMYFUNCTION("""COMPUTED_VALUE"""),45429.66666666667)</f>
        <v>45429.66667</v>
      </c>
      <c r="N97" s="1">
        <f>IFERROR(__xludf.DUMMYFUNCTION("""COMPUTED_VALUE"""),2.1563302E7)</f>
        <v>21563302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IFERROR(__xludf.DUMMYFUNCTION("""COMPUTED_VALUE"""),1181.86)</f>
        <v>1181.86</v>
      </c>
      <c r="D98" s="2">
        <f>IFERROR(__xludf.DUMMYFUNCTION("""COMPUTED_VALUE"""),45432.66666666667)</f>
        <v>45432.66667</v>
      </c>
      <c r="E98" s="1">
        <f>IFERROR(__xludf.DUMMYFUNCTION("""COMPUTED_VALUE"""),1190.05)</f>
        <v>1190.05</v>
      </c>
      <c r="G98" s="2">
        <f>IFERROR(__xludf.DUMMYFUNCTION("""COMPUTED_VALUE"""),45432.66666666667)</f>
        <v>45432.66667</v>
      </c>
      <c r="H98" s="1">
        <f>IFERROR(__xludf.DUMMYFUNCTION("""COMPUTED_VALUE"""),1181.24)</f>
        <v>1181.24</v>
      </c>
      <c r="J98" s="2">
        <f>IFERROR(__xludf.DUMMYFUNCTION("""COMPUTED_VALUE"""),45432.66666666667)</f>
        <v>45432.66667</v>
      </c>
      <c r="K98" s="1">
        <f>IFERROR(__xludf.DUMMYFUNCTION("""COMPUTED_VALUE"""),1187.5)</f>
        <v>1187.5</v>
      </c>
      <c r="M98" s="2">
        <f>IFERROR(__xludf.DUMMYFUNCTION("""COMPUTED_VALUE"""),45432.66666666667)</f>
        <v>45432.66667</v>
      </c>
      <c r="N98" s="1">
        <f>IFERROR(__xludf.DUMMYFUNCTION("""COMPUTED_VALUE"""),1.9294784E7)</f>
        <v>19294784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IFERROR(__xludf.DUMMYFUNCTION("""COMPUTED_VALUE"""),1186.46)</f>
        <v>1186.46</v>
      </c>
      <c r="D99" s="2">
        <f>IFERROR(__xludf.DUMMYFUNCTION("""COMPUTED_VALUE"""),45433.66666666667)</f>
        <v>45433.66667</v>
      </c>
      <c r="E99" s="1">
        <f>IFERROR(__xludf.DUMMYFUNCTION("""COMPUTED_VALUE"""),1186.46)</f>
        <v>1186.46</v>
      </c>
      <c r="G99" s="2">
        <f>IFERROR(__xludf.DUMMYFUNCTION("""COMPUTED_VALUE"""),45433.66666666667)</f>
        <v>45433.66667</v>
      </c>
      <c r="H99" s="1">
        <f>IFERROR(__xludf.DUMMYFUNCTION("""COMPUTED_VALUE"""),1179.34)</f>
        <v>1179.34</v>
      </c>
      <c r="J99" s="2">
        <f>IFERROR(__xludf.DUMMYFUNCTION("""COMPUTED_VALUE"""),45433.66666666667)</f>
        <v>45433.66667</v>
      </c>
      <c r="K99" s="1">
        <f>IFERROR(__xludf.DUMMYFUNCTION("""COMPUTED_VALUE"""),1182.89)</f>
        <v>1182.89</v>
      </c>
      <c r="M99" s="2">
        <f>IFERROR(__xludf.DUMMYFUNCTION("""COMPUTED_VALUE"""),45433.66666666667)</f>
        <v>45433.66667</v>
      </c>
      <c r="N99" s="1">
        <f>IFERROR(__xludf.DUMMYFUNCTION("""COMPUTED_VALUE"""),1.98073E7)</f>
        <v>19807300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IFERROR(__xludf.DUMMYFUNCTION("""COMPUTED_VALUE"""),1180.97)</f>
        <v>1180.97</v>
      </c>
      <c r="D100" s="2">
        <f>IFERROR(__xludf.DUMMYFUNCTION("""COMPUTED_VALUE"""),45434.66666666667)</f>
        <v>45434.66667</v>
      </c>
      <c r="E100" s="1">
        <f>IFERROR(__xludf.DUMMYFUNCTION("""COMPUTED_VALUE"""),1187.02)</f>
        <v>1187.02</v>
      </c>
      <c r="G100" s="2">
        <f>IFERROR(__xludf.DUMMYFUNCTION("""COMPUTED_VALUE"""),45434.66666666667)</f>
        <v>45434.66667</v>
      </c>
      <c r="H100" s="1">
        <f>IFERROR(__xludf.DUMMYFUNCTION("""COMPUTED_VALUE"""),1176.14)</f>
        <v>1176.14</v>
      </c>
      <c r="J100" s="2">
        <f>IFERROR(__xludf.DUMMYFUNCTION("""COMPUTED_VALUE"""),45434.66666666667)</f>
        <v>45434.66667</v>
      </c>
      <c r="K100" s="1">
        <f>IFERROR(__xludf.DUMMYFUNCTION("""COMPUTED_VALUE"""),1182.63)</f>
        <v>1182.63</v>
      </c>
      <c r="M100" s="2">
        <f>IFERROR(__xludf.DUMMYFUNCTION("""COMPUTED_VALUE"""),45434.66666666667)</f>
        <v>45434.66667</v>
      </c>
      <c r="N100" s="1">
        <f>IFERROR(__xludf.DUMMYFUNCTION("""COMPUTED_VALUE"""),1.9766837E7)</f>
        <v>19766837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IFERROR(__xludf.DUMMYFUNCTION("""COMPUTED_VALUE"""),1182.79)</f>
        <v>1182.79</v>
      </c>
      <c r="D101" s="2">
        <f>IFERROR(__xludf.DUMMYFUNCTION("""COMPUTED_VALUE"""),45435.66666666667)</f>
        <v>45435.66667</v>
      </c>
      <c r="E101" s="1">
        <f>IFERROR(__xludf.DUMMYFUNCTION("""COMPUTED_VALUE"""),1182.79)</f>
        <v>1182.79</v>
      </c>
      <c r="G101" s="2">
        <f>IFERROR(__xludf.DUMMYFUNCTION("""COMPUTED_VALUE"""),45435.66666666667)</f>
        <v>45435.66667</v>
      </c>
      <c r="H101" s="1">
        <f>IFERROR(__xludf.DUMMYFUNCTION("""COMPUTED_VALUE"""),1154.25)</f>
        <v>1154.25</v>
      </c>
      <c r="J101" s="2">
        <f>IFERROR(__xludf.DUMMYFUNCTION("""COMPUTED_VALUE"""),45435.66666666667)</f>
        <v>45435.66667</v>
      </c>
      <c r="K101" s="1">
        <f>IFERROR(__xludf.DUMMYFUNCTION("""COMPUTED_VALUE"""),1156.17)</f>
        <v>1156.17</v>
      </c>
      <c r="M101" s="2">
        <f>IFERROR(__xludf.DUMMYFUNCTION("""COMPUTED_VALUE"""),45435.66666666667)</f>
        <v>45435.66667</v>
      </c>
      <c r="N101" s="1">
        <f>IFERROR(__xludf.DUMMYFUNCTION("""COMPUTED_VALUE"""),2.4690769E7)</f>
        <v>24690769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IFERROR(__xludf.DUMMYFUNCTION("""COMPUTED_VALUE"""),1158.82)</f>
        <v>1158.82</v>
      </c>
      <c r="D102" s="2">
        <f>IFERROR(__xludf.DUMMYFUNCTION("""COMPUTED_VALUE"""),45436.66666666667)</f>
        <v>45436.66667</v>
      </c>
      <c r="E102" s="1">
        <f>IFERROR(__xludf.DUMMYFUNCTION("""COMPUTED_VALUE"""),1161.57)</f>
        <v>1161.57</v>
      </c>
      <c r="G102" s="2">
        <f>IFERROR(__xludf.DUMMYFUNCTION("""COMPUTED_VALUE"""),45436.66666666667)</f>
        <v>45436.66667</v>
      </c>
      <c r="H102" s="1">
        <f>IFERROR(__xludf.DUMMYFUNCTION("""COMPUTED_VALUE"""),1153.1)</f>
        <v>1153.1</v>
      </c>
      <c r="J102" s="2">
        <f>IFERROR(__xludf.DUMMYFUNCTION("""COMPUTED_VALUE"""),45436.66666666667)</f>
        <v>45436.66667</v>
      </c>
      <c r="K102" s="1">
        <f>IFERROR(__xludf.DUMMYFUNCTION("""COMPUTED_VALUE"""),1157.29)</f>
        <v>1157.29</v>
      </c>
      <c r="M102" s="2">
        <f>IFERROR(__xludf.DUMMYFUNCTION("""COMPUTED_VALUE"""),45436.66666666667)</f>
        <v>45436.66667</v>
      </c>
      <c r="N102" s="1">
        <f>IFERROR(__xludf.DUMMYFUNCTION("""COMPUTED_VALUE"""),1.9157017E7)</f>
        <v>19157017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IFERROR(__xludf.DUMMYFUNCTION("""COMPUTED_VALUE"""),1157.67)</f>
        <v>1157.67</v>
      </c>
      <c r="D103" s="2">
        <f>IFERROR(__xludf.DUMMYFUNCTION("""COMPUTED_VALUE"""),45440.66666666667)</f>
        <v>45440.66667</v>
      </c>
      <c r="E103" s="1">
        <f>IFERROR(__xludf.DUMMYFUNCTION("""COMPUTED_VALUE"""),1161.79)</f>
        <v>1161.79</v>
      </c>
      <c r="G103" s="2">
        <f>IFERROR(__xludf.DUMMYFUNCTION("""COMPUTED_VALUE"""),45440.66666666667)</f>
        <v>45440.66667</v>
      </c>
      <c r="H103" s="1">
        <f>IFERROR(__xludf.DUMMYFUNCTION("""COMPUTED_VALUE"""),1136.99)</f>
        <v>1136.99</v>
      </c>
      <c r="J103" s="2">
        <f>IFERROR(__xludf.DUMMYFUNCTION("""COMPUTED_VALUE"""),45440.66666666667)</f>
        <v>45440.66667</v>
      </c>
      <c r="K103" s="1">
        <f>IFERROR(__xludf.DUMMYFUNCTION("""COMPUTED_VALUE"""),1139.07)</f>
        <v>1139.07</v>
      </c>
      <c r="M103" s="2">
        <f>IFERROR(__xludf.DUMMYFUNCTION("""COMPUTED_VALUE"""),45440.66666666667)</f>
        <v>45440.66667</v>
      </c>
      <c r="N103" s="1">
        <f>IFERROR(__xludf.DUMMYFUNCTION("""COMPUTED_VALUE"""),2.700075E7)</f>
        <v>27000750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IFERROR(__xludf.DUMMYFUNCTION("""COMPUTED_VALUE"""),1134.03)</f>
        <v>1134.03</v>
      </c>
      <c r="D104" s="2">
        <f>IFERROR(__xludf.DUMMYFUNCTION("""COMPUTED_VALUE"""),45441.66666666667)</f>
        <v>45441.66667</v>
      </c>
      <c r="E104" s="1">
        <f>IFERROR(__xludf.DUMMYFUNCTION("""COMPUTED_VALUE"""),1134.03)</f>
        <v>1134.03</v>
      </c>
      <c r="G104" s="2">
        <f>IFERROR(__xludf.DUMMYFUNCTION("""COMPUTED_VALUE"""),45441.66666666667)</f>
        <v>45441.66667</v>
      </c>
      <c r="H104" s="1">
        <f>IFERROR(__xludf.DUMMYFUNCTION("""COMPUTED_VALUE"""),1124.24)</f>
        <v>1124.24</v>
      </c>
      <c r="J104" s="2">
        <f>IFERROR(__xludf.DUMMYFUNCTION("""COMPUTED_VALUE"""),45441.66666666667)</f>
        <v>45441.66667</v>
      </c>
      <c r="K104" s="1">
        <f>IFERROR(__xludf.DUMMYFUNCTION("""COMPUTED_VALUE"""),1124.5)</f>
        <v>1124.5</v>
      </c>
      <c r="M104" s="2">
        <f>IFERROR(__xludf.DUMMYFUNCTION("""COMPUTED_VALUE"""),45441.66666666667)</f>
        <v>45441.66667</v>
      </c>
      <c r="N104" s="1">
        <f>IFERROR(__xludf.DUMMYFUNCTION("""COMPUTED_VALUE"""),2.0585935E7)</f>
        <v>20585935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IFERROR(__xludf.DUMMYFUNCTION("""COMPUTED_VALUE"""),1125.36)</f>
        <v>1125.36</v>
      </c>
      <c r="D105" s="2">
        <f>IFERROR(__xludf.DUMMYFUNCTION("""COMPUTED_VALUE"""),45442.66666666667)</f>
        <v>45442.66667</v>
      </c>
      <c r="E105" s="1">
        <f>IFERROR(__xludf.DUMMYFUNCTION("""COMPUTED_VALUE"""),1134.52)</f>
        <v>1134.52</v>
      </c>
      <c r="G105" s="2">
        <f>IFERROR(__xludf.DUMMYFUNCTION("""COMPUTED_VALUE"""),45442.66666666667)</f>
        <v>45442.66667</v>
      </c>
      <c r="H105" s="1">
        <f>IFERROR(__xludf.DUMMYFUNCTION("""COMPUTED_VALUE"""),1125.36)</f>
        <v>1125.36</v>
      </c>
      <c r="J105" s="2">
        <f>IFERROR(__xludf.DUMMYFUNCTION("""COMPUTED_VALUE"""),45442.66666666667)</f>
        <v>45442.66667</v>
      </c>
      <c r="K105" s="1">
        <f>IFERROR(__xludf.DUMMYFUNCTION("""COMPUTED_VALUE"""),1134.24)</f>
        <v>1134.24</v>
      </c>
      <c r="M105" s="2">
        <f>IFERROR(__xludf.DUMMYFUNCTION("""COMPUTED_VALUE"""),45442.66666666667)</f>
        <v>45442.66667</v>
      </c>
      <c r="N105" s="1">
        <f>IFERROR(__xludf.DUMMYFUNCTION("""COMPUTED_VALUE"""),2.2448804E7)</f>
        <v>22448804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IFERROR(__xludf.DUMMYFUNCTION("""COMPUTED_VALUE"""),1134.91)</f>
        <v>1134.91</v>
      </c>
      <c r="D106" s="2">
        <f>IFERROR(__xludf.DUMMYFUNCTION("""COMPUTED_VALUE"""),45443.66666666667)</f>
        <v>45443.66667</v>
      </c>
      <c r="E106" s="1">
        <f>IFERROR(__xludf.DUMMYFUNCTION("""COMPUTED_VALUE"""),1153.16)</f>
        <v>1153.16</v>
      </c>
      <c r="G106" s="2">
        <f>IFERROR(__xludf.DUMMYFUNCTION("""COMPUTED_VALUE"""),45443.66666666667)</f>
        <v>45443.66667</v>
      </c>
      <c r="H106" s="1">
        <f>IFERROR(__xludf.DUMMYFUNCTION("""COMPUTED_VALUE"""),1132.37)</f>
        <v>1132.37</v>
      </c>
      <c r="J106" s="2">
        <f>IFERROR(__xludf.DUMMYFUNCTION("""COMPUTED_VALUE"""),45443.66666666667)</f>
        <v>45443.66667</v>
      </c>
      <c r="K106" s="1">
        <f>IFERROR(__xludf.DUMMYFUNCTION("""COMPUTED_VALUE"""),1152.57)</f>
        <v>1152.57</v>
      </c>
      <c r="M106" s="2">
        <f>IFERROR(__xludf.DUMMYFUNCTION("""COMPUTED_VALUE"""),45443.66666666667)</f>
        <v>45443.66667</v>
      </c>
      <c r="N106" s="1">
        <f>IFERROR(__xludf.DUMMYFUNCTION("""COMPUTED_VALUE"""),3.863616E7)</f>
        <v>38636160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IFERROR(__xludf.DUMMYFUNCTION("""COMPUTED_VALUE"""),1154.23)</f>
        <v>1154.23</v>
      </c>
      <c r="D107" s="2">
        <f>IFERROR(__xludf.DUMMYFUNCTION("""COMPUTED_VALUE"""),45446.66666666667)</f>
        <v>45446.66667</v>
      </c>
      <c r="E107" s="1">
        <f>IFERROR(__xludf.DUMMYFUNCTION("""COMPUTED_VALUE"""),1156.7)</f>
        <v>1156.7</v>
      </c>
      <c r="G107" s="2">
        <f>IFERROR(__xludf.DUMMYFUNCTION("""COMPUTED_VALUE"""),45446.66666666667)</f>
        <v>45446.66667</v>
      </c>
      <c r="H107" s="1">
        <f>IFERROR(__xludf.DUMMYFUNCTION("""COMPUTED_VALUE"""),1119.49)</f>
        <v>1119.49</v>
      </c>
      <c r="J107" s="2">
        <f>IFERROR(__xludf.DUMMYFUNCTION("""COMPUTED_VALUE"""),45446.66666666667)</f>
        <v>45446.66667</v>
      </c>
      <c r="K107" s="1">
        <f>IFERROR(__xludf.DUMMYFUNCTION("""COMPUTED_VALUE"""),1130.06)</f>
        <v>1130.06</v>
      </c>
      <c r="M107" s="2">
        <f>IFERROR(__xludf.DUMMYFUNCTION("""COMPUTED_VALUE"""),45446.66666666667)</f>
        <v>45446.66667</v>
      </c>
      <c r="N107" s="1">
        <f>IFERROR(__xludf.DUMMYFUNCTION("""COMPUTED_VALUE"""),2.6129122E7)</f>
        <v>26129122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IFERROR(__xludf.DUMMYFUNCTION("""COMPUTED_VALUE"""),1128.04)</f>
        <v>1128.04</v>
      </c>
      <c r="D108" s="2">
        <f>IFERROR(__xludf.DUMMYFUNCTION("""COMPUTED_VALUE"""),45447.66666666667)</f>
        <v>45447.66667</v>
      </c>
      <c r="E108" s="1">
        <f>IFERROR(__xludf.DUMMYFUNCTION("""COMPUTED_VALUE"""),1129.6)</f>
        <v>1129.6</v>
      </c>
      <c r="G108" s="2">
        <f>IFERROR(__xludf.DUMMYFUNCTION("""COMPUTED_VALUE"""),45447.66666666667)</f>
        <v>45447.66667</v>
      </c>
      <c r="H108" s="1">
        <f>IFERROR(__xludf.DUMMYFUNCTION("""COMPUTED_VALUE"""),1118.1)</f>
        <v>1118.1</v>
      </c>
      <c r="J108" s="2">
        <f>IFERROR(__xludf.DUMMYFUNCTION("""COMPUTED_VALUE"""),45447.66666666667)</f>
        <v>45447.66667</v>
      </c>
      <c r="K108" s="1">
        <f>IFERROR(__xludf.DUMMYFUNCTION("""COMPUTED_VALUE"""),1121.91)</f>
        <v>1121.91</v>
      </c>
      <c r="M108" s="2">
        <f>IFERROR(__xludf.DUMMYFUNCTION("""COMPUTED_VALUE"""),45447.66666666667)</f>
        <v>45447.66667</v>
      </c>
      <c r="N108" s="1">
        <f>IFERROR(__xludf.DUMMYFUNCTION("""COMPUTED_VALUE"""),2.8432812E7)</f>
        <v>28432812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IFERROR(__xludf.DUMMYFUNCTION("""COMPUTED_VALUE"""),1124.67)</f>
        <v>1124.67</v>
      </c>
      <c r="D109" s="2">
        <f>IFERROR(__xludf.DUMMYFUNCTION("""COMPUTED_VALUE"""),45448.66666666667)</f>
        <v>45448.66667</v>
      </c>
      <c r="E109" s="1">
        <f>IFERROR(__xludf.DUMMYFUNCTION("""COMPUTED_VALUE"""),1136.48)</f>
        <v>1136.48</v>
      </c>
      <c r="G109" s="2">
        <f>IFERROR(__xludf.DUMMYFUNCTION("""COMPUTED_VALUE"""),45448.66666666667)</f>
        <v>45448.66667</v>
      </c>
      <c r="H109" s="1">
        <f>IFERROR(__xludf.DUMMYFUNCTION("""COMPUTED_VALUE"""),1121.08)</f>
        <v>1121.08</v>
      </c>
      <c r="J109" s="2">
        <f>IFERROR(__xludf.DUMMYFUNCTION("""COMPUTED_VALUE"""),45448.66666666667)</f>
        <v>45448.66667</v>
      </c>
      <c r="K109" s="1">
        <f>IFERROR(__xludf.DUMMYFUNCTION("""COMPUTED_VALUE"""),1136.34)</f>
        <v>1136.34</v>
      </c>
      <c r="M109" s="2">
        <f>IFERROR(__xludf.DUMMYFUNCTION("""COMPUTED_VALUE"""),45448.66666666667)</f>
        <v>45448.66667</v>
      </c>
      <c r="N109" s="1">
        <f>IFERROR(__xludf.DUMMYFUNCTION("""COMPUTED_VALUE"""),2.0869044E7)</f>
        <v>20869044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IFERROR(__xludf.DUMMYFUNCTION("""COMPUTED_VALUE"""),1134.27)</f>
        <v>1134.27</v>
      </c>
      <c r="D110" s="2">
        <f>IFERROR(__xludf.DUMMYFUNCTION("""COMPUTED_VALUE"""),45449.66666666667)</f>
        <v>45449.66667</v>
      </c>
      <c r="E110" s="1">
        <f>IFERROR(__xludf.DUMMYFUNCTION("""COMPUTED_VALUE"""),1134.53)</f>
        <v>1134.53</v>
      </c>
      <c r="G110" s="2">
        <f>IFERROR(__xludf.DUMMYFUNCTION("""COMPUTED_VALUE"""),45449.66666666667)</f>
        <v>45449.66667</v>
      </c>
      <c r="H110" s="1">
        <f>IFERROR(__xludf.DUMMYFUNCTION("""COMPUTED_VALUE"""),1118.93)</f>
        <v>1118.93</v>
      </c>
      <c r="J110" s="2">
        <f>IFERROR(__xludf.DUMMYFUNCTION("""COMPUTED_VALUE"""),45449.66666666667)</f>
        <v>45449.66667</v>
      </c>
      <c r="K110" s="1">
        <f>IFERROR(__xludf.DUMMYFUNCTION("""COMPUTED_VALUE"""),1122.37)</f>
        <v>1122.37</v>
      </c>
      <c r="M110" s="2">
        <f>IFERROR(__xludf.DUMMYFUNCTION("""COMPUTED_VALUE"""),45449.66666666667)</f>
        <v>45449.66667</v>
      </c>
      <c r="N110" s="1">
        <f>IFERROR(__xludf.DUMMYFUNCTION("""COMPUTED_VALUE"""),1.8433435E7)</f>
        <v>18433435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IFERROR(__xludf.DUMMYFUNCTION("""COMPUTED_VALUE"""),1120.7)</f>
        <v>1120.7</v>
      </c>
      <c r="D111" s="2">
        <f>IFERROR(__xludf.DUMMYFUNCTION("""COMPUTED_VALUE"""),45450.66666666667)</f>
        <v>45450.66667</v>
      </c>
      <c r="E111" s="1">
        <f>IFERROR(__xludf.DUMMYFUNCTION("""COMPUTED_VALUE"""),1127.11)</f>
        <v>1127.11</v>
      </c>
      <c r="G111" s="2">
        <f>IFERROR(__xludf.DUMMYFUNCTION("""COMPUTED_VALUE"""),45450.66666666667)</f>
        <v>45450.66667</v>
      </c>
      <c r="H111" s="1">
        <f>IFERROR(__xludf.DUMMYFUNCTION("""COMPUTED_VALUE"""),1115.54)</f>
        <v>1115.54</v>
      </c>
      <c r="J111" s="2">
        <f>IFERROR(__xludf.DUMMYFUNCTION("""COMPUTED_VALUE"""),45450.66666666667)</f>
        <v>45450.66667</v>
      </c>
      <c r="K111" s="1">
        <f>IFERROR(__xludf.DUMMYFUNCTION("""COMPUTED_VALUE"""),1119.67)</f>
        <v>1119.67</v>
      </c>
      <c r="M111" s="2">
        <f>IFERROR(__xludf.DUMMYFUNCTION("""COMPUTED_VALUE"""),45450.66666666667)</f>
        <v>45450.66667</v>
      </c>
      <c r="N111" s="1">
        <f>IFERROR(__xludf.DUMMYFUNCTION("""COMPUTED_VALUE"""),1.7779301E7)</f>
        <v>17779301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IFERROR(__xludf.DUMMYFUNCTION("""COMPUTED_VALUE"""),1117.89)</f>
        <v>1117.89</v>
      </c>
      <c r="D112" s="2">
        <f>IFERROR(__xludf.DUMMYFUNCTION("""COMPUTED_VALUE"""),45453.66666666667)</f>
        <v>45453.66667</v>
      </c>
      <c r="E112" s="1">
        <f>IFERROR(__xludf.DUMMYFUNCTION("""COMPUTED_VALUE"""),1126.69)</f>
        <v>1126.69</v>
      </c>
      <c r="G112" s="2">
        <f>IFERROR(__xludf.DUMMYFUNCTION("""COMPUTED_VALUE"""),45453.66666666667)</f>
        <v>45453.66667</v>
      </c>
      <c r="H112" s="1">
        <f>IFERROR(__xludf.DUMMYFUNCTION("""COMPUTED_VALUE"""),1116.84)</f>
        <v>1116.84</v>
      </c>
      <c r="J112" s="2">
        <f>IFERROR(__xludf.DUMMYFUNCTION("""COMPUTED_VALUE"""),45453.66666666667)</f>
        <v>45453.66667</v>
      </c>
      <c r="K112" s="1">
        <f>IFERROR(__xludf.DUMMYFUNCTION("""COMPUTED_VALUE"""),1126.3)</f>
        <v>1126.3</v>
      </c>
      <c r="M112" s="2">
        <f>IFERROR(__xludf.DUMMYFUNCTION("""COMPUTED_VALUE"""),45453.66666666667)</f>
        <v>45453.66667</v>
      </c>
      <c r="N112" s="1">
        <f>IFERROR(__xludf.DUMMYFUNCTION("""COMPUTED_VALUE"""),2.0905611E7)</f>
        <v>20905611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IFERROR(__xludf.DUMMYFUNCTION("""COMPUTED_VALUE"""),1125.14)</f>
        <v>1125.14</v>
      </c>
      <c r="D113" s="2">
        <f>IFERROR(__xludf.DUMMYFUNCTION("""COMPUTED_VALUE"""),45454.66666666667)</f>
        <v>45454.66667</v>
      </c>
      <c r="E113" s="1">
        <f>IFERROR(__xludf.DUMMYFUNCTION("""COMPUTED_VALUE"""),1125.14)</f>
        <v>1125.14</v>
      </c>
      <c r="G113" s="2">
        <f>IFERROR(__xludf.DUMMYFUNCTION("""COMPUTED_VALUE"""),45454.66666666667)</f>
        <v>45454.66667</v>
      </c>
      <c r="H113" s="1">
        <f>IFERROR(__xludf.DUMMYFUNCTION("""COMPUTED_VALUE"""),1113.71)</f>
        <v>1113.71</v>
      </c>
      <c r="J113" s="2">
        <f>IFERROR(__xludf.DUMMYFUNCTION("""COMPUTED_VALUE"""),45454.66666666667)</f>
        <v>45454.66667</v>
      </c>
      <c r="K113" s="1">
        <f>IFERROR(__xludf.DUMMYFUNCTION("""COMPUTED_VALUE"""),1121.27)</f>
        <v>1121.27</v>
      </c>
      <c r="M113" s="2">
        <f>IFERROR(__xludf.DUMMYFUNCTION("""COMPUTED_VALUE"""),45454.66666666667)</f>
        <v>45454.66667</v>
      </c>
      <c r="N113" s="1">
        <f>IFERROR(__xludf.DUMMYFUNCTION("""COMPUTED_VALUE"""),1.9244834E7)</f>
        <v>19244834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IFERROR(__xludf.DUMMYFUNCTION("""COMPUTED_VALUE"""),1126.59)</f>
        <v>1126.59</v>
      </c>
      <c r="D114" s="2">
        <f>IFERROR(__xludf.DUMMYFUNCTION("""COMPUTED_VALUE"""),45455.66666666667)</f>
        <v>45455.66667</v>
      </c>
      <c r="E114" s="1">
        <f>IFERROR(__xludf.DUMMYFUNCTION("""COMPUTED_VALUE"""),1148.71)</f>
        <v>1148.71</v>
      </c>
      <c r="G114" s="2">
        <f>IFERROR(__xludf.DUMMYFUNCTION("""COMPUTED_VALUE"""),45455.66666666667)</f>
        <v>45455.66667</v>
      </c>
      <c r="H114" s="1">
        <f>IFERROR(__xludf.DUMMYFUNCTION("""COMPUTED_VALUE"""),1126.59)</f>
        <v>1126.59</v>
      </c>
      <c r="J114" s="2">
        <f>IFERROR(__xludf.DUMMYFUNCTION("""COMPUTED_VALUE"""),45455.66666666667)</f>
        <v>45455.66667</v>
      </c>
      <c r="K114" s="1">
        <f>IFERROR(__xludf.DUMMYFUNCTION("""COMPUTED_VALUE"""),1141.94)</f>
        <v>1141.94</v>
      </c>
      <c r="M114" s="2">
        <f>IFERROR(__xludf.DUMMYFUNCTION("""COMPUTED_VALUE"""),45455.66666666667)</f>
        <v>45455.66667</v>
      </c>
      <c r="N114" s="1">
        <f>IFERROR(__xludf.DUMMYFUNCTION("""COMPUTED_VALUE"""),2.0456023E7)</f>
        <v>20456023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IFERROR(__xludf.DUMMYFUNCTION("""COMPUTED_VALUE"""),1140.3)</f>
        <v>1140.3</v>
      </c>
      <c r="D115" s="2">
        <f>IFERROR(__xludf.DUMMYFUNCTION("""COMPUTED_VALUE"""),45456.66666666667)</f>
        <v>45456.66667</v>
      </c>
      <c r="E115" s="1">
        <f>IFERROR(__xludf.DUMMYFUNCTION("""COMPUTED_VALUE"""),1140.3)</f>
        <v>1140.3</v>
      </c>
      <c r="G115" s="2">
        <f>IFERROR(__xludf.DUMMYFUNCTION("""COMPUTED_VALUE"""),45456.66666666667)</f>
        <v>45456.66667</v>
      </c>
      <c r="H115" s="1">
        <f>IFERROR(__xludf.DUMMYFUNCTION("""COMPUTED_VALUE"""),1125.72)</f>
        <v>1125.72</v>
      </c>
      <c r="J115" s="2">
        <f>IFERROR(__xludf.DUMMYFUNCTION("""COMPUTED_VALUE"""),45456.66666666667)</f>
        <v>45456.66667</v>
      </c>
      <c r="K115" s="1">
        <f>IFERROR(__xludf.DUMMYFUNCTION("""COMPUTED_VALUE"""),1136.95)</f>
        <v>1136.95</v>
      </c>
      <c r="M115" s="2">
        <f>IFERROR(__xludf.DUMMYFUNCTION("""COMPUTED_VALUE"""),45456.66666666667)</f>
        <v>45456.66667</v>
      </c>
      <c r="N115" s="1">
        <f>IFERROR(__xludf.DUMMYFUNCTION("""COMPUTED_VALUE"""),1.7851255E7)</f>
        <v>17851255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IFERROR(__xludf.DUMMYFUNCTION("""COMPUTED_VALUE"""),1129.38)</f>
        <v>1129.38</v>
      </c>
      <c r="D116" s="2">
        <f>IFERROR(__xludf.DUMMYFUNCTION("""COMPUTED_VALUE"""),45457.66666666667)</f>
        <v>45457.66667</v>
      </c>
      <c r="E116" s="1">
        <f>IFERROR(__xludf.DUMMYFUNCTION("""COMPUTED_VALUE"""),1129.38)</f>
        <v>1129.38</v>
      </c>
      <c r="G116" s="2">
        <f>IFERROR(__xludf.DUMMYFUNCTION("""COMPUTED_VALUE"""),45457.66666666667)</f>
        <v>45457.66667</v>
      </c>
      <c r="H116" s="1">
        <f>IFERROR(__xludf.DUMMYFUNCTION("""COMPUTED_VALUE"""),1095.95)</f>
        <v>1095.95</v>
      </c>
      <c r="J116" s="2">
        <f>IFERROR(__xludf.DUMMYFUNCTION("""COMPUTED_VALUE"""),45457.66666666667)</f>
        <v>45457.66667</v>
      </c>
      <c r="K116" s="1">
        <f>IFERROR(__xludf.DUMMYFUNCTION("""COMPUTED_VALUE"""),1109.53)</f>
        <v>1109.53</v>
      </c>
      <c r="M116" s="2">
        <f>IFERROR(__xludf.DUMMYFUNCTION("""COMPUTED_VALUE"""),45457.66666666667)</f>
        <v>45457.66667</v>
      </c>
      <c r="N116" s="1">
        <f>IFERROR(__xludf.DUMMYFUNCTION("""COMPUTED_VALUE"""),2.1563128E7)</f>
        <v>21563128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IFERROR(__xludf.DUMMYFUNCTION("""COMPUTED_VALUE"""),1106.98)</f>
        <v>1106.98</v>
      </c>
      <c r="D117" s="2">
        <f>IFERROR(__xludf.DUMMYFUNCTION("""COMPUTED_VALUE"""),45460.66666666667)</f>
        <v>45460.66667</v>
      </c>
      <c r="E117" s="1">
        <f>IFERROR(__xludf.DUMMYFUNCTION("""COMPUTED_VALUE"""),1124.49)</f>
        <v>1124.49</v>
      </c>
      <c r="G117" s="2">
        <f>IFERROR(__xludf.DUMMYFUNCTION("""COMPUTED_VALUE"""),45460.66666666667)</f>
        <v>45460.66667</v>
      </c>
      <c r="H117" s="1">
        <f>IFERROR(__xludf.DUMMYFUNCTION("""COMPUTED_VALUE"""),1104.3)</f>
        <v>1104.3</v>
      </c>
      <c r="J117" s="2">
        <f>IFERROR(__xludf.DUMMYFUNCTION("""COMPUTED_VALUE"""),45460.66666666667)</f>
        <v>45460.66667</v>
      </c>
      <c r="K117" s="1">
        <f>IFERROR(__xludf.DUMMYFUNCTION("""COMPUTED_VALUE"""),1121.96)</f>
        <v>1121.96</v>
      </c>
      <c r="M117" s="2">
        <f>IFERROR(__xludf.DUMMYFUNCTION("""COMPUTED_VALUE"""),45460.66666666667)</f>
        <v>45460.66667</v>
      </c>
      <c r="N117" s="1">
        <f>IFERROR(__xludf.DUMMYFUNCTION("""COMPUTED_VALUE"""),1.7786348E7)</f>
        <v>17786348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IFERROR(__xludf.DUMMYFUNCTION("""COMPUTED_VALUE"""),1122.58)</f>
        <v>1122.58</v>
      </c>
      <c r="D118" s="2">
        <f>IFERROR(__xludf.DUMMYFUNCTION("""COMPUTED_VALUE"""),45461.66666666667)</f>
        <v>45461.66667</v>
      </c>
      <c r="E118" s="1">
        <f>IFERROR(__xludf.DUMMYFUNCTION("""COMPUTED_VALUE"""),1129.0)</f>
        <v>1129</v>
      </c>
      <c r="G118" s="2">
        <f>IFERROR(__xludf.DUMMYFUNCTION("""COMPUTED_VALUE"""),45461.66666666667)</f>
        <v>45461.66667</v>
      </c>
      <c r="H118" s="1">
        <f>IFERROR(__xludf.DUMMYFUNCTION("""COMPUTED_VALUE"""),1120.08)</f>
        <v>1120.08</v>
      </c>
      <c r="J118" s="2">
        <f>IFERROR(__xludf.DUMMYFUNCTION("""COMPUTED_VALUE"""),45461.66666666667)</f>
        <v>45461.66667</v>
      </c>
      <c r="K118" s="1">
        <f>IFERROR(__xludf.DUMMYFUNCTION("""COMPUTED_VALUE"""),1128.55)</f>
        <v>1128.55</v>
      </c>
      <c r="M118" s="2">
        <f>IFERROR(__xludf.DUMMYFUNCTION("""COMPUTED_VALUE"""),45461.66666666667)</f>
        <v>45461.66667</v>
      </c>
      <c r="N118" s="1">
        <f>IFERROR(__xludf.DUMMYFUNCTION("""COMPUTED_VALUE"""),2.1203985E7)</f>
        <v>21203985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IFERROR(__xludf.DUMMYFUNCTION("""COMPUTED_VALUE"""),1127.05)</f>
        <v>1127.05</v>
      </c>
      <c r="D119" s="2">
        <f>IFERROR(__xludf.DUMMYFUNCTION("""COMPUTED_VALUE"""),45463.66666666667)</f>
        <v>45463.66667</v>
      </c>
      <c r="E119" s="1">
        <f>IFERROR(__xludf.DUMMYFUNCTION("""COMPUTED_VALUE"""),1132.71)</f>
        <v>1132.71</v>
      </c>
      <c r="G119" s="2">
        <f>IFERROR(__xludf.DUMMYFUNCTION("""COMPUTED_VALUE"""),45463.66666666667)</f>
        <v>45463.66667</v>
      </c>
      <c r="H119" s="1">
        <f>IFERROR(__xludf.DUMMYFUNCTION("""COMPUTED_VALUE"""),1123.8)</f>
        <v>1123.8</v>
      </c>
      <c r="J119" s="2">
        <f>IFERROR(__xludf.DUMMYFUNCTION("""COMPUTED_VALUE"""),45463.66666666667)</f>
        <v>45463.66667</v>
      </c>
      <c r="K119" s="1">
        <f>IFERROR(__xludf.DUMMYFUNCTION("""COMPUTED_VALUE"""),1127.86)</f>
        <v>1127.86</v>
      </c>
      <c r="M119" s="2">
        <f>IFERROR(__xludf.DUMMYFUNCTION("""COMPUTED_VALUE"""),45463.66666666667)</f>
        <v>45463.66667</v>
      </c>
      <c r="N119" s="1">
        <f>IFERROR(__xludf.DUMMYFUNCTION("""COMPUTED_VALUE"""),2.0596229E7)</f>
        <v>20596229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IFERROR(__xludf.DUMMYFUNCTION("""COMPUTED_VALUE"""),1128.01)</f>
        <v>1128.01</v>
      </c>
      <c r="D120" s="2">
        <f>IFERROR(__xludf.DUMMYFUNCTION("""COMPUTED_VALUE"""),45464.66666666667)</f>
        <v>45464.66667</v>
      </c>
      <c r="E120" s="1">
        <f>IFERROR(__xludf.DUMMYFUNCTION("""COMPUTED_VALUE"""),1129.32)</f>
        <v>1129.32</v>
      </c>
      <c r="G120" s="2">
        <f>IFERROR(__xludf.DUMMYFUNCTION("""COMPUTED_VALUE"""),45464.66666666667)</f>
        <v>45464.66667</v>
      </c>
      <c r="H120" s="1">
        <f>IFERROR(__xludf.DUMMYFUNCTION("""COMPUTED_VALUE"""),1114.39)</f>
        <v>1114.39</v>
      </c>
      <c r="J120" s="2">
        <f>IFERROR(__xludf.DUMMYFUNCTION("""COMPUTED_VALUE"""),45464.66666666667)</f>
        <v>45464.66667</v>
      </c>
      <c r="K120" s="1">
        <f>IFERROR(__xludf.DUMMYFUNCTION("""COMPUTED_VALUE"""),1123.9)</f>
        <v>1123.9</v>
      </c>
      <c r="M120" s="2">
        <f>IFERROR(__xludf.DUMMYFUNCTION("""COMPUTED_VALUE"""),45464.66666666667)</f>
        <v>45464.66667</v>
      </c>
      <c r="N120" s="1">
        <f>IFERROR(__xludf.DUMMYFUNCTION("""COMPUTED_VALUE"""),4.2880881E7)</f>
        <v>42880881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IFERROR(__xludf.DUMMYFUNCTION("""COMPUTED_VALUE"""),1125.08)</f>
        <v>1125.08</v>
      </c>
      <c r="D121" s="2">
        <f>IFERROR(__xludf.DUMMYFUNCTION("""COMPUTED_VALUE"""),45467.66666666667)</f>
        <v>45467.66667</v>
      </c>
      <c r="E121" s="1">
        <f>IFERROR(__xludf.DUMMYFUNCTION("""COMPUTED_VALUE"""),1141.45)</f>
        <v>1141.45</v>
      </c>
      <c r="G121" s="2">
        <f>IFERROR(__xludf.DUMMYFUNCTION("""COMPUTED_VALUE"""),45467.66666666667)</f>
        <v>45467.66667</v>
      </c>
      <c r="H121" s="1">
        <f>IFERROR(__xludf.DUMMYFUNCTION("""COMPUTED_VALUE"""),1124.64)</f>
        <v>1124.64</v>
      </c>
      <c r="J121" s="2">
        <f>IFERROR(__xludf.DUMMYFUNCTION("""COMPUTED_VALUE"""),45467.66666666667)</f>
        <v>45467.66667</v>
      </c>
      <c r="K121" s="1">
        <f>IFERROR(__xludf.DUMMYFUNCTION("""COMPUTED_VALUE"""),1132.84)</f>
        <v>1132.84</v>
      </c>
      <c r="M121" s="2">
        <f>IFERROR(__xludf.DUMMYFUNCTION("""COMPUTED_VALUE"""),45467.66666666667)</f>
        <v>45467.66667</v>
      </c>
      <c r="N121" s="1">
        <f>IFERROR(__xludf.DUMMYFUNCTION("""COMPUTED_VALUE"""),1.9534968E7)</f>
        <v>19534968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IFERROR(__xludf.DUMMYFUNCTION("""COMPUTED_VALUE"""),1130.7)</f>
        <v>1130.7</v>
      </c>
      <c r="D122" s="2">
        <f>IFERROR(__xludf.DUMMYFUNCTION("""COMPUTED_VALUE"""),45468.66666666667)</f>
        <v>45468.66667</v>
      </c>
      <c r="E122" s="1">
        <f>IFERROR(__xludf.DUMMYFUNCTION("""COMPUTED_VALUE"""),1130.7)</f>
        <v>1130.7</v>
      </c>
      <c r="G122" s="2">
        <f>IFERROR(__xludf.DUMMYFUNCTION("""COMPUTED_VALUE"""),45468.66666666667)</f>
        <v>45468.66667</v>
      </c>
      <c r="H122" s="1">
        <f>IFERROR(__xludf.DUMMYFUNCTION("""COMPUTED_VALUE"""),1106.41)</f>
        <v>1106.41</v>
      </c>
      <c r="J122" s="2">
        <f>IFERROR(__xludf.DUMMYFUNCTION("""COMPUTED_VALUE"""),45468.66666666667)</f>
        <v>45468.66667</v>
      </c>
      <c r="K122" s="1">
        <f>IFERROR(__xludf.DUMMYFUNCTION("""COMPUTED_VALUE"""),1111.03)</f>
        <v>1111.03</v>
      </c>
      <c r="M122" s="2">
        <f>IFERROR(__xludf.DUMMYFUNCTION("""COMPUTED_VALUE"""),45468.66666666667)</f>
        <v>45468.66667</v>
      </c>
      <c r="N122" s="1">
        <f>IFERROR(__xludf.DUMMYFUNCTION("""COMPUTED_VALUE"""),2.5266811E7)</f>
        <v>25266811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IFERROR(__xludf.DUMMYFUNCTION("""COMPUTED_VALUE"""),1110.44)</f>
        <v>1110.44</v>
      </c>
      <c r="D123" s="2">
        <f>IFERROR(__xludf.DUMMYFUNCTION("""COMPUTED_VALUE"""),45469.66666666667)</f>
        <v>45469.66667</v>
      </c>
      <c r="E123" s="1">
        <f>IFERROR(__xludf.DUMMYFUNCTION("""COMPUTED_VALUE"""),1110.44)</f>
        <v>1110.44</v>
      </c>
      <c r="G123" s="2">
        <f>IFERROR(__xludf.DUMMYFUNCTION("""COMPUTED_VALUE"""),45469.66666666667)</f>
        <v>45469.66667</v>
      </c>
      <c r="H123" s="1">
        <f>IFERROR(__xludf.DUMMYFUNCTION("""COMPUTED_VALUE"""),1099.39)</f>
        <v>1099.39</v>
      </c>
      <c r="J123" s="2">
        <f>IFERROR(__xludf.DUMMYFUNCTION("""COMPUTED_VALUE"""),45469.66666666667)</f>
        <v>45469.66667</v>
      </c>
      <c r="K123" s="1">
        <f>IFERROR(__xludf.DUMMYFUNCTION("""COMPUTED_VALUE"""),1108.48)</f>
        <v>1108.48</v>
      </c>
      <c r="M123" s="2">
        <f>IFERROR(__xludf.DUMMYFUNCTION("""COMPUTED_VALUE"""),45469.66666666667)</f>
        <v>45469.66667</v>
      </c>
      <c r="N123" s="1">
        <f>IFERROR(__xludf.DUMMYFUNCTION("""COMPUTED_VALUE"""),2.3736078E7)</f>
        <v>23736078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IFERROR(__xludf.DUMMYFUNCTION("""COMPUTED_VALUE"""),1109.19)</f>
        <v>1109.19</v>
      </c>
      <c r="D124" s="2">
        <f>IFERROR(__xludf.DUMMYFUNCTION("""COMPUTED_VALUE"""),45470.66666666667)</f>
        <v>45470.66667</v>
      </c>
      <c r="E124" s="1">
        <f>IFERROR(__xludf.DUMMYFUNCTION("""COMPUTED_VALUE"""),1112.67)</f>
        <v>1112.67</v>
      </c>
      <c r="G124" s="2">
        <f>IFERROR(__xludf.DUMMYFUNCTION("""COMPUTED_VALUE"""),45470.66666666667)</f>
        <v>45470.66667</v>
      </c>
      <c r="H124" s="1">
        <f>IFERROR(__xludf.DUMMYFUNCTION("""COMPUTED_VALUE"""),1105.84)</f>
        <v>1105.84</v>
      </c>
      <c r="J124" s="2">
        <f>IFERROR(__xludf.DUMMYFUNCTION("""COMPUTED_VALUE"""),45470.66666666667)</f>
        <v>45470.66667</v>
      </c>
      <c r="K124" s="1">
        <f>IFERROR(__xludf.DUMMYFUNCTION("""COMPUTED_VALUE"""),1111.36)</f>
        <v>1111.36</v>
      </c>
      <c r="M124" s="2">
        <f>IFERROR(__xludf.DUMMYFUNCTION("""COMPUTED_VALUE"""),45470.66666666667)</f>
        <v>45470.66667</v>
      </c>
      <c r="N124" s="1">
        <f>IFERROR(__xludf.DUMMYFUNCTION("""COMPUTED_VALUE"""),2.0150559E7)</f>
        <v>20150559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IFERROR(__xludf.DUMMYFUNCTION("""COMPUTED_VALUE"""),1112.74)</f>
        <v>1112.74</v>
      </c>
      <c r="D125" s="2">
        <f>IFERROR(__xludf.DUMMYFUNCTION("""COMPUTED_VALUE"""),45471.66666666667)</f>
        <v>45471.66667</v>
      </c>
      <c r="E125" s="1">
        <f>IFERROR(__xludf.DUMMYFUNCTION("""COMPUTED_VALUE"""),1124.78)</f>
        <v>1124.78</v>
      </c>
      <c r="G125" s="2">
        <f>IFERROR(__xludf.DUMMYFUNCTION("""COMPUTED_VALUE"""),45471.66666666667)</f>
        <v>45471.66667</v>
      </c>
      <c r="H125" s="1">
        <f>IFERROR(__xludf.DUMMYFUNCTION("""COMPUTED_VALUE"""),1105.27)</f>
        <v>1105.27</v>
      </c>
      <c r="J125" s="2">
        <f>IFERROR(__xludf.DUMMYFUNCTION("""COMPUTED_VALUE"""),45471.66666666667)</f>
        <v>45471.66667</v>
      </c>
      <c r="K125" s="1">
        <f>IFERROR(__xludf.DUMMYFUNCTION("""COMPUTED_VALUE"""),1113.33)</f>
        <v>1113.33</v>
      </c>
      <c r="M125" s="2">
        <f>IFERROR(__xludf.DUMMYFUNCTION("""COMPUTED_VALUE"""),45471.66666666667)</f>
        <v>45471.66667</v>
      </c>
      <c r="N125" s="1">
        <f>IFERROR(__xludf.DUMMYFUNCTION("""COMPUTED_VALUE"""),4.3389654E7)</f>
        <v>43389654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IFERROR(__xludf.DUMMYFUNCTION("""COMPUTED_VALUE"""),1114.24)</f>
        <v>1114.24</v>
      </c>
      <c r="D126" s="2">
        <f>IFERROR(__xludf.DUMMYFUNCTION("""COMPUTED_VALUE"""),45474.66666666667)</f>
        <v>45474.66667</v>
      </c>
      <c r="E126" s="1">
        <f>IFERROR(__xludf.DUMMYFUNCTION("""COMPUTED_VALUE"""),1120.5)</f>
        <v>1120.5</v>
      </c>
      <c r="G126" s="2">
        <f>IFERROR(__xludf.DUMMYFUNCTION("""COMPUTED_VALUE"""),45474.66666666667)</f>
        <v>45474.66667</v>
      </c>
      <c r="H126" s="1">
        <f>IFERROR(__xludf.DUMMYFUNCTION("""COMPUTED_VALUE"""),1091.93)</f>
        <v>1091.93</v>
      </c>
      <c r="J126" s="2">
        <f>IFERROR(__xludf.DUMMYFUNCTION("""COMPUTED_VALUE"""),45474.66666666667)</f>
        <v>45474.66667</v>
      </c>
      <c r="K126" s="1">
        <f>IFERROR(__xludf.DUMMYFUNCTION("""COMPUTED_VALUE"""),1093.19)</f>
        <v>1093.19</v>
      </c>
      <c r="M126" s="2">
        <f>IFERROR(__xludf.DUMMYFUNCTION("""COMPUTED_VALUE"""),45474.66666666667)</f>
        <v>45474.66667</v>
      </c>
      <c r="N126" s="1">
        <f>IFERROR(__xludf.DUMMYFUNCTION("""COMPUTED_VALUE"""),2.1981467E7)</f>
        <v>21981467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IFERROR(__xludf.DUMMYFUNCTION("""COMPUTED_VALUE"""),1092.77)</f>
        <v>1092.77</v>
      </c>
      <c r="D127" s="2">
        <f>IFERROR(__xludf.DUMMYFUNCTION("""COMPUTED_VALUE"""),45475.66666666667)</f>
        <v>45475.66667</v>
      </c>
      <c r="E127" s="1">
        <f>IFERROR(__xludf.DUMMYFUNCTION("""COMPUTED_VALUE"""),1103.07)</f>
        <v>1103.07</v>
      </c>
      <c r="G127" s="2">
        <f>IFERROR(__xludf.DUMMYFUNCTION("""COMPUTED_VALUE"""),45475.66666666667)</f>
        <v>45475.66667</v>
      </c>
      <c r="H127" s="1">
        <f>IFERROR(__xludf.DUMMYFUNCTION("""COMPUTED_VALUE"""),1092.35)</f>
        <v>1092.35</v>
      </c>
      <c r="J127" s="2">
        <f>IFERROR(__xludf.DUMMYFUNCTION("""COMPUTED_VALUE"""),45475.66666666667)</f>
        <v>45475.66667</v>
      </c>
      <c r="K127" s="1">
        <f>IFERROR(__xludf.DUMMYFUNCTION("""COMPUTED_VALUE"""),1102.72)</f>
        <v>1102.72</v>
      </c>
      <c r="M127" s="2">
        <f>IFERROR(__xludf.DUMMYFUNCTION("""COMPUTED_VALUE"""),45475.66666666667)</f>
        <v>45475.66667</v>
      </c>
      <c r="N127" s="1">
        <f>IFERROR(__xludf.DUMMYFUNCTION("""COMPUTED_VALUE"""),1.932762E7)</f>
        <v>19327620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IFERROR(__xludf.DUMMYFUNCTION("""COMPUTED_VALUE"""),1103.77)</f>
        <v>1103.77</v>
      </c>
      <c r="D128" s="2">
        <f>IFERROR(__xludf.DUMMYFUNCTION("""COMPUTED_VALUE"""),45476.54166666667)</f>
        <v>45476.54167</v>
      </c>
      <c r="E128" s="1">
        <f>IFERROR(__xludf.DUMMYFUNCTION("""COMPUTED_VALUE"""),1111.71)</f>
        <v>1111.71</v>
      </c>
      <c r="G128" s="2">
        <f>IFERROR(__xludf.DUMMYFUNCTION("""COMPUTED_VALUE"""),45476.54166666667)</f>
        <v>45476.54167</v>
      </c>
      <c r="H128" s="1">
        <f>IFERROR(__xludf.DUMMYFUNCTION("""COMPUTED_VALUE"""),1102.39)</f>
        <v>1102.39</v>
      </c>
      <c r="J128" s="2">
        <f>IFERROR(__xludf.DUMMYFUNCTION("""COMPUTED_VALUE"""),45476.54166666667)</f>
        <v>45476.54167</v>
      </c>
      <c r="K128" s="1">
        <f>IFERROR(__xludf.DUMMYFUNCTION("""COMPUTED_VALUE"""),1106.4)</f>
        <v>1106.4</v>
      </c>
      <c r="M128" s="2">
        <f>IFERROR(__xludf.DUMMYFUNCTION("""COMPUTED_VALUE"""),45476.54166666667)</f>
        <v>45476.54167</v>
      </c>
      <c r="N128" s="1">
        <f>IFERROR(__xludf.DUMMYFUNCTION("""COMPUTED_VALUE"""),1.10949E7)</f>
        <v>11094900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IFERROR(__xludf.DUMMYFUNCTION("""COMPUTED_VALUE"""),1105.73)</f>
        <v>1105.73</v>
      </c>
      <c r="D129" s="2">
        <f>IFERROR(__xludf.DUMMYFUNCTION("""COMPUTED_VALUE"""),45478.66666666667)</f>
        <v>45478.66667</v>
      </c>
      <c r="E129" s="1">
        <f>IFERROR(__xludf.DUMMYFUNCTION("""COMPUTED_VALUE"""),1105.73)</f>
        <v>1105.73</v>
      </c>
      <c r="G129" s="2">
        <f>IFERROR(__xludf.DUMMYFUNCTION("""COMPUTED_VALUE"""),45478.66666666667)</f>
        <v>45478.66667</v>
      </c>
      <c r="H129" s="1">
        <f>IFERROR(__xludf.DUMMYFUNCTION("""COMPUTED_VALUE"""),1090.53)</f>
        <v>1090.53</v>
      </c>
      <c r="J129" s="2">
        <f>IFERROR(__xludf.DUMMYFUNCTION("""COMPUTED_VALUE"""),45478.66666666667)</f>
        <v>45478.66667</v>
      </c>
      <c r="K129" s="1">
        <f>IFERROR(__xludf.DUMMYFUNCTION("""COMPUTED_VALUE"""),1100.92)</f>
        <v>1100.92</v>
      </c>
      <c r="M129" s="2">
        <f>IFERROR(__xludf.DUMMYFUNCTION("""COMPUTED_VALUE"""),45478.66666666667)</f>
        <v>45478.66667</v>
      </c>
      <c r="N129" s="1">
        <f>IFERROR(__xludf.DUMMYFUNCTION("""COMPUTED_VALUE"""),1.8546666E7)</f>
        <v>18546666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IFERROR(__xludf.DUMMYFUNCTION("""COMPUTED_VALUE"""),1103.62)</f>
        <v>1103.62</v>
      </c>
      <c r="D130" s="2">
        <f>IFERROR(__xludf.DUMMYFUNCTION("""COMPUTED_VALUE"""),45481.66666666667)</f>
        <v>45481.66667</v>
      </c>
      <c r="E130" s="1">
        <f>IFERROR(__xludf.DUMMYFUNCTION("""COMPUTED_VALUE"""),1111.95)</f>
        <v>1111.95</v>
      </c>
      <c r="G130" s="2">
        <f>IFERROR(__xludf.DUMMYFUNCTION("""COMPUTED_VALUE"""),45481.66666666667)</f>
        <v>45481.66667</v>
      </c>
      <c r="H130" s="1">
        <f>IFERROR(__xludf.DUMMYFUNCTION("""COMPUTED_VALUE"""),1102.71)</f>
        <v>1102.71</v>
      </c>
      <c r="J130" s="2">
        <f>IFERROR(__xludf.DUMMYFUNCTION("""COMPUTED_VALUE"""),45481.66666666667)</f>
        <v>45481.66667</v>
      </c>
      <c r="K130" s="1">
        <f>IFERROR(__xludf.DUMMYFUNCTION("""COMPUTED_VALUE"""),1106.47)</f>
        <v>1106.47</v>
      </c>
      <c r="M130" s="2">
        <f>IFERROR(__xludf.DUMMYFUNCTION("""COMPUTED_VALUE"""),45481.66666666667)</f>
        <v>45481.66667</v>
      </c>
      <c r="N130" s="1">
        <f>IFERROR(__xludf.DUMMYFUNCTION("""COMPUTED_VALUE"""),1.688949E7)</f>
        <v>16889490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IFERROR(__xludf.DUMMYFUNCTION("""COMPUTED_VALUE"""),1105.05)</f>
        <v>1105.05</v>
      </c>
      <c r="D131" s="2">
        <f>IFERROR(__xludf.DUMMYFUNCTION("""COMPUTED_VALUE"""),45482.66666666667)</f>
        <v>45482.66667</v>
      </c>
      <c r="E131" s="1">
        <f>IFERROR(__xludf.DUMMYFUNCTION("""COMPUTED_VALUE"""),1108.44)</f>
        <v>1108.44</v>
      </c>
      <c r="G131" s="2">
        <f>IFERROR(__xludf.DUMMYFUNCTION("""COMPUTED_VALUE"""),45482.66666666667)</f>
        <v>45482.66667</v>
      </c>
      <c r="H131" s="1">
        <f>IFERROR(__xludf.DUMMYFUNCTION("""COMPUTED_VALUE"""),1101.05)</f>
        <v>1101.05</v>
      </c>
      <c r="J131" s="2">
        <f>IFERROR(__xludf.DUMMYFUNCTION("""COMPUTED_VALUE"""),45482.66666666667)</f>
        <v>45482.66667</v>
      </c>
      <c r="K131" s="1">
        <f>IFERROR(__xludf.DUMMYFUNCTION("""COMPUTED_VALUE"""),1101.15)</f>
        <v>1101.15</v>
      </c>
      <c r="M131" s="2">
        <f>IFERROR(__xludf.DUMMYFUNCTION("""COMPUTED_VALUE"""),45482.66666666667)</f>
        <v>45482.66667</v>
      </c>
      <c r="N131" s="1">
        <f>IFERROR(__xludf.DUMMYFUNCTION("""COMPUTED_VALUE"""),1.825213E7)</f>
        <v>18252130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IFERROR(__xludf.DUMMYFUNCTION("""COMPUTED_VALUE"""),1100.79)</f>
        <v>1100.79</v>
      </c>
      <c r="D132" s="2">
        <f>IFERROR(__xludf.DUMMYFUNCTION("""COMPUTED_VALUE"""),45483.66666666667)</f>
        <v>45483.66667</v>
      </c>
      <c r="E132" s="1">
        <f>IFERROR(__xludf.DUMMYFUNCTION("""COMPUTED_VALUE"""),1121.1)</f>
        <v>1121.1</v>
      </c>
      <c r="G132" s="2">
        <f>IFERROR(__xludf.DUMMYFUNCTION("""COMPUTED_VALUE"""),45483.66666666667)</f>
        <v>45483.66667</v>
      </c>
      <c r="H132" s="1">
        <f>IFERROR(__xludf.DUMMYFUNCTION("""COMPUTED_VALUE"""),1100.79)</f>
        <v>1100.79</v>
      </c>
      <c r="J132" s="2">
        <f>IFERROR(__xludf.DUMMYFUNCTION("""COMPUTED_VALUE"""),45483.66666666667)</f>
        <v>45483.66667</v>
      </c>
      <c r="K132" s="1">
        <f>IFERROR(__xludf.DUMMYFUNCTION("""COMPUTED_VALUE"""),1120.5)</f>
        <v>1120.5</v>
      </c>
      <c r="M132" s="2">
        <f>IFERROR(__xludf.DUMMYFUNCTION("""COMPUTED_VALUE"""),45483.66666666667)</f>
        <v>45483.66667</v>
      </c>
      <c r="N132" s="1">
        <f>IFERROR(__xludf.DUMMYFUNCTION("""COMPUTED_VALUE"""),1.618198E7)</f>
        <v>16181980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IFERROR(__xludf.DUMMYFUNCTION("""COMPUTED_VALUE"""),1125.74)</f>
        <v>1125.74</v>
      </c>
      <c r="D133" s="2">
        <f>IFERROR(__xludf.DUMMYFUNCTION("""COMPUTED_VALUE"""),45484.66666666667)</f>
        <v>45484.66667</v>
      </c>
      <c r="E133" s="1">
        <f>IFERROR(__xludf.DUMMYFUNCTION("""COMPUTED_VALUE"""),1149.93)</f>
        <v>1149.93</v>
      </c>
      <c r="G133" s="2">
        <f>IFERROR(__xludf.DUMMYFUNCTION("""COMPUTED_VALUE"""),45484.66666666667)</f>
        <v>45484.66667</v>
      </c>
      <c r="H133" s="1">
        <f>IFERROR(__xludf.DUMMYFUNCTION("""COMPUTED_VALUE"""),1125.74)</f>
        <v>1125.74</v>
      </c>
      <c r="J133" s="2">
        <f>IFERROR(__xludf.DUMMYFUNCTION("""COMPUTED_VALUE"""),45484.66666666667)</f>
        <v>45484.66667</v>
      </c>
      <c r="K133" s="1">
        <f>IFERROR(__xludf.DUMMYFUNCTION("""COMPUTED_VALUE"""),1143.33)</f>
        <v>1143.33</v>
      </c>
      <c r="M133" s="2">
        <f>IFERROR(__xludf.DUMMYFUNCTION("""COMPUTED_VALUE"""),45484.66666666667)</f>
        <v>45484.66667</v>
      </c>
      <c r="N133" s="1">
        <f>IFERROR(__xludf.DUMMYFUNCTION("""COMPUTED_VALUE"""),2.3581923E7)</f>
        <v>23581923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IFERROR(__xludf.DUMMYFUNCTION("""COMPUTED_VALUE"""),1148.98)</f>
        <v>1148.98</v>
      </c>
      <c r="D134" s="2">
        <f>IFERROR(__xludf.DUMMYFUNCTION("""COMPUTED_VALUE"""),45485.66666666667)</f>
        <v>45485.66667</v>
      </c>
      <c r="E134" s="1">
        <f>IFERROR(__xludf.DUMMYFUNCTION("""COMPUTED_VALUE"""),1165.93)</f>
        <v>1165.93</v>
      </c>
      <c r="G134" s="2">
        <f>IFERROR(__xludf.DUMMYFUNCTION("""COMPUTED_VALUE"""),45485.66666666667)</f>
        <v>45485.66667</v>
      </c>
      <c r="H134" s="1">
        <f>IFERROR(__xludf.DUMMYFUNCTION("""COMPUTED_VALUE"""),1148.98)</f>
        <v>1148.98</v>
      </c>
      <c r="J134" s="2">
        <f>IFERROR(__xludf.DUMMYFUNCTION("""COMPUTED_VALUE"""),45485.66666666667)</f>
        <v>45485.66667</v>
      </c>
      <c r="K134" s="1">
        <f>IFERROR(__xludf.DUMMYFUNCTION("""COMPUTED_VALUE"""),1159.17)</f>
        <v>1159.17</v>
      </c>
      <c r="M134" s="2">
        <f>IFERROR(__xludf.DUMMYFUNCTION("""COMPUTED_VALUE"""),45485.66666666667)</f>
        <v>45485.66667</v>
      </c>
      <c r="N134" s="1">
        <f>IFERROR(__xludf.DUMMYFUNCTION("""COMPUTED_VALUE"""),1.8819653E7)</f>
        <v>18819653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IFERROR(__xludf.DUMMYFUNCTION("""COMPUTED_VALUE"""),1160.82)</f>
        <v>1160.82</v>
      </c>
      <c r="D135" s="2">
        <f>IFERROR(__xludf.DUMMYFUNCTION("""COMPUTED_VALUE"""),45488.66666666667)</f>
        <v>45488.66667</v>
      </c>
      <c r="E135" s="1">
        <f>IFERROR(__xludf.DUMMYFUNCTION("""COMPUTED_VALUE"""),1174.53)</f>
        <v>1174.53</v>
      </c>
      <c r="G135" s="2">
        <f>IFERROR(__xludf.DUMMYFUNCTION("""COMPUTED_VALUE"""),45488.66666666667)</f>
        <v>45488.66667</v>
      </c>
      <c r="H135" s="1">
        <f>IFERROR(__xludf.DUMMYFUNCTION("""COMPUTED_VALUE"""),1160.37)</f>
        <v>1160.37</v>
      </c>
      <c r="J135" s="2">
        <f>IFERROR(__xludf.DUMMYFUNCTION("""COMPUTED_VALUE"""),45488.66666666667)</f>
        <v>45488.66667</v>
      </c>
      <c r="K135" s="1">
        <f>IFERROR(__xludf.DUMMYFUNCTION("""COMPUTED_VALUE"""),1166.56)</f>
        <v>1166.56</v>
      </c>
      <c r="M135" s="2">
        <f>IFERROR(__xludf.DUMMYFUNCTION("""COMPUTED_VALUE"""),45488.66666666667)</f>
        <v>45488.66667</v>
      </c>
      <c r="N135" s="1">
        <f>IFERROR(__xludf.DUMMYFUNCTION("""COMPUTED_VALUE"""),2.2647542E7)</f>
        <v>22647542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IFERROR(__xludf.DUMMYFUNCTION("""COMPUTED_VALUE"""),1170.07)</f>
        <v>1170.07</v>
      </c>
      <c r="D136" s="2">
        <f>IFERROR(__xludf.DUMMYFUNCTION("""COMPUTED_VALUE"""),45489.66666666667)</f>
        <v>45489.66667</v>
      </c>
      <c r="E136" s="1">
        <f>IFERROR(__xludf.DUMMYFUNCTION("""COMPUTED_VALUE"""),1203.22)</f>
        <v>1203.22</v>
      </c>
      <c r="G136" s="2">
        <f>IFERROR(__xludf.DUMMYFUNCTION("""COMPUTED_VALUE"""),45489.66666666667)</f>
        <v>45489.66667</v>
      </c>
      <c r="H136" s="1">
        <f>IFERROR(__xludf.DUMMYFUNCTION("""COMPUTED_VALUE"""),1170.07)</f>
        <v>1170.07</v>
      </c>
      <c r="J136" s="2">
        <f>IFERROR(__xludf.DUMMYFUNCTION("""COMPUTED_VALUE"""),45489.66666666667)</f>
        <v>45489.66667</v>
      </c>
      <c r="K136" s="1">
        <f>IFERROR(__xludf.DUMMYFUNCTION("""COMPUTED_VALUE"""),1202.41)</f>
        <v>1202.41</v>
      </c>
      <c r="M136" s="2">
        <f>IFERROR(__xludf.DUMMYFUNCTION("""COMPUTED_VALUE"""),45489.66666666667)</f>
        <v>45489.66667</v>
      </c>
      <c r="N136" s="1">
        <f>IFERROR(__xludf.DUMMYFUNCTION("""COMPUTED_VALUE"""),2.5310244E7)</f>
        <v>25310244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IFERROR(__xludf.DUMMYFUNCTION("""COMPUTED_VALUE"""),1198.21)</f>
        <v>1198.21</v>
      </c>
      <c r="D137" s="2">
        <f>IFERROR(__xludf.DUMMYFUNCTION("""COMPUTED_VALUE"""),45490.66666666667)</f>
        <v>45490.66667</v>
      </c>
      <c r="E137" s="1">
        <f>IFERROR(__xludf.DUMMYFUNCTION("""COMPUTED_VALUE"""),1202.35)</f>
        <v>1202.35</v>
      </c>
      <c r="G137" s="2">
        <f>IFERROR(__xludf.DUMMYFUNCTION("""COMPUTED_VALUE"""),45490.66666666667)</f>
        <v>45490.66667</v>
      </c>
      <c r="H137" s="1">
        <f>IFERROR(__xludf.DUMMYFUNCTION("""COMPUTED_VALUE"""),1188.82)</f>
        <v>1188.82</v>
      </c>
      <c r="J137" s="2">
        <f>IFERROR(__xludf.DUMMYFUNCTION("""COMPUTED_VALUE"""),45490.66666666667)</f>
        <v>45490.66667</v>
      </c>
      <c r="K137" s="1">
        <f>IFERROR(__xludf.DUMMYFUNCTION("""COMPUTED_VALUE"""),1188.82)</f>
        <v>1188.82</v>
      </c>
      <c r="M137" s="2">
        <f>IFERROR(__xludf.DUMMYFUNCTION("""COMPUTED_VALUE"""),45490.66666666667)</f>
        <v>45490.66667</v>
      </c>
      <c r="N137" s="1">
        <f>IFERROR(__xludf.DUMMYFUNCTION("""COMPUTED_VALUE"""),3.0976151E7)</f>
        <v>30976151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IFERROR(__xludf.DUMMYFUNCTION("""COMPUTED_VALUE"""),1182.99)</f>
        <v>1182.99</v>
      </c>
      <c r="D138" s="2">
        <f>IFERROR(__xludf.DUMMYFUNCTION("""COMPUTED_VALUE"""),45491.66666666667)</f>
        <v>45491.66667</v>
      </c>
      <c r="E138" s="1">
        <f>IFERROR(__xludf.DUMMYFUNCTION("""COMPUTED_VALUE"""),1199.54)</f>
        <v>1199.54</v>
      </c>
      <c r="G138" s="2">
        <f>IFERROR(__xludf.DUMMYFUNCTION("""COMPUTED_VALUE"""),45491.66666666667)</f>
        <v>45491.66667</v>
      </c>
      <c r="H138" s="1">
        <f>IFERROR(__xludf.DUMMYFUNCTION("""COMPUTED_VALUE"""),1171.48)</f>
        <v>1171.48</v>
      </c>
      <c r="J138" s="2">
        <f>IFERROR(__xludf.DUMMYFUNCTION("""COMPUTED_VALUE"""),45491.66666666667)</f>
        <v>45491.66667</v>
      </c>
      <c r="K138" s="1">
        <f>IFERROR(__xludf.DUMMYFUNCTION("""COMPUTED_VALUE"""),1171.68)</f>
        <v>1171.68</v>
      </c>
      <c r="M138" s="2">
        <f>IFERROR(__xludf.DUMMYFUNCTION("""COMPUTED_VALUE"""),45491.66666666667)</f>
        <v>45491.66667</v>
      </c>
      <c r="N138" s="1">
        <f>IFERROR(__xludf.DUMMYFUNCTION("""COMPUTED_VALUE"""),2.7631763E7)</f>
        <v>27631763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IFERROR(__xludf.DUMMYFUNCTION("""COMPUTED_VALUE"""),1174.96)</f>
        <v>1174.96</v>
      </c>
      <c r="D139" s="2">
        <f>IFERROR(__xludf.DUMMYFUNCTION("""COMPUTED_VALUE"""),45492.66666666667)</f>
        <v>45492.66667</v>
      </c>
      <c r="E139" s="1">
        <f>IFERROR(__xludf.DUMMYFUNCTION("""COMPUTED_VALUE"""),1174.96)</f>
        <v>1174.96</v>
      </c>
      <c r="G139" s="2">
        <f>IFERROR(__xludf.DUMMYFUNCTION("""COMPUTED_VALUE"""),45492.66666666667)</f>
        <v>45492.66667</v>
      </c>
      <c r="H139" s="1">
        <f>IFERROR(__xludf.DUMMYFUNCTION("""COMPUTED_VALUE"""),1155.76)</f>
        <v>1155.76</v>
      </c>
      <c r="J139" s="2">
        <f>IFERROR(__xludf.DUMMYFUNCTION("""COMPUTED_VALUE"""),45492.66666666667)</f>
        <v>45492.66667</v>
      </c>
      <c r="K139" s="1">
        <f>IFERROR(__xludf.DUMMYFUNCTION("""COMPUTED_VALUE"""),1157.87)</f>
        <v>1157.87</v>
      </c>
      <c r="M139" s="2">
        <f>IFERROR(__xludf.DUMMYFUNCTION("""COMPUTED_VALUE"""),45492.66666666667)</f>
        <v>45492.66667</v>
      </c>
      <c r="N139" s="1">
        <f>IFERROR(__xludf.DUMMYFUNCTION("""COMPUTED_VALUE"""),5.5627614E7)</f>
        <v>55627614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IFERROR(__xludf.DUMMYFUNCTION("""COMPUTED_VALUE"""),1162.8)</f>
        <v>1162.8</v>
      </c>
      <c r="D140" s="2">
        <f>IFERROR(__xludf.DUMMYFUNCTION("""COMPUTED_VALUE"""),45495.66666666667)</f>
        <v>45495.66667</v>
      </c>
      <c r="E140" s="1">
        <f>IFERROR(__xludf.DUMMYFUNCTION("""COMPUTED_VALUE"""),1174.85)</f>
        <v>1174.85</v>
      </c>
      <c r="G140" s="2">
        <f>IFERROR(__xludf.DUMMYFUNCTION("""COMPUTED_VALUE"""),45495.66666666667)</f>
        <v>45495.66667</v>
      </c>
      <c r="H140" s="1">
        <f>IFERROR(__xludf.DUMMYFUNCTION("""COMPUTED_VALUE"""),1152.59)</f>
        <v>1152.59</v>
      </c>
      <c r="J140" s="2">
        <f>IFERROR(__xludf.DUMMYFUNCTION("""COMPUTED_VALUE"""),45495.66666666667)</f>
        <v>45495.66667</v>
      </c>
      <c r="K140" s="1">
        <f>IFERROR(__xludf.DUMMYFUNCTION("""COMPUTED_VALUE"""),1174.54)</f>
        <v>1174.54</v>
      </c>
      <c r="M140" s="2">
        <f>IFERROR(__xludf.DUMMYFUNCTION("""COMPUTED_VALUE"""),45495.66666666667)</f>
        <v>45495.66667</v>
      </c>
      <c r="N140" s="1">
        <f>IFERROR(__xludf.DUMMYFUNCTION("""COMPUTED_VALUE"""),2.2508321E7)</f>
        <v>22508321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IFERROR(__xludf.DUMMYFUNCTION("""COMPUTED_VALUE"""),1172.01)</f>
        <v>1172.01</v>
      </c>
      <c r="D141" s="2">
        <f>IFERROR(__xludf.DUMMYFUNCTION("""COMPUTED_VALUE"""),45496.66666666667)</f>
        <v>45496.66667</v>
      </c>
      <c r="E141" s="1">
        <f>IFERROR(__xludf.DUMMYFUNCTION("""COMPUTED_VALUE"""),1182.25)</f>
        <v>1182.25</v>
      </c>
      <c r="G141" s="2">
        <f>IFERROR(__xludf.DUMMYFUNCTION("""COMPUTED_VALUE"""),45496.66666666667)</f>
        <v>45496.66667</v>
      </c>
      <c r="H141" s="1">
        <f>IFERROR(__xludf.DUMMYFUNCTION("""COMPUTED_VALUE"""),1172.01)</f>
        <v>1172.01</v>
      </c>
      <c r="J141" s="2">
        <f>IFERROR(__xludf.DUMMYFUNCTION("""COMPUTED_VALUE"""),45496.66666666667)</f>
        <v>45496.66667</v>
      </c>
      <c r="K141" s="1">
        <f>IFERROR(__xludf.DUMMYFUNCTION("""COMPUTED_VALUE"""),1176.0)</f>
        <v>1176</v>
      </c>
      <c r="M141" s="2">
        <f>IFERROR(__xludf.DUMMYFUNCTION("""COMPUTED_VALUE"""),45496.66666666667)</f>
        <v>45496.66667</v>
      </c>
      <c r="N141" s="1">
        <f>IFERROR(__xludf.DUMMYFUNCTION("""COMPUTED_VALUE"""),2.2584299E7)</f>
        <v>22584299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IFERROR(__xludf.DUMMYFUNCTION("""COMPUTED_VALUE"""),1171.57)</f>
        <v>1171.57</v>
      </c>
      <c r="D142" s="2">
        <f>IFERROR(__xludf.DUMMYFUNCTION("""COMPUTED_VALUE"""),45497.66666666667)</f>
        <v>45497.66667</v>
      </c>
      <c r="E142" s="1">
        <f>IFERROR(__xludf.DUMMYFUNCTION("""COMPUTED_VALUE"""),1171.57)</f>
        <v>1171.57</v>
      </c>
      <c r="G142" s="2">
        <f>IFERROR(__xludf.DUMMYFUNCTION("""COMPUTED_VALUE"""),45497.66666666667)</f>
        <v>45497.66667</v>
      </c>
      <c r="H142" s="1">
        <f>IFERROR(__xludf.DUMMYFUNCTION("""COMPUTED_VALUE"""),1133.66)</f>
        <v>1133.66</v>
      </c>
      <c r="J142" s="2">
        <f>IFERROR(__xludf.DUMMYFUNCTION("""COMPUTED_VALUE"""),45497.66666666667)</f>
        <v>45497.66667</v>
      </c>
      <c r="K142" s="1">
        <f>IFERROR(__xludf.DUMMYFUNCTION("""COMPUTED_VALUE"""),1134.29)</f>
        <v>1134.29</v>
      </c>
      <c r="M142" s="2">
        <f>IFERROR(__xludf.DUMMYFUNCTION("""COMPUTED_VALUE"""),45497.66666666667)</f>
        <v>45497.66667</v>
      </c>
      <c r="N142" s="1">
        <f>IFERROR(__xludf.DUMMYFUNCTION("""COMPUTED_VALUE"""),3.3604238E7)</f>
        <v>33604238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IFERROR(__xludf.DUMMYFUNCTION("""COMPUTED_VALUE"""),1137.64)</f>
        <v>1137.64</v>
      </c>
      <c r="D143" s="2">
        <f>IFERROR(__xludf.DUMMYFUNCTION("""COMPUTED_VALUE"""),45498.66666666667)</f>
        <v>45498.66667</v>
      </c>
      <c r="E143" s="1">
        <f>IFERROR(__xludf.DUMMYFUNCTION("""COMPUTED_VALUE"""),1176.35)</f>
        <v>1176.35</v>
      </c>
      <c r="G143" s="2">
        <f>IFERROR(__xludf.DUMMYFUNCTION("""COMPUTED_VALUE"""),45498.66666666667)</f>
        <v>45498.66667</v>
      </c>
      <c r="H143" s="1">
        <f>IFERROR(__xludf.DUMMYFUNCTION("""COMPUTED_VALUE"""),1136.29)</f>
        <v>1136.29</v>
      </c>
      <c r="J143" s="2">
        <f>IFERROR(__xludf.DUMMYFUNCTION("""COMPUTED_VALUE"""),45498.66666666667)</f>
        <v>45498.66667</v>
      </c>
      <c r="K143" s="1">
        <f>IFERROR(__xludf.DUMMYFUNCTION("""COMPUTED_VALUE"""),1157.9)</f>
        <v>1157.9</v>
      </c>
      <c r="M143" s="2">
        <f>IFERROR(__xludf.DUMMYFUNCTION("""COMPUTED_VALUE"""),45498.66666666667)</f>
        <v>45498.66667</v>
      </c>
      <c r="N143" s="1">
        <f>IFERROR(__xludf.DUMMYFUNCTION("""COMPUTED_VALUE"""),3.2944753E7)</f>
        <v>32944753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IFERROR(__xludf.DUMMYFUNCTION("""COMPUTED_VALUE"""),1166.97)</f>
        <v>1166.97</v>
      </c>
      <c r="D144" s="2">
        <f>IFERROR(__xludf.DUMMYFUNCTION("""COMPUTED_VALUE"""),45499.66666666667)</f>
        <v>45499.66667</v>
      </c>
      <c r="E144" s="1">
        <f>IFERROR(__xludf.DUMMYFUNCTION("""COMPUTED_VALUE"""),1183.78)</f>
        <v>1183.78</v>
      </c>
      <c r="G144" s="2">
        <f>IFERROR(__xludf.DUMMYFUNCTION("""COMPUTED_VALUE"""),45499.66666666667)</f>
        <v>45499.66667</v>
      </c>
      <c r="H144" s="1">
        <f>IFERROR(__xludf.DUMMYFUNCTION("""COMPUTED_VALUE"""),1166.29)</f>
        <v>1166.29</v>
      </c>
      <c r="J144" s="2">
        <f>IFERROR(__xludf.DUMMYFUNCTION("""COMPUTED_VALUE"""),45499.66666666667)</f>
        <v>45499.66667</v>
      </c>
      <c r="K144" s="1">
        <f>IFERROR(__xludf.DUMMYFUNCTION("""COMPUTED_VALUE"""),1176.9)</f>
        <v>1176.9</v>
      </c>
      <c r="M144" s="2">
        <f>IFERROR(__xludf.DUMMYFUNCTION("""COMPUTED_VALUE"""),45499.66666666667)</f>
        <v>45499.66667</v>
      </c>
      <c r="N144" s="1">
        <f>IFERROR(__xludf.DUMMYFUNCTION("""COMPUTED_VALUE"""),2.5150925E7)</f>
        <v>25150925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IFERROR(__xludf.DUMMYFUNCTION("""COMPUTED_VALUE"""),1177.11)</f>
        <v>1177.11</v>
      </c>
      <c r="D145" s="2">
        <f>IFERROR(__xludf.DUMMYFUNCTION("""COMPUTED_VALUE"""),45502.66666666667)</f>
        <v>45502.66667</v>
      </c>
      <c r="E145" s="1">
        <f>IFERROR(__xludf.DUMMYFUNCTION("""COMPUTED_VALUE"""),1181.94)</f>
        <v>1181.94</v>
      </c>
      <c r="G145" s="2">
        <f>IFERROR(__xludf.DUMMYFUNCTION("""COMPUTED_VALUE"""),45502.66666666667)</f>
        <v>45502.66667</v>
      </c>
      <c r="H145" s="1">
        <f>IFERROR(__xludf.DUMMYFUNCTION("""COMPUTED_VALUE"""),1172.89)</f>
        <v>1172.89</v>
      </c>
      <c r="J145" s="2">
        <f>IFERROR(__xludf.DUMMYFUNCTION("""COMPUTED_VALUE"""),45502.66666666667)</f>
        <v>45502.66667</v>
      </c>
      <c r="K145" s="1">
        <f>IFERROR(__xludf.DUMMYFUNCTION("""COMPUTED_VALUE"""),1174.88)</f>
        <v>1174.88</v>
      </c>
      <c r="M145" s="2">
        <f>IFERROR(__xludf.DUMMYFUNCTION("""COMPUTED_VALUE"""),45502.66666666667)</f>
        <v>45502.66667</v>
      </c>
      <c r="N145" s="1">
        <f>IFERROR(__xludf.DUMMYFUNCTION("""COMPUTED_VALUE"""),2.2057185E7)</f>
        <v>22057185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IFERROR(__xludf.DUMMYFUNCTION("""COMPUTED_VALUE"""),1184.39)</f>
        <v>1184.39</v>
      </c>
      <c r="D146" s="2">
        <f>IFERROR(__xludf.DUMMYFUNCTION("""COMPUTED_VALUE"""),45503.66666666667)</f>
        <v>45503.66667</v>
      </c>
      <c r="E146" s="1">
        <f>IFERROR(__xludf.DUMMYFUNCTION("""COMPUTED_VALUE"""),1187.14)</f>
        <v>1187.14</v>
      </c>
      <c r="G146" s="2">
        <f>IFERROR(__xludf.DUMMYFUNCTION("""COMPUTED_VALUE"""),45503.66666666667)</f>
        <v>45503.66667</v>
      </c>
      <c r="H146" s="1">
        <f>IFERROR(__xludf.DUMMYFUNCTION("""COMPUTED_VALUE"""),1167.65)</f>
        <v>1167.65</v>
      </c>
      <c r="J146" s="2">
        <f>IFERROR(__xludf.DUMMYFUNCTION("""COMPUTED_VALUE"""),45503.66666666667)</f>
        <v>45503.66667</v>
      </c>
      <c r="K146" s="1">
        <f>IFERROR(__xludf.DUMMYFUNCTION("""COMPUTED_VALUE"""),1177.37)</f>
        <v>1177.37</v>
      </c>
      <c r="M146" s="2">
        <f>IFERROR(__xludf.DUMMYFUNCTION("""COMPUTED_VALUE"""),45503.66666666667)</f>
        <v>45503.66667</v>
      </c>
      <c r="N146" s="1">
        <f>IFERROR(__xludf.DUMMYFUNCTION("""COMPUTED_VALUE"""),2.8401587E7)</f>
        <v>28401587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IFERROR(__xludf.DUMMYFUNCTION("""COMPUTED_VALUE"""),1180.87)</f>
        <v>1180.87</v>
      </c>
      <c r="D147" s="2">
        <f>IFERROR(__xludf.DUMMYFUNCTION("""COMPUTED_VALUE"""),45504.66666666667)</f>
        <v>45504.66667</v>
      </c>
      <c r="E147" s="1">
        <f>IFERROR(__xludf.DUMMYFUNCTION("""COMPUTED_VALUE"""),1198.96)</f>
        <v>1198.96</v>
      </c>
      <c r="G147" s="2">
        <f>IFERROR(__xludf.DUMMYFUNCTION("""COMPUTED_VALUE"""),45504.66666666667)</f>
        <v>45504.66667</v>
      </c>
      <c r="H147" s="1">
        <f>IFERROR(__xludf.DUMMYFUNCTION("""COMPUTED_VALUE"""),1176.46)</f>
        <v>1176.46</v>
      </c>
      <c r="J147" s="2">
        <f>IFERROR(__xludf.DUMMYFUNCTION("""COMPUTED_VALUE"""),45504.66666666667)</f>
        <v>45504.66667</v>
      </c>
      <c r="K147" s="1">
        <f>IFERROR(__xludf.DUMMYFUNCTION("""COMPUTED_VALUE"""),1183.99)</f>
        <v>1183.99</v>
      </c>
      <c r="M147" s="2">
        <f>IFERROR(__xludf.DUMMYFUNCTION("""COMPUTED_VALUE"""),45504.66666666667)</f>
        <v>45504.66667</v>
      </c>
      <c r="N147" s="1">
        <f>IFERROR(__xludf.DUMMYFUNCTION("""COMPUTED_VALUE"""),3.7235162E7)</f>
        <v>37235162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IFERROR(__xludf.DUMMYFUNCTION("""COMPUTED_VALUE"""),1182.04)</f>
        <v>1182.04</v>
      </c>
      <c r="D148" s="2">
        <f>IFERROR(__xludf.DUMMYFUNCTION("""COMPUTED_VALUE"""),45505.66666666667)</f>
        <v>45505.66667</v>
      </c>
      <c r="E148" s="1">
        <f>IFERROR(__xludf.DUMMYFUNCTION("""COMPUTED_VALUE"""),1185.73)</f>
        <v>1185.73</v>
      </c>
      <c r="G148" s="2">
        <f>IFERROR(__xludf.DUMMYFUNCTION("""COMPUTED_VALUE"""),45505.66666666667)</f>
        <v>45505.66667</v>
      </c>
      <c r="H148" s="1">
        <f>IFERROR(__xludf.DUMMYFUNCTION("""COMPUTED_VALUE"""),1138.59)</f>
        <v>1138.59</v>
      </c>
      <c r="J148" s="2">
        <f>IFERROR(__xludf.DUMMYFUNCTION("""COMPUTED_VALUE"""),45505.66666666667)</f>
        <v>45505.66667</v>
      </c>
      <c r="K148" s="1">
        <f>IFERROR(__xludf.DUMMYFUNCTION("""COMPUTED_VALUE"""),1147.96)</f>
        <v>1147.96</v>
      </c>
      <c r="M148" s="2">
        <f>IFERROR(__xludf.DUMMYFUNCTION("""COMPUTED_VALUE"""),45505.66666666667)</f>
        <v>45505.66667</v>
      </c>
      <c r="N148" s="1">
        <f>IFERROR(__xludf.DUMMYFUNCTION("""COMPUTED_VALUE"""),3.6418005E7)</f>
        <v>36418005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IFERROR(__xludf.DUMMYFUNCTION("""COMPUTED_VALUE"""),1137.59)</f>
        <v>1137.59</v>
      </c>
      <c r="D149" s="2">
        <f>IFERROR(__xludf.DUMMYFUNCTION("""COMPUTED_VALUE"""),45506.66666666667)</f>
        <v>45506.66667</v>
      </c>
      <c r="E149" s="1">
        <f>IFERROR(__xludf.DUMMYFUNCTION("""COMPUTED_VALUE"""),1137.59)</f>
        <v>1137.59</v>
      </c>
      <c r="G149" s="2">
        <f>IFERROR(__xludf.DUMMYFUNCTION("""COMPUTED_VALUE"""),45506.66666666667)</f>
        <v>45506.66667</v>
      </c>
      <c r="H149" s="1">
        <f>IFERROR(__xludf.DUMMYFUNCTION("""COMPUTED_VALUE"""),1110.31)</f>
        <v>1110.31</v>
      </c>
      <c r="J149" s="2">
        <f>IFERROR(__xludf.DUMMYFUNCTION("""COMPUTED_VALUE"""),45506.66666666667)</f>
        <v>45506.66667</v>
      </c>
      <c r="K149" s="1">
        <f>IFERROR(__xludf.DUMMYFUNCTION("""COMPUTED_VALUE"""),1121.61)</f>
        <v>1121.61</v>
      </c>
      <c r="M149" s="2">
        <f>IFERROR(__xludf.DUMMYFUNCTION("""COMPUTED_VALUE"""),45506.66666666667)</f>
        <v>45506.66667</v>
      </c>
      <c r="N149" s="1">
        <f>IFERROR(__xludf.DUMMYFUNCTION("""COMPUTED_VALUE"""),3.1792319E7)</f>
        <v>31792319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IFERROR(__xludf.DUMMYFUNCTION("""COMPUTED_VALUE"""),1111.13)</f>
        <v>1111.13</v>
      </c>
      <c r="D150" s="2">
        <f>IFERROR(__xludf.DUMMYFUNCTION("""COMPUTED_VALUE"""),45509.66666666667)</f>
        <v>45509.66667</v>
      </c>
      <c r="E150" s="1">
        <f>IFERROR(__xludf.DUMMYFUNCTION("""COMPUTED_VALUE"""),1112.58)</f>
        <v>1112.58</v>
      </c>
      <c r="G150" s="2">
        <f>IFERROR(__xludf.DUMMYFUNCTION("""COMPUTED_VALUE"""),45509.66666666667)</f>
        <v>45509.66667</v>
      </c>
      <c r="H150" s="1">
        <f>IFERROR(__xludf.DUMMYFUNCTION("""COMPUTED_VALUE"""),1083.29)</f>
        <v>1083.29</v>
      </c>
      <c r="J150" s="2">
        <f>IFERROR(__xludf.DUMMYFUNCTION("""COMPUTED_VALUE"""),45509.66666666667)</f>
        <v>45509.66667</v>
      </c>
      <c r="K150" s="1">
        <f>IFERROR(__xludf.DUMMYFUNCTION("""COMPUTED_VALUE"""),1098.14)</f>
        <v>1098.14</v>
      </c>
      <c r="M150" s="2">
        <f>IFERROR(__xludf.DUMMYFUNCTION("""COMPUTED_VALUE"""),45509.66666666667)</f>
        <v>45509.66667</v>
      </c>
      <c r="N150" s="1">
        <f>IFERROR(__xludf.DUMMYFUNCTION("""COMPUTED_VALUE"""),3.3471176E7)</f>
        <v>33471176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IFERROR(__xludf.DUMMYFUNCTION("""COMPUTED_VALUE"""),1102.07)</f>
        <v>1102.07</v>
      </c>
      <c r="D151" s="2">
        <f>IFERROR(__xludf.DUMMYFUNCTION("""COMPUTED_VALUE"""),45510.66666666667)</f>
        <v>45510.66667</v>
      </c>
      <c r="E151" s="1">
        <f>IFERROR(__xludf.DUMMYFUNCTION("""COMPUTED_VALUE"""),1123.66)</f>
        <v>1123.66</v>
      </c>
      <c r="G151" s="2">
        <f>IFERROR(__xludf.DUMMYFUNCTION("""COMPUTED_VALUE"""),45510.66666666667)</f>
        <v>45510.66667</v>
      </c>
      <c r="H151" s="1">
        <f>IFERROR(__xludf.DUMMYFUNCTION("""COMPUTED_VALUE"""),1097.67)</f>
        <v>1097.67</v>
      </c>
      <c r="J151" s="2">
        <f>IFERROR(__xludf.DUMMYFUNCTION("""COMPUTED_VALUE"""),45510.66666666667)</f>
        <v>45510.66667</v>
      </c>
      <c r="K151" s="1">
        <f>IFERROR(__xludf.DUMMYFUNCTION("""COMPUTED_VALUE"""),1107.4)</f>
        <v>1107.4</v>
      </c>
      <c r="M151" s="2">
        <f>IFERROR(__xludf.DUMMYFUNCTION("""COMPUTED_VALUE"""),45510.66666666667)</f>
        <v>45510.66667</v>
      </c>
      <c r="N151" s="1">
        <f>IFERROR(__xludf.DUMMYFUNCTION("""COMPUTED_VALUE"""),2.5701914E7)</f>
        <v>25701914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IFERROR(__xludf.DUMMYFUNCTION("""COMPUTED_VALUE"""),1117.02)</f>
        <v>1117.02</v>
      </c>
      <c r="D152" s="2">
        <f>IFERROR(__xludf.DUMMYFUNCTION("""COMPUTED_VALUE"""),45511.66666666667)</f>
        <v>45511.66667</v>
      </c>
      <c r="E152" s="1">
        <f>IFERROR(__xludf.DUMMYFUNCTION("""COMPUTED_VALUE"""),1129.34)</f>
        <v>1129.34</v>
      </c>
      <c r="G152" s="2">
        <f>IFERROR(__xludf.DUMMYFUNCTION("""COMPUTED_VALUE"""),45511.66666666667)</f>
        <v>45511.66667</v>
      </c>
      <c r="H152" s="1">
        <f>IFERROR(__xludf.DUMMYFUNCTION("""COMPUTED_VALUE"""),1094.02)</f>
        <v>1094.02</v>
      </c>
      <c r="J152" s="2">
        <f>IFERROR(__xludf.DUMMYFUNCTION("""COMPUTED_VALUE"""),45511.66666666667)</f>
        <v>45511.66667</v>
      </c>
      <c r="K152" s="1">
        <f>IFERROR(__xludf.DUMMYFUNCTION("""COMPUTED_VALUE"""),1095.08)</f>
        <v>1095.08</v>
      </c>
      <c r="M152" s="2">
        <f>IFERROR(__xludf.DUMMYFUNCTION("""COMPUTED_VALUE"""),45511.66666666667)</f>
        <v>45511.66667</v>
      </c>
      <c r="N152" s="1">
        <f>IFERROR(__xludf.DUMMYFUNCTION("""COMPUTED_VALUE"""),2.2933246E7)</f>
        <v>22933246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IFERROR(__xludf.DUMMYFUNCTION("""COMPUTED_VALUE"""),1102.3)</f>
        <v>1102.3</v>
      </c>
      <c r="D153" s="2">
        <f>IFERROR(__xludf.DUMMYFUNCTION("""COMPUTED_VALUE"""),45512.66666666667)</f>
        <v>45512.66667</v>
      </c>
      <c r="E153" s="1">
        <f>IFERROR(__xludf.DUMMYFUNCTION("""COMPUTED_VALUE"""),1130.52)</f>
        <v>1130.52</v>
      </c>
      <c r="G153" s="2">
        <f>IFERROR(__xludf.DUMMYFUNCTION("""COMPUTED_VALUE"""),45512.66666666667)</f>
        <v>45512.66667</v>
      </c>
      <c r="H153" s="1">
        <f>IFERROR(__xludf.DUMMYFUNCTION("""COMPUTED_VALUE"""),1102.3)</f>
        <v>1102.3</v>
      </c>
      <c r="J153" s="2">
        <f>IFERROR(__xludf.DUMMYFUNCTION("""COMPUTED_VALUE"""),45512.66666666667)</f>
        <v>45512.66667</v>
      </c>
      <c r="K153" s="1">
        <f>IFERROR(__xludf.DUMMYFUNCTION("""COMPUTED_VALUE"""),1130.11)</f>
        <v>1130.11</v>
      </c>
      <c r="M153" s="2">
        <f>IFERROR(__xludf.DUMMYFUNCTION("""COMPUTED_VALUE"""),45512.66666666667)</f>
        <v>45512.66667</v>
      </c>
      <c r="N153" s="1">
        <f>IFERROR(__xludf.DUMMYFUNCTION("""COMPUTED_VALUE"""),2.0312299E7)</f>
        <v>20312299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IFERROR(__xludf.DUMMYFUNCTION("""COMPUTED_VALUE"""),1132.3)</f>
        <v>1132.3</v>
      </c>
      <c r="D154" s="2">
        <f>IFERROR(__xludf.DUMMYFUNCTION("""COMPUTED_VALUE"""),45513.66666666667)</f>
        <v>45513.66667</v>
      </c>
      <c r="E154" s="1">
        <f>IFERROR(__xludf.DUMMYFUNCTION("""COMPUTED_VALUE"""),1132.3)</f>
        <v>1132.3</v>
      </c>
      <c r="G154" s="2">
        <f>IFERROR(__xludf.DUMMYFUNCTION("""COMPUTED_VALUE"""),45513.66666666667)</f>
        <v>45513.66667</v>
      </c>
      <c r="H154" s="1">
        <f>IFERROR(__xludf.DUMMYFUNCTION("""COMPUTED_VALUE"""),1117.57)</f>
        <v>1117.57</v>
      </c>
      <c r="J154" s="2">
        <f>IFERROR(__xludf.DUMMYFUNCTION("""COMPUTED_VALUE"""),45513.66666666667)</f>
        <v>45513.66667</v>
      </c>
      <c r="K154" s="1">
        <f>IFERROR(__xludf.DUMMYFUNCTION("""COMPUTED_VALUE"""),1129.86)</f>
        <v>1129.86</v>
      </c>
      <c r="M154" s="2">
        <f>IFERROR(__xludf.DUMMYFUNCTION("""COMPUTED_VALUE"""),45513.66666666667)</f>
        <v>45513.66667</v>
      </c>
      <c r="N154" s="1">
        <f>IFERROR(__xludf.DUMMYFUNCTION("""COMPUTED_VALUE"""),1.7607451E7)</f>
        <v>17607451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IFERROR(__xludf.DUMMYFUNCTION("""COMPUTED_VALUE"""),1130.03)</f>
        <v>1130.03</v>
      </c>
      <c r="D155" s="2">
        <f>IFERROR(__xludf.DUMMYFUNCTION("""COMPUTED_VALUE"""),45516.66666666667)</f>
        <v>45516.66667</v>
      </c>
      <c r="E155" s="1">
        <f>IFERROR(__xludf.DUMMYFUNCTION("""COMPUTED_VALUE"""),1130.62)</f>
        <v>1130.62</v>
      </c>
      <c r="G155" s="2">
        <f>IFERROR(__xludf.DUMMYFUNCTION("""COMPUTED_VALUE"""),45516.66666666667)</f>
        <v>45516.66667</v>
      </c>
      <c r="H155" s="1">
        <f>IFERROR(__xludf.DUMMYFUNCTION("""COMPUTED_VALUE"""),1116.45)</f>
        <v>1116.45</v>
      </c>
      <c r="J155" s="2">
        <f>IFERROR(__xludf.DUMMYFUNCTION("""COMPUTED_VALUE"""),45516.66666666667)</f>
        <v>45516.66667</v>
      </c>
      <c r="K155" s="1">
        <f>IFERROR(__xludf.DUMMYFUNCTION("""COMPUTED_VALUE"""),1117.87)</f>
        <v>1117.87</v>
      </c>
      <c r="M155" s="2">
        <f>IFERROR(__xludf.DUMMYFUNCTION("""COMPUTED_VALUE"""),45516.66666666667)</f>
        <v>45516.66667</v>
      </c>
      <c r="N155" s="1">
        <f>IFERROR(__xludf.DUMMYFUNCTION("""COMPUTED_VALUE"""),1.571716E7)</f>
        <v>15717160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IFERROR(__xludf.DUMMYFUNCTION("""COMPUTED_VALUE"""),1122.79)</f>
        <v>1122.79</v>
      </c>
      <c r="D156" s="2">
        <f>IFERROR(__xludf.DUMMYFUNCTION("""COMPUTED_VALUE"""),45517.66666666667)</f>
        <v>45517.66667</v>
      </c>
      <c r="E156" s="1">
        <f>IFERROR(__xludf.DUMMYFUNCTION("""COMPUTED_VALUE"""),1135.97)</f>
        <v>1135.97</v>
      </c>
      <c r="G156" s="2">
        <f>IFERROR(__xludf.DUMMYFUNCTION("""COMPUTED_VALUE"""),45517.66666666667)</f>
        <v>45517.66667</v>
      </c>
      <c r="H156" s="1">
        <f>IFERROR(__xludf.DUMMYFUNCTION("""COMPUTED_VALUE"""),1115.77)</f>
        <v>1115.77</v>
      </c>
      <c r="J156" s="2">
        <f>IFERROR(__xludf.DUMMYFUNCTION("""COMPUTED_VALUE"""),45517.66666666667)</f>
        <v>45517.66667</v>
      </c>
      <c r="K156" s="1">
        <f>IFERROR(__xludf.DUMMYFUNCTION("""COMPUTED_VALUE"""),1134.43)</f>
        <v>1134.43</v>
      </c>
      <c r="M156" s="2">
        <f>IFERROR(__xludf.DUMMYFUNCTION("""COMPUTED_VALUE"""),45517.66666666667)</f>
        <v>45517.66667</v>
      </c>
      <c r="N156" s="1">
        <f>IFERROR(__xludf.DUMMYFUNCTION("""COMPUTED_VALUE"""),1.8646947E7)</f>
        <v>18646947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IFERROR(__xludf.DUMMYFUNCTION("""COMPUTED_VALUE"""),1135.5)</f>
        <v>1135.5</v>
      </c>
      <c r="D157" s="2">
        <f>IFERROR(__xludf.DUMMYFUNCTION("""COMPUTED_VALUE"""),45518.66666666667)</f>
        <v>45518.66667</v>
      </c>
      <c r="E157" s="1">
        <f>IFERROR(__xludf.DUMMYFUNCTION("""COMPUTED_VALUE"""),1140.88)</f>
        <v>1140.88</v>
      </c>
      <c r="G157" s="2">
        <f>IFERROR(__xludf.DUMMYFUNCTION("""COMPUTED_VALUE"""),45518.66666666667)</f>
        <v>45518.66667</v>
      </c>
      <c r="H157" s="1">
        <f>IFERROR(__xludf.DUMMYFUNCTION("""COMPUTED_VALUE"""),1130.53)</f>
        <v>1130.53</v>
      </c>
      <c r="J157" s="2">
        <f>IFERROR(__xludf.DUMMYFUNCTION("""COMPUTED_VALUE"""),45518.66666666667)</f>
        <v>45518.66667</v>
      </c>
      <c r="K157" s="1">
        <f>IFERROR(__xludf.DUMMYFUNCTION("""COMPUTED_VALUE"""),1135.63)</f>
        <v>1135.63</v>
      </c>
      <c r="M157" s="2">
        <f>IFERROR(__xludf.DUMMYFUNCTION("""COMPUTED_VALUE"""),45518.66666666667)</f>
        <v>45518.66667</v>
      </c>
      <c r="N157" s="1">
        <f>IFERROR(__xludf.DUMMYFUNCTION("""COMPUTED_VALUE"""),1.7381965E7)</f>
        <v>17381965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IFERROR(__xludf.DUMMYFUNCTION("""COMPUTED_VALUE"""),1149.33)</f>
        <v>1149.33</v>
      </c>
      <c r="D158" s="2">
        <f>IFERROR(__xludf.DUMMYFUNCTION("""COMPUTED_VALUE"""),45519.66666666667)</f>
        <v>45519.66667</v>
      </c>
      <c r="E158" s="1">
        <f>IFERROR(__xludf.DUMMYFUNCTION("""COMPUTED_VALUE"""),1157.51)</f>
        <v>1157.51</v>
      </c>
      <c r="G158" s="2">
        <f>IFERROR(__xludf.DUMMYFUNCTION("""COMPUTED_VALUE"""),45519.66666666667)</f>
        <v>45519.66667</v>
      </c>
      <c r="H158" s="1">
        <f>IFERROR(__xludf.DUMMYFUNCTION("""COMPUTED_VALUE"""),1143.1)</f>
        <v>1143.1</v>
      </c>
      <c r="J158" s="2">
        <f>IFERROR(__xludf.DUMMYFUNCTION("""COMPUTED_VALUE"""),45519.66666666667)</f>
        <v>45519.66667</v>
      </c>
      <c r="K158" s="1">
        <f>IFERROR(__xludf.DUMMYFUNCTION("""COMPUTED_VALUE"""),1151.53)</f>
        <v>1151.53</v>
      </c>
      <c r="M158" s="2">
        <f>IFERROR(__xludf.DUMMYFUNCTION("""COMPUTED_VALUE"""),45519.66666666667)</f>
        <v>45519.66667</v>
      </c>
      <c r="N158" s="1">
        <f>IFERROR(__xludf.DUMMYFUNCTION("""COMPUTED_VALUE"""),1.8951551E7)</f>
        <v>18951551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IFERROR(__xludf.DUMMYFUNCTION("""COMPUTED_VALUE"""),1151.1)</f>
        <v>1151.1</v>
      </c>
      <c r="D159" s="2">
        <f>IFERROR(__xludf.DUMMYFUNCTION("""COMPUTED_VALUE"""),45520.66666666667)</f>
        <v>45520.66667</v>
      </c>
      <c r="E159" s="1">
        <f>IFERROR(__xludf.DUMMYFUNCTION("""COMPUTED_VALUE"""),1155.21)</f>
        <v>1155.21</v>
      </c>
      <c r="G159" s="2">
        <f>IFERROR(__xludf.DUMMYFUNCTION("""COMPUTED_VALUE"""),45520.66666666667)</f>
        <v>45520.66667</v>
      </c>
      <c r="H159" s="1">
        <f>IFERROR(__xludf.DUMMYFUNCTION("""COMPUTED_VALUE"""),1145.56)</f>
        <v>1145.56</v>
      </c>
      <c r="J159" s="2">
        <f>IFERROR(__xludf.DUMMYFUNCTION("""COMPUTED_VALUE"""),45520.66666666667)</f>
        <v>45520.66667</v>
      </c>
      <c r="K159" s="1">
        <f>IFERROR(__xludf.DUMMYFUNCTION("""COMPUTED_VALUE"""),1147.31)</f>
        <v>1147.31</v>
      </c>
      <c r="M159" s="2">
        <f>IFERROR(__xludf.DUMMYFUNCTION("""COMPUTED_VALUE"""),45520.66666666667)</f>
        <v>45520.66667</v>
      </c>
      <c r="N159" s="1">
        <f>IFERROR(__xludf.DUMMYFUNCTION("""COMPUTED_VALUE"""),3.3137379E7)</f>
        <v>33137379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IFERROR(__xludf.DUMMYFUNCTION("""COMPUTED_VALUE"""),1149.31)</f>
        <v>1149.31</v>
      </c>
      <c r="D160" s="2">
        <f>IFERROR(__xludf.DUMMYFUNCTION("""COMPUTED_VALUE"""),45523.66666666667)</f>
        <v>45523.66667</v>
      </c>
      <c r="E160" s="1">
        <f>IFERROR(__xludf.DUMMYFUNCTION("""COMPUTED_VALUE"""),1157.25)</f>
        <v>1157.25</v>
      </c>
      <c r="G160" s="2">
        <f>IFERROR(__xludf.DUMMYFUNCTION("""COMPUTED_VALUE"""),45523.66666666667)</f>
        <v>45523.66667</v>
      </c>
      <c r="H160" s="1">
        <f>IFERROR(__xludf.DUMMYFUNCTION("""COMPUTED_VALUE"""),1146.89)</f>
        <v>1146.89</v>
      </c>
      <c r="J160" s="2">
        <f>IFERROR(__xludf.DUMMYFUNCTION("""COMPUTED_VALUE"""),45523.66666666667)</f>
        <v>45523.66667</v>
      </c>
      <c r="K160" s="1">
        <f>IFERROR(__xludf.DUMMYFUNCTION("""COMPUTED_VALUE"""),1153.8)</f>
        <v>1153.8</v>
      </c>
      <c r="M160" s="2">
        <f>IFERROR(__xludf.DUMMYFUNCTION("""COMPUTED_VALUE"""),45523.66666666667)</f>
        <v>45523.66667</v>
      </c>
      <c r="N160" s="1">
        <f>IFERROR(__xludf.DUMMYFUNCTION("""COMPUTED_VALUE"""),2.0101378E7)</f>
        <v>20101378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IFERROR(__xludf.DUMMYFUNCTION("""COMPUTED_VALUE"""),1152.95)</f>
        <v>1152.95</v>
      </c>
      <c r="D161" s="2">
        <f>IFERROR(__xludf.DUMMYFUNCTION("""COMPUTED_VALUE"""),45524.66666666667)</f>
        <v>45524.66667</v>
      </c>
      <c r="E161" s="1">
        <f>IFERROR(__xludf.DUMMYFUNCTION("""COMPUTED_VALUE"""),1155.96)</f>
        <v>1155.96</v>
      </c>
      <c r="G161" s="2">
        <f>IFERROR(__xludf.DUMMYFUNCTION("""COMPUTED_VALUE"""),45524.66666666667)</f>
        <v>45524.66667</v>
      </c>
      <c r="H161" s="1">
        <f>IFERROR(__xludf.DUMMYFUNCTION("""COMPUTED_VALUE"""),1143.46)</f>
        <v>1143.46</v>
      </c>
      <c r="J161" s="2">
        <f>IFERROR(__xludf.DUMMYFUNCTION("""COMPUTED_VALUE"""),45524.66666666667)</f>
        <v>45524.66667</v>
      </c>
      <c r="K161" s="1">
        <f>IFERROR(__xludf.DUMMYFUNCTION("""COMPUTED_VALUE"""),1148.81)</f>
        <v>1148.81</v>
      </c>
      <c r="M161" s="2">
        <f>IFERROR(__xludf.DUMMYFUNCTION("""COMPUTED_VALUE"""),45524.66666666667)</f>
        <v>45524.66667</v>
      </c>
      <c r="N161" s="1">
        <f>IFERROR(__xludf.DUMMYFUNCTION("""COMPUTED_VALUE"""),2.2720611E7)</f>
        <v>22720611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IFERROR(__xludf.DUMMYFUNCTION("""COMPUTED_VALUE"""),1152.49)</f>
        <v>1152.49</v>
      </c>
      <c r="D162" s="2">
        <f>IFERROR(__xludf.DUMMYFUNCTION("""COMPUTED_VALUE"""),45525.66666666667)</f>
        <v>45525.66667</v>
      </c>
      <c r="E162" s="1">
        <f>IFERROR(__xludf.DUMMYFUNCTION("""COMPUTED_VALUE"""),1165.58)</f>
        <v>1165.58</v>
      </c>
      <c r="G162" s="2">
        <f>IFERROR(__xludf.DUMMYFUNCTION("""COMPUTED_VALUE"""),45525.66666666667)</f>
        <v>45525.66667</v>
      </c>
      <c r="H162" s="1">
        <f>IFERROR(__xludf.DUMMYFUNCTION("""COMPUTED_VALUE"""),1151.66)</f>
        <v>1151.66</v>
      </c>
      <c r="J162" s="2">
        <f>IFERROR(__xludf.DUMMYFUNCTION("""COMPUTED_VALUE"""),45525.66666666667)</f>
        <v>45525.66667</v>
      </c>
      <c r="K162" s="1">
        <f>IFERROR(__xludf.DUMMYFUNCTION("""COMPUTED_VALUE"""),1164.4)</f>
        <v>1164.4</v>
      </c>
      <c r="M162" s="2">
        <f>IFERROR(__xludf.DUMMYFUNCTION("""COMPUTED_VALUE"""),45525.66666666667)</f>
        <v>45525.66667</v>
      </c>
      <c r="N162" s="1">
        <f>IFERROR(__xludf.DUMMYFUNCTION("""COMPUTED_VALUE"""),2.516736E7)</f>
        <v>25167360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IFERROR(__xludf.DUMMYFUNCTION("""COMPUTED_VALUE"""),1166.9)</f>
        <v>1166.9</v>
      </c>
      <c r="D163" s="2">
        <f>IFERROR(__xludf.DUMMYFUNCTION("""COMPUTED_VALUE"""),45526.66666666667)</f>
        <v>45526.66667</v>
      </c>
      <c r="E163" s="1">
        <f>IFERROR(__xludf.DUMMYFUNCTION("""COMPUTED_VALUE"""),1169.48)</f>
        <v>1169.48</v>
      </c>
      <c r="G163" s="2">
        <f>IFERROR(__xludf.DUMMYFUNCTION("""COMPUTED_VALUE"""),45526.66666666667)</f>
        <v>45526.66667</v>
      </c>
      <c r="H163" s="1">
        <f>IFERROR(__xludf.DUMMYFUNCTION("""COMPUTED_VALUE"""),1158.54)</f>
        <v>1158.54</v>
      </c>
      <c r="J163" s="2">
        <f>IFERROR(__xludf.DUMMYFUNCTION("""COMPUTED_VALUE"""),45526.66666666667)</f>
        <v>45526.66667</v>
      </c>
      <c r="K163" s="1">
        <f>IFERROR(__xludf.DUMMYFUNCTION("""COMPUTED_VALUE"""),1161.7)</f>
        <v>1161.7</v>
      </c>
      <c r="M163" s="2">
        <f>IFERROR(__xludf.DUMMYFUNCTION("""COMPUTED_VALUE"""),45526.66666666667)</f>
        <v>45526.66667</v>
      </c>
      <c r="N163" s="1">
        <f>IFERROR(__xludf.DUMMYFUNCTION("""COMPUTED_VALUE"""),1.4627931E7)</f>
        <v>14627931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IFERROR(__xludf.DUMMYFUNCTION("""COMPUTED_VALUE"""),1167.76)</f>
        <v>1167.76</v>
      </c>
      <c r="D164" s="2">
        <f>IFERROR(__xludf.DUMMYFUNCTION("""COMPUTED_VALUE"""),45527.66666666667)</f>
        <v>45527.66667</v>
      </c>
      <c r="E164" s="1">
        <f>IFERROR(__xludf.DUMMYFUNCTION("""COMPUTED_VALUE"""),1181.47)</f>
        <v>1181.47</v>
      </c>
      <c r="G164" s="2">
        <f>IFERROR(__xludf.DUMMYFUNCTION("""COMPUTED_VALUE"""),45527.66666666667)</f>
        <v>45527.66667</v>
      </c>
      <c r="H164" s="1">
        <f>IFERROR(__xludf.DUMMYFUNCTION("""COMPUTED_VALUE"""),1164.08)</f>
        <v>1164.08</v>
      </c>
      <c r="J164" s="2">
        <f>IFERROR(__xludf.DUMMYFUNCTION("""COMPUTED_VALUE"""),45527.66666666667)</f>
        <v>45527.66667</v>
      </c>
      <c r="K164" s="1">
        <f>IFERROR(__xludf.DUMMYFUNCTION("""COMPUTED_VALUE"""),1177.46)</f>
        <v>1177.46</v>
      </c>
      <c r="M164" s="2">
        <f>IFERROR(__xludf.DUMMYFUNCTION("""COMPUTED_VALUE"""),45527.66666666667)</f>
        <v>45527.66667</v>
      </c>
      <c r="N164" s="1">
        <f>IFERROR(__xludf.DUMMYFUNCTION("""COMPUTED_VALUE"""),1.6038971E7)</f>
        <v>16038971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IFERROR(__xludf.DUMMYFUNCTION("""COMPUTED_VALUE"""),1180.8)</f>
        <v>1180.8</v>
      </c>
      <c r="D165" s="2">
        <f>IFERROR(__xludf.DUMMYFUNCTION("""COMPUTED_VALUE"""),45530.66666666667)</f>
        <v>45530.66667</v>
      </c>
      <c r="E165" s="1">
        <f>IFERROR(__xludf.DUMMYFUNCTION("""COMPUTED_VALUE"""),1186.76)</f>
        <v>1186.76</v>
      </c>
      <c r="G165" s="2">
        <f>IFERROR(__xludf.DUMMYFUNCTION("""COMPUTED_VALUE"""),45530.66666666667)</f>
        <v>45530.66667</v>
      </c>
      <c r="H165" s="1">
        <f>IFERROR(__xludf.DUMMYFUNCTION("""COMPUTED_VALUE"""),1173.11)</f>
        <v>1173.11</v>
      </c>
      <c r="J165" s="2">
        <f>IFERROR(__xludf.DUMMYFUNCTION("""COMPUTED_VALUE"""),45530.66666666667)</f>
        <v>45530.66667</v>
      </c>
      <c r="K165" s="1">
        <f>IFERROR(__xludf.DUMMYFUNCTION("""COMPUTED_VALUE"""),1175.46)</f>
        <v>1175.46</v>
      </c>
      <c r="M165" s="2">
        <f>IFERROR(__xludf.DUMMYFUNCTION("""COMPUTED_VALUE"""),45530.66666666667)</f>
        <v>45530.66667</v>
      </c>
      <c r="N165" s="1">
        <f>IFERROR(__xludf.DUMMYFUNCTION("""COMPUTED_VALUE"""),1.4451451E7)</f>
        <v>14451451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IFERROR(__xludf.DUMMYFUNCTION("""COMPUTED_VALUE"""),1171.66)</f>
        <v>1171.66</v>
      </c>
      <c r="D166" s="2">
        <f>IFERROR(__xludf.DUMMYFUNCTION("""COMPUTED_VALUE"""),45531.66666666667)</f>
        <v>45531.66667</v>
      </c>
      <c r="E166" s="1">
        <f>IFERROR(__xludf.DUMMYFUNCTION("""COMPUTED_VALUE"""),1175.2)</f>
        <v>1175.2</v>
      </c>
      <c r="G166" s="2">
        <f>IFERROR(__xludf.DUMMYFUNCTION("""COMPUTED_VALUE"""),45531.66666666667)</f>
        <v>45531.66667</v>
      </c>
      <c r="H166" s="1">
        <f>IFERROR(__xludf.DUMMYFUNCTION("""COMPUTED_VALUE"""),1168.92)</f>
        <v>1168.92</v>
      </c>
      <c r="J166" s="2">
        <f>IFERROR(__xludf.DUMMYFUNCTION("""COMPUTED_VALUE"""),45531.66666666667)</f>
        <v>45531.66667</v>
      </c>
      <c r="K166" s="1">
        <f>IFERROR(__xludf.DUMMYFUNCTION("""COMPUTED_VALUE"""),1171.8)</f>
        <v>1171.8</v>
      </c>
      <c r="M166" s="2">
        <f>IFERROR(__xludf.DUMMYFUNCTION("""COMPUTED_VALUE"""),45531.66666666667)</f>
        <v>45531.66667</v>
      </c>
      <c r="N166" s="1">
        <f>IFERROR(__xludf.DUMMYFUNCTION("""COMPUTED_VALUE"""),1.430779E7)</f>
        <v>14307790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IFERROR(__xludf.DUMMYFUNCTION("""COMPUTED_VALUE"""),1172.23)</f>
        <v>1172.23</v>
      </c>
      <c r="D167" s="2">
        <f>IFERROR(__xludf.DUMMYFUNCTION("""COMPUTED_VALUE"""),45532.66666666667)</f>
        <v>45532.66667</v>
      </c>
      <c r="E167" s="1">
        <f>IFERROR(__xludf.DUMMYFUNCTION("""COMPUTED_VALUE"""),1176.25)</f>
        <v>1176.25</v>
      </c>
      <c r="G167" s="2">
        <f>IFERROR(__xludf.DUMMYFUNCTION("""COMPUTED_VALUE"""),45532.66666666667)</f>
        <v>45532.66667</v>
      </c>
      <c r="H167" s="1">
        <f>IFERROR(__xludf.DUMMYFUNCTION("""COMPUTED_VALUE"""),1163.33)</f>
        <v>1163.33</v>
      </c>
      <c r="J167" s="2">
        <f>IFERROR(__xludf.DUMMYFUNCTION("""COMPUTED_VALUE"""),45532.66666666667)</f>
        <v>45532.66667</v>
      </c>
      <c r="K167" s="1">
        <f>IFERROR(__xludf.DUMMYFUNCTION("""COMPUTED_VALUE"""),1167.38)</f>
        <v>1167.38</v>
      </c>
      <c r="M167" s="2">
        <f>IFERROR(__xludf.DUMMYFUNCTION("""COMPUTED_VALUE"""),45532.66666666667)</f>
        <v>45532.66667</v>
      </c>
      <c r="N167" s="1">
        <f>IFERROR(__xludf.DUMMYFUNCTION("""COMPUTED_VALUE"""),1.5429145E7)</f>
        <v>15429145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IFERROR(__xludf.DUMMYFUNCTION("""COMPUTED_VALUE"""),1175.05)</f>
        <v>1175.05</v>
      </c>
      <c r="D168" s="2">
        <f>IFERROR(__xludf.DUMMYFUNCTION("""COMPUTED_VALUE"""),45533.66666666667)</f>
        <v>45533.66667</v>
      </c>
      <c r="E168" s="1">
        <f>IFERROR(__xludf.DUMMYFUNCTION("""COMPUTED_VALUE"""),1188.31)</f>
        <v>1188.31</v>
      </c>
      <c r="G168" s="2">
        <f>IFERROR(__xludf.DUMMYFUNCTION("""COMPUTED_VALUE"""),45533.66666666667)</f>
        <v>45533.66667</v>
      </c>
      <c r="H168" s="1">
        <f>IFERROR(__xludf.DUMMYFUNCTION("""COMPUTED_VALUE"""),1168.97)</f>
        <v>1168.97</v>
      </c>
      <c r="J168" s="2">
        <f>IFERROR(__xludf.DUMMYFUNCTION("""COMPUTED_VALUE"""),45533.66666666667)</f>
        <v>45533.66667</v>
      </c>
      <c r="K168" s="1">
        <f>IFERROR(__xludf.DUMMYFUNCTION("""COMPUTED_VALUE"""),1175.47)</f>
        <v>1175.47</v>
      </c>
      <c r="M168" s="2">
        <f>IFERROR(__xludf.DUMMYFUNCTION("""COMPUTED_VALUE"""),45533.66666666667)</f>
        <v>45533.66667</v>
      </c>
      <c r="N168" s="1">
        <f>IFERROR(__xludf.DUMMYFUNCTION("""COMPUTED_VALUE"""),1.5177247E7)</f>
        <v>15177247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IFERROR(__xludf.DUMMYFUNCTION("""COMPUTED_VALUE"""),1178.62)</f>
        <v>1178.62</v>
      </c>
      <c r="D169" s="2">
        <f>IFERROR(__xludf.DUMMYFUNCTION("""COMPUTED_VALUE"""),45534.66666666667)</f>
        <v>45534.66667</v>
      </c>
      <c r="E169" s="1">
        <f>IFERROR(__xludf.DUMMYFUNCTION("""COMPUTED_VALUE"""),1188.68)</f>
        <v>1188.68</v>
      </c>
      <c r="G169" s="2">
        <f>IFERROR(__xludf.DUMMYFUNCTION("""COMPUTED_VALUE"""),45534.66666666667)</f>
        <v>45534.66667</v>
      </c>
      <c r="H169" s="1">
        <f>IFERROR(__xludf.DUMMYFUNCTION("""COMPUTED_VALUE"""),1170.15)</f>
        <v>1170.15</v>
      </c>
      <c r="J169" s="2">
        <f>IFERROR(__xludf.DUMMYFUNCTION("""COMPUTED_VALUE"""),45534.66666666667)</f>
        <v>45534.66667</v>
      </c>
      <c r="K169" s="1">
        <f>IFERROR(__xludf.DUMMYFUNCTION("""COMPUTED_VALUE"""),1188.12)</f>
        <v>1188.12</v>
      </c>
      <c r="M169" s="2">
        <f>IFERROR(__xludf.DUMMYFUNCTION("""COMPUTED_VALUE"""),45534.66666666667)</f>
        <v>45534.66667</v>
      </c>
      <c r="N169" s="1">
        <f>IFERROR(__xludf.DUMMYFUNCTION("""COMPUTED_VALUE"""),2.1945268E7)</f>
        <v>21945268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IFERROR(__xludf.DUMMYFUNCTION("""COMPUTED_VALUE"""),1183.8)</f>
        <v>1183.8</v>
      </c>
      <c r="D170" s="2">
        <f>IFERROR(__xludf.DUMMYFUNCTION("""COMPUTED_VALUE"""),45538.66666666667)</f>
        <v>45538.66667</v>
      </c>
      <c r="E170" s="1">
        <f>IFERROR(__xludf.DUMMYFUNCTION("""COMPUTED_VALUE"""),1183.8)</f>
        <v>1183.8</v>
      </c>
      <c r="G170" s="2">
        <f>IFERROR(__xludf.DUMMYFUNCTION("""COMPUTED_VALUE"""),45538.66666666667)</f>
        <v>45538.66667</v>
      </c>
      <c r="H170" s="1">
        <f>IFERROR(__xludf.DUMMYFUNCTION("""COMPUTED_VALUE"""),1149.68)</f>
        <v>1149.68</v>
      </c>
      <c r="J170" s="2">
        <f>IFERROR(__xludf.DUMMYFUNCTION("""COMPUTED_VALUE"""),45538.66666666667)</f>
        <v>45538.66667</v>
      </c>
      <c r="K170" s="1">
        <f>IFERROR(__xludf.DUMMYFUNCTION("""COMPUTED_VALUE"""),1154.95)</f>
        <v>1154.95</v>
      </c>
      <c r="M170" s="2">
        <f>IFERROR(__xludf.DUMMYFUNCTION("""COMPUTED_VALUE"""),45538.66666666667)</f>
        <v>45538.66667</v>
      </c>
      <c r="N170" s="1">
        <f>IFERROR(__xludf.DUMMYFUNCTION("""COMPUTED_VALUE"""),2.3889584E7)</f>
        <v>23889584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IFERROR(__xludf.DUMMYFUNCTION("""COMPUTED_VALUE"""),1151.95)</f>
        <v>1151.95</v>
      </c>
      <c r="D171" s="2">
        <f>IFERROR(__xludf.DUMMYFUNCTION("""COMPUTED_VALUE"""),45539.66666666667)</f>
        <v>45539.66667</v>
      </c>
      <c r="E171" s="1">
        <f>IFERROR(__xludf.DUMMYFUNCTION("""COMPUTED_VALUE"""),1156.73)</f>
        <v>1156.73</v>
      </c>
      <c r="G171" s="2">
        <f>IFERROR(__xludf.DUMMYFUNCTION("""COMPUTED_VALUE"""),45539.66666666667)</f>
        <v>45539.66667</v>
      </c>
      <c r="H171" s="1">
        <f>IFERROR(__xludf.DUMMYFUNCTION("""COMPUTED_VALUE"""),1137.74)</f>
        <v>1137.74</v>
      </c>
      <c r="J171" s="2">
        <f>IFERROR(__xludf.DUMMYFUNCTION("""COMPUTED_VALUE"""),45539.66666666667)</f>
        <v>45539.66667</v>
      </c>
      <c r="K171" s="1">
        <f>IFERROR(__xludf.DUMMYFUNCTION("""COMPUTED_VALUE"""),1143.41)</f>
        <v>1143.41</v>
      </c>
      <c r="M171" s="2">
        <f>IFERROR(__xludf.DUMMYFUNCTION("""COMPUTED_VALUE"""),45539.66666666667)</f>
        <v>45539.66667</v>
      </c>
      <c r="N171" s="1">
        <f>IFERROR(__xludf.DUMMYFUNCTION("""COMPUTED_VALUE"""),2.0346243E7)</f>
        <v>20346243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IFERROR(__xludf.DUMMYFUNCTION("""COMPUTED_VALUE"""),1142.04)</f>
        <v>1142.04</v>
      </c>
      <c r="D172" s="2">
        <f>IFERROR(__xludf.DUMMYFUNCTION("""COMPUTED_VALUE"""),45540.66666666667)</f>
        <v>45540.66667</v>
      </c>
      <c r="E172" s="1">
        <f>IFERROR(__xludf.DUMMYFUNCTION("""COMPUTED_VALUE"""),1143.23)</f>
        <v>1143.23</v>
      </c>
      <c r="G172" s="2">
        <f>IFERROR(__xludf.DUMMYFUNCTION("""COMPUTED_VALUE"""),45540.66666666667)</f>
        <v>45540.66667</v>
      </c>
      <c r="H172" s="1">
        <f>IFERROR(__xludf.DUMMYFUNCTION("""COMPUTED_VALUE"""),1125.82)</f>
        <v>1125.82</v>
      </c>
      <c r="J172" s="2">
        <f>IFERROR(__xludf.DUMMYFUNCTION("""COMPUTED_VALUE"""),45540.66666666667)</f>
        <v>45540.66667</v>
      </c>
      <c r="K172" s="1">
        <f>IFERROR(__xludf.DUMMYFUNCTION("""COMPUTED_VALUE"""),1134.37)</f>
        <v>1134.37</v>
      </c>
      <c r="M172" s="2">
        <f>IFERROR(__xludf.DUMMYFUNCTION("""COMPUTED_VALUE"""),45540.66666666667)</f>
        <v>45540.66667</v>
      </c>
      <c r="N172" s="1">
        <f>IFERROR(__xludf.DUMMYFUNCTION("""COMPUTED_VALUE"""),2.2996839E7)</f>
        <v>22996839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IFERROR(__xludf.DUMMYFUNCTION("""COMPUTED_VALUE"""),1135.79)</f>
        <v>1135.79</v>
      </c>
      <c r="D173" s="2">
        <f>IFERROR(__xludf.DUMMYFUNCTION("""COMPUTED_VALUE"""),45541.66666666667)</f>
        <v>45541.66667</v>
      </c>
      <c r="E173" s="1">
        <f>IFERROR(__xludf.DUMMYFUNCTION("""COMPUTED_VALUE"""),1146.11)</f>
        <v>1146.11</v>
      </c>
      <c r="G173" s="2">
        <f>IFERROR(__xludf.DUMMYFUNCTION("""COMPUTED_VALUE"""),45541.66666666667)</f>
        <v>45541.66667</v>
      </c>
      <c r="H173" s="1">
        <f>IFERROR(__xludf.DUMMYFUNCTION("""COMPUTED_VALUE"""),1123.65)</f>
        <v>1123.65</v>
      </c>
      <c r="J173" s="2">
        <f>IFERROR(__xludf.DUMMYFUNCTION("""COMPUTED_VALUE"""),45541.66666666667)</f>
        <v>45541.66667</v>
      </c>
      <c r="K173" s="1">
        <f>IFERROR(__xludf.DUMMYFUNCTION("""COMPUTED_VALUE"""),1125.25)</f>
        <v>1125.25</v>
      </c>
      <c r="M173" s="2">
        <f>IFERROR(__xludf.DUMMYFUNCTION("""COMPUTED_VALUE"""),45541.66666666667)</f>
        <v>45541.66667</v>
      </c>
      <c r="N173" s="1">
        <f>IFERROR(__xludf.DUMMYFUNCTION("""COMPUTED_VALUE"""),2.2564202E7)</f>
        <v>22564202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IFERROR(__xludf.DUMMYFUNCTION("""COMPUTED_VALUE"""),1130.37)</f>
        <v>1130.37</v>
      </c>
      <c r="D174" s="2">
        <f>IFERROR(__xludf.DUMMYFUNCTION("""COMPUTED_VALUE"""),45544.66666666667)</f>
        <v>45544.66667</v>
      </c>
      <c r="E174" s="1">
        <f>IFERROR(__xludf.DUMMYFUNCTION("""COMPUTED_VALUE"""),1143.75)</f>
        <v>1143.75</v>
      </c>
      <c r="G174" s="2">
        <f>IFERROR(__xludf.DUMMYFUNCTION("""COMPUTED_VALUE"""),45544.66666666667)</f>
        <v>45544.66667</v>
      </c>
      <c r="H174" s="1">
        <f>IFERROR(__xludf.DUMMYFUNCTION("""COMPUTED_VALUE"""),1130.37)</f>
        <v>1130.37</v>
      </c>
      <c r="J174" s="2">
        <f>IFERROR(__xludf.DUMMYFUNCTION("""COMPUTED_VALUE"""),45544.66666666667)</f>
        <v>45544.66667</v>
      </c>
      <c r="K174" s="1">
        <f>IFERROR(__xludf.DUMMYFUNCTION("""COMPUTED_VALUE"""),1138.68)</f>
        <v>1138.68</v>
      </c>
      <c r="M174" s="2">
        <f>IFERROR(__xludf.DUMMYFUNCTION("""COMPUTED_VALUE"""),45544.66666666667)</f>
        <v>45544.66667</v>
      </c>
      <c r="N174" s="1">
        <f>IFERROR(__xludf.DUMMYFUNCTION("""COMPUTED_VALUE"""),2.4669786E7)</f>
        <v>24669786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IFERROR(__xludf.DUMMYFUNCTION("""COMPUTED_VALUE"""),1142.38)</f>
        <v>1142.38</v>
      </c>
      <c r="D175" s="2">
        <f>IFERROR(__xludf.DUMMYFUNCTION("""COMPUTED_VALUE"""),45545.66666666667)</f>
        <v>45545.66667</v>
      </c>
      <c r="E175" s="1">
        <f>IFERROR(__xludf.DUMMYFUNCTION("""COMPUTED_VALUE"""),1143.2)</f>
        <v>1143.2</v>
      </c>
      <c r="G175" s="2">
        <f>IFERROR(__xludf.DUMMYFUNCTION("""COMPUTED_VALUE"""),45545.66666666667)</f>
        <v>45545.66667</v>
      </c>
      <c r="H175" s="1">
        <f>IFERROR(__xludf.DUMMYFUNCTION("""COMPUTED_VALUE"""),1132.36)</f>
        <v>1132.36</v>
      </c>
      <c r="J175" s="2">
        <f>IFERROR(__xludf.DUMMYFUNCTION("""COMPUTED_VALUE"""),45545.66666666667)</f>
        <v>45545.66667</v>
      </c>
      <c r="K175" s="1">
        <f>IFERROR(__xludf.DUMMYFUNCTION("""COMPUTED_VALUE"""),1141.48)</f>
        <v>1141.48</v>
      </c>
      <c r="M175" s="2">
        <f>IFERROR(__xludf.DUMMYFUNCTION("""COMPUTED_VALUE"""),45545.66666666667)</f>
        <v>45545.66667</v>
      </c>
      <c r="N175" s="1">
        <f>IFERROR(__xludf.DUMMYFUNCTION("""COMPUTED_VALUE"""),2.0503412E7)</f>
        <v>20503412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IFERROR(__xludf.DUMMYFUNCTION("""COMPUTED_VALUE"""),1139.89)</f>
        <v>1139.89</v>
      </c>
      <c r="D176" s="2">
        <f>IFERROR(__xludf.DUMMYFUNCTION("""COMPUTED_VALUE"""),45546.66666666667)</f>
        <v>45546.66667</v>
      </c>
      <c r="E176" s="1">
        <f>IFERROR(__xludf.DUMMYFUNCTION("""COMPUTED_VALUE"""),1148.18)</f>
        <v>1148.18</v>
      </c>
      <c r="G176" s="2">
        <f>IFERROR(__xludf.DUMMYFUNCTION("""COMPUTED_VALUE"""),45546.66666666667)</f>
        <v>45546.66667</v>
      </c>
      <c r="H176" s="1">
        <f>IFERROR(__xludf.DUMMYFUNCTION("""COMPUTED_VALUE"""),1116.32)</f>
        <v>1116.32</v>
      </c>
      <c r="J176" s="2">
        <f>IFERROR(__xludf.DUMMYFUNCTION("""COMPUTED_VALUE"""),45546.66666666667)</f>
        <v>45546.66667</v>
      </c>
      <c r="K176" s="1">
        <f>IFERROR(__xludf.DUMMYFUNCTION("""COMPUTED_VALUE"""),1147.17)</f>
        <v>1147.17</v>
      </c>
      <c r="M176" s="2">
        <f>IFERROR(__xludf.DUMMYFUNCTION("""COMPUTED_VALUE"""),45546.66666666667)</f>
        <v>45546.66667</v>
      </c>
      <c r="N176" s="1">
        <f>IFERROR(__xludf.DUMMYFUNCTION("""COMPUTED_VALUE"""),2.3005572E7)</f>
        <v>23005572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IFERROR(__xludf.DUMMYFUNCTION("""COMPUTED_VALUE"""),1148.69)</f>
        <v>1148.69</v>
      </c>
      <c r="D177" s="2">
        <f>IFERROR(__xludf.DUMMYFUNCTION("""COMPUTED_VALUE"""),45547.66666666667)</f>
        <v>45547.66667</v>
      </c>
      <c r="E177" s="1">
        <f>IFERROR(__xludf.DUMMYFUNCTION("""COMPUTED_VALUE"""),1155.13)</f>
        <v>1155.13</v>
      </c>
      <c r="G177" s="2">
        <f>IFERROR(__xludf.DUMMYFUNCTION("""COMPUTED_VALUE"""),45547.66666666667)</f>
        <v>45547.66667</v>
      </c>
      <c r="H177" s="1">
        <f>IFERROR(__xludf.DUMMYFUNCTION("""COMPUTED_VALUE"""),1138.93)</f>
        <v>1138.93</v>
      </c>
      <c r="J177" s="2">
        <f>IFERROR(__xludf.DUMMYFUNCTION("""COMPUTED_VALUE"""),45547.66666666667)</f>
        <v>45547.66667</v>
      </c>
      <c r="K177" s="1">
        <f>IFERROR(__xludf.DUMMYFUNCTION("""COMPUTED_VALUE"""),1155.13)</f>
        <v>1155.13</v>
      </c>
      <c r="M177" s="2">
        <f>IFERROR(__xludf.DUMMYFUNCTION("""COMPUTED_VALUE"""),45547.66666666667)</f>
        <v>45547.66667</v>
      </c>
      <c r="N177" s="1">
        <f>IFERROR(__xludf.DUMMYFUNCTION("""COMPUTED_VALUE"""),1.9647527E7)</f>
        <v>19647527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IFERROR(__xludf.DUMMYFUNCTION("""COMPUTED_VALUE"""),1160.06)</f>
        <v>1160.06</v>
      </c>
      <c r="D178" s="2">
        <f>IFERROR(__xludf.DUMMYFUNCTION("""COMPUTED_VALUE"""),45548.66666666667)</f>
        <v>45548.66667</v>
      </c>
      <c r="E178" s="1">
        <f>IFERROR(__xludf.DUMMYFUNCTION("""COMPUTED_VALUE"""),1174.6)</f>
        <v>1174.6</v>
      </c>
      <c r="G178" s="2">
        <f>IFERROR(__xludf.DUMMYFUNCTION("""COMPUTED_VALUE"""),45548.66666666667)</f>
        <v>45548.66667</v>
      </c>
      <c r="H178" s="1">
        <f>IFERROR(__xludf.DUMMYFUNCTION("""COMPUTED_VALUE"""),1159.91)</f>
        <v>1159.91</v>
      </c>
      <c r="J178" s="2">
        <f>IFERROR(__xludf.DUMMYFUNCTION("""COMPUTED_VALUE"""),45548.66666666667)</f>
        <v>45548.66667</v>
      </c>
      <c r="K178" s="1">
        <f>IFERROR(__xludf.DUMMYFUNCTION("""COMPUTED_VALUE"""),1166.97)</f>
        <v>1166.97</v>
      </c>
      <c r="M178" s="2">
        <f>IFERROR(__xludf.DUMMYFUNCTION("""COMPUTED_VALUE"""),45548.66666666667)</f>
        <v>45548.66667</v>
      </c>
      <c r="N178" s="1">
        <f>IFERROR(__xludf.DUMMYFUNCTION("""COMPUTED_VALUE"""),1.9067715E7)</f>
        <v>19067715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IFERROR(__xludf.DUMMYFUNCTION("""COMPUTED_VALUE"""),1172.18)</f>
        <v>1172.18</v>
      </c>
      <c r="D179" s="2">
        <f>IFERROR(__xludf.DUMMYFUNCTION("""COMPUTED_VALUE"""),45551.66666666667)</f>
        <v>45551.66667</v>
      </c>
      <c r="E179" s="1">
        <f>IFERROR(__xludf.DUMMYFUNCTION("""COMPUTED_VALUE"""),1179.29)</f>
        <v>1179.29</v>
      </c>
      <c r="G179" s="2">
        <f>IFERROR(__xludf.DUMMYFUNCTION("""COMPUTED_VALUE"""),45551.66666666667)</f>
        <v>45551.66667</v>
      </c>
      <c r="H179" s="1">
        <f>IFERROR(__xludf.DUMMYFUNCTION("""COMPUTED_VALUE"""),1170.18)</f>
        <v>1170.18</v>
      </c>
      <c r="J179" s="2">
        <f>IFERROR(__xludf.DUMMYFUNCTION("""COMPUTED_VALUE"""),45551.66666666667)</f>
        <v>45551.66667</v>
      </c>
      <c r="K179" s="1">
        <f>IFERROR(__xludf.DUMMYFUNCTION("""COMPUTED_VALUE"""),1177.75)</f>
        <v>1177.75</v>
      </c>
      <c r="M179" s="2">
        <f>IFERROR(__xludf.DUMMYFUNCTION("""COMPUTED_VALUE"""),45551.66666666667)</f>
        <v>45551.66667</v>
      </c>
      <c r="N179" s="1">
        <f>IFERROR(__xludf.DUMMYFUNCTION("""COMPUTED_VALUE"""),1.917667E7)</f>
        <v>19176670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IFERROR(__xludf.DUMMYFUNCTION("""COMPUTED_VALUE"""),1181.39)</f>
        <v>1181.39</v>
      </c>
      <c r="D180" s="2">
        <f>IFERROR(__xludf.DUMMYFUNCTION("""COMPUTED_VALUE"""),45552.66666666667)</f>
        <v>45552.66667</v>
      </c>
      <c r="E180" s="1">
        <f>IFERROR(__xludf.DUMMYFUNCTION("""COMPUTED_VALUE"""),1195.61)</f>
        <v>1195.61</v>
      </c>
      <c r="G180" s="2">
        <f>IFERROR(__xludf.DUMMYFUNCTION("""COMPUTED_VALUE"""),45552.66666666667)</f>
        <v>45552.66667</v>
      </c>
      <c r="H180" s="1">
        <f>IFERROR(__xludf.DUMMYFUNCTION("""COMPUTED_VALUE"""),1180.41)</f>
        <v>1180.41</v>
      </c>
      <c r="J180" s="2">
        <f>IFERROR(__xludf.DUMMYFUNCTION("""COMPUTED_VALUE"""),45552.66666666667)</f>
        <v>45552.66667</v>
      </c>
      <c r="K180" s="1">
        <f>IFERROR(__xludf.DUMMYFUNCTION("""COMPUTED_VALUE"""),1189.38)</f>
        <v>1189.38</v>
      </c>
      <c r="M180" s="2">
        <f>IFERROR(__xludf.DUMMYFUNCTION("""COMPUTED_VALUE"""),45552.66666666667)</f>
        <v>45552.66667</v>
      </c>
      <c r="N180" s="1">
        <f>IFERROR(__xludf.DUMMYFUNCTION("""COMPUTED_VALUE"""),2.1028405E7)</f>
        <v>21028405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IFERROR(__xludf.DUMMYFUNCTION("""COMPUTED_VALUE"""),1191.35)</f>
        <v>1191.35</v>
      </c>
      <c r="D181" s="2">
        <f>IFERROR(__xludf.DUMMYFUNCTION("""COMPUTED_VALUE"""),45553.66666666667)</f>
        <v>45553.66667</v>
      </c>
      <c r="E181" s="1">
        <f>IFERROR(__xludf.DUMMYFUNCTION("""COMPUTED_VALUE"""),1206.01)</f>
        <v>1206.01</v>
      </c>
      <c r="G181" s="2">
        <f>IFERROR(__xludf.DUMMYFUNCTION("""COMPUTED_VALUE"""),45553.66666666667)</f>
        <v>45553.66667</v>
      </c>
      <c r="H181" s="1">
        <f>IFERROR(__xludf.DUMMYFUNCTION("""COMPUTED_VALUE"""),1185.08)</f>
        <v>1185.08</v>
      </c>
      <c r="J181" s="2">
        <f>IFERROR(__xludf.DUMMYFUNCTION("""COMPUTED_VALUE"""),45553.66666666667)</f>
        <v>45553.66667</v>
      </c>
      <c r="K181" s="1">
        <f>IFERROR(__xludf.DUMMYFUNCTION("""COMPUTED_VALUE"""),1188.28)</f>
        <v>1188.28</v>
      </c>
      <c r="M181" s="2">
        <f>IFERROR(__xludf.DUMMYFUNCTION("""COMPUTED_VALUE"""),45553.66666666667)</f>
        <v>45553.66667</v>
      </c>
      <c r="N181" s="1">
        <f>IFERROR(__xludf.DUMMYFUNCTION("""COMPUTED_VALUE"""),2.3056223E7)</f>
        <v>23056223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IFERROR(__xludf.DUMMYFUNCTION("""COMPUTED_VALUE"""),1208.36)</f>
        <v>1208.36</v>
      </c>
      <c r="D182" s="2">
        <f>IFERROR(__xludf.DUMMYFUNCTION("""COMPUTED_VALUE"""),45554.66666666667)</f>
        <v>45554.66667</v>
      </c>
      <c r="E182" s="1">
        <f>IFERROR(__xludf.DUMMYFUNCTION("""COMPUTED_VALUE"""),1220.12)</f>
        <v>1220.12</v>
      </c>
      <c r="G182" s="2">
        <f>IFERROR(__xludf.DUMMYFUNCTION("""COMPUTED_VALUE"""),45554.66666666667)</f>
        <v>45554.66667</v>
      </c>
      <c r="H182" s="1">
        <f>IFERROR(__xludf.DUMMYFUNCTION("""COMPUTED_VALUE"""),1201.6)</f>
        <v>1201.6</v>
      </c>
      <c r="J182" s="2">
        <f>IFERROR(__xludf.DUMMYFUNCTION("""COMPUTED_VALUE"""),45554.66666666667)</f>
        <v>45554.66667</v>
      </c>
      <c r="K182" s="1">
        <f>IFERROR(__xludf.DUMMYFUNCTION("""COMPUTED_VALUE"""),1219.28)</f>
        <v>1219.28</v>
      </c>
      <c r="M182" s="2">
        <f>IFERROR(__xludf.DUMMYFUNCTION("""COMPUTED_VALUE"""),45554.66666666667)</f>
        <v>45554.66667</v>
      </c>
      <c r="N182" s="1">
        <f>IFERROR(__xludf.DUMMYFUNCTION("""COMPUTED_VALUE"""),2.6397347E7)</f>
        <v>26397347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IFERROR(__xludf.DUMMYFUNCTION("""COMPUTED_VALUE"""),1218.78)</f>
        <v>1218.78</v>
      </c>
      <c r="D183" s="2">
        <f>IFERROR(__xludf.DUMMYFUNCTION("""COMPUTED_VALUE"""),45555.66666666667)</f>
        <v>45555.66667</v>
      </c>
      <c r="E183" s="1">
        <f>IFERROR(__xludf.DUMMYFUNCTION("""COMPUTED_VALUE"""),1218.78)</f>
        <v>1218.78</v>
      </c>
      <c r="G183" s="2">
        <f>IFERROR(__xludf.DUMMYFUNCTION("""COMPUTED_VALUE"""),45555.66666666667)</f>
        <v>45555.66667</v>
      </c>
      <c r="H183" s="1">
        <f>IFERROR(__xludf.DUMMYFUNCTION("""COMPUTED_VALUE"""),1201.2)</f>
        <v>1201.2</v>
      </c>
      <c r="J183" s="2">
        <f>IFERROR(__xludf.DUMMYFUNCTION("""COMPUTED_VALUE"""),45555.66666666667)</f>
        <v>45555.66667</v>
      </c>
      <c r="K183" s="1">
        <f>IFERROR(__xludf.DUMMYFUNCTION("""COMPUTED_VALUE"""),1206.36)</f>
        <v>1206.36</v>
      </c>
      <c r="M183" s="2">
        <f>IFERROR(__xludf.DUMMYFUNCTION("""COMPUTED_VALUE"""),45555.66666666667)</f>
        <v>45555.66667</v>
      </c>
      <c r="N183" s="1">
        <f>IFERROR(__xludf.DUMMYFUNCTION("""COMPUTED_VALUE"""),5.0289203E7)</f>
        <v>50289203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IFERROR(__xludf.DUMMYFUNCTION("""COMPUTED_VALUE"""),1208.63)</f>
        <v>1208.63</v>
      </c>
      <c r="D184" s="2">
        <f>IFERROR(__xludf.DUMMYFUNCTION("""COMPUTED_VALUE"""),45558.66666666667)</f>
        <v>45558.66667</v>
      </c>
      <c r="E184" s="1">
        <f>IFERROR(__xludf.DUMMYFUNCTION("""COMPUTED_VALUE"""),1214.36)</f>
        <v>1214.36</v>
      </c>
      <c r="G184" s="2">
        <f>IFERROR(__xludf.DUMMYFUNCTION("""COMPUTED_VALUE"""),45558.66666666667)</f>
        <v>45558.66667</v>
      </c>
      <c r="H184" s="1">
        <f>IFERROR(__xludf.DUMMYFUNCTION("""COMPUTED_VALUE"""),1203.8)</f>
        <v>1203.8</v>
      </c>
      <c r="J184" s="2">
        <f>IFERROR(__xludf.DUMMYFUNCTION("""COMPUTED_VALUE"""),45558.66666666667)</f>
        <v>45558.66667</v>
      </c>
      <c r="K184" s="1">
        <f>IFERROR(__xludf.DUMMYFUNCTION("""COMPUTED_VALUE"""),1211.13)</f>
        <v>1211.13</v>
      </c>
      <c r="M184" s="2">
        <f>IFERROR(__xludf.DUMMYFUNCTION("""COMPUTED_VALUE"""),45558.66666666667)</f>
        <v>45558.66667</v>
      </c>
      <c r="N184" s="1">
        <f>IFERROR(__xludf.DUMMYFUNCTION("""COMPUTED_VALUE"""),1.7512693E7)</f>
        <v>17512693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IFERROR(__xludf.DUMMYFUNCTION("""COMPUTED_VALUE"""),1218.63)</f>
        <v>1218.63</v>
      </c>
      <c r="D185" s="2">
        <f>IFERROR(__xludf.DUMMYFUNCTION("""COMPUTED_VALUE"""),45559.66666666667)</f>
        <v>45559.66667</v>
      </c>
      <c r="E185" s="1">
        <f>IFERROR(__xludf.DUMMYFUNCTION("""COMPUTED_VALUE"""),1223.46)</f>
        <v>1223.46</v>
      </c>
      <c r="G185" s="2">
        <f>IFERROR(__xludf.DUMMYFUNCTION("""COMPUTED_VALUE"""),45559.66666666667)</f>
        <v>45559.66667</v>
      </c>
      <c r="H185" s="1">
        <f>IFERROR(__xludf.DUMMYFUNCTION("""COMPUTED_VALUE"""),1216.86)</f>
        <v>1216.86</v>
      </c>
      <c r="J185" s="2">
        <f>IFERROR(__xludf.DUMMYFUNCTION("""COMPUTED_VALUE"""),45559.66666666667)</f>
        <v>45559.66667</v>
      </c>
      <c r="K185" s="1">
        <f>IFERROR(__xludf.DUMMYFUNCTION("""COMPUTED_VALUE"""),1222.22)</f>
        <v>1222.22</v>
      </c>
      <c r="M185" s="2">
        <f>IFERROR(__xludf.DUMMYFUNCTION("""COMPUTED_VALUE"""),45559.66666666667)</f>
        <v>45559.66667</v>
      </c>
      <c r="N185" s="1">
        <f>IFERROR(__xludf.DUMMYFUNCTION("""COMPUTED_VALUE"""),2.3224713E7)</f>
        <v>23224713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IFERROR(__xludf.DUMMYFUNCTION("""COMPUTED_VALUE"""),1226.15)</f>
        <v>1226.15</v>
      </c>
      <c r="D186" s="2">
        <f>IFERROR(__xludf.DUMMYFUNCTION("""COMPUTED_VALUE"""),45560.66666666667)</f>
        <v>45560.66667</v>
      </c>
      <c r="E186" s="1">
        <f>IFERROR(__xludf.DUMMYFUNCTION("""COMPUTED_VALUE"""),1226.15)</f>
        <v>1226.15</v>
      </c>
      <c r="G186" s="2">
        <f>IFERROR(__xludf.DUMMYFUNCTION("""COMPUTED_VALUE"""),45560.66666666667)</f>
        <v>45560.66667</v>
      </c>
      <c r="H186" s="1">
        <f>IFERROR(__xludf.DUMMYFUNCTION("""COMPUTED_VALUE"""),1211.19)</f>
        <v>1211.19</v>
      </c>
      <c r="J186" s="2">
        <f>IFERROR(__xludf.DUMMYFUNCTION("""COMPUTED_VALUE"""),45560.66666666667)</f>
        <v>45560.66667</v>
      </c>
      <c r="K186" s="1">
        <f>IFERROR(__xludf.DUMMYFUNCTION("""COMPUTED_VALUE"""),1212.22)</f>
        <v>1212.22</v>
      </c>
      <c r="M186" s="2">
        <f>IFERROR(__xludf.DUMMYFUNCTION("""COMPUTED_VALUE"""),45560.66666666667)</f>
        <v>45560.66667</v>
      </c>
      <c r="N186" s="1">
        <f>IFERROR(__xludf.DUMMYFUNCTION("""COMPUTED_VALUE"""),2.2081551E7)</f>
        <v>22081551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IFERROR(__xludf.DUMMYFUNCTION("""COMPUTED_VALUE"""),1221.65)</f>
        <v>1221.65</v>
      </c>
      <c r="D187" s="2">
        <f>IFERROR(__xludf.DUMMYFUNCTION("""COMPUTED_VALUE"""),45561.66666666667)</f>
        <v>45561.66667</v>
      </c>
      <c r="E187" s="1">
        <f>IFERROR(__xludf.DUMMYFUNCTION("""COMPUTED_VALUE"""),1238.45)</f>
        <v>1238.45</v>
      </c>
      <c r="G187" s="2">
        <f>IFERROR(__xludf.DUMMYFUNCTION("""COMPUTED_VALUE"""),45561.66666666667)</f>
        <v>45561.66667</v>
      </c>
      <c r="H187" s="1">
        <f>IFERROR(__xludf.DUMMYFUNCTION("""COMPUTED_VALUE"""),1221.65)</f>
        <v>1221.65</v>
      </c>
      <c r="J187" s="2">
        <f>IFERROR(__xludf.DUMMYFUNCTION("""COMPUTED_VALUE"""),45561.66666666667)</f>
        <v>45561.66667</v>
      </c>
      <c r="K187" s="1">
        <f>IFERROR(__xludf.DUMMYFUNCTION("""COMPUTED_VALUE"""),1235.77)</f>
        <v>1235.77</v>
      </c>
      <c r="M187" s="2">
        <f>IFERROR(__xludf.DUMMYFUNCTION("""COMPUTED_VALUE"""),45561.66666666667)</f>
        <v>45561.66667</v>
      </c>
      <c r="N187" s="1">
        <f>IFERROR(__xludf.DUMMYFUNCTION("""COMPUTED_VALUE"""),2.3000195E7)</f>
        <v>23000195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IFERROR(__xludf.DUMMYFUNCTION("""COMPUTED_VALUE"""),1239.28)</f>
        <v>1239.28</v>
      </c>
      <c r="D188" s="2">
        <f>IFERROR(__xludf.DUMMYFUNCTION("""COMPUTED_VALUE"""),45562.66666666667)</f>
        <v>45562.66667</v>
      </c>
      <c r="E188" s="1">
        <f>IFERROR(__xludf.DUMMYFUNCTION("""COMPUTED_VALUE"""),1252.14)</f>
        <v>1252.14</v>
      </c>
      <c r="G188" s="2">
        <f>IFERROR(__xludf.DUMMYFUNCTION("""COMPUTED_VALUE"""),45562.66666666667)</f>
        <v>45562.66667</v>
      </c>
      <c r="H188" s="1">
        <f>IFERROR(__xludf.DUMMYFUNCTION("""COMPUTED_VALUE"""),1235.4)</f>
        <v>1235.4</v>
      </c>
      <c r="J188" s="2">
        <f>IFERROR(__xludf.DUMMYFUNCTION("""COMPUTED_VALUE"""),45562.66666666667)</f>
        <v>45562.66667</v>
      </c>
      <c r="K188" s="1">
        <f>IFERROR(__xludf.DUMMYFUNCTION("""COMPUTED_VALUE"""),1239.91)</f>
        <v>1239.91</v>
      </c>
      <c r="M188" s="2">
        <f>IFERROR(__xludf.DUMMYFUNCTION("""COMPUTED_VALUE"""),45562.66666666667)</f>
        <v>45562.66667</v>
      </c>
      <c r="N188" s="1">
        <f>IFERROR(__xludf.DUMMYFUNCTION("""COMPUTED_VALUE"""),2.4553586E7)</f>
        <v>24553586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IFERROR(__xludf.DUMMYFUNCTION("""COMPUTED_VALUE"""),1236.54)</f>
        <v>1236.54</v>
      </c>
      <c r="D189" s="2">
        <f>IFERROR(__xludf.DUMMYFUNCTION("""COMPUTED_VALUE"""),45565.66666666667)</f>
        <v>45565.66667</v>
      </c>
      <c r="E189" s="1">
        <f>IFERROR(__xludf.DUMMYFUNCTION("""COMPUTED_VALUE"""),1238.73)</f>
        <v>1238.73</v>
      </c>
      <c r="G189" s="2">
        <f>IFERROR(__xludf.DUMMYFUNCTION("""COMPUTED_VALUE"""),45565.66666666667)</f>
        <v>45565.66667</v>
      </c>
      <c r="H189" s="1">
        <f>IFERROR(__xludf.DUMMYFUNCTION("""COMPUTED_VALUE"""),1224.13)</f>
        <v>1224.13</v>
      </c>
      <c r="J189" s="2">
        <f>IFERROR(__xludf.DUMMYFUNCTION("""COMPUTED_VALUE"""),45565.66666666667)</f>
        <v>45565.66667</v>
      </c>
      <c r="K189" s="1">
        <f>IFERROR(__xludf.DUMMYFUNCTION("""COMPUTED_VALUE"""),1237.97)</f>
        <v>1237.97</v>
      </c>
      <c r="M189" s="2">
        <f>IFERROR(__xludf.DUMMYFUNCTION("""COMPUTED_VALUE"""),45565.66666666667)</f>
        <v>45565.66667</v>
      </c>
      <c r="N189" s="1">
        <f>IFERROR(__xludf.DUMMYFUNCTION("""COMPUTED_VALUE"""),2.2869775E7)</f>
        <v>22869775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IFERROR(__xludf.DUMMYFUNCTION("""COMPUTED_VALUE"""),1238.09)</f>
        <v>1238.09</v>
      </c>
      <c r="D190" s="2">
        <f>IFERROR(__xludf.DUMMYFUNCTION("""COMPUTED_VALUE"""),45566.66666666667)</f>
        <v>45566.66667</v>
      </c>
      <c r="E190" s="1">
        <f>IFERROR(__xludf.DUMMYFUNCTION("""COMPUTED_VALUE"""),1238.26)</f>
        <v>1238.26</v>
      </c>
      <c r="G190" s="2">
        <f>IFERROR(__xludf.DUMMYFUNCTION("""COMPUTED_VALUE"""),45566.66666666667)</f>
        <v>45566.66667</v>
      </c>
      <c r="H190" s="1">
        <f>IFERROR(__xludf.DUMMYFUNCTION("""COMPUTED_VALUE"""),1219.95)</f>
        <v>1219.95</v>
      </c>
      <c r="J190" s="2">
        <f>IFERROR(__xludf.DUMMYFUNCTION("""COMPUTED_VALUE"""),45566.66666666667)</f>
        <v>45566.66667</v>
      </c>
      <c r="K190" s="1">
        <f>IFERROR(__xludf.DUMMYFUNCTION("""COMPUTED_VALUE"""),1230.2)</f>
        <v>1230.2</v>
      </c>
      <c r="M190" s="2">
        <f>IFERROR(__xludf.DUMMYFUNCTION("""COMPUTED_VALUE"""),45566.66666666667)</f>
        <v>45566.66667</v>
      </c>
      <c r="N190" s="1">
        <f>IFERROR(__xludf.DUMMYFUNCTION("""COMPUTED_VALUE"""),2.1036555E7)</f>
        <v>21036555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IFERROR(__xludf.DUMMYFUNCTION("""COMPUTED_VALUE"""),1226.57)</f>
        <v>1226.57</v>
      </c>
      <c r="D191" s="2">
        <f>IFERROR(__xludf.DUMMYFUNCTION("""COMPUTED_VALUE"""),45567.66666666667)</f>
        <v>45567.66667</v>
      </c>
      <c r="E191" s="1">
        <f>IFERROR(__xludf.DUMMYFUNCTION("""COMPUTED_VALUE"""),1236.75)</f>
        <v>1236.75</v>
      </c>
      <c r="G191" s="2">
        <f>IFERROR(__xludf.DUMMYFUNCTION("""COMPUTED_VALUE"""),45567.66666666667)</f>
        <v>45567.66667</v>
      </c>
      <c r="H191" s="1">
        <f>IFERROR(__xludf.DUMMYFUNCTION("""COMPUTED_VALUE"""),1223.51)</f>
        <v>1223.51</v>
      </c>
      <c r="J191" s="2">
        <f>IFERROR(__xludf.DUMMYFUNCTION("""COMPUTED_VALUE"""),45567.66666666667)</f>
        <v>45567.66667</v>
      </c>
      <c r="K191" s="1">
        <f>IFERROR(__xludf.DUMMYFUNCTION("""COMPUTED_VALUE"""),1232.03)</f>
        <v>1232.03</v>
      </c>
      <c r="M191" s="2">
        <f>IFERROR(__xludf.DUMMYFUNCTION("""COMPUTED_VALUE"""),45567.66666666667)</f>
        <v>45567.66667</v>
      </c>
      <c r="N191" s="1">
        <f>IFERROR(__xludf.DUMMYFUNCTION("""COMPUTED_VALUE"""),2.3040974E7)</f>
        <v>23040974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IFERROR(__xludf.DUMMYFUNCTION("""COMPUTED_VALUE"""),1228.92)</f>
        <v>1228.92</v>
      </c>
      <c r="D192" s="2">
        <f>IFERROR(__xludf.DUMMYFUNCTION("""COMPUTED_VALUE"""),45568.66666666667)</f>
        <v>45568.66667</v>
      </c>
      <c r="E192" s="1">
        <f>IFERROR(__xludf.DUMMYFUNCTION("""COMPUTED_VALUE"""),1228.92)</f>
        <v>1228.92</v>
      </c>
      <c r="G192" s="2">
        <f>IFERROR(__xludf.DUMMYFUNCTION("""COMPUTED_VALUE"""),45568.66666666667)</f>
        <v>45568.66667</v>
      </c>
      <c r="H192" s="1">
        <f>IFERROR(__xludf.DUMMYFUNCTION("""COMPUTED_VALUE"""),1217.27)</f>
        <v>1217.27</v>
      </c>
      <c r="J192" s="2">
        <f>IFERROR(__xludf.DUMMYFUNCTION("""COMPUTED_VALUE"""),45568.66666666667)</f>
        <v>45568.66667</v>
      </c>
      <c r="K192" s="1">
        <f>IFERROR(__xludf.DUMMYFUNCTION("""COMPUTED_VALUE"""),1223.42)</f>
        <v>1223.42</v>
      </c>
      <c r="M192" s="2">
        <f>IFERROR(__xludf.DUMMYFUNCTION("""COMPUTED_VALUE"""),45568.66666666667)</f>
        <v>45568.66667</v>
      </c>
      <c r="N192" s="1">
        <f>IFERROR(__xludf.DUMMYFUNCTION("""COMPUTED_VALUE"""),2.1590576E7)</f>
        <v>21590576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IFERROR(__xludf.DUMMYFUNCTION("""COMPUTED_VALUE"""),1234.24)</f>
        <v>1234.24</v>
      </c>
      <c r="D193" s="2">
        <f>IFERROR(__xludf.DUMMYFUNCTION("""COMPUTED_VALUE"""),45569.66666666667)</f>
        <v>45569.66667</v>
      </c>
      <c r="E193" s="1">
        <f>IFERROR(__xludf.DUMMYFUNCTION("""COMPUTED_VALUE"""),1234.93)</f>
        <v>1234.93</v>
      </c>
      <c r="G193" s="2">
        <f>IFERROR(__xludf.DUMMYFUNCTION("""COMPUTED_VALUE"""),45569.66666666667)</f>
        <v>45569.66667</v>
      </c>
      <c r="H193" s="1">
        <f>IFERROR(__xludf.DUMMYFUNCTION("""COMPUTED_VALUE"""),1218.12)</f>
        <v>1218.12</v>
      </c>
      <c r="J193" s="2">
        <f>IFERROR(__xludf.DUMMYFUNCTION("""COMPUTED_VALUE"""),45569.66666666667)</f>
        <v>45569.66667</v>
      </c>
      <c r="K193" s="1">
        <f>IFERROR(__xludf.DUMMYFUNCTION("""COMPUTED_VALUE"""),1228.14)</f>
        <v>1228.14</v>
      </c>
      <c r="M193" s="2">
        <f>IFERROR(__xludf.DUMMYFUNCTION("""COMPUTED_VALUE"""),45569.66666666667)</f>
        <v>45569.66667</v>
      </c>
      <c r="N193" s="1">
        <f>IFERROR(__xludf.DUMMYFUNCTION("""COMPUTED_VALUE"""),1.695171E7)</f>
        <v>16951710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IFERROR(__xludf.DUMMYFUNCTION("""COMPUTED_VALUE"""),1223.41)</f>
        <v>1223.41</v>
      </c>
      <c r="D194" s="2">
        <f>IFERROR(__xludf.DUMMYFUNCTION("""COMPUTED_VALUE"""),45572.66666666667)</f>
        <v>45572.66667</v>
      </c>
      <c r="E194" s="1">
        <f>IFERROR(__xludf.DUMMYFUNCTION("""COMPUTED_VALUE"""),1228.54)</f>
        <v>1228.54</v>
      </c>
      <c r="G194" s="2">
        <f>IFERROR(__xludf.DUMMYFUNCTION("""COMPUTED_VALUE"""),45572.66666666667)</f>
        <v>45572.66667</v>
      </c>
      <c r="H194" s="1">
        <f>IFERROR(__xludf.DUMMYFUNCTION("""COMPUTED_VALUE"""),1216.68)</f>
        <v>1216.68</v>
      </c>
      <c r="J194" s="2">
        <f>IFERROR(__xludf.DUMMYFUNCTION("""COMPUTED_VALUE"""),45572.66666666667)</f>
        <v>45572.66667</v>
      </c>
      <c r="K194" s="1">
        <f>IFERROR(__xludf.DUMMYFUNCTION("""COMPUTED_VALUE"""),1222.72)</f>
        <v>1222.72</v>
      </c>
      <c r="M194" s="2">
        <f>IFERROR(__xludf.DUMMYFUNCTION("""COMPUTED_VALUE"""),45572.66666666667)</f>
        <v>45572.66667</v>
      </c>
      <c r="N194" s="1">
        <f>IFERROR(__xludf.DUMMYFUNCTION("""COMPUTED_VALUE"""),1.6826328E7)</f>
        <v>16826328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IFERROR(__xludf.DUMMYFUNCTION("""COMPUTED_VALUE"""),1221.75)</f>
        <v>1221.75</v>
      </c>
      <c r="D195" s="2">
        <f>IFERROR(__xludf.DUMMYFUNCTION("""COMPUTED_VALUE"""),45573.66666666667)</f>
        <v>45573.66667</v>
      </c>
      <c r="E195" s="1">
        <f>IFERROR(__xludf.DUMMYFUNCTION("""COMPUTED_VALUE"""),1223.63)</f>
        <v>1223.63</v>
      </c>
      <c r="G195" s="2">
        <f>IFERROR(__xludf.DUMMYFUNCTION("""COMPUTED_VALUE"""),45573.66666666667)</f>
        <v>45573.66667</v>
      </c>
      <c r="H195" s="1">
        <f>IFERROR(__xludf.DUMMYFUNCTION("""COMPUTED_VALUE"""),1210.8)</f>
        <v>1210.8</v>
      </c>
      <c r="J195" s="2">
        <f>IFERROR(__xludf.DUMMYFUNCTION("""COMPUTED_VALUE"""),45573.66666666667)</f>
        <v>45573.66667</v>
      </c>
      <c r="K195" s="1">
        <f>IFERROR(__xludf.DUMMYFUNCTION("""COMPUTED_VALUE"""),1215.64)</f>
        <v>1215.64</v>
      </c>
      <c r="M195" s="2">
        <f>IFERROR(__xludf.DUMMYFUNCTION("""COMPUTED_VALUE"""),45573.66666666667)</f>
        <v>45573.66667</v>
      </c>
      <c r="N195" s="1">
        <f>IFERROR(__xludf.DUMMYFUNCTION("""COMPUTED_VALUE"""),1.8098538E7)</f>
        <v>18098538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IFERROR(__xludf.DUMMYFUNCTION("""COMPUTED_VALUE"""),1215.56)</f>
        <v>1215.56</v>
      </c>
      <c r="D196" s="2">
        <f>IFERROR(__xludf.DUMMYFUNCTION("""COMPUTED_VALUE"""),45574.66666666667)</f>
        <v>45574.66667</v>
      </c>
      <c r="E196" s="1">
        <f>IFERROR(__xludf.DUMMYFUNCTION("""COMPUTED_VALUE"""),1228.99)</f>
        <v>1228.99</v>
      </c>
      <c r="G196" s="2">
        <f>IFERROR(__xludf.DUMMYFUNCTION("""COMPUTED_VALUE"""),45574.66666666667)</f>
        <v>45574.66667</v>
      </c>
      <c r="H196" s="1">
        <f>IFERROR(__xludf.DUMMYFUNCTION("""COMPUTED_VALUE"""),1213.42)</f>
        <v>1213.42</v>
      </c>
      <c r="J196" s="2">
        <f>IFERROR(__xludf.DUMMYFUNCTION("""COMPUTED_VALUE"""),45574.66666666667)</f>
        <v>45574.66667</v>
      </c>
      <c r="K196" s="1">
        <f>IFERROR(__xludf.DUMMYFUNCTION("""COMPUTED_VALUE"""),1225.3)</f>
        <v>1225.3</v>
      </c>
      <c r="M196" s="2">
        <f>IFERROR(__xludf.DUMMYFUNCTION("""COMPUTED_VALUE"""),45574.66666666667)</f>
        <v>45574.66667</v>
      </c>
      <c r="N196" s="1">
        <f>IFERROR(__xludf.DUMMYFUNCTION("""COMPUTED_VALUE"""),1.6025278E7)</f>
        <v>16025278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IFERROR(__xludf.DUMMYFUNCTION("""COMPUTED_VALUE"""),1221.75)</f>
        <v>1221.75</v>
      </c>
      <c r="D197" s="2">
        <f>IFERROR(__xludf.DUMMYFUNCTION("""COMPUTED_VALUE"""),45575.66666666667)</f>
        <v>45575.66667</v>
      </c>
      <c r="E197" s="1">
        <f>IFERROR(__xludf.DUMMYFUNCTION("""COMPUTED_VALUE"""),1222.29)</f>
        <v>1222.29</v>
      </c>
      <c r="G197" s="2">
        <f>IFERROR(__xludf.DUMMYFUNCTION("""COMPUTED_VALUE"""),45575.66666666667)</f>
        <v>45575.66667</v>
      </c>
      <c r="H197" s="1">
        <f>IFERROR(__xludf.DUMMYFUNCTION("""COMPUTED_VALUE"""),1214.51)</f>
        <v>1214.51</v>
      </c>
      <c r="J197" s="2">
        <f>IFERROR(__xludf.DUMMYFUNCTION("""COMPUTED_VALUE"""),45575.66666666667)</f>
        <v>45575.66667</v>
      </c>
      <c r="K197" s="1">
        <f>IFERROR(__xludf.DUMMYFUNCTION("""COMPUTED_VALUE"""),1220.16)</f>
        <v>1220.16</v>
      </c>
      <c r="M197" s="2">
        <f>IFERROR(__xludf.DUMMYFUNCTION("""COMPUTED_VALUE"""),45575.66666666667)</f>
        <v>45575.66667</v>
      </c>
      <c r="N197" s="1">
        <f>IFERROR(__xludf.DUMMYFUNCTION("""COMPUTED_VALUE"""),1.9308001E7)</f>
        <v>19308001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IFERROR(__xludf.DUMMYFUNCTION("""COMPUTED_VALUE"""),1221.82)</f>
        <v>1221.82</v>
      </c>
      <c r="D198" s="2">
        <f>IFERROR(__xludf.DUMMYFUNCTION("""COMPUTED_VALUE"""),45576.66666666667)</f>
        <v>45576.66667</v>
      </c>
      <c r="E198" s="1">
        <f>IFERROR(__xludf.DUMMYFUNCTION("""COMPUTED_VALUE"""),1241.43)</f>
        <v>1241.43</v>
      </c>
      <c r="G198" s="2">
        <f>IFERROR(__xludf.DUMMYFUNCTION("""COMPUTED_VALUE"""),45576.66666666667)</f>
        <v>45576.66667</v>
      </c>
      <c r="H198" s="1">
        <f>IFERROR(__xludf.DUMMYFUNCTION("""COMPUTED_VALUE"""),1221.68)</f>
        <v>1221.68</v>
      </c>
      <c r="J198" s="2">
        <f>IFERROR(__xludf.DUMMYFUNCTION("""COMPUTED_VALUE"""),45576.66666666667)</f>
        <v>45576.66667</v>
      </c>
      <c r="K198" s="1">
        <f>IFERROR(__xludf.DUMMYFUNCTION("""COMPUTED_VALUE"""),1238.29)</f>
        <v>1238.29</v>
      </c>
      <c r="M198" s="2">
        <f>IFERROR(__xludf.DUMMYFUNCTION("""COMPUTED_VALUE"""),45576.66666666667)</f>
        <v>45576.66667</v>
      </c>
      <c r="N198" s="1">
        <f>IFERROR(__xludf.DUMMYFUNCTION("""COMPUTED_VALUE"""),1.8545851E7)</f>
        <v>18545851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IFERROR(__xludf.DUMMYFUNCTION("""COMPUTED_VALUE"""),1237.95)</f>
        <v>1237.95</v>
      </c>
      <c r="D199" s="2">
        <f>IFERROR(__xludf.DUMMYFUNCTION("""COMPUTED_VALUE"""),45579.66666666667)</f>
        <v>45579.66667</v>
      </c>
      <c r="E199" s="1">
        <f>IFERROR(__xludf.DUMMYFUNCTION("""COMPUTED_VALUE"""),1249.89)</f>
        <v>1249.89</v>
      </c>
      <c r="G199" s="2">
        <f>IFERROR(__xludf.DUMMYFUNCTION("""COMPUTED_VALUE"""),45579.66666666667)</f>
        <v>45579.66667</v>
      </c>
      <c r="H199" s="1">
        <f>IFERROR(__xludf.DUMMYFUNCTION("""COMPUTED_VALUE"""),1235.2)</f>
        <v>1235.2</v>
      </c>
      <c r="J199" s="2">
        <f>IFERROR(__xludf.DUMMYFUNCTION("""COMPUTED_VALUE"""),45579.66666666667)</f>
        <v>45579.66667</v>
      </c>
      <c r="K199" s="1">
        <f>IFERROR(__xludf.DUMMYFUNCTION("""COMPUTED_VALUE"""),1248.92)</f>
        <v>1248.92</v>
      </c>
      <c r="M199" s="2">
        <f>IFERROR(__xludf.DUMMYFUNCTION("""COMPUTED_VALUE"""),45579.66666666667)</f>
        <v>45579.66667</v>
      </c>
      <c r="N199" s="1">
        <f>IFERROR(__xludf.DUMMYFUNCTION("""COMPUTED_VALUE"""),1.7107816E7)</f>
        <v>17107816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IFERROR(__xludf.DUMMYFUNCTION("""COMPUTED_VALUE"""),1250.95)</f>
        <v>1250.95</v>
      </c>
      <c r="D200" s="2">
        <f>IFERROR(__xludf.DUMMYFUNCTION("""COMPUTED_VALUE"""),45580.66666666667)</f>
        <v>45580.66667</v>
      </c>
      <c r="E200" s="1">
        <f>IFERROR(__xludf.DUMMYFUNCTION("""COMPUTED_VALUE"""),1255.56)</f>
        <v>1255.56</v>
      </c>
      <c r="G200" s="2">
        <f>IFERROR(__xludf.DUMMYFUNCTION("""COMPUTED_VALUE"""),45580.66666666667)</f>
        <v>45580.66667</v>
      </c>
      <c r="H200" s="1">
        <f>IFERROR(__xludf.DUMMYFUNCTION("""COMPUTED_VALUE"""),1238.76)</f>
        <v>1238.76</v>
      </c>
      <c r="J200" s="2">
        <f>IFERROR(__xludf.DUMMYFUNCTION("""COMPUTED_VALUE"""),45580.66666666667)</f>
        <v>45580.66667</v>
      </c>
      <c r="K200" s="1">
        <f>IFERROR(__xludf.DUMMYFUNCTION("""COMPUTED_VALUE"""),1239.48)</f>
        <v>1239.48</v>
      </c>
      <c r="M200" s="2">
        <f>IFERROR(__xludf.DUMMYFUNCTION("""COMPUTED_VALUE"""),45580.66666666667)</f>
        <v>45580.66667</v>
      </c>
      <c r="N200" s="1">
        <f>IFERROR(__xludf.DUMMYFUNCTION("""COMPUTED_VALUE"""),2.1446246E7)</f>
        <v>21446246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IFERROR(__xludf.DUMMYFUNCTION("""COMPUTED_VALUE"""),1241.0)</f>
        <v>1241</v>
      </c>
      <c r="D201" s="2">
        <f>IFERROR(__xludf.DUMMYFUNCTION("""COMPUTED_VALUE"""),45581.66666666667)</f>
        <v>45581.66667</v>
      </c>
      <c r="E201" s="1">
        <f>IFERROR(__xludf.DUMMYFUNCTION("""COMPUTED_VALUE"""),1249.3)</f>
        <v>1249.3</v>
      </c>
      <c r="G201" s="2">
        <f>IFERROR(__xludf.DUMMYFUNCTION("""COMPUTED_VALUE"""),45581.66666666667)</f>
        <v>45581.66667</v>
      </c>
      <c r="H201" s="1">
        <f>IFERROR(__xludf.DUMMYFUNCTION("""COMPUTED_VALUE"""),1240.51)</f>
        <v>1240.51</v>
      </c>
      <c r="J201" s="2">
        <f>IFERROR(__xludf.DUMMYFUNCTION("""COMPUTED_VALUE"""),45581.66666666667)</f>
        <v>45581.66667</v>
      </c>
      <c r="K201" s="1">
        <f>IFERROR(__xludf.DUMMYFUNCTION("""COMPUTED_VALUE"""),1242.7)</f>
        <v>1242.7</v>
      </c>
      <c r="M201" s="2">
        <f>IFERROR(__xludf.DUMMYFUNCTION("""COMPUTED_VALUE"""),45581.66666666667)</f>
        <v>45581.66667</v>
      </c>
      <c r="N201" s="1">
        <f>IFERROR(__xludf.DUMMYFUNCTION("""COMPUTED_VALUE"""),1.9815231E7)</f>
        <v>19815231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IFERROR(__xludf.DUMMYFUNCTION("""COMPUTED_VALUE"""),1246.91)</f>
        <v>1246.91</v>
      </c>
      <c r="D202" s="2">
        <f>IFERROR(__xludf.DUMMYFUNCTION("""COMPUTED_VALUE"""),45582.66666666667)</f>
        <v>45582.66667</v>
      </c>
      <c r="E202" s="1">
        <f>IFERROR(__xludf.DUMMYFUNCTION("""COMPUTED_VALUE"""),1251.16)</f>
        <v>1251.16</v>
      </c>
      <c r="G202" s="2">
        <f>IFERROR(__xludf.DUMMYFUNCTION("""COMPUTED_VALUE"""),45582.66666666667)</f>
        <v>45582.66667</v>
      </c>
      <c r="H202" s="1">
        <f>IFERROR(__xludf.DUMMYFUNCTION("""COMPUTED_VALUE"""),1242.11)</f>
        <v>1242.11</v>
      </c>
      <c r="J202" s="2">
        <f>IFERROR(__xludf.DUMMYFUNCTION("""COMPUTED_VALUE"""),45582.66666666667)</f>
        <v>45582.66667</v>
      </c>
      <c r="K202" s="1">
        <f>IFERROR(__xludf.DUMMYFUNCTION("""COMPUTED_VALUE"""),1247.58)</f>
        <v>1247.58</v>
      </c>
      <c r="M202" s="2">
        <f>IFERROR(__xludf.DUMMYFUNCTION("""COMPUTED_VALUE"""),45582.66666666667)</f>
        <v>45582.66667</v>
      </c>
      <c r="N202" s="1">
        <f>IFERROR(__xludf.DUMMYFUNCTION("""COMPUTED_VALUE"""),1.8385437E7)</f>
        <v>18385437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IFERROR(__xludf.DUMMYFUNCTION("""COMPUTED_VALUE"""),1249.14)</f>
        <v>1249.14</v>
      </c>
      <c r="D203" s="2">
        <f>IFERROR(__xludf.DUMMYFUNCTION("""COMPUTED_VALUE"""),45583.66666666667)</f>
        <v>45583.66667</v>
      </c>
      <c r="E203" s="1">
        <f>IFERROR(__xludf.DUMMYFUNCTION("""COMPUTED_VALUE"""),1250.32)</f>
        <v>1250.32</v>
      </c>
      <c r="G203" s="2">
        <f>IFERROR(__xludf.DUMMYFUNCTION("""COMPUTED_VALUE"""),45583.66666666667)</f>
        <v>45583.66667</v>
      </c>
      <c r="H203" s="1">
        <f>IFERROR(__xludf.DUMMYFUNCTION("""COMPUTED_VALUE"""),1242.81)</f>
        <v>1242.81</v>
      </c>
      <c r="J203" s="2">
        <f>IFERROR(__xludf.DUMMYFUNCTION("""COMPUTED_VALUE"""),45583.66666666667)</f>
        <v>45583.66667</v>
      </c>
      <c r="K203" s="1">
        <f>IFERROR(__xludf.DUMMYFUNCTION("""COMPUTED_VALUE"""),1247.8)</f>
        <v>1247.8</v>
      </c>
      <c r="M203" s="2">
        <f>IFERROR(__xludf.DUMMYFUNCTION("""COMPUTED_VALUE"""),45583.66666666667)</f>
        <v>45583.66667</v>
      </c>
      <c r="N203" s="1">
        <f>IFERROR(__xludf.DUMMYFUNCTION("""COMPUTED_VALUE"""),2.1159699E7)</f>
        <v>21159699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IFERROR(__xludf.DUMMYFUNCTION("""COMPUTED_VALUE"""),1246.69)</f>
        <v>1246.69</v>
      </c>
      <c r="D204" s="2">
        <f>IFERROR(__xludf.DUMMYFUNCTION("""COMPUTED_VALUE"""),45586.66666666667)</f>
        <v>45586.66667</v>
      </c>
      <c r="E204" s="1">
        <f>IFERROR(__xludf.DUMMYFUNCTION("""COMPUTED_VALUE"""),1249.08)</f>
        <v>1249.08</v>
      </c>
      <c r="G204" s="2">
        <f>IFERROR(__xludf.DUMMYFUNCTION("""COMPUTED_VALUE"""),45586.66666666667)</f>
        <v>45586.66667</v>
      </c>
      <c r="H204" s="1">
        <f>IFERROR(__xludf.DUMMYFUNCTION("""COMPUTED_VALUE"""),1235.93)</f>
        <v>1235.93</v>
      </c>
      <c r="J204" s="2">
        <f>IFERROR(__xludf.DUMMYFUNCTION("""COMPUTED_VALUE"""),45586.66666666667)</f>
        <v>45586.66667</v>
      </c>
      <c r="K204" s="1">
        <f>IFERROR(__xludf.DUMMYFUNCTION("""COMPUTED_VALUE"""),1239.06)</f>
        <v>1239.06</v>
      </c>
      <c r="M204" s="2">
        <f>IFERROR(__xludf.DUMMYFUNCTION("""COMPUTED_VALUE"""),45586.66666666667)</f>
        <v>45586.66667</v>
      </c>
      <c r="N204" s="1">
        <f>IFERROR(__xludf.DUMMYFUNCTION("""COMPUTED_VALUE"""),1.8346868E7)</f>
        <v>18346868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IFERROR(__xludf.DUMMYFUNCTION("""COMPUTED_VALUE"""),1236.83)</f>
        <v>1236.83</v>
      </c>
      <c r="D205" s="2">
        <f>IFERROR(__xludf.DUMMYFUNCTION("""COMPUTED_VALUE"""),45587.66666666667)</f>
        <v>45587.66667</v>
      </c>
      <c r="E205" s="1">
        <f>IFERROR(__xludf.DUMMYFUNCTION("""COMPUTED_VALUE"""),1236.83)</f>
        <v>1236.83</v>
      </c>
      <c r="G205" s="2">
        <f>IFERROR(__xludf.DUMMYFUNCTION("""COMPUTED_VALUE"""),45587.66666666667)</f>
        <v>45587.66667</v>
      </c>
      <c r="H205" s="1">
        <f>IFERROR(__xludf.DUMMYFUNCTION("""COMPUTED_VALUE"""),1224.62)</f>
        <v>1224.62</v>
      </c>
      <c r="J205" s="2">
        <f>IFERROR(__xludf.DUMMYFUNCTION("""COMPUTED_VALUE"""),45587.66666666667)</f>
        <v>45587.66667</v>
      </c>
      <c r="K205" s="1">
        <f>IFERROR(__xludf.DUMMYFUNCTION("""COMPUTED_VALUE"""),1226.27)</f>
        <v>1226.27</v>
      </c>
      <c r="M205" s="2">
        <f>IFERROR(__xludf.DUMMYFUNCTION("""COMPUTED_VALUE"""),45587.66666666667)</f>
        <v>45587.66667</v>
      </c>
      <c r="N205" s="1">
        <f>IFERROR(__xludf.DUMMYFUNCTION("""COMPUTED_VALUE"""),2.5570229E7)</f>
        <v>25570229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IFERROR(__xludf.DUMMYFUNCTION("""COMPUTED_VALUE"""),1223.7)</f>
        <v>1223.7</v>
      </c>
      <c r="D206" s="2">
        <f>IFERROR(__xludf.DUMMYFUNCTION("""COMPUTED_VALUE"""),45588.66666666667)</f>
        <v>45588.66667</v>
      </c>
      <c r="E206" s="1">
        <f>IFERROR(__xludf.DUMMYFUNCTION("""COMPUTED_VALUE"""),1227.7)</f>
        <v>1227.7</v>
      </c>
      <c r="G206" s="2">
        <f>IFERROR(__xludf.DUMMYFUNCTION("""COMPUTED_VALUE"""),45588.66666666667)</f>
        <v>45588.66667</v>
      </c>
      <c r="H206" s="1">
        <f>IFERROR(__xludf.DUMMYFUNCTION("""COMPUTED_VALUE"""),1214.01)</f>
        <v>1214.01</v>
      </c>
      <c r="J206" s="2">
        <f>IFERROR(__xludf.DUMMYFUNCTION("""COMPUTED_VALUE"""),45588.66666666667)</f>
        <v>45588.66667</v>
      </c>
      <c r="K206" s="1">
        <f>IFERROR(__xludf.DUMMYFUNCTION("""COMPUTED_VALUE"""),1221.29)</f>
        <v>1221.29</v>
      </c>
      <c r="M206" s="2">
        <f>IFERROR(__xludf.DUMMYFUNCTION("""COMPUTED_VALUE"""),45588.66666666667)</f>
        <v>45588.66667</v>
      </c>
      <c r="N206" s="1">
        <f>IFERROR(__xludf.DUMMYFUNCTION("""COMPUTED_VALUE"""),2.5049681E7)</f>
        <v>25049681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IFERROR(__xludf.DUMMYFUNCTION("""COMPUTED_VALUE"""),1219.71)</f>
        <v>1219.71</v>
      </c>
      <c r="D207" s="2">
        <f>IFERROR(__xludf.DUMMYFUNCTION("""COMPUTED_VALUE"""),45589.66666666667)</f>
        <v>45589.66667</v>
      </c>
      <c r="E207" s="1">
        <f>IFERROR(__xludf.DUMMYFUNCTION("""COMPUTED_VALUE"""),1220.23)</f>
        <v>1220.23</v>
      </c>
      <c r="G207" s="2">
        <f>IFERROR(__xludf.DUMMYFUNCTION("""COMPUTED_VALUE"""),45589.66666666667)</f>
        <v>45589.66667</v>
      </c>
      <c r="H207" s="1">
        <f>IFERROR(__xludf.DUMMYFUNCTION("""COMPUTED_VALUE"""),1208.23)</f>
        <v>1208.23</v>
      </c>
      <c r="J207" s="2">
        <f>IFERROR(__xludf.DUMMYFUNCTION("""COMPUTED_VALUE"""),45589.66666666667)</f>
        <v>45589.66667</v>
      </c>
      <c r="K207" s="1">
        <f>IFERROR(__xludf.DUMMYFUNCTION("""COMPUTED_VALUE"""),1215.04)</f>
        <v>1215.04</v>
      </c>
      <c r="M207" s="2">
        <f>IFERROR(__xludf.DUMMYFUNCTION("""COMPUTED_VALUE"""),45589.66666666667)</f>
        <v>45589.66667</v>
      </c>
      <c r="N207" s="1">
        <f>IFERROR(__xludf.DUMMYFUNCTION("""COMPUTED_VALUE"""),2.3033451E7)</f>
        <v>23033451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IFERROR(__xludf.DUMMYFUNCTION("""COMPUTED_VALUE"""),1222.14)</f>
        <v>1222.14</v>
      </c>
      <c r="D208" s="2">
        <f>IFERROR(__xludf.DUMMYFUNCTION("""COMPUTED_VALUE"""),45590.66666666667)</f>
        <v>45590.66667</v>
      </c>
      <c r="E208" s="1">
        <f>IFERROR(__xludf.DUMMYFUNCTION("""COMPUTED_VALUE"""),1223.93)</f>
        <v>1223.93</v>
      </c>
      <c r="G208" s="2">
        <f>IFERROR(__xludf.DUMMYFUNCTION("""COMPUTED_VALUE"""),45590.66666666667)</f>
        <v>45590.66667</v>
      </c>
      <c r="H208" s="1">
        <f>IFERROR(__xludf.DUMMYFUNCTION("""COMPUTED_VALUE"""),1208.62)</f>
        <v>1208.62</v>
      </c>
      <c r="J208" s="2">
        <f>IFERROR(__xludf.DUMMYFUNCTION("""COMPUTED_VALUE"""),45590.66666666667)</f>
        <v>45590.66667</v>
      </c>
      <c r="K208" s="1">
        <f>IFERROR(__xludf.DUMMYFUNCTION("""COMPUTED_VALUE"""),1212.24)</f>
        <v>1212.24</v>
      </c>
      <c r="M208" s="2">
        <f>IFERROR(__xludf.DUMMYFUNCTION("""COMPUTED_VALUE"""),45590.66666666667)</f>
        <v>45590.66667</v>
      </c>
      <c r="N208" s="1">
        <f>IFERROR(__xludf.DUMMYFUNCTION("""COMPUTED_VALUE"""),2.0524851E7)</f>
        <v>20524851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IFERROR(__xludf.DUMMYFUNCTION("""COMPUTED_VALUE"""),1215.57)</f>
        <v>1215.57</v>
      </c>
      <c r="D209" s="2">
        <f>IFERROR(__xludf.DUMMYFUNCTION("""COMPUTED_VALUE"""),45593.66666666667)</f>
        <v>45593.66667</v>
      </c>
      <c r="E209" s="1">
        <f>IFERROR(__xludf.DUMMYFUNCTION("""COMPUTED_VALUE"""),1228.84)</f>
        <v>1228.84</v>
      </c>
      <c r="G209" s="2">
        <f>IFERROR(__xludf.DUMMYFUNCTION("""COMPUTED_VALUE"""),45593.66666666667)</f>
        <v>45593.66667</v>
      </c>
      <c r="H209" s="1">
        <f>IFERROR(__xludf.DUMMYFUNCTION("""COMPUTED_VALUE"""),1215.57)</f>
        <v>1215.57</v>
      </c>
      <c r="J209" s="2">
        <f>IFERROR(__xludf.DUMMYFUNCTION("""COMPUTED_VALUE"""),45593.66666666667)</f>
        <v>45593.66667</v>
      </c>
      <c r="K209" s="1">
        <f>IFERROR(__xludf.DUMMYFUNCTION("""COMPUTED_VALUE"""),1221.6)</f>
        <v>1221.6</v>
      </c>
      <c r="M209" s="2">
        <f>IFERROR(__xludf.DUMMYFUNCTION("""COMPUTED_VALUE"""),45593.66666666667)</f>
        <v>45593.66667</v>
      </c>
      <c r="N209" s="1">
        <f>IFERROR(__xludf.DUMMYFUNCTION("""COMPUTED_VALUE"""),2.3640621E7)</f>
        <v>23640621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IFERROR(__xludf.DUMMYFUNCTION("""COMPUTED_VALUE"""),1216.25)</f>
        <v>1216.25</v>
      </c>
      <c r="D210" s="2">
        <f>IFERROR(__xludf.DUMMYFUNCTION("""COMPUTED_VALUE"""),45594.66666666667)</f>
        <v>45594.66667</v>
      </c>
      <c r="E210" s="1">
        <f>IFERROR(__xludf.DUMMYFUNCTION("""COMPUTED_VALUE"""),1221.21)</f>
        <v>1221.21</v>
      </c>
      <c r="G210" s="2">
        <f>IFERROR(__xludf.DUMMYFUNCTION("""COMPUTED_VALUE"""),45594.66666666667)</f>
        <v>45594.66667</v>
      </c>
      <c r="H210" s="1">
        <f>IFERROR(__xludf.DUMMYFUNCTION("""COMPUTED_VALUE"""),1202.41)</f>
        <v>1202.41</v>
      </c>
      <c r="J210" s="2">
        <f>IFERROR(__xludf.DUMMYFUNCTION("""COMPUTED_VALUE"""),45594.66666666667)</f>
        <v>45594.66667</v>
      </c>
      <c r="K210" s="1">
        <f>IFERROR(__xludf.DUMMYFUNCTION("""COMPUTED_VALUE"""),1217.59)</f>
        <v>1217.59</v>
      </c>
      <c r="M210" s="2">
        <f>IFERROR(__xludf.DUMMYFUNCTION("""COMPUTED_VALUE"""),45594.66666666667)</f>
        <v>45594.66667</v>
      </c>
      <c r="N210" s="1">
        <f>IFERROR(__xludf.DUMMYFUNCTION("""COMPUTED_VALUE"""),3.4200135E7)</f>
        <v>34200135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IFERROR(__xludf.DUMMYFUNCTION("""COMPUTED_VALUE"""),1214.37)</f>
        <v>1214.37</v>
      </c>
      <c r="D211" s="2">
        <f>IFERROR(__xludf.DUMMYFUNCTION("""COMPUTED_VALUE"""),45595.66666666667)</f>
        <v>45595.66667</v>
      </c>
      <c r="E211" s="1">
        <f>IFERROR(__xludf.DUMMYFUNCTION("""COMPUTED_VALUE"""),1225.89)</f>
        <v>1225.89</v>
      </c>
      <c r="G211" s="2">
        <f>IFERROR(__xludf.DUMMYFUNCTION("""COMPUTED_VALUE"""),45595.66666666667)</f>
        <v>45595.66667</v>
      </c>
      <c r="H211" s="1">
        <f>IFERROR(__xludf.DUMMYFUNCTION("""COMPUTED_VALUE"""),1208.94)</f>
        <v>1208.94</v>
      </c>
      <c r="J211" s="2">
        <f>IFERROR(__xludf.DUMMYFUNCTION("""COMPUTED_VALUE"""),45595.66666666667)</f>
        <v>45595.66667</v>
      </c>
      <c r="K211" s="1">
        <f>IFERROR(__xludf.DUMMYFUNCTION("""COMPUTED_VALUE"""),1221.68)</f>
        <v>1221.68</v>
      </c>
      <c r="M211" s="2">
        <f>IFERROR(__xludf.DUMMYFUNCTION("""COMPUTED_VALUE"""),45595.66666666667)</f>
        <v>45595.66667</v>
      </c>
      <c r="N211" s="1">
        <f>IFERROR(__xludf.DUMMYFUNCTION("""COMPUTED_VALUE"""),3.3436641E7)</f>
        <v>33436641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IFERROR(__xludf.DUMMYFUNCTION("""COMPUTED_VALUE"""),1214.37)</f>
        <v>1214.37</v>
      </c>
      <c r="D212" s="2">
        <f>IFERROR(__xludf.DUMMYFUNCTION("""COMPUTED_VALUE"""),45596.66666666667)</f>
        <v>45596.66667</v>
      </c>
      <c r="E212" s="1">
        <f>IFERROR(__xludf.DUMMYFUNCTION("""COMPUTED_VALUE"""),1217.83)</f>
        <v>1217.83</v>
      </c>
      <c r="G212" s="2">
        <f>IFERROR(__xludf.DUMMYFUNCTION("""COMPUTED_VALUE"""),45596.66666666667)</f>
        <v>45596.66667</v>
      </c>
      <c r="H212" s="1">
        <f>IFERROR(__xludf.DUMMYFUNCTION("""COMPUTED_VALUE"""),1207.2)</f>
        <v>1207.2</v>
      </c>
      <c r="J212" s="2">
        <f>IFERROR(__xludf.DUMMYFUNCTION("""COMPUTED_VALUE"""),45596.66666666667)</f>
        <v>45596.66667</v>
      </c>
      <c r="K212" s="1">
        <f>IFERROR(__xludf.DUMMYFUNCTION("""COMPUTED_VALUE"""),1207.2)</f>
        <v>1207.2</v>
      </c>
      <c r="M212" s="2">
        <f>IFERROR(__xludf.DUMMYFUNCTION("""COMPUTED_VALUE"""),45596.66666666667)</f>
        <v>45596.66667</v>
      </c>
      <c r="N212" s="1">
        <f>IFERROR(__xludf.DUMMYFUNCTION("""COMPUTED_VALUE"""),4.0546288E7)</f>
        <v>40546288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IFERROR(__xludf.DUMMYFUNCTION("""COMPUTED_VALUE"""),1206.89)</f>
        <v>1206.89</v>
      </c>
      <c r="D213" s="2">
        <f>IFERROR(__xludf.DUMMYFUNCTION("""COMPUTED_VALUE"""),45597.66666666667)</f>
        <v>45597.66667</v>
      </c>
      <c r="E213" s="1">
        <f>IFERROR(__xludf.DUMMYFUNCTION("""COMPUTED_VALUE"""),1223.74)</f>
        <v>1223.74</v>
      </c>
      <c r="G213" s="2">
        <f>IFERROR(__xludf.DUMMYFUNCTION("""COMPUTED_VALUE"""),45597.66666666667)</f>
        <v>45597.66667</v>
      </c>
      <c r="H213" s="1">
        <f>IFERROR(__xludf.DUMMYFUNCTION("""COMPUTED_VALUE"""),1206.89)</f>
        <v>1206.89</v>
      </c>
      <c r="J213" s="2">
        <f>IFERROR(__xludf.DUMMYFUNCTION("""COMPUTED_VALUE"""),45597.66666666667)</f>
        <v>45597.66667</v>
      </c>
      <c r="K213" s="1">
        <f>IFERROR(__xludf.DUMMYFUNCTION("""COMPUTED_VALUE"""),1210.24)</f>
        <v>1210.24</v>
      </c>
      <c r="M213" s="2">
        <f>IFERROR(__xludf.DUMMYFUNCTION("""COMPUTED_VALUE"""),45597.66666666667)</f>
        <v>45597.66667</v>
      </c>
      <c r="N213" s="1">
        <f>IFERROR(__xludf.DUMMYFUNCTION("""COMPUTED_VALUE"""),3.4649617E7)</f>
        <v>34649617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IFERROR(__xludf.DUMMYFUNCTION("""COMPUTED_VALUE"""),1211.09)</f>
        <v>1211.09</v>
      </c>
      <c r="D214" s="2">
        <f>IFERROR(__xludf.DUMMYFUNCTION("""COMPUTED_VALUE"""),45600.66666666667)</f>
        <v>45600.66667</v>
      </c>
      <c r="E214" s="1">
        <f>IFERROR(__xludf.DUMMYFUNCTION("""COMPUTED_VALUE"""),1226.06)</f>
        <v>1226.06</v>
      </c>
      <c r="G214" s="2">
        <f>IFERROR(__xludf.DUMMYFUNCTION("""COMPUTED_VALUE"""),45600.66666666667)</f>
        <v>45600.66667</v>
      </c>
      <c r="H214" s="1">
        <f>IFERROR(__xludf.DUMMYFUNCTION("""COMPUTED_VALUE"""),1211.09)</f>
        <v>1211.09</v>
      </c>
      <c r="J214" s="2">
        <f>IFERROR(__xludf.DUMMYFUNCTION("""COMPUTED_VALUE"""),45600.66666666667)</f>
        <v>45600.66667</v>
      </c>
      <c r="K214" s="1">
        <f>IFERROR(__xludf.DUMMYFUNCTION("""COMPUTED_VALUE"""),1217.14)</f>
        <v>1217.14</v>
      </c>
      <c r="M214" s="2">
        <f>IFERROR(__xludf.DUMMYFUNCTION("""COMPUTED_VALUE"""),45600.66666666667)</f>
        <v>45600.66667</v>
      </c>
      <c r="N214" s="1">
        <f>IFERROR(__xludf.DUMMYFUNCTION("""COMPUTED_VALUE"""),2.5489273E7)</f>
        <v>25489273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IFERROR(__xludf.DUMMYFUNCTION("""COMPUTED_VALUE"""),1216.32)</f>
        <v>1216.32</v>
      </c>
      <c r="D215" s="2">
        <f>IFERROR(__xludf.DUMMYFUNCTION("""COMPUTED_VALUE"""),45601.66666666667)</f>
        <v>45601.66667</v>
      </c>
      <c r="E215" s="1">
        <f>IFERROR(__xludf.DUMMYFUNCTION("""COMPUTED_VALUE"""),1238.56)</f>
        <v>1238.56</v>
      </c>
      <c r="G215" s="2">
        <f>IFERROR(__xludf.DUMMYFUNCTION("""COMPUTED_VALUE"""),45601.66666666667)</f>
        <v>45601.66667</v>
      </c>
      <c r="H215" s="1">
        <f>IFERROR(__xludf.DUMMYFUNCTION("""COMPUTED_VALUE"""),1213.3)</f>
        <v>1213.3</v>
      </c>
      <c r="J215" s="2">
        <f>IFERROR(__xludf.DUMMYFUNCTION("""COMPUTED_VALUE"""),45601.66666666667)</f>
        <v>45601.66667</v>
      </c>
      <c r="K215" s="1">
        <f>IFERROR(__xludf.DUMMYFUNCTION("""COMPUTED_VALUE"""),1238.4)</f>
        <v>1238.4</v>
      </c>
      <c r="M215" s="2">
        <f>IFERROR(__xludf.DUMMYFUNCTION("""COMPUTED_VALUE"""),45601.66666666667)</f>
        <v>45601.66667</v>
      </c>
      <c r="N215" s="1">
        <f>IFERROR(__xludf.DUMMYFUNCTION("""COMPUTED_VALUE"""),3.0012942E7)</f>
        <v>30012942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IFERROR(__xludf.DUMMYFUNCTION("""COMPUTED_VALUE"""),1255.39)</f>
        <v>1255.39</v>
      </c>
      <c r="D216" s="2">
        <f>IFERROR(__xludf.DUMMYFUNCTION("""COMPUTED_VALUE"""),45602.66666666667)</f>
        <v>45602.66667</v>
      </c>
      <c r="E216" s="1">
        <f>IFERROR(__xludf.DUMMYFUNCTION("""COMPUTED_VALUE"""),1298.32)</f>
        <v>1298.32</v>
      </c>
      <c r="G216" s="2">
        <f>IFERROR(__xludf.DUMMYFUNCTION("""COMPUTED_VALUE"""),45602.66666666667)</f>
        <v>45602.66667</v>
      </c>
      <c r="H216" s="1">
        <f>IFERROR(__xludf.DUMMYFUNCTION("""COMPUTED_VALUE"""),1255.39)</f>
        <v>1255.39</v>
      </c>
      <c r="J216" s="2">
        <f>IFERROR(__xludf.DUMMYFUNCTION("""COMPUTED_VALUE"""),45602.66666666667)</f>
        <v>45602.66667</v>
      </c>
      <c r="K216" s="1">
        <f>IFERROR(__xludf.DUMMYFUNCTION("""COMPUTED_VALUE"""),1296.19)</f>
        <v>1296.19</v>
      </c>
      <c r="M216" s="2">
        <f>IFERROR(__xludf.DUMMYFUNCTION("""COMPUTED_VALUE"""),45602.66666666667)</f>
        <v>45602.66667</v>
      </c>
      <c r="N216" s="1">
        <f>IFERROR(__xludf.DUMMYFUNCTION("""COMPUTED_VALUE"""),4.5560119E7)</f>
        <v>45560119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IFERROR(__xludf.DUMMYFUNCTION("""COMPUTED_VALUE"""),1297.52)</f>
        <v>1297.52</v>
      </c>
      <c r="D217" s="2">
        <f>IFERROR(__xludf.DUMMYFUNCTION("""COMPUTED_VALUE"""),45603.66666666667)</f>
        <v>45603.66667</v>
      </c>
      <c r="E217" s="1">
        <f>IFERROR(__xludf.DUMMYFUNCTION("""COMPUTED_VALUE"""),1297.52)</f>
        <v>1297.52</v>
      </c>
      <c r="G217" s="2">
        <f>IFERROR(__xludf.DUMMYFUNCTION("""COMPUTED_VALUE"""),45603.66666666667)</f>
        <v>45603.66667</v>
      </c>
      <c r="H217" s="1">
        <f>IFERROR(__xludf.DUMMYFUNCTION("""COMPUTED_VALUE"""),1281.87)</f>
        <v>1281.87</v>
      </c>
      <c r="J217" s="2">
        <f>IFERROR(__xludf.DUMMYFUNCTION("""COMPUTED_VALUE"""),45603.66666666667)</f>
        <v>45603.66667</v>
      </c>
      <c r="K217" s="1">
        <f>IFERROR(__xludf.DUMMYFUNCTION("""COMPUTED_VALUE"""),1284.34)</f>
        <v>1284.34</v>
      </c>
      <c r="M217" s="2">
        <f>IFERROR(__xludf.DUMMYFUNCTION("""COMPUTED_VALUE"""),45603.66666666667)</f>
        <v>45603.66667</v>
      </c>
      <c r="N217" s="1">
        <f>IFERROR(__xludf.DUMMYFUNCTION("""COMPUTED_VALUE"""),2.5928388E7)</f>
        <v>25928388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IFERROR(__xludf.DUMMYFUNCTION("""COMPUTED_VALUE"""),1282.91)</f>
        <v>1282.91</v>
      </c>
      <c r="D218" s="2">
        <f>IFERROR(__xludf.DUMMYFUNCTION("""COMPUTED_VALUE"""),45604.66666666667)</f>
        <v>45604.66667</v>
      </c>
      <c r="E218" s="1">
        <f>IFERROR(__xludf.DUMMYFUNCTION("""COMPUTED_VALUE"""),1295.51)</f>
        <v>1295.51</v>
      </c>
      <c r="G218" s="2">
        <f>IFERROR(__xludf.DUMMYFUNCTION("""COMPUTED_VALUE"""),45604.66666666667)</f>
        <v>45604.66667</v>
      </c>
      <c r="H218" s="1">
        <f>IFERROR(__xludf.DUMMYFUNCTION("""COMPUTED_VALUE"""),1282.78)</f>
        <v>1282.78</v>
      </c>
      <c r="J218" s="2">
        <f>IFERROR(__xludf.DUMMYFUNCTION("""COMPUTED_VALUE"""),45604.66666666667)</f>
        <v>45604.66667</v>
      </c>
      <c r="K218" s="1">
        <f>IFERROR(__xludf.DUMMYFUNCTION("""COMPUTED_VALUE"""),1287.21)</f>
        <v>1287.21</v>
      </c>
      <c r="M218" s="2">
        <f>IFERROR(__xludf.DUMMYFUNCTION("""COMPUTED_VALUE"""),45604.66666666667)</f>
        <v>45604.66667</v>
      </c>
      <c r="N218" s="1">
        <f>IFERROR(__xludf.DUMMYFUNCTION("""COMPUTED_VALUE"""),2.5297135E7)</f>
        <v>25297135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IFERROR(__xludf.DUMMYFUNCTION("""COMPUTED_VALUE"""),1291.04)</f>
        <v>1291.04</v>
      </c>
      <c r="D219" s="2">
        <f>IFERROR(__xludf.DUMMYFUNCTION("""COMPUTED_VALUE"""),45607.66666666667)</f>
        <v>45607.66667</v>
      </c>
      <c r="E219" s="1">
        <f>IFERROR(__xludf.DUMMYFUNCTION("""COMPUTED_VALUE"""),1305.92)</f>
        <v>1305.92</v>
      </c>
      <c r="G219" s="2">
        <f>IFERROR(__xludf.DUMMYFUNCTION("""COMPUTED_VALUE"""),45607.66666666667)</f>
        <v>45607.66667</v>
      </c>
      <c r="H219" s="1">
        <f>IFERROR(__xludf.DUMMYFUNCTION("""COMPUTED_VALUE"""),1291.04)</f>
        <v>1291.04</v>
      </c>
      <c r="J219" s="2">
        <f>IFERROR(__xludf.DUMMYFUNCTION("""COMPUTED_VALUE"""),45607.66666666667)</f>
        <v>45607.66667</v>
      </c>
      <c r="K219" s="1">
        <f>IFERROR(__xludf.DUMMYFUNCTION("""COMPUTED_VALUE"""),1302.43)</f>
        <v>1302.43</v>
      </c>
      <c r="M219" s="2">
        <f>IFERROR(__xludf.DUMMYFUNCTION("""COMPUTED_VALUE"""),45607.66666666667)</f>
        <v>45607.66667</v>
      </c>
      <c r="N219" s="1">
        <f>IFERROR(__xludf.DUMMYFUNCTION("""COMPUTED_VALUE"""),2.3119428E7)</f>
        <v>23119428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IFERROR(__xludf.DUMMYFUNCTION("""COMPUTED_VALUE"""),1300.48)</f>
        <v>1300.48</v>
      </c>
      <c r="D220" s="2">
        <f>IFERROR(__xludf.DUMMYFUNCTION("""COMPUTED_VALUE"""),45608.66666666667)</f>
        <v>45608.66667</v>
      </c>
      <c r="E220" s="1">
        <f>IFERROR(__xludf.DUMMYFUNCTION("""COMPUTED_VALUE"""),1301.59)</f>
        <v>1301.59</v>
      </c>
      <c r="G220" s="2">
        <f>IFERROR(__xludf.DUMMYFUNCTION("""COMPUTED_VALUE"""),45608.66666666667)</f>
        <v>45608.66667</v>
      </c>
      <c r="H220" s="1">
        <f>IFERROR(__xludf.DUMMYFUNCTION("""COMPUTED_VALUE"""),1286.56)</f>
        <v>1286.56</v>
      </c>
      <c r="J220" s="2">
        <f>IFERROR(__xludf.DUMMYFUNCTION("""COMPUTED_VALUE"""),45608.66666666667)</f>
        <v>45608.66667</v>
      </c>
      <c r="K220" s="1">
        <f>IFERROR(__xludf.DUMMYFUNCTION("""COMPUTED_VALUE"""),1287.68)</f>
        <v>1287.68</v>
      </c>
      <c r="M220" s="2">
        <f>IFERROR(__xludf.DUMMYFUNCTION("""COMPUTED_VALUE"""),45608.66666666667)</f>
        <v>45608.66667</v>
      </c>
      <c r="N220" s="1">
        <f>IFERROR(__xludf.DUMMYFUNCTION("""COMPUTED_VALUE"""),2.3650117E7)</f>
        <v>23650117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IFERROR(__xludf.DUMMYFUNCTION("""COMPUTED_VALUE"""),1286.42)</f>
        <v>1286.42</v>
      </c>
      <c r="D221" s="2">
        <f>IFERROR(__xludf.DUMMYFUNCTION("""COMPUTED_VALUE"""),45609.66666666667)</f>
        <v>45609.66667</v>
      </c>
      <c r="E221" s="1">
        <f>IFERROR(__xludf.DUMMYFUNCTION("""COMPUTED_VALUE"""),1300.16)</f>
        <v>1300.16</v>
      </c>
      <c r="G221" s="2">
        <f>IFERROR(__xludf.DUMMYFUNCTION("""COMPUTED_VALUE"""),45609.66666666667)</f>
        <v>45609.66667</v>
      </c>
      <c r="H221" s="1">
        <f>IFERROR(__xludf.DUMMYFUNCTION("""COMPUTED_VALUE"""),1286.42)</f>
        <v>1286.42</v>
      </c>
      <c r="J221" s="2">
        <f>IFERROR(__xludf.DUMMYFUNCTION("""COMPUTED_VALUE"""),45609.66666666667)</f>
        <v>45609.66667</v>
      </c>
      <c r="K221" s="1">
        <f>IFERROR(__xludf.DUMMYFUNCTION("""COMPUTED_VALUE"""),1292.94)</f>
        <v>1292.94</v>
      </c>
      <c r="M221" s="2">
        <f>IFERROR(__xludf.DUMMYFUNCTION("""COMPUTED_VALUE"""),45609.66666666667)</f>
        <v>45609.66667</v>
      </c>
      <c r="N221" s="1">
        <f>IFERROR(__xludf.DUMMYFUNCTION("""COMPUTED_VALUE"""),2.5364838E7)</f>
        <v>25364838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IFERROR(__xludf.DUMMYFUNCTION("""COMPUTED_VALUE"""),1292.39)</f>
        <v>1292.39</v>
      </c>
      <c r="D222" s="2">
        <f>IFERROR(__xludf.DUMMYFUNCTION("""COMPUTED_VALUE"""),45610.66666666667)</f>
        <v>45610.66667</v>
      </c>
      <c r="E222" s="1">
        <f>IFERROR(__xludf.DUMMYFUNCTION("""COMPUTED_VALUE"""),1295.34)</f>
        <v>1295.34</v>
      </c>
      <c r="G222" s="2">
        <f>IFERROR(__xludf.DUMMYFUNCTION("""COMPUTED_VALUE"""),45610.66666666667)</f>
        <v>45610.66667</v>
      </c>
      <c r="H222" s="1">
        <f>IFERROR(__xludf.DUMMYFUNCTION("""COMPUTED_VALUE"""),1279.48)</f>
        <v>1279.48</v>
      </c>
      <c r="J222" s="2">
        <f>IFERROR(__xludf.DUMMYFUNCTION("""COMPUTED_VALUE"""),45610.66666666667)</f>
        <v>45610.66667</v>
      </c>
      <c r="K222" s="1">
        <f>IFERROR(__xludf.DUMMYFUNCTION("""COMPUTED_VALUE"""),1279.92)</f>
        <v>1279.92</v>
      </c>
      <c r="M222" s="2">
        <f>IFERROR(__xludf.DUMMYFUNCTION("""COMPUTED_VALUE"""),45610.66666666667)</f>
        <v>45610.66667</v>
      </c>
      <c r="N222" s="1">
        <f>IFERROR(__xludf.DUMMYFUNCTION("""COMPUTED_VALUE"""),2.425758E7)</f>
        <v>24257580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IFERROR(__xludf.DUMMYFUNCTION("""COMPUTED_VALUE"""),1279.19)</f>
        <v>1279.19</v>
      </c>
      <c r="D223" s="2">
        <f>IFERROR(__xludf.DUMMYFUNCTION("""COMPUTED_VALUE"""),45611.66666666667)</f>
        <v>45611.66667</v>
      </c>
      <c r="E223" s="1">
        <f>IFERROR(__xludf.DUMMYFUNCTION("""COMPUTED_VALUE"""),1286.37)</f>
        <v>1286.37</v>
      </c>
      <c r="G223" s="2">
        <f>IFERROR(__xludf.DUMMYFUNCTION("""COMPUTED_VALUE"""),45611.66666666667)</f>
        <v>45611.66667</v>
      </c>
      <c r="H223" s="1">
        <f>IFERROR(__xludf.DUMMYFUNCTION("""COMPUTED_VALUE"""),1275.35)</f>
        <v>1275.35</v>
      </c>
      <c r="J223" s="2">
        <f>IFERROR(__xludf.DUMMYFUNCTION("""COMPUTED_VALUE"""),45611.66666666667)</f>
        <v>45611.66667</v>
      </c>
      <c r="K223" s="1">
        <f>IFERROR(__xludf.DUMMYFUNCTION("""COMPUTED_VALUE"""),1277.33)</f>
        <v>1277.33</v>
      </c>
      <c r="M223" s="2">
        <f>IFERROR(__xludf.DUMMYFUNCTION("""COMPUTED_VALUE"""),45611.66666666667)</f>
        <v>45611.66667</v>
      </c>
      <c r="N223" s="1">
        <f>IFERROR(__xludf.DUMMYFUNCTION("""COMPUTED_VALUE"""),2.6983613E7)</f>
        <v>26983613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IFERROR(__xludf.DUMMYFUNCTION("""COMPUTED_VALUE"""),1274.95)</f>
        <v>1274.95</v>
      </c>
      <c r="D224" s="2">
        <f>IFERROR(__xludf.DUMMYFUNCTION("""COMPUTED_VALUE"""),45614.66666666667)</f>
        <v>45614.66667</v>
      </c>
      <c r="E224" s="1">
        <f>IFERROR(__xludf.DUMMYFUNCTION("""COMPUTED_VALUE"""),1283.32)</f>
        <v>1283.32</v>
      </c>
      <c r="G224" s="2">
        <f>IFERROR(__xludf.DUMMYFUNCTION("""COMPUTED_VALUE"""),45614.66666666667)</f>
        <v>45614.66667</v>
      </c>
      <c r="H224" s="1">
        <f>IFERROR(__xludf.DUMMYFUNCTION("""COMPUTED_VALUE"""),1272.78)</f>
        <v>1272.78</v>
      </c>
      <c r="J224" s="2">
        <f>IFERROR(__xludf.DUMMYFUNCTION("""COMPUTED_VALUE"""),45614.66666666667)</f>
        <v>45614.66667</v>
      </c>
      <c r="K224" s="1">
        <f>IFERROR(__xludf.DUMMYFUNCTION("""COMPUTED_VALUE"""),1276.82)</f>
        <v>1276.82</v>
      </c>
      <c r="M224" s="2">
        <f>IFERROR(__xludf.DUMMYFUNCTION("""COMPUTED_VALUE"""),45614.66666666667)</f>
        <v>45614.66667</v>
      </c>
      <c r="N224" s="1">
        <f>IFERROR(__xludf.DUMMYFUNCTION("""COMPUTED_VALUE"""),2.167697E7)</f>
        <v>21676970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IFERROR(__xludf.DUMMYFUNCTION("""COMPUTED_VALUE"""),1268.69)</f>
        <v>1268.69</v>
      </c>
      <c r="D225" s="2">
        <f>IFERROR(__xludf.DUMMYFUNCTION("""COMPUTED_VALUE"""),45615.66666666667)</f>
        <v>45615.66667</v>
      </c>
      <c r="E225" s="1">
        <f>IFERROR(__xludf.DUMMYFUNCTION("""COMPUTED_VALUE"""),1275.65)</f>
        <v>1275.65</v>
      </c>
      <c r="G225" s="2">
        <f>IFERROR(__xludf.DUMMYFUNCTION("""COMPUTED_VALUE"""),45615.66666666667)</f>
        <v>45615.66667</v>
      </c>
      <c r="H225" s="1">
        <f>IFERROR(__xludf.DUMMYFUNCTION("""COMPUTED_VALUE"""),1261.54)</f>
        <v>1261.54</v>
      </c>
      <c r="J225" s="2">
        <f>IFERROR(__xludf.DUMMYFUNCTION("""COMPUTED_VALUE"""),45615.66666666667)</f>
        <v>45615.66667</v>
      </c>
      <c r="K225" s="1">
        <f>IFERROR(__xludf.DUMMYFUNCTION("""COMPUTED_VALUE"""),1270.8)</f>
        <v>1270.8</v>
      </c>
      <c r="M225" s="2">
        <f>IFERROR(__xludf.DUMMYFUNCTION("""COMPUTED_VALUE"""),45615.66666666667)</f>
        <v>45615.66667</v>
      </c>
      <c r="N225" s="1">
        <f>IFERROR(__xludf.DUMMYFUNCTION("""COMPUTED_VALUE"""),2.2959373E7)</f>
        <v>22959373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IFERROR(__xludf.DUMMYFUNCTION("""COMPUTED_VALUE"""),1272.76)</f>
        <v>1272.76</v>
      </c>
      <c r="D226" s="2">
        <f>IFERROR(__xludf.DUMMYFUNCTION("""COMPUTED_VALUE"""),45616.66666666667)</f>
        <v>45616.66667</v>
      </c>
      <c r="E226" s="1">
        <f>IFERROR(__xludf.DUMMYFUNCTION("""COMPUTED_VALUE"""),1274.68)</f>
        <v>1274.68</v>
      </c>
      <c r="G226" s="2">
        <f>IFERROR(__xludf.DUMMYFUNCTION("""COMPUTED_VALUE"""),45616.66666666667)</f>
        <v>45616.66667</v>
      </c>
      <c r="H226" s="1">
        <f>IFERROR(__xludf.DUMMYFUNCTION("""COMPUTED_VALUE"""),1261.14)</f>
        <v>1261.14</v>
      </c>
      <c r="J226" s="2">
        <f>IFERROR(__xludf.DUMMYFUNCTION("""COMPUTED_VALUE"""),45616.66666666667)</f>
        <v>45616.66667</v>
      </c>
      <c r="K226" s="1">
        <f>IFERROR(__xludf.DUMMYFUNCTION("""COMPUTED_VALUE"""),1272.87)</f>
        <v>1272.87</v>
      </c>
      <c r="M226" s="2">
        <f>IFERROR(__xludf.DUMMYFUNCTION("""COMPUTED_VALUE"""),45616.66666666667)</f>
        <v>45616.66667</v>
      </c>
      <c r="N226" s="1">
        <f>IFERROR(__xludf.DUMMYFUNCTION("""COMPUTED_VALUE"""),2.2195078E7)</f>
        <v>22195078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IFERROR(__xludf.DUMMYFUNCTION("""COMPUTED_VALUE"""),1274.57)</f>
        <v>1274.57</v>
      </c>
      <c r="D227" s="2">
        <f>IFERROR(__xludf.DUMMYFUNCTION("""COMPUTED_VALUE"""),45617.66666666667)</f>
        <v>45617.66667</v>
      </c>
      <c r="E227" s="1">
        <f>IFERROR(__xludf.DUMMYFUNCTION("""COMPUTED_VALUE"""),1296.64)</f>
        <v>1296.64</v>
      </c>
      <c r="G227" s="2">
        <f>IFERROR(__xludf.DUMMYFUNCTION("""COMPUTED_VALUE"""),45617.66666666667)</f>
        <v>45617.66667</v>
      </c>
      <c r="H227" s="1">
        <f>IFERROR(__xludf.DUMMYFUNCTION("""COMPUTED_VALUE"""),1272.59)</f>
        <v>1272.59</v>
      </c>
      <c r="J227" s="2">
        <f>IFERROR(__xludf.DUMMYFUNCTION("""COMPUTED_VALUE"""),45617.66666666667)</f>
        <v>45617.66667</v>
      </c>
      <c r="K227" s="1">
        <f>IFERROR(__xludf.DUMMYFUNCTION("""COMPUTED_VALUE"""),1290.94)</f>
        <v>1290.94</v>
      </c>
      <c r="M227" s="2">
        <f>IFERROR(__xludf.DUMMYFUNCTION("""COMPUTED_VALUE"""),45617.66666666667)</f>
        <v>45617.66667</v>
      </c>
      <c r="N227" s="1">
        <f>IFERROR(__xludf.DUMMYFUNCTION("""COMPUTED_VALUE"""),2.6427943E7)</f>
        <v>26427943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IFERROR(__xludf.DUMMYFUNCTION("""COMPUTED_VALUE"""),1292.32)</f>
        <v>1292.32</v>
      </c>
      <c r="D228" s="2">
        <f>IFERROR(__xludf.DUMMYFUNCTION("""COMPUTED_VALUE"""),45618.66666666667)</f>
        <v>45618.66667</v>
      </c>
      <c r="E228" s="1">
        <f>IFERROR(__xludf.DUMMYFUNCTION("""COMPUTED_VALUE"""),1309.32)</f>
        <v>1309.32</v>
      </c>
      <c r="G228" s="2">
        <f>IFERROR(__xludf.DUMMYFUNCTION("""COMPUTED_VALUE"""),45618.66666666667)</f>
        <v>45618.66667</v>
      </c>
      <c r="H228" s="1">
        <f>IFERROR(__xludf.DUMMYFUNCTION("""COMPUTED_VALUE"""),1292.32)</f>
        <v>1292.32</v>
      </c>
      <c r="J228" s="2">
        <f>IFERROR(__xludf.DUMMYFUNCTION("""COMPUTED_VALUE"""),45618.66666666667)</f>
        <v>45618.66667</v>
      </c>
      <c r="K228" s="1">
        <f>IFERROR(__xludf.DUMMYFUNCTION("""COMPUTED_VALUE"""),1307.74)</f>
        <v>1307.74</v>
      </c>
      <c r="M228" s="2">
        <f>IFERROR(__xludf.DUMMYFUNCTION("""COMPUTED_VALUE"""),45618.66666666667)</f>
        <v>45618.66667</v>
      </c>
      <c r="N228" s="1">
        <f>IFERROR(__xludf.DUMMYFUNCTION("""COMPUTED_VALUE"""),2.9700143E7)</f>
        <v>29700143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IFERROR(__xludf.DUMMYFUNCTION("""COMPUTED_VALUE"""),1311.63)</f>
        <v>1311.63</v>
      </c>
      <c r="D229" s="2">
        <f>IFERROR(__xludf.DUMMYFUNCTION("""COMPUTED_VALUE"""),45621.66666666667)</f>
        <v>45621.66667</v>
      </c>
      <c r="E229" s="1">
        <f>IFERROR(__xludf.DUMMYFUNCTION("""COMPUTED_VALUE"""),1325.15)</f>
        <v>1325.15</v>
      </c>
      <c r="G229" s="2">
        <f>IFERROR(__xludf.DUMMYFUNCTION("""COMPUTED_VALUE"""),45621.66666666667)</f>
        <v>45621.66667</v>
      </c>
      <c r="H229" s="1">
        <f>IFERROR(__xludf.DUMMYFUNCTION("""COMPUTED_VALUE"""),1311.63)</f>
        <v>1311.63</v>
      </c>
      <c r="J229" s="2">
        <f>IFERROR(__xludf.DUMMYFUNCTION("""COMPUTED_VALUE"""),45621.66666666667)</f>
        <v>45621.66667</v>
      </c>
      <c r="K229" s="1">
        <f>IFERROR(__xludf.DUMMYFUNCTION("""COMPUTED_VALUE"""),1319.4)</f>
        <v>1319.4</v>
      </c>
      <c r="M229" s="2">
        <f>IFERROR(__xludf.DUMMYFUNCTION("""COMPUTED_VALUE"""),45621.66666666667)</f>
        <v>45621.66667</v>
      </c>
      <c r="N229" s="1">
        <f>IFERROR(__xludf.DUMMYFUNCTION("""COMPUTED_VALUE"""),5.8512763E7)</f>
        <v>58512763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IFERROR(__xludf.DUMMYFUNCTION("""COMPUTED_VALUE"""),1317.48)</f>
        <v>1317.48</v>
      </c>
      <c r="D230" s="2">
        <f>IFERROR(__xludf.DUMMYFUNCTION("""COMPUTED_VALUE"""),45622.66666666667)</f>
        <v>45622.66667</v>
      </c>
      <c r="E230" s="1">
        <f>IFERROR(__xludf.DUMMYFUNCTION("""COMPUTED_VALUE"""),1317.48)</f>
        <v>1317.48</v>
      </c>
      <c r="G230" s="2">
        <f>IFERROR(__xludf.DUMMYFUNCTION("""COMPUTED_VALUE"""),45622.66666666667)</f>
        <v>45622.66667</v>
      </c>
      <c r="H230" s="1">
        <f>IFERROR(__xludf.DUMMYFUNCTION("""COMPUTED_VALUE"""),1303.88)</f>
        <v>1303.88</v>
      </c>
      <c r="J230" s="2">
        <f>IFERROR(__xludf.DUMMYFUNCTION("""COMPUTED_VALUE"""),45622.66666666667)</f>
        <v>45622.66667</v>
      </c>
      <c r="K230" s="1">
        <f>IFERROR(__xludf.DUMMYFUNCTION("""COMPUTED_VALUE"""),1311.67)</f>
        <v>1311.67</v>
      </c>
      <c r="M230" s="2">
        <f>IFERROR(__xludf.DUMMYFUNCTION("""COMPUTED_VALUE"""),45622.66666666667)</f>
        <v>45622.66667</v>
      </c>
      <c r="N230" s="1">
        <f>IFERROR(__xludf.DUMMYFUNCTION("""COMPUTED_VALUE"""),2.2575503E7)</f>
        <v>22575503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IFERROR(__xludf.DUMMYFUNCTION("""COMPUTED_VALUE"""),1313.71)</f>
        <v>1313.71</v>
      </c>
      <c r="D231" s="2">
        <f>IFERROR(__xludf.DUMMYFUNCTION("""COMPUTED_VALUE"""),45623.66666666667)</f>
        <v>45623.66667</v>
      </c>
      <c r="E231" s="1">
        <f>IFERROR(__xludf.DUMMYFUNCTION("""COMPUTED_VALUE"""),1321.76)</f>
        <v>1321.76</v>
      </c>
      <c r="G231" s="2">
        <f>IFERROR(__xludf.DUMMYFUNCTION("""COMPUTED_VALUE"""),45623.66666666667)</f>
        <v>45623.66667</v>
      </c>
      <c r="H231" s="1">
        <f>IFERROR(__xludf.DUMMYFUNCTION("""COMPUTED_VALUE"""),1306.43)</f>
        <v>1306.43</v>
      </c>
      <c r="J231" s="2">
        <f>IFERROR(__xludf.DUMMYFUNCTION("""COMPUTED_VALUE"""),45623.66666666667)</f>
        <v>45623.66667</v>
      </c>
      <c r="K231" s="1">
        <f>IFERROR(__xludf.DUMMYFUNCTION("""COMPUTED_VALUE"""),1308.72)</f>
        <v>1308.72</v>
      </c>
      <c r="M231" s="2">
        <f>IFERROR(__xludf.DUMMYFUNCTION("""COMPUTED_VALUE"""),45623.66666666667)</f>
        <v>45623.66667</v>
      </c>
      <c r="N231" s="1">
        <f>IFERROR(__xludf.DUMMYFUNCTION("""COMPUTED_VALUE"""),1.7398164E7)</f>
        <v>17398164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IFERROR(__xludf.DUMMYFUNCTION("""COMPUTED_VALUE"""),1309.19)</f>
        <v>1309.19</v>
      </c>
      <c r="D232" s="2">
        <f>IFERROR(__xludf.DUMMYFUNCTION("""COMPUTED_VALUE"""),45625.54166666667)</f>
        <v>45625.54167</v>
      </c>
      <c r="E232" s="1">
        <f>IFERROR(__xludf.DUMMYFUNCTION("""COMPUTED_VALUE"""),1316.31)</f>
        <v>1316.31</v>
      </c>
      <c r="G232" s="2">
        <f>IFERROR(__xludf.DUMMYFUNCTION("""COMPUTED_VALUE"""),45625.54166666667)</f>
        <v>45625.54167</v>
      </c>
      <c r="H232" s="1">
        <f>IFERROR(__xludf.DUMMYFUNCTION("""COMPUTED_VALUE"""),1309.13)</f>
        <v>1309.13</v>
      </c>
      <c r="J232" s="2">
        <f>IFERROR(__xludf.DUMMYFUNCTION("""COMPUTED_VALUE"""),45625.54166666667)</f>
        <v>45625.54167</v>
      </c>
      <c r="K232" s="1">
        <f>IFERROR(__xludf.DUMMYFUNCTION("""COMPUTED_VALUE"""),1312.26)</f>
        <v>1312.26</v>
      </c>
      <c r="M232" s="2">
        <f>IFERROR(__xludf.DUMMYFUNCTION("""COMPUTED_VALUE"""),45625.54166666667)</f>
        <v>45625.54167</v>
      </c>
      <c r="N232" s="1">
        <f>IFERROR(__xludf.DUMMYFUNCTION("""COMPUTED_VALUE"""),1.1266952E7)</f>
        <v>11266952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IFERROR(__xludf.DUMMYFUNCTION("""COMPUTED_VALUE"""),1312.48)</f>
        <v>1312.48</v>
      </c>
      <c r="D233" s="2">
        <f>IFERROR(__xludf.DUMMYFUNCTION("""COMPUTED_VALUE"""),45628.66666666667)</f>
        <v>45628.66667</v>
      </c>
      <c r="E233" s="1">
        <f>IFERROR(__xludf.DUMMYFUNCTION("""COMPUTED_VALUE"""),1314.86)</f>
        <v>1314.86</v>
      </c>
      <c r="G233" s="2">
        <f>IFERROR(__xludf.DUMMYFUNCTION("""COMPUTED_VALUE"""),45628.66666666667)</f>
        <v>45628.66667</v>
      </c>
      <c r="H233" s="1">
        <f>IFERROR(__xludf.DUMMYFUNCTION("""COMPUTED_VALUE"""),1303.46)</f>
        <v>1303.46</v>
      </c>
      <c r="J233" s="2">
        <f>IFERROR(__xludf.DUMMYFUNCTION("""COMPUTED_VALUE"""),45628.66666666667)</f>
        <v>45628.66667</v>
      </c>
      <c r="K233" s="1">
        <f>IFERROR(__xludf.DUMMYFUNCTION("""COMPUTED_VALUE"""),1310.4)</f>
        <v>1310.4</v>
      </c>
      <c r="M233" s="2">
        <f>IFERROR(__xludf.DUMMYFUNCTION("""COMPUTED_VALUE"""),45628.66666666667)</f>
        <v>45628.66667</v>
      </c>
      <c r="N233" s="1">
        <f>IFERROR(__xludf.DUMMYFUNCTION("""COMPUTED_VALUE"""),1.9513792E7)</f>
        <v>19513792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IFERROR(__xludf.DUMMYFUNCTION("""COMPUTED_VALUE"""),1309.63)</f>
        <v>1309.63</v>
      </c>
      <c r="D234" s="2">
        <f>IFERROR(__xludf.DUMMYFUNCTION("""COMPUTED_VALUE"""),45629.66666666667)</f>
        <v>45629.66667</v>
      </c>
      <c r="E234" s="1">
        <f>IFERROR(__xludf.DUMMYFUNCTION("""COMPUTED_VALUE"""),1310.33)</f>
        <v>1310.33</v>
      </c>
      <c r="G234" s="2">
        <f>IFERROR(__xludf.DUMMYFUNCTION("""COMPUTED_VALUE"""),45629.66666666667)</f>
        <v>45629.66667</v>
      </c>
      <c r="H234" s="1">
        <f>IFERROR(__xludf.DUMMYFUNCTION("""COMPUTED_VALUE"""),1295.7)</f>
        <v>1295.7</v>
      </c>
      <c r="J234" s="2">
        <f>IFERROR(__xludf.DUMMYFUNCTION("""COMPUTED_VALUE"""),45629.66666666667)</f>
        <v>45629.66667</v>
      </c>
      <c r="K234" s="1">
        <f>IFERROR(__xludf.DUMMYFUNCTION("""COMPUTED_VALUE"""),1304.08)</f>
        <v>1304.08</v>
      </c>
      <c r="M234" s="2">
        <f>IFERROR(__xludf.DUMMYFUNCTION("""COMPUTED_VALUE"""),45629.66666666667)</f>
        <v>45629.66667</v>
      </c>
      <c r="N234" s="1">
        <f>IFERROR(__xludf.DUMMYFUNCTION("""COMPUTED_VALUE"""),2.1108715E7)</f>
        <v>21108715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IFERROR(__xludf.DUMMYFUNCTION("""COMPUTED_VALUE"""),1302.83)</f>
        <v>1302.83</v>
      </c>
      <c r="D235" s="2">
        <f>IFERROR(__xludf.DUMMYFUNCTION("""COMPUTED_VALUE"""),45630.66666666667)</f>
        <v>45630.66667</v>
      </c>
      <c r="E235" s="1">
        <f>IFERROR(__xludf.DUMMYFUNCTION("""COMPUTED_VALUE"""),1306.01)</f>
        <v>1306.01</v>
      </c>
      <c r="G235" s="2">
        <f>IFERROR(__xludf.DUMMYFUNCTION("""COMPUTED_VALUE"""),45630.66666666667)</f>
        <v>45630.66667</v>
      </c>
      <c r="H235" s="1">
        <f>IFERROR(__xludf.DUMMYFUNCTION("""COMPUTED_VALUE"""),1295.98)</f>
        <v>1295.98</v>
      </c>
      <c r="J235" s="2">
        <f>IFERROR(__xludf.DUMMYFUNCTION("""COMPUTED_VALUE"""),45630.66666666667)</f>
        <v>45630.66667</v>
      </c>
      <c r="K235" s="1">
        <f>IFERROR(__xludf.DUMMYFUNCTION("""COMPUTED_VALUE"""),1301.07)</f>
        <v>1301.07</v>
      </c>
      <c r="M235" s="2">
        <f>IFERROR(__xludf.DUMMYFUNCTION("""COMPUTED_VALUE"""),45630.66666666667)</f>
        <v>45630.66667</v>
      </c>
      <c r="N235" s="1">
        <f>IFERROR(__xludf.DUMMYFUNCTION("""COMPUTED_VALUE"""),2.053139E7)</f>
        <v>20531390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IFERROR(__xludf.DUMMYFUNCTION("""COMPUTED_VALUE"""),1300.77)</f>
        <v>1300.77</v>
      </c>
      <c r="D236" s="2">
        <f>IFERROR(__xludf.DUMMYFUNCTION("""COMPUTED_VALUE"""),45631.66666666667)</f>
        <v>45631.66667</v>
      </c>
      <c r="E236" s="1">
        <f>IFERROR(__xludf.DUMMYFUNCTION("""COMPUTED_VALUE"""),1302.92)</f>
        <v>1302.92</v>
      </c>
      <c r="G236" s="2">
        <f>IFERROR(__xludf.DUMMYFUNCTION("""COMPUTED_VALUE"""),45631.66666666667)</f>
        <v>45631.66667</v>
      </c>
      <c r="H236" s="1">
        <f>IFERROR(__xludf.DUMMYFUNCTION("""COMPUTED_VALUE"""),1291.34)</f>
        <v>1291.34</v>
      </c>
      <c r="J236" s="2">
        <f>IFERROR(__xludf.DUMMYFUNCTION("""COMPUTED_VALUE"""),45631.66666666667)</f>
        <v>45631.66667</v>
      </c>
      <c r="K236" s="1">
        <f>IFERROR(__xludf.DUMMYFUNCTION("""COMPUTED_VALUE"""),1292.47)</f>
        <v>1292.47</v>
      </c>
      <c r="M236" s="2">
        <f>IFERROR(__xludf.DUMMYFUNCTION("""COMPUTED_VALUE"""),45631.66666666667)</f>
        <v>45631.66667</v>
      </c>
      <c r="N236" s="1">
        <f>IFERROR(__xludf.DUMMYFUNCTION("""COMPUTED_VALUE"""),2.2260257E7)</f>
        <v>22260257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IFERROR(__xludf.DUMMYFUNCTION("""COMPUTED_VALUE"""),1297.35)</f>
        <v>1297.35</v>
      </c>
      <c r="D237" s="2">
        <f>IFERROR(__xludf.DUMMYFUNCTION("""COMPUTED_VALUE"""),45632.66666666667)</f>
        <v>45632.66667</v>
      </c>
      <c r="E237" s="1">
        <f>IFERROR(__xludf.DUMMYFUNCTION("""COMPUTED_VALUE"""),1300.56)</f>
        <v>1300.56</v>
      </c>
      <c r="G237" s="2">
        <f>IFERROR(__xludf.DUMMYFUNCTION("""COMPUTED_VALUE"""),45632.66666666667)</f>
        <v>45632.66667</v>
      </c>
      <c r="H237" s="1">
        <f>IFERROR(__xludf.DUMMYFUNCTION("""COMPUTED_VALUE"""),1288.75)</f>
        <v>1288.75</v>
      </c>
      <c r="J237" s="2">
        <f>IFERROR(__xludf.DUMMYFUNCTION("""COMPUTED_VALUE"""),45632.66666666667)</f>
        <v>45632.66667</v>
      </c>
      <c r="K237" s="1">
        <f>IFERROR(__xludf.DUMMYFUNCTION("""COMPUTED_VALUE"""),1290.66)</f>
        <v>1290.66</v>
      </c>
      <c r="M237" s="2">
        <f>IFERROR(__xludf.DUMMYFUNCTION("""COMPUTED_VALUE"""),45632.66666666667)</f>
        <v>45632.66667</v>
      </c>
      <c r="N237" s="1">
        <f>IFERROR(__xludf.DUMMYFUNCTION("""COMPUTED_VALUE"""),2.1525489E7)</f>
        <v>21525489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IFERROR(__xludf.DUMMYFUNCTION("""COMPUTED_VALUE"""),1293.42)</f>
        <v>1293.42</v>
      </c>
      <c r="D238" s="2">
        <f>IFERROR(__xludf.DUMMYFUNCTION("""COMPUTED_VALUE"""),45635.66666666667)</f>
        <v>45635.66667</v>
      </c>
      <c r="E238" s="1">
        <f>IFERROR(__xludf.DUMMYFUNCTION("""COMPUTED_VALUE"""),1298.57)</f>
        <v>1298.57</v>
      </c>
      <c r="G238" s="2">
        <f>IFERROR(__xludf.DUMMYFUNCTION("""COMPUTED_VALUE"""),45635.66666666667)</f>
        <v>45635.66667</v>
      </c>
      <c r="H238" s="1">
        <f>IFERROR(__xludf.DUMMYFUNCTION("""COMPUTED_VALUE"""),1289.32)</f>
        <v>1289.32</v>
      </c>
      <c r="J238" s="2">
        <f>IFERROR(__xludf.DUMMYFUNCTION("""COMPUTED_VALUE"""),45635.66666666667)</f>
        <v>45635.66667</v>
      </c>
      <c r="K238" s="1">
        <f>IFERROR(__xludf.DUMMYFUNCTION("""COMPUTED_VALUE"""),1289.95)</f>
        <v>1289.95</v>
      </c>
      <c r="M238" s="2">
        <f>IFERROR(__xludf.DUMMYFUNCTION("""COMPUTED_VALUE"""),45635.66666666667)</f>
        <v>45635.66667</v>
      </c>
      <c r="N238" s="1">
        <f>IFERROR(__xludf.DUMMYFUNCTION("""COMPUTED_VALUE"""),2.3961096E7)</f>
        <v>23961096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IFERROR(__xludf.DUMMYFUNCTION("""COMPUTED_VALUE"""),1288.81)</f>
        <v>1288.81</v>
      </c>
      <c r="D239" s="2">
        <f>IFERROR(__xludf.DUMMYFUNCTION("""COMPUTED_VALUE"""),45636.66666666667)</f>
        <v>45636.66667</v>
      </c>
      <c r="E239" s="1">
        <f>IFERROR(__xludf.DUMMYFUNCTION("""COMPUTED_VALUE"""),1291.77)</f>
        <v>1291.77</v>
      </c>
      <c r="G239" s="2">
        <f>IFERROR(__xludf.DUMMYFUNCTION("""COMPUTED_VALUE"""),45636.66666666667)</f>
        <v>45636.66667</v>
      </c>
      <c r="H239" s="1">
        <f>IFERROR(__xludf.DUMMYFUNCTION("""COMPUTED_VALUE"""),1274.12)</f>
        <v>1274.12</v>
      </c>
      <c r="J239" s="2">
        <f>IFERROR(__xludf.DUMMYFUNCTION("""COMPUTED_VALUE"""),45636.66666666667)</f>
        <v>45636.66667</v>
      </c>
      <c r="K239" s="1">
        <f>IFERROR(__xludf.DUMMYFUNCTION("""COMPUTED_VALUE"""),1284.11)</f>
        <v>1284.11</v>
      </c>
      <c r="M239" s="2">
        <f>IFERROR(__xludf.DUMMYFUNCTION("""COMPUTED_VALUE"""),45636.66666666667)</f>
        <v>45636.66667</v>
      </c>
      <c r="N239" s="1">
        <f>IFERROR(__xludf.DUMMYFUNCTION("""COMPUTED_VALUE"""),2.25979E7)</f>
        <v>22597900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IFERROR(__xludf.DUMMYFUNCTION("""COMPUTED_VALUE"""),1291.24)</f>
        <v>1291.24</v>
      </c>
      <c r="D240" s="2">
        <f>IFERROR(__xludf.DUMMYFUNCTION("""COMPUTED_VALUE"""),45637.66666666667)</f>
        <v>45637.66667</v>
      </c>
      <c r="E240" s="1">
        <f>IFERROR(__xludf.DUMMYFUNCTION("""COMPUTED_VALUE"""),1296.28)</f>
        <v>1296.28</v>
      </c>
      <c r="G240" s="2">
        <f>IFERROR(__xludf.DUMMYFUNCTION("""COMPUTED_VALUE"""),45637.66666666667)</f>
        <v>45637.66667</v>
      </c>
      <c r="H240" s="1">
        <f>IFERROR(__xludf.DUMMYFUNCTION("""COMPUTED_VALUE"""),1282.75)</f>
        <v>1282.75</v>
      </c>
      <c r="J240" s="2">
        <f>IFERROR(__xludf.DUMMYFUNCTION("""COMPUTED_VALUE"""),45637.66666666667)</f>
        <v>45637.66667</v>
      </c>
      <c r="K240" s="1">
        <f>IFERROR(__xludf.DUMMYFUNCTION("""COMPUTED_VALUE"""),1284.34)</f>
        <v>1284.34</v>
      </c>
      <c r="M240" s="2">
        <f>IFERROR(__xludf.DUMMYFUNCTION("""COMPUTED_VALUE"""),45637.66666666667)</f>
        <v>45637.66667</v>
      </c>
      <c r="N240" s="1">
        <f>IFERROR(__xludf.DUMMYFUNCTION("""COMPUTED_VALUE"""),2.3775066E7)</f>
        <v>23775066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IFERROR(__xludf.DUMMYFUNCTION("""COMPUTED_VALUE"""),1280.23)</f>
        <v>1280.23</v>
      </c>
      <c r="D241" s="2">
        <f>IFERROR(__xludf.DUMMYFUNCTION("""COMPUTED_VALUE"""),45638.66666666667)</f>
        <v>45638.66667</v>
      </c>
      <c r="E241" s="1">
        <f>IFERROR(__xludf.DUMMYFUNCTION("""COMPUTED_VALUE"""),1282.36)</f>
        <v>1282.36</v>
      </c>
      <c r="G241" s="2">
        <f>IFERROR(__xludf.DUMMYFUNCTION("""COMPUTED_VALUE"""),45638.66666666667)</f>
        <v>45638.66667</v>
      </c>
      <c r="H241" s="1">
        <f>IFERROR(__xludf.DUMMYFUNCTION("""COMPUTED_VALUE"""),1272.17)</f>
        <v>1272.17</v>
      </c>
      <c r="J241" s="2">
        <f>IFERROR(__xludf.DUMMYFUNCTION("""COMPUTED_VALUE"""),45638.66666666667)</f>
        <v>45638.66667</v>
      </c>
      <c r="K241" s="1">
        <f>IFERROR(__xludf.DUMMYFUNCTION("""COMPUTED_VALUE"""),1272.4)</f>
        <v>1272.4</v>
      </c>
      <c r="M241" s="2">
        <f>IFERROR(__xludf.DUMMYFUNCTION("""COMPUTED_VALUE"""),45638.66666666667)</f>
        <v>45638.66667</v>
      </c>
      <c r="N241" s="1">
        <f>IFERROR(__xludf.DUMMYFUNCTION("""COMPUTED_VALUE"""),2.1054196E7)</f>
        <v>21054196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IFERROR(__xludf.DUMMYFUNCTION("""COMPUTED_VALUE"""),1270.54)</f>
        <v>1270.54</v>
      </c>
      <c r="D242" s="2">
        <f>IFERROR(__xludf.DUMMYFUNCTION("""COMPUTED_VALUE"""),45639.66666666667)</f>
        <v>45639.66667</v>
      </c>
      <c r="E242" s="1">
        <f>IFERROR(__xludf.DUMMYFUNCTION("""COMPUTED_VALUE"""),1271.96)</f>
        <v>1271.96</v>
      </c>
      <c r="G242" s="2">
        <f>IFERROR(__xludf.DUMMYFUNCTION("""COMPUTED_VALUE"""),45639.66666666667)</f>
        <v>45639.66667</v>
      </c>
      <c r="H242" s="1">
        <f>IFERROR(__xludf.DUMMYFUNCTION("""COMPUTED_VALUE"""),1259.98)</f>
        <v>1259.98</v>
      </c>
      <c r="J242" s="2">
        <f>IFERROR(__xludf.DUMMYFUNCTION("""COMPUTED_VALUE"""),45639.66666666667)</f>
        <v>45639.66667</v>
      </c>
      <c r="K242" s="1">
        <f>IFERROR(__xludf.DUMMYFUNCTION("""COMPUTED_VALUE"""),1263.42)</f>
        <v>1263.42</v>
      </c>
      <c r="M242" s="2">
        <f>IFERROR(__xludf.DUMMYFUNCTION("""COMPUTED_VALUE"""),45639.66666666667)</f>
        <v>45639.66667</v>
      </c>
      <c r="N242" s="1">
        <f>IFERROR(__xludf.DUMMYFUNCTION("""COMPUTED_VALUE"""),1.8936669E7)</f>
        <v>18936669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IFERROR(__xludf.DUMMYFUNCTION("""COMPUTED_VALUE"""),1264.17)</f>
        <v>1264.17</v>
      </c>
      <c r="D243" s="2">
        <f>IFERROR(__xludf.DUMMYFUNCTION("""COMPUTED_VALUE"""),45642.66666666667)</f>
        <v>45642.66667</v>
      </c>
      <c r="E243" s="1">
        <f>IFERROR(__xludf.DUMMYFUNCTION("""COMPUTED_VALUE"""),1267.84)</f>
        <v>1267.84</v>
      </c>
      <c r="G243" s="2">
        <f>IFERROR(__xludf.DUMMYFUNCTION("""COMPUTED_VALUE"""),45642.66666666667)</f>
        <v>45642.66667</v>
      </c>
      <c r="H243" s="1">
        <f>IFERROR(__xludf.DUMMYFUNCTION("""COMPUTED_VALUE"""),1257.35)</f>
        <v>1257.35</v>
      </c>
      <c r="J243" s="2">
        <f>IFERROR(__xludf.DUMMYFUNCTION("""COMPUTED_VALUE"""),45642.66666666667)</f>
        <v>45642.66667</v>
      </c>
      <c r="K243" s="1">
        <f>IFERROR(__xludf.DUMMYFUNCTION("""COMPUTED_VALUE"""),1259.26)</f>
        <v>1259.26</v>
      </c>
      <c r="M243" s="2">
        <f>IFERROR(__xludf.DUMMYFUNCTION("""COMPUTED_VALUE"""),45642.66666666667)</f>
        <v>45642.66667</v>
      </c>
      <c r="N243" s="1">
        <f>IFERROR(__xludf.DUMMYFUNCTION("""COMPUTED_VALUE"""),2.6967436E7)</f>
        <v>26967436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IFERROR(__xludf.DUMMYFUNCTION("""COMPUTED_VALUE"""),1257.03)</f>
        <v>1257.03</v>
      </c>
      <c r="D244" s="2">
        <f>IFERROR(__xludf.DUMMYFUNCTION("""COMPUTED_VALUE"""),45643.66666666667)</f>
        <v>45643.66667</v>
      </c>
      <c r="E244" s="1">
        <f>IFERROR(__xludf.DUMMYFUNCTION("""COMPUTED_VALUE"""),1258.78)</f>
        <v>1258.78</v>
      </c>
      <c r="G244" s="2">
        <f>IFERROR(__xludf.DUMMYFUNCTION("""COMPUTED_VALUE"""),45643.66666666667)</f>
        <v>45643.66667</v>
      </c>
      <c r="H244" s="1">
        <f>IFERROR(__xludf.DUMMYFUNCTION("""COMPUTED_VALUE"""),1241.77)</f>
        <v>1241.77</v>
      </c>
      <c r="J244" s="2">
        <f>IFERROR(__xludf.DUMMYFUNCTION("""COMPUTED_VALUE"""),45643.66666666667)</f>
        <v>45643.66667</v>
      </c>
      <c r="K244" s="1">
        <f>IFERROR(__xludf.DUMMYFUNCTION("""COMPUTED_VALUE"""),1244.63)</f>
        <v>1244.63</v>
      </c>
      <c r="M244" s="2">
        <f>IFERROR(__xludf.DUMMYFUNCTION("""COMPUTED_VALUE"""),45643.66666666667)</f>
        <v>45643.66667</v>
      </c>
      <c r="N244" s="1">
        <f>IFERROR(__xludf.DUMMYFUNCTION("""COMPUTED_VALUE"""),2.6549709E7)</f>
        <v>26549709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IFERROR(__xludf.DUMMYFUNCTION("""COMPUTED_VALUE"""),1246.53)</f>
        <v>1246.53</v>
      </c>
      <c r="D245" s="2">
        <f>IFERROR(__xludf.DUMMYFUNCTION("""COMPUTED_VALUE"""),45644.66666666667)</f>
        <v>45644.66667</v>
      </c>
      <c r="E245" s="1">
        <f>IFERROR(__xludf.DUMMYFUNCTION("""COMPUTED_VALUE"""),1250.31)</f>
        <v>1250.31</v>
      </c>
      <c r="G245" s="2">
        <f>IFERROR(__xludf.DUMMYFUNCTION("""COMPUTED_VALUE"""),45644.66666666667)</f>
        <v>45644.66667</v>
      </c>
      <c r="H245" s="1">
        <f>IFERROR(__xludf.DUMMYFUNCTION("""COMPUTED_VALUE"""),1201.2)</f>
        <v>1201.2</v>
      </c>
      <c r="J245" s="2">
        <f>IFERROR(__xludf.DUMMYFUNCTION("""COMPUTED_VALUE"""),45644.66666666667)</f>
        <v>45644.66667</v>
      </c>
      <c r="K245" s="1">
        <f>IFERROR(__xludf.DUMMYFUNCTION("""COMPUTED_VALUE"""),1201.44)</f>
        <v>1201.44</v>
      </c>
      <c r="M245" s="2">
        <f>IFERROR(__xludf.DUMMYFUNCTION("""COMPUTED_VALUE"""),45644.66666666667)</f>
        <v>45644.66667</v>
      </c>
      <c r="N245" s="1">
        <f>IFERROR(__xludf.DUMMYFUNCTION("""COMPUTED_VALUE"""),2.7271461E7)</f>
        <v>27271461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IFERROR(__xludf.DUMMYFUNCTION("""COMPUTED_VALUE"""),1207.52)</f>
        <v>1207.52</v>
      </c>
      <c r="D246" s="2">
        <f>IFERROR(__xludf.DUMMYFUNCTION("""COMPUTED_VALUE"""),45645.66666666667)</f>
        <v>45645.66667</v>
      </c>
      <c r="E246" s="1">
        <f>IFERROR(__xludf.DUMMYFUNCTION("""COMPUTED_VALUE"""),1219.1)</f>
        <v>1219.1</v>
      </c>
      <c r="G246" s="2">
        <f>IFERROR(__xludf.DUMMYFUNCTION("""COMPUTED_VALUE"""),45645.66666666667)</f>
        <v>45645.66667</v>
      </c>
      <c r="H246" s="1">
        <f>IFERROR(__xludf.DUMMYFUNCTION("""COMPUTED_VALUE"""),1193.25)</f>
        <v>1193.25</v>
      </c>
      <c r="J246" s="2">
        <f>IFERROR(__xludf.DUMMYFUNCTION("""COMPUTED_VALUE"""),45645.66666666667)</f>
        <v>45645.66667</v>
      </c>
      <c r="K246" s="1">
        <f>IFERROR(__xludf.DUMMYFUNCTION("""COMPUTED_VALUE"""),1193.81)</f>
        <v>1193.81</v>
      </c>
      <c r="M246" s="2">
        <f>IFERROR(__xludf.DUMMYFUNCTION("""COMPUTED_VALUE"""),45645.66666666667)</f>
        <v>45645.66667</v>
      </c>
      <c r="N246" s="1">
        <f>IFERROR(__xludf.DUMMYFUNCTION("""COMPUTED_VALUE"""),2.9183823E7)</f>
        <v>29183823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IFERROR(__xludf.DUMMYFUNCTION("""COMPUTED_VALUE"""),1192.75)</f>
        <v>1192.75</v>
      </c>
      <c r="D247" s="2">
        <f>IFERROR(__xludf.DUMMYFUNCTION("""COMPUTED_VALUE"""),45646.66666666667)</f>
        <v>45646.66667</v>
      </c>
      <c r="E247" s="1">
        <f>IFERROR(__xludf.DUMMYFUNCTION("""COMPUTED_VALUE"""),1213.54)</f>
        <v>1213.54</v>
      </c>
      <c r="G247" s="2">
        <f>IFERROR(__xludf.DUMMYFUNCTION("""COMPUTED_VALUE"""),45646.66666666667)</f>
        <v>45646.66667</v>
      </c>
      <c r="H247" s="1">
        <f>IFERROR(__xludf.DUMMYFUNCTION("""COMPUTED_VALUE"""),1186.95)</f>
        <v>1186.95</v>
      </c>
      <c r="J247" s="2">
        <f>IFERROR(__xludf.DUMMYFUNCTION("""COMPUTED_VALUE"""),45646.66666666667)</f>
        <v>45646.66667</v>
      </c>
      <c r="K247" s="1">
        <f>IFERROR(__xludf.DUMMYFUNCTION("""COMPUTED_VALUE"""),1203.37)</f>
        <v>1203.37</v>
      </c>
      <c r="M247" s="2">
        <f>IFERROR(__xludf.DUMMYFUNCTION("""COMPUTED_VALUE"""),45646.66666666667)</f>
        <v>45646.66667</v>
      </c>
      <c r="N247" s="1">
        <f>IFERROR(__xludf.DUMMYFUNCTION("""COMPUTED_VALUE"""),6.6946321E7)</f>
        <v>66946321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IFERROR(__xludf.DUMMYFUNCTION("""COMPUTED_VALUE"""),1201.03)</f>
        <v>1201.03</v>
      </c>
      <c r="D248" s="2">
        <f>IFERROR(__xludf.DUMMYFUNCTION("""COMPUTED_VALUE"""),45649.66666666667)</f>
        <v>45649.66667</v>
      </c>
      <c r="E248" s="1">
        <f>IFERROR(__xludf.DUMMYFUNCTION("""COMPUTED_VALUE"""),1202.62)</f>
        <v>1202.62</v>
      </c>
      <c r="G248" s="2">
        <f>IFERROR(__xludf.DUMMYFUNCTION("""COMPUTED_VALUE"""),45649.66666666667)</f>
        <v>45649.66667</v>
      </c>
      <c r="H248" s="1">
        <f>IFERROR(__xludf.DUMMYFUNCTION("""COMPUTED_VALUE"""),1193.04)</f>
        <v>1193.04</v>
      </c>
      <c r="J248" s="2">
        <f>IFERROR(__xludf.DUMMYFUNCTION("""COMPUTED_VALUE"""),45649.66666666667)</f>
        <v>45649.66667</v>
      </c>
      <c r="K248" s="1">
        <f>IFERROR(__xludf.DUMMYFUNCTION("""COMPUTED_VALUE"""),1201.04)</f>
        <v>1201.04</v>
      </c>
      <c r="M248" s="2">
        <f>IFERROR(__xludf.DUMMYFUNCTION("""COMPUTED_VALUE"""),45649.66666666667)</f>
        <v>45649.66667</v>
      </c>
      <c r="N248" s="1">
        <f>IFERROR(__xludf.DUMMYFUNCTION("""COMPUTED_VALUE"""),1.8812348E7)</f>
        <v>18812348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IFERROR(__xludf.DUMMYFUNCTION("""COMPUTED_VALUE"""),1198.74)</f>
        <v>1198.74</v>
      </c>
      <c r="D249" s="2">
        <f>IFERROR(__xludf.DUMMYFUNCTION("""COMPUTED_VALUE"""),45650.54166666667)</f>
        <v>45650.54167</v>
      </c>
      <c r="E249" s="1">
        <f>IFERROR(__xludf.DUMMYFUNCTION("""COMPUTED_VALUE"""),1210.58)</f>
        <v>1210.58</v>
      </c>
      <c r="G249" s="2">
        <f>IFERROR(__xludf.DUMMYFUNCTION("""COMPUTED_VALUE"""),45650.54166666667)</f>
        <v>45650.54167</v>
      </c>
      <c r="H249" s="1">
        <f>IFERROR(__xludf.DUMMYFUNCTION("""COMPUTED_VALUE"""),1197.4)</f>
        <v>1197.4</v>
      </c>
      <c r="J249" s="2">
        <f>IFERROR(__xludf.DUMMYFUNCTION("""COMPUTED_VALUE"""),45650.54166666667)</f>
        <v>45650.54167</v>
      </c>
      <c r="K249" s="1">
        <f>IFERROR(__xludf.DUMMYFUNCTION("""COMPUTED_VALUE"""),1209.87)</f>
        <v>1209.87</v>
      </c>
      <c r="M249" s="2">
        <f>IFERROR(__xludf.DUMMYFUNCTION("""COMPUTED_VALUE"""),45650.54166666667)</f>
        <v>45650.54167</v>
      </c>
      <c r="N249" s="1">
        <f>IFERROR(__xludf.DUMMYFUNCTION("""COMPUTED_VALUE"""),6768790.0)</f>
        <v>6768790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IFERROR(__xludf.DUMMYFUNCTION("""COMPUTED_VALUE"""),1205.77)</f>
        <v>1205.77</v>
      </c>
      <c r="D250" s="2">
        <f>IFERROR(__xludf.DUMMYFUNCTION("""COMPUTED_VALUE"""),45652.66666666667)</f>
        <v>45652.66667</v>
      </c>
      <c r="E250" s="1">
        <f>IFERROR(__xludf.DUMMYFUNCTION("""COMPUTED_VALUE"""),1213.0)</f>
        <v>1213</v>
      </c>
      <c r="G250" s="2">
        <f>IFERROR(__xludf.DUMMYFUNCTION("""COMPUTED_VALUE"""),45652.66666666667)</f>
        <v>45652.66667</v>
      </c>
      <c r="H250" s="1">
        <f>IFERROR(__xludf.DUMMYFUNCTION("""COMPUTED_VALUE"""),1204.14)</f>
        <v>1204.14</v>
      </c>
      <c r="J250" s="2">
        <f>IFERROR(__xludf.DUMMYFUNCTION("""COMPUTED_VALUE"""),45652.66666666667)</f>
        <v>45652.66667</v>
      </c>
      <c r="K250" s="1">
        <f>IFERROR(__xludf.DUMMYFUNCTION("""COMPUTED_VALUE"""),1211.81)</f>
        <v>1211.81</v>
      </c>
      <c r="M250" s="2">
        <f>IFERROR(__xludf.DUMMYFUNCTION("""COMPUTED_VALUE"""),45652.66666666667)</f>
        <v>45652.66667</v>
      </c>
      <c r="N250" s="1">
        <f>IFERROR(__xludf.DUMMYFUNCTION("""COMPUTED_VALUE"""),1.3760978E7)</f>
        <v>13760978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IFERROR(__xludf.DUMMYFUNCTION("""COMPUTED_VALUE"""),1203.99)</f>
        <v>1203.99</v>
      </c>
      <c r="D251" s="2">
        <f>IFERROR(__xludf.DUMMYFUNCTION("""COMPUTED_VALUE"""),45653.66666666667)</f>
        <v>45653.66667</v>
      </c>
      <c r="E251" s="1">
        <f>IFERROR(__xludf.DUMMYFUNCTION("""COMPUTED_VALUE"""),1212.86)</f>
        <v>1212.86</v>
      </c>
      <c r="G251" s="2">
        <f>IFERROR(__xludf.DUMMYFUNCTION("""COMPUTED_VALUE"""),45653.66666666667)</f>
        <v>45653.66667</v>
      </c>
      <c r="H251" s="1">
        <f>IFERROR(__xludf.DUMMYFUNCTION("""COMPUTED_VALUE"""),1194.21)</f>
        <v>1194.21</v>
      </c>
      <c r="J251" s="2">
        <f>IFERROR(__xludf.DUMMYFUNCTION("""COMPUTED_VALUE"""),45653.66666666667)</f>
        <v>45653.66667</v>
      </c>
      <c r="K251" s="1">
        <f>IFERROR(__xludf.DUMMYFUNCTION("""COMPUTED_VALUE"""),1200.74)</f>
        <v>1200.74</v>
      </c>
      <c r="M251" s="2">
        <f>IFERROR(__xludf.DUMMYFUNCTION("""COMPUTED_VALUE"""),45653.66666666667)</f>
        <v>45653.66667</v>
      </c>
      <c r="N251" s="1">
        <f>IFERROR(__xludf.DUMMYFUNCTION("""COMPUTED_VALUE"""),1.2718082E7)</f>
        <v>12718082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IFERROR(__xludf.DUMMYFUNCTION("""COMPUTED_VALUE"""),1193.41)</f>
        <v>1193.41</v>
      </c>
      <c r="D252" s="2">
        <f>IFERROR(__xludf.DUMMYFUNCTION("""COMPUTED_VALUE"""),45656.66666666667)</f>
        <v>45656.66667</v>
      </c>
      <c r="E252" s="1">
        <f>IFERROR(__xludf.DUMMYFUNCTION("""COMPUTED_VALUE"""),1194.42)</f>
        <v>1194.42</v>
      </c>
      <c r="G252" s="2">
        <f>IFERROR(__xludf.DUMMYFUNCTION("""COMPUTED_VALUE"""),45656.66666666667)</f>
        <v>45656.66667</v>
      </c>
      <c r="H252" s="1">
        <f>IFERROR(__xludf.DUMMYFUNCTION("""COMPUTED_VALUE"""),1177.49)</f>
        <v>1177.49</v>
      </c>
      <c r="J252" s="2">
        <f>IFERROR(__xludf.DUMMYFUNCTION("""COMPUTED_VALUE"""),45656.66666666667)</f>
        <v>45656.66667</v>
      </c>
      <c r="K252" s="1">
        <f>IFERROR(__xludf.DUMMYFUNCTION("""COMPUTED_VALUE"""),1189.5)</f>
        <v>1189.5</v>
      </c>
      <c r="M252" s="2">
        <f>IFERROR(__xludf.DUMMYFUNCTION("""COMPUTED_VALUE"""),45656.66666666667)</f>
        <v>45656.66667</v>
      </c>
      <c r="N252" s="1">
        <f>IFERROR(__xludf.DUMMYFUNCTION("""COMPUTED_VALUE"""),1.5325906E7)</f>
        <v>15325906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IFERROR(__xludf.DUMMYFUNCTION("""COMPUTED_VALUE"""),1191.7)</f>
        <v>1191.7</v>
      </c>
      <c r="D253" s="2">
        <f>IFERROR(__xludf.DUMMYFUNCTION("""COMPUTED_VALUE"""),45657.66666666667)</f>
        <v>45657.66667</v>
      </c>
      <c r="E253" s="1">
        <f>IFERROR(__xludf.DUMMYFUNCTION("""COMPUTED_VALUE"""),1197.29)</f>
        <v>1197.29</v>
      </c>
      <c r="G253" s="2">
        <f>IFERROR(__xludf.DUMMYFUNCTION("""COMPUTED_VALUE"""),45657.66666666667)</f>
        <v>45657.66667</v>
      </c>
      <c r="H253" s="1">
        <f>IFERROR(__xludf.DUMMYFUNCTION("""COMPUTED_VALUE"""),1186.11)</f>
        <v>1186.11</v>
      </c>
      <c r="J253" s="2">
        <f>IFERROR(__xludf.DUMMYFUNCTION("""COMPUTED_VALUE"""),45657.66666666667)</f>
        <v>45657.66667</v>
      </c>
      <c r="K253" s="1">
        <f>IFERROR(__xludf.DUMMYFUNCTION("""COMPUTED_VALUE"""),1189.47)</f>
        <v>1189.47</v>
      </c>
      <c r="M253" s="2">
        <f>IFERROR(__xludf.DUMMYFUNCTION("""COMPUTED_VALUE"""),45657.66666666667)</f>
        <v>45657.66667</v>
      </c>
      <c r="N253" s="1">
        <f>IFERROR(__xludf.DUMMYFUNCTION("""COMPUTED_VALUE"""),1.471102E7)</f>
        <v>14711020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IFERROR(__xludf.DUMMYFUNCTION("""COMPUTED_VALUE"""),1194.67)</f>
        <v>1194.67</v>
      </c>
      <c r="D254" s="2">
        <f>IFERROR(__xludf.DUMMYFUNCTION("""COMPUTED_VALUE"""),45659.66666666667)</f>
        <v>45659.66667</v>
      </c>
      <c r="E254" s="1">
        <f>IFERROR(__xludf.DUMMYFUNCTION("""COMPUTED_VALUE"""),1200.88)</f>
        <v>1200.88</v>
      </c>
      <c r="G254" s="2">
        <f>IFERROR(__xludf.DUMMYFUNCTION("""COMPUTED_VALUE"""),45659.66666666667)</f>
        <v>45659.66667</v>
      </c>
      <c r="H254" s="1">
        <f>IFERROR(__xludf.DUMMYFUNCTION("""COMPUTED_VALUE"""),1177.65)</f>
        <v>1177.65</v>
      </c>
      <c r="J254" s="2">
        <f>IFERROR(__xludf.DUMMYFUNCTION("""COMPUTED_VALUE"""),45659.66666666667)</f>
        <v>45659.66667</v>
      </c>
      <c r="K254" s="1">
        <f>IFERROR(__xludf.DUMMYFUNCTION("""COMPUTED_VALUE"""),1179.86)</f>
        <v>1179.86</v>
      </c>
      <c r="M254" s="2">
        <f>IFERROR(__xludf.DUMMYFUNCTION("""COMPUTED_VALUE"""),45659.66666666667)</f>
        <v>45659.66667</v>
      </c>
      <c r="N254" s="1">
        <f>IFERROR(__xludf.DUMMYFUNCTION("""COMPUTED_VALUE"""),1.8397715E7)</f>
        <v>18397715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IFERROR(__xludf.DUMMYFUNCTION("""COMPUTED_VALUE"""),1181.44)</f>
        <v>1181.44</v>
      </c>
      <c r="D255" s="2">
        <f>IFERROR(__xludf.DUMMYFUNCTION("""COMPUTED_VALUE"""),45660.66666666667)</f>
        <v>45660.66667</v>
      </c>
      <c r="E255" s="1">
        <f>IFERROR(__xludf.DUMMYFUNCTION("""COMPUTED_VALUE"""),1196.53)</f>
        <v>1196.53</v>
      </c>
      <c r="G255" s="2">
        <f>IFERROR(__xludf.DUMMYFUNCTION("""COMPUTED_VALUE"""),45660.66666666667)</f>
        <v>45660.66667</v>
      </c>
      <c r="H255" s="1">
        <f>IFERROR(__xludf.DUMMYFUNCTION("""COMPUTED_VALUE"""),1178.0)</f>
        <v>1178</v>
      </c>
      <c r="J255" s="2">
        <f>IFERROR(__xludf.DUMMYFUNCTION("""COMPUTED_VALUE"""),45660.66666666667)</f>
        <v>45660.66667</v>
      </c>
      <c r="K255" s="1">
        <f>IFERROR(__xludf.DUMMYFUNCTION("""COMPUTED_VALUE"""),1194.29)</f>
        <v>1194.29</v>
      </c>
      <c r="M255" s="2">
        <f>IFERROR(__xludf.DUMMYFUNCTION("""COMPUTED_VALUE"""),45660.66666666667)</f>
        <v>45660.66667</v>
      </c>
      <c r="N255" s="1">
        <f>IFERROR(__xludf.DUMMYFUNCTION("""COMPUTED_VALUE"""),1.760177E7)</f>
        <v>17601770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IFERROR(__xludf.DUMMYFUNCTION("""COMPUTED_VALUE"""),1195.21)</f>
        <v>1195.21</v>
      </c>
      <c r="D256" s="2">
        <f>IFERROR(__xludf.DUMMYFUNCTION("""COMPUTED_VALUE"""),45663.66666666667)</f>
        <v>45663.66667</v>
      </c>
      <c r="E256" s="1">
        <f>IFERROR(__xludf.DUMMYFUNCTION("""COMPUTED_VALUE"""),1207.25)</f>
        <v>1207.25</v>
      </c>
      <c r="G256" s="2">
        <f>IFERROR(__xludf.DUMMYFUNCTION("""COMPUTED_VALUE"""),45663.66666666667)</f>
        <v>45663.66667</v>
      </c>
      <c r="H256" s="1">
        <f>IFERROR(__xludf.DUMMYFUNCTION("""COMPUTED_VALUE"""),1190.39)</f>
        <v>1190.39</v>
      </c>
      <c r="J256" s="2">
        <f>IFERROR(__xludf.DUMMYFUNCTION("""COMPUTED_VALUE"""),45663.66666666667)</f>
        <v>45663.66667</v>
      </c>
      <c r="K256" s="1">
        <f>IFERROR(__xludf.DUMMYFUNCTION("""COMPUTED_VALUE"""),1193.11)</f>
        <v>1193.11</v>
      </c>
      <c r="M256" s="2">
        <f>IFERROR(__xludf.DUMMYFUNCTION("""COMPUTED_VALUE"""),45663.66666666667)</f>
        <v>45663.66667</v>
      </c>
      <c r="N256" s="1">
        <f>IFERROR(__xludf.DUMMYFUNCTION("""COMPUTED_VALUE"""),2.3348573E7)</f>
        <v>23348573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IFERROR(__xludf.DUMMYFUNCTION("""COMPUTED_VALUE"""),1192.89)</f>
        <v>1192.89</v>
      </c>
      <c r="D257" s="2">
        <f>IFERROR(__xludf.DUMMYFUNCTION("""COMPUTED_VALUE"""),45664.66666666667)</f>
        <v>45664.66667</v>
      </c>
      <c r="E257" s="1">
        <f>IFERROR(__xludf.DUMMYFUNCTION("""COMPUTED_VALUE"""),1196.29)</f>
        <v>1196.29</v>
      </c>
      <c r="G257" s="2">
        <f>IFERROR(__xludf.DUMMYFUNCTION("""COMPUTED_VALUE"""),45664.66666666667)</f>
        <v>45664.66667</v>
      </c>
      <c r="H257" s="1">
        <f>IFERROR(__xludf.DUMMYFUNCTION("""COMPUTED_VALUE"""),1179.26)</f>
        <v>1179.26</v>
      </c>
      <c r="J257" s="2">
        <f>IFERROR(__xludf.DUMMYFUNCTION("""COMPUTED_VALUE"""),45664.66666666667)</f>
        <v>45664.66667</v>
      </c>
      <c r="K257" s="1">
        <f>IFERROR(__xludf.DUMMYFUNCTION("""COMPUTED_VALUE"""),1184.02)</f>
        <v>1184.02</v>
      </c>
      <c r="M257" s="2">
        <f>IFERROR(__xludf.DUMMYFUNCTION("""COMPUTED_VALUE"""),45664.66666666667)</f>
        <v>45664.66667</v>
      </c>
      <c r="N257" s="1">
        <f>IFERROR(__xludf.DUMMYFUNCTION("""COMPUTED_VALUE"""),2.4098246E7)</f>
        <v>24098246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IFERROR(__xludf.DUMMYFUNCTION("""COMPUTED_VALUE"""),1178.92)</f>
        <v>1178.92</v>
      </c>
      <c r="D258" s="2">
        <f>IFERROR(__xludf.DUMMYFUNCTION("""COMPUTED_VALUE"""),45665.66666666667)</f>
        <v>45665.66667</v>
      </c>
      <c r="E258" s="1">
        <f>IFERROR(__xludf.DUMMYFUNCTION("""COMPUTED_VALUE"""),1186.43)</f>
        <v>1186.43</v>
      </c>
      <c r="G258" s="2">
        <f>IFERROR(__xludf.DUMMYFUNCTION("""COMPUTED_VALUE"""),45665.66666666667)</f>
        <v>45665.66667</v>
      </c>
      <c r="H258" s="1">
        <f>IFERROR(__xludf.DUMMYFUNCTION("""COMPUTED_VALUE"""),1170.94)</f>
        <v>1170.94</v>
      </c>
      <c r="J258" s="2">
        <f>IFERROR(__xludf.DUMMYFUNCTION("""COMPUTED_VALUE"""),45665.66666666667)</f>
        <v>45665.66667</v>
      </c>
      <c r="K258" s="1">
        <f>IFERROR(__xludf.DUMMYFUNCTION("""COMPUTED_VALUE"""),1185.67)</f>
        <v>1185.67</v>
      </c>
      <c r="M258" s="2">
        <f>IFERROR(__xludf.DUMMYFUNCTION("""COMPUTED_VALUE"""),45665.66666666667)</f>
        <v>45665.66667</v>
      </c>
      <c r="N258" s="1">
        <f>IFERROR(__xludf.DUMMYFUNCTION("""COMPUTED_VALUE"""),2.3452047E7)</f>
        <v>23452047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IFERROR(__xludf.DUMMYFUNCTION("""COMPUTED_VALUE"""),1180.01)</f>
        <v>1180.01</v>
      </c>
      <c r="D259" s="2">
        <f>IFERROR(__xludf.DUMMYFUNCTION("""COMPUTED_VALUE"""),45667.66666666667)</f>
        <v>45667.66667</v>
      </c>
      <c r="E259" s="1">
        <f>IFERROR(__xludf.DUMMYFUNCTION("""COMPUTED_VALUE"""),1180.01)</f>
        <v>1180.01</v>
      </c>
      <c r="G259" s="2">
        <f>IFERROR(__xludf.DUMMYFUNCTION("""COMPUTED_VALUE"""),45667.66666666667)</f>
        <v>45667.66667</v>
      </c>
      <c r="H259" s="1">
        <f>IFERROR(__xludf.DUMMYFUNCTION("""COMPUTED_VALUE"""),1161.68)</f>
        <v>1161.68</v>
      </c>
      <c r="J259" s="2">
        <f>IFERROR(__xludf.DUMMYFUNCTION("""COMPUTED_VALUE"""),45667.66666666667)</f>
        <v>45667.66667</v>
      </c>
      <c r="K259" s="1">
        <f>IFERROR(__xludf.DUMMYFUNCTION("""COMPUTED_VALUE"""),1165.16)</f>
        <v>1165.16</v>
      </c>
      <c r="M259" s="2">
        <f>IFERROR(__xludf.DUMMYFUNCTION("""COMPUTED_VALUE"""),45667.66666666667)</f>
        <v>45667.66667</v>
      </c>
      <c r="N259" s="1">
        <f>IFERROR(__xludf.DUMMYFUNCTION("""COMPUTED_VALUE"""),2.3233141E7)</f>
        <v>23233141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IFERROR(__xludf.DUMMYFUNCTION("""COMPUTED_VALUE"""),1162.94)</f>
        <v>1162.94</v>
      </c>
      <c r="D260" s="2">
        <f>IFERROR(__xludf.DUMMYFUNCTION("""COMPUTED_VALUE"""),45670.66666666667)</f>
        <v>45670.66667</v>
      </c>
      <c r="E260" s="1">
        <f>IFERROR(__xludf.DUMMYFUNCTION("""COMPUTED_VALUE"""),1182.32)</f>
        <v>1182.32</v>
      </c>
      <c r="G260" s="2">
        <f>IFERROR(__xludf.DUMMYFUNCTION("""COMPUTED_VALUE"""),45670.66666666667)</f>
        <v>45670.66667</v>
      </c>
      <c r="H260" s="1">
        <f>IFERROR(__xludf.DUMMYFUNCTION("""COMPUTED_VALUE"""),1157.41)</f>
        <v>1157.41</v>
      </c>
      <c r="J260" s="2">
        <f>IFERROR(__xludf.DUMMYFUNCTION("""COMPUTED_VALUE"""),45670.66666666667)</f>
        <v>45670.66667</v>
      </c>
      <c r="K260" s="1">
        <f>IFERROR(__xludf.DUMMYFUNCTION("""COMPUTED_VALUE"""),1182.19)</f>
        <v>1182.19</v>
      </c>
      <c r="M260" s="2">
        <f>IFERROR(__xludf.DUMMYFUNCTION("""COMPUTED_VALUE"""),45670.66666666667)</f>
        <v>45670.66667</v>
      </c>
      <c r="N260" s="1">
        <f>IFERROR(__xludf.DUMMYFUNCTION("""COMPUTED_VALUE"""),2.398614E7)</f>
        <v>23986140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IFERROR(__xludf.DUMMYFUNCTION("""COMPUTED_VALUE"""),1188.32)</f>
        <v>1188.32</v>
      </c>
      <c r="D261" s="2">
        <f>IFERROR(__xludf.DUMMYFUNCTION("""COMPUTED_VALUE"""),45671.66666666667)</f>
        <v>45671.66667</v>
      </c>
      <c r="E261" s="1">
        <f>IFERROR(__xludf.DUMMYFUNCTION("""COMPUTED_VALUE"""),1200.68)</f>
        <v>1200.68</v>
      </c>
      <c r="G261" s="2">
        <f>IFERROR(__xludf.DUMMYFUNCTION("""COMPUTED_VALUE"""),45671.66666666667)</f>
        <v>45671.66667</v>
      </c>
      <c r="H261" s="1">
        <f>IFERROR(__xludf.DUMMYFUNCTION("""COMPUTED_VALUE"""),1188.32)</f>
        <v>1188.32</v>
      </c>
      <c r="J261" s="2">
        <f>IFERROR(__xludf.DUMMYFUNCTION("""COMPUTED_VALUE"""),45671.66666666667)</f>
        <v>45671.66667</v>
      </c>
      <c r="K261" s="1">
        <f>IFERROR(__xludf.DUMMYFUNCTION("""COMPUTED_VALUE"""),1198.22)</f>
        <v>1198.22</v>
      </c>
      <c r="M261" s="2">
        <f>IFERROR(__xludf.DUMMYFUNCTION("""COMPUTED_VALUE"""),45671.66666666667)</f>
        <v>45671.66667</v>
      </c>
      <c r="N261" s="1">
        <f>IFERROR(__xludf.DUMMYFUNCTION("""COMPUTED_VALUE"""),2.1916826E7)</f>
        <v>21916826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IFERROR(__xludf.DUMMYFUNCTION("""COMPUTED_VALUE"""),1214.27)</f>
        <v>1214.27</v>
      </c>
      <c r="D262" s="2">
        <f>IFERROR(__xludf.DUMMYFUNCTION("""COMPUTED_VALUE"""),45672.66666666667)</f>
        <v>45672.66667</v>
      </c>
      <c r="E262" s="1">
        <f>IFERROR(__xludf.DUMMYFUNCTION("""COMPUTED_VALUE"""),1222.92)</f>
        <v>1222.92</v>
      </c>
      <c r="G262" s="2">
        <f>IFERROR(__xludf.DUMMYFUNCTION("""COMPUTED_VALUE"""),45672.66666666667)</f>
        <v>45672.66667</v>
      </c>
      <c r="H262" s="1">
        <f>IFERROR(__xludf.DUMMYFUNCTION("""COMPUTED_VALUE"""),1208.63)</f>
        <v>1208.63</v>
      </c>
      <c r="J262" s="2">
        <f>IFERROR(__xludf.DUMMYFUNCTION("""COMPUTED_VALUE"""),45672.66666666667)</f>
        <v>45672.66667</v>
      </c>
      <c r="K262" s="1">
        <f>IFERROR(__xludf.DUMMYFUNCTION("""COMPUTED_VALUE"""),1210.02)</f>
        <v>1210.02</v>
      </c>
      <c r="M262" s="2">
        <f>IFERROR(__xludf.DUMMYFUNCTION("""COMPUTED_VALUE"""),45672.66666666667)</f>
        <v>45672.66667</v>
      </c>
      <c r="N262" s="1">
        <f>IFERROR(__xludf.DUMMYFUNCTION("""COMPUTED_VALUE"""),2.4024998E7)</f>
        <v>24024998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IFERROR(__xludf.DUMMYFUNCTION("""COMPUTED_VALUE"""),1212.41)</f>
        <v>1212.41</v>
      </c>
      <c r="D263" s="2">
        <f>IFERROR(__xludf.DUMMYFUNCTION("""COMPUTED_VALUE"""),45673.66666666667)</f>
        <v>45673.66667</v>
      </c>
      <c r="E263" s="1">
        <f>IFERROR(__xludf.DUMMYFUNCTION("""COMPUTED_VALUE"""),1222.96)</f>
        <v>1222.96</v>
      </c>
      <c r="G263" s="2">
        <f>IFERROR(__xludf.DUMMYFUNCTION("""COMPUTED_VALUE"""),45673.66666666667)</f>
        <v>45673.66667</v>
      </c>
      <c r="H263" s="1">
        <f>IFERROR(__xludf.DUMMYFUNCTION("""COMPUTED_VALUE"""),1211.19)</f>
        <v>1211.19</v>
      </c>
      <c r="J263" s="2">
        <f>IFERROR(__xludf.DUMMYFUNCTION("""COMPUTED_VALUE"""),45673.66666666667)</f>
        <v>45673.66667</v>
      </c>
      <c r="K263" s="1">
        <f>IFERROR(__xludf.DUMMYFUNCTION("""COMPUTED_VALUE"""),1222.15)</f>
        <v>1222.15</v>
      </c>
      <c r="M263" s="2">
        <f>IFERROR(__xludf.DUMMYFUNCTION("""COMPUTED_VALUE"""),45673.66666666667)</f>
        <v>45673.66667</v>
      </c>
      <c r="N263" s="1">
        <f>IFERROR(__xludf.DUMMYFUNCTION("""COMPUTED_VALUE"""),2.2349955E7)</f>
        <v>22349955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IFERROR(__xludf.DUMMYFUNCTION("""COMPUTED_VALUE"""),1223.66)</f>
        <v>1223.66</v>
      </c>
      <c r="D264" s="2">
        <f>IFERROR(__xludf.DUMMYFUNCTION("""COMPUTED_VALUE"""),45674.66666666667)</f>
        <v>45674.66667</v>
      </c>
      <c r="E264" s="1">
        <f>IFERROR(__xludf.DUMMYFUNCTION("""COMPUTED_VALUE"""),1237.68)</f>
        <v>1237.68</v>
      </c>
      <c r="G264" s="2">
        <f>IFERROR(__xludf.DUMMYFUNCTION("""COMPUTED_VALUE"""),45674.66666666667)</f>
        <v>45674.66667</v>
      </c>
      <c r="H264" s="1">
        <f>IFERROR(__xludf.DUMMYFUNCTION("""COMPUTED_VALUE"""),1223.66)</f>
        <v>1223.66</v>
      </c>
      <c r="J264" s="2">
        <f>IFERROR(__xludf.DUMMYFUNCTION("""COMPUTED_VALUE"""),45674.66666666667)</f>
        <v>45674.66667</v>
      </c>
      <c r="K264" s="1">
        <f>IFERROR(__xludf.DUMMYFUNCTION("""COMPUTED_VALUE"""),1231.2)</f>
        <v>1231.2</v>
      </c>
      <c r="M264" s="2">
        <f>IFERROR(__xludf.DUMMYFUNCTION("""COMPUTED_VALUE"""),45674.66666666667)</f>
        <v>45674.66667</v>
      </c>
      <c r="N264" s="1">
        <f>IFERROR(__xludf.DUMMYFUNCTION("""COMPUTED_VALUE"""),2.3317352E7)</f>
        <v>23317352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IFERROR(__xludf.DUMMYFUNCTION("""COMPUTED_VALUE"""),1234.66)</f>
        <v>1234.66</v>
      </c>
      <c r="D265" s="2">
        <f>IFERROR(__xludf.DUMMYFUNCTION("""COMPUTED_VALUE"""),45678.66666666667)</f>
        <v>45678.66667</v>
      </c>
      <c r="E265" s="1">
        <f>IFERROR(__xludf.DUMMYFUNCTION("""COMPUTED_VALUE"""),1255.47)</f>
        <v>1255.47</v>
      </c>
      <c r="G265" s="2">
        <f>IFERROR(__xludf.DUMMYFUNCTION("""COMPUTED_VALUE"""),45678.66666666667)</f>
        <v>45678.66667</v>
      </c>
      <c r="H265" s="1">
        <f>IFERROR(__xludf.DUMMYFUNCTION("""COMPUTED_VALUE"""),1234.66)</f>
        <v>1234.66</v>
      </c>
      <c r="J265" s="2">
        <f>IFERROR(__xludf.DUMMYFUNCTION("""COMPUTED_VALUE"""),45678.66666666667)</f>
        <v>45678.66667</v>
      </c>
      <c r="K265" s="1">
        <f>IFERROR(__xludf.DUMMYFUNCTION("""COMPUTED_VALUE"""),1253.33)</f>
        <v>1253.33</v>
      </c>
      <c r="M265" s="2">
        <f>IFERROR(__xludf.DUMMYFUNCTION("""COMPUTED_VALUE"""),45678.66666666667)</f>
        <v>45678.66667</v>
      </c>
      <c r="N265" s="1">
        <f>IFERROR(__xludf.DUMMYFUNCTION("""COMPUTED_VALUE"""),2.3485098E7)</f>
        <v>23485098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IFERROR(__xludf.DUMMYFUNCTION("""COMPUTED_VALUE"""),1252.58)</f>
        <v>1252.58</v>
      </c>
      <c r="D266" s="2">
        <f>IFERROR(__xludf.DUMMYFUNCTION("""COMPUTED_VALUE"""),45679.66666666667)</f>
        <v>45679.66667</v>
      </c>
      <c r="E266" s="1">
        <f>IFERROR(__xludf.DUMMYFUNCTION("""COMPUTED_VALUE"""),1254.09)</f>
        <v>1254.09</v>
      </c>
      <c r="G266" s="2">
        <f>IFERROR(__xludf.DUMMYFUNCTION("""COMPUTED_VALUE"""),45679.66666666667)</f>
        <v>45679.66667</v>
      </c>
      <c r="H266" s="1">
        <f>IFERROR(__xludf.DUMMYFUNCTION("""COMPUTED_VALUE"""),1244.43)</f>
        <v>1244.43</v>
      </c>
      <c r="J266" s="2">
        <f>IFERROR(__xludf.DUMMYFUNCTION("""COMPUTED_VALUE"""),45679.66666666667)</f>
        <v>45679.66667</v>
      </c>
      <c r="K266" s="1">
        <f>IFERROR(__xludf.DUMMYFUNCTION("""COMPUTED_VALUE"""),1247.38)</f>
        <v>1247.38</v>
      </c>
      <c r="M266" s="2">
        <f>IFERROR(__xludf.DUMMYFUNCTION("""COMPUTED_VALUE"""),45679.66666666667)</f>
        <v>45679.66667</v>
      </c>
      <c r="N266" s="1">
        <f>IFERROR(__xludf.DUMMYFUNCTION("""COMPUTED_VALUE"""),2.0958257E7)</f>
        <v>20958257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IFERROR(__xludf.DUMMYFUNCTION("""COMPUTED_VALUE"""),1248.54)</f>
        <v>1248.54</v>
      </c>
      <c r="D267" s="2">
        <f>IFERROR(__xludf.DUMMYFUNCTION("""COMPUTED_VALUE"""),45680.66666666667)</f>
        <v>45680.66667</v>
      </c>
      <c r="E267" s="1">
        <f>IFERROR(__xludf.DUMMYFUNCTION("""COMPUTED_VALUE"""),1255.68)</f>
        <v>1255.68</v>
      </c>
      <c r="G267" s="2">
        <f>IFERROR(__xludf.DUMMYFUNCTION("""COMPUTED_VALUE"""),45680.66666666667)</f>
        <v>45680.66667</v>
      </c>
      <c r="H267" s="1">
        <f>IFERROR(__xludf.DUMMYFUNCTION("""COMPUTED_VALUE"""),1241.75)</f>
        <v>1241.75</v>
      </c>
      <c r="J267" s="2">
        <f>IFERROR(__xludf.DUMMYFUNCTION("""COMPUTED_VALUE"""),45680.66666666667)</f>
        <v>45680.66667</v>
      </c>
      <c r="K267" s="1">
        <f>IFERROR(__xludf.DUMMYFUNCTION("""COMPUTED_VALUE"""),1251.76)</f>
        <v>1251.76</v>
      </c>
      <c r="M267" s="2">
        <f>IFERROR(__xludf.DUMMYFUNCTION("""COMPUTED_VALUE"""),45680.66666666667)</f>
        <v>45680.66667</v>
      </c>
      <c r="N267" s="1">
        <f>IFERROR(__xludf.DUMMYFUNCTION("""COMPUTED_VALUE"""),1.9520611E7)</f>
        <v>19520611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IFERROR(__xludf.DUMMYFUNCTION("""COMPUTED_VALUE"""),1251.28)</f>
        <v>1251.28</v>
      </c>
      <c r="D268" s="2">
        <f>IFERROR(__xludf.DUMMYFUNCTION("""COMPUTED_VALUE"""),45681.66666666667)</f>
        <v>45681.66667</v>
      </c>
      <c r="E268" s="1">
        <f>IFERROR(__xludf.DUMMYFUNCTION("""COMPUTED_VALUE"""),1255.82)</f>
        <v>1255.82</v>
      </c>
      <c r="G268" s="2">
        <f>IFERROR(__xludf.DUMMYFUNCTION("""COMPUTED_VALUE"""),45681.66666666667)</f>
        <v>45681.66667</v>
      </c>
      <c r="H268" s="1">
        <f>IFERROR(__xludf.DUMMYFUNCTION("""COMPUTED_VALUE"""),1247.3)</f>
        <v>1247.3</v>
      </c>
      <c r="J268" s="2">
        <f>IFERROR(__xludf.DUMMYFUNCTION("""COMPUTED_VALUE"""),45681.66666666667)</f>
        <v>45681.66667</v>
      </c>
      <c r="K268" s="1">
        <f>IFERROR(__xludf.DUMMYFUNCTION("""COMPUTED_VALUE"""),1252.13)</f>
        <v>1252.13</v>
      </c>
      <c r="M268" s="2">
        <f>IFERROR(__xludf.DUMMYFUNCTION("""COMPUTED_VALUE"""),45681.66666666667)</f>
        <v>45681.66667</v>
      </c>
      <c r="N268" s="1">
        <f>IFERROR(__xludf.DUMMYFUNCTION("""COMPUTED_VALUE"""),2.2683835E7)</f>
        <v>22683835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IFERROR(__xludf.DUMMYFUNCTION("""COMPUTED_VALUE"""),1248.39)</f>
        <v>1248.39</v>
      </c>
      <c r="D269" s="2">
        <f>IFERROR(__xludf.DUMMYFUNCTION("""COMPUTED_VALUE"""),45684.66666666667)</f>
        <v>45684.66667</v>
      </c>
      <c r="E269" s="1">
        <f>IFERROR(__xludf.DUMMYFUNCTION("""COMPUTED_VALUE"""),1249.23)</f>
        <v>1249.23</v>
      </c>
      <c r="G269" s="2">
        <f>IFERROR(__xludf.DUMMYFUNCTION("""COMPUTED_VALUE"""),45684.66666666667)</f>
        <v>45684.66667</v>
      </c>
      <c r="H269" s="1">
        <f>IFERROR(__xludf.DUMMYFUNCTION("""COMPUTED_VALUE"""),1237.51)</f>
        <v>1237.51</v>
      </c>
      <c r="J269" s="2">
        <f>IFERROR(__xludf.DUMMYFUNCTION("""COMPUTED_VALUE"""),45684.66666666667)</f>
        <v>45684.66667</v>
      </c>
      <c r="K269" s="1">
        <f>IFERROR(__xludf.DUMMYFUNCTION("""COMPUTED_VALUE"""),1245.31)</f>
        <v>1245.31</v>
      </c>
      <c r="M269" s="2">
        <f>IFERROR(__xludf.DUMMYFUNCTION("""COMPUTED_VALUE"""),45684.66666666667)</f>
        <v>45684.66667</v>
      </c>
      <c r="N269" s="1">
        <f>IFERROR(__xludf.DUMMYFUNCTION("""COMPUTED_VALUE"""),2.4954311E7)</f>
        <v>24954311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IFERROR(__xludf.DUMMYFUNCTION("""COMPUTED_VALUE"""),1241.9)</f>
        <v>1241.9</v>
      </c>
      <c r="D270" s="2">
        <f>IFERROR(__xludf.DUMMYFUNCTION("""COMPUTED_VALUE"""),45685.66666666667)</f>
        <v>45685.66667</v>
      </c>
      <c r="E270" s="1">
        <f>IFERROR(__xludf.DUMMYFUNCTION("""COMPUTED_VALUE"""),1245.29)</f>
        <v>1245.29</v>
      </c>
      <c r="G270" s="2">
        <f>IFERROR(__xludf.DUMMYFUNCTION("""COMPUTED_VALUE"""),45685.66666666667)</f>
        <v>45685.66667</v>
      </c>
      <c r="H270" s="1">
        <f>IFERROR(__xludf.DUMMYFUNCTION("""COMPUTED_VALUE"""),1233.89)</f>
        <v>1233.89</v>
      </c>
      <c r="J270" s="2">
        <f>IFERROR(__xludf.DUMMYFUNCTION("""COMPUTED_VALUE"""),45685.66666666667)</f>
        <v>45685.66667</v>
      </c>
      <c r="K270" s="1">
        <f>IFERROR(__xludf.DUMMYFUNCTION("""COMPUTED_VALUE"""),1241.72)</f>
        <v>1241.72</v>
      </c>
      <c r="M270" s="2">
        <f>IFERROR(__xludf.DUMMYFUNCTION("""COMPUTED_VALUE"""),45685.66666666667)</f>
        <v>45685.66667</v>
      </c>
      <c r="N270" s="1">
        <f>IFERROR(__xludf.DUMMYFUNCTION("""COMPUTED_VALUE"""),2.5532018E7)</f>
        <v>25532018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IFERROR(__xludf.DUMMYFUNCTION("""COMPUTED_VALUE"""),1237.68)</f>
        <v>1237.68</v>
      </c>
      <c r="D271" s="2">
        <f>IFERROR(__xludf.DUMMYFUNCTION("""COMPUTED_VALUE"""),45686.66666666667)</f>
        <v>45686.66667</v>
      </c>
      <c r="E271" s="1">
        <f>IFERROR(__xludf.DUMMYFUNCTION("""COMPUTED_VALUE"""),1247.66)</f>
        <v>1247.66</v>
      </c>
      <c r="G271" s="2">
        <f>IFERROR(__xludf.DUMMYFUNCTION("""COMPUTED_VALUE"""),45686.66666666667)</f>
        <v>45686.66667</v>
      </c>
      <c r="H271" s="1">
        <f>IFERROR(__xludf.DUMMYFUNCTION("""COMPUTED_VALUE"""),1233.07)</f>
        <v>1233.07</v>
      </c>
      <c r="J271" s="2">
        <f>IFERROR(__xludf.DUMMYFUNCTION("""COMPUTED_VALUE"""),45686.66666666667)</f>
        <v>45686.66667</v>
      </c>
      <c r="K271" s="1">
        <f>IFERROR(__xludf.DUMMYFUNCTION("""COMPUTED_VALUE"""),1235.84)</f>
        <v>1235.84</v>
      </c>
      <c r="M271" s="2">
        <f>IFERROR(__xludf.DUMMYFUNCTION("""COMPUTED_VALUE"""),45686.66666666667)</f>
        <v>45686.66667</v>
      </c>
      <c r="N271" s="1">
        <f>IFERROR(__xludf.DUMMYFUNCTION("""COMPUTED_VALUE"""),2.2606179E7)</f>
        <v>22606179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IFERROR(__xludf.DUMMYFUNCTION("""COMPUTED_VALUE"""),1255.56)</f>
        <v>1255.56</v>
      </c>
      <c r="D272" s="2">
        <f>IFERROR(__xludf.DUMMYFUNCTION("""COMPUTED_VALUE"""),45687.66666666667)</f>
        <v>45687.66667</v>
      </c>
      <c r="E272" s="1">
        <f>IFERROR(__xludf.DUMMYFUNCTION("""COMPUTED_VALUE"""),1270.48)</f>
        <v>1270.48</v>
      </c>
      <c r="G272" s="2">
        <f>IFERROR(__xludf.DUMMYFUNCTION("""COMPUTED_VALUE"""),45687.66666666667)</f>
        <v>45687.66667</v>
      </c>
      <c r="H272" s="1">
        <f>IFERROR(__xludf.DUMMYFUNCTION("""COMPUTED_VALUE"""),1253.45)</f>
        <v>1253.45</v>
      </c>
      <c r="J272" s="2">
        <f>IFERROR(__xludf.DUMMYFUNCTION("""COMPUTED_VALUE"""),45687.66666666667)</f>
        <v>45687.66667</v>
      </c>
      <c r="K272" s="1">
        <f>IFERROR(__xludf.DUMMYFUNCTION("""COMPUTED_VALUE"""),1266.95)</f>
        <v>1266.95</v>
      </c>
      <c r="M272" s="2">
        <f>IFERROR(__xludf.DUMMYFUNCTION("""COMPUTED_VALUE"""),45687.66666666667)</f>
        <v>45687.66667</v>
      </c>
      <c r="N272" s="1">
        <f>IFERROR(__xludf.DUMMYFUNCTION("""COMPUTED_VALUE"""),2.4263189E7)</f>
        <v>24263189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IFERROR(__xludf.DUMMYFUNCTION("""COMPUTED_VALUE"""),1268.41)</f>
        <v>1268.41</v>
      </c>
      <c r="D273" s="2">
        <f>IFERROR(__xludf.DUMMYFUNCTION("""COMPUTED_VALUE"""),45688.66666666667)</f>
        <v>45688.66667</v>
      </c>
      <c r="E273" s="1">
        <f>IFERROR(__xludf.DUMMYFUNCTION("""COMPUTED_VALUE"""),1282.65)</f>
        <v>1282.65</v>
      </c>
      <c r="G273" s="2">
        <f>IFERROR(__xludf.DUMMYFUNCTION("""COMPUTED_VALUE"""),45688.66666666667)</f>
        <v>45688.66667</v>
      </c>
      <c r="H273" s="1">
        <f>IFERROR(__xludf.DUMMYFUNCTION("""COMPUTED_VALUE"""),1264.44)</f>
        <v>1264.44</v>
      </c>
      <c r="J273" s="2">
        <f>IFERROR(__xludf.DUMMYFUNCTION("""COMPUTED_VALUE"""),45688.66666666667)</f>
        <v>45688.66667</v>
      </c>
      <c r="K273" s="1">
        <f>IFERROR(__xludf.DUMMYFUNCTION("""COMPUTED_VALUE"""),1267.41)</f>
        <v>1267.41</v>
      </c>
      <c r="M273" s="2">
        <f>IFERROR(__xludf.DUMMYFUNCTION("""COMPUTED_VALUE"""),45688.66666666667)</f>
        <v>45688.66667</v>
      </c>
      <c r="N273" s="1">
        <f>IFERROR(__xludf.DUMMYFUNCTION("""COMPUTED_VALUE"""),2.8471189E7)</f>
        <v>28471189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IFERROR(__xludf.DUMMYFUNCTION("""COMPUTED_VALUE"""),1261.9)</f>
        <v>1261.9</v>
      </c>
      <c r="D274" s="2">
        <f>IFERROR(__xludf.DUMMYFUNCTION("""COMPUTED_VALUE"""),45691.66666666667)</f>
        <v>45691.66667</v>
      </c>
      <c r="E274" s="1">
        <f>IFERROR(__xludf.DUMMYFUNCTION("""COMPUTED_VALUE"""),1261.9)</f>
        <v>1261.9</v>
      </c>
      <c r="G274" s="2">
        <f>IFERROR(__xludf.DUMMYFUNCTION("""COMPUTED_VALUE"""),45691.66666666667)</f>
        <v>45691.66667</v>
      </c>
      <c r="H274" s="1">
        <f>IFERROR(__xludf.DUMMYFUNCTION("""COMPUTED_VALUE"""),1231.27)</f>
        <v>1231.27</v>
      </c>
      <c r="J274" s="2">
        <f>IFERROR(__xludf.DUMMYFUNCTION("""COMPUTED_VALUE"""),45691.66666666667)</f>
        <v>45691.66667</v>
      </c>
      <c r="K274" s="1">
        <f>IFERROR(__xludf.DUMMYFUNCTION("""COMPUTED_VALUE"""),1251.01)</f>
        <v>1251.01</v>
      </c>
      <c r="M274" s="2">
        <f>IFERROR(__xludf.DUMMYFUNCTION("""COMPUTED_VALUE"""),45691.66666666667)</f>
        <v>45691.66667</v>
      </c>
      <c r="N274" s="1">
        <f>IFERROR(__xludf.DUMMYFUNCTION("""COMPUTED_VALUE"""),2.6709162E7)</f>
        <v>26709162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IFERROR(__xludf.DUMMYFUNCTION("""COMPUTED_VALUE"""),1258.74)</f>
        <v>1258.74</v>
      </c>
      <c r="D275" s="2">
        <f>IFERROR(__xludf.DUMMYFUNCTION("""COMPUTED_VALUE"""),45692.66666666667)</f>
        <v>45692.66667</v>
      </c>
      <c r="E275" s="1">
        <f>IFERROR(__xludf.DUMMYFUNCTION("""COMPUTED_VALUE"""),1266.93)</f>
        <v>1266.93</v>
      </c>
      <c r="G275" s="2">
        <f>IFERROR(__xludf.DUMMYFUNCTION("""COMPUTED_VALUE"""),45692.66666666667)</f>
        <v>45692.66667</v>
      </c>
      <c r="H275" s="1">
        <f>IFERROR(__xludf.DUMMYFUNCTION("""COMPUTED_VALUE"""),1253.12)</f>
        <v>1253.12</v>
      </c>
      <c r="J275" s="2">
        <f>IFERROR(__xludf.DUMMYFUNCTION("""COMPUTED_VALUE"""),45692.66666666667)</f>
        <v>45692.66667</v>
      </c>
      <c r="K275" s="1">
        <f>IFERROR(__xludf.DUMMYFUNCTION("""COMPUTED_VALUE"""),1253.12)</f>
        <v>1253.12</v>
      </c>
      <c r="M275" s="2">
        <f>IFERROR(__xludf.DUMMYFUNCTION("""COMPUTED_VALUE"""),45692.66666666667)</f>
        <v>45692.66667</v>
      </c>
      <c r="N275" s="1">
        <f>IFERROR(__xludf.DUMMYFUNCTION("""COMPUTED_VALUE"""),2.7781604E7)</f>
        <v>27781604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IFERROR(__xludf.DUMMYFUNCTION("""COMPUTED_VALUE"""),1245.99)</f>
        <v>1245.99</v>
      </c>
      <c r="D276" s="2">
        <f>IFERROR(__xludf.DUMMYFUNCTION("""COMPUTED_VALUE"""),45693.66666666667)</f>
        <v>45693.66667</v>
      </c>
      <c r="E276" s="1">
        <f>IFERROR(__xludf.DUMMYFUNCTION("""COMPUTED_VALUE"""),1253.22)</f>
        <v>1253.22</v>
      </c>
      <c r="G276" s="2">
        <f>IFERROR(__xludf.DUMMYFUNCTION("""COMPUTED_VALUE"""),45693.66666666667)</f>
        <v>45693.66667</v>
      </c>
      <c r="H276" s="1">
        <f>IFERROR(__xludf.DUMMYFUNCTION("""COMPUTED_VALUE"""),1238.25)</f>
        <v>1238.25</v>
      </c>
      <c r="J276" s="2">
        <f>IFERROR(__xludf.DUMMYFUNCTION("""COMPUTED_VALUE"""),45693.66666666667)</f>
        <v>45693.66667</v>
      </c>
      <c r="K276" s="1">
        <f>IFERROR(__xludf.DUMMYFUNCTION("""COMPUTED_VALUE"""),1250.67)</f>
        <v>1250.67</v>
      </c>
      <c r="M276" s="2">
        <f>IFERROR(__xludf.DUMMYFUNCTION("""COMPUTED_VALUE"""),45693.66666666667)</f>
        <v>45693.66667</v>
      </c>
      <c r="N276" s="1">
        <f>IFERROR(__xludf.DUMMYFUNCTION("""COMPUTED_VALUE"""),3.2592034E7)</f>
        <v>32592034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IFERROR(__xludf.DUMMYFUNCTION("""COMPUTED_VALUE"""),1254.4)</f>
        <v>1254.4</v>
      </c>
      <c r="D277" s="2">
        <f>IFERROR(__xludf.DUMMYFUNCTION("""COMPUTED_VALUE"""),45694.66666666667)</f>
        <v>45694.66667</v>
      </c>
      <c r="E277" s="1">
        <f>IFERROR(__xludf.DUMMYFUNCTION("""COMPUTED_VALUE"""),1255.12)</f>
        <v>1255.12</v>
      </c>
      <c r="G277" s="2">
        <f>IFERROR(__xludf.DUMMYFUNCTION("""COMPUTED_VALUE"""),45694.66666666667)</f>
        <v>45694.66667</v>
      </c>
      <c r="H277" s="1">
        <f>IFERROR(__xludf.DUMMYFUNCTION("""COMPUTED_VALUE"""),1244.82)</f>
        <v>1244.82</v>
      </c>
      <c r="J277" s="2">
        <f>IFERROR(__xludf.DUMMYFUNCTION("""COMPUTED_VALUE"""),45694.66666666667)</f>
        <v>45694.66667</v>
      </c>
      <c r="K277" s="1">
        <f>IFERROR(__xludf.DUMMYFUNCTION("""COMPUTED_VALUE"""),1253.36)</f>
        <v>1253.36</v>
      </c>
      <c r="M277" s="2">
        <f>IFERROR(__xludf.DUMMYFUNCTION("""COMPUTED_VALUE"""),45694.66666666667)</f>
        <v>45694.66667</v>
      </c>
      <c r="N277" s="1">
        <f>IFERROR(__xludf.DUMMYFUNCTION("""COMPUTED_VALUE"""),3.0146061E7)</f>
        <v>30146061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IFERROR(__xludf.DUMMYFUNCTION("""COMPUTED_VALUE"""),1254.95)</f>
        <v>1254.95</v>
      </c>
      <c r="D278" s="2">
        <f>IFERROR(__xludf.DUMMYFUNCTION("""COMPUTED_VALUE"""),45695.66666666667)</f>
        <v>45695.66667</v>
      </c>
      <c r="E278" s="1">
        <f>IFERROR(__xludf.DUMMYFUNCTION("""COMPUTED_VALUE"""),1256.33)</f>
        <v>1256.33</v>
      </c>
      <c r="G278" s="2">
        <f>IFERROR(__xludf.DUMMYFUNCTION("""COMPUTED_VALUE"""),45695.66666666667)</f>
        <v>45695.66667</v>
      </c>
      <c r="H278" s="1">
        <f>IFERROR(__xludf.DUMMYFUNCTION("""COMPUTED_VALUE"""),1240.93)</f>
        <v>1240.93</v>
      </c>
      <c r="J278" s="2">
        <f>IFERROR(__xludf.DUMMYFUNCTION("""COMPUTED_VALUE"""),45695.66666666667)</f>
        <v>45695.66667</v>
      </c>
      <c r="K278" s="1">
        <f>IFERROR(__xludf.DUMMYFUNCTION("""COMPUTED_VALUE"""),1243.79)</f>
        <v>1243.79</v>
      </c>
      <c r="M278" s="2">
        <f>IFERROR(__xludf.DUMMYFUNCTION("""COMPUTED_VALUE"""),45695.66666666667)</f>
        <v>45695.66667</v>
      </c>
      <c r="N278" s="1">
        <f>IFERROR(__xludf.DUMMYFUNCTION("""COMPUTED_VALUE"""),3.0121317E7)</f>
        <v>30121317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IFERROR(__xludf.DUMMYFUNCTION("""COMPUTED_VALUE"""),1247.48)</f>
        <v>1247.48</v>
      </c>
      <c r="D279" s="2">
        <f>IFERROR(__xludf.DUMMYFUNCTION("""COMPUTED_VALUE"""),45698.66666666667)</f>
        <v>45698.66667</v>
      </c>
      <c r="E279" s="1">
        <f>IFERROR(__xludf.DUMMYFUNCTION("""COMPUTED_VALUE"""),1252.38)</f>
        <v>1252.38</v>
      </c>
      <c r="G279" s="2">
        <f>IFERROR(__xludf.DUMMYFUNCTION("""COMPUTED_VALUE"""),45698.66666666667)</f>
        <v>45698.66667</v>
      </c>
      <c r="H279" s="1">
        <f>IFERROR(__xludf.DUMMYFUNCTION("""COMPUTED_VALUE"""),1244.1)</f>
        <v>1244.1</v>
      </c>
      <c r="J279" s="2">
        <f>IFERROR(__xludf.DUMMYFUNCTION("""COMPUTED_VALUE"""),45698.66666666667)</f>
        <v>45698.66667</v>
      </c>
      <c r="K279" s="1">
        <f>IFERROR(__xludf.DUMMYFUNCTION("""COMPUTED_VALUE"""),1250.96)</f>
        <v>1250.96</v>
      </c>
      <c r="M279" s="2">
        <f>IFERROR(__xludf.DUMMYFUNCTION("""COMPUTED_VALUE"""),45698.66666666667)</f>
        <v>45698.66667</v>
      </c>
      <c r="N279" s="1">
        <f>IFERROR(__xludf.DUMMYFUNCTION("""COMPUTED_VALUE"""),2.5698016E7)</f>
        <v>25698016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IFERROR(__xludf.DUMMYFUNCTION("""COMPUTED_VALUE"""),1249.69)</f>
        <v>1249.69</v>
      </c>
      <c r="D280" s="2">
        <f>IFERROR(__xludf.DUMMYFUNCTION("""COMPUTED_VALUE"""),45699.66666666667)</f>
        <v>45699.66667</v>
      </c>
      <c r="E280" s="1">
        <f>IFERROR(__xludf.DUMMYFUNCTION("""COMPUTED_VALUE"""),1253.68)</f>
        <v>1253.68</v>
      </c>
      <c r="G280" s="2">
        <f>IFERROR(__xludf.DUMMYFUNCTION("""COMPUTED_VALUE"""),45699.66666666667)</f>
        <v>45699.66667</v>
      </c>
      <c r="H280" s="1">
        <f>IFERROR(__xludf.DUMMYFUNCTION("""COMPUTED_VALUE"""),1243.8)</f>
        <v>1243.8</v>
      </c>
      <c r="J280" s="2">
        <f>IFERROR(__xludf.DUMMYFUNCTION("""COMPUTED_VALUE"""),45699.66666666667)</f>
        <v>45699.66667</v>
      </c>
      <c r="K280" s="1">
        <f>IFERROR(__xludf.DUMMYFUNCTION("""COMPUTED_VALUE"""),1251.12)</f>
        <v>1251.12</v>
      </c>
      <c r="M280" s="2">
        <f>IFERROR(__xludf.DUMMYFUNCTION("""COMPUTED_VALUE"""),45699.66666666667)</f>
        <v>45699.66667</v>
      </c>
      <c r="N280" s="1">
        <f>IFERROR(__xludf.DUMMYFUNCTION("""COMPUTED_VALUE"""),2.0832699E7)</f>
        <v>20832699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IFERROR(__xludf.DUMMYFUNCTION("""COMPUTED_VALUE"""),1237.92)</f>
        <v>1237.92</v>
      </c>
      <c r="D281" s="2">
        <f>IFERROR(__xludf.DUMMYFUNCTION("""COMPUTED_VALUE"""),45700.66666666667)</f>
        <v>45700.66667</v>
      </c>
      <c r="E281" s="1">
        <f>IFERROR(__xludf.DUMMYFUNCTION("""COMPUTED_VALUE"""),1243.21)</f>
        <v>1243.21</v>
      </c>
      <c r="G281" s="2">
        <f>IFERROR(__xludf.DUMMYFUNCTION("""COMPUTED_VALUE"""),45700.66666666667)</f>
        <v>45700.66667</v>
      </c>
      <c r="H281" s="1">
        <f>IFERROR(__xludf.DUMMYFUNCTION("""COMPUTED_VALUE"""),1231.93)</f>
        <v>1231.93</v>
      </c>
      <c r="J281" s="2">
        <f>IFERROR(__xludf.DUMMYFUNCTION("""COMPUTED_VALUE"""),45700.66666666667)</f>
        <v>45700.66667</v>
      </c>
      <c r="K281" s="1">
        <f>IFERROR(__xludf.DUMMYFUNCTION("""COMPUTED_VALUE"""),1241.87)</f>
        <v>1241.87</v>
      </c>
      <c r="M281" s="2">
        <f>IFERROR(__xludf.DUMMYFUNCTION("""COMPUTED_VALUE"""),45700.66666666667)</f>
        <v>45700.66667</v>
      </c>
      <c r="N281" s="1">
        <f>IFERROR(__xludf.DUMMYFUNCTION("""COMPUTED_VALUE"""),2.2014311E7)</f>
        <v>22014311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IFERROR(__xludf.DUMMYFUNCTION("""COMPUTED_VALUE"""),1242.6)</f>
        <v>1242.6</v>
      </c>
      <c r="D282" s="2">
        <f>IFERROR(__xludf.DUMMYFUNCTION("""COMPUTED_VALUE"""),45701.66666666667)</f>
        <v>45701.66667</v>
      </c>
      <c r="E282" s="1">
        <f>IFERROR(__xludf.DUMMYFUNCTION("""COMPUTED_VALUE"""),1262.11)</f>
        <v>1262.11</v>
      </c>
      <c r="G282" s="2">
        <f>IFERROR(__xludf.DUMMYFUNCTION("""COMPUTED_VALUE"""),45701.66666666667)</f>
        <v>45701.66667</v>
      </c>
      <c r="H282" s="1">
        <f>IFERROR(__xludf.DUMMYFUNCTION("""COMPUTED_VALUE"""),1242.6)</f>
        <v>1242.6</v>
      </c>
      <c r="J282" s="2">
        <f>IFERROR(__xludf.DUMMYFUNCTION("""COMPUTED_VALUE"""),45701.66666666667)</f>
        <v>45701.66667</v>
      </c>
      <c r="K282" s="1">
        <f>IFERROR(__xludf.DUMMYFUNCTION("""COMPUTED_VALUE"""),1260.15)</f>
        <v>1260.15</v>
      </c>
      <c r="M282" s="2">
        <f>IFERROR(__xludf.DUMMYFUNCTION("""COMPUTED_VALUE"""),45701.66666666667)</f>
        <v>45701.66667</v>
      </c>
      <c r="N282" s="1">
        <f>IFERROR(__xludf.DUMMYFUNCTION("""COMPUTED_VALUE"""),2.1233711E7)</f>
        <v>21233711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IFERROR(__xludf.DUMMYFUNCTION("""COMPUTED_VALUE"""),1261.1)</f>
        <v>1261.1</v>
      </c>
      <c r="D283" s="2">
        <f>IFERROR(__xludf.DUMMYFUNCTION("""COMPUTED_VALUE"""),45702.66666666667)</f>
        <v>45702.66667</v>
      </c>
      <c r="E283" s="1">
        <f>IFERROR(__xludf.DUMMYFUNCTION("""COMPUTED_VALUE"""),1264.43)</f>
        <v>1264.43</v>
      </c>
      <c r="G283" s="2">
        <f>IFERROR(__xludf.DUMMYFUNCTION("""COMPUTED_VALUE"""),45702.66666666667)</f>
        <v>45702.66667</v>
      </c>
      <c r="H283" s="1">
        <f>IFERROR(__xludf.DUMMYFUNCTION("""COMPUTED_VALUE"""),1248.93)</f>
        <v>1248.93</v>
      </c>
      <c r="J283" s="2">
        <f>IFERROR(__xludf.DUMMYFUNCTION("""COMPUTED_VALUE"""),45702.66666666667)</f>
        <v>45702.66667</v>
      </c>
      <c r="K283" s="1">
        <f>IFERROR(__xludf.DUMMYFUNCTION("""COMPUTED_VALUE"""),1250.91)</f>
        <v>1250.91</v>
      </c>
      <c r="M283" s="2">
        <f>IFERROR(__xludf.DUMMYFUNCTION("""COMPUTED_VALUE"""),45702.66666666667)</f>
        <v>45702.66667</v>
      </c>
      <c r="N283" s="1">
        <f>IFERROR(__xludf.DUMMYFUNCTION("""COMPUTED_VALUE"""),2.8039323E7)</f>
        <v>28039323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IFERROR(__xludf.DUMMYFUNCTION("""COMPUTED_VALUE"""),1251.85)</f>
        <v>1251.85</v>
      </c>
      <c r="D284" s="2">
        <f>IFERROR(__xludf.DUMMYFUNCTION("""COMPUTED_VALUE"""),45706.66666666667)</f>
        <v>45706.66667</v>
      </c>
      <c r="E284" s="1">
        <f>IFERROR(__xludf.DUMMYFUNCTION("""COMPUTED_VALUE"""),1264.11)</f>
        <v>1264.11</v>
      </c>
      <c r="G284" s="2">
        <f>IFERROR(__xludf.DUMMYFUNCTION("""COMPUTED_VALUE"""),45706.66666666667)</f>
        <v>45706.66667</v>
      </c>
      <c r="H284" s="1">
        <f>IFERROR(__xludf.DUMMYFUNCTION("""COMPUTED_VALUE"""),1250.87)</f>
        <v>1250.87</v>
      </c>
      <c r="J284" s="2">
        <f>IFERROR(__xludf.DUMMYFUNCTION("""COMPUTED_VALUE"""),45706.66666666667)</f>
        <v>45706.66667</v>
      </c>
      <c r="K284" s="1">
        <f>IFERROR(__xludf.DUMMYFUNCTION("""COMPUTED_VALUE"""),1261.7)</f>
        <v>1261.7</v>
      </c>
      <c r="M284" s="2">
        <f>IFERROR(__xludf.DUMMYFUNCTION("""COMPUTED_VALUE"""),45706.66666666667)</f>
        <v>45706.66667</v>
      </c>
      <c r="N284" s="1">
        <f>IFERROR(__xludf.DUMMYFUNCTION("""COMPUTED_VALUE"""),2.5901263E7)</f>
        <v>25901263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IFERROR(__xludf.DUMMYFUNCTION("""COMPUTED_VALUE"""),1256.88)</f>
        <v>1256.88</v>
      </c>
      <c r="D285" s="2">
        <f>IFERROR(__xludf.DUMMYFUNCTION("""COMPUTED_VALUE"""),45707.66666666667)</f>
        <v>45707.66667</v>
      </c>
      <c r="E285" s="1">
        <f>IFERROR(__xludf.DUMMYFUNCTION("""COMPUTED_VALUE"""),1265.3)</f>
        <v>1265.3</v>
      </c>
      <c r="G285" s="2">
        <f>IFERROR(__xludf.DUMMYFUNCTION("""COMPUTED_VALUE"""),45707.66666666667)</f>
        <v>45707.66667</v>
      </c>
      <c r="H285" s="1">
        <f>IFERROR(__xludf.DUMMYFUNCTION("""COMPUTED_VALUE"""),1250.54)</f>
        <v>1250.54</v>
      </c>
      <c r="J285" s="2">
        <f>IFERROR(__xludf.DUMMYFUNCTION("""COMPUTED_VALUE"""),45707.66666666667)</f>
        <v>45707.66667</v>
      </c>
      <c r="K285" s="1">
        <f>IFERROR(__xludf.DUMMYFUNCTION("""COMPUTED_VALUE"""),1263.75)</f>
        <v>1263.75</v>
      </c>
      <c r="M285" s="2">
        <f>IFERROR(__xludf.DUMMYFUNCTION("""COMPUTED_VALUE"""),45707.66666666667)</f>
        <v>45707.66667</v>
      </c>
      <c r="N285" s="1">
        <f>IFERROR(__xludf.DUMMYFUNCTION("""COMPUTED_VALUE"""),2.5717068E7)</f>
        <v>25717068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IFERROR(__xludf.DUMMYFUNCTION("""COMPUTED_VALUE"""),1262.06)</f>
        <v>1262.06</v>
      </c>
      <c r="D286" s="2">
        <f>IFERROR(__xludf.DUMMYFUNCTION("""COMPUTED_VALUE"""),45708.66666666667)</f>
        <v>45708.66667</v>
      </c>
      <c r="E286" s="1">
        <f>IFERROR(__xludf.DUMMYFUNCTION("""COMPUTED_VALUE"""),1263.92)</f>
        <v>1263.92</v>
      </c>
      <c r="G286" s="2">
        <f>IFERROR(__xludf.DUMMYFUNCTION("""COMPUTED_VALUE"""),45708.66666666667)</f>
        <v>45708.66667</v>
      </c>
      <c r="H286" s="1">
        <f>IFERROR(__xludf.DUMMYFUNCTION("""COMPUTED_VALUE"""),1251.43)</f>
        <v>1251.43</v>
      </c>
      <c r="J286" s="2">
        <f>IFERROR(__xludf.DUMMYFUNCTION("""COMPUTED_VALUE"""),45708.66666666667)</f>
        <v>45708.66667</v>
      </c>
      <c r="K286" s="1">
        <f>IFERROR(__xludf.DUMMYFUNCTION("""COMPUTED_VALUE"""),1260.6)</f>
        <v>1260.6</v>
      </c>
      <c r="M286" s="2">
        <f>IFERROR(__xludf.DUMMYFUNCTION("""COMPUTED_VALUE"""),45708.66666666667)</f>
        <v>45708.66667</v>
      </c>
      <c r="N286" s="1">
        <f>IFERROR(__xludf.DUMMYFUNCTION("""COMPUTED_VALUE"""),2.2565342E7)</f>
        <v>22565342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IFERROR(__xludf.DUMMYFUNCTION("""COMPUTED_VALUE"""),1261.66)</f>
        <v>1261.66</v>
      </c>
      <c r="D287" s="2">
        <f>IFERROR(__xludf.DUMMYFUNCTION("""COMPUTED_VALUE"""),45709.66666666667)</f>
        <v>45709.66667</v>
      </c>
      <c r="E287" s="1">
        <f>IFERROR(__xludf.DUMMYFUNCTION("""COMPUTED_VALUE"""),1263.94)</f>
        <v>1263.94</v>
      </c>
      <c r="G287" s="2">
        <f>IFERROR(__xludf.DUMMYFUNCTION("""COMPUTED_VALUE"""),45709.66666666667)</f>
        <v>45709.66667</v>
      </c>
      <c r="H287" s="1">
        <f>IFERROR(__xludf.DUMMYFUNCTION("""COMPUTED_VALUE"""),1226.24)</f>
        <v>1226.24</v>
      </c>
      <c r="J287" s="2">
        <f>IFERROR(__xludf.DUMMYFUNCTION("""COMPUTED_VALUE"""),45709.66666666667)</f>
        <v>45709.66667</v>
      </c>
      <c r="K287" s="1">
        <f>IFERROR(__xludf.DUMMYFUNCTION("""COMPUTED_VALUE"""),1231.41)</f>
        <v>1231.41</v>
      </c>
      <c r="M287" s="2">
        <f>IFERROR(__xludf.DUMMYFUNCTION("""COMPUTED_VALUE"""),45709.66666666667)</f>
        <v>45709.66667</v>
      </c>
      <c r="N287" s="1">
        <f>IFERROR(__xludf.DUMMYFUNCTION("""COMPUTED_VALUE"""),2.7425325E7)</f>
        <v>27425325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IFERROR(__xludf.DUMMYFUNCTION("""COMPUTED_VALUE"""),1232.24)</f>
        <v>1232.24</v>
      </c>
      <c r="D288" s="2">
        <f>IFERROR(__xludf.DUMMYFUNCTION("""COMPUTED_VALUE"""),45712.66666666667)</f>
        <v>45712.66667</v>
      </c>
      <c r="E288" s="1">
        <f>IFERROR(__xludf.DUMMYFUNCTION("""COMPUTED_VALUE"""),1236.71)</f>
        <v>1236.71</v>
      </c>
      <c r="G288" s="2">
        <f>IFERROR(__xludf.DUMMYFUNCTION("""COMPUTED_VALUE"""),45712.66666666667)</f>
        <v>45712.66667</v>
      </c>
      <c r="H288" s="1">
        <f>IFERROR(__xludf.DUMMYFUNCTION("""COMPUTED_VALUE"""),1223.1)</f>
        <v>1223.1</v>
      </c>
      <c r="J288" s="2">
        <f>IFERROR(__xludf.DUMMYFUNCTION("""COMPUTED_VALUE"""),45712.66666666667)</f>
        <v>45712.66667</v>
      </c>
      <c r="K288" s="1">
        <f>IFERROR(__xludf.DUMMYFUNCTION("""COMPUTED_VALUE"""),1226.44)</f>
        <v>1226.44</v>
      </c>
      <c r="M288" s="2">
        <f>IFERROR(__xludf.DUMMYFUNCTION("""COMPUTED_VALUE"""),45712.66666666667)</f>
        <v>45712.66667</v>
      </c>
      <c r="N288" s="1">
        <f>IFERROR(__xludf.DUMMYFUNCTION("""COMPUTED_VALUE"""),2.6773455E7)</f>
        <v>26773455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IFERROR(__xludf.DUMMYFUNCTION("""COMPUTED_VALUE"""),1228.09)</f>
        <v>1228.09</v>
      </c>
      <c r="D289" s="2">
        <f>IFERROR(__xludf.DUMMYFUNCTION("""COMPUTED_VALUE"""),45713.66666666667)</f>
        <v>45713.66667</v>
      </c>
      <c r="E289" s="1">
        <f>IFERROR(__xludf.DUMMYFUNCTION("""COMPUTED_VALUE"""),1237.67)</f>
        <v>1237.67</v>
      </c>
      <c r="G289" s="2">
        <f>IFERROR(__xludf.DUMMYFUNCTION("""COMPUTED_VALUE"""),45713.66666666667)</f>
        <v>45713.66667</v>
      </c>
      <c r="H289" s="1">
        <f>IFERROR(__xludf.DUMMYFUNCTION("""COMPUTED_VALUE"""),1221.13)</f>
        <v>1221.13</v>
      </c>
      <c r="J289" s="2">
        <f>IFERROR(__xludf.DUMMYFUNCTION("""COMPUTED_VALUE"""),45713.66666666667)</f>
        <v>45713.66667</v>
      </c>
      <c r="K289" s="1">
        <f>IFERROR(__xludf.DUMMYFUNCTION("""COMPUTED_VALUE"""),1230.64)</f>
        <v>1230.64</v>
      </c>
      <c r="M289" s="2">
        <f>IFERROR(__xludf.DUMMYFUNCTION("""COMPUTED_VALUE"""),45713.66666666667)</f>
        <v>45713.66667</v>
      </c>
      <c r="N289" s="1">
        <f>IFERROR(__xludf.DUMMYFUNCTION("""COMPUTED_VALUE"""),3.2044963E7)</f>
        <v>32044963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IFERROR(__xludf.DUMMYFUNCTION("""COMPUTED_VALUE"""),1232.93)</f>
        <v>1232.93</v>
      </c>
      <c r="D290" s="2">
        <f>IFERROR(__xludf.DUMMYFUNCTION("""COMPUTED_VALUE"""),45714.66666666667)</f>
        <v>45714.66667</v>
      </c>
      <c r="E290" s="1">
        <f>IFERROR(__xludf.DUMMYFUNCTION("""COMPUTED_VALUE"""),1241.37)</f>
        <v>1241.37</v>
      </c>
      <c r="G290" s="2">
        <f>IFERROR(__xludf.DUMMYFUNCTION("""COMPUTED_VALUE"""),45714.66666666667)</f>
        <v>45714.66667</v>
      </c>
      <c r="H290" s="1">
        <f>IFERROR(__xludf.DUMMYFUNCTION("""COMPUTED_VALUE"""),1227.19)</f>
        <v>1227.19</v>
      </c>
      <c r="J290" s="2">
        <f>IFERROR(__xludf.DUMMYFUNCTION("""COMPUTED_VALUE"""),45714.66666666667)</f>
        <v>45714.66667</v>
      </c>
      <c r="K290" s="1">
        <f>IFERROR(__xludf.DUMMYFUNCTION("""COMPUTED_VALUE"""),1227.7)</f>
        <v>1227.7</v>
      </c>
      <c r="M290" s="2">
        <f>IFERROR(__xludf.DUMMYFUNCTION("""COMPUTED_VALUE"""),45714.66666666667)</f>
        <v>45714.66667</v>
      </c>
      <c r="N290" s="1">
        <f>IFERROR(__xludf.DUMMYFUNCTION("""COMPUTED_VALUE"""),2.1748088E7)</f>
        <v>21748088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IFERROR(__xludf.DUMMYFUNCTION("""COMPUTED_VALUE"""),1227.92)</f>
        <v>1227.92</v>
      </c>
      <c r="D291" s="2">
        <f>IFERROR(__xludf.DUMMYFUNCTION("""COMPUTED_VALUE"""),45715.66666666667)</f>
        <v>45715.66667</v>
      </c>
      <c r="E291" s="1">
        <f>IFERROR(__xludf.DUMMYFUNCTION("""COMPUTED_VALUE"""),1239.89)</f>
        <v>1239.89</v>
      </c>
      <c r="G291" s="2">
        <f>IFERROR(__xludf.DUMMYFUNCTION("""COMPUTED_VALUE"""),45715.66666666667)</f>
        <v>45715.66667</v>
      </c>
      <c r="H291" s="1">
        <f>IFERROR(__xludf.DUMMYFUNCTION("""COMPUTED_VALUE"""),1219.31)</f>
        <v>1219.31</v>
      </c>
      <c r="J291" s="2">
        <f>IFERROR(__xludf.DUMMYFUNCTION("""COMPUTED_VALUE"""),45715.66666666667)</f>
        <v>45715.66667</v>
      </c>
      <c r="K291" s="1">
        <f>IFERROR(__xludf.DUMMYFUNCTION("""COMPUTED_VALUE"""),1219.97)</f>
        <v>1219.97</v>
      </c>
      <c r="M291" s="2">
        <f>IFERROR(__xludf.DUMMYFUNCTION("""COMPUTED_VALUE"""),45715.66666666667)</f>
        <v>45715.66667</v>
      </c>
      <c r="N291" s="1">
        <f>IFERROR(__xludf.DUMMYFUNCTION("""COMPUTED_VALUE"""),2.3050659E7)</f>
        <v>23050659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IFERROR(__xludf.DUMMYFUNCTION("""COMPUTED_VALUE"""),1222.64)</f>
        <v>1222.64</v>
      </c>
      <c r="D292" s="2">
        <f>IFERROR(__xludf.DUMMYFUNCTION("""COMPUTED_VALUE"""),45716.66666666667)</f>
        <v>45716.66667</v>
      </c>
      <c r="E292" s="1">
        <f>IFERROR(__xludf.DUMMYFUNCTION("""COMPUTED_VALUE"""),1238.31)</f>
        <v>1238.31</v>
      </c>
      <c r="G292" s="2">
        <f>IFERROR(__xludf.DUMMYFUNCTION("""COMPUTED_VALUE"""),45716.66666666667)</f>
        <v>45716.66667</v>
      </c>
      <c r="H292" s="1">
        <f>IFERROR(__xludf.DUMMYFUNCTION("""COMPUTED_VALUE"""),1216.17)</f>
        <v>1216.17</v>
      </c>
      <c r="J292" s="2">
        <f>IFERROR(__xludf.DUMMYFUNCTION("""COMPUTED_VALUE"""),45716.66666666667)</f>
        <v>45716.66667</v>
      </c>
      <c r="K292" s="1">
        <f>IFERROR(__xludf.DUMMYFUNCTION("""COMPUTED_VALUE"""),1236.87)</f>
        <v>1236.87</v>
      </c>
      <c r="M292" s="2">
        <f>IFERROR(__xludf.DUMMYFUNCTION("""COMPUTED_VALUE"""),45716.66666666667)</f>
        <v>45716.66667</v>
      </c>
      <c r="N292" s="1">
        <f>IFERROR(__xludf.DUMMYFUNCTION("""COMPUTED_VALUE"""),3.4986488E7)</f>
        <v>34986488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IFERROR(__xludf.DUMMYFUNCTION("""COMPUTED_VALUE"""),1239.75)</f>
        <v>1239.75</v>
      </c>
      <c r="D293" s="2">
        <f>IFERROR(__xludf.DUMMYFUNCTION("""COMPUTED_VALUE"""),45719.66666666667)</f>
        <v>45719.66667</v>
      </c>
      <c r="E293" s="1">
        <f>IFERROR(__xludf.DUMMYFUNCTION("""COMPUTED_VALUE"""),1248.1)</f>
        <v>1248.1</v>
      </c>
      <c r="G293" s="2">
        <f>IFERROR(__xludf.DUMMYFUNCTION("""COMPUTED_VALUE"""),45719.66666666667)</f>
        <v>45719.66667</v>
      </c>
      <c r="H293" s="1">
        <f>IFERROR(__xludf.DUMMYFUNCTION("""COMPUTED_VALUE"""),1206.19)</f>
        <v>1206.19</v>
      </c>
      <c r="J293" s="2">
        <f>IFERROR(__xludf.DUMMYFUNCTION("""COMPUTED_VALUE"""),45719.66666666667)</f>
        <v>45719.66667</v>
      </c>
      <c r="K293" s="1">
        <f>IFERROR(__xludf.DUMMYFUNCTION("""COMPUTED_VALUE"""),1212.09)</f>
        <v>1212.09</v>
      </c>
      <c r="M293" s="2">
        <f>IFERROR(__xludf.DUMMYFUNCTION("""COMPUTED_VALUE"""),45719.66666666667)</f>
        <v>45719.66667</v>
      </c>
      <c r="N293" s="1">
        <f>IFERROR(__xludf.DUMMYFUNCTION("""COMPUTED_VALUE"""),3.1713706E7)</f>
        <v>31713706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IFERROR(__xludf.DUMMYFUNCTION("""COMPUTED_VALUE"""),1206.0)</f>
        <v>1206</v>
      </c>
      <c r="D294" s="2">
        <f>IFERROR(__xludf.DUMMYFUNCTION("""COMPUTED_VALUE"""),45720.66666666667)</f>
        <v>45720.66667</v>
      </c>
      <c r="E294" s="1">
        <f>IFERROR(__xludf.DUMMYFUNCTION("""COMPUTED_VALUE"""),1206.0)</f>
        <v>1206</v>
      </c>
      <c r="G294" s="2">
        <f>IFERROR(__xludf.DUMMYFUNCTION("""COMPUTED_VALUE"""),45720.66666666667)</f>
        <v>45720.66667</v>
      </c>
      <c r="H294" s="1">
        <f>IFERROR(__xludf.DUMMYFUNCTION("""COMPUTED_VALUE"""),1173.95)</f>
        <v>1173.95</v>
      </c>
      <c r="J294" s="2">
        <f>IFERROR(__xludf.DUMMYFUNCTION("""COMPUTED_VALUE"""),45720.66666666667)</f>
        <v>45720.66667</v>
      </c>
      <c r="K294" s="1">
        <f>IFERROR(__xludf.DUMMYFUNCTION("""COMPUTED_VALUE"""),1182.34)</f>
        <v>1182.34</v>
      </c>
      <c r="M294" s="2">
        <f>IFERROR(__xludf.DUMMYFUNCTION("""COMPUTED_VALUE"""),45720.66666666667)</f>
        <v>45720.66667</v>
      </c>
      <c r="N294" s="1">
        <f>IFERROR(__xludf.DUMMYFUNCTION("""COMPUTED_VALUE"""),3.9604025E7)</f>
        <v>39604025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IFERROR(__xludf.DUMMYFUNCTION("""COMPUTED_VALUE"""),1187.04)</f>
        <v>1187.04</v>
      </c>
      <c r="D295" s="2">
        <f>IFERROR(__xludf.DUMMYFUNCTION("""COMPUTED_VALUE"""),45721.66666666667)</f>
        <v>45721.66667</v>
      </c>
      <c r="E295" s="1">
        <f>IFERROR(__xludf.DUMMYFUNCTION("""COMPUTED_VALUE"""),1208.79)</f>
        <v>1208.79</v>
      </c>
      <c r="G295" s="2">
        <f>IFERROR(__xludf.DUMMYFUNCTION("""COMPUTED_VALUE"""),45721.66666666667)</f>
        <v>45721.66667</v>
      </c>
      <c r="H295" s="1">
        <f>IFERROR(__xludf.DUMMYFUNCTION("""COMPUTED_VALUE"""),1186.68)</f>
        <v>1186.68</v>
      </c>
      <c r="J295" s="2">
        <f>IFERROR(__xludf.DUMMYFUNCTION("""COMPUTED_VALUE"""),45721.66666666667)</f>
        <v>45721.66667</v>
      </c>
      <c r="K295" s="1">
        <f>IFERROR(__xludf.DUMMYFUNCTION("""COMPUTED_VALUE"""),1207.44)</f>
        <v>1207.44</v>
      </c>
      <c r="M295" s="2">
        <f>IFERROR(__xludf.DUMMYFUNCTION("""COMPUTED_VALUE"""),45721.66666666667)</f>
        <v>45721.66667</v>
      </c>
      <c r="N295" s="1">
        <f>IFERROR(__xludf.DUMMYFUNCTION("""COMPUTED_VALUE"""),3.4807446E7)</f>
        <v>34807446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IFERROR(__xludf.DUMMYFUNCTION("""COMPUTED_VALUE"""),1201.85)</f>
        <v>1201.85</v>
      </c>
      <c r="D296" s="2">
        <f>IFERROR(__xludf.DUMMYFUNCTION("""COMPUTED_VALUE"""),45722.66666666667)</f>
        <v>45722.66667</v>
      </c>
      <c r="E296" s="1">
        <f>IFERROR(__xludf.DUMMYFUNCTION("""COMPUTED_VALUE"""),1207.69)</f>
        <v>1207.69</v>
      </c>
      <c r="G296" s="2">
        <f>IFERROR(__xludf.DUMMYFUNCTION("""COMPUTED_VALUE"""),45722.66666666667)</f>
        <v>45722.66667</v>
      </c>
      <c r="H296" s="1">
        <f>IFERROR(__xludf.DUMMYFUNCTION("""COMPUTED_VALUE"""),1190.06)</f>
        <v>1190.06</v>
      </c>
      <c r="J296" s="2">
        <f>IFERROR(__xludf.DUMMYFUNCTION("""COMPUTED_VALUE"""),45722.66666666667)</f>
        <v>45722.66667</v>
      </c>
      <c r="K296" s="1">
        <f>IFERROR(__xludf.DUMMYFUNCTION("""COMPUTED_VALUE"""),1202.15)</f>
        <v>1202.15</v>
      </c>
      <c r="M296" s="2">
        <f>IFERROR(__xludf.DUMMYFUNCTION("""COMPUTED_VALUE"""),45722.66666666667)</f>
        <v>45722.66667</v>
      </c>
      <c r="N296" s="1">
        <f>IFERROR(__xludf.DUMMYFUNCTION("""COMPUTED_VALUE"""),3.1666698E7)</f>
        <v>31666698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IFERROR(__xludf.DUMMYFUNCTION("""COMPUTED_VALUE"""),1197.21)</f>
        <v>1197.21</v>
      </c>
      <c r="D297" s="2">
        <f>IFERROR(__xludf.DUMMYFUNCTION("""COMPUTED_VALUE"""),45723.66666666667)</f>
        <v>45723.66667</v>
      </c>
      <c r="E297" s="1">
        <f>IFERROR(__xludf.DUMMYFUNCTION("""COMPUTED_VALUE"""),1220.78)</f>
        <v>1220.78</v>
      </c>
      <c r="G297" s="2">
        <f>IFERROR(__xludf.DUMMYFUNCTION("""COMPUTED_VALUE"""),45723.66666666667)</f>
        <v>45723.66667</v>
      </c>
      <c r="H297" s="1">
        <f>IFERROR(__xludf.DUMMYFUNCTION("""COMPUTED_VALUE"""),1191.65)</f>
        <v>1191.65</v>
      </c>
      <c r="J297" s="2">
        <f>IFERROR(__xludf.DUMMYFUNCTION("""COMPUTED_VALUE"""),45723.66666666667)</f>
        <v>45723.66667</v>
      </c>
      <c r="K297" s="1">
        <f>IFERROR(__xludf.DUMMYFUNCTION("""COMPUTED_VALUE"""),1217.85)</f>
        <v>1217.85</v>
      </c>
      <c r="M297" s="2">
        <f>IFERROR(__xludf.DUMMYFUNCTION("""COMPUTED_VALUE"""),45723.66666666667)</f>
        <v>45723.66667</v>
      </c>
      <c r="N297" s="1">
        <f>IFERROR(__xludf.DUMMYFUNCTION("""COMPUTED_VALUE"""),3.7633026E7)</f>
        <v>37633026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IFERROR(__xludf.DUMMYFUNCTION("""COMPUTED_VALUE"""),1209.93)</f>
        <v>1209.93</v>
      </c>
      <c r="D298" s="2">
        <f>IFERROR(__xludf.DUMMYFUNCTION("""COMPUTED_VALUE"""),45726.66666666667)</f>
        <v>45726.66667</v>
      </c>
      <c r="E298" s="1">
        <f>IFERROR(__xludf.DUMMYFUNCTION("""COMPUTED_VALUE"""),1212.93)</f>
        <v>1212.93</v>
      </c>
      <c r="G298" s="2">
        <f>IFERROR(__xludf.DUMMYFUNCTION("""COMPUTED_VALUE"""),45726.66666666667)</f>
        <v>45726.66667</v>
      </c>
      <c r="H298" s="1">
        <f>IFERROR(__xludf.DUMMYFUNCTION("""COMPUTED_VALUE"""),1181.95)</f>
        <v>1181.95</v>
      </c>
      <c r="J298" s="2">
        <f>IFERROR(__xludf.DUMMYFUNCTION("""COMPUTED_VALUE"""),45726.66666666667)</f>
        <v>45726.66667</v>
      </c>
      <c r="K298" s="1">
        <f>IFERROR(__xludf.DUMMYFUNCTION("""COMPUTED_VALUE"""),1188.65)</f>
        <v>1188.65</v>
      </c>
      <c r="M298" s="2">
        <f>IFERROR(__xludf.DUMMYFUNCTION("""COMPUTED_VALUE"""),45726.66666666667)</f>
        <v>45726.66667</v>
      </c>
      <c r="N298" s="1">
        <f>IFERROR(__xludf.DUMMYFUNCTION("""COMPUTED_VALUE"""),3.5907587E7)</f>
        <v>35907587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IFERROR(__xludf.DUMMYFUNCTION("""COMPUTED_VALUE"""),1187.66)</f>
        <v>1187.66</v>
      </c>
      <c r="D299" s="2">
        <f>IFERROR(__xludf.DUMMYFUNCTION("""COMPUTED_VALUE"""),45727.66666666667)</f>
        <v>45727.66667</v>
      </c>
      <c r="E299" s="1">
        <f>IFERROR(__xludf.DUMMYFUNCTION("""COMPUTED_VALUE"""),1188.4)</f>
        <v>1188.4</v>
      </c>
      <c r="G299" s="2">
        <f>IFERROR(__xludf.DUMMYFUNCTION("""COMPUTED_VALUE"""),45727.66666666667)</f>
        <v>45727.66667</v>
      </c>
      <c r="H299" s="1">
        <f>IFERROR(__xludf.DUMMYFUNCTION("""COMPUTED_VALUE"""),1165.65)</f>
        <v>1165.65</v>
      </c>
      <c r="J299" s="2">
        <f>IFERROR(__xludf.DUMMYFUNCTION("""COMPUTED_VALUE"""),45727.66666666667)</f>
        <v>45727.66667</v>
      </c>
      <c r="K299" s="1">
        <f>IFERROR(__xludf.DUMMYFUNCTION("""COMPUTED_VALUE"""),1172.8)</f>
        <v>1172.8</v>
      </c>
      <c r="M299" s="2">
        <f>IFERROR(__xludf.DUMMYFUNCTION("""COMPUTED_VALUE"""),45727.66666666667)</f>
        <v>45727.66667</v>
      </c>
      <c r="N299" s="1">
        <f>IFERROR(__xludf.DUMMYFUNCTION("""COMPUTED_VALUE"""),3.340948E7)</f>
        <v>33409480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IFERROR(__xludf.DUMMYFUNCTION("""COMPUTED_VALUE"""),1177.06)</f>
        <v>1177.06</v>
      </c>
      <c r="D300" s="2">
        <f>IFERROR(__xludf.DUMMYFUNCTION("""COMPUTED_VALUE"""),45728.66666666667)</f>
        <v>45728.66667</v>
      </c>
      <c r="E300" s="1">
        <f>IFERROR(__xludf.DUMMYFUNCTION("""COMPUTED_VALUE"""),1185.22)</f>
        <v>1185.22</v>
      </c>
      <c r="G300" s="2">
        <f>IFERROR(__xludf.DUMMYFUNCTION("""COMPUTED_VALUE"""),45728.66666666667)</f>
        <v>45728.66667</v>
      </c>
      <c r="H300" s="1">
        <f>IFERROR(__xludf.DUMMYFUNCTION("""COMPUTED_VALUE"""),1160.62)</f>
        <v>1160.62</v>
      </c>
      <c r="J300" s="2">
        <f>IFERROR(__xludf.DUMMYFUNCTION("""COMPUTED_VALUE"""),45728.66666666667)</f>
        <v>45728.66667</v>
      </c>
      <c r="K300" s="1">
        <f>IFERROR(__xludf.DUMMYFUNCTION("""COMPUTED_VALUE"""),1161.19)</f>
        <v>1161.19</v>
      </c>
      <c r="M300" s="2">
        <f>IFERROR(__xludf.DUMMYFUNCTION("""COMPUTED_VALUE"""),45728.66666666667)</f>
        <v>45728.66667</v>
      </c>
      <c r="N300" s="1">
        <f>IFERROR(__xludf.DUMMYFUNCTION("""COMPUTED_VALUE"""),3.0428154E7)</f>
        <v>30428154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IFERROR(__xludf.DUMMYFUNCTION("""COMPUTED_VALUE"""),1159.54)</f>
        <v>1159.54</v>
      </c>
      <c r="D301" s="2">
        <f>IFERROR(__xludf.DUMMYFUNCTION("""COMPUTED_VALUE"""),45729.66666666667)</f>
        <v>45729.66667</v>
      </c>
      <c r="E301" s="1">
        <f>IFERROR(__xludf.DUMMYFUNCTION("""COMPUTED_VALUE"""),1164.96)</f>
        <v>1164.96</v>
      </c>
      <c r="G301" s="2">
        <f>IFERROR(__xludf.DUMMYFUNCTION("""COMPUTED_VALUE"""),45729.66666666667)</f>
        <v>45729.66667</v>
      </c>
      <c r="H301" s="1">
        <f>IFERROR(__xludf.DUMMYFUNCTION("""COMPUTED_VALUE"""),1138.54)</f>
        <v>1138.54</v>
      </c>
      <c r="J301" s="2">
        <f>IFERROR(__xludf.DUMMYFUNCTION("""COMPUTED_VALUE"""),45729.66666666667)</f>
        <v>45729.66667</v>
      </c>
      <c r="K301" s="1">
        <f>IFERROR(__xludf.DUMMYFUNCTION("""COMPUTED_VALUE"""),1140.42)</f>
        <v>1140.42</v>
      </c>
      <c r="M301" s="2">
        <f>IFERROR(__xludf.DUMMYFUNCTION("""COMPUTED_VALUE"""),45729.66666666667)</f>
        <v>45729.66667</v>
      </c>
      <c r="N301" s="1">
        <f>IFERROR(__xludf.DUMMYFUNCTION("""COMPUTED_VALUE"""),2.6645831E7)</f>
        <v>26645831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IFERROR(__xludf.DUMMYFUNCTION("""COMPUTED_VALUE"""),1150.66)</f>
        <v>1150.66</v>
      </c>
      <c r="D302" s="2">
        <f>IFERROR(__xludf.DUMMYFUNCTION("""COMPUTED_VALUE"""),45730.66666666667)</f>
        <v>45730.66667</v>
      </c>
      <c r="E302" s="1">
        <f>IFERROR(__xludf.DUMMYFUNCTION("""COMPUTED_VALUE"""),1166.5)</f>
        <v>1166.5</v>
      </c>
      <c r="G302" s="2">
        <f>IFERROR(__xludf.DUMMYFUNCTION("""COMPUTED_VALUE"""),45730.66666666667)</f>
        <v>45730.66667</v>
      </c>
      <c r="H302" s="1">
        <f>IFERROR(__xludf.DUMMYFUNCTION("""COMPUTED_VALUE"""),1148.52)</f>
        <v>1148.52</v>
      </c>
      <c r="J302" s="2">
        <f>IFERROR(__xludf.DUMMYFUNCTION("""COMPUTED_VALUE"""),45730.66666666667)</f>
        <v>45730.66667</v>
      </c>
      <c r="K302" s="1">
        <f>IFERROR(__xludf.DUMMYFUNCTION("""COMPUTED_VALUE"""),1165.35)</f>
        <v>1165.35</v>
      </c>
      <c r="M302" s="2">
        <f>IFERROR(__xludf.DUMMYFUNCTION("""COMPUTED_VALUE"""),45730.66666666667)</f>
        <v>45730.66667</v>
      </c>
      <c r="N302" s="1">
        <f>IFERROR(__xludf.DUMMYFUNCTION("""COMPUTED_VALUE"""),2.2783304E7)</f>
        <v>22783304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IFERROR(__xludf.DUMMYFUNCTION("""COMPUTED_VALUE"""),1163.19)</f>
        <v>1163.19</v>
      </c>
      <c r="D303" s="2">
        <f>IFERROR(__xludf.DUMMYFUNCTION("""COMPUTED_VALUE"""),45733.66666666667)</f>
        <v>45733.66667</v>
      </c>
      <c r="E303" s="1">
        <f>IFERROR(__xludf.DUMMYFUNCTION("""COMPUTED_VALUE"""),1182.58)</f>
        <v>1182.58</v>
      </c>
      <c r="G303" s="2">
        <f>IFERROR(__xludf.DUMMYFUNCTION("""COMPUTED_VALUE"""),45733.66666666667)</f>
        <v>45733.66667</v>
      </c>
      <c r="H303" s="1">
        <f>IFERROR(__xludf.DUMMYFUNCTION("""COMPUTED_VALUE"""),1161.53)</f>
        <v>1161.53</v>
      </c>
      <c r="J303" s="2">
        <f>IFERROR(__xludf.DUMMYFUNCTION("""COMPUTED_VALUE"""),45733.66666666667)</f>
        <v>45733.66667</v>
      </c>
      <c r="K303" s="1">
        <f>IFERROR(__xludf.DUMMYFUNCTION("""COMPUTED_VALUE"""),1178.64)</f>
        <v>1178.64</v>
      </c>
      <c r="M303" s="2">
        <f>IFERROR(__xludf.DUMMYFUNCTION("""COMPUTED_VALUE"""),45733.66666666667)</f>
        <v>45733.66667</v>
      </c>
      <c r="N303" s="1">
        <f>IFERROR(__xludf.DUMMYFUNCTION("""COMPUTED_VALUE"""),2.4541472E7)</f>
        <v>24541472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IFERROR(__xludf.DUMMYFUNCTION("""COMPUTED_VALUE"""),1174.98)</f>
        <v>1174.98</v>
      </c>
      <c r="D304" s="2">
        <f>IFERROR(__xludf.DUMMYFUNCTION("""COMPUTED_VALUE"""),45734.66666666667)</f>
        <v>45734.66667</v>
      </c>
      <c r="E304" s="1">
        <f>IFERROR(__xludf.DUMMYFUNCTION("""COMPUTED_VALUE"""),1176.0)</f>
        <v>1176</v>
      </c>
      <c r="G304" s="2">
        <f>IFERROR(__xludf.DUMMYFUNCTION("""COMPUTED_VALUE"""),45734.66666666667)</f>
        <v>45734.66667</v>
      </c>
      <c r="H304" s="1">
        <f>IFERROR(__xludf.DUMMYFUNCTION("""COMPUTED_VALUE"""),1161.62)</f>
        <v>1161.62</v>
      </c>
      <c r="J304" s="2">
        <f>IFERROR(__xludf.DUMMYFUNCTION("""COMPUTED_VALUE"""),45734.66666666667)</f>
        <v>45734.66667</v>
      </c>
      <c r="K304" s="1">
        <f>IFERROR(__xludf.DUMMYFUNCTION("""COMPUTED_VALUE"""),1168.88)</f>
        <v>1168.88</v>
      </c>
      <c r="M304" s="2">
        <f>IFERROR(__xludf.DUMMYFUNCTION("""COMPUTED_VALUE"""),45734.66666666667)</f>
        <v>45734.66667</v>
      </c>
      <c r="N304" s="1">
        <f>IFERROR(__xludf.DUMMYFUNCTION("""COMPUTED_VALUE"""),2.3741873E7)</f>
        <v>23741873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IFERROR(__xludf.DUMMYFUNCTION("""COMPUTED_VALUE"""),1169.48)</f>
        <v>1169.48</v>
      </c>
      <c r="D305" s="2">
        <f>IFERROR(__xludf.DUMMYFUNCTION("""COMPUTED_VALUE"""),45735.66666666667)</f>
        <v>45735.66667</v>
      </c>
      <c r="E305" s="1">
        <f>IFERROR(__xludf.DUMMYFUNCTION("""COMPUTED_VALUE"""),1188.26)</f>
        <v>1188.26</v>
      </c>
      <c r="G305" s="2">
        <f>IFERROR(__xludf.DUMMYFUNCTION("""COMPUTED_VALUE"""),45735.66666666667)</f>
        <v>45735.66667</v>
      </c>
      <c r="H305" s="1">
        <f>IFERROR(__xludf.DUMMYFUNCTION("""COMPUTED_VALUE"""),1168.69)</f>
        <v>1168.69</v>
      </c>
      <c r="J305" s="2">
        <f>IFERROR(__xludf.DUMMYFUNCTION("""COMPUTED_VALUE"""),45735.66666666667)</f>
        <v>45735.66667</v>
      </c>
      <c r="K305" s="1">
        <f>IFERROR(__xludf.DUMMYFUNCTION("""COMPUTED_VALUE"""),1182.6)</f>
        <v>1182.6</v>
      </c>
      <c r="M305" s="2">
        <f>IFERROR(__xludf.DUMMYFUNCTION("""COMPUTED_VALUE"""),45735.66666666667)</f>
        <v>45735.66667</v>
      </c>
      <c r="N305" s="1">
        <f>IFERROR(__xludf.DUMMYFUNCTION("""COMPUTED_VALUE"""),2.6463841E7)</f>
        <v>26463841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IFERROR(__xludf.DUMMYFUNCTION("""COMPUTED_VALUE"""),1174.06)</f>
        <v>1174.06</v>
      </c>
      <c r="D306" s="2">
        <f>IFERROR(__xludf.DUMMYFUNCTION("""COMPUTED_VALUE"""),45736.66666666667)</f>
        <v>45736.66667</v>
      </c>
      <c r="E306" s="1">
        <f>IFERROR(__xludf.DUMMYFUNCTION("""COMPUTED_VALUE"""),1181.21)</f>
        <v>1181.21</v>
      </c>
      <c r="G306" s="2">
        <f>IFERROR(__xludf.DUMMYFUNCTION("""COMPUTED_VALUE"""),45736.66666666667)</f>
        <v>45736.66667</v>
      </c>
      <c r="H306" s="1">
        <f>IFERROR(__xludf.DUMMYFUNCTION("""COMPUTED_VALUE"""),1166.76)</f>
        <v>1166.76</v>
      </c>
      <c r="J306" s="2">
        <f>IFERROR(__xludf.DUMMYFUNCTION("""COMPUTED_VALUE"""),45736.66666666667)</f>
        <v>45736.66667</v>
      </c>
      <c r="K306" s="1">
        <f>IFERROR(__xludf.DUMMYFUNCTION("""COMPUTED_VALUE"""),1172.04)</f>
        <v>1172.04</v>
      </c>
      <c r="M306" s="2">
        <f>IFERROR(__xludf.DUMMYFUNCTION("""COMPUTED_VALUE"""),45736.66666666667)</f>
        <v>45736.66667</v>
      </c>
      <c r="N306" s="1">
        <f>IFERROR(__xludf.DUMMYFUNCTION("""COMPUTED_VALUE"""),2.3016752E7)</f>
        <v>23016752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IFERROR(__xludf.DUMMYFUNCTION("""COMPUTED_VALUE"""),1170.92)</f>
        <v>1170.92</v>
      </c>
      <c r="D307" s="2">
        <f>IFERROR(__xludf.DUMMYFUNCTION("""COMPUTED_VALUE"""),45737.66666666667)</f>
        <v>45737.66667</v>
      </c>
      <c r="E307" s="1">
        <f>IFERROR(__xludf.DUMMYFUNCTION("""COMPUTED_VALUE"""),1170.92)</f>
        <v>1170.92</v>
      </c>
      <c r="G307" s="2">
        <f>IFERROR(__xludf.DUMMYFUNCTION("""COMPUTED_VALUE"""),45737.66666666667)</f>
        <v>45737.66667</v>
      </c>
      <c r="H307" s="1">
        <f>IFERROR(__xludf.DUMMYFUNCTION("""COMPUTED_VALUE"""),1149.32)</f>
        <v>1149.32</v>
      </c>
      <c r="J307" s="2">
        <f>IFERROR(__xludf.DUMMYFUNCTION("""COMPUTED_VALUE"""),45737.66666666667)</f>
        <v>45737.66667</v>
      </c>
      <c r="K307" s="1">
        <f>IFERROR(__xludf.DUMMYFUNCTION("""COMPUTED_VALUE"""),1163.26)</f>
        <v>1163.26</v>
      </c>
      <c r="M307" s="2">
        <f>IFERROR(__xludf.DUMMYFUNCTION("""COMPUTED_VALUE"""),45737.66666666667)</f>
        <v>45737.66667</v>
      </c>
      <c r="N307" s="1">
        <f>IFERROR(__xludf.DUMMYFUNCTION("""COMPUTED_VALUE"""),5.3784688E7)</f>
        <v>53784688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IFERROR(__xludf.DUMMYFUNCTION("""COMPUTED_VALUE"""),1171.71)</f>
        <v>1171.71</v>
      </c>
      <c r="D308" s="2">
        <f>IFERROR(__xludf.DUMMYFUNCTION("""COMPUTED_VALUE"""),45740.66666666667)</f>
        <v>45740.66667</v>
      </c>
      <c r="E308" s="1">
        <f>IFERROR(__xludf.DUMMYFUNCTION("""COMPUTED_VALUE"""),1190.66)</f>
        <v>1190.66</v>
      </c>
      <c r="G308" s="2">
        <f>IFERROR(__xludf.DUMMYFUNCTION("""COMPUTED_VALUE"""),45740.66666666667)</f>
        <v>45740.66667</v>
      </c>
      <c r="H308" s="1">
        <f>IFERROR(__xludf.DUMMYFUNCTION("""COMPUTED_VALUE"""),1171.71)</f>
        <v>1171.71</v>
      </c>
      <c r="J308" s="2">
        <f>IFERROR(__xludf.DUMMYFUNCTION("""COMPUTED_VALUE"""),45740.66666666667)</f>
        <v>45740.66667</v>
      </c>
      <c r="K308" s="1">
        <f>IFERROR(__xludf.DUMMYFUNCTION("""COMPUTED_VALUE"""),1189.66)</f>
        <v>1189.66</v>
      </c>
      <c r="M308" s="2">
        <f>IFERROR(__xludf.DUMMYFUNCTION("""COMPUTED_VALUE"""),45740.66666666667)</f>
        <v>45740.66667</v>
      </c>
      <c r="N308" s="1">
        <f>IFERROR(__xludf.DUMMYFUNCTION("""COMPUTED_VALUE"""),2.3022348E7)</f>
        <v>23022348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IFERROR(__xludf.DUMMYFUNCTION("""COMPUTED_VALUE"""),1191.93)</f>
        <v>1191.93</v>
      </c>
      <c r="D309" s="2">
        <f>IFERROR(__xludf.DUMMYFUNCTION("""COMPUTED_VALUE"""),45741.66666666667)</f>
        <v>45741.66667</v>
      </c>
      <c r="E309" s="1">
        <f>IFERROR(__xludf.DUMMYFUNCTION("""COMPUTED_VALUE"""),1198.31)</f>
        <v>1198.31</v>
      </c>
      <c r="G309" s="2">
        <f>IFERROR(__xludf.DUMMYFUNCTION("""COMPUTED_VALUE"""),45741.66666666667)</f>
        <v>45741.66667</v>
      </c>
      <c r="H309" s="1">
        <f>IFERROR(__xludf.DUMMYFUNCTION("""COMPUTED_VALUE"""),1183.56)</f>
        <v>1183.56</v>
      </c>
      <c r="J309" s="2">
        <f>IFERROR(__xludf.DUMMYFUNCTION("""COMPUTED_VALUE"""),45741.66666666667)</f>
        <v>45741.66667</v>
      </c>
      <c r="K309" s="1">
        <f>IFERROR(__xludf.DUMMYFUNCTION("""COMPUTED_VALUE"""),1192.81)</f>
        <v>1192.81</v>
      </c>
      <c r="M309" s="2">
        <f>IFERROR(__xludf.DUMMYFUNCTION("""COMPUTED_VALUE"""),45741.66666666667)</f>
        <v>45741.66667</v>
      </c>
      <c r="N309" s="1">
        <f>IFERROR(__xludf.DUMMYFUNCTION("""COMPUTED_VALUE"""),2.1534712E7)</f>
        <v>21534712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IFERROR(__xludf.DUMMYFUNCTION("""COMPUTED_VALUE"""),1192.88)</f>
        <v>1192.88</v>
      </c>
      <c r="D310" s="2">
        <f>IFERROR(__xludf.DUMMYFUNCTION("""COMPUTED_VALUE"""),45742.66666666667)</f>
        <v>45742.66667</v>
      </c>
      <c r="E310" s="1">
        <f>IFERROR(__xludf.DUMMYFUNCTION("""COMPUTED_VALUE"""),1201.01)</f>
        <v>1201.01</v>
      </c>
      <c r="G310" s="2">
        <f>IFERROR(__xludf.DUMMYFUNCTION("""COMPUTED_VALUE"""),45742.66666666667)</f>
        <v>45742.66667</v>
      </c>
      <c r="H310" s="1">
        <f>IFERROR(__xludf.DUMMYFUNCTION("""COMPUTED_VALUE"""),1179.73)</f>
        <v>1179.73</v>
      </c>
      <c r="J310" s="2">
        <f>IFERROR(__xludf.DUMMYFUNCTION("""COMPUTED_VALUE"""),45742.66666666667)</f>
        <v>45742.66667</v>
      </c>
      <c r="K310" s="1">
        <f>IFERROR(__xludf.DUMMYFUNCTION("""COMPUTED_VALUE"""),1184.99)</f>
        <v>1184.99</v>
      </c>
      <c r="M310" s="2">
        <f>IFERROR(__xludf.DUMMYFUNCTION("""COMPUTED_VALUE"""),45742.66666666667)</f>
        <v>45742.66667</v>
      </c>
      <c r="N310" s="1">
        <f>IFERROR(__xludf.DUMMYFUNCTION("""COMPUTED_VALUE"""),2.0475293E7)</f>
        <v>20475293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IFERROR(__xludf.DUMMYFUNCTION("""COMPUTED_VALUE"""),1183.0)</f>
        <v>1183</v>
      </c>
      <c r="D311" s="2">
        <f>IFERROR(__xludf.DUMMYFUNCTION("""COMPUTED_VALUE"""),45743.66666666667)</f>
        <v>45743.66667</v>
      </c>
      <c r="E311" s="1">
        <f>IFERROR(__xludf.DUMMYFUNCTION("""COMPUTED_VALUE"""),1183.0)</f>
        <v>1183</v>
      </c>
      <c r="G311" s="2">
        <f>IFERROR(__xludf.DUMMYFUNCTION("""COMPUTED_VALUE"""),45743.66666666667)</f>
        <v>45743.66667</v>
      </c>
      <c r="H311" s="1">
        <f>IFERROR(__xludf.DUMMYFUNCTION("""COMPUTED_VALUE"""),1165.35)</f>
        <v>1165.35</v>
      </c>
      <c r="J311" s="2">
        <f>IFERROR(__xludf.DUMMYFUNCTION("""COMPUTED_VALUE"""),45743.66666666667)</f>
        <v>45743.66667</v>
      </c>
      <c r="K311" s="1">
        <f>IFERROR(__xludf.DUMMYFUNCTION("""COMPUTED_VALUE"""),1173.11)</f>
        <v>1173.11</v>
      </c>
      <c r="M311" s="2">
        <f>IFERROR(__xludf.DUMMYFUNCTION("""COMPUTED_VALUE"""),45743.66666666667)</f>
        <v>45743.66667</v>
      </c>
      <c r="N311" s="1">
        <f>IFERROR(__xludf.DUMMYFUNCTION("""COMPUTED_VALUE"""),2.1530275E7)</f>
        <v>21530275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IFERROR(__xludf.DUMMYFUNCTION("""COMPUTED_VALUE"""),1171.54)</f>
        <v>1171.54</v>
      </c>
      <c r="D312" s="2">
        <f>IFERROR(__xludf.DUMMYFUNCTION("""COMPUTED_VALUE"""),45744.66666666667)</f>
        <v>45744.66667</v>
      </c>
      <c r="E312" s="1">
        <f>IFERROR(__xludf.DUMMYFUNCTION("""COMPUTED_VALUE"""),1173.72)</f>
        <v>1173.72</v>
      </c>
      <c r="G312" s="2">
        <f>IFERROR(__xludf.DUMMYFUNCTION("""COMPUTED_VALUE"""),45744.66666666667)</f>
        <v>45744.66667</v>
      </c>
      <c r="H312" s="1">
        <f>IFERROR(__xludf.DUMMYFUNCTION("""COMPUTED_VALUE"""),1141.87)</f>
        <v>1141.87</v>
      </c>
      <c r="J312" s="2">
        <f>IFERROR(__xludf.DUMMYFUNCTION("""COMPUTED_VALUE"""),45744.66666666667)</f>
        <v>45744.66667</v>
      </c>
      <c r="K312" s="1">
        <f>IFERROR(__xludf.DUMMYFUNCTION("""COMPUTED_VALUE"""),1143.83)</f>
        <v>1143.83</v>
      </c>
      <c r="M312" s="2">
        <f>IFERROR(__xludf.DUMMYFUNCTION("""COMPUTED_VALUE"""),45744.66666666667)</f>
        <v>45744.66667</v>
      </c>
      <c r="N312" s="1">
        <f>IFERROR(__xludf.DUMMYFUNCTION("""COMPUTED_VALUE"""),2.0101216E7)</f>
        <v>20101216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IFERROR(__xludf.DUMMYFUNCTION("""COMPUTED_VALUE"""),1137.79)</f>
        <v>1137.79</v>
      </c>
      <c r="D313" s="2">
        <f>IFERROR(__xludf.DUMMYFUNCTION("""COMPUTED_VALUE"""),45747.66666666667)</f>
        <v>45747.66667</v>
      </c>
      <c r="E313" s="1">
        <f>IFERROR(__xludf.DUMMYFUNCTION("""COMPUTED_VALUE"""),1156.89)</f>
        <v>1156.89</v>
      </c>
      <c r="G313" s="2">
        <f>IFERROR(__xludf.DUMMYFUNCTION("""COMPUTED_VALUE"""),45747.66666666667)</f>
        <v>45747.66667</v>
      </c>
      <c r="H313" s="1">
        <f>IFERROR(__xludf.DUMMYFUNCTION("""COMPUTED_VALUE"""),1119.18)</f>
        <v>1119.18</v>
      </c>
      <c r="J313" s="2">
        <f>IFERROR(__xludf.DUMMYFUNCTION("""COMPUTED_VALUE"""),45747.66666666667)</f>
        <v>45747.66667</v>
      </c>
      <c r="K313" s="1">
        <f>IFERROR(__xludf.DUMMYFUNCTION("""COMPUTED_VALUE"""),1150.08)</f>
        <v>1150.08</v>
      </c>
      <c r="M313" s="2">
        <f>IFERROR(__xludf.DUMMYFUNCTION("""COMPUTED_VALUE"""),45747.66666666667)</f>
        <v>45747.66667</v>
      </c>
      <c r="N313" s="1">
        <f>IFERROR(__xludf.DUMMYFUNCTION("""COMPUTED_VALUE"""),2.9030113E7)</f>
        <v>29030113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IFERROR(__xludf.DUMMYFUNCTION("""COMPUTED_VALUE"""),1147.91)</f>
        <v>1147.91</v>
      </c>
      <c r="D314" s="2">
        <f>IFERROR(__xludf.DUMMYFUNCTION("""COMPUTED_VALUE"""),45748.66666666667)</f>
        <v>45748.66667</v>
      </c>
      <c r="E314" s="1">
        <f>IFERROR(__xludf.DUMMYFUNCTION("""COMPUTED_VALUE"""),1158.22)</f>
        <v>1158.22</v>
      </c>
      <c r="G314" s="2">
        <f>IFERROR(__xludf.DUMMYFUNCTION("""COMPUTED_VALUE"""),45748.66666666667)</f>
        <v>45748.66667</v>
      </c>
      <c r="H314" s="1">
        <f>IFERROR(__xludf.DUMMYFUNCTION("""COMPUTED_VALUE"""),1137.81)</f>
        <v>1137.81</v>
      </c>
      <c r="J314" s="2">
        <f>IFERROR(__xludf.DUMMYFUNCTION("""COMPUTED_VALUE"""),45748.66666666667)</f>
        <v>45748.66667</v>
      </c>
      <c r="K314" s="1">
        <f>IFERROR(__xludf.DUMMYFUNCTION("""COMPUTED_VALUE"""),1156.34)</f>
        <v>1156.34</v>
      </c>
      <c r="M314" s="2">
        <f>IFERROR(__xludf.DUMMYFUNCTION("""COMPUTED_VALUE"""),45748.66666666667)</f>
        <v>45748.66667</v>
      </c>
      <c r="N314" s="1">
        <f>IFERROR(__xludf.DUMMYFUNCTION("""COMPUTED_VALUE"""),2.5085781E7)</f>
        <v>25085781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IFERROR(__xludf.DUMMYFUNCTION("""COMPUTED_VALUE"""),1145.43)</f>
        <v>1145.43</v>
      </c>
      <c r="D315" s="2">
        <f>IFERROR(__xludf.DUMMYFUNCTION("""COMPUTED_VALUE"""),45749.66666666667)</f>
        <v>45749.66667</v>
      </c>
      <c r="E315" s="1">
        <f>IFERROR(__xludf.DUMMYFUNCTION("""COMPUTED_VALUE"""),1174.07)</f>
        <v>1174.07</v>
      </c>
      <c r="G315" s="2">
        <f>IFERROR(__xludf.DUMMYFUNCTION("""COMPUTED_VALUE"""),45749.66666666667)</f>
        <v>45749.66667</v>
      </c>
      <c r="H315" s="1">
        <f>IFERROR(__xludf.DUMMYFUNCTION("""COMPUTED_VALUE"""),1141.05)</f>
        <v>1141.05</v>
      </c>
      <c r="J315" s="2">
        <f>IFERROR(__xludf.DUMMYFUNCTION("""COMPUTED_VALUE"""),45749.66666666667)</f>
        <v>45749.66667</v>
      </c>
      <c r="K315" s="1">
        <f>IFERROR(__xludf.DUMMYFUNCTION("""COMPUTED_VALUE"""),1172.83)</f>
        <v>1172.83</v>
      </c>
      <c r="M315" s="2">
        <f>IFERROR(__xludf.DUMMYFUNCTION("""COMPUTED_VALUE"""),45749.66666666667)</f>
        <v>45749.66667</v>
      </c>
      <c r="N315" s="1">
        <f>IFERROR(__xludf.DUMMYFUNCTION("""COMPUTED_VALUE"""),2.2709736E7)</f>
        <v>22709736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IFERROR(__xludf.DUMMYFUNCTION("""COMPUTED_VALUE"""),1156.77)</f>
        <v>1156.77</v>
      </c>
      <c r="D316" s="2">
        <f>IFERROR(__xludf.DUMMYFUNCTION("""COMPUTED_VALUE"""),45750.66666666667)</f>
        <v>45750.66667</v>
      </c>
      <c r="E316" s="1">
        <f>IFERROR(__xludf.DUMMYFUNCTION("""COMPUTED_VALUE"""),1156.77)</f>
        <v>1156.77</v>
      </c>
      <c r="G316" s="2">
        <f>IFERROR(__xludf.DUMMYFUNCTION("""COMPUTED_VALUE"""),45750.66666666667)</f>
        <v>45750.66667</v>
      </c>
      <c r="H316" s="1">
        <f>IFERROR(__xludf.DUMMYFUNCTION("""COMPUTED_VALUE"""),1080.19)</f>
        <v>1080.19</v>
      </c>
      <c r="J316" s="2">
        <f>IFERROR(__xludf.DUMMYFUNCTION("""COMPUTED_VALUE"""),45750.66666666667)</f>
        <v>45750.66667</v>
      </c>
      <c r="K316" s="1">
        <f>IFERROR(__xludf.DUMMYFUNCTION("""COMPUTED_VALUE"""),1081.4)</f>
        <v>1081.4</v>
      </c>
      <c r="M316" s="2">
        <f>IFERROR(__xludf.DUMMYFUNCTION("""COMPUTED_VALUE"""),45750.66666666667)</f>
        <v>45750.66667</v>
      </c>
      <c r="N316" s="1">
        <f>IFERROR(__xludf.DUMMYFUNCTION("""COMPUTED_VALUE"""),4.6307685E7)</f>
        <v>46307685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IFERROR(__xludf.DUMMYFUNCTION("""COMPUTED_VALUE"""),1067.8)</f>
        <v>1067.8</v>
      </c>
      <c r="D317" s="2">
        <f>IFERROR(__xludf.DUMMYFUNCTION("""COMPUTED_VALUE"""),45751.66666666667)</f>
        <v>45751.66667</v>
      </c>
      <c r="E317" s="1">
        <f>IFERROR(__xludf.DUMMYFUNCTION("""COMPUTED_VALUE"""),1067.8)</f>
        <v>1067.8</v>
      </c>
      <c r="G317" s="2">
        <f>IFERROR(__xludf.DUMMYFUNCTION("""COMPUTED_VALUE"""),45751.66666666667)</f>
        <v>45751.66667</v>
      </c>
      <c r="H317" s="1">
        <f>IFERROR(__xludf.DUMMYFUNCTION("""COMPUTED_VALUE"""),1006.97)</f>
        <v>1006.97</v>
      </c>
      <c r="J317" s="2">
        <f>IFERROR(__xludf.DUMMYFUNCTION("""COMPUTED_VALUE"""),45751.66666666667)</f>
        <v>45751.66667</v>
      </c>
      <c r="K317" s="1">
        <f>IFERROR(__xludf.DUMMYFUNCTION("""COMPUTED_VALUE"""),1018.68)</f>
        <v>1018.68</v>
      </c>
      <c r="M317" s="2">
        <f>IFERROR(__xludf.DUMMYFUNCTION("""COMPUTED_VALUE"""),45751.66666666667)</f>
        <v>45751.66667</v>
      </c>
      <c r="N317" s="1">
        <f>IFERROR(__xludf.DUMMYFUNCTION("""COMPUTED_VALUE"""),5.8876008E7)</f>
        <v>58876008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IFERROR(__xludf.DUMMYFUNCTION("""COMPUTED_VALUE"""),1004.38)</f>
        <v>1004.38</v>
      </c>
      <c r="D318" s="2">
        <f>IFERROR(__xludf.DUMMYFUNCTION("""COMPUTED_VALUE"""),45754.66666666667)</f>
        <v>45754.66667</v>
      </c>
      <c r="E318" s="1">
        <f>IFERROR(__xludf.DUMMYFUNCTION("""COMPUTED_VALUE"""),1048.73)</f>
        <v>1048.73</v>
      </c>
      <c r="G318" s="2">
        <f>IFERROR(__xludf.DUMMYFUNCTION("""COMPUTED_VALUE"""),45754.66666666667)</f>
        <v>45754.66667</v>
      </c>
      <c r="H318" s="1">
        <f>IFERROR(__xludf.DUMMYFUNCTION("""COMPUTED_VALUE"""),969.18)</f>
        <v>969.18</v>
      </c>
      <c r="J318" s="2">
        <f>IFERROR(__xludf.DUMMYFUNCTION("""COMPUTED_VALUE"""),45754.66666666667)</f>
        <v>45754.66667</v>
      </c>
      <c r="K318" s="1">
        <f>IFERROR(__xludf.DUMMYFUNCTION("""COMPUTED_VALUE"""),1009.3)</f>
        <v>1009.3</v>
      </c>
      <c r="M318" s="2">
        <f>IFERROR(__xludf.DUMMYFUNCTION("""COMPUTED_VALUE"""),45754.66666666667)</f>
        <v>45754.66667</v>
      </c>
      <c r="N318" s="1">
        <f>IFERROR(__xludf.DUMMYFUNCTION("""COMPUTED_VALUE"""),5.7144302E7)</f>
        <v>57144302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IFERROR(__xludf.DUMMYFUNCTION("""COMPUTED_VALUE"""),1033.99)</f>
        <v>1033.99</v>
      </c>
      <c r="D319" s="2">
        <f>IFERROR(__xludf.DUMMYFUNCTION("""COMPUTED_VALUE"""),45755.66666666667)</f>
        <v>45755.66667</v>
      </c>
      <c r="E319" s="1">
        <f>IFERROR(__xludf.DUMMYFUNCTION("""COMPUTED_VALUE"""),1049.93)</f>
        <v>1049.93</v>
      </c>
      <c r="G319" s="2">
        <f>IFERROR(__xludf.DUMMYFUNCTION("""COMPUTED_VALUE"""),45755.66666666667)</f>
        <v>45755.66667</v>
      </c>
      <c r="H319" s="1">
        <f>IFERROR(__xludf.DUMMYFUNCTION("""COMPUTED_VALUE"""),979.97)</f>
        <v>979.97</v>
      </c>
      <c r="J319" s="2">
        <f>IFERROR(__xludf.DUMMYFUNCTION("""COMPUTED_VALUE"""),45755.66666666667)</f>
        <v>45755.66667</v>
      </c>
      <c r="K319" s="1">
        <f>IFERROR(__xludf.DUMMYFUNCTION("""COMPUTED_VALUE"""),995.22)</f>
        <v>995.22</v>
      </c>
      <c r="M319" s="2">
        <f>IFERROR(__xludf.DUMMYFUNCTION("""COMPUTED_VALUE"""),45755.66666666667)</f>
        <v>45755.66667</v>
      </c>
      <c r="N319" s="1">
        <f>IFERROR(__xludf.DUMMYFUNCTION("""COMPUTED_VALUE"""),4.8176327E7)</f>
        <v>48176327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IFERROR(__xludf.DUMMYFUNCTION("""COMPUTED_VALUE"""),987.31)</f>
        <v>987.31</v>
      </c>
      <c r="D320" s="2">
        <f>IFERROR(__xludf.DUMMYFUNCTION("""COMPUTED_VALUE"""),45756.66666666667)</f>
        <v>45756.66667</v>
      </c>
      <c r="E320" s="1">
        <f>IFERROR(__xludf.DUMMYFUNCTION("""COMPUTED_VALUE"""),1095.08)</f>
        <v>1095.08</v>
      </c>
      <c r="G320" s="2">
        <f>IFERROR(__xludf.DUMMYFUNCTION("""COMPUTED_VALUE"""),45756.66666666667)</f>
        <v>45756.66667</v>
      </c>
      <c r="H320" s="1">
        <f>IFERROR(__xludf.DUMMYFUNCTION("""COMPUTED_VALUE"""),981.68)</f>
        <v>981.68</v>
      </c>
      <c r="J320" s="2">
        <f>IFERROR(__xludf.DUMMYFUNCTION("""COMPUTED_VALUE"""),45756.66666666667)</f>
        <v>45756.66667</v>
      </c>
      <c r="K320" s="1">
        <f>IFERROR(__xludf.DUMMYFUNCTION("""COMPUTED_VALUE"""),1089.28)</f>
        <v>1089.28</v>
      </c>
      <c r="M320" s="2">
        <f>IFERROR(__xludf.DUMMYFUNCTION("""COMPUTED_VALUE"""),45756.66666666667)</f>
        <v>45756.66667</v>
      </c>
      <c r="N320" s="1">
        <f>IFERROR(__xludf.DUMMYFUNCTION("""COMPUTED_VALUE"""),6.4729201E7)</f>
        <v>64729201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IFERROR(__xludf.DUMMYFUNCTION("""COMPUTED_VALUE"""),1071.33)</f>
        <v>1071.33</v>
      </c>
      <c r="D321" s="2">
        <f>IFERROR(__xludf.DUMMYFUNCTION("""COMPUTED_VALUE"""),45757.66666666667)</f>
        <v>45757.66667</v>
      </c>
      <c r="E321" s="1">
        <f>IFERROR(__xludf.DUMMYFUNCTION("""COMPUTED_VALUE"""),1071.33)</f>
        <v>1071.33</v>
      </c>
      <c r="G321" s="2">
        <f>IFERROR(__xludf.DUMMYFUNCTION("""COMPUTED_VALUE"""),45757.66666666667)</f>
        <v>45757.66667</v>
      </c>
      <c r="H321" s="1">
        <f>IFERROR(__xludf.DUMMYFUNCTION("""COMPUTED_VALUE"""),1016.39)</f>
        <v>1016.39</v>
      </c>
      <c r="J321" s="2">
        <f>IFERROR(__xludf.DUMMYFUNCTION("""COMPUTED_VALUE"""),45757.66666666667)</f>
        <v>45757.66667</v>
      </c>
      <c r="K321" s="1">
        <f>IFERROR(__xludf.DUMMYFUNCTION("""COMPUTED_VALUE"""),1047.13)</f>
        <v>1047.13</v>
      </c>
      <c r="M321" s="2">
        <f>IFERROR(__xludf.DUMMYFUNCTION("""COMPUTED_VALUE"""),45757.66666666667)</f>
        <v>45757.66667</v>
      </c>
      <c r="N321" s="1">
        <f>IFERROR(__xludf.DUMMYFUNCTION("""COMPUTED_VALUE"""),4.786487E7)</f>
        <v>47864870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IFERROR(__xludf.DUMMYFUNCTION("""COMPUTED_VALUE"""),1046.19)</f>
        <v>1046.19</v>
      </c>
      <c r="D322" s="2">
        <f>IFERROR(__xludf.DUMMYFUNCTION("""COMPUTED_VALUE"""),45758.66666666667)</f>
        <v>45758.66667</v>
      </c>
      <c r="E322" s="1">
        <f>IFERROR(__xludf.DUMMYFUNCTION("""COMPUTED_VALUE"""),1074.62)</f>
        <v>1074.62</v>
      </c>
      <c r="G322" s="2">
        <f>IFERROR(__xludf.DUMMYFUNCTION("""COMPUTED_VALUE"""),45758.66666666667)</f>
        <v>45758.66667</v>
      </c>
      <c r="H322" s="1">
        <f>IFERROR(__xludf.DUMMYFUNCTION("""COMPUTED_VALUE"""),1033.74)</f>
        <v>1033.74</v>
      </c>
      <c r="J322" s="2">
        <f>IFERROR(__xludf.DUMMYFUNCTION("""COMPUTED_VALUE"""),45758.66666666667)</f>
        <v>45758.66667</v>
      </c>
      <c r="K322" s="1">
        <f>IFERROR(__xludf.DUMMYFUNCTION("""COMPUTED_VALUE"""),1067.65)</f>
        <v>1067.65</v>
      </c>
      <c r="M322" s="2">
        <f>IFERROR(__xludf.DUMMYFUNCTION("""COMPUTED_VALUE"""),45758.66666666667)</f>
        <v>45758.66667</v>
      </c>
      <c r="N322" s="1">
        <f>IFERROR(__xludf.DUMMYFUNCTION("""COMPUTED_VALUE"""),3.7294252E7)</f>
        <v>37294252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IFERROR(__xludf.DUMMYFUNCTION("""COMPUTED_VALUE"""),1077.3)</f>
        <v>1077.3</v>
      </c>
      <c r="D323" s="2">
        <f>IFERROR(__xludf.DUMMYFUNCTION("""COMPUTED_VALUE"""),45761.66666666667)</f>
        <v>45761.66667</v>
      </c>
      <c r="E323" s="1">
        <f>IFERROR(__xludf.DUMMYFUNCTION("""COMPUTED_VALUE"""),1083.24)</f>
        <v>1083.24</v>
      </c>
      <c r="G323" s="2">
        <f>IFERROR(__xludf.DUMMYFUNCTION("""COMPUTED_VALUE"""),45761.66666666667)</f>
        <v>45761.66667</v>
      </c>
      <c r="H323" s="1">
        <f>IFERROR(__xludf.DUMMYFUNCTION("""COMPUTED_VALUE"""),1063.36)</f>
        <v>1063.36</v>
      </c>
      <c r="J323" s="2">
        <f>IFERROR(__xludf.DUMMYFUNCTION("""COMPUTED_VALUE"""),45761.66666666667)</f>
        <v>45761.66667</v>
      </c>
      <c r="K323" s="1">
        <f>IFERROR(__xludf.DUMMYFUNCTION("""COMPUTED_VALUE"""),1074.7)</f>
        <v>1074.7</v>
      </c>
      <c r="M323" s="2">
        <f>IFERROR(__xludf.DUMMYFUNCTION("""COMPUTED_VALUE"""),45761.66666666667)</f>
        <v>45761.66667</v>
      </c>
      <c r="N323" s="1">
        <f>IFERROR(__xludf.DUMMYFUNCTION("""COMPUTED_VALUE"""),2.6772426E7)</f>
        <v>26772426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IFERROR(__xludf.DUMMYFUNCTION("""COMPUTED_VALUE"""),1077.3)</f>
        <v>1077.3</v>
      </c>
      <c r="D324" s="2">
        <f>IFERROR(__xludf.DUMMYFUNCTION("""COMPUTED_VALUE"""),45762.66666666667)</f>
        <v>45762.66667</v>
      </c>
      <c r="E324" s="1">
        <f>IFERROR(__xludf.DUMMYFUNCTION("""COMPUTED_VALUE"""),1084.25)</f>
        <v>1084.25</v>
      </c>
      <c r="G324" s="2">
        <f>IFERROR(__xludf.DUMMYFUNCTION("""COMPUTED_VALUE"""),45762.66666666667)</f>
        <v>45762.66667</v>
      </c>
      <c r="H324" s="1">
        <f>IFERROR(__xludf.DUMMYFUNCTION("""COMPUTED_VALUE"""),1068.02)</f>
        <v>1068.02</v>
      </c>
      <c r="J324" s="2">
        <f>IFERROR(__xludf.DUMMYFUNCTION("""COMPUTED_VALUE"""),45762.66666666667)</f>
        <v>45762.66667</v>
      </c>
      <c r="K324" s="1">
        <f>IFERROR(__xludf.DUMMYFUNCTION("""COMPUTED_VALUE"""),1069.72)</f>
        <v>1069.72</v>
      </c>
      <c r="M324" s="2">
        <f>IFERROR(__xludf.DUMMYFUNCTION("""COMPUTED_VALUE"""),45762.66666666667)</f>
        <v>45762.66667</v>
      </c>
      <c r="N324" s="1">
        <f>IFERROR(__xludf.DUMMYFUNCTION("""COMPUTED_VALUE"""),2.2006105E7)</f>
        <v>22006105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IFERROR(__xludf.DUMMYFUNCTION("""COMPUTED_VALUE"""),1062.08)</f>
        <v>1062.08</v>
      </c>
      <c r="D325" s="2">
        <f>IFERROR(__xludf.DUMMYFUNCTION("""COMPUTED_VALUE"""),45763.66666666667)</f>
        <v>45763.66667</v>
      </c>
      <c r="E325" s="1">
        <f>IFERROR(__xludf.DUMMYFUNCTION("""COMPUTED_VALUE"""),1071.16)</f>
        <v>1071.16</v>
      </c>
      <c r="G325" s="2">
        <f>IFERROR(__xludf.DUMMYFUNCTION("""COMPUTED_VALUE"""),45763.66666666667)</f>
        <v>45763.66667</v>
      </c>
      <c r="H325" s="1">
        <f>IFERROR(__xludf.DUMMYFUNCTION("""COMPUTED_VALUE"""),1044.22)</f>
        <v>1044.22</v>
      </c>
      <c r="J325" s="2">
        <f>IFERROR(__xludf.DUMMYFUNCTION("""COMPUTED_VALUE"""),45763.66666666667)</f>
        <v>45763.66667</v>
      </c>
      <c r="K325" s="1">
        <f>IFERROR(__xludf.DUMMYFUNCTION("""COMPUTED_VALUE"""),1054.66)</f>
        <v>1054.66</v>
      </c>
      <c r="M325" s="2">
        <f>IFERROR(__xludf.DUMMYFUNCTION("""COMPUTED_VALUE"""),45763.66666666667)</f>
        <v>45763.66667</v>
      </c>
      <c r="N325" s="1">
        <f>IFERROR(__xludf.DUMMYFUNCTION("""COMPUTED_VALUE"""),2.7848384E7)</f>
        <v>27848384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IFERROR(__xludf.DUMMYFUNCTION("""COMPUTED_VALUE"""),1055.61)</f>
        <v>1055.61</v>
      </c>
      <c r="D326" s="2">
        <f>IFERROR(__xludf.DUMMYFUNCTION("""COMPUTED_VALUE"""),45764.66666666667)</f>
        <v>45764.66667</v>
      </c>
      <c r="E326" s="1">
        <f>IFERROR(__xludf.DUMMYFUNCTION("""COMPUTED_VALUE"""),1066.53)</f>
        <v>1066.53</v>
      </c>
      <c r="G326" s="2">
        <f>IFERROR(__xludf.DUMMYFUNCTION("""COMPUTED_VALUE"""),45764.66666666667)</f>
        <v>45764.66667</v>
      </c>
      <c r="H326" s="1">
        <f>IFERROR(__xludf.DUMMYFUNCTION("""COMPUTED_VALUE"""),1055.15)</f>
        <v>1055.15</v>
      </c>
      <c r="J326" s="2">
        <f>IFERROR(__xludf.DUMMYFUNCTION("""COMPUTED_VALUE"""),45764.66666666667)</f>
        <v>45764.66667</v>
      </c>
      <c r="K326" s="1">
        <f>IFERROR(__xludf.DUMMYFUNCTION("""COMPUTED_VALUE"""),1056.71)</f>
        <v>1056.71</v>
      </c>
      <c r="M326" s="2">
        <f>IFERROR(__xludf.DUMMYFUNCTION("""COMPUTED_VALUE"""),45764.66666666667)</f>
        <v>45764.66667</v>
      </c>
      <c r="N326" s="1">
        <f>IFERROR(__xludf.DUMMYFUNCTION("""COMPUTED_VALUE"""),3.0097914E7)</f>
        <v>30097914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IFERROR(__xludf.DUMMYFUNCTION("""COMPUTED_VALUE"""),1050.09)</f>
        <v>1050.09</v>
      </c>
      <c r="D327" s="2">
        <f>IFERROR(__xludf.DUMMYFUNCTION("""COMPUTED_VALUE"""),45768.66666666667)</f>
        <v>45768.66667</v>
      </c>
      <c r="E327" s="1">
        <f>IFERROR(__xludf.DUMMYFUNCTION("""COMPUTED_VALUE"""),1050.09)</f>
        <v>1050.09</v>
      </c>
      <c r="G327" s="2">
        <f>IFERROR(__xludf.DUMMYFUNCTION("""COMPUTED_VALUE"""),45768.66666666667)</f>
        <v>45768.66667</v>
      </c>
      <c r="H327" s="1">
        <f>IFERROR(__xludf.DUMMYFUNCTION("""COMPUTED_VALUE"""),1021.61)</f>
        <v>1021.61</v>
      </c>
      <c r="J327" s="2">
        <f>IFERROR(__xludf.DUMMYFUNCTION("""COMPUTED_VALUE"""),45768.66666666667)</f>
        <v>45768.66667</v>
      </c>
      <c r="K327" s="1">
        <f>IFERROR(__xludf.DUMMYFUNCTION("""COMPUTED_VALUE"""),1032.67)</f>
        <v>1032.67</v>
      </c>
      <c r="M327" s="2">
        <f>IFERROR(__xludf.DUMMYFUNCTION("""COMPUTED_VALUE"""),45768.66666666667)</f>
        <v>45768.66667</v>
      </c>
      <c r="N327" s="1">
        <f>IFERROR(__xludf.DUMMYFUNCTION("""COMPUTED_VALUE"""),2.8202814E7)</f>
        <v>28202814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IFERROR(__xludf.DUMMYFUNCTION("""COMPUTED_VALUE"""),1046.41)</f>
        <v>1046.41</v>
      </c>
      <c r="D328" s="2">
        <f>IFERROR(__xludf.DUMMYFUNCTION("""COMPUTED_VALUE"""),45769.66666666667)</f>
        <v>45769.66667</v>
      </c>
      <c r="E328" s="1">
        <f>IFERROR(__xludf.DUMMYFUNCTION("""COMPUTED_VALUE"""),1069.39)</f>
        <v>1069.39</v>
      </c>
      <c r="G328" s="2">
        <f>IFERROR(__xludf.DUMMYFUNCTION("""COMPUTED_VALUE"""),45769.66666666667)</f>
        <v>45769.66667</v>
      </c>
      <c r="H328" s="1">
        <f>IFERROR(__xludf.DUMMYFUNCTION("""COMPUTED_VALUE"""),1044.94)</f>
        <v>1044.94</v>
      </c>
      <c r="J328" s="2">
        <f>IFERROR(__xludf.DUMMYFUNCTION("""COMPUTED_VALUE"""),45769.66666666667)</f>
        <v>45769.66667</v>
      </c>
      <c r="K328" s="1">
        <f>IFERROR(__xludf.DUMMYFUNCTION("""COMPUTED_VALUE"""),1067.08)</f>
        <v>1067.08</v>
      </c>
      <c r="M328" s="2">
        <f>IFERROR(__xludf.DUMMYFUNCTION("""COMPUTED_VALUE"""),45769.66666666667)</f>
        <v>45769.66667</v>
      </c>
      <c r="N328" s="1">
        <f>IFERROR(__xludf.DUMMYFUNCTION("""COMPUTED_VALUE"""),3.1067005E7)</f>
        <v>31067005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IFERROR(__xludf.DUMMYFUNCTION("""COMPUTED_VALUE"""),1084.01)</f>
        <v>1084.01</v>
      </c>
      <c r="D329" s="2">
        <f>IFERROR(__xludf.DUMMYFUNCTION("""COMPUTED_VALUE"""),45770.66666666667)</f>
        <v>45770.66667</v>
      </c>
      <c r="E329" s="1">
        <f>IFERROR(__xludf.DUMMYFUNCTION("""COMPUTED_VALUE"""),1112.24)</f>
        <v>1112.24</v>
      </c>
      <c r="G329" s="2">
        <f>IFERROR(__xludf.DUMMYFUNCTION("""COMPUTED_VALUE"""),45770.66666666667)</f>
        <v>45770.66667</v>
      </c>
      <c r="H329" s="1">
        <f>IFERROR(__xludf.DUMMYFUNCTION("""COMPUTED_VALUE"""),1071.5)</f>
        <v>1071.5</v>
      </c>
      <c r="J329" s="2">
        <f>IFERROR(__xludf.DUMMYFUNCTION("""COMPUTED_VALUE"""),45770.66666666667)</f>
        <v>45770.66667</v>
      </c>
      <c r="K329" s="1">
        <f>IFERROR(__xludf.DUMMYFUNCTION("""COMPUTED_VALUE"""),1075.27)</f>
        <v>1075.27</v>
      </c>
      <c r="M329" s="2">
        <f>IFERROR(__xludf.DUMMYFUNCTION("""COMPUTED_VALUE"""),45770.66666666667)</f>
        <v>45770.66667</v>
      </c>
      <c r="N329" s="1">
        <f>IFERROR(__xludf.DUMMYFUNCTION("""COMPUTED_VALUE"""),3.5509927E7)</f>
        <v>35509927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IFERROR(__xludf.DUMMYFUNCTION("""COMPUTED_VALUE"""),1076.52)</f>
        <v>1076.52</v>
      </c>
      <c r="D330" s="2">
        <f>IFERROR(__xludf.DUMMYFUNCTION("""COMPUTED_VALUE"""),45771.66666666667)</f>
        <v>45771.66667</v>
      </c>
      <c r="E330" s="1">
        <f>IFERROR(__xludf.DUMMYFUNCTION("""COMPUTED_VALUE"""),1105.35)</f>
        <v>1105.35</v>
      </c>
      <c r="G330" s="2">
        <f>IFERROR(__xludf.DUMMYFUNCTION("""COMPUTED_VALUE"""),45771.66666666667)</f>
        <v>45771.66667</v>
      </c>
      <c r="H330" s="1">
        <f>IFERROR(__xludf.DUMMYFUNCTION("""COMPUTED_VALUE"""),1072.14)</f>
        <v>1072.14</v>
      </c>
      <c r="J330" s="2">
        <f>IFERROR(__xludf.DUMMYFUNCTION("""COMPUTED_VALUE"""),45771.66666666667)</f>
        <v>45771.66667</v>
      </c>
      <c r="K330" s="1">
        <f>IFERROR(__xludf.DUMMYFUNCTION("""COMPUTED_VALUE"""),1103.04)</f>
        <v>1103.04</v>
      </c>
      <c r="M330" s="2">
        <f>IFERROR(__xludf.DUMMYFUNCTION("""COMPUTED_VALUE"""),45771.66666666667)</f>
        <v>45771.66667</v>
      </c>
      <c r="N330" s="1">
        <f>IFERROR(__xludf.DUMMYFUNCTION("""COMPUTED_VALUE"""),3.0328058E7)</f>
        <v>30328058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IFERROR(__xludf.DUMMYFUNCTION("""COMPUTED_VALUE"""),1101.41)</f>
        <v>1101.41</v>
      </c>
      <c r="D331" s="2">
        <f>IFERROR(__xludf.DUMMYFUNCTION("""COMPUTED_VALUE"""),45772.66666666667)</f>
        <v>45772.66667</v>
      </c>
      <c r="E331" s="1">
        <f>IFERROR(__xludf.DUMMYFUNCTION("""COMPUTED_VALUE"""),1106.32)</f>
        <v>1106.32</v>
      </c>
      <c r="G331" s="2">
        <f>IFERROR(__xludf.DUMMYFUNCTION("""COMPUTED_VALUE"""),45772.66666666667)</f>
        <v>45772.66667</v>
      </c>
      <c r="H331" s="1">
        <f>IFERROR(__xludf.DUMMYFUNCTION("""COMPUTED_VALUE"""),1093.89)</f>
        <v>1093.89</v>
      </c>
      <c r="J331" s="2">
        <f>IFERROR(__xludf.DUMMYFUNCTION("""COMPUTED_VALUE"""),45772.66666666667)</f>
        <v>45772.66667</v>
      </c>
      <c r="K331" s="1">
        <f>IFERROR(__xludf.DUMMYFUNCTION("""COMPUTED_VALUE"""),1100.13)</f>
        <v>1100.13</v>
      </c>
      <c r="M331" s="2">
        <f>IFERROR(__xludf.DUMMYFUNCTION("""COMPUTED_VALUE"""),45772.66666666667)</f>
        <v>45772.66667</v>
      </c>
      <c r="N331" s="1">
        <f>IFERROR(__xludf.DUMMYFUNCTION("""COMPUTED_VALUE"""),2.8487494E7)</f>
        <v>28487494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IFERROR(__xludf.DUMMYFUNCTION("""COMPUTED_VALUE"""),1103.29)</f>
        <v>1103.29</v>
      </c>
      <c r="D332" s="2">
        <f>IFERROR(__xludf.DUMMYFUNCTION("""COMPUTED_VALUE"""),45775.66666666667)</f>
        <v>45775.66667</v>
      </c>
      <c r="E332" s="1">
        <f>IFERROR(__xludf.DUMMYFUNCTION("""COMPUTED_VALUE"""),1113.73)</f>
        <v>1113.73</v>
      </c>
      <c r="G332" s="2">
        <f>IFERROR(__xludf.DUMMYFUNCTION("""COMPUTED_VALUE"""),45775.66666666667)</f>
        <v>45775.66667</v>
      </c>
      <c r="H332" s="1">
        <f>IFERROR(__xludf.DUMMYFUNCTION("""COMPUTED_VALUE"""),1092.63)</f>
        <v>1092.63</v>
      </c>
      <c r="J332" s="2">
        <f>IFERROR(__xludf.DUMMYFUNCTION("""COMPUTED_VALUE"""),45775.66666666667)</f>
        <v>45775.66667</v>
      </c>
      <c r="K332" s="1">
        <f>IFERROR(__xludf.DUMMYFUNCTION("""COMPUTED_VALUE"""),1100.7)</f>
        <v>1100.7</v>
      </c>
      <c r="M332" s="2">
        <f>IFERROR(__xludf.DUMMYFUNCTION("""COMPUTED_VALUE"""),45775.66666666667)</f>
        <v>45775.66667</v>
      </c>
      <c r="N332" s="1">
        <f>IFERROR(__xludf.DUMMYFUNCTION("""COMPUTED_VALUE"""),3.2354343E7)</f>
        <v>32354343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IFERROR(__xludf.DUMMYFUNCTION("""COMPUTED_VALUE"""),1100.14)</f>
        <v>1100.14</v>
      </c>
      <c r="D333" s="2">
        <f>IFERROR(__xludf.DUMMYFUNCTION("""COMPUTED_VALUE"""),45776.66666666667)</f>
        <v>45776.66667</v>
      </c>
      <c r="E333" s="1">
        <f>IFERROR(__xludf.DUMMYFUNCTION("""COMPUTED_VALUE"""),1112.74)</f>
        <v>1112.74</v>
      </c>
      <c r="G333" s="2">
        <f>IFERROR(__xludf.DUMMYFUNCTION("""COMPUTED_VALUE"""),45776.66666666667)</f>
        <v>45776.66667</v>
      </c>
      <c r="H333" s="1">
        <f>IFERROR(__xludf.DUMMYFUNCTION("""COMPUTED_VALUE"""),1095.97)</f>
        <v>1095.97</v>
      </c>
      <c r="J333" s="2">
        <f>IFERROR(__xludf.DUMMYFUNCTION("""COMPUTED_VALUE"""),45776.66666666667)</f>
        <v>45776.66667</v>
      </c>
      <c r="K333" s="1">
        <f>IFERROR(__xludf.DUMMYFUNCTION("""COMPUTED_VALUE"""),1108.47)</f>
        <v>1108.47</v>
      </c>
      <c r="M333" s="2">
        <f>IFERROR(__xludf.DUMMYFUNCTION("""COMPUTED_VALUE"""),45776.66666666667)</f>
        <v>45776.66667</v>
      </c>
      <c r="N333" s="1">
        <f>IFERROR(__xludf.DUMMYFUNCTION("""COMPUTED_VALUE"""),3.7261246E7)</f>
        <v>37261246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IFERROR(__xludf.DUMMYFUNCTION("""COMPUTED_VALUE"""),1100.32)</f>
        <v>1100.32</v>
      </c>
      <c r="D334" s="2">
        <f>IFERROR(__xludf.DUMMYFUNCTION("""COMPUTED_VALUE"""),45777.66666666667)</f>
        <v>45777.66667</v>
      </c>
      <c r="E334" s="1">
        <f>IFERROR(__xludf.DUMMYFUNCTION("""COMPUTED_VALUE"""),1114.5)</f>
        <v>1114.5</v>
      </c>
      <c r="G334" s="2">
        <f>IFERROR(__xludf.DUMMYFUNCTION("""COMPUTED_VALUE"""),45777.66666666667)</f>
        <v>45777.66667</v>
      </c>
      <c r="H334" s="1">
        <f>IFERROR(__xludf.DUMMYFUNCTION("""COMPUTED_VALUE"""),1079.84)</f>
        <v>1079.84</v>
      </c>
      <c r="J334" s="2">
        <f>IFERROR(__xludf.DUMMYFUNCTION("""COMPUTED_VALUE"""),45777.66666666667)</f>
        <v>45777.66667</v>
      </c>
      <c r="K334" s="1">
        <f>IFERROR(__xludf.DUMMYFUNCTION("""COMPUTED_VALUE"""),1112.58)</f>
        <v>1112.58</v>
      </c>
      <c r="M334" s="2">
        <f>IFERROR(__xludf.DUMMYFUNCTION("""COMPUTED_VALUE"""),45777.66666666667)</f>
        <v>45777.66667</v>
      </c>
      <c r="N334" s="1">
        <f>IFERROR(__xludf.DUMMYFUNCTION("""COMPUTED_VALUE"""),4.9101389E7)</f>
        <v>49101389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IFERROR(__xludf.DUMMYFUNCTION("""COMPUTED_VALUE"""),1117.66)</f>
        <v>1117.66</v>
      </c>
      <c r="D335" s="2">
        <f>IFERROR(__xludf.DUMMYFUNCTION("""COMPUTED_VALUE"""),45778.66666666667)</f>
        <v>45778.66667</v>
      </c>
      <c r="E335" s="1">
        <f>IFERROR(__xludf.DUMMYFUNCTION("""COMPUTED_VALUE"""),1128.07)</f>
        <v>1128.07</v>
      </c>
      <c r="G335" s="2">
        <f>IFERROR(__xludf.DUMMYFUNCTION("""COMPUTED_VALUE"""),45778.66666666667)</f>
        <v>45778.66667</v>
      </c>
      <c r="H335" s="1">
        <f>IFERROR(__xludf.DUMMYFUNCTION("""COMPUTED_VALUE"""),1107.02)</f>
        <v>1107.02</v>
      </c>
      <c r="J335" s="2">
        <f>IFERROR(__xludf.DUMMYFUNCTION("""COMPUTED_VALUE"""),45778.66666666667)</f>
        <v>45778.66667</v>
      </c>
      <c r="K335" s="1">
        <f>IFERROR(__xludf.DUMMYFUNCTION("""COMPUTED_VALUE"""),1114.82)</f>
        <v>1114.82</v>
      </c>
      <c r="M335" s="2">
        <f>IFERROR(__xludf.DUMMYFUNCTION("""COMPUTED_VALUE"""),45778.66666666667)</f>
        <v>45778.66667</v>
      </c>
      <c r="N335" s="1">
        <f>IFERROR(__xludf.DUMMYFUNCTION("""COMPUTED_VALUE"""),4.2627546E7)</f>
        <v>42627546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IFERROR(__xludf.DUMMYFUNCTION("""COMPUTED_VALUE"""),1128.78)</f>
        <v>1128.78</v>
      </c>
      <c r="D336" s="2">
        <f>IFERROR(__xludf.DUMMYFUNCTION("""COMPUTED_VALUE"""),45779.66666666667)</f>
        <v>45779.66667</v>
      </c>
      <c r="E336" s="1">
        <f>IFERROR(__xludf.DUMMYFUNCTION("""COMPUTED_VALUE"""),1142.11)</f>
        <v>1142.11</v>
      </c>
      <c r="G336" s="2">
        <f>IFERROR(__xludf.DUMMYFUNCTION("""COMPUTED_VALUE"""),45779.66666666667)</f>
        <v>45779.66667</v>
      </c>
      <c r="H336" s="1">
        <f>IFERROR(__xludf.DUMMYFUNCTION("""COMPUTED_VALUE"""),1126.05)</f>
        <v>1126.05</v>
      </c>
      <c r="J336" s="2">
        <f>IFERROR(__xludf.DUMMYFUNCTION("""COMPUTED_VALUE"""),45779.66666666667)</f>
        <v>45779.66667</v>
      </c>
      <c r="K336" s="1">
        <f>IFERROR(__xludf.DUMMYFUNCTION("""COMPUTED_VALUE"""),1136.3)</f>
        <v>1136.3</v>
      </c>
      <c r="M336" s="2">
        <f>IFERROR(__xludf.DUMMYFUNCTION("""COMPUTED_VALUE"""),45779.66666666667)</f>
        <v>45779.66667</v>
      </c>
      <c r="N336" s="1">
        <f>IFERROR(__xludf.DUMMYFUNCTION("""COMPUTED_VALUE"""),3.4994926E7)</f>
        <v>34994926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IFERROR(__xludf.DUMMYFUNCTION("""COMPUTED_VALUE"""),1129.26)</f>
        <v>1129.26</v>
      </c>
      <c r="D337" s="2">
        <f>IFERROR(__xludf.DUMMYFUNCTION("""COMPUTED_VALUE"""),45782.66666666667)</f>
        <v>45782.66667</v>
      </c>
      <c r="E337" s="1">
        <f>IFERROR(__xludf.DUMMYFUNCTION("""COMPUTED_VALUE"""),1140.52)</f>
        <v>1140.52</v>
      </c>
      <c r="G337" s="2">
        <f>IFERROR(__xludf.DUMMYFUNCTION("""COMPUTED_VALUE"""),45782.66666666667)</f>
        <v>45782.66667</v>
      </c>
      <c r="H337" s="1">
        <f>IFERROR(__xludf.DUMMYFUNCTION("""COMPUTED_VALUE"""),1126.87)</f>
        <v>1126.87</v>
      </c>
      <c r="J337" s="2">
        <f>IFERROR(__xludf.DUMMYFUNCTION("""COMPUTED_VALUE"""),45782.66666666667)</f>
        <v>45782.66667</v>
      </c>
      <c r="K337" s="1">
        <f>IFERROR(__xludf.DUMMYFUNCTION("""COMPUTED_VALUE"""),1130.84)</f>
        <v>1130.84</v>
      </c>
      <c r="M337" s="2">
        <f>IFERROR(__xludf.DUMMYFUNCTION("""COMPUTED_VALUE"""),45782.66666666667)</f>
        <v>45782.66667</v>
      </c>
      <c r="N337" s="1">
        <f>IFERROR(__xludf.DUMMYFUNCTION("""COMPUTED_VALUE"""),2.6161996E7)</f>
        <v>26161996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IFERROR(__xludf.DUMMYFUNCTION("""COMPUTED_VALUE"""),1121.13)</f>
        <v>1121.13</v>
      </c>
      <c r="D338" s="2">
        <f>IFERROR(__xludf.DUMMYFUNCTION("""COMPUTED_VALUE"""),45783.66666666667)</f>
        <v>45783.66667</v>
      </c>
      <c r="E338" s="1">
        <f>IFERROR(__xludf.DUMMYFUNCTION("""COMPUTED_VALUE"""),1130.12)</f>
        <v>1130.12</v>
      </c>
      <c r="G338" s="2">
        <f>IFERROR(__xludf.DUMMYFUNCTION("""COMPUTED_VALUE"""),45783.66666666667)</f>
        <v>45783.66667</v>
      </c>
      <c r="H338" s="1">
        <f>IFERROR(__xludf.DUMMYFUNCTION("""COMPUTED_VALUE"""),1118.4)</f>
        <v>1118.4</v>
      </c>
      <c r="J338" s="2">
        <f>IFERROR(__xludf.DUMMYFUNCTION("""COMPUTED_VALUE"""),45783.66666666667)</f>
        <v>45783.66667</v>
      </c>
      <c r="K338" s="1">
        <f>IFERROR(__xludf.DUMMYFUNCTION("""COMPUTED_VALUE"""),1120.76)</f>
        <v>1120.76</v>
      </c>
      <c r="M338" s="2">
        <f>IFERROR(__xludf.DUMMYFUNCTION("""COMPUTED_VALUE"""),45783.66666666667)</f>
        <v>45783.66667</v>
      </c>
      <c r="N338" s="1">
        <f>IFERROR(__xludf.DUMMYFUNCTION("""COMPUTED_VALUE"""),2.6903342E7)</f>
        <v>26903342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IFERROR(__xludf.DUMMYFUNCTION("""COMPUTED_VALUE"""),1121.71)</f>
        <v>1121.71</v>
      </c>
      <c r="D339" s="2">
        <f>IFERROR(__xludf.DUMMYFUNCTION("""COMPUTED_VALUE"""),45784.66666666667)</f>
        <v>45784.66667</v>
      </c>
      <c r="E339" s="1">
        <f>IFERROR(__xludf.DUMMYFUNCTION("""COMPUTED_VALUE"""),1135.12)</f>
        <v>1135.12</v>
      </c>
      <c r="G339" s="2">
        <f>IFERROR(__xludf.DUMMYFUNCTION("""COMPUTED_VALUE"""),45784.66666666667)</f>
        <v>45784.66667</v>
      </c>
      <c r="H339" s="1">
        <f>IFERROR(__xludf.DUMMYFUNCTION("""COMPUTED_VALUE"""),1121.71)</f>
        <v>1121.71</v>
      </c>
      <c r="J339" s="2">
        <f>IFERROR(__xludf.DUMMYFUNCTION("""COMPUTED_VALUE"""),45784.66666666667)</f>
        <v>45784.66667</v>
      </c>
      <c r="K339" s="1">
        <f>IFERROR(__xludf.DUMMYFUNCTION("""COMPUTED_VALUE"""),1128.79)</f>
        <v>1128.79</v>
      </c>
      <c r="M339" s="2">
        <f>IFERROR(__xludf.DUMMYFUNCTION("""COMPUTED_VALUE"""),45784.66666666667)</f>
        <v>45784.66667</v>
      </c>
      <c r="N339" s="1">
        <f>IFERROR(__xludf.DUMMYFUNCTION("""COMPUTED_VALUE"""),3.2420005E7)</f>
        <v>32420005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IFERROR(__xludf.DUMMYFUNCTION("""COMPUTED_VALUE"""),1134.91)</f>
        <v>1134.91</v>
      </c>
      <c r="D340" s="2">
        <f>IFERROR(__xludf.DUMMYFUNCTION("""COMPUTED_VALUE"""),45785.66666666667)</f>
        <v>45785.66667</v>
      </c>
      <c r="E340" s="1">
        <f>IFERROR(__xludf.DUMMYFUNCTION("""COMPUTED_VALUE"""),1161.55)</f>
        <v>1161.55</v>
      </c>
      <c r="G340" s="2">
        <f>IFERROR(__xludf.DUMMYFUNCTION("""COMPUTED_VALUE"""),45785.66666666667)</f>
        <v>45785.66667</v>
      </c>
      <c r="H340" s="1">
        <f>IFERROR(__xludf.DUMMYFUNCTION("""COMPUTED_VALUE"""),1134.91)</f>
        <v>1134.91</v>
      </c>
      <c r="J340" s="2">
        <f>IFERROR(__xludf.DUMMYFUNCTION("""COMPUTED_VALUE"""),45785.66666666667)</f>
        <v>45785.66667</v>
      </c>
      <c r="K340" s="1">
        <f>IFERROR(__xludf.DUMMYFUNCTION("""COMPUTED_VALUE"""),1151.74)</f>
        <v>1151.74</v>
      </c>
      <c r="M340" s="2">
        <f>IFERROR(__xludf.DUMMYFUNCTION("""COMPUTED_VALUE"""),45785.66666666667)</f>
        <v>45785.66667</v>
      </c>
      <c r="N340" s="1">
        <f>IFERROR(__xludf.DUMMYFUNCTION("""COMPUTED_VALUE"""),3.1305986E7)</f>
        <v>31305986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IFERROR(__xludf.DUMMYFUNCTION("""COMPUTED_VALUE"""),1153.36)</f>
        <v>1153.36</v>
      </c>
      <c r="D341" s="2">
        <f>IFERROR(__xludf.DUMMYFUNCTION("""COMPUTED_VALUE"""),45786.66666666667)</f>
        <v>45786.66667</v>
      </c>
      <c r="E341" s="1">
        <f>IFERROR(__xludf.DUMMYFUNCTION("""COMPUTED_VALUE"""),1158.8)</f>
        <v>1158.8</v>
      </c>
      <c r="G341" s="2">
        <f>IFERROR(__xludf.DUMMYFUNCTION("""COMPUTED_VALUE"""),45786.66666666667)</f>
        <v>45786.66667</v>
      </c>
      <c r="H341" s="1">
        <f>IFERROR(__xludf.DUMMYFUNCTION("""COMPUTED_VALUE"""),1149.3)</f>
        <v>1149.3</v>
      </c>
      <c r="J341" s="2">
        <f>IFERROR(__xludf.DUMMYFUNCTION("""COMPUTED_VALUE"""),45786.66666666667)</f>
        <v>45786.66667</v>
      </c>
      <c r="K341" s="1">
        <f>IFERROR(__xludf.DUMMYFUNCTION("""COMPUTED_VALUE"""),1153.33)</f>
        <v>1153.33</v>
      </c>
      <c r="M341" s="2">
        <f>IFERROR(__xludf.DUMMYFUNCTION("""COMPUTED_VALUE"""),45786.66666666667)</f>
        <v>45786.66667</v>
      </c>
      <c r="N341" s="1">
        <f>IFERROR(__xludf.DUMMYFUNCTION("""COMPUTED_VALUE"""),2.386943E7)</f>
        <v>23869430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IFERROR(__xludf.DUMMYFUNCTION("""COMPUTED_VALUE"""),1183.74)</f>
        <v>1183.74</v>
      </c>
      <c r="D342" s="2">
        <f>IFERROR(__xludf.DUMMYFUNCTION("""COMPUTED_VALUE"""),45789.66666666667)</f>
        <v>45789.66667</v>
      </c>
      <c r="E342" s="1">
        <f>IFERROR(__xludf.DUMMYFUNCTION("""COMPUTED_VALUE"""),1208.12)</f>
        <v>1208.12</v>
      </c>
      <c r="G342" s="2">
        <f>IFERROR(__xludf.DUMMYFUNCTION("""COMPUTED_VALUE"""),45789.66666666667)</f>
        <v>45789.66667</v>
      </c>
      <c r="H342" s="1">
        <f>IFERROR(__xludf.DUMMYFUNCTION("""COMPUTED_VALUE"""),1183.74)</f>
        <v>1183.74</v>
      </c>
      <c r="J342" s="2">
        <f>IFERROR(__xludf.DUMMYFUNCTION("""COMPUTED_VALUE"""),45789.66666666667)</f>
        <v>45789.66667</v>
      </c>
      <c r="K342" s="1">
        <f>IFERROR(__xludf.DUMMYFUNCTION("""COMPUTED_VALUE"""),1200.91)</f>
        <v>1200.91</v>
      </c>
      <c r="M342" s="2">
        <f>IFERROR(__xludf.DUMMYFUNCTION("""COMPUTED_VALUE"""),45789.66666666667)</f>
        <v>45789.66667</v>
      </c>
      <c r="N342" s="1">
        <f>IFERROR(__xludf.DUMMYFUNCTION("""COMPUTED_VALUE"""),4.1192143E7)</f>
        <v>41192143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IFERROR(__xludf.DUMMYFUNCTION("""COMPUTED_VALUE"""),1203.51)</f>
        <v>1203.51</v>
      </c>
      <c r="D343" s="2">
        <f>IFERROR(__xludf.DUMMYFUNCTION("""COMPUTED_VALUE"""),45790.66666666667)</f>
        <v>45790.66667</v>
      </c>
      <c r="E343" s="1">
        <f>IFERROR(__xludf.DUMMYFUNCTION("""COMPUTED_VALUE"""),1215.07)</f>
        <v>1215.07</v>
      </c>
      <c r="G343" s="2">
        <f>IFERROR(__xludf.DUMMYFUNCTION("""COMPUTED_VALUE"""),45790.66666666667)</f>
        <v>45790.66667</v>
      </c>
      <c r="H343" s="1">
        <f>IFERROR(__xludf.DUMMYFUNCTION("""COMPUTED_VALUE"""),1203.51)</f>
        <v>1203.51</v>
      </c>
      <c r="J343" s="2">
        <f>IFERROR(__xludf.DUMMYFUNCTION("""COMPUTED_VALUE"""),45790.66666666667)</f>
        <v>45790.66667</v>
      </c>
      <c r="K343" s="1">
        <f>IFERROR(__xludf.DUMMYFUNCTION("""COMPUTED_VALUE"""),1205.68)</f>
        <v>1205.68</v>
      </c>
      <c r="M343" s="2">
        <f>IFERROR(__xludf.DUMMYFUNCTION("""COMPUTED_VALUE"""),45790.66666666667)</f>
        <v>45790.66667</v>
      </c>
      <c r="N343" s="1">
        <f>IFERROR(__xludf.DUMMYFUNCTION("""COMPUTED_VALUE"""),2.9436075E7)</f>
        <v>29436075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IFERROR(__xludf.DUMMYFUNCTION("""COMPUTED_VALUE"""),1204.13)</f>
        <v>1204.13</v>
      </c>
      <c r="D344" s="2">
        <f>IFERROR(__xludf.DUMMYFUNCTION("""COMPUTED_VALUE"""),45791.66666666667)</f>
        <v>45791.66667</v>
      </c>
      <c r="E344" s="1">
        <f>IFERROR(__xludf.DUMMYFUNCTION("""COMPUTED_VALUE"""),1204.13)</f>
        <v>1204.13</v>
      </c>
      <c r="G344" s="2">
        <f>IFERROR(__xludf.DUMMYFUNCTION("""COMPUTED_VALUE"""),45791.66666666667)</f>
        <v>45791.66667</v>
      </c>
      <c r="H344" s="1">
        <f>IFERROR(__xludf.DUMMYFUNCTION("""COMPUTED_VALUE"""),1193.05)</f>
        <v>1193.05</v>
      </c>
      <c r="J344" s="2">
        <f>IFERROR(__xludf.DUMMYFUNCTION("""COMPUTED_VALUE"""),45791.66666666667)</f>
        <v>45791.66667</v>
      </c>
      <c r="K344" s="1">
        <f>IFERROR(__xludf.DUMMYFUNCTION("""COMPUTED_VALUE"""),1194.02)</f>
        <v>1194.02</v>
      </c>
      <c r="M344" s="2">
        <f>IFERROR(__xludf.DUMMYFUNCTION("""COMPUTED_VALUE"""),45791.66666666667)</f>
        <v>45791.66667</v>
      </c>
      <c r="N344" s="1">
        <f>IFERROR(__xludf.DUMMYFUNCTION("""COMPUTED_VALUE"""),2.7669906E7)</f>
        <v>27669906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IFERROR(__xludf.DUMMYFUNCTION("""COMPUTED_VALUE"""),1193.38)</f>
        <v>1193.38</v>
      </c>
      <c r="D345" s="2">
        <f>IFERROR(__xludf.DUMMYFUNCTION("""COMPUTED_VALUE"""),45792.66666666667)</f>
        <v>45792.66667</v>
      </c>
      <c r="E345" s="1">
        <f>IFERROR(__xludf.DUMMYFUNCTION("""COMPUTED_VALUE"""),1200.18)</f>
        <v>1200.18</v>
      </c>
      <c r="G345" s="2">
        <f>IFERROR(__xludf.DUMMYFUNCTION("""COMPUTED_VALUE"""),45792.66666666667)</f>
        <v>45792.66667</v>
      </c>
      <c r="H345" s="1">
        <f>IFERROR(__xludf.DUMMYFUNCTION("""COMPUTED_VALUE"""),1190.75)</f>
        <v>1190.75</v>
      </c>
      <c r="J345" s="2">
        <f>IFERROR(__xludf.DUMMYFUNCTION("""COMPUTED_VALUE"""),45792.66666666667)</f>
        <v>45792.66667</v>
      </c>
      <c r="K345" s="1">
        <f>IFERROR(__xludf.DUMMYFUNCTION("""COMPUTED_VALUE"""),1197.66)</f>
        <v>1197.66</v>
      </c>
      <c r="M345" s="2">
        <f>IFERROR(__xludf.DUMMYFUNCTION("""COMPUTED_VALUE"""),45792.66666666667)</f>
        <v>45792.66667</v>
      </c>
      <c r="N345" s="1">
        <f>IFERROR(__xludf.DUMMYFUNCTION("""COMPUTED_VALUE"""),2.9787648E7)</f>
        <v>29787648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IFERROR(__xludf.DUMMYFUNCTION("""COMPUTED_VALUE"""),1198.11)</f>
        <v>1198.11</v>
      </c>
      <c r="D346" s="2">
        <f>IFERROR(__xludf.DUMMYFUNCTION("""COMPUTED_VALUE"""),45793.66666666667)</f>
        <v>45793.66667</v>
      </c>
      <c r="E346" s="1">
        <f>IFERROR(__xludf.DUMMYFUNCTION("""COMPUTED_VALUE"""),1213.3)</f>
        <v>1213.3</v>
      </c>
      <c r="G346" s="2">
        <f>IFERROR(__xludf.DUMMYFUNCTION("""COMPUTED_VALUE"""),45793.66666666667)</f>
        <v>45793.66667</v>
      </c>
      <c r="H346" s="1">
        <f>IFERROR(__xludf.DUMMYFUNCTION("""COMPUTED_VALUE"""),1195.93)</f>
        <v>1195.93</v>
      </c>
      <c r="J346" s="2">
        <f>IFERROR(__xludf.DUMMYFUNCTION("""COMPUTED_VALUE"""),45793.66666666667)</f>
        <v>45793.66667</v>
      </c>
      <c r="K346" s="1">
        <f>IFERROR(__xludf.DUMMYFUNCTION("""COMPUTED_VALUE"""),1212.87)</f>
        <v>1212.87</v>
      </c>
      <c r="M346" s="2">
        <f>IFERROR(__xludf.DUMMYFUNCTION("""COMPUTED_VALUE"""),45793.66666666667)</f>
        <v>45793.66667</v>
      </c>
      <c r="N346" s="1">
        <f>IFERROR(__xludf.DUMMYFUNCTION("""COMPUTED_VALUE"""),2.6350423E7)</f>
        <v>26350423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IFERROR(__xludf.DUMMYFUNCTION("""COMPUTED_VALUE"""),1200.29)</f>
        <v>1200.29</v>
      </c>
      <c r="D347" s="2">
        <f>IFERROR(__xludf.DUMMYFUNCTION("""COMPUTED_VALUE"""),45796.66666666667)</f>
        <v>45796.66667</v>
      </c>
      <c r="E347" s="1">
        <f>IFERROR(__xludf.DUMMYFUNCTION("""COMPUTED_VALUE"""),1212.48)</f>
        <v>1212.48</v>
      </c>
      <c r="G347" s="2">
        <f>IFERROR(__xludf.DUMMYFUNCTION("""COMPUTED_VALUE"""),45796.66666666667)</f>
        <v>45796.66667</v>
      </c>
      <c r="H347" s="1">
        <f>IFERROR(__xludf.DUMMYFUNCTION("""COMPUTED_VALUE"""),1197.41)</f>
        <v>1197.41</v>
      </c>
      <c r="J347" s="2">
        <f>IFERROR(__xludf.DUMMYFUNCTION("""COMPUTED_VALUE"""),45796.66666666667)</f>
        <v>45796.66667</v>
      </c>
      <c r="K347" s="1">
        <f>IFERROR(__xludf.DUMMYFUNCTION("""COMPUTED_VALUE"""),1210.26)</f>
        <v>1210.26</v>
      </c>
      <c r="M347" s="2">
        <f>IFERROR(__xludf.DUMMYFUNCTION("""COMPUTED_VALUE"""),45796.66666666667)</f>
        <v>45796.66667</v>
      </c>
      <c r="N347" s="1">
        <f>IFERROR(__xludf.DUMMYFUNCTION("""COMPUTED_VALUE"""),2.4617728E7)</f>
        <v>24617728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IFERROR(__xludf.DUMMYFUNCTION("""COMPUTED_VALUE"""),1209.65)</f>
        <v>1209.65</v>
      </c>
      <c r="D348" s="2">
        <f>IFERROR(__xludf.DUMMYFUNCTION("""COMPUTED_VALUE"""),45797.66666666667)</f>
        <v>45797.66667</v>
      </c>
      <c r="E348" s="1">
        <f>IFERROR(__xludf.DUMMYFUNCTION("""COMPUTED_VALUE"""),1210.77)</f>
        <v>1210.77</v>
      </c>
      <c r="G348" s="2">
        <f>IFERROR(__xludf.DUMMYFUNCTION("""COMPUTED_VALUE"""),45797.66666666667)</f>
        <v>45797.66667</v>
      </c>
      <c r="H348" s="1">
        <f>IFERROR(__xludf.DUMMYFUNCTION("""COMPUTED_VALUE"""),1199.66)</f>
        <v>1199.66</v>
      </c>
      <c r="J348" s="2">
        <f>IFERROR(__xludf.DUMMYFUNCTION("""COMPUTED_VALUE"""),45797.66666666667)</f>
        <v>45797.66667</v>
      </c>
      <c r="K348" s="1">
        <f>IFERROR(__xludf.DUMMYFUNCTION("""COMPUTED_VALUE"""),1203.02)</f>
        <v>1203.02</v>
      </c>
      <c r="M348" s="2">
        <f>IFERROR(__xludf.DUMMYFUNCTION("""COMPUTED_VALUE"""),45797.66666666667)</f>
        <v>45797.66667</v>
      </c>
      <c r="N348" s="1">
        <f>IFERROR(__xludf.DUMMYFUNCTION("""COMPUTED_VALUE"""),2.5629178E7)</f>
        <v>25629178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IFERROR(__xludf.DUMMYFUNCTION("""COMPUTED_VALUE"""),1194.32)</f>
        <v>1194.32</v>
      </c>
      <c r="D349" s="2">
        <f>IFERROR(__xludf.DUMMYFUNCTION("""COMPUTED_VALUE"""),45798.66666666667)</f>
        <v>45798.66667</v>
      </c>
      <c r="E349" s="1">
        <f>IFERROR(__xludf.DUMMYFUNCTION("""COMPUTED_VALUE"""),1194.32)</f>
        <v>1194.32</v>
      </c>
      <c r="G349" s="2">
        <f>IFERROR(__xludf.DUMMYFUNCTION("""COMPUTED_VALUE"""),45798.66666666667)</f>
        <v>45798.66667</v>
      </c>
      <c r="H349" s="1">
        <f>IFERROR(__xludf.DUMMYFUNCTION("""COMPUTED_VALUE"""),1173.9)</f>
        <v>1173.9</v>
      </c>
      <c r="J349" s="2">
        <f>IFERROR(__xludf.DUMMYFUNCTION("""COMPUTED_VALUE"""),45798.66666666667)</f>
        <v>45798.66667</v>
      </c>
      <c r="K349" s="1">
        <f>IFERROR(__xludf.DUMMYFUNCTION("""COMPUTED_VALUE"""),1174.97)</f>
        <v>1174.97</v>
      </c>
      <c r="M349" s="2">
        <f>IFERROR(__xludf.DUMMYFUNCTION("""COMPUTED_VALUE"""),45798.66666666667)</f>
        <v>45798.66667</v>
      </c>
      <c r="N349" s="1">
        <f>IFERROR(__xludf.DUMMYFUNCTION("""COMPUTED_VALUE"""),2.7062823E7)</f>
        <v>27062823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IFERROR(__xludf.DUMMYFUNCTION("""COMPUTED_VALUE"""),1172.88)</f>
        <v>1172.88</v>
      </c>
      <c r="D350" s="2">
        <f>IFERROR(__xludf.DUMMYFUNCTION("""COMPUTED_VALUE"""),45799.66666666667)</f>
        <v>45799.66667</v>
      </c>
      <c r="E350" s="1">
        <f>IFERROR(__xludf.DUMMYFUNCTION("""COMPUTED_VALUE"""),1179.57)</f>
        <v>1179.57</v>
      </c>
      <c r="G350" s="2">
        <f>IFERROR(__xludf.DUMMYFUNCTION("""COMPUTED_VALUE"""),45799.66666666667)</f>
        <v>45799.66667</v>
      </c>
      <c r="H350" s="1">
        <f>IFERROR(__xludf.DUMMYFUNCTION("""COMPUTED_VALUE"""),1165.58)</f>
        <v>1165.58</v>
      </c>
      <c r="J350" s="2">
        <f>IFERROR(__xludf.DUMMYFUNCTION("""COMPUTED_VALUE"""),45799.66666666667)</f>
        <v>45799.66667</v>
      </c>
      <c r="K350" s="1">
        <f>IFERROR(__xludf.DUMMYFUNCTION("""COMPUTED_VALUE"""),1172.19)</f>
        <v>1172.19</v>
      </c>
      <c r="M350" s="2">
        <f>IFERROR(__xludf.DUMMYFUNCTION("""COMPUTED_VALUE"""),45799.66666666667)</f>
        <v>45799.66667</v>
      </c>
      <c r="N350" s="1">
        <f>IFERROR(__xludf.DUMMYFUNCTION("""COMPUTED_VALUE"""),2.4158315E7)</f>
        <v>24158315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IFERROR(__xludf.DUMMYFUNCTION("""COMPUTED_VALUE"""),1165.1)</f>
        <v>1165.1</v>
      </c>
      <c r="D351" s="2">
        <f>IFERROR(__xludf.DUMMYFUNCTION("""COMPUTED_VALUE"""),45800.66666666667)</f>
        <v>45800.66667</v>
      </c>
      <c r="E351" s="1">
        <f>IFERROR(__xludf.DUMMYFUNCTION("""COMPUTED_VALUE"""),1168.98)</f>
        <v>1168.98</v>
      </c>
      <c r="G351" s="2">
        <f>IFERROR(__xludf.DUMMYFUNCTION("""COMPUTED_VALUE"""),45800.66666666667)</f>
        <v>45800.66667</v>
      </c>
      <c r="H351" s="1">
        <f>IFERROR(__xludf.DUMMYFUNCTION("""COMPUTED_VALUE"""),1152.91)</f>
        <v>1152.91</v>
      </c>
      <c r="J351" s="2">
        <f>IFERROR(__xludf.DUMMYFUNCTION("""COMPUTED_VALUE"""),45800.66666666667)</f>
        <v>45800.66667</v>
      </c>
      <c r="K351" s="1">
        <f>IFERROR(__xludf.DUMMYFUNCTION("""COMPUTED_VALUE"""),1163.41)</f>
        <v>1163.41</v>
      </c>
      <c r="M351" s="2">
        <f>IFERROR(__xludf.DUMMYFUNCTION("""COMPUTED_VALUE"""),45800.66666666667)</f>
        <v>45800.66667</v>
      </c>
      <c r="N351" s="1">
        <f>IFERROR(__xludf.DUMMYFUNCTION("""COMPUTED_VALUE"""),2.313597E7)</f>
        <v>23135970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IFERROR(__xludf.DUMMYFUNCTION("""COMPUTED_VALUE"""),1168.6)</f>
        <v>1168.6</v>
      </c>
      <c r="D352" s="2">
        <f>IFERROR(__xludf.DUMMYFUNCTION("""COMPUTED_VALUE"""),45804.66666666667)</f>
        <v>45804.66667</v>
      </c>
      <c r="E352" s="1">
        <f>IFERROR(__xludf.DUMMYFUNCTION("""COMPUTED_VALUE"""),1189.95)</f>
        <v>1189.95</v>
      </c>
      <c r="G352" s="2">
        <f>IFERROR(__xludf.DUMMYFUNCTION("""COMPUTED_VALUE"""),45804.66666666667)</f>
        <v>45804.66667</v>
      </c>
      <c r="H352" s="1">
        <f>IFERROR(__xludf.DUMMYFUNCTION("""COMPUTED_VALUE"""),1168.6)</f>
        <v>1168.6</v>
      </c>
      <c r="J352" s="2">
        <f>IFERROR(__xludf.DUMMYFUNCTION("""COMPUTED_VALUE"""),45804.66666666667)</f>
        <v>45804.66667</v>
      </c>
      <c r="K352" s="1">
        <f>IFERROR(__xludf.DUMMYFUNCTION("""COMPUTED_VALUE"""),1188.77)</f>
        <v>1188.77</v>
      </c>
      <c r="M352" s="2">
        <f>IFERROR(__xludf.DUMMYFUNCTION("""COMPUTED_VALUE"""),45804.66666666667)</f>
        <v>45804.66667</v>
      </c>
      <c r="N352" s="1">
        <f>IFERROR(__xludf.DUMMYFUNCTION("""COMPUTED_VALUE"""),2.6235801E7)</f>
        <v>26235801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IFERROR(__xludf.DUMMYFUNCTION("""COMPUTED_VALUE"""),1191.7)</f>
        <v>1191.7</v>
      </c>
      <c r="D353" s="2">
        <f>IFERROR(__xludf.DUMMYFUNCTION("""COMPUTED_VALUE"""),45805.66666666667)</f>
        <v>45805.66667</v>
      </c>
      <c r="E353" s="1">
        <f>IFERROR(__xludf.DUMMYFUNCTION("""COMPUTED_VALUE"""),1191.98)</f>
        <v>1191.98</v>
      </c>
      <c r="G353" s="2">
        <f>IFERROR(__xludf.DUMMYFUNCTION("""COMPUTED_VALUE"""),45805.66666666667)</f>
        <v>45805.66667</v>
      </c>
      <c r="H353" s="1">
        <f>IFERROR(__xludf.DUMMYFUNCTION("""COMPUTED_VALUE"""),1175.18)</f>
        <v>1175.18</v>
      </c>
      <c r="J353" s="2">
        <f>IFERROR(__xludf.DUMMYFUNCTION("""COMPUTED_VALUE"""),45805.66666666667)</f>
        <v>45805.66667</v>
      </c>
      <c r="K353" s="1">
        <f>IFERROR(__xludf.DUMMYFUNCTION("""COMPUTED_VALUE"""),1176.96)</f>
        <v>1176.96</v>
      </c>
      <c r="M353" s="2">
        <f>IFERROR(__xludf.DUMMYFUNCTION("""COMPUTED_VALUE"""),45805.66666666667)</f>
        <v>45805.66667</v>
      </c>
      <c r="N353" s="1">
        <f>IFERROR(__xludf.DUMMYFUNCTION("""COMPUTED_VALUE"""),2.2720568E7)</f>
        <v>22720568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IFERROR(__xludf.DUMMYFUNCTION("""COMPUTED_VALUE"""),1181.66)</f>
        <v>1181.66</v>
      </c>
      <c r="D354" s="2">
        <f>IFERROR(__xludf.DUMMYFUNCTION("""COMPUTED_VALUE"""),45806.66666666667)</f>
        <v>45806.66667</v>
      </c>
      <c r="E354" s="1">
        <f>IFERROR(__xludf.DUMMYFUNCTION("""COMPUTED_VALUE"""),1186.67)</f>
        <v>1186.67</v>
      </c>
      <c r="G354" s="2">
        <f>IFERROR(__xludf.DUMMYFUNCTION("""COMPUTED_VALUE"""),45806.66666666667)</f>
        <v>45806.66667</v>
      </c>
      <c r="H354" s="1">
        <f>IFERROR(__xludf.DUMMYFUNCTION("""COMPUTED_VALUE"""),1171.84)</f>
        <v>1171.84</v>
      </c>
      <c r="J354" s="2">
        <f>IFERROR(__xludf.DUMMYFUNCTION("""COMPUTED_VALUE"""),45806.66666666667)</f>
        <v>45806.66667</v>
      </c>
      <c r="K354" s="1">
        <f>IFERROR(__xludf.DUMMYFUNCTION("""COMPUTED_VALUE"""),1182.36)</f>
        <v>1182.36</v>
      </c>
      <c r="M354" s="2">
        <f>IFERROR(__xludf.DUMMYFUNCTION("""COMPUTED_VALUE"""),45806.66666666667)</f>
        <v>45806.66667</v>
      </c>
      <c r="N354" s="1">
        <f>IFERROR(__xludf.DUMMYFUNCTION("""COMPUTED_VALUE"""),2.0671919E7)</f>
        <v>20671919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IFERROR(__xludf.DUMMYFUNCTION("""COMPUTED_VALUE"""),1180.06)</f>
        <v>1180.06</v>
      </c>
      <c r="D355" s="2">
        <f>IFERROR(__xludf.DUMMYFUNCTION("""COMPUTED_VALUE"""),45807.66666666667)</f>
        <v>45807.66667</v>
      </c>
      <c r="E355" s="1">
        <f>IFERROR(__xludf.DUMMYFUNCTION("""COMPUTED_VALUE"""),1182.13)</f>
        <v>1182.13</v>
      </c>
      <c r="G355" s="2">
        <f>IFERROR(__xludf.DUMMYFUNCTION("""COMPUTED_VALUE"""),45807.66666666667)</f>
        <v>45807.66667</v>
      </c>
      <c r="H355" s="1">
        <f>IFERROR(__xludf.DUMMYFUNCTION("""COMPUTED_VALUE"""),1168.39)</f>
        <v>1168.39</v>
      </c>
      <c r="J355" s="2">
        <f>IFERROR(__xludf.DUMMYFUNCTION("""COMPUTED_VALUE"""),45807.66666666667)</f>
        <v>45807.66667</v>
      </c>
      <c r="K355" s="1">
        <f>IFERROR(__xludf.DUMMYFUNCTION("""COMPUTED_VALUE"""),1177.41)</f>
        <v>1177.41</v>
      </c>
      <c r="M355" s="2">
        <f>IFERROR(__xludf.DUMMYFUNCTION("""COMPUTED_VALUE"""),45807.66666666667)</f>
        <v>45807.66667</v>
      </c>
      <c r="N355" s="1">
        <f>IFERROR(__xludf.DUMMYFUNCTION("""COMPUTED_VALUE"""),4.6057037E7)</f>
        <v>46057037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IFERROR(__xludf.DUMMYFUNCTION("""COMPUTED_VALUE"""),1176.19)</f>
        <v>1176.19</v>
      </c>
      <c r="D356" s="2">
        <f>IFERROR(__xludf.DUMMYFUNCTION("""COMPUTED_VALUE"""),45810.66666666667)</f>
        <v>45810.66667</v>
      </c>
      <c r="E356" s="1">
        <f>IFERROR(__xludf.DUMMYFUNCTION("""COMPUTED_VALUE"""),1176.19)</f>
        <v>1176.19</v>
      </c>
      <c r="G356" s="2">
        <f>IFERROR(__xludf.DUMMYFUNCTION("""COMPUTED_VALUE"""),45810.66666666667)</f>
        <v>45810.66667</v>
      </c>
      <c r="H356" s="1">
        <f>IFERROR(__xludf.DUMMYFUNCTION("""COMPUTED_VALUE"""),1153.88)</f>
        <v>1153.88</v>
      </c>
      <c r="J356" s="2">
        <f>IFERROR(__xludf.DUMMYFUNCTION("""COMPUTED_VALUE"""),45810.66666666667)</f>
        <v>45810.66667</v>
      </c>
      <c r="K356" s="1">
        <f>IFERROR(__xludf.DUMMYFUNCTION("""COMPUTED_VALUE"""),1168.76)</f>
        <v>1168.76</v>
      </c>
      <c r="M356" s="2">
        <f>IFERROR(__xludf.DUMMYFUNCTION("""COMPUTED_VALUE"""),45810.66666666667)</f>
        <v>45810.66667</v>
      </c>
      <c r="N356" s="1">
        <f>IFERROR(__xludf.DUMMYFUNCTION("""COMPUTED_VALUE"""),2.4818038E7)</f>
        <v>24818038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IFERROR(__xludf.DUMMYFUNCTION("""COMPUTED_VALUE"""),1169.32)</f>
        <v>1169.32</v>
      </c>
      <c r="D357" s="2">
        <f>IFERROR(__xludf.DUMMYFUNCTION("""COMPUTED_VALUE"""),45811.66666666667)</f>
        <v>45811.66667</v>
      </c>
      <c r="E357" s="1">
        <f>IFERROR(__xludf.DUMMYFUNCTION("""COMPUTED_VALUE"""),1183.94)</f>
        <v>1183.94</v>
      </c>
      <c r="G357" s="2">
        <f>IFERROR(__xludf.DUMMYFUNCTION("""COMPUTED_VALUE"""),45811.66666666667)</f>
        <v>45811.66667</v>
      </c>
      <c r="H357" s="1">
        <f>IFERROR(__xludf.DUMMYFUNCTION("""COMPUTED_VALUE"""),1169.32)</f>
        <v>1169.32</v>
      </c>
      <c r="J357" s="2">
        <f>IFERROR(__xludf.DUMMYFUNCTION("""COMPUTED_VALUE"""),45811.66666666667)</f>
        <v>45811.66667</v>
      </c>
      <c r="K357" s="1">
        <f>IFERROR(__xludf.DUMMYFUNCTION("""COMPUTED_VALUE"""),1182.76)</f>
        <v>1182.76</v>
      </c>
      <c r="M357" s="2">
        <f>IFERROR(__xludf.DUMMYFUNCTION("""COMPUTED_VALUE"""),45811.66666666667)</f>
        <v>45811.66667</v>
      </c>
      <c r="N357" s="1">
        <f>IFERROR(__xludf.DUMMYFUNCTION("""COMPUTED_VALUE"""),2.4109658E7)</f>
        <v>24109658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IFERROR(__xludf.DUMMYFUNCTION("""COMPUTED_VALUE"""),1186.37)</f>
        <v>1186.37</v>
      </c>
      <c r="D358" s="2">
        <f>IFERROR(__xludf.DUMMYFUNCTION("""COMPUTED_VALUE"""),45812.66666666667)</f>
        <v>45812.66667</v>
      </c>
      <c r="E358" s="1">
        <f>IFERROR(__xludf.DUMMYFUNCTION("""COMPUTED_VALUE"""),1188.09)</f>
        <v>1188.09</v>
      </c>
      <c r="G358" s="2">
        <f>IFERROR(__xludf.DUMMYFUNCTION("""COMPUTED_VALUE"""),45812.66666666667)</f>
        <v>45812.66667</v>
      </c>
      <c r="H358" s="1">
        <f>IFERROR(__xludf.DUMMYFUNCTION("""COMPUTED_VALUE"""),1181.36)</f>
        <v>1181.36</v>
      </c>
      <c r="J358" s="2">
        <f>IFERROR(__xludf.DUMMYFUNCTION("""COMPUTED_VALUE"""),45812.66666666667)</f>
        <v>45812.66667</v>
      </c>
      <c r="K358" s="1">
        <f>IFERROR(__xludf.DUMMYFUNCTION("""COMPUTED_VALUE"""),1181.36)</f>
        <v>1181.36</v>
      </c>
      <c r="M358" s="2">
        <f>IFERROR(__xludf.DUMMYFUNCTION("""COMPUTED_VALUE"""),45812.66666666667)</f>
        <v>45812.66667</v>
      </c>
      <c r="N358" s="1">
        <f>IFERROR(__xludf.DUMMYFUNCTION("""COMPUTED_VALUE"""),3.1142726E7)</f>
        <v>31142726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IFERROR(__xludf.DUMMYFUNCTION("""COMPUTED_VALUE"""),1184.04)</f>
        <v>1184.04</v>
      </c>
      <c r="D359" s="2">
        <f>IFERROR(__xludf.DUMMYFUNCTION("""COMPUTED_VALUE"""),45813.66666666667)</f>
        <v>45813.66667</v>
      </c>
      <c r="E359" s="1">
        <f>IFERROR(__xludf.DUMMYFUNCTION("""COMPUTED_VALUE"""),1186.83)</f>
        <v>1186.83</v>
      </c>
      <c r="G359" s="2">
        <f>IFERROR(__xludf.DUMMYFUNCTION("""COMPUTED_VALUE"""),45813.66666666667)</f>
        <v>45813.66667</v>
      </c>
      <c r="H359" s="1">
        <f>IFERROR(__xludf.DUMMYFUNCTION("""COMPUTED_VALUE"""),1175.21)</f>
        <v>1175.21</v>
      </c>
      <c r="J359" s="2">
        <f>IFERROR(__xludf.DUMMYFUNCTION("""COMPUTED_VALUE"""),45813.66666666667)</f>
        <v>45813.66667</v>
      </c>
      <c r="K359" s="1">
        <f>IFERROR(__xludf.DUMMYFUNCTION("""COMPUTED_VALUE"""),1179.45)</f>
        <v>1179.45</v>
      </c>
      <c r="M359" s="2">
        <f>IFERROR(__xludf.DUMMYFUNCTION("""COMPUTED_VALUE"""),45813.66666666667)</f>
        <v>45813.66667</v>
      </c>
      <c r="N359" s="1">
        <f>IFERROR(__xludf.DUMMYFUNCTION("""COMPUTED_VALUE"""),2.929593E7)</f>
        <v>29295930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IFERROR(__xludf.DUMMYFUNCTION("""COMPUTED_VALUE"""),1190.08)</f>
        <v>1190.08</v>
      </c>
      <c r="D360" s="2">
        <f>IFERROR(__xludf.DUMMYFUNCTION("""COMPUTED_VALUE"""),45814.66666666667)</f>
        <v>45814.66667</v>
      </c>
      <c r="E360" s="1">
        <f>IFERROR(__xludf.DUMMYFUNCTION("""COMPUTED_VALUE"""),1196.55)</f>
        <v>1196.55</v>
      </c>
      <c r="G360" s="2">
        <f>IFERROR(__xludf.DUMMYFUNCTION("""COMPUTED_VALUE"""),45814.66666666667)</f>
        <v>45814.66667</v>
      </c>
      <c r="H360" s="1">
        <f>IFERROR(__xludf.DUMMYFUNCTION("""COMPUTED_VALUE"""),1186.39)</f>
        <v>1186.39</v>
      </c>
      <c r="J360" s="2">
        <f>IFERROR(__xludf.DUMMYFUNCTION("""COMPUTED_VALUE"""),45814.66666666667)</f>
        <v>45814.66667</v>
      </c>
      <c r="K360" s="1">
        <f>IFERROR(__xludf.DUMMYFUNCTION("""COMPUTED_VALUE"""),1191.98)</f>
        <v>1191.98</v>
      </c>
      <c r="M360" s="2">
        <f>IFERROR(__xludf.DUMMYFUNCTION("""COMPUTED_VALUE"""),45814.66666666667)</f>
        <v>45814.66667</v>
      </c>
      <c r="N360" s="1">
        <f>IFERROR(__xludf.DUMMYFUNCTION("""COMPUTED_VALUE"""),2.3386279E7)</f>
        <v>23386279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IFERROR(__xludf.DUMMYFUNCTION("""COMPUTED_VALUE"""),1195.94)</f>
        <v>1195.94</v>
      </c>
      <c r="D361" s="2">
        <f>IFERROR(__xludf.DUMMYFUNCTION("""COMPUTED_VALUE"""),45817.66666666667)</f>
        <v>45817.66667</v>
      </c>
      <c r="E361" s="1">
        <f>IFERROR(__xludf.DUMMYFUNCTION("""COMPUTED_VALUE"""),1201.18)</f>
        <v>1201.18</v>
      </c>
      <c r="G361" s="2">
        <f>IFERROR(__xludf.DUMMYFUNCTION("""COMPUTED_VALUE"""),45817.66666666667)</f>
        <v>45817.66667</v>
      </c>
      <c r="H361" s="1">
        <f>IFERROR(__xludf.DUMMYFUNCTION("""COMPUTED_VALUE"""),1191.38)</f>
        <v>1191.38</v>
      </c>
      <c r="J361" s="2">
        <f>IFERROR(__xludf.DUMMYFUNCTION("""COMPUTED_VALUE"""),45817.66666666667)</f>
        <v>45817.66667</v>
      </c>
      <c r="K361" s="1">
        <f>IFERROR(__xludf.DUMMYFUNCTION("""COMPUTED_VALUE"""),1194.47)</f>
        <v>1194.47</v>
      </c>
      <c r="M361" s="2">
        <f>IFERROR(__xludf.DUMMYFUNCTION("""COMPUTED_VALUE"""),45817.66666666667)</f>
        <v>45817.66667</v>
      </c>
      <c r="N361" s="1">
        <f>IFERROR(__xludf.DUMMYFUNCTION("""COMPUTED_VALUE"""),2.3469934E7)</f>
        <v>23469934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IFERROR(__xludf.DUMMYFUNCTION("""COMPUTED_VALUE"""),1195.85)</f>
        <v>1195.85</v>
      </c>
      <c r="D362" s="2">
        <f>IFERROR(__xludf.DUMMYFUNCTION("""COMPUTED_VALUE"""),45818.66666666667)</f>
        <v>45818.66667</v>
      </c>
      <c r="E362" s="1">
        <f>IFERROR(__xludf.DUMMYFUNCTION("""COMPUTED_VALUE"""),1202.49)</f>
        <v>1202.49</v>
      </c>
      <c r="G362" s="2">
        <f>IFERROR(__xludf.DUMMYFUNCTION("""COMPUTED_VALUE"""),45818.66666666667)</f>
        <v>45818.66667</v>
      </c>
      <c r="H362" s="1">
        <f>IFERROR(__xludf.DUMMYFUNCTION("""COMPUTED_VALUE"""),1192.24)</f>
        <v>1192.24</v>
      </c>
      <c r="J362" s="2">
        <f>IFERROR(__xludf.DUMMYFUNCTION("""COMPUTED_VALUE"""),45818.66666666667)</f>
        <v>45818.66667</v>
      </c>
      <c r="K362" s="1">
        <f>IFERROR(__xludf.DUMMYFUNCTION("""COMPUTED_VALUE"""),1199.06)</f>
        <v>1199.06</v>
      </c>
      <c r="M362" s="2">
        <f>IFERROR(__xludf.DUMMYFUNCTION("""COMPUTED_VALUE"""),45818.66666666667)</f>
        <v>45818.66667</v>
      </c>
      <c r="N362" s="1">
        <f>IFERROR(__xludf.DUMMYFUNCTION("""COMPUTED_VALUE"""),2.5512574E7)</f>
        <v>25512574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IFERROR(__xludf.DUMMYFUNCTION("""COMPUTED_VALUE"""),1200.84)</f>
        <v>1200.84</v>
      </c>
      <c r="D363" s="2">
        <f>IFERROR(__xludf.DUMMYFUNCTION("""COMPUTED_VALUE"""),45819.66666666667)</f>
        <v>45819.66667</v>
      </c>
      <c r="E363" s="1">
        <f>IFERROR(__xludf.DUMMYFUNCTION("""COMPUTED_VALUE"""),1201.42)</f>
        <v>1201.42</v>
      </c>
      <c r="G363" s="2">
        <f>IFERROR(__xludf.DUMMYFUNCTION("""COMPUTED_VALUE"""),45819.66666666667)</f>
        <v>45819.66667</v>
      </c>
      <c r="H363" s="1">
        <f>IFERROR(__xludf.DUMMYFUNCTION("""COMPUTED_VALUE"""),1187.99)</f>
        <v>1187.99</v>
      </c>
      <c r="J363" s="2">
        <f>IFERROR(__xludf.DUMMYFUNCTION("""COMPUTED_VALUE"""),45819.66666666667)</f>
        <v>45819.66667</v>
      </c>
      <c r="K363" s="1">
        <f>IFERROR(__xludf.DUMMYFUNCTION("""COMPUTED_VALUE"""),1191.01)</f>
        <v>1191.01</v>
      </c>
      <c r="M363" s="2">
        <f>IFERROR(__xludf.DUMMYFUNCTION("""COMPUTED_VALUE"""),45819.66666666667)</f>
        <v>45819.66667</v>
      </c>
      <c r="N363" s="1">
        <f>IFERROR(__xludf.DUMMYFUNCTION("""COMPUTED_VALUE"""),2.6049123E7)</f>
        <v>26049123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IFERROR(__xludf.DUMMYFUNCTION("""COMPUTED_VALUE"""),1185.45)</f>
        <v>1185.45</v>
      </c>
      <c r="D364" s="2">
        <f>IFERROR(__xludf.DUMMYFUNCTION("""COMPUTED_VALUE"""),45820.66666666667)</f>
        <v>45820.66667</v>
      </c>
      <c r="E364" s="1">
        <f>IFERROR(__xludf.DUMMYFUNCTION("""COMPUTED_VALUE"""),1190.44)</f>
        <v>1190.44</v>
      </c>
      <c r="G364" s="2">
        <f>IFERROR(__xludf.DUMMYFUNCTION("""COMPUTED_VALUE"""),45820.66666666667)</f>
        <v>45820.66667</v>
      </c>
      <c r="H364" s="1">
        <f>IFERROR(__xludf.DUMMYFUNCTION("""COMPUTED_VALUE"""),1177.68)</f>
        <v>1177.68</v>
      </c>
      <c r="J364" s="2">
        <f>IFERROR(__xludf.DUMMYFUNCTION("""COMPUTED_VALUE"""),45820.66666666667)</f>
        <v>45820.66667</v>
      </c>
      <c r="K364" s="1">
        <f>IFERROR(__xludf.DUMMYFUNCTION("""COMPUTED_VALUE"""),1187.71)</f>
        <v>1187.71</v>
      </c>
      <c r="M364" s="2">
        <f>IFERROR(__xludf.DUMMYFUNCTION("""COMPUTED_VALUE"""),45820.66666666667)</f>
        <v>45820.66667</v>
      </c>
      <c r="N364" s="1">
        <f>IFERROR(__xludf.DUMMYFUNCTION("""COMPUTED_VALUE"""),2.1057142E7)</f>
        <v>21057142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IFERROR(__xludf.DUMMYFUNCTION("""COMPUTED_VALUE"""),1179.31)</f>
        <v>1179.31</v>
      </c>
      <c r="D365" s="2">
        <f>IFERROR(__xludf.DUMMYFUNCTION("""COMPUTED_VALUE"""),45821.66666666667)</f>
        <v>45821.66667</v>
      </c>
      <c r="E365" s="1">
        <f>IFERROR(__xludf.DUMMYFUNCTION("""COMPUTED_VALUE"""),1180.4)</f>
        <v>1180.4</v>
      </c>
      <c r="G365" s="2">
        <f>IFERROR(__xludf.DUMMYFUNCTION("""COMPUTED_VALUE"""),45821.66666666667)</f>
        <v>45821.66667</v>
      </c>
      <c r="H365" s="1">
        <f>IFERROR(__xludf.DUMMYFUNCTION("""COMPUTED_VALUE"""),1162.04)</f>
        <v>1162.04</v>
      </c>
      <c r="J365" s="2">
        <f>IFERROR(__xludf.DUMMYFUNCTION("""COMPUTED_VALUE"""),45821.66666666667)</f>
        <v>45821.66667</v>
      </c>
      <c r="K365" s="1">
        <f>IFERROR(__xludf.DUMMYFUNCTION("""COMPUTED_VALUE"""),1165.31)</f>
        <v>1165.31</v>
      </c>
      <c r="M365" s="2">
        <f>IFERROR(__xludf.DUMMYFUNCTION("""COMPUTED_VALUE"""),45821.66666666667)</f>
        <v>45821.66667</v>
      </c>
      <c r="N365" s="1">
        <f>IFERROR(__xludf.DUMMYFUNCTION("""COMPUTED_VALUE"""),2.4650574E7)</f>
        <v>24650574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IFERROR(__xludf.DUMMYFUNCTION("""COMPUTED_VALUE"""),1170.95)</f>
        <v>1170.95</v>
      </c>
      <c r="D366" s="2">
        <f>IFERROR(__xludf.DUMMYFUNCTION("""COMPUTED_VALUE"""),45824.66666666667)</f>
        <v>45824.66667</v>
      </c>
      <c r="E366" s="1">
        <f>IFERROR(__xludf.DUMMYFUNCTION("""COMPUTED_VALUE"""),1185.15)</f>
        <v>1185.15</v>
      </c>
      <c r="G366" s="2">
        <f>IFERROR(__xludf.DUMMYFUNCTION("""COMPUTED_VALUE"""),45824.66666666667)</f>
        <v>45824.66667</v>
      </c>
      <c r="H366" s="1">
        <f>IFERROR(__xludf.DUMMYFUNCTION("""COMPUTED_VALUE"""),1170.95)</f>
        <v>1170.95</v>
      </c>
      <c r="J366" s="2">
        <f>IFERROR(__xludf.DUMMYFUNCTION("""COMPUTED_VALUE"""),45824.66666666667)</f>
        <v>45824.66667</v>
      </c>
      <c r="K366" s="1">
        <f>IFERROR(__xludf.DUMMYFUNCTION("""COMPUTED_VALUE"""),1179.75)</f>
        <v>1179.75</v>
      </c>
      <c r="M366" s="2">
        <f>IFERROR(__xludf.DUMMYFUNCTION("""COMPUTED_VALUE"""),45824.66666666667)</f>
        <v>45824.66667</v>
      </c>
      <c r="N366" s="1">
        <f>IFERROR(__xludf.DUMMYFUNCTION("""COMPUTED_VALUE"""),2.285379E7)</f>
        <v>22853790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IFERROR(__xludf.DUMMYFUNCTION("""COMPUTED_VALUE"""),1174.41)</f>
        <v>1174.41</v>
      </c>
      <c r="D367" s="2">
        <f>IFERROR(__xludf.DUMMYFUNCTION("""COMPUTED_VALUE"""),45825.66666666667)</f>
        <v>45825.66667</v>
      </c>
      <c r="E367" s="1">
        <f>IFERROR(__xludf.DUMMYFUNCTION("""COMPUTED_VALUE"""),1178.23)</f>
        <v>1178.23</v>
      </c>
      <c r="G367" s="2">
        <f>IFERROR(__xludf.DUMMYFUNCTION("""COMPUTED_VALUE"""),45825.66666666667)</f>
        <v>45825.66667</v>
      </c>
      <c r="H367" s="1">
        <f>IFERROR(__xludf.DUMMYFUNCTION("""COMPUTED_VALUE"""),1160.27)</f>
        <v>1160.27</v>
      </c>
      <c r="J367" s="2">
        <f>IFERROR(__xludf.DUMMYFUNCTION("""COMPUTED_VALUE"""),45825.66666666667)</f>
        <v>45825.66667</v>
      </c>
      <c r="K367" s="1">
        <f>IFERROR(__xludf.DUMMYFUNCTION("""COMPUTED_VALUE"""),1161.48)</f>
        <v>1161.48</v>
      </c>
      <c r="M367" s="2">
        <f>IFERROR(__xludf.DUMMYFUNCTION("""COMPUTED_VALUE"""),45825.66666666667)</f>
        <v>45825.66667</v>
      </c>
      <c r="N367" s="1">
        <f>IFERROR(__xludf.DUMMYFUNCTION("""COMPUTED_VALUE"""),2.3684405E7)</f>
        <v>23684405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IFERROR(__xludf.DUMMYFUNCTION("""COMPUTED_VALUE"""),1161.45)</f>
        <v>1161.45</v>
      </c>
      <c r="D368" s="2">
        <f>IFERROR(__xludf.DUMMYFUNCTION("""COMPUTED_VALUE"""),45826.66666666667)</f>
        <v>45826.66667</v>
      </c>
      <c r="E368" s="1">
        <f>IFERROR(__xludf.DUMMYFUNCTION("""COMPUTED_VALUE"""),1174.61)</f>
        <v>1174.61</v>
      </c>
      <c r="G368" s="2">
        <f>IFERROR(__xludf.DUMMYFUNCTION("""COMPUTED_VALUE"""),45826.66666666667)</f>
        <v>45826.66667</v>
      </c>
      <c r="H368" s="1">
        <f>IFERROR(__xludf.DUMMYFUNCTION("""COMPUTED_VALUE"""),1160.89)</f>
        <v>1160.89</v>
      </c>
      <c r="J368" s="2">
        <f>IFERROR(__xludf.DUMMYFUNCTION("""COMPUTED_VALUE"""),45826.66666666667)</f>
        <v>45826.66667</v>
      </c>
      <c r="K368" s="1">
        <f>IFERROR(__xludf.DUMMYFUNCTION("""COMPUTED_VALUE"""),1163.62)</f>
        <v>1163.62</v>
      </c>
      <c r="M368" s="2">
        <f>IFERROR(__xludf.DUMMYFUNCTION("""COMPUTED_VALUE"""),45826.66666666667)</f>
        <v>45826.66667</v>
      </c>
      <c r="N368" s="1">
        <f>IFERROR(__xludf.DUMMYFUNCTION("""COMPUTED_VALUE"""),2.4411546E7)</f>
        <v>24411546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IFERROR(__xludf.DUMMYFUNCTION("""COMPUTED_VALUE"""),1164.03)</f>
        <v>1164.03</v>
      </c>
      <c r="D369" s="2">
        <f>IFERROR(__xludf.DUMMYFUNCTION("""COMPUTED_VALUE"""),45828.66666666667)</f>
        <v>45828.66667</v>
      </c>
      <c r="E369" s="1">
        <f>IFERROR(__xludf.DUMMYFUNCTION("""COMPUTED_VALUE"""),1173.28)</f>
        <v>1173.28</v>
      </c>
      <c r="G369" s="2">
        <f>IFERROR(__xludf.DUMMYFUNCTION("""COMPUTED_VALUE"""),45828.66666666667)</f>
        <v>45828.66667</v>
      </c>
      <c r="H369" s="1">
        <f>IFERROR(__xludf.DUMMYFUNCTION("""COMPUTED_VALUE"""),1156.44)</f>
        <v>1156.44</v>
      </c>
      <c r="J369" s="2">
        <f>IFERROR(__xludf.DUMMYFUNCTION("""COMPUTED_VALUE"""),45828.66666666667)</f>
        <v>45828.66667</v>
      </c>
      <c r="K369" s="1">
        <f>IFERROR(__xludf.DUMMYFUNCTION("""COMPUTED_VALUE"""),1159.32)</f>
        <v>1159.32</v>
      </c>
      <c r="M369" s="2">
        <f>IFERROR(__xludf.DUMMYFUNCTION("""COMPUTED_VALUE"""),45828.66666666667)</f>
        <v>45828.66667</v>
      </c>
      <c r="N369" s="1">
        <f>IFERROR(__xludf.DUMMYFUNCTION("""COMPUTED_VALUE"""),4.8201689E7)</f>
        <v>48201689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IFERROR(__xludf.DUMMYFUNCTION("""COMPUTED_VALUE"""),1159.82)</f>
        <v>1159.82</v>
      </c>
      <c r="D370" s="2">
        <f>IFERROR(__xludf.DUMMYFUNCTION("""COMPUTED_VALUE"""),45831.66666666667)</f>
        <v>45831.66667</v>
      </c>
      <c r="E370" s="1">
        <f>IFERROR(__xludf.DUMMYFUNCTION("""COMPUTED_VALUE"""),1178.82)</f>
        <v>1178.82</v>
      </c>
      <c r="G370" s="2">
        <f>IFERROR(__xludf.DUMMYFUNCTION("""COMPUTED_VALUE"""),45831.66666666667)</f>
        <v>45831.66667</v>
      </c>
      <c r="H370" s="1">
        <f>IFERROR(__xludf.DUMMYFUNCTION("""COMPUTED_VALUE"""),1150.65)</f>
        <v>1150.65</v>
      </c>
      <c r="J370" s="2">
        <f>IFERROR(__xludf.DUMMYFUNCTION("""COMPUTED_VALUE"""),45831.66666666667)</f>
        <v>45831.66667</v>
      </c>
      <c r="K370" s="1">
        <f>IFERROR(__xludf.DUMMYFUNCTION("""COMPUTED_VALUE"""),1178.04)</f>
        <v>1178.04</v>
      </c>
      <c r="M370" s="2">
        <f>IFERROR(__xludf.DUMMYFUNCTION("""COMPUTED_VALUE"""),45831.66666666667)</f>
        <v>45831.66667</v>
      </c>
      <c r="N370" s="1">
        <f>IFERROR(__xludf.DUMMYFUNCTION("""COMPUTED_VALUE"""),2.4549804E7)</f>
        <v>24549804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IFERROR(__xludf.DUMMYFUNCTION("""COMPUTED_VALUE"""),1182.75)</f>
        <v>1182.75</v>
      </c>
      <c r="D371" s="2">
        <f>IFERROR(__xludf.DUMMYFUNCTION("""COMPUTED_VALUE"""),45832.66666666667)</f>
        <v>45832.66667</v>
      </c>
      <c r="E371" s="1">
        <f>IFERROR(__xludf.DUMMYFUNCTION("""COMPUTED_VALUE"""),1194.32)</f>
        <v>1194.32</v>
      </c>
      <c r="G371" s="2">
        <f>IFERROR(__xludf.DUMMYFUNCTION("""COMPUTED_VALUE"""),45832.66666666667)</f>
        <v>45832.66667</v>
      </c>
      <c r="H371" s="1">
        <f>IFERROR(__xludf.DUMMYFUNCTION("""COMPUTED_VALUE"""),1177.89)</f>
        <v>1177.89</v>
      </c>
      <c r="J371" s="2">
        <f>IFERROR(__xludf.DUMMYFUNCTION("""COMPUTED_VALUE"""),45832.66666666667)</f>
        <v>45832.66667</v>
      </c>
      <c r="K371" s="1">
        <f>IFERROR(__xludf.DUMMYFUNCTION("""COMPUTED_VALUE"""),1192.19)</f>
        <v>1192.19</v>
      </c>
      <c r="M371" s="2">
        <f>IFERROR(__xludf.DUMMYFUNCTION("""COMPUTED_VALUE"""),45832.66666666667)</f>
        <v>45832.66667</v>
      </c>
      <c r="N371" s="1">
        <f>IFERROR(__xludf.DUMMYFUNCTION("""COMPUTED_VALUE"""),2.7322937E7)</f>
        <v>27322937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IFERROR(__xludf.DUMMYFUNCTION("""COMPUTED_VALUE"""),1193.87)</f>
        <v>1193.87</v>
      </c>
      <c r="D372" s="2">
        <f>IFERROR(__xludf.DUMMYFUNCTION("""COMPUTED_VALUE"""),45833.66666666667)</f>
        <v>45833.66667</v>
      </c>
      <c r="E372" s="1">
        <f>IFERROR(__xludf.DUMMYFUNCTION("""COMPUTED_VALUE"""),1195.62)</f>
        <v>1195.62</v>
      </c>
      <c r="G372" s="2">
        <f>IFERROR(__xludf.DUMMYFUNCTION("""COMPUTED_VALUE"""),45833.66666666667)</f>
        <v>45833.66667</v>
      </c>
      <c r="H372" s="1">
        <f>IFERROR(__xludf.DUMMYFUNCTION("""COMPUTED_VALUE"""),1185.68)</f>
        <v>1185.68</v>
      </c>
      <c r="J372" s="2">
        <f>IFERROR(__xludf.DUMMYFUNCTION("""COMPUTED_VALUE"""),45833.66666666667)</f>
        <v>45833.66667</v>
      </c>
      <c r="K372" s="1">
        <f>IFERROR(__xludf.DUMMYFUNCTION("""COMPUTED_VALUE"""),1189.34)</f>
        <v>1189.34</v>
      </c>
      <c r="M372" s="2">
        <f>IFERROR(__xludf.DUMMYFUNCTION("""COMPUTED_VALUE"""),45833.66666666667)</f>
        <v>45833.66667</v>
      </c>
      <c r="N372" s="1">
        <f>IFERROR(__xludf.DUMMYFUNCTION("""COMPUTED_VALUE"""),2.4985298E7)</f>
        <v>24985298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IFERROR(__xludf.DUMMYFUNCTION("""COMPUTED_VALUE"""),1192.55)</f>
        <v>1192.55</v>
      </c>
      <c r="D373" s="2">
        <f>IFERROR(__xludf.DUMMYFUNCTION("""COMPUTED_VALUE"""),45834.66666666667)</f>
        <v>45834.66667</v>
      </c>
      <c r="E373" s="1">
        <f>IFERROR(__xludf.DUMMYFUNCTION("""COMPUTED_VALUE"""),1211.6)</f>
        <v>1211.6</v>
      </c>
      <c r="G373" s="2">
        <f>IFERROR(__xludf.DUMMYFUNCTION("""COMPUTED_VALUE"""),45834.66666666667)</f>
        <v>45834.66667</v>
      </c>
      <c r="H373" s="1">
        <f>IFERROR(__xludf.DUMMYFUNCTION("""COMPUTED_VALUE"""),1192.55)</f>
        <v>1192.55</v>
      </c>
      <c r="J373" s="2">
        <f>IFERROR(__xludf.DUMMYFUNCTION("""COMPUTED_VALUE"""),45834.66666666667)</f>
        <v>45834.66667</v>
      </c>
      <c r="K373" s="1">
        <f>IFERROR(__xludf.DUMMYFUNCTION("""COMPUTED_VALUE"""),1209.63)</f>
        <v>1209.63</v>
      </c>
      <c r="M373" s="2">
        <f>IFERROR(__xludf.DUMMYFUNCTION("""COMPUTED_VALUE"""),45834.66666666667)</f>
        <v>45834.66667</v>
      </c>
      <c r="N373" s="1">
        <f>IFERROR(__xludf.DUMMYFUNCTION("""COMPUTED_VALUE"""),2.6463744E7)</f>
        <v>26463744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IFERROR(__xludf.DUMMYFUNCTION("""COMPUTED_VALUE"""),1212.3)</f>
        <v>1212.3</v>
      </c>
      <c r="D374" s="2">
        <f>IFERROR(__xludf.DUMMYFUNCTION("""COMPUTED_VALUE"""),45835.66666666667)</f>
        <v>45835.66667</v>
      </c>
      <c r="E374" s="1">
        <f>IFERROR(__xludf.DUMMYFUNCTION("""COMPUTED_VALUE"""),1221.98)</f>
        <v>1221.98</v>
      </c>
      <c r="G374" s="2">
        <f>IFERROR(__xludf.DUMMYFUNCTION("""COMPUTED_VALUE"""),45835.66666666667)</f>
        <v>45835.66667</v>
      </c>
      <c r="H374" s="1">
        <f>IFERROR(__xludf.DUMMYFUNCTION("""COMPUTED_VALUE"""),1207.07)</f>
        <v>1207.07</v>
      </c>
      <c r="J374" s="2">
        <f>IFERROR(__xludf.DUMMYFUNCTION("""COMPUTED_VALUE"""),45835.66666666667)</f>
        <v>45835.66667</v>
      </c>
      <c r="K374" s="1">
        <f>IFERROR(__xludf.DUMMYFUNCTION("""COMPUTED_VALUE"""),1213.24)</f>
        <v>1213.24</v>
      </c>
      <c r="M374" s="2">
        <f>IFERROR(__xludf.DUMMYFUNCTION("""COMPUTED_VALUE"""),45835.66666666667)</f>
        <v>45835.66667</v>
      </c>
      <c r="N374" s="1">
        <f>IFERROR(__xludf.DUMMYFUNCTION("""COMPUTED_VALUE"""),6.1991346E7)</f>
        <v>61991346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IFERROR(__xludf.DUMMYFUNCTION("""COMPUTED_VALUE"""),1195.88)</f>
        <v>1195.88</v>
      </c>
      <c r="D375" s="2">
        <f>IFERROR(__xludf.DUMMYFUNCTION("""COMPUTED_VALUE"""),45838.66666666667)</f>
        <v>45838.66667</v>
      </c>
      <c r="E375" s="1">
        <f>IFERROR(__xludf.DUMMYFUNCTION("""COMPUTED_VALUE"""),1209.85)</f>
        <v>1209.85</v>
      </c>
      <c r="G375" s="2">
        <f>IFERROR(__xludf.DUMMYFUNCTION("""COMPUTED_VALUE"""),45838.66666666667)</f>
        <v>45838.66667</v>
      </c>
      <c r="H375" s="1">
        <f>IFERROR(__xludf.DUMMYFUNCTION("""COMPUTED_VALUE"""),1191.64)</f>
        <v>1191.64</v>
      </c>
      <c r="J375" s="2">
        <f>IFERROR(__xludf.DUMMYFUNCTION("""COMPUTED_VALUE"""),45838.66666666667)</f>
        <v>45838.66667</v>
      </c>
      <c r="K375" s="1">
        <f>IFERROR(__xludf.DUMMYFUNCTION("""COMPUTED_VALUE"""),1208.45)</f>
        <v>1208.45</v>
      </c>
      <c r="M375" s="2">
        <f>IFERROR(__xludf.DUMMYFUNCTION("""COMPUTED_VALUE"""),45838.66666666667)</f>
        <v>45838.66667</v>
      </c>
      <c r="N375" s="1">
        <f>IFERROR(__xludf.DUMMYFUNCTION("""COMPUTED_VALUE"""),6.8301812E7)</f>
        <v>68301812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IFERROR(__xludf.DUMMYFUNCTION("""COMPUTED_VALUE"""),1204.46)</f>
        <v>1204.46</v>
      </c>
      <c r="D376" s="2">
        <f>IFERROR(__xludf.DUMMYFUNCTION("""COMPUTED_VALUE"""),45839.66666666667)</f>
        <v>45839.66667</v>
      </c>
      <c r="E376" s="1">
        <f>IFERROR(__xludf.DUMMYFUNCTION("""COMPUTED_VALUE"""),1240.69)</f>
        <v>1240.69</v>
      </c>
      <c r="G376" s="2">
        <f>IFERROR(__xludf.DUMMYFUNCTION("""COMPUTED_VALUE"""),45839.66666666667)</f>
        <v>45839.66667</v>
      </c>
      <c r="H376" s="1">
        <f>IFERROR(__xludf.DUMMYFUNCTION("""COMPUTED_VALUE"""),1202.33)</f>
        <v>1202.33</v>
      </c>
      <c r="J376" s="2">
        <f>IFERROR(__xludf.DUMMYFUNCTION("""COMPUTED_VALUE"""),45839.66666666667)</f>
        <v>45839.66667</v>
      </c>
      <c r="K376" s="1">
        <f>IFERROR(__xludf.DUMMYFUNCTION("""COMPUTED_VALUE"""),1229.68)</f>
        <v>1229.68</v>
      </c>
      <c r="M376" s="2">
        <f>IFERROR(__xludf.DUMMYFUNCTION("""COMPUTED_VALUE"""),45839.66666666667)</f>
        <v>45839.66667</v>
      </c>
      <c r="N376" s="1">
        <f>IFERROR(__xludf.DUMMYFUNCTION("""COMPUTED_VALUE"""),3.6458624E7)</f>
        <v>36458624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IFERROR(__xludf.DUMMYFUNCTION("""COMPUTED_VALUE"""),1230.35)</f>
        <v>1230.35</v>
      </c>
      <c r="D377" s="2">
        <f>IFERROR(__xludf.DUMMYFUNCTION("""COMPUTED_VALUE"""),45840.66666666667)</f>
        <v>45840.66667</v>
      </c>
      <c r="E377" s="1">
        <f>IFERROR(__xludf.DUMMYFUNCTION("""COMPUTED_VALUE"""),1240.95)</f>
        <v>1240.95</v>
      </c>
      <c r="G377" s="2">
        <f>IFERROR(__xludf.DUMMYFUNCTION("""COMPUTED_VALUE"""),45840.66666666667)</f>
        <v>45840.66667</v>
      </c>
      <c r="H377" s="1">
        <f>IFERROR(__xludf.DUMMYFUNCTION("""COMPUTED_VALUE"""),1226.79)</f>
        <v>1226.79</v>
      </c>
      <c r="J377" s="2">
        <f>IFERROR(__xludf.DUMMYFUNCTION("""COMPUTED_VALUE"""),45840.66666666667)</f>
        <v>45840.66667</v>
      </c>
      <c r="K377" s="1">
        <f>IFERROR(__xludf.DUMMYFUNCTION("""COMPUTED_VALUE"""),1240.95)</f>
        <v>1240.95</v>
      </c>
      <c r="M377" s="2">
        <f>IFERROR(__xludf.DUMMYFUNCTION("""COMPUTED_VALUE"""),45840.66666666667)</f>
        <v>45840.66667</v>
      </c>
      <c r="N377" s="1">
        <f>IFERROR(__xludf.DUMMYFUNCTION("""COMPUTED_VALUE"""),2.8205431E7)</f>
        <v>28205431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IFERROR(__xludf.DUMMYFUNCTION("""COMPUTED_VALUE"""),1242.76)</f>
        <v>1242.76</v>
      </c>
      <c r="D378" s="2">
        <f>IFERROR(__xludf.DUMMYFUNCTION("""COMPUTED_VALUE"""),45841.54166666667)</f>
        <v>45841.54167</v>
      </c>
      <c r="E378" s="1">
        <f>IFERROR(__xludf.DUMMYFUNCTION("""COMPUTED_VALUE"""),1249.17)</f>
        <v>1249.17</v>
      </c>
      <c r="G378" s="2">
        <f>IFERROR(__xludf.DUMMYFUNCTION("""COMPUTED_VALUE"""),45841.54166666667)</f>
        <v>45841.54167</v>
      </c>
      <c r="H378" s="1">
        <f>IFERROR(__xludf.DUMMYFUNCTION("""COMPUTED_VALUE"""),1242.51)</f>
        <v>1242.51</v>
      </c>
      <c r="J378" s="2">
        <f>IFERROR(__xludf.DUMMYFUNCTION("""COMPUTED_VALUE"""),45841.54166666667)</f>
        <v>45841.54167</v>
      </c>
      <c r="K378" s="1">
        <f>IFERROR(__xludf.DUMMYFUNCTION("""COMPUTED_VALUE"""),1247.72)</f>
        <v>1247.72</v>
      </c>
      <c r="M378" s="2">
        <f>IFERROR(__xludf.DUMMYFUNCTION("""COMPUTED_VALUE"""),45841.54166666667)</f>
        <v>45841.54167</v>
      </c>
      <c r="N378" s="1">
        <f>IFERROR(__xludf.DUMMYFUNCTION("""COMPUTED_VALUE"""),1.8676683E7)</f>
        <v>18676683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IFERROR(__xludf.DUMMYFUNCTION("""COMPUTED_VALUE"""),1245.51)</f>
        <v>1245.51</v>
      </c>
      <c r="D379" s="2">
        <f>IFERROR(__xludf.DUMMYFUNCTION("""COMPUTED_VALUE"""),45845.66666666667)</f>
        <v>45845.66667</v>
      </c>
      <c r="E379" s="1">
        <f>IFERROR(__xludf.DUMMYFUNCTION("""COMPUTED_VALUE"""),1249.94)</f>
        <v>1249.94</v>
      </c>
      <c r="G379" s="2">
        <f>IFERROR(__xludf.DUMMYFUNCTION("""COMPUTED_VALUE"""),45845.66666666667)</f>
        <v>45845.66667</v>
      </c>
      <c r="H379" s="1">
        <f>IFERROR(__xludf.DUMMYFUNCTION("""COMPUTED_VALUE"""),1224.89)</f>
        <v>1224.89</v>
      </c>
      <c r="J379" s="2">
        <f>IFERROR(__xludf.DUMMYFUNCTION("""COMPUTED_VALUE"""),45845.66666666667)</f>
        <v>45845.66667</v>
      </c>
      <c r="K379" s="1">
        <f>IFERROR(__xludf.DUMMYFUNCTION("""COMPUTED_VALUE"""),1232.2)</f>
        <v>1232.2</v>
      </c>
      <c r="M379" s="2">
        <f>IFERROR(__xludf.DUMMYFUNCTION("""COMPUTED_VALUE"""),45845.66666666667)</f>
        <v>45845.66667</v>
      </c>
      <c r="N379" s="1">
        <f>IFERROR(__xludf.DUMMYFUNCTION("""COMPUTED_VALUE"""),3.5842599E7)</f>
        <v>35842599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IFERROR(__xludf.DUMMYFUNCTION("""COMPUTED_VALUE"""),1233.29)</f>
        <v>1233.29</v>
      </c>
      <c r="D380" s="2">
        <f>IFERROR(__xludf.DUMMYFUNCTION("""COMPUTED_VALUE"""),45846.66666666667)</f>
        <v>45846.66667</v>
      </c>
      <c r="E380" s="1">
        <f>IFERROR(__xludf.DUMMYFUNCTION("""COMPUTED_VALUE"""),1246.49)</f>
        <v>1246.49</v>
      </c>
      <c r="G380" s="2">
        <f>IFERROR(__xludf.DUMMYFUNCTION("""COMPUTED_VALUE"""),45846.66666666667)</f>
        <v>45846.66667</v>
      </c>
      <c r="H380" s="1">
        <f>IFERROR(__xludf.DUMMYFUNCTION("""COMPUTED_VALUE"""),1232.77)</f>
        <v>1232.77</v>
      </c>
      <c r="J380" s="2">
        <f>IFERROR(__xludf.DUMMYFUNCTION("""COMPUTED_VALUE"""),45846.66666666667)</f>
        <v>45846.66667</v>
      </c>
      <c r="K380" s="1">
        <f>IFERROR(__xludf.DUMMYFUNCTION("""COMPUTED_VALUE"""),1239.26)</f>
        <v>1239.26</v>
      </c>
      <c r="M380" s="2">
        <f>IFERROR(__xludf.DUMMYFUNCTION("""COMPUTED_VALUE"""),45846.66666666667)</f>
        <v>45846.66667</v>
      </c>
      <c r="N380" s="1">
        <f>IFERROR(__xludf.DUMMYFUNCTION("""COMPUTED_VALUE"""),2.8710296E7)</f>
        <v>28710296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IFERROR(__xludf.DUMMYFUNCTION("""COMPUTED_VALUE"""),1242.31)</f>
        <v>1242.31</v>
      </c>
      <c r="D381" s="2">
        <f>IFERROR(__xludf.DUMMYFUNCTION("""COMPUTED_VALUE"""),45847.66666666667)</f>
        <v>45847.66667</v>
      </c>
      <c r="E381" s="1">
        <f>IFERROR(__xludf.DUMMYFUNCTION("""COMPUTED_VALUE"""),1247.77)</f>
        <v>1247.77</v>
      </c>
      <c r="G381" s="2">
        <f>IFERROR(__xludf.DUMMYFUNCTION("""COMPUTED_VALUE"""),45847.66666666667)</f>
        <v>45847.66667</v>
      </c>
      <c r="H381" s="1">
        <f>IFERROR(__xludf.DUMMYFUNCTION("""COMPUTED_VALUE"""),1233.89)</f>
        <v>1233.89</v>
      </c>
      <c r="J381" s="2">
        <f>IFERROR(__xludf.DUMMYFUNCTION("""COMPUTED_VALUE"""),45847.66666666667)</f>
        <v>45847.66667</v>
      </c>
      <c r="K381" s="1">
        <f>IFERROR(__xludf.DUMMYFUNCTION("""COMPUTED_VALUE"""),1244.04)</f>
        <v>1244.04</v>
      </c>
      <c r="M381" s="2">
        <f>IFERROR(__xludf.DUMMYFUNCTION("""COMPUTED_VALUE"""),45847.66666666667)</f>
        <v>45847.66667</v>
      </c>
      <c r="N381" s="1">
        <f>IFERROR(__xludf.DUMMYFUNCTION("""COMPUTED_VALUE"""),2.3679044E7)</f>
        <v>23679044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IFERROR(__xludf.DUMMYFUNCTION("""COMPUTED_VALUE"""),1245.32)</f>
        <v>1245.32</v>
      </c>
      <c r="D382" s="2">
        <f>IFERROR(__xludf.DUMMYFUNCTION("""COMPUTED_VALUE"""),45848.66666666667)</f>
        <v>45848.66667</v>
      </c>
      <c r="E382" s="1">
        <f>IFERROR(__xludf.DUMMYFUNCTION("""COMPUTED_VALUE"""),1262.8)</f>
        <v>1262.8</v>
      </c>
      <c r="G382" s="2">
        <f>IFERROR(__xludf.DUMMYFUNCTION("""COMPUTED_VALUE"""),45848.66666666667)</f>
        <v>45848.66667</v>
      </c>
      <c r="H382" s="1">
        <f>IFERROR(__xludf.DUMMYFUNCTION("""COMPUTED_VALUE"""),1245.14)</f>
        <v>1245.14</v>
      </c>
      <c r="J382" s="2">
        <f>IFERROR(__xludf.DUMMYFUNCTION("""COMPUTED_VALUE"""),45848.66666666667)</f>
        <v>45848.66667</v>
      </c>
      <c r="K382" s="1">
        <f>IFERROR(__xludf.DUMMYFUNCTION("""COMPUTED_VALUE"""),1252.85)</f>
        <v>1252.85</v>
      </c>
      <c r="M382" s="2">
        <f>IFERROR(__xludf.DUMMYFUNCTION("""COMPUTED_VALUE"""),45848.66666666667)</f>
        <v>45848.66667</v>
      </c>
      <c r="N382" s="1">
        <f>IFERROR(__xludf.DUMMYFUNCTION("""COMPUTED_VALUE"""),2.9595014E7)</f>
        <v>29595014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IFERROR(__xludf.DUMMYFUNCTION("""COMPUTED_VALUE"""),1246.66)</f>
        <v>1246.66</v>
      </c>
      <c r="D383" s="2">
        <f>IFERROR(__xludf.DUMMYFUNCTION("""COMPUTED_VALUE"""),45849.66666666667)</f>
        <v>45849.66667</v>
      </c>
      <c r="E383" s="1">
        <f>IFERROR(__xludf.DUMMYFUNCTION("""COMPUTED_VALUE"""),1248.55)</f>
        <v>1248.55</v>
      </c>
      <c r="G383" s="2">
        <f>IFERROR(__xludf.DUMMYFUNCTION("""COMPUTED_VALUE"""),45849.66666666667)</f>
        <v>45849.66667</v>
      </c>
      <c r="H383" s="1">
        <f>IFERROR(__xludf.DUMMYFUNCTION("""COMPUTED_VALUE"""),1240.17)</f>
        <v>1240.17</v>
      </c>
      <c r="J383" s="2">
        <f>IFERROR(__xludf.DUMMYFUNCTION("""COMPUTED_VALUE"""),45849.66666666667)</f>
        <v>45849.66667</v>
      </c>
      <c r="K383" s="1">
        <f>IFERROR(__xludf.DUMMYFUNCTION("""COMPUTED_VALUE"""),1246.12)</f>
        <v>1246.12</v>
      </c>
      <c r="M383" s="2">
        <f>IFERROR(__xludf.DUMMYFUNCTION("""COMPUTED_VALUE"""),45849.66666666667)</f>
        <v>45849.66667</v>
      </c>
      <c r="N383" s="1">
        <f>IFERROR(__xludf.DUMMYFUNCTION("""COMPUTED_VALUE"""),2.1873969E7)</f>
        <v>21873969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IFERROR(__xludf.DUMMYFUNCTION("""COMPUTED_VALUE"""),1243.89)</f>
        <v>1243.89</v>
      </c>
      <c r="D384" s="2">
        <f>IFERROR(__xludf.DUMMYFUNCTION("""COMPUTED_VALUE"""),45852.66666666667)</f>
        <v>45852.66667</v>
      </c>
      <c r="E384" s="1">
        <f>IFERROR(__xludf.DUMMYFUNCTION("""COMPUTED_VALUE"""),1243.89)</f>
        <v>1243.89</v>
      </c>
      <c r="G384" s="2">
        <f>IFERROR(__xludf.DUMMYFUNCTION("""COMPUTED_VALUE"""),45852.66666666667)</f>
        <v>45852.66667</v>
      </c>
      <c r="H384" s="1">
        <f>IFERROR(__xludf.DUMMYFUNCTION("""COMPUTED_VALUE"""),1231.63)</f>
        <v>1231.63</v>
      </c>
      <c r="J384" s="2">
        <f>IFERROR(__xludf.DUMMYFUNCTION("""COMPUTED_VALUE"""),45852.66666666667)</f>
        <v>45852.66667</v>
      </c>
      <c r="K384" s="1">
        <f>IFERROR(__xludf.DUMMYFUNCTION("""COMPUTED_VALUE"""),1240.72)</f>
        <v>1240.72</v>
      </c>
      <c r="M384" s="2">
        <f>IFERROR(__xludf.DUMMYFUNCTION("""COMPUTED_VALUE"""),45852.66666666667)</f>
        <v>45852.66667</v>
      </c>
      <c r="N384" s="1">
        <f>IFERROR(__xludf.DUMMYFUNCTION("""COMPUTED_VALUE"""),2.2926572E7)</f>
        <v>22926572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IFERROR(__xludf.DUMMYFUNCTION("""COMPUTED_VALUE"""),1243.37)</f>
        <v>1243.37</v>
      </c>
      <c r="D385" s="2">
        <f>IFERROR(__xludf.DUMMYFUNCTION("""COMPUTED_VALUE"""),45853.66666666667)</f>
        <v>45853.66667</v>
      </c>
      <c r="E385" s="1">
        <f>IFERROR(__xludf.DUMMYFUNCTION("""COMPUTED_VALUE"""),1247.2)</f>
        <v>1247.2</v>
      </c>
      <c r="G385" s="2">
        <f>IFERROR(__xludf.DUMMYFUNCTION("""COMPUTED_VALUE"""),45853.66666666667)</f>
        <v>45853.66667</v>
      </c>
      <c r="H385" s="1">
        <f>IFERROR(__xludf.DUMMYFUNCTION("""COMPUTED_VALUE"""),1227.99)</f>
        <v>1227.99</v>
      </c>
      <c r="J385" s="2">
        <f>IFERROR(__xludf.DUMMYFUNCTION("""COMPUTED_VALUE"""),45853.66666666667)</f>
        <v>45853.66667</v>
      </c>
      <c r="K385" s="1">
        <f>IFERROR(__xludf.DUMMYFUNCTION("""COMPUTED_VALUE"""),1228.23)</f>
        <v>1228.23</v>
      </c>
      <c r="M385" s="2">
        <f>IFERROR(__xludf.DUMMYFUNCTION("""COMPUTED_VALUE"""),45853.66666666667)</f>
        <v>45853.66667</v>
      </c>
      <c r="N385" s="1">
        <f>IFERROR(__xludf.DUMMYFUNCTION("""COMPUTED_VALUE"""),2.3506077E7)</f>
        <v>23506077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IFERROR(__xludf.DUMMYFUNCTION("""COMPUTED_VALUE"""),1230.1)</f>
        <v>1230.1</v>
      </c>
      <c r="D386" s="2">
        <f>IFERROR(__xludf.DUMMYFUNCTION("""COMPUTED_VALUE"""),45854.66666666667)</f>
        <v>45854.66667</v>
      </c>
      <c r="E386" s="1">
        <f>IFERROR(__xludf.DUMMYFUNCTION("""COMPUTED_VALUE"""),1234.32)</f>
        <v>1234.32</v>
      </c>
      <c r="G386" s="2">
        <f>IFERROR(__xludf.DUMMYFUNCTION("""COMPUTED_VALUE"""),45854.66666666667)</f>
        <v>45854.66667</v>
      </c>
      <c r="H386" s="1">
        <f>IFERROR(__xludf.DUMMYFUNCTION("""COMPUTED_VALUE"""),1212.49)</f>
        <v>1212.49</v>
      </c>
      <c r="J386" s="2">
        <f>IFERROR(__xludf.DUMMYFUNCTION("""COMPUTED_VALUE"""),45854.66666666667)</f>
        <v>45854.66667</v>
      </c>
      <c r="K386" s="1">
        <f>IFERROR(__xludf.DUMMYFUNCTION("""COMPUTED_VALUE"""),1232.3)</f>
        <v>1232.3</v>
      </c>
      <c r="M386" s="2">
        <f>IFERROR(__xludf.DUMMYFUNCTION("""COMPUTED_VALUE"""),45854.66666666667)</f>
        <v>45854.66667</v>
      </c>
      <c r="N386" s="1">
        <f>IFERROR(__xludf.DUMMYFUNCTION("""COMPUTED_VALUE"""),2.7277078E7)</f>
        <v>27277078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IFERROR(__xludf.DUMMYFUNCTION("""COMPUTED_VALUE"""),1232.69)</f>
        <v>1232.69</v>
      </c>
      <c r="D387" s="2">
        <f>IFERROR(__xludf.DUMMYFUNCTION("""COMPUTED_VALUE"""),45855.66666666667)</f>
        <v>45855.66667</v>
      </c>
      <c r="E387" s="1">
        <f>IFERROR(__xludf.DUMMYFUNCTION("""COMPUTED_VALUE"""),1254.16)</f>
        <v>1254.16</v>
      </c>
      <c r="G387" s="2">
        <f>IFERROR(__xludf.DUMMYFUNCTION("""COMPUTED_VALUE"""),45855.66666666667)</f>
        <v>45855.66667</v>
      </c>
      <c r="H387" s="1">
        <f>IFERROR(__xludf.DUMMYFUNCTION("""COMPUTED_VALUE"""),1232.69)</f>
        <v>1232.69</v>
      </c>
      <c r="J387" s="2">
        <f>IFERROR(__xludf.DUMMYFUNCTION("""COMPUTED_VALUE"""),45855.66666666667)</f>
        <v>45855.66667</v>
      </c>
      <c r="K387" s="1">
        <f>IFERROR(__xludf.DUMMYFUNCTION("""COMPUTED_VALUE"""),1253.03)</f>
        <v>1253.03</v>
      </c>
      <c r="M387" s="2">
        <f>IFERROR(__xludf.DUMMYFUNCTION("""COMPUTED_VALUE"""),45855.66666666667)</f>
        <v>45855.66667</v>
      </c>
      <c r="N387" s="1">
        <f>IFERROR(__xludf.DUMMYFUNCTION("""COMPUTED_VALUE"""),2.6645871E7)</f>
        <v>26645871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IFERROR(__xludf.DUMMYFUNCTION("""COMPUTED_VALUE"""),1252.71)</f>
        <v>1252.71</v>
      </c>
      <c r="D388" s="2">
        <f>IFERROR(__xludf.DUMMYFUNCTION("""COMPUTED_VALUE"""),45856.66666666667)</f>
        <v>45856.66667</v>
      </c>
      <c r="E388" s="1">
        <f>IFERROR(__xludf.DUMMYFUNCTION("""COMPUTED_VALUE"""),1255.07)</f>
        <v>1255.07</v>
      </c>
      <c r="G388" s="2">
        <f>IFERROR(__xludf.DUMMYFUNCTION("""COMPUTED_VALUE"""),45856.66666666667)</f>
        <v>45856.66667</v>
      </c>
      <c r="H388" s="1">
        <f>IFERROR(__xludf.DUMMYFUNCTION("""COMPUTED_VALUE"""),1237.05)</f>
        <v>1237.05</v>
      </c>
      <c r="J388" s="2">
        <f>IFERROR(__xludf.DUMMYFUNCTION("""COMPUTED_VALUE"""),45856.66666666667)</f>
        <v>45856.66667</v>
      </c>
      <c r="K388" s="1">
        <f>IFERROR(__xludf.DUMMYFUNCTION("""COMPUTED_VALUE"""),1244.02)</f>
        <v>1244.02</v>
      </c>
      <c r="M388" s="2">
        <f>IFERROR(__xludf.DUMMYFUNCTION("""COMPUTED_VALUE"""),45856.66666666667)</f>
        <v>45856.66667</v>
      </c>
      <c r="N388" s="1">
        <f>IFERROR(__xludf.DUMMYFUNCTION("""COMPUTED_VALUE"""),2.7803898E7)</f>
        <v>27803898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IFERROR(__xludf.DUMMYFUNCTION("""COMPUTED_VALUE"""),1246.4)</f>
        <v>1246.4</v>
      </c>
      <c r="D389" s="2">
        <f>IFERROR(__xludf.DUMMYFUNCTION("""COMPUTED_VALUE"""),45859.66666666667)</f>
        <v>45859.66667</v>
      </c>
      <c r="E389" s="1">
        <f>IFERROR(__xludf.DUMMYFUNCTION("""COMPUTED_VALUE"""),1249.08)</f>
        <v>1249.08</v>
      </c>
      <c r="G389" s="2">
        <f>IFERROR(__xludf.DUMMYFUNCTION("""COMPUTED_VALUE"""),45859.66666666667)</f>
        <v>45859.66667</v>
      </c>
      <c r="H389" s="1">
        <f>IFERROR(__xludf.DUMMYFUNCTION("""COMPUTED_VALUE"""),1229.59)</f>
        <v>1229.59</v>
      </c>
      <c r="J389" s="2">
        <f>IFERROR(__xludf.DUMMYFUNCTION("""COMPUTED_VALUE"""),45859.66666666667)</f>
        <v>45859.66667</v>
      </c>
      <c r="K389" s="1">
        <f>IFERROR(__xludf.DUMMYFUNCTION("""COMPUTED_VALUE"""),1229.67)</f>
        <v>1229.67</v>
      </c>
      <c r="M389" s="2">
        <f>IFERROR(__xludf.DUMMYFUNCTION("""COMPUTED_VALUE"""),45859.66666666667)</f>
        <v>45859.66667</v>
      </c>
      <c r="N389" s="1">
        <f>IFERROR(__xludf.DUMMYFUNCTION("""COMPUTED_VALUE"""),2.591049E7)</f>
        <v>25910490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IFERROR(__xludf.DUMMYFUNCTION("""COMPUTED_VALUE"""),1228.23)</f>
        <v>1228.23</v>
      </c>
      <c r="D390" s="2">
        <f>IFERROR(__xludf.DUMMYFUNCTION("""COMPUTED_VALUE"""),45860.66666666667)</f>
        <v>45860.66667</v>
      </c>
      <c r="E390" s="1">
        <f>IFERROR(__xludf.DUMMYFUNCTION("""COMPUTED_VALUE"""),1250.52)</f>
        <v>1250.52</v>
      </c>
      <c r="G390" s="2">
        <f>IFERROR(__xludf.DUMMYFUNCTION("""COMPUTED_VALUE"""),45860.66666666667)</f>
        <v>45860.66667</v>
      </c>
      <c r="H390" s="1">
        <f>IFERROR(__xludf.DUMMYFUNCTION("""COMPUTED_VALUE"""),1225.54)</f>
        <v>1225.54</v>
      </c>
      <c r="J390" s="2">
        <f>IFERROR(__xludf.DUMMYFUNCTION("""COMPUTED_VALUE"""),45860.66666666667)</f>
        <v>45860.66667</v>
      </c>
      <c r="K390" s="1">
        <f>IFERROR(__xludf.DUMMYFUNCTION("""COMPUTED_VALUE"""),1248.61)</f>
        <v>1248.61</v>
      </c>
      <c r="M390" s="2">
        <f>IFERROR(__xludf.DUMMYFUNCTION("""COMPUTED_VALUE"""),45860.66666666667)</f>
        <v>45860.66667</v>
      </c>
      <c r="N390" s="1">
        <f>IFERROR(__xludf.DUMMYFUNCTION("""COMPUTED_VALUE"""),2.9372898E7)</f>
        <v>29372898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IFERROR(__xludf.DUMMYFUNCTION("""COMPUTED_VALUE"""),1240.24)</f>
        <v>1240.24</v>
      </c>
      <c r="D391" s="2">
        <f>IFERROR(__xludf.DUMMYFUNCTION("""COMPUTED_VALUE"""),45861.66666666667)</f>
        <v>45861.66667</v>
      </c>
      <c r="E391" s="1">
        <f>IFERROR(__xludf.DUMMYFUNCTION("""COMPUTED_VALUE"""),1248.54)</f>
        <v>1248.54</v>
      </c>
      <c r="G391" s="2">
        <f>IFERROR(__xludf.DUMMYFUNCTION("""COMPUTED_VALUE"""),45861.66666666667)</f>
        <v>45861.66667</v>
      </c>
      <c r="H391" s="1">
        <f>IFERROR(__xludf.DUMMYFUNCTION("""COMPUTED_VALUE"""),1239.12)</f>
        <v>1239.12</v>
      </c>
      <c r="J391" s="2">
        <f>IFERROR(__xludf.DUMMYFUNCTION("""COMPUTED_VALUE"""),45861.66666666667)</f>
        <v>45861.66667</v>
      </c>
      <c r="K391" s="1">
        <f>IFERROR(__xludf.DUMMYFUNCTION("""COMPUTED_VALUE"""),1245.11)</f>
        <v>1245.11</v>
      </c>
      <c r="M391" s="2">
        <f>IFERROR(__xludf.DUMMYFUNCTION("""COMPUTED_VALUE"""),45861.66666666667)</f>
        <v>45861.66667</v>
      </c>
      <c r="N391" s="1">
        <f>IFERROR(__xludf.DUMMYFUNCTION("""COMPUTED_VALUE"""),3.7406494E7)</f>
        <v>37406494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IFERROR(__xludf.DUMMYFUNCTION("""COMPUTED_VALUE"""),1244.63)</f>
        <v>1244.63</v>
      </c>
      <c r="D392" s="2">
        <f>IFERROR(__xludf.DUMMYFUNCTION("""COMPUTED_VALUE"""),45862.66666666667)</f>
        <v>45862.66667</v>
      </c>
      <c r="E392" s="1">
        <f>IFERROR(__xludf.DUMMYFUNCTION("""COMPUTED_VALUE"""),1246.99)</f>
        <v>1246.99</v>
      </c>
      <c r="G392" s="2">
        <f>IFERROR(__xludf.DUMMYFUNCTION("""COMPUTED_VALUE"""),45862.66666666667)</f>
        <v>45862.66667</v>
      </c>
      <c r="H392" s="1">
        <f>IFERROR(__xludf.DUMMYFUNCTION("""COMPUTED_VALUE"""),1236.89)</f>
        <v>1236.89</v>
      </c>
      <c r="J392" s="2">
        <f>IFERROR(__xludf.DUMMYFUNCTION("""COMPUTED_VALUE"""),45862.66666666667)</f>
        <v>45862.66667</v>
      </c>
      <c r="K392" s="1">
        <f>IFERROR(__xludf.DUMMYFUNCTION("""COMPUTED_VALUE"""),1240.53)</f>
        <v>1240.53</v>
      </c>
      <c r="M392" s="2">
        <f>IFERROR(__xludf.DUMMYFUNCTION("""COMPUTED_VALUE"""),45862.66666666667)</f>
        <v>45862.66667</v>
      </c>
      <c r="N392" s="1">
        <f>IFERROR(__xludf.DUMMYFUNCTION("""COMPUTED_VALUE"""),3.1141857E7)</f>
        <v>31141857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IFERROR(__xludf.DUMMYFUNCTION("""COMPUTED_VALUE"""),1244.16)</f>
        <v>1244.16</v>
      </c>
      <c r="D393" s="2">
        <f>IFERROR(__xludf.DUMMYFUNCTION("""COMPUTED_VALUE"""),45863.66666666667)</f>
        <v>45863.66667</v>
      </c>
      <c r="E393" s="1">
        <f>IFERROR(__xludf.DUMMYFUNCTION("""COMPUTED_VALUE"""),1252.04)</f>
        <v>1252.04</v>
      </c>
      <c r="G393" s="2">
        <f>IFERROR(__xludf.DUMMYFUNCTION("""COMPUTED_VALUE"""),45863.66666666667)</f>
        <v>45863.66667</v>
      </c>
      <c r="H393" s="1">
        <f>IFERROR(__xludf.DUMMYFUNCTION("""COMPUTED_VALUE"""),1237.51)</f>
        <v>1237.51</v>
      </c>
      <c r="J393" s="2">
        <f>IFERROR(__xludf.DUMMYFUNCTION("""COMPUTED_VALUE"""),45863.66666666667)</f>
        <v>45863.66667</v>
      </c>
      <c r="K393" s="1">
        <f>IFERROR(__xludf.DUMMYFUNCTION("""COMPUTED_VALUE"""),1250.44)</f>
        <v>1250.44</v>
      </c>
      <c r="M393" s="2">
        <f>IFERROR(__xludf.DUMMYFUNCTION("""COMPUTED_VALUE"""),45863.66666666667)</f>
        <v>45863.66667</v>
      </c>
      <c r="N393" s="1">
        <f>IFERROR(__xludf.DUMMYFUNCTION("""COMPUTED_VALUE"""),2.5769804E7)</f>
        <v>25769804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IFERROR(__xludf.DUMMYFUNCTION("""COMPUTED_VALUE"""),1250.51)</f>
        <v>1250.51</v>
      </c>
      <c r="D394" s="2">
        <f>IFERROR(__xludf.DUMMYFUNCTION("""COMPUTED_VALUE"""),45866.66666666667)</f>
        <v>45866.66667</v>
      </c>
      <c r="E394" s="1">
        <f>IFERROR(__xludf.DUMMYFUNCTION("""COMPUTED_VALUE"""),1252.97)</f>
        <v>1252.97</v>
      </c>
      <c r="G394" s="2">
        <f>IFERROR(__xludf.DUMMYFUNCTION("""COMPUTED_VALUE"""),45866.66666666667)</f>
        <v>45866.66667</v>
      </c>
      <c r="H394" s="1">
        <f>IFERROR(__xludf.DUMMYFUNCTION("""COMPUTED_VALUE"""),1243.53)</f>
        <v>1243.53</v>
      </c>
      <c r="J394" s="2">
        <f>IFERROR(__xludf.DUMMYFUNCTION("""COMPUTED_VALUE"""),45866.66666666667)</f>
        <v>45866.66667</v>
      </c>
      <c r="K394" s="1">
        <f>IFERROR(__xludf.DUMMYFUNCTION("""COMPUTED_VALUE"""),1244.62)</f>
        <v>1244.62</v>
      </c>
      <c r="M394" s="2">
        <f>IFERROR(__xludf.DUMMYFUNCTION("""COMPUTED_VALUE"""),45866.66666666667)</f>
        <v>45866.66667</v>
      </c>
      <c r="N394" s="1">
        <f>IFERROR(__xludf.DUMMYFUNCTION("""COMPUTED_VALUE"""),2.7177612E7)</f>
        <v>27177612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IFERROR(__xludf.DUMMYFUNCTION("""COMPUTED_VALUE"""),1252.11)</f>
        <v>1252.11</v>
      </c>
      <c r="D395" s="2">
        <f>IFERROR(__xludf.DUMMYFUNCTION("""COMPUTED_VALUE"""),45867.66666666667)</f>
        <v>45867.66667</v>
      </c>
      <c r="E395" s="1">
        <f>IFERROR(__xludf.DUMMYFUNCTION("""COMPUTED_VALUE"""),1252.11)</f>
        <v>1252.11</v>
      </c>
      <c r="G395" s="2">
        <f>IFERROR(__xludf.DUMMYFUNCTION("""COMPUTED_VALUE"""),45867.66666666667)</f>
        <v>45867.66667</v>
      </c>
      <c r="H395" s="1">
        <f>IFERROR(__xludf.DUMMYFUNCTION("""COMPUTED_VALUE"""),1236.59)</f>
        <v>1236.59</v>
      </c>
      <c r="J395" s="2">
        <f>IFERROR(__xludf.DUMMYFUNCTION("""COMPUTED_VALUE"""),45867.66666666667)</f>
        <v>45867.66667</v>
      </c>
      <c r="K395" s="1">
        <f>IFERROR(__xludf.DUMMYFUNCTION("""COMPUTED_VALUE"""),1241.69)</f>
        <v>1241.69</v>
      </c>
      <c r="M395" s="2">
        <f>IFERROR(__xludf.DUMMYFUNCTION("""COMPUTED_VALUE"""),45867.66666666667)</f>
        <v>45867.66667</v>
      </c>
      <c r="N395" s="1">
        <f>IFERROR(__xludf.DUMMYFUNCTION("""COMPUTED_VALUE"""),6.8647034E7)</f>
        <v>68647034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IFERROR(__xludf.DUMMYFUNCTION("""COMPUTED_VALUE"""),1239.25)</f>
        <v>1239.25</v>
      </c>
      <c r="D396" s="2">
        <f>IFERROR(__xludf.DUMMYFUNCTION("""COMPUTED_VALUE"""),45868.66666666667)</f>
        <v>45868.66667</v>
      </c>
      <c r="E396" s="1">
        <f>IFERROR(__xludf.DUMMYFUNCTION("""COMPUTED_VALUE"""),1239.25)</f>
        <v>1239.25</v>
      </c>
      <c r="G396" s="2">
        <f>IFERROR(__xludf.DUMMYFUNCTION("""COMPUTED_VALUE"""),45868.66666666667)</f>
        <v>45868.66667</v>
      </c>
      <c r="H396" s="1">
        <f>IFERROR(__xludf.DUMMYFUNCTION("""COMPUTED_VALUE"""),1217.3)</f>
        <v>1217.3</v>
      </c>
      <c r="J396" s="2">
        <f>IFERROR(__xludf.DUMMYFUNCTION("""COMPUTED_VALUE"""),45868.66666666667)</f>
        <v>45868.66667</v>
      </c>
      <c r="K396" s="1">
        <f>IFERROR(__xludf.DUMMYFUNCTION("""COMPUTED_VALUE"""),1224.16)</f>
        <v>1224.16</v>
      </c>
      <c r="M396" s="2">
        <f>IFERROR(__xludf.DUMMYFUNCTION("""COMPUTED_VALUE"""),45868.66666666667)</f>
        <v>45868.66667</v>
      </c>
      <c r="N396" s="1">
        <f>IFERROR(__xludf.DUMMYFUNCTION("""COMPUTED_VALUE"""),5.6294501E7)</f>
        <v>56294501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IFERROR(__xludf.DUMMYFUNCTION("""COMPUTED_VALUE"""),1219.96)</f>
        <v>1219.96</v>
      </c>
      <c r="D397" s="2">
        <f>IFERROR(__xludf.DUMMYFUNCTION("""COMPUTED_VALUE"""),45869.66666666667)</f>
        <v>45869.66667</v>
      </c>
      <c r="E397" s="1">
        <f>IFERROR(__xludf.DUMMYFUNCTION("""COMPUTED_VALUE"""),1241.4)</f>
        <v>1241.4</v>
      </c>
      <c r="G397" s="2">
        <f>IFERROR(__xludf.DUMMYFUNCTION("""COMPUTED_VALUE"""),45869.66666666667)</f>
        <v>45869.66667</v>
      </c>
      <c r="H397" s="1">
        <f>IFERROR(__xludf.DUMMYFUNCTION("""COMPUTED_VALUE"""),1219.96)</f>
        <v>1219.96</v>
      </c>
      <c r="J397" s="2">
        <f>IFERROR(__xludf.DUMMYFUNCTION("""COMPUTED_VALUE"""),45869.66666666667)</f>
        <v>45869.66667</v>
      </c>
      <c r="K397" s="1">
        <f>IFERROR(__xludf.DUMMYFUNCTION("""COMPUTED_VALUE"""),1234.83)</f>
        <v>1234.83</v>
      </c>
      <c r="M397" s="2">
        <f>IFERROR(__xludf.DUMMYFUNCTION("""COMPUTED_VALUE"""),45869.66666666667)</f>
        <v>45869.66667</v>
      </c>
      <c r="N397" s="1">
        <f>IFERROR(__xludf.DUMMYFUNCTION("""COMPUTED_VALUE"""),5.5059032E7)</f>
        <v>55059032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IFERROR(__xludf.DUMMYFUNCTION("""COMPUTED_VALUE"""),1227.6)</f>
        <v>1227.6</v>
      </c>
      <c r="D398" s="2">
        <f>IFERROR(__xludf.DUMMYFUNCTION("""COMPUTED_VALUE"""),45870.66666666667)</f>
        <v>45870.66667</v>
      </c>
      <c r="E398" s="1">
        <f>IFERROR(__xludf.DUMMYFUNCTION("""COMPUTED_VALUE"""),1227.6)</f>
        <v>1227.6</v>
      </c>
      <c r="G398" s="2">
        <f>IFERROR(__xludf.DUMMYFUNCTION("""COMPUTED_VALUE"""),45870.66666666667)</f>
        <v>45870.66667</v>
      </c>
      <c r="H398" s="1">
        <f>IFERROR(__xludf.DUMMYFUNCTION("""COMPUTED_VALUE"""),1193.49)</f>
        <v>1193.49</v>
      </c>
      <c r="J398" s="2">
        <f>IFERROR(__xludf.DUMMYFUNCTION("""COMPUTED_VALUE"""),45870.66666666667)</f>
        <v>45870.66667</v>
      </c>
      <c r="K398" s="1">
        <f>IFERROR(__xludf.DUMMYFUNCTION("""COMPUTED_VALUE"""),1203.73)</f>
        <v>1203.73</v>
      </c>
      <c r="M398" s="2">
        <f>IFERROR(__xludf.DUMMYFUNCTION("""COMPUTED_VALUE"""),45870.66666666667)</f>
        <v>45870.66667</v>
      </c>
      <c r="N398" s="1">
        <f>IFERROR(__xludf.DUMMYFUNCTION("""COMPUTED_VALUE"""),5.6053407E7)</f>
        <v>56053407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IFERROR(__xludf.DUMMYFUNCTION("""COMPUTED_VALUE"""),1206.99)</f>
        <v>1206.99</v>
      </c>
      <c r="D399" s="2">
        <f>IFERROR(__xludf.DUMMYFUNCTION("""COMPUTED_VALUE"""),45873.66666666667)</f>
        <v>45873.66667</v>
      </c>
      <c r="E399" s="1">
        <f>IFERROR(__xludf.DUMMYFUNCTION("""COMPUTED_VALUE"""),1218.59)</f>
        <v>1218.59</v>
      </c>
      <c r="G399" s="2">
        <f>IFERROR(__xludf.DUMMYFUNCTION("""COMPUTED_VALUE"""),45873.66666666667)</f>
        <v>45873.66667</v>
      </c>
      <c r="H399" s="1">
        <f>IFERROR(__xludf.DUMMYFUNCTION("""COMPUTED_VALUE"""),1206.99)</f>
        <v>1206.99</v>
      </c>
      <c r="J399" s="2">
        <f>IFERROR(__xludf.DUMMYFUNCTION("""COMPUTED_VALUE"""),45873.66666666667)</f>
        <v>45873.66667</v>
      </c>
      <c r="K399" s="1">
        <f>IFERROR(__xludf.DUMMYFUNCTION("""COMPUTED_VALUE"""),1217.32)</f>
        <v>1217.32</v>
      </c>
      <c r="M399" s="2">
        <f>IFERROR(__xludf.DUMMYFUNCTION("""COMPUTED_VALUE"""),45873.66666666667)</f>
        <v>45873.66667</v>
      </c>
      <c r="N399" s="1">
        <f>IFERROR(__xludf.DUMMYFUNCTION("""COMPUTED_VALUE"""),4.3466402E7)</f>
        <v>43466402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IFERROR(__xludf.DUMMYFUNCTION("""COMPUTED_VALUE"""),1221.77)</f>
        <v>1221.77</v>
      </c>
      <c r="D400" s="2">
        <f>IFERROR(__xludf.DUMMYFUNCTION("""COMPUTED_VALUE"""),45874.66666666667)</f>
        <v>45874.66667</v>
      </c>
      <c r="E400" s="1">
        <f>IFERROR(__xludf.DUMMYFUNCTION("""COMPUTED_VALUE"""),1225.88)</f>
        <v>1225.88</v>
      </c>
      <c r="G400" s="2">
        <f>IFERROR(__xludf.DUMMYFUNCTION("""COMPUTED_VALUE"""),45874.66666666667)</f>
        <v>45874.66667</v>
      </c>
      <c r="H400" s="1">
        <f>IFERROR(__xludf.DUMMYFUNCTION("""COMPUTED_VALUE"""),1207.09)</f>
        <v>1207.09</v>
      </c>
      <c r="J400" s="2">
        <f>IFERROR(__xludf.DUMMYFUNCTION("""COMPUTED_VALUE"""),45874.66666666667)</f>
        <v>45874.66667</v>
      </c>
      <c r="K400" s="1">
        <f>IFERROR(__xludf.DUMMYFUNCTION("""COMPUTED_VALUE"""),1223.2)</f>
        <v>1223.2</v>
      </c>
      <c r="M400" s="2">
        <f>IFERROR(__xludf.DUMMYFUNCTION("""COMPUTED_VALUE"""),45874.66666666667)</f>
        <v>45874.66667</v>
      </c>
      <c r="N400" s="1">
        <f>IFERROR(__xludf.DUMMYFUNCTION("""COMPUTED_VALUE"""),3.9819164E7)</f>
        <v>39819164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IFERROR(__xludf.DUMMYFUNCTION("""COMPUTED_VALUE"""),1224.39)</f>
        <v>1224.39</v>
      </c>
      <c r="D401" s="2">
        <f>IFERROR(__xludf.DUMMYFUNCTION("""COMPUTED_VALUE"""),45875.66666666667)</f>
        <v>45875.66667</v>
      </c>
      <c r="E401" s="1">
        <f>IFERROR(__xludf.DUMMYFUNCTION("""COMPUTED_VALUE"""),1224.39)</f>
        <v>1224.39</v>
      </c>
      <c r="G401" s="2">
        <f>IFERROR(__xludf.DUMMYFUNCTION("""COMPUTED_VALUE"""),45875.66666666667)</f>
        <v>45875.66667</v>
      </c>
      <c r="H401" s="1">
        <f>IFERROR(__xludf.DUMMYFUNCTION("""COMPUTED_VALUE"""),1207.01)</f>
        <v>1207.01</v>
      </c>
      <c r="J401" s="2">
        <f>IFERROR(__xludf.DUMMYFUNCTION("""COMPUTED_VALUE"""),45875.66666666667)</f>
        <v>45875.66667</v>
      </c>
      <c r="K401" s="1">
        <f>IFERROR(__xludf.DUMMYFUNCTION("""COMPUTED_VALUE"""),1209.49)</f>
        <v>1209.49</v>
      </c>
      <c r="M401" s="2">
        <f>IFERROR(__xludf.DUMMYFUNCTION("""COMPUTED_VALUE"""),45875.66666666667)</f>
        <v>45875.66667</v>
      </c>
      <c r="N401" s="1">
        <f>IFERROR(__xludf.DUMMYFUNCTION("""COMPUTED_VALUE"""),3.9256886E7)</f>
        <v>39256886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IFERROR(__xludf.DUMMYFUNCTION("""COMPUTED_VALUE"""),1225.25)</f>
        <v>1225.25</v>
      </c>
      <c r="D402" s="2">
        <f>IFERROR(__xludf.DUMMYFUNCTION("""COMPUTED_VALUE"""),45876.66666666667)</f>
        <v>45876.66667</v>
      </c>
      <c r="E402" s="1">
        <f>IFERROR(__xludf.DUMMYFUNCTION("""COMPUTED_VALUE"""),1227.22)</f>
        <v>1227.22</v>
      </c>
      <c r="G402" s="2">
        <f>IFERROR(__xludf.DUMMYFUNCTION("""COMPUTED_VALUE"""),45876.66666666667)</f>
        <v>45876.66667</v>
      </c>
      <c r="H402" s="1">
        <f>IFERROR(__xludf.DUMMYFUNCTION("""COMPUTED_VALUE"""),1213.2)</f>
        <v>1213.2</v>
      </c>
      <c r="J402" s="2">
        <f>IFERROR(__xludf.DUMMYFUNCTION("""COMPUTED_VALUE"""),45876.66666666667)</f>
        <v>45876.66667</v>
      </c>
      <c r="K402" s="1">
        <f>IFERROR(__xludf.DUMMYFUNCTION("""COMPUTED_VALUE"""),1217.36)</f>
        <v>1217.36</v>
      </c>
      <c r="M402" s="2">
        <f>IFERROR(__xludf.DUMMYFUNCTION("""COMPUTED_VALUE"""),45876.66666666667)</f>
        <v>45876.66667</v>
      </c>
      <c r="N402" s="1">
        <f>IFERROR(__xludf.DUMMYFUNCTION("""COMPUTED_VALUE"""),3.3891371E7)</f>
        <v>33891371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IFERROR(__xludf.DUMMYFUNCTION("""COMPUTED_VALUE"""),1219.79)</f>
        <v>1219.79</v>
      </c>
      <c r="D403" s="2">
        <f>IFERROR(__xludf.DUMMYFUNCTION("""COMPUTED_VALUE"""),45877.66666666667)</f>
        <v>45877.66667</v>
      </c>
      <c r="E403" s="1">
        <f>IFERROR(__xludf.DUMMYFUNCTION("""COMPUTED_VALUE"""),1227.96)</f>
        <v>1227.96</v>
      </c>
      <c r="G403" s="2">
        <f>IFERROR(__xludf.DUMMYFUNCTION("""COMPUTED_VALUE"""),45877.66666666667)</f>
        <v>45877.66667</v>
      </c>
      <c r="H403" s="1">
        <f>IFERROR(__xludf.DUMMYFUNCTION("""COMPUTED_VALUE"""),1214.93)</f>
        <v>1214.93</v>
      </c>
      <c r="J403" s="2">
        <f>IFERROR(__xludf.DUMMYFUNCTION("""COMPUTED_VALUE"""),45877.66666666667)</f>
        <v>45877.66667</v>
      </c>
      <c r="K403" s="1">
        <f>IFERROR(__xludf.DUMMYFUNCTION("""COMPUTED_VALUE"""),1216.3)</f>
        <v>1216.3</v>
      </c>
      <c r="M403" s="2">
        <f>IFERROR(__xludf.DUMMYFUNCTION("""COMPUTED_VALUE"""),45877.66666666667)</f>
        <v>45877.66667</v>
      </c>
      <c r="N403" s="1">
        <f>IFERROR(__xludf.DUMMYFUNCTION("""COMPUTED_VALUE"""),2.5896184E7)</f>
        <v>25896184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IFERROR(__xludf.DUMMYFUNCTION("""COMPUTED_VALUE"""),1216.33)</f>
        <v>1216.33</v>
      </c>
      <c r="D404" s="2">
        <f>IFERROR(__xludf.DUMMYFUNCTION("""COMPUTED_VALUE"""),45880.66666666667)</f>
        <v>45880.66667</v>
      </c>
      <c r="E404" s="1">
        <f>IFERROR(__xludf.DUMMYFUNCTION("""COMPUTED_VALUE"""),1219.81)</f>
        <v>1219.81</v>
      </c>
      <c r="G404" s="2">
        <f>IFERROR(__xludf.DUMMYFUNCTION("""COMPUTED_VALUE"""),45880.66666666667)</f>
        <v>45880.66667</v>
      </c>
      <c r="H404" s="1">
        <f>IFERROR(__xludf.DUMMYFUNCTION("""COMPUTED_VALUE"""),1210.4)</f>
        <v>1210.4</v>
      </c>
      <c r="J404" s="2">
        <f>IFERROR(__xludf.DUMMYFUNCTION("""COMPUTED_VALUE"""),45880.66666666667)</f>
        <v>45880.66667</v>
      </c>
      <c r="K404" s="1">
        <f>IFERROR(__xludf.DUMMYFUNCTION("""COMPUTED_VALUE"""),1215.87)</f>
        <v>1215.87</v>
      </c>
      <c r="M404" s="2">
        <f>IFERROR(__xludf.DUMMYFUNCTION("""COMPUTED_VALUE"""),45880.66666666667)</f>
        <v>45880.66667</v>
      </c>
      <c r="N404" s="1">
        <f>IFERROR(__xludf.DUMMYFUNCTION("""COMPUTED_VALUE"""),3.1440979E7)</f>
        <v>31440979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IFERROR(__xludf.DUMMYFUNCTION("""COMPUTED_VALUE"""),1220.49)</f>
        <v>1220.49</v>
      </c>
      <c r="D405" s="2">
        <f>IFERROR(__xludf.DUMMYFUNCTION("""COMPUTED_VALUE"""),45881.66666666667)</f>
        <v>45881.66667</v>
      </c>
      <c r="E405" s="1">
        <f>IFERROR(__xludf.DUMMYFUNCTION("""COMPUTED_VALUE"""),1243.61)</f>
        <v>1243.61</v>
      </c>
      <c r="G405" s="2">
        <f>IFERROR(__xludf.DUMMYFUNCTION("""COMPUTED_VALUE"""),45881.66666666667)</f>
        <v>45881.66667</v>
      </c>
      <c r="H405" s="1">
        <f>IFERROR(__xludf.DUMMYFUNCTION("""COMPUTED_VALUE"""),1220.12)</f>
        <v>1220.12</v>
      </c>
      <c r="J405" s="2">
        <f>IFERROR(__xludf.DUMMYFUNCTION("""COMPUTED_VALUE"""),45881.66666666667)</f>
        <v>45881.66667</v>
      </c>
      <c r="K405" s="1">
        <f>IFERROR(__xludf.DUMMYFUNCTION("""COMPUTED_VALUE"""),1243.16)</f>
        <v>1243.16</v>
      </c>
      <c r="M405" s="2">
        <f>IFERROR(__xludf.DUMMYFUNCTION("""COMPUTED_VALUE"""),45881.66666666667)</f>
        <v>45881.66667</v>
      </c>
      <c r="N405" s="1">
        <f>IFERROR(__xludf.DUMMYFUNCTION("""COMPUTED_VALUE"""),3.1930452E7)</f>
        <v>31930452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IFERROR(__xludf.DUMMYFUNCTION("""COMPUTED_VALUE"""),1244.35)</f>
        <v>1244.35</v>
      </c>
      <c r="D406" s="2">
        <f>IFERROR(__xludf.DUMMYFUNCTION("""COMPUTED_VALUE"""),45882.66666666667)</f>
        <v>45882.66667</v>
      </c>
      <c r="E406" s="1">
        <f>IFERROR(__xludf.DUMMYFUNCTION("""COMPUTED_VALUE"""),1269.1)</f>
        <v>1269.1</v>
      </c>
      <c r="G406" s="2">
        <f>IFERROR(__xludf.DUMMYFUNCTION("""COMPUTED_VALUE"""),45882.66666666667)</f>
        <v>45882.66667</v>
      </c>
      <c r="H406" s="1">
        <f>IFERROR(__xludf.DUMMYFUNCTION("""COMPUTED_VALUE"""),1244.35)</f>
        <v>1244.35</v>
      </c>
      <c r="J406" s="2">
        <f>IFERROR(__xludf.DUMMYFUNCTION("""COMPUTED_VALUE"""),45882.66666666667)</f>
        <v>45882.66667</v>
      </c>
      <c r="K406" s="1">
        <f>IFERROR(__xludf.DUMMYFUNCTION("""COMPUTED_VALUE"""),1268.31)</f>
        <v>1268.31</v>
      </c>
      <c r="M406" s="2">
        <f>IFERROR(__xludf.DUMMYFUNCTION("""COMPUTED_VALUE"""),45882.66666666667)</f>
        <v>45882.66667</v>
      </c>
      <c r="N406" s="1">
        <f>IFERROR(__xludf.DUMMYFUNCTION("""COMPUTED_VALUE"""),3.6233451E7)</f>
        <v>36233451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IFERROR(__xludf.DUMMYFUNCTION("""COMPUTED_VALUE"""),1261.3)</f>
        <v>1261.3</v>
      </c>
      <c r="D407" s="2">
        <f>IFERROR(__xludf.DUMMYFUNCTION("""COMPUTED_VALUE"""),45883.66666666667)</f>
        <v>45883.66667</v>
      </c>
      <c r="E407" s="1">
        <f>IFERROR(__xludf.DUMMYFUNCTION("""COMPUTED_VALUE"""),1261.3)</f>
        <v>1261.3</v>
      </c>
      <c r="G407" s="2">
        <f>IFERROR(__xludf.DUMMYFUNCTION("""COMPUTED_VALUE"""),45883.66666666667)</f>
        <v>45883.66667</v>
      </c>
      <c r="H407" s="1">
        <f>IFERROR(__xludf.DUMMYFUNCTION("""COMPUTED_VALUE"""),1240.72)</f>
        <v>1240.72</v>
      </c>
      <c r="J407" s="2">
        <f>IFERROR(__xludf.DUMMYFUNCTION("""COMPUTED_VALUE"""),45883.66666666667)</f>
        <v>45883.66667</v>
      </c>
      <c r="K407" s="1">
        <f>IFERROR(__xludf.DUMMYFUNCTION("""COMPUTED_VALUE"""),1244.35)</f>
        <v>1244.35</v>
      </c>
      <c r="M407" s="2">
        <f>IFERROR(__xludf.DUMMYFUNCTION("""COMPUTED_VALUE"""),45883.66666666667)</f>
        <v>45883.66667</v>
      </c>
      <c r="N407" s="1">
        <f>IFERROR(__xludf.DUMMYFUNCTION("""COMPUTED_VALUE"""),2.8698578E7)</f>
        <v>28698578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IFERROR(__xludf.DUMMYFUNCTION("""COMPUTED_VALUE"""),1245.37)</f>
        <v>1245.37</v>
      </c>
      <c r="D408" s="2">
        <f>IFERROR(__xludf.DUMMYFUNCTION("""COMPUTED_VALUE"""),45884.66666666667)</f>
        <v>45884.66667</v>
      </c>
      <c r="E408" s="1">
        <f>IFERROR(__xludf.DUMMYFUNCTION("""COMPUTED_VALUE"""),1247.36)</f>
        <v>1247.36</v>
      </c>
      <c r="G408" s="2">
        <f>IFERROR(__xludf.DUMMYFUNCTION("""COMPUTED_VALUE"""),45884.66666666667)</f>
        <v>45884.66667</v>
      </c>
      <c r="H408" s="1">
        <f>IFERROR(__xludf.DUMMYFUNCTION("""COMPUTED_VALUE"""),1227.58)</f>
        <v>1227.58</v>
      </c>
      <c r="J408" s="2">
        <f>IFERROR(__xludf.DUMMYFUNCTION("""COMPUTED_VALUE"""),45884.66666666667)</f>
        <v>45884.66667</v>
      </c>
      <c r="K408" s="1">
        <f>IFERROR(__xludf.DUMMYFUNCTION("""COMPUTED_VALUE"""),1228.29)</f>
        <v>1228.29</v>
      </c>
      <c r="M408" s="2">
        <f>IFERROR(__xludf.DUMMYFUNCTION("""COMPUTED_VALUE"""),45884.66666666667)</f>
        <v>45884.66667</v>
      </c>
      <c r="N408" s="1">
        <f>IFERROR(__xludf.DUMMYFUNCTION("""COMPUTED_VALUE"""),2.8433867E7)</f>
        <v>28433867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IFERROR(__xludf.DUMMYFUNCTION("""COMPUTED_VALUE"""),1228.59)</f>
        <v>1228.59</v>
      </c>
      <c r="D409" s="2">
        <f>IFERROR(__xludf.DUMMYFUNCTION("""COMPUTED_VALUE"""),45887.66666666667)</f>
        <v>45887.66667</v>
      </c>
      <c r="E409" s="1">
        <f>IFERROR(__xludf.DUMMYFUNCTION("""COMPUTED_VALUE"""),1235.72)</f>
        <v>1235.72</v>
      </c>
      <c r="G409" s="2">
        <f>IFERROR(__xludf.DUMMYFUNCTION("""COMPUTED_VALUE"""),45887.66666666667)</f>
        <v>45887.66667</v>
      </c>
      <c r="H409" s="1">
        <f>IFERROR(__xludf.DUMMYFUNCTION("""COMPUTED_VALUE"""),1225.76)</f>
        <v>1225.76</v>
      </c>
      <c r="J409" s="2">
        <f>IFERROR(__xludf.DUMMYFUNCTION("""COMPUTED_VALUE"""),45887.66666666667)</f>
        <v>45887.66667</v>
      </c>
      <c r="K409" s="1">
        <f>IFERROR(__xludf.DUMMYFUNCTION("""COMPUTED_VALUE"""),1233.3)</f>
        <v>1233.3</v>
      </c>
      <c r="M409" s="2">
        <f>IFERROR(__xludf.DUMMYFUNCTION("""COMPUTED_VALUE"""),45887.66666666667)</f>
        <v>45887.66667</v>
      </c>
      <c r="N409" s="1">
        <f>IFERROR(__xludf.DUMMYFUNCTION("""COMPUTED_VALUE"""),2.2886396E7)</f>
        <v>22886396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IFERROR(__xludf.DUMMYFUNCTION("""COMPUTED_VALUE"""),1235.19)</f>
        <v>1235.19</v>
      </c>
      <c r="D410" s="2">
        <f>IFERROR(__xludf.DUMMYFUNCTION("""COMPUTED_VALUE"""),45888.66666666667)</f>
        <v>45888.66667</v>
      </c>
      <c r="E410" s="1">
        <f>IFERROR(__xludf.DUMMYFUNCTION("""COMPUTED_VALUE"""),1252.28)</f>
        <v>1252.28</v>
      </c>
      <c r="G410" s="2">
        <f>IFERROR(__xludf.DUMMYFUNCTION("""COMPUTED_VALUE"""),45888.66666666667)</f>
        <v>45888.66667</v>
      </c>
      <c r="H410" s="1">
        <f>IFERROR(__xludf.DUMMYFUNCTION("""COMPUTED_VALUE"""),1234.72)</f>
        <v>1234.72</v>
      </c>
      <c r="J410" s="2">
        <f>IFERROR(__xludf.DUMMYFUNCTION("""COMPUTED_VALUE"""),45888.66666666667)</f>
        <v>45888.66667</v>
      </c>
      <c r="K410" s="1">
        <f>IFERROR(__xludf.DUMMYFUNCTION("""COMPUTED_VALUE"""),1246.57)</f>
        <v>1246.57</v>
      </c>
      <c r="M410" s="2">
        <f>IFERROR(__xludf.DUMMYFUNCTION("""COMPUTED_VALUE"""),45888.66666666667)</f>
        <v>45888.66667</v>
      </c>
      <c r="N410" s="1">
        <f>IFERROR(__xludf.DUMMYFUNCTION("""COMPUTED_VALUE"""),2.8988687E7)</f>
        <v>28988687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IFERROR(__xludf.DUMMYFUNCTION("""COMPUTED_VALUE"""),1244.81)</f>
        <v>1244.81</v>
      </c>
      <c r="D411" s="2">
        <f>IFERROR(__xludf.DUMMYFUNCTION("""COMPUTED_VALUE"""),45889.66666666667)</f>
        <v>45889.66667</v>
      </c>
      <c r="E411" s="1">
        <f>IFERROR(__xludf.DUMMYFUNCTION("""COMPUTED_VALUE"""),1246.64)</f>
        <v>1246.64</v>
      </c>
      <c r="G411" s="2">
        <f>IFERROR(__xludf.DUMMYFUNCTION("""COMPUTED_VALUE"""),45889.66666666667)</f>
        <v>45889.66667</v>
      </c>
      <c r="H411" s="1">
        <f>IFERROR(__xludf.DUMMYFUNCTION("""COMPUTED_VALUE"""),1236.44)</f>
        <v>1236.44</v>
      </c>
      <c r="J411" s="2">
        <f>IFERROR(__xludf.DUMMYFUNCTION("""COMPUTED_VALUE"""),45889.66666666667)</f>
        <v>45889.66667</v>
      </c>
      <c r="K411" s="1">
        <f>IFERROR(__xludf.DUMMYFUNCTION("""COMPUTED_VALUE"""),1238.38)</f>
        <v>1238.38</v>
      </c>
      <c r="M411" s="2">
        <f>IFERROR(__xludf.DUMMYFUNCTION("""COMPUTED_VALUE"""),45889.66666666667)</f>
        <v>45889.66667</v>
      </c>
      <c r="N411" s="1">
        <f>IFERROR(__xludf.DUMMYFUNCTION("""COMPUTED_VALUE"""),3.5202987E7)</f>
        <v>35202987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IFERROR(__xludf.DUMMYFUNCTION("""COMPUTED_VALUE"""),1237.7)</f>
        <v>1237.7</v>
      </c>
      <c r="D412" s="2">
        <f>IFERROR(__xludf.DUMMYFUNCTION("""COMPUTED_VALUE"""),45890.66666666667)</f>
        <v>45890.66667</v>
      </c>
      <c r="E412" s="1">
        <f>IFERROR(__xludf.DUMMYFUNCTION("""COMPUTED_VALUE"""),1240.0)</f>
        <v>1240</v>
      </c>
      <c r="G412" s="2">
        <f>IFERROR(__xludf.DUMMYFUNCTION("""COMPUTED_VALUE"""),45890.66666666667)</f>
        <v>45890.66667</v>
      </c>
      <c r="H412" s="1">
        <f>IFERROR(__xludf.DUMMYFUNCTION("""COMPUTED_VALUE"""),1227.34)</f>
        <v>1227.34</v>
      </c>
      <c r="J412" s="2">
        <f>IFERROR(__xludf.DUMMYFUNCTION("""COMPUTED_VALUE"""),45890.66666666667)</f>
        <v>45890.66667</v>
      </c>
      <c r="K412" s="1">
        <f>IFERROR(__xludf.DUMMYFUNCTION("""COMPUTED_VALUE"""),1228.1)</f>
        <v>1228.1</v>
      </c>
      <c r="M412" s="2">
        <f>IFERROR(__xludf.DUMMYFUNCTION("""COMPUTED_VALUE"""),45890.66666666667)</f>
        <v>45890.66667</v>
      </c>
      <c r="N412" s="1">
        <f>IFERROR(__xludf.DUMMYFUNCTION("""COMPUTED_VALUE"""),2.6647821E7)</f>
        <v>26647821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IFERROR(__xludf.DUMMYFUNCTION("""COMPUTED_VALUE"""),1233.29)</f>
        <v>1233.29</v>
      </c>
      <c r="D413" s="2">
        <f>IFERROR(__xludf.DUMMYFUNCTION("""COMPUTED_VALUE"""),45891.66666666667)</f>
        <v>45891.66667</v>
      </c>
      <c r="E413" s="1">
        <f>IFERROR(__xludf.DUMMYFUNCTION("""COMPUTED_VALUE"""),1271.23)</f>
        <v>1271.23</v>
      </c>
      <c r="G413" s="2">
        <f>IFERROR(__xludf.DUMMYFUNCTION("""COMPUTED_VALUE"""),45891.66666666667)</f>
        <v>45891.66667</v>
      </c>
      <c r="H413" s="1">
        <f>IFERROR(__xludf.DUMMYFUNCTION("""COMPUTED_VALUE"""),1233.29)</f>
        <v>1233.29</v>
      </c>
      <c r="J413" s="2">
        <f>IFERROR(__xludf.DUMMYFUNCTION("""COMPUTED_VALUE"""),45891.66666666667)</f>
        <v>45891.66667</v>
      </c>
      <c r="K413" s="1">
        <f>IFERROR(__xludf.DUMMYFUNCTION("""COMPUTED_VALUE"""),1265.84)</f>
        <v>1265.84</v>
      </c>
      <c r="M413" s="2">
        <f>IFERROR(__xludf.DUMMYFUNCTION("""COMPUTED_VALUE"""),45891.66666666667)</f>
        <v>45891.66667</v>
      </c>
      <c r="N413" s="1">
        <f>IFERROR(__xludf.DUMMYFUNCTION("""COMPUTED_VALUE"""),3.209618E7)</f>
        <v>32096180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IFERROR(__xludf.DUMMYFUNCTION("""COMPUTED_VALUE"""),1266.6)</f>
        <v>1266.6</v>
      </c>
      <c r="D414" s="2">
        <f>IFERROR(__xludf.DUMMYFUNCTION("""COMPUTED_VALUE"""),45894.66666666667)</f>
        <v>45894.66667</v>
      </c>
      <c r="E414" s="1">
        <f>IFERROR(__xludf.DUMMYFUNCTION("""COMPUTED_VALUE"""),1268.0)</f>
        <v>1268</v>
      </c>
      <c r="G414" s="2">
        <f>IFERROR(__xludf.DUMMYFUNCTION("""COMPUTED_VALUE"""),45894.66666666667)</f>
        <v>45894.66667</v>
      </c>
      <c r="H414" s="1">
        <f>IFERROR(__xludf.DUMMYFUNCTION("""COMPUTED_VALUE"""),1255.41)</f>
        <v>1255.41</v>
      </c>
      <c r="J414" s="2">
        <f>IFERROR(__xludf.DUMMYFUNCTION("""COMPUTED_VALUE"""),45894.66666666667)</f>
        <v>45894.66667</v>
      </c>
      <c r="K414" s="1">
        <f>IFERROR(__xludf.DUMMYFUNCTION("""COMPUTED_VALUE"""),1255.5)</f>
        <v>1255.5</v>
      </c>
      <c r="M414" s="2">
        <f>IFERROR(__xludf.DUMMYFUNCTION("""COMPUTED_VALUE"""),45894.66666666667)</f>
        <v>45894.66667</v>
      </c>
      <c r="N414" s="1">
        <f>IFERROR(__xludf.DUMMYFUNCTION("""COMPUTED_VALUE"""),2.3856403E7)</f>
        <v>23856403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IFERROR(__xludf.DUMMYFUNCTION("""COMPUTED_VALUE"""),1255.79)</f>
        <v>1255.79</v>
      </c>
      <c r="D415" s="2">
        <f>IFERROR(__xludf.DUMMYFUNCTION("""COMPUTED_VALUE"""),45895.66666666667)</f>
        <v>45895.66667</v>
      </c>
      <c r="E415" s="1">
        <f>IFERROR(__xludf.DUMMYFUNCTION("""COMPUTED_VALUE"""),1265.45)</f>
        <v>1265.45</v>
      </c>
      <c r="G415" s="2">
        <f>IFERROR(__xludf.DUMMYFUNCTION("""COMPUTED_VALUE"""),45895.66666666667)</f>
        <v>45895.66667</v>
      </c>
      <c r="H415" s="1">
        <f>IFERROR(__xludf.DUMMYFUNCTION("""COMPUTED_VALUE"""),1254.52)</f>
        <v>1254.52</v>
      </c>
      <c r="J415" s="2">
        <f>IFERROR(__xludf.DUMMYFUNCTION("""COMPUTED_VALUE"""),45895.66666666667)</f>
        <v>45895.66667</v>
      </c>
      <c r="K415" s="1">
        <f>IFERROR(__xludf.DUMMYFUNCTION("""COMPUTED_VALUE"""),1263.93)</f>
        <v>1263.93</v>
      </c>
      <c r="M415" s="2">
        <f>IFERROR(__xludf.DUMMYFUNCTION("""COMPUTED_VALUE"""),45895.66666666667)</f>
        <v>45895.66667</v>
      </c>
      <c r="N415" s="1">
        <f>IFERROR(__xludf.DUMMYFUNCTION("""COMPUTED_VALUE"""),3.6369719E7)</f>
        <v>36369719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IFERROR(__xludf.DUMMYFUNCTION("""COMPUTED_VALUE"""),1263.16)</f>
        <v>1263.16</v>
      </c>
      <c r="D416" s="2">
        <f>IFERROR(__xludf.DUMMYFUNCTION("""COMPUTED_VALUE"""),45896.66666666667)</f>
        <v>45896.66667</v>
      </c>
      <c r="E416" s="1">
        <f>IFERROR(__xludf.DUMMYFUNCTION("""COMPUTED_VALUE"""),1272.29)</f>
        <v>1272.29</v>
      </c>
      <c r="G416" s="2">
        <f>IFERROR(__xludf.DUMMYFUNCTION("""COMPUTED_VALUE"""),45896.66666666667)</f>
        <v>45896.66667</v>
      </c>
      <c r="H416" s="1">
        <f>IFERROR(__xludf.DUMMYFUNCTION("""COMPUTED_VALUE"""),1260.67)</f>
        <v>1260.67</v>
      </c>
      <c r="J416" s="2">
        <f>IFERROR(__xludf.DUMMYFUNCTION("""COMPUTED_VALUE"""),45896.66666666667)</f>
        <v>45896.66667</v>
      </c>
      <c r="K416" s="1">
        <f>IFERROR(__xludf.DUMMYFUNCTION("""COMPUTED_VALUE"""),1270.5)</f>
        <v>1270.5</v>
      </c>
      <c r="M416" s="2">
        <f>IFERROR(__xludf.DUMMYFUNCTION("""COMPUTED_VALUE"""),45896.66666666667)</f>
        <v>45896.66667</v>
      </c>
      <c r="N416" s="1">
        <f>IFERROR(__xludf.DUMMYFUNCTION("""COMPUTED_VALUE"""),2.4748002E7)</f>
        <v>24748002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IFERROR(__xludf.DUMMYFUNCTION("""COMPUTED_VALUE"""),1271.75)</f>
        <v>1271.75</v>
      </c>
      <c r="D417" s="2">
        <f>IFERROR(__xludf.DUMMYFUNCTION("""COMPUTED_VALUE"""),45897.66666666667)</f>
        <v>45897.66667</v>
      </c>
      <c r="E417" s="1">
        <f>IFERROR(__xludf.DUMMYFUNCTION("""COMPUTED_VALUE"""),1273.62)</f>
        <v>1273.62</v>
      </c>
      <c r="G417" s="2">
        <f>IFERROR(__xludf.DUMMYFUNCTION("""COMPUTED_VALUE"""),45897.66666666667)</f>
        <v>45897.66667</v>
      </c>
      <c r="H417" s="1">
        <f>IFERROR(__xludf.DUMMYFUNCTION("""COMPUTED_VALUE"""),1259.06)</f>
        <v>1259.06</v>
      </c>
      <c r="J417" s="2">
        <f>IFERROR(__xludf.DUMMYFUNCTION("""COMPUTED_VALUE"""),45897.66666666667)</f>
        <v>45897.66667</v>
      </c>
      <c r="K417" s="1">
        <f>IFERROR(__xludf.DUMMYFUNCTION("""COMPUTED_VALUE"""),1263.39)</f>
        <v>1263.39</v>
      </c>
      <c r="M417" s="2">
        <f>IFERROR(__xludf.DUMMYFUNCTION("""COMPUTED_VALUE"""),45897.66666666667)</f>
        <v>45897.66667</v>
      </c>
      <c r="N417" s="1">
        <f>IFERROR(__xludf.DUMMYFUNCTION("""COMPUTED_VALUE"""),2.5291147E7)</f>
        <v>25291147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IFERROR(__xludf.DUMMYFUNCTION("""COMPUTED_VALUE"""),1263.71)</f>
        <v>1263.71</v>
      </c>
      <c r="D418" s="2">
        <f>IFERROR(__xludf.DUMMYFUNCTION("""COMPUTED_VALUE"""),45898.66666666667)</f>
        <v>45898.66667</v>
      </c>
      <c r="E418" s="1">
        <f>IFERROR(__xludf.DUMMYFUNCTION("""COMPUTED_VALUE"""),1266.19)</f>
        <v>1266.19</v>
      </c>
      <c r="G418" s="2">
        <f>IFERROR(__xludf.DUMMYFUNCTION("""COMPUTED_VALUE"""),45898.66666666667)</f>
        <v>45898.66667</v>
      </c>
      <c r="H418" s="1">
        <f>IFERROR(__xludf.DUMMYFUNCTION("""COMPUTED_VALUE"""),1249.72)</f>
        <v>1249.72</v>
      </c>
      <c r="J418" s="2">
        <f>IFERROR(__xludf.DUMMYFUNCTION("""COMPUTED_VALUE"""),45898.66666666667)</f>
        <v>45898.66667</v>
      </c>
      <c r="K418" s="1">
        <f>IFERROR(__xludf.DUMMYFUNCTION("""COMPUTED_VALUE"""),1251.73)</f>
        <v>1251.73</v>
      </c>
      <c r="M418" s="2">
        <f>IFERROR(__xludf.DUMMYFUNCTION("""COMPUTED_VALUE"""),45898.66666666667)</f>
        <v>45898.66667</v>
      </c>
      <c r="N418" s="1">
        <f>IFERROR(__xludf.DUMMYFUNCTION("""COMPUTED_VALUE"""),2.4069424E7)</f>
        <v>24069424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IFERROR(__xludf.DUMMYFUNCTION("""COMPUTED_VALUE"""),1246.45)</f>
        <v>1246.45</v>
      </c>
      <c r="D419" s="2">
        <f>IFERROR(__xludf.DUMMYFUNCTION("""COMPUTED_VALUE"""),45902.66666666667)</f>
        <v>45902.66667</v>
      </c>
      <c r="E419" s="1">
        <f>IFERROR(__xludf.DUMMYFUNCTION("""COMPUTED_VALUE"""),1246.45)</f>
        <v>1246.45</v>
      </c>
      <c r="G419" s="2">
        <f>IFERROR(__xludf.DUMMYFUNCTION("""COMPUTED_VALUE"""),45902.66666666667)</f>
        <v>45902.66667</v>
      </c>
      <c r="H419" s="1">
        <f>IFERROR(__xludf.DUMMYFUNCTION("""COMPUTED_VALUE"""),1229.52)</f>
        <v>1229.52</v>
      </c>
      <c r="J419" s="2">
        <f>IFERROR(__xludf.DUMMYFUNCTION("""COMPUTED_VALUE"""),45902.66666666667)</f>
        <v>45902.66667</v>
      </c>
      <c r="K419" s="1">
        <f>IFERROR(__xludf.DUMMYFUNCTION("""COMPUTED_VALUE"""),1238.66)</f>
        <v>1238.66</v>
      </c>
      <c r="M419" s="2">
        <f>IFERROR(__xludf.DUMMYFUNCTION("""COMPUTED_VALUE"""),45902.66666666667)</f>
        <v>45902.66667</v>
      </c>
      <c r="N419" s="1">
        <f>IFERROR(__xludf.DUMMYFUNCTION("""COMPUTED_VALUE"""),2.6290483E7)</f>
        <v>26290483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IFERROR(__xludf.DUMMYFUNCTION("""COMPUTED_VALUE"""),1237.46)</f>
        <v>1237.46</v>
      </c>
      <c r="D420" s="2">
        <f>IFERROR(__xludf.DUMMYFUNCTION("""COMPUTED_VALUE"""),45903.66666666667)</f>
        <v>45903.66667</v>
      </c>
      <c r="E420" s="1">
        <f>IFERROR(__xludf.DUMMYFUNCTION("""COMPUTED_VALUE"""),1239.93)</f>
        <v>1239.93</v>
      </c>
      <c r="G420" s="2">
        <f>IFERROR(__xludf.DUMMYFUNCTION("""COMPUTED_VALUE"""),45903.66666666667)</f>
        <v>45903.66667</v>
      </c>
      <c r="H420" s="1">
        <f>IFERROR(__xludf.DUMMYFUNCTION("""COMPUTED_VALUE"""),1228.83)</f>
        <v>1228.83</v>
      </c>
      <c r="J420" s="2">
        <f>IFERROR(__xludf.DUMMYFUNCTION("""COMPUTED_VALUE"""),45903.66666666667)</f>
        <v>45903.66667</v>
      </c>
      <c r="K420" s="1">
        <f>IFERROR(__xludf.DUMMYFUNCTION("""COMPUTED_VALUE"""),1234.92)</f>
        <v>1234.92</v>
      </c>
      <c r="M420" s="2">
        <f>IFERROR(__xludf.DUMMYFUNCTION("""COMPUTED_VALUE"""),45903.66666666667)</f>
        <v>45903.66667</v>
      </c>
      <c r="N420" s="1">
        <f>IFERROR(__xludf.DUMMYFUNCTION("""COMPUTED_VALUE"""),2.2623495E7)</f>
        <v>22623495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IFERROR(__xludf.DUMMYFUNCTION("""COMPUTED_VALUE"""),1235.04)</f>
        <v>1235.04</v>
      </c>
      <c r="D421" s="2">
        <f>IFERROR(__xludf.DUMMYFUNCTION("""COMPUTED_VALUE"""),45904.66666666667)</f>
        <v>45904.66667</v>
      </c>
      <c r="E421" s="1">
        <f>IFERROR(__xludf.DUMMYFUNCTION("""COMPUTED_VALUE"""),1256.17)</f>
        <v>1256.17</v>
      </c>
      <c r="G421" s="2">
        <f>IFERROR(__xludf.DUMMYFUNCTION("""COMPUTED_VALUE"""),45904.66666666667)</f>
        <v>45904.66667</v>
      </c>
      <c r="H421" s="1">
        <f>IFERROR(__xludf.DUMMYFUNCTION("""COMPUTED_VALUE"""),1232.68)</f>
        <v>1232.68</v>
      </c>
      <c r="J421" s="2">
        <f>IFERROR(__xludf.DUMMYFUNCTION("""COMPUTED_VALUE"""),45904.66666666667)</f>
        <v>45904.66667</v>
      </c>
      <c r="K421" s="1">
        <f>IFERROR(__xludf.DUMMYFUNCTION("""COMPUTED_VALUE"""),1256.16)</f>
        <v>1256.16</v>
      </c>
      <c r="M421" s="2">
        <f>IFERROR(__xludf.DUMMYFUNCTION("""COMPUTED_VALUE"""),45904.66666666667)</f>
        <v>45904.66667</v>
      </c>
      <c r="N421" s="1">
        <f>IFERROR(__xludf.DUMMYFUNCTION("""COMPUTED_VALUE"""),2.2524441E7)</f>
        <v>22524441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IFERROR(__xludf.DUMMYFUNCTION("""COMPUTED_VALUE"""),1258.52)</f>
        <v>1258.52</v>
      </c>
      <c r="D422" s="2">
        <f>IFERROR(__xludf.DUMMYFUNCTION("""COMPUTED_VALUE"""),45905.66666666667)</f>
        <v>45905.66667</v>
      </c>
      <c r="E422" s="1">
        <f>IFERROR(__xludf.DUMMYFUNCTION("""COMPUTED_VALUE"""),1270.05)</f>
        <v>1270.05</v>
      </c>
      <c r="G422" s="2">
        <f>IFERROR(__xludf.DUMMYFUNCTION("""COMPUTED_VALUE"""),45905.66666666667)</f>
        <v>45905.66667</v>
      </c>
      <c r="H422" s="1">
        <f>IFERROR(__xludf.DUMMYFUNCTION("""COMPUTED_VALUE"""),1249.76)</f>
        <v>1249.76</v>
      </c>
      <c r="J422" s="2">
        <f>IFERROR(__xludf.DUMMYFUNCTION("""COMPUTED_VALUE"""),45905.66666666667)</f>
        <v>45905.66667</v>
      </c>
      <c r="K422" s="1">
        <f>IFERROR(__xludf.DUMMYFUNCTION("""COMPUTED_VALUE"""),1259.97)</f>
        <v>1259.97</v>
      </c>
      <c r="M422" s="2">
        <f>IFERROR(__xludf.DUMMYFUNCTION("""COMPUTED_VALUE"""),45905.66666666667)</f>
        <v>45905.66667</v>
      </c>
      <c r="N422" s="1">
        <f>IFERROR(__xludf.DUMMYFUNCTION("""COMPUTED_VALUE"""),2.8534968E7)</f>
        <v>28534968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IFERROR(__xludf.DUMMYFUNCTION("""COMPUTED_VALUE"""),1260.23)</f>
        <v>1260.23</v>
      </c>
      <c r="D423" s="2">
        <f>IFERROR(__xludf.DUMMYFUNCTION("""COMPUTED_VALUE"""),45908.66666666667)</f>
        <v>45908.66667</v>
      </c>
      <c r="E423" s="1">
        <f>IFERROR(__xludf.DUMMYFUNCTION("""COMPUTED_VALUE"""),1262.49)</f>
        <v>1262.49</v>
      </c>
      <c r="G423" s="2">
        <f>IFERROR(__xludf.DUMMYFUNCTION("""COMPUTED_VALUE"""),45908.66666666667)</f>
        <v>45908.66667</v>
      </c>
      <c r="H423" s="1">
        <f>IFERROR(__xludf.DUMMYFUNCTION("""COMPUTED_VALUE"""),1248.82)</f>
        <v>1248.82</v>
      </c>
      <c r="J423" s="2">
        <f>IFERROR(__xludf.DUMMYFUNCTION("""COMPUTED_VALUE"""),45908.66666666667)</f>
        <v>45908.66667</v>
      </c>
      <c r="K423" s="1">
        <f>IFERROR(__xludf.DUMMYFUNCTION("""COMPUTED_VALUE"""),1259.61)</f>
        <v>1259.61</v>
      </c>
      <c r="M423" s="2">
        <f>IFERROR(__xludf.DUMMYFUNCTION("""COMPUTED_VALUE"""),45908.66666666667)</f>
        <v>45908.66667</v>
      </c>
      <c r="N423" s="1">
        <f>IFERROR(__xludf.DUMMYFUNCTION("""COMPUTED_VALUE"""),2.9627626E7)</f>
        <v>29627626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IFERROR(__xludf.DUMMYFUNCTION("""COMPUTED_VALUE"""),1256.8)</f>
        <v>1256.8</v>
      </c>
      <c r="D424" s="2">
        <f>IFERROR(__xludf.DUMMYFUNCTION("""COMPUTED_VALUE"""),45909.66666666667)</f>
        <v>45909.66667</v>
      </c>
      <c r="E424" s="1">
        <f>IFERROR(__xludf.DUMMYFUNCTION("""COMPUTED_VALUE"""),1256.8)</f>
        <v>1256.8</v>
      </c>
      <c r="G424" s="2">
        <f>IFERROR(__xludf.DUMMYFUNCTION("""COMPUTED_VALUE"""),45909.66666666667)</f>
        <v>45909.66667</v>
      </c>
      <c r="H424" s="1">
        <f>IFERROR(__xludf.DUMMYFUNCTION("""COMPUTED_VALUE"""),1237.93)</f>
        <v>1237.93</v>
      </c>
      <c r="J424" s="2">
        <f>IFERROR(__xludf.DUMMYFUNCTION("""COMPUTED_VALUE"""),45909.66666666667)</f>
        <v>45909.66667</v>
      </c>
      <c r="K424" s="1">
        <f>IFERROR(__xludf.DUMMYFUNCTION("""COMPUTED_VALUE"""),1245.27)</f>
        <v>1245.27</v>
      </c>
      <c r="M424" s="2">
        <f>IFERROR(__xludf.DUMMYFUNCTION("""COMPUTED_VALUE"""),45909.66666666667)</f>
        <v>45909.66667</v>
      </c>
      <c r="N424" s="1">
        <f>IFERROR(__xludf.DUMMYFUNCTION("""COMPUTED_VALUE"""),2.5823842E7)</f>
        <v>25823842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IFERROR(__xludf.DUMMYFUNCTION("""COMPUTED_VALUE"""),1246.02)</f>
        <v>1246.02</v>
      </c>
      <c r="D425" s="2">
        <f>IFERROR(__xludf.DUMMYFUNCTION("""COMPUTED_VALUE"""),45910.66666666667)</f>
        <v>45910.66667</v>
      </c>
      <c r="E425" s="1">
        <f>IFERROR(__xludf.DUMMYFUNCTION("""COMPUTED_VALUE"""),1258.79)</f>
        <v>1258.79</v>
      </c>
      <c r="G425" s="2">
        <f>IFERROR(__xludf.DUMMYFUNCTION("""COMPUTED_VALUE"""),45910.66666666667)</f>
        <v>45910.66667</v>
      </c>
      <c r="H425" s="1">
        <f>IFERROR(__xludf.DUMMYFUNCTION("""COMPUTED_VALUE"""),1245.13)</f>
        <v>1245.13</v>
      </c>
      <c r="J425" s="2">
        <f>IFERROR(__xludf.DUMMYFUNCTION("""COMPUTED_VALUE"""),45910.66666666667)</f>
        <v>45910.66667</v>
      </c>
      <c r="K425" s="1">
        <f>IFERROR(__xludf.DUMMYFUNCTION("""COMPUTED_VALUE"""),1251.69)</f>
        <v>1251.69</v>
      </c>
      <c r="M425" s="2">
        <f>IFERROR(__xludf.DUMMYFUNCTION("""COMPUTED_VALUE"""),45910.66666666667)</f>
        <v>45910.66667</v>
      </c>
      <c r="N425" s="1">
        <f>IFERROR(__xludf.DUMMYFUNCTION("""COMPUTED_VALUE"""),2.6538139E7)</f>
        <v>26538139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IFERROR(__xludf.DUMMYFUNCTION("""COMPUTED_VALUE"""),1252.34)</f>
        <v>1252.34</v>
      </c>
      <c r="D426" s="2">
        <f>IFERROR(__xludf.DUMMYFUNCTION("""COMPUTED_VALUE"""),45911.66666666667)</f>
        <v>45911.66667</v>
      </c>
      <c r="E426" s="1">
        <f>IFERROR(__xludf.DUMMYFUNCTION("""COMPUTED_VALUE"""),1275.73)</f>
        <v>1275.73</v>
      </c>
      <c r="G426" s="2">
        <f>IFERROR(__xludf.DUMMYFUNCTION("""COMPUTED_VALUE"""),45911.66666666667)</f>
        <v>45911.66667</v>
      </c>
      <c r="H426" s="1">
        <f>IFERROR(__xludf.DUMMYFUNCTION("""COMPUTED_VALUE"""),1250.57)</f>
        <v>1250.57</v>
      </c>
      <c r="J426" s="2">
        <f>IFERROR(__xludf.DUMMYFUNCTION("""COMPUTED_VALUE"""),45911.66666666667)</f>
        <v>45911.66667</v>
      </c>
      <c r="K426" s="1">
        <f>IFERROR(__xludf.DUMMYFUNCTION("""COMPUTED_VALUE"""),1272.43)</f>
        <v>1272.43</v>
      </c>
      <c r="M426" s="2">
        <f>IFERROR(__xludf.DUMMYFUNCTION("""COMPUTED_VALUE"""),45911.66666666667)</f>
        <v>45911.66667</v>
      </c>
      <c r="N426" s="1">
        <f>IFERROR(__xludf.DUMMYFUNCTION("""COMPUTED_VALUE"""),3.6303208E7)</f>
        <v>36303208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IFERROR(__xludf.DUMMYFUNCTION("""COMPUTED_VALUE"""),1271.78)</f>
        <v>1271.78</v>
      </c>
      <c r="D427" s="2">
        <f>IFERROR(__xludf.DUMMYFUNCTION("""COMPUTED_VALUE"""),45912.66666666667)</f>
        <v>45912.66667</v>
      </c>
      <c r="E427" s="1">
        <f>IFERROR(__xludf.DUMMYFUNCTION("""COMPUTED_VALUE"""),1271.78)</f>
        <v>1271.78</v>
      </c>
      <c r="G427" s="2">
        <f>IFERROR(__xludf.DUMMYFUNCTION("""COMPUTED_VALUE"""),45912.66666666667)</f>
        <v>45912.66667</v>
      </c>
      <c r="H427" s="1">
        <f>IFERROR(__xludf.DUMMYFUNCTION("""COMPUTED_VALUE"""),1254.58)</f>
        <v>1254.58</v>
      </c>
      <c r="J427" s="2">
        <f>IFERROR(__xludf.DUMMYFUNCTION("""COMPUTED_VALUE"""),45912.66666666667)</f>
        <v>45912.66667</v>
      </c>
      <c r="K427" s="1">
        <f>IFERROR(__xludf.DUMMYFUNCTION("""COMPUTED_VALUE"""),1254.99)</f>
        <v>1254.99</v>
      </c>
      <c r="M427" s="2">
        <f>IFERROR(__xludf.DUMMYFUNCTION("""COMPUTED_VALUE"""),45912.66666666667)</f>
        <v>45912.66667</v>
      </c>
      <c r="N427" s="1">
        <f>IFERROR(__xludf.DUMMYFUNCTION("""COMPUTED_VALUE"""),2.9496911E7)</f>
        <v>29496911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IFERROR(__xludf.DUMMYFUNCTION("""COMPUTED_VALUE"""),1255.48)</f>
        <v>1255.48</v>
      </c>
      <c r="D428" s="2">
        <f>IFERROR(__xludf.DUMMYFUNCTION("""COMPUTED_VALUE"""),45915.66666666667)</f>
        <v>45915.66667</v>
      </c>
      <c r="E428" s="1">
        <f>IFERROR(__xludf.DUMMYFUNCTION("""COMPUTED_VALUE"""),1266.13)</f>
        <v>1266.13</v>
      </c>
      <c r="G428" s="2">
        <f>IFERROR(__xludf.DUMMYFUNCTION("""COMPUTED_VALUE"""),45915.66666666667)</f>
        <v>45915.66667</v>
      </c>
      <c r="H428" s="1">
        <f>IFERROR(__xludf.DUMMYFUNCTION("""COMPUTED_VALUE"""),1253.63)</f>
        <v>1253.63</v>
      </c>
      <c r="J428" s="2">
        <f>IFERROR(__xludf.DUMMYFUNCTION("""COMPUTED_VALUE"""),45915.66666666667)</f>
        <v>45915.66667</v>
      </c>
      <c r="K428" s="1">
        <f>IFERROR(__xludf.DUMMYFUNCTION("""COMPUTED_VALUE"""),1258.37)</f>
        <v>1258.37</v>
      </c>
      <c r="M428" s="2">
        <f>IFERROR(__xludf.DUMMYFUNCTION("""COMPUTED_VALUE"""),45915.66666666667)</f>
        <v>45915.66667</v>
      </c>
      <c r="N428" s="1">
        <f>IFERROR(__xludf.DUMMYFUNCTION("""COMPUTED_VALUE"""),2.756501E7)</f>
        <v>27565010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IFERROR(__xludf.DUMMYFUNCTION("""COMPUTED_VALUE"""),1258.49)</f>
        <v>1258.49</v>
      </c>
      <c r="D429" s="2">
        <f>IFERROR(__xludf.DUMMYFUNCTION("""COMPUTED_VALUE"""),45916.66666666667)</f>
        <v>45916.66667</v>
      </c>
      <c r="E429" s="1">
        <f>IFERROR(__xludf.DUMMYFUNCTION("""COMPUTED_VALUE"""),1259.05)</f>
        <v>1259.05</v>
      </c>
      <c r="G429" s="2">
        <f>IFERROR(__xludf.DUMMYFUNCTION("""COMPUTED_VALUE"""),45916.66666666667)</f>
        <v>45916.66667</v>
      </c>
      <c r="H429" s="1">
        <f>IFERROR(__xludf.DUMMYFUNCTION("""COMPUTED_VALUE"""),1247.64)</f>
        <v>1247.64</v>
      </c>
      <c r="J429" s="2">
        <f>IFERROR(__xludf.DUMMYFUNCTION("""COMPUTED_VALUE"""),45916.66666666667)</f>
        <v>45916.66667</v>
      </c>
      <c r="K429" s="1">
        <f>IFERROR(__xludf.DUMMYFUNCTION("""COMPUTED_VALUE"""),1252.29)</f>
        <v>1252.29</v>
      </c>
      <c r="M429" s="2">
        <f>IFERROR(__xludf.DUMMYFUNCTION("""COMPUTED_VALUE"""),45916.66666666667)</f>
        <v>45916.66667</v>
      </c>
      <c r="N429" s="1">
        <f>IFERROR(__xludf.DUMMYFUNCTION("""COMPUTED_VALUE"""),2.6628499E7)</f>
        <v>26628499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IFERROR(__xludf.DUMMYFUNCTION("""COMPUTED_VALUE"""),1254.19)</f>
        <v>1254.19</v>
      </c>
      <c r="D430" s="2">
        <f>IFERROR(__xludf.DUMMYFUNCTION("""COMPUTED_VALUE"""),45917.66666666667)</f>
        <v>45917.66667</v>
      </c>
      <c r="E430" s="1">
        <f>IFERROR(__xludf.DUMMYFUNCTION("""COMPUTED_VALUE"""),1271.85)</f>
        <v>1271.85</v>
      </c>
      <c r="G430" s="2">
        <f>IFERROR(__xludf.DUMMYFUNCTION("""COMPUTED_VALUE"""),45917.66666666667)</f>
        <v>45917.66667</v>
      </c>
      <c r="H430" s="1">
        <f>IFERROR(__xludf.DUMMYFUNCTION("""COMPUTED_VALUE"""),1238.88)</f>
        <v>1238.88</v>
      </c>
      <c r="J430" s="2">
        <f>IFERROR(__xludf.DUMMYFUNCTION("""COMPUTED_VALUE"""),45917.66666666667)</f>
        <v>45917.66667</v>
      </c>
      <c r="K430" s="1">
        <f>IFERROR(__xludf.DUMMYFUNCTION("""COMPUTED_VALUE"""),1245.9)</f>
        <v>1245.9</v>
      </c>
      <c r="M430" s="2">
        <f>IFERROR(__xludf.DUMMYFUNCTION("""COMPUTED_VALUE"""),45917.66666666667)</f>
        <v>45917.66667</v>
      </c>
      <c r="N430" s="1">
        <f>IFERROR(__xludf.DUMMYFUNCTION("""COMPUTED_VALUE"""),3.674355E7)</f>
        <v>36743550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IFERROR(__xludf.DUMMYFUNCTION("""COMPUTED_VALUE"""),1247.41)</f>
        <v>1247.41</v>
      </c>
      <c r="D431" s="2">
        <f>IFERROR(__xludf.DUMMYFUNCTION("""COMPUTED_VALUE"""),45918.66666666667)</f>
        <v>45918.66667</v>
      </c>
      <c r="E431" s="1">
        <f>IFERROR(__xludf.DUMMYFUNCTION("""COMPUTED_VALUE"""),1269.84)</f>
        <v>1269.84</v>
      </c>
      <c r="G431" s="2">
        <f>IFERROR(__xludf.DUMMYFUNCTION("""COMPUTED_VALUE"""),45918.66666666667)</f>
        <v>45918.66667</v>
      </c>
      <c r="H431" s="1">
        <f>IFERROR(__xludf.DUMMYFUNCTION("""COMPUTED_VALUE"""),1247.41)</f>
        <v>1247.41</v>
      </c>
      <c r="J431" s="2">
        <f>IFERROR(__xludf.DUMMYFUNCTION("""COMPUTED_VALUE"""),45918.66666666667)</f>
        <v>45918.66667</v>
      </c>
      <c r="K431" s="1">
        <f>IFERROR(__xludf.DUMMYFUNCTION("""COMPUTED_VALUE"""),1265.11)</f>
        <v>1265.11</v>
      </c>
      <c r="M431" s="2">
        <f>IFERROR(__xludf.DUMMYFUNCTION("""COMPUTED_VALUE"""),45918.66666666667)</f>
        <v>45918.66667</v>
      </c>
      <c r="N431" s="1">
        <f>IFERROR(__xludf.DUMMYFUNCTION("""COMPUTED_VALUE"""),2.9508231E7)</f>
        <v>29508231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IFERROR(__xludf.DUMMYFUNCTION("""COMPUTED_VALUE"""),1265.78)</f>
        <v>1265.78</v>
      </c>
      <c r="D432" s="2">
        <f>IFERROR(__xludf.DUMMYFUNCTION("""COMPUTED_VALUE"""),45919.66666666667)</f>
        <v>45919.66667</v>
      </c>
      <c r="E432" s="1">
        <f>IFERROR(__xludf.DUMMYFUNCTION("""COMPUTED_VALUE"""),1268.47)</f>
        <v>1268.47</v>
      </c>
      <c r="G432" s="2">
        <f>IFERROR(__xludf.DUMMYFUNCTION("""COMPUTED_VALUE"""),45919.66666666667)</f>
        <v>45919.66667</v>
      </c>
      <c r="H432" s="1">
        <f>IFERROR(__xludf.DUMMYFUNCTION("""COMPUTED_VALUE"""),1252.1)</f>
        <v>1252.1</v>
      </c>
      <c r="J432" s="2">
        <f>IFERROR(__xludf.DUMMYFUNCTION("""COMPUTED_VALUE"""),45919.66666666667)</f>
        <v>45919.66667</v>
      </c>
      <c r="K432" s="1">
        <f>IFERROR(__xludf.DUMMYFUNCTION("""COMPUTED_VALUE"""),1257.59)</f>
        <v>1257.59</v>
      </c>
      <c r="M432" s="2">
        <f>IFERROR(__xludf.DUMMYFUNCTION("""COMPUTED_VALUE"""),45919.66666666667)</f>
        <v>45919.66667</v>
      </c>
      <c r="N432" s="1">
        <f>IFERROR(__xludf.DUMMYFUNCTION("""COMPUTED_VALUE"""),7.5974284E7)</f>
        <v>75974284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IFERROR(__xludf.DUMMYFUNCTION("""COMPUTED_VALUE"""),1255.6)</f>
        <v>1255.6</v>
      </c>
      <c r="D433" s="2">
        <f>IFERROR(__xludf.DUMMYFUNCTION("""COMPUTED_VALUE"""),45922.66666666667)</f>
        <v>45922.66667</v>
      </c>
      <c r="E433" s="1">
        <f>IFERROR(__xludf.DUMMYFUNCTION("""COMPUTED_VALUE"""),1263.35)</f>
        <v>1263.35</v>
      </c>
      <c r="G433" s="2">
        <f>IFERROR(__xludf.DUMMYFUNCTION("""COMPUTED_VALUE"""),45922.66666666667)</f>
        <v>45922.66667</v>
      </c>
      <c r="H433" s="1">
        <f>IFERROR(__xludf.DUMMYFUNCTION("""COMPUTED_VALUE"""),1248.19)</f>
        <v>1248.19</v>
      </c>
      <c r="J433" s="2">
        <f>IFERROR(__xludf.DUMMYFUNCTION("""COMPUTED_VALUE"""),45922.66666666667)</f>
        <v>45922.66667</v>
      </c>
      <c r="K433" s="1">
        <f>IFERROR(__xludf.DUMMYFUNCTION("""COMPUTED_VALUE"""),1258.93)</f>
        <v>1258.93</v>
      </c>
      <c r="M433" s="2">
        <f>IFERROR(__xludf.DUMMYFUNCTION("""COMPUTED_VALUE"""),45922.66666666667)</f>
        <v>45922.66667</v>
      </c>
      <c r="N433" s="1">
        <f>IFERROR(__xludf.DUMMYFUNCTION("""COMPUTED_VALUE"""),2.7964142E7)</f>
        <v>27964142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IFERROR(__xludf.DUMMYFUNCTION("""COMPUTED_VALUE"""),1261.03)</f>
        <v>1261.03</v>
      </c>
      <c r="D434" s="2">
        <f>IFERROR(__xludf.DUMMYFUNCTION("""COMPUTED_VALUE"""),45923.66666666667)</f>
        <v>45923.66667</v>
      </c>
      <c r="E434" s="1">
        <f>IFERROR(__xludf.DUMMYFUNCTION("""COMPUTED_VALUE"""),1271.12)</f>
        <v>1271.12</v>
      </c>
      <c r="G434" s="2">
        <f>IFERROR(__xludf.DUMMYFUNCTION("""COMPUTED_VALUE"""),45923.66666666667)</f>
        <v>45923.66667</v>
      </c>
      <c r="H434" s="1">
        <f>IFERROR(__xludf.DUMMYFUNCTION("""COMPUTED_VALUE"""),1253.37)</f>
        <v>1253.37</v>
      </c>
      <c r="J434" s="2">
        <f>IFERROR(__xludf.DUMMYFUNCTION("""COMPUTED_VALUE"""),45923.66666666667)</f>
        <v>45923.66667</v>
      </c>
      <c r="K434" s="1">
        <f>IFERROR(__xludf.DUMMYFUNCTION("""COMPUTED_VALUE"""),1256.39)</f>
        <v>1256.39</v>
      </c>
      <c r="M434" s="2">
        <f>IFERROR(__xludf.DUMMYFUNCTION("""COMPUTED_VALUE"""),45923.66666666667)</f>
        <v>45923.66667</v>
      </c>
      <c r="N434" s="1">
        <f>IFERROR(__xludf.DUMMYFUNCTION("""COMPUTED_VALUE"""),3.2799441E7)</f>
        <v>32799441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IFERROR(__xludf.DUMMYFUNCTION("""COMPUTED_VALUE"""),1256.31)</f>
        <v>1256.31</v>
      </c>
      <c r="D435" s="2">
        <f>IFERROR(__xludf.DUMMYFUNCTION("""COMPUTED_VALUE"""),45924.66666666667)</f>
        <v>45924.66667</v>
      </c>
      <c r="E435" s="1">
        <f>IFERROR(__xludf.DUMMYFUNCTION("""COMPUTED_VALUE"""),1258.28)</f>
        <v>1258.28</v>
      </c>
      <c r="G435" s="2">
        <f>IFERROR(__xludf.DUMMYFUNCTION("""COMPUTED_VALUE"""),45924.66666666667)</f>
        <v>45924.66667</v>
      </c>
      <c r="H435" s="1">
        <f>IFERROR(__xludf.DUMMYFUNCTION("""COMPUTED_VALUE"""),1242.43)</f>
        <v>1242.43</v>
      </c>
      <c r="J435" s="2">
        <f>IFERROR(__xludf.DUMMYFUNCTION("""COMPUTED_VALUE"""),45924.66666666667)</f>
        <v>45924.66667</v>
      </c>
      <c r="K435" s="1">
        <f>IFERROR(__xludf.DUMMYFUNCTION("""COMPUTED_VALUE"""),1244.16)</f>
        <v>1244.16</v>
      </c>
      <c r="M435" s="2">
        <f>IFERROR(__xludf.DUMMYFUNCTION("""COMPUTED_VALUE"""),45924.66666666667)</f>
        <v>45924.66667</v>
      </c>
      <c r="N435" s="1">
        <f>IFERROR(__xludf.DUMMYFUNCTION("""COMPUTED_VALUE"""),2.7391958E7)</f>
        <v>27391958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IFERROR(__xludf.DUMMYFUNCTION("""COMPUTED_VALUE"""),1241.33)</f>
        <v>1241.33</v>
      </c>
      <c r="D436" s="2">
        <f>IFERROR(__xludf.DUMMYFUNCTION("""COMPUTED_VALUE"""),45925.66666666667)</f>
        <v>45925.66667</v>
      </c>
      <c r="E436" s="1">
        <f>IFERROR(__xludf.DUMMYFUNCTION("""COMPUTED_VALUE"""),1241.33)</f>
        <v>1241.33</v>
      </c>
      <c r="G436" s="2">
        <f>IFERROR(__xludf.DUMMYFUNCTION("""COMPUTED_VALUE"""),45925.66666666667)</f>
        <v>45925.66667</v>
      </c>
      <c r="H436" s="1">
        <f>IFERROR(__xludf.DUMMYFUNCTION("""COMPUTED_VALUE"""),1232.26)</f>
        <v>1232.26</v>
      </c>
      <c r="J436" s="2">
        <f>IFERROR(__xludf.DUMMYFUNCTION("""COMPUTED_VALUE"""),45925.66666666667)</f>
        <v>45925.66667</v>
      </c>
      <c r="K436" s="1">
        <f>IFERROR(__xludf.DUMMYFUNCTION("""COMPUTED_VALUE"""),1238.78)</f>
        <v>1238.78</v>
      </c>
      <c r="M436" s="2">
        <f>IFERROR(__xludf.DUMMYFUNCTION("""COMPUTED_VALUE"""),45925.66666666667)</f>
        <v>45925.66667</v>
      </c>
      <c r="N436" s="1">
        <f>IFERROR(__xludf.DUMMYFUNCTION("""COMPUTED_VALUE"""),2.5867992E7)</f>
        <v>25867992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IFERROR(__xludf.DUMMYFUNCTION("""COMPUTED_VALUE"""),1240.09)</f>
        <v>1240.09</v>
      </c>
      <c r="D437" s="2">
        <f>IFERROR(__xludf.DUMMYFUNCTION("""COMPUTED_VALUE"""),45926.66666666667)</f>
        <v>45926.66667</v>
      </c>
      <c r="E437" s="1">
        <f>IFERROR(__xludf.DUMMYFUNCTION("""COMPUTED_VALUE"""),1254.43)</f>
        <v>1254.43</v>
      </c>
      <c r="G437" s="2">
        <f>IFERROR(__xludf.DUMMYFUNCTION("""COMPUTED_VALUE"""),45926.66666666667)</f>
        <v>45926.66667</v>
      </c>
      <c r="H437" s="1">
        <f>IFERROR(__xludf.DUMMYFUNCTION("""COMPUTED_VALUE"""),1240.09)</f>
        <v>1240.09</v>
      </c>
      <c r="J437" s="2">
        <f>IFERROR(__xludf.DUMMYFUNCTION("""COMPUTED_VALUE"""),45926.66666666667)</f>
        <v>45926.66667</v>
      </c>
      <c r="K437" s="1">
        <f>IFERROR(__xludf.DUMMYFUNCTION("""COMPUTED_VALUE"""),1253.47)</f>
        <v>1253.47</v>
      </c>
      <c r="M437" s="2">
        <f>IFERROR(__xludf.DUMMYFUNCTION("""COMPUTED_VALUE"""),45926.66666666667)</f>
        <v>45926.66667</v>
      </c>
      <c r="N437" s="1">
        <f>IFERROR(__xludf.DUMMYFUNCTION("""COMPUTED_VALUE"""),2.209646E7)</f>
        <v>22096460</v>
      </c>
    </row>
  </sheetData>
  <drawing r:id="rId1"/>
</worksheet>
</file>