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IFERROR(__xludf.DUMMYFUNCTION("GOOGLEFINANCE(""DJUSFH"",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IFERROR(__xludf.DUMMYFUNCTION("GOOGLEFINANCE(""DJUSFH"",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IFERROR(__xludf.DUMMYFUNCTION("GOOGLEFINANCE(""DJUSFH"",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IFERROR(__xludf.DUMMYFUNCTION("GOOGLEFINANCE(""DJUSFH"",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IFERROR(__xludf.DUMMYFUNCTION("GOOGLEFINANCE(""DJUSFH"",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IFERROR(__xludf.DUMMYFUNCTION("""COMPUTED_VALUE"""),357.52)</f>
        <v>357.52</v>
      </c>
      <c r="D2" s="2">
        <f>IFERROR(__xludf.DUMMYFUNCTION("""COMPUTED_VALUE"""),45293.66666666667)</f>
        <v>45293.66667</v>
      </c>
      <c r="E2" s="1">
        <f>IFERROR(__xludf.DUMMYFUNCTION("""COMPUTED_VALUE"""),360.36)</f>
        <v>360.36</v>
      </c>
      <c r="G2" s="2">
        <f>IFERROR(__xludf.DUMMYFUNCTION("""COMPUTED_VALUE"""),45293.66666666667)</f>
        <v>45293.66667</v>
      </c>
      <c r="H2" s="1">
        <f>IFERROR(__xludf.DUMMYFUNCTION("""COMPUTED_VALUE"""),352.52)</f>
        <v>352.52</v>
      </c>
      <c r="J2" s="2">
        <f>IFERROR(__xludf.DUMMYFUNCTION("""COMPUTED_VALUE"""),45293.66666666667)</f>
        <v>45293.66667</v>
      </c>
      <c r="K2" s="1">
        <f>IFERROR(__xludf.DUMMYFUNCTION("""COMPUTED_VALUE"""),357.02)</f>
        <v>357.02</v>
      </c>
      <c r="M2" s="2">
        <f>IFERROR(__xludf.DUMMYFUNCTION("""COMPUTED_VALUE"""),45293.66666666667)</f>
        <v>45293.66667</v>
      </c>
      <c r="N2" s="1">
        <f>IFERROR(__xludf.DUMMYFUNCTION("""COMPUTED_VALUE"""),3848078.0)</f>
        <v>3848078</v>
      </c>
    </row>
    <row r="3">
      <c r="A3" s="2">
        <f>IFERROR(__xludf.DUMMYFUNCTION("""COMPUTED_VALUE"""),45294.66666666667)</f>
        <v>45294.66667</v>
      </c>
      <c r="B3" s="1">
        <f>IFERROR(__xludf.DUMMYFUNCTION("""COMPUTED_VALUE"""),357.02)</f>
        <v>357.02</v>
      </c>
      <c r="D3" s="2">
        <f>IFERROR(__xludf.DUMMYFUNCTION("""COMPUTED_VALUE"""),45294.66666666667)</f>
        <v>45294.66667</v>
      </c>
      <c r="E3" s="1">
        <f>IFERROR(__xludf.DUMMYFUNCTION("""COMPUTED_VALUE"""),357.02)</f>
        <v>357.02</v>
      </c>
      <c r="G3" s="2">
        <f>IFERROR(__xludf.DUMMYFUNCTION("""COMPUTED_VALUE"""),45294.66666666667)</f>
        <v>45294.66667</v>
      </c>
      <c r="H3" s="1">
        <f>IFERROR(__xludf.DUMMYFUNCTION("""COMPUTED_VALUE"""),344.59)</f>
        <v>344.59</v>
      </c>
      <c r="J3" s="2">
        <f>IFERROR(__xludf.DUMMYFUNCTION("""COMPUTED_VALUE"""),45294.66666666667)</f>
        <v>45294.66667</v>
      </c>
      <c r="K3" s="1">
        <f>IFERROR(__xludf.DUMMYFUNCTION("""COMPUTED_VALUE"""),344.87)</f>
        <v>344.87</v>
      </c>
      <c r="M3" s="2">
        <f>IFERROR(__xludf.DUMMYFUNCTION("""COMPUTED_VALUE"""),45294.66666666667)</f>
        <v>45294.66667</v>
      </c>
      <c r="N3" s="1">
        <f>IFERROR(__xludf.DUMMYFUNCTION("""COMPUTED_VALUE"""),3515430.0)</f>
        <v>3515430</v>
      </c>
    </row>
    <row r="4">
      <c r="A4" s="2">
        <f>IFERROR(__xludf.DUMMYFUNCTION("""COMPUTED_VALUE"""),45295.66666666667)</f>
        <v>45295.66667</v>
      </c>
      <c r="B4" s="1">
        <f>IFERROR(__xludf.DUMMYFUNCTION("""COMPUTED_VALUE"""),345.08)</f>
        <v>345.08</v>
      </c>
      <c r="D4" s="2">
        <f>IFERROR(__xludf.DUMMYFUNCTION("""COMPUTED_VALUE"""),45295.66666666667)</f>
        <v>45295.66667</v>
      </c>
      <c r="E4" s="1">
        <f>IFERROR(__xludf.DUMMYFUNCTION("""COMPUTED_VALUE"""),346.02)</f>
        <v>346.02</v>
      </c>
      <c r="G4" s="2">
        <f>IFERROR(__xludf.DUMMYFUNCTION("""COMPUTED_VALUE"""),45295.66666666667)</f>
        <v>45295.66667</v>
      </c>
      <c r="H4" s="1">
        <f>IFERROR(__xludf.DUMMYFUNCTION("""COMPUTED_VALUE"""),341.85)</f>
        <v>341.85</v>
      </c>
      <c r="J4" s="2">
        <f>IFERROR(__xludf.DUMMYFUNCTION("""COMPUTED_VALUE"""),45295.66666666667)</f>
        <v>45295.66667</v>
      </c>
      <c r="K4" s="1">
        <f>IFERROR(__xludf.DUMMYFUNCTION("""COMPUTED_VALUE"""),343.11)</f>
        <v>343.11</v>
      </c>
      <c r="M4" s="2">
        <f>IFERROR(__xludf.DUMMYFUNCTION("""COMPUTED_VALUE"""),45295.66666666667)</f>
        <v>45295.66667</v>
      </c>
      <c r="N4" s="1">
        <f>IFERROR(__xludf.DUMMYFUNCTION("""COMPUTED_VALUE"""),2817244.0)</f>
        <v>2817244</v>
      </c>
    </row>
    <row r="5">
      <c r="A5" s="2">
        <f>IFERROR(__xludf.DUMMYFUNCTION("""COMPUTED_VALUE"""),45296.66666666667)</f>
        <v>45296.66667</v>
      </c>
      <c r="B5" s="1">
        <f>IFERROR(__xludf.DUMMYFUNCTION("""COMPUTED_VALUE"""),343.25)</f>
        <v>343.25</v>
      </c>
      <c r="D5" s="2">
        <f>IFERROR(__xludf.DUMMYFUNCTION("""COMPUTED_VALUE"""),45296.66666666667)</f>
        <v>45296.66667</v>
      </c>
      <c r="E5" s="1">
        <f>IFERROR(__xludf.DUMMYFUNCTION("""COMPUTED_VALUE"""),352.55)</f>
        <v>352.55</v>
      </c>
      <c r="G5" s="2">
        <f>IFERROR(__xludf.DUMMYFUNCTION("""COMPUTED_VALUE"""),45296.66666666667)</f>
        <v>45296.66667</v>
      </c>
      <c r="H5" s="1">
        <f>IFERROR(__xludf.DUMMYFUNCTION("""COMPUTED_VALUE"""),341.54)</f>
        <v>341.54</v>
      </c>
      <c r="J5" s="2">
        <f>IFERROR(__xludf.DUMMYFUNCTION("""COMPUTED_VALUE"""),45296.66666666667)</f>
        <v>45296.66667</v>
      </c>
      <c r="K5" s="1">
        <f>IFERROR(__xludf.DUMMYFUNCTION("""COMPUTED_VALUE"""),349.92)</f>
        <v>349.92</v>
      </c>
      <c r="M5" s="2">
        <f>IFERROR(__xludf.DUMMYFUNCTION("""COMPUTED_VALUE"""),45296.66666666667)</f>
        <v>45296.66667</v>
      </c>
      <c r="N5" s="1">
        <f>IFERROR(__xludf.DUMMYFUNCTION("""COMPUTED_VALUE"""),4229436.0)</f>
        <v>4229436</v>
      </c>
    </row>
    <row r="6">
      <c r="A6" s="2">
        <f>IFERROR(__xludf.DUMMYFUNCTION("""COMPUTED_VALUE"""),45299.66666666667)</f>
        <v>45299.66667</v>
      </c>
      <c r="B6" s="1">
        <f>IFERROR(__xludf.DUMMYFUNCTION("""COMPUTED_VALUE"""),351.05)</f>
        <v>351.05</v>
      </c>
      <c r="D6" s="2">
        <f>IFERROR(__xludf.DUMMYFUNCTION("""COMPUTED_VALUE"""),45299.66666666667)</f>
        <v>45299.66667</v>
      </c>
      <c r="E6" s="1">
        <f>IFERROR(__xludf.DUMMYFUNCTION("""COMPUTED_VALUE"""),358.79)</f>
        <v>358.79</v>
      </c>
      <c r="G6" s="2">
        <f>IFERROR(__xludf.DUMMYFUNCTION("""COMPUTED_VALUE"""),45299.66666666667)</f>
        <v>45299.66667</v>
      </c>
      <c r="H6" s="1">
        <f>IFERROR(__xludf.DUMMYFUNCTION("""COMPUTED_VALUE"""),351.05)</f>
        <v>351.05</v>
      </c>
      <c r="J6" s="2">
        <f>IFERROR(__xludf.DUMMYFUNCTION("""COMPUTED_VALUE"""),45299.66666666667)</f>
        <v>45299.66667</v>
      </c>
      <c r="K6" s="1">
        <f>IFERROR(__xludf.DUMMYFUNCTION("""COMPUTED_VALUE"""),356.89)</f>
        <v>356.89</v>
      </c>
      <c r="M6" s="2">
        <f>IFERROR(__xludf.DUMMYFUNCTION("""COMPUTED_VALUE"""),45299.66666666667)</f>
        <v>45299.66667</v>
      </c>
      <c r="N6" s="1">
        <f>IFERROR(__xludf.DUMMYFUNCTION("""COMPUTED_VALUE"""),3248157.0)</f>
        <v>3248157</v>
      </c>
    </row>
    <row r="7">
      <c r="A7" s="2">
        <f>IFERROR(__xludf.DUMMYFUNCTION("""COMPUTED_VALUE"""),45300.66666666667)</f>
        <v>45300.66667</v>
      </c>
      <c r="B7" s="1">
        <f>IFERROR(__xludf.DUMMYFUNCTION("""COMPUTED_VALUE"""),354.89)</f>
        <v>354.89</v>
      </c>
      <c r="D7" s="2">
        <f>IFERROR(__xludf.DUMMYFUNCTION("""COMPUTED_VALUE"""),45300.66666666667)</f>
        <v>45300.66667</v>
      </c>
      <c r="E7" s="1">
        <f>IFERROR(__xludf.DUMMYFUNCTION("""COMPUTED_VALUE"""),357.59)</f>
        <v>357.59</v>
      </c>
      <c r="G7" s="2">
        <f>IFERROR(__xludf.DUMMYFUNCTION("""COMPUTED_VALUE"""),45300.66666666667)</f>
        <v>45300.66667</v>
      </c>
      <c r="H7" s="1">
        <f>IFERROR(__xludf.DUMMYFUNCTION("""COMPUTED_VALUE"""),351.3)</f>
        <v>351.3</v>
      </c>
      <c r="J7" s="2">
        <f>IFERROR(__xludf.DUMMYFUNCTION("""COMPUTED_VALUE"""),45300.66666666667)</f>
        <v>45300.66667</v>
      </c>
      <c r="K7" s="1">
        <f>IFERROR(__xludf.DUMMYFUNCTION("""COMPUTED_VALUE"""),356.59)</f>
        <v>356.59</v>
      </c>
      <c r="M7" s="2">
        <f>IFERROR(__xludf.DUMMYFUNCTION("""COMPUTED_VALUE"""),45300.66666666667)</f>
        <v>45300.66667</v>
      </c>
      <c r="N7" s="1">
        <f>IFERROR(__xludf.DUMMYFUNCTION("""COMPUTED_VALUE"""),2221828.0)</f>
        <v>2221828</v>
      </c>
    </row>
    <row r="8">
      <c r="A8" s="2">
        <f>IFERROR(__xludf.DUMMYFUNCTION("""COMPUTED_VALUE"""),45301.66666666667)</f>
        <v>45301.66667</v>
      </c>
      <c r="B8" s="1">
        <f>IFERROR(__xludf.DUMMYFUNCTION("""COMPUTED_VALUE"""),357.77)</f>
        <v>357.77</v>
      </c>
      <c r="D8" s="2">
        <f>IFERROR(__xludf.DUMMYFUNCTION("""COMPUTED_VALUE"""),45301.66666666667)</f>
        <v>45301.66667</v>
      </c>
      <c r="E8" s="1">
        <f>IFERROR(__xludf.DUMMYFUNCTION("""COMPUTED_VALUE"""),363.14)</f>
        <v>363.14</v>
      </c>
      <c r="G8" s="2">
        <f>IFERROR(__xludf.DUMMYFUNCTION("""COMPUTED_VALUE"""),45301.66666666667)</f>
        <v>45301.66667</v>
      </c>
      <c r="H8" s="1">
        <f>IFERROR(__xludf.DUMMYFUNCTION("""COMPUTED_VALUE"""),355.71)</f>
        <v>355.71</v>
      </c>
      <c r="J8" s="2">
        <f>IFERROR(__xludf.DUMMYFUNCTION("""COMPUTED_VALUE"""),45301.66666666667)</f>
        <v>45301.66667</v>
      </c>
      <c r="K8" s="1">
        <f>IFERROR(__xludf.DUMMYFUNCTION("""COMPUTED_VALUE"""),362.32)</f>
        <v>362.32</v>
      </c>
      <c r="M8" s="2">
        <f>IFERROR(__xludf.DUMMYFUNCTION("""COMPUTED_VALUE"""),45301.66666666667)</f>
        <v>45301.66667</v>
      </c>
      <c r="N8" s="1">
        <f>IFERROR(__xludf.DUMMYFUNCTION("""COMPUTED_VALUE"""),2680671.0)</f>
        <v>2680671</v>
      </c>
    </row>
    <row r="9">
      <c r="A9" s="2">
        <f>IFERROR(__xludf.DUMMYFUNCTION("""COMPUTED_VALUE"""),45302.66666666667)</f>
        <v>45302.66667</v>
      </c>
      <c r="B9" s="1">
        <f>IFERROR(__xludf.DUMMYFUNCTION("""COMPUTED_VALUE"""),361.12)</f>
        <v>361.12</v>
      </c>
      <c r="D9" s="2">
        <f>IFERROR(__xludf.DUMMYFUNCTION("""COMPUTED_VALUE"""),45302.66666666667)</f>
        <v>45302.66667</v>
      </c>
      <c r="E9" s="1">
        <f>IFERROR(__xludf.DUMMYFUNCTION("""COMPUTED_VALUE"""),361.12)</f>
        <v>361.12</v>
      </c>
      <c r="G9" s="2">
        <f>IFERROR(__xludf.DUMMYFUNCTION("""COMPUTED_VALUE"""),45302.66666666667)</f>
        <v>45302.66667</v>
      </c>
      <c r="H9" s="1">
        <f>IFERROR(__xludf.DUMMYFUNCTION("""COMPUTED_VALUE"""),354.17)</f>
        <v>354.17</v>
      </c>
      <c r="J9" s="2">
        <f>IFERROR(__xludf.DUMMYFUNCTION("""COMPUTED_VALUE"""),45302.66666666667)</f>
        <v>45302.66667</v>
      </c>
      <c r="K9" s="1">
        <f>IFERROR(__xludf.DUMMYFUNCTION("""COMPUTED_VALUE"""),358.06)</f>
        <v>358.06</v>
      </c>
      <c r="M9" s="2">
        <f>IFERROR(__xludf.DUMMYFUNCTION("""COMPUTED_VALUE"""),45302.66666666667)</f>
        <v>45302.66667</v>
      </c>
      <c r="N9" s="1">
        <f>IFERROR(__xludf.DUMMYFUNCTION("""COMPUTED_VALUE"""),3328070.0)</f>
        <v>3328070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IFERROR(__xludf.DUMMYFUNCTION("""COMPUTED_VALUE"""),358.06)</f>
        <v>358.06</v>
      </c>
      <c r="D10" s="2">
        <f>IFERROR(__xludf.DUMMYFUNCTION("""COMPUTED_VALUE"""),45303.66666666667)</f>
        <v>45303.66667</v>
      </c>
      <c r="E10" s="1">
        <f>IFERROR(__xludf.DUMMYFUNCTION("""COMPUTED_VALUE"""),363.67)</f>
        <v>363.67</v>
      </c>
      <c r="G10" s="2">
        <f>IFERROR(__xludf.DUMMYFUNCTION("""COMPUTED_VALUE"""),45303.66666666667)</f>
        <v>45303.66667</v>
      </c>
      <c r="H10" s="1">
        <f>IFERROR(__xludf.DUMMYFUNCTION("""COMPUTED_VALUE"""),350.91)</f>
        <v>350.91</v>
      </c>
      <c r="J10" s="2">
        <f>IFERROR(__xludf.DUMMYFUNCTION("""COMPUTED_VALUE"""),45303.66666666667)</f>
        <v>45303.66667</v>
      </c>
      <c r="K10" s="1">
        <f>IFERROR(__xludf.DUMMYFUNCTION("""COMPUTED_VALUE"""),351.95)</f>
        <v>351.95</v>
      </c>
      <c r="M10" s="2">
        <f>IFERROR(__xludf.DUMMYFUNCTION("""COMPUTED_VALUE"""),45303.66666666667)</f>
        <v>45303.66667</v>
      </c>
      <c r="N10" s="1">
        <f>IFERROR(__xludf.DUMMYFUNCTION("""COMPUTED_VALUE"""),2500162.0)</f>
        <v>2500162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IFERROR(__xludf.DUMMYFUNCTION("""COMPUTED_VALUE"""),351.95)</f>
        <v>351.95</v>
      </c>
      <c r="D11" s="2">
        <f>IFERROR(__xludf.DUMMYFUNCTION("""COMPUTED_VALUE"""),45307.66666666667)</f>
        <v>45307.66667</v>
      </c>
      <c r="E11" s="1">
        <f>IFERROR(__xludf.DUMMYFUNCTION("""COMPUTED_VALUE"""),351.95)</f>
        <v>351.95</v>
      </c>
      <c r="G11" s="2">
        <f>IFERROR(__xludf.DUMMYFUNCTION("""COMPUTED_VALUE"""),45307.66666666667)</f>
        <v>45307.66667</v>
      </c>
      <c r="H11" s="1">
        <f>IFERROR(__xludf.DUMMYFUNCTION("""COMPUTED_VALUE"""),339.07)</f>
        <v>339.07</v>
      </c>
      <c r="J11" s="2">
        <f>IFERROR(__xludf.DUMMYFUNCTION("""COMPUTED_VALUE"""),45307.66666666667)</f>
        <v>45307.66667</v>
      </c>
      <c r="K11" s="1">
        <f>IFERROR(__xludf.DUMMYFUNCTION("""COMPUTED_VALUE"""),343.76)</f>
        <v>343.76</v>
      </c>
      <c r="M11" s="2">
        <f>IFERROR(__xludf.DUMMYFUNCTION("""COMPUTED_VALUE"""),45307.66666666667)</f>
        <v>45307.66667</v>
      </c>
      <c r="N11" s="1">
        <f>IFERROR(__xludf.DUMMYFUNCTION("""COMPUTED_VALUE"""),6290501.0)</f>
        <v>6290501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IFERROR(__xludf.DUMMYFUNCTION("""COMPUTED_VALUE"""),340.67)</f>
        <v>340.67</v>
      </c>
      <c r="D12" s="2">
        <f>IFERROR(__xludf.DUMMYFUNCTION("""COMPUTED_VALUE"""),45308.66666666667)</f>
        <v>45308.66667</v>
      </c>
      <c r="E12" s="1">
        <f>IFERROR(__xludf.DUMMYFUNCTION("""COMPUTED_VALUE"""),341.47)</f>
        <v>341.47</v>
      </c>
      <c r="G12" s="2">
        <f>IFERROR(__xludf.DUMMYFUNCTION("""COMPUTED_VALUE"""),45308.66666666667)</f>
        <v>45308.66667</v>
      </c>
      <c r="H12" s="1">
        <f>IFERROR(__xludf.DUMMYFUNCTION("""COMPUTED_VALUE"""),337.08)</f>
        <v>337.08</v>
      </c>
      <c r="J12" s="2">
        <f>IFERROR(__xludf.DUMMYFUNCTION("""COMPUTED_VALUE"""),45308.66666666667)</f>
        <v>45308.66667</v>
      </c>
      <c r="K12" s="1">
        <f>IFERROR(__xludf.DUMMYFUNCTION("""COMPUTED_VALUE"""),340.97)</f>
        <v>340.97</v>
      </c>
      <c r="M12" s="2">
        <f>IFERROR(__xludf.DUMMYFUNCTION("""COMPUTED_VALUE"""),45308.66666666667)</f>
        <v>45308.66667</v>
      </c>
      <c r="N12" s="1">
        <f>IFERROR(__xludf.DUMMYFUNCTION("""COMPUTED_VALUE"""),3134525.0)</f>
        <v>3134525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IFERROR(__xludf.DUMMYFUNCTION("""COMPUTED_VALUE"""),345.68)</f>
        <v>345.68</v>
      </c>
      <c r="D13" s="2">
        <f>IFERROR(__xludf.DUMMYFUNCTION("""COMPUTED_VALUE"""),45309.66666666667)</f>
        <v>45309.66667</v>
      </c>
      <c r="E13" s="1">
        <f>IFERROR(__xludf.DUMMYFUNCTION("""COMPUTED_VALUE"""),348.99)</f>
        <v>348.99</v>
      </c>
      <c r="G13" s="2">
        <f>IFERROR(__xludf.DUMMYFUNCTION("""COMPUTED_VALUE"""),45309.66666666667)</f>
        <v>45309.66667</v>
      </c>
      <c r="H13" s="1">
        <f>IFERROR(__xludf.DUMMYFUNCTION("""COMPUTED_VALUE"""),341.79)</f>
        <v>341.79</v>
      </c>
      <c r="J13" s="2">
        <f>IFERROR(__xludf.DUMMYFUNCTION("""COMPUTED_VALUE"""),45309.66666666667)</f>
        <v>45309.66667</v>
      </c>
      <c r="K13" s="1">
        <f>IFERROR(__xludf.DUMMYFUNCTION("""COMPUTED_VALUE"""),346.64)</f>
        <v>346.64</v>
      </c>
      <c r="M13" s="2">
        <f>IFERROR(__xludf.DUMMYFUNCTION("""COMPUTED_VALUE"""),45309.66666666667)</f>
        <v>45309.66667</v>
      </c>
      <c r="N13" s="1">
        <f>IFERROR(__xludf.DUMMYFUNCTION("""COMPUTED_VALUE"""),4436805.0)</f>
        <v>4436805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IFERROR(__xludf.DUMMYFUNCTION("""COMPUTED_VALUE"""),346.84)</f>
        <v>346.84</v>
      </c>
      <c r="D14" s="2">
        <f>IFERROR(__xludf.DUMMYFUNCTION("""COMPUTED_VALUE"""),45310.66666666667)</f>
        <v>45310.66667</v>
      </c>
      <c r="E14" s="1">
        <f>IFERROR(__xludf.DUMMYFUNCTION("""COMPUTED_VALUE"""),346.99)</f>
        <v>346.99</v>
      </c>
      <c r="G14" s="2">
        <f>IFERROR(__xludf.DUMMYFUNCTION("""COMPUTED_VALUE"""),45310.66666666667)</f>
        <v>45310.66667</v>
      </c>
      <c r="H14" s="1">
        <f>IFERROR(__xludf.DUMMYFUNCTION("""COMPUTED_VALUE"""),341.38)</f>
        <v>341.38</v>
      </c>
      <c r="J14" s="2">
        <f>IFERROR(__xludf.DUMMYFUNCTION("""COMPUTED_VALUE"""),45310.66666666667)</f>
        <v>45310.66667</v>
      </c>
      <c r="K14" s="1">
        <f>IFERROR(__xludf.DUMMYFUNCTION("""COMPUTED_VALUE"""),346.43)</f>
        <v>346.43</v>
      </c>
      <c r="M14" s="2">
        <f>IFERROR(__xludf.DUMMYFUNCTION("""COMPUTED_VALUE"""),45310.66666666667)</f>
        <v>45310.66667</v>
      </c>
      <c r="N14" s="1">
        <f>IFERROR(__xludf.DUMMYFUNCTION("""COMPUTED_VALUE"""),3589829.0)</f>
        <v>3589829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IFERROR(__xludf.DUMMYFUNCTION("""COMPUTED_VALUE"""),346.7)</f>
        <v>346.7</v>
      </c>
      <c r="D15" s="2">
        <f>IFERROR(__xludf.DUMMYFUNCTION("""COMPUTED_VALUE"""),45313.66666666667)</f>
        <v>45313.66667</v>
      </c>
      <c r="E15" s="1">
        <f>IFERROR(__xludf.DUMMYFUNCTION("""COMPUTED_VALUE"""),352.59)</f>
        <v>352.59</v>
      </c>
      <c r="G15" s="2">
        <f>IFERROR(__xludf.DUMMYFUNCTION("""COMPUTED_VALUE"""),45313.66666666667)</f>
        <v>45313.66667</v>
      </c>
      <c r="H15" s="1">
        <f>IFERROR(__xludf.DUMMYFUNCTION("""COMPUTED_VALUE"""),346.62)</f>
        <v>346.62</v>
      </c>
      <c r="J15" s="2">
        <f>IFERROR(__xludf.DUMMYFUNCTION("""COMPUTED_VALUE"""),45313.66666666667)</f>
        <v>45313.66667</v>
      </c>
      <c r="K15" s="1">
        <f>IFERROR(__xludf.DUMMYFUNCTION("""COMPUTED_VALUE"""),349.73)</f>
        <v>349.73</v>
      </c>
      <c r="M15" s="2">
        <f>IFERROR(__xludf.DUMMYFUNCTION("""COMPUTED_VALUE"""),45313.66666666667)</f>
        <v>45313.66667</v>
      </c>
      <c r="N15" s="1">
        <f>IFERROR(__xludf.DUMMYFUNCTION("""COMPUTED_VALUE"""),4160201.0)</f>
        <v>4160201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IFERROR(__xludf.DUMMYFUNCTION("""COMPUTED_VALUE"""),349.73)</f>
        <v>349.73</v>
      </c>
      <c r="D16" s="2">
        <f>IFERROR(__xludf.DUMMYFUNCTION("""COMPUTED_VALUE"""),45314.66666666667)</f>
        <v>45314.66667</v>
      </c>
      <c r="E16" s="1">
        <f>IFERROR(__xludf.DUMMYFUNCTION("""COMPUTED_VALUE"""),350.51)</f>
        <v>350.51</v>
      </c>
      <c r="G16" s="2">
        <f>IFERROR(__xludf.DUMMYFUNCTION("""COMPUTED_VALUE"""),45314.66666666667)</f>
        <v>45314.66667</v>
      </c>
      <c r="H16" s="1">
        <f>IFERROR(__xludf.DUMMYFUNCTION("""COMPUTED_VALUE"""),343.11)</f>
        <v>343.11</v>
      </c>
      <c r="J16" s="2">
        <f>IFERROR(__xludf.DUMMYFUNCTION("""COMPUTED_VALUE"""),45314.66666666667)</f>
        <v>45314.66667</v>
      </c>
      <c r="K16" s="1">
        <f>IFERROR(__xludf.DUMMYFUNCTION("""COMPUTED_VALUE"""),346.42)</f>
        <v>346.42</v>
      </c>
      <c r="M16" s="2">
        <f>IFERROR(__xludf.DUMMYFUNCTION("""COMPUTED_VALUE"""),45314.66666666667)</f>
        <v>45314.66667</v>
      </c>
      <c r="N16" s="1">
        <f>IFERROR(__xludf.DUMMYFUNCTION("""COMPUTED_VALUE"""),3495302.0)</f>
        <v>3495302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IFERROR(__xludf.DUMMYFUNCTION("""COMPUTED_VALUE"""),347.69)</f>
        <v>347.69</v>
      </c>
      <c r="D17" s="2">
        <f>IFERROR(__xludf.DUMMYFUNCTION("""COMPUTED_VALUE"""),45315.66666666667)</f>
        <v>45315.66667</v>
      </c>
      <c r="E17" s="1">
        <f>IFERROR(__xludf.DUMMYFUNCTION("""COMPUTED_VALUE"""),350.36)</f>
        <v>350.36</v>
      </c>
      <c r="G17" s="2">
        <f>IFERROR(__xludf.DUMMYFUNCTION("""COMPUTED_VALUE"""),45315.66666666667)</f>
        <v>45315.66667</v>
      </c>
      <c r="H17" s="1">
        <f>IFERROR(__xludf.DUMMYFUNCTION("""COMPUTED_VALUE"""),341.75)</f>
        <v>341.75</v>
      </c>
      <c r="J17" s="2">
        <f>IFERROR(__xludf.DUMMYFUNCTION("""COMPUTED_VALUE"""),45315.66666666667)</f>
        <v>45315.66667</v>
      </c>
      <c r="K17" s="1">
        <f>IFERROR(__xludf.DUMMYFUNCTION("""COMPUTED_VALUE"""),343.64)</f>
        <v>343.64</v>
      </c>
      <c r="M17" s="2">
        <f>IFERROR(__xludf.DUMMYFUNCTION("""COMPUTED_VALUE"""),45315.66666666667)</f>
        <v>45315.66667</v>
      </c>
      <c r="N17" s="1">
        <f>IFERROR(__xludf.DUMMYFUNCTION("""COMPUTED_VALUE"""),2717722.0)</f>
        <v>2717722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IFERROR(__xludf.DUMMYFUNCTION("""COMPUTED_VALUE"""),343.64)</f>
        <v>343.64</v>
      </c>
      <c r="D18" s="2">
        <f>IFERROR(__xludf.DUMMYFUNCTION("""COMPUTED_VALUE"""),45316.66666666667)</f>
        <v>45316.66667</v>
      </c>
      <c r="E18" s="1">
        <f>IFERROR(__xludf.DUMMYFUNCTION("""COMPUTED_VALUE"""),348.82)</f>
        <v>348.82</v>
      </c>
      <c r="G18" s="2">
        <f>IFERROR(__xludf.DUMMYFUNCTION("""COMPUTED_VALUE"""),45316.66666666667)</f>
        <v>45316.66667</v>
      </c>
      <c r="H18" s="1">
        <f>IFERROR(__xludf.DUMMYFUNCTION("""COMPUTED_VALUE"""),343.64)</f>
        <v>343.64</v>
      </c>
      <c r="J18" s="2">
        <f>IFERROR(__xludf.DUMMYFUNCTION("""COMPUTED_VALUE"""),45316.66666666667)</f>
        <v>45316.66667</v>
      </c>
      <c r="K18" s="1">
        <f>IFERROR(__xludf.DUMMYFUNCTION("""COMPUTED_VALUE"""),348.79)</f>
        <v>348.79</v>
      </c>
      <c r="M18" s="2">
        <f>IFERROR(__xludf.DUMMYFUNCTION("""COMPUTED_VALUE"""),45316.66666666667)</f>
        <v>45316.66667</v>
      </c>
      <c r="N18" s="1">
        <f>IFERROR(__xludf.DUMMYFUNCTION("""COMPUTED_VALUE"""),3428029.0)</f>
        <v>3428029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IFERROR(__xludf.DUMMYFUNCTION("""COMPUTED_VALUE"""),349.43)</f>
        <v>349.43</v>
      </c>
      <c r="D19" s="2">
        <f>IFERROR(__xludf.DUMMYFUNCTION("""COMPUTED_VALUE"""),45317.66666666667)</f>
        <v>45317.66667</v>
      </c>
      <c r="E19" s="1">
        <f>IFERROR(__xludf.DUMMYFUNCTION("""COMPUTED_VALUE"""),353.68)</f>
        <v>353.68</v>
      </c>
      <c r="G19" s="2">
        <f>IFERROR(__xludf.DUMMYFUNCTION("""COMPUTED_VALUE"""),45317.66666666667)</f>
        <v>45317.66667</v>
      </c>
      <c r="H19" s="1">
        <f>IFERROR(__xludf.DUMMYFUNCTION("""COMPUTED_VALUE"""),349.43)</f>
        <v>349.43</v>
      </c>
      <c r="J19" s="2">
        <f>IFERROR(__xludf.DUMMYFUNCTION("""COMPUTED_VALUE"""),45317.66666666667)</f>
        <v>45317.66667</v>
      </c>
      <c r="K19" s="1">
        <f>IFERROR(__xludf.DUMMYFUNCTION("""COMPUTED_VALUE"""),353.64)</f>
        <v>353.64</v>
      </c>
      <c r="M19" s="2">
        <f>IFERROR(__xludf.DUMMYFUNCTION("""COMPUTED_VALUE"""),45317.66666666667)</f>
        <v>45317.66667</v>
      </c>
      <c r="N19" s="1">
        <f>IFERROR(__xludf.DUMMYFUNCTION("""COMPUTED_VALUE"""),3053968.0)</f>
        <v>3053968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IFERROR(__xludf.DUMMYFUNCTION("""COMPUTED_VALUE"""),353.64)</f>
        <v>353.64</v>
      </c>
      <c r="D20" s="2">
        <f>IFERROR(__xludf.DUMMYFUNCTION("""COMPUTED_VALUE"""),45320.66666666667)</f>
        <v>45320.66667</v>
      </c>
      <c r="E20" s="1">
        <f>IFERROR(__xludf.DUMMYFUNCTION("""COMPUTED_VALUE"""),358.64)</f>
        <v>358.64</v>
      </c>
      <c r="G20" s="2">
        <f>IFERROR(__xludf.DUMMYFUNCTION("""COMPUTED_VALUE"""),45320.66666666667)</f>
        <v>45320.66667</v>
      </c>
      <c r="H20" s="1">
        <f>IFERROR(__xludf.DUMMYFUNCTION("""COMPUTED_VALUE"""),351.32)</f>
        <v>351.32</v>
      </c>
      <c r="J20" s="2">
        <f>IFERROR(__xludf.DUMMYFUNCTION("""COMPUTED_VALUE"""),45320.66666666667)</f>
        <v>45320.66667</v>
      </c>
      <c r="K20" s="1">
        <f>IFERROR(__xludf.DUMMYFUNCTION("""COMPUTED_VALUE"""),358.37)</f>
        <v>358.37</v>
      </c>
      <c r="M20" s="2">
        <f>IFERROR(__xludf.DUMMYFUNCTION("""COMPUTED_VALUE"""),45320.66666666667)</f>
        <v>45320.66667</v>
      </c>
      <c r="N20" s="1">
        <f>IFERROR(__xludf.DUMMYFUNCTION("""COMPUTED_VALUE"""),4109198.0)</f>
        <v>4109198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IFERROR(__xludf.DUMMYFUNCTION("""COMPUTED_VALUE"""),357.94)</f>
        <v>357.94</v>
      </c>
      <c r="D21" s="2">
        <f>IFERROR(__xludf.DUMMYFUNCTION("""COMPUTED_VALUE"""),45321.66666666667)</f>
        <v>45321.66667</v>
      </c>
      <c r="E21" s="1">
        <f>IFERROR(__xludf.DUMMYFUNCTION("""COMPUTED_VALUE"""),359.46)</f>
        <v>359.46</v>
      </c>
      <c r="G21" s="2">
        <f>IFERROR(__xludf.DUMMYFUNCTION("""COMPUTED_VALUE"""),45321.66666666667)</f>
        <v>45321.66667</v>
      </c>
      <c r="H21" s="1">
        <f>IFERROR(__xludf.DUMMYFUNCTION("""COMPUTED_VALUE"""),355.06)</f>
        <v>355.06</v>
      </c>
      <c r="J21" s="2">
        <f>IFERROR(__xludf.DUMMYFUNCTION("""COMPUTED_VALUE"""),45321.66666666667)</f>
        <v>45321.66667</v>
      </c>
      <c r="K21" s="1">
        <f>IFERROR(__xludf.DUMMYFUNCTION("""COMPUTED_VALUE"""),355.44)</f>
        <v>355.44</v>
      </c>
      <c r="M21" s="2">
        <f>IFERROR(__xludf.DUMMYFUNCTION("""COMPUTED_VALUE"""),45321.66666666667)</f>
        <v>45321.66667</v>
      </c>
      <c r="N21" s="1">
        <f>IFERROR(__xludf.DUMMYFUNCTION("""COMPUTED_VALUE"""),4823075.0)</f>
        <v>4823075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IFERROR(__xludf.DUMMYFUNCTION("""COMPUTED_VALUE"""),354.05)</f>
        <v>354.05</v>
      </c>
      <c r="D22" s="2">
        <f>IFERROR(__xludf.DUMMYFUNCTION("""COMPUTED_VALUE"""),45322.66666666667)</f>
        <v>45322.66667</v>
      </c>
      <c r="E22" s="1">
        <f>IFERROR(__xludf.DUMMYFUNCTION("""COMPUTED_VALUE"""),357.3)</f>
        <v>357.3</v>
      </c>
      <c r="G22" s="2">
        <f>IFERROR(__xludf.DUMMYFUNCTION("""COMPUTED_VALUE"""),45322.66666666667)</f>
        <v>45322.66667</v>
      </c>
      <c r="H22" s="1">
        <f>IFERROR(__xludf.DUMMYFUNCTION("""COMPUTED_VALUE"""),346.91)</f>
        <v>346.91</v>
      </c>
      <c r="J22" s="2">
        <f>IFERROR(__xludf.DUMMYFUNCTION("""COMPUTED_VALUE"""),45322.66666666667)</f>
        <v>45322.66667</v>
      </c>
      <c r="K22" s="1">
        <f>IFERROR(__xludf.DUMMYFUNCTION("""COMPUTED_VALUE"""),348.15)</f>
        <v>348.15</v>
      </c>
      <c r="M22" s="2">
        <f>IFERROR(__xludf.DUMMYFUNCTION("""COMPUTED_VALUE"""),45322.66666666667)</f>
        <v>45322.66667</v>
      </c>
      <c r="N22" s="1">
        <f>IFERROR(__xludf.DUMMYFUNCTION("""COMPUTED_VALUE"""),5639258.0)</f>
        <v>5639258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IFERROR(__xludf.DUMMYFUNCTION("""COMPUTED_VALUE"""),348.15)</f>
        <v>348.15</v>
      </c>
      <c r="D23" s="2">
        <f>IFERROR(__xludf.DUMMYFUNCTION("""COMPUTED_VALUE"""),45323.66666666667)</f>
        <v>45323.66667</v>
      </c>
      <c r="E23" s="1">
        <f>IFERROR(__xludf.DUMMYFUNCTION("""COMPUTED_VALUE"""),357.94)</f>
        <v>357.94</v>
      </c>
      <c r="G23" s="2">
        <f>IFERROR(__xludf.DUMMYFUNCTION("""COMPUTED_VALUE"""),45323.66666666667)</f>
        <v>45323.66667</v>
      </c>
      <c r="H23" s="1">
        <f>IFERROR(__xludf.DUMMYFUNCTION("""COMPUTED_VALUE"""),348.15)</f>
        <v>348.15</v>
      </c>
      <c r="J23" s="2">
        <f>IFERROR(__xludf.DUMMYFUNCTION("""COMPUTED_VALUE"""),45323.66666666667)</f>
        <v>45323.66667</v>
      </c>
      <c r="K23" s="1">
        <f>IFERROR(__xludf.DUMMYFUNCTION("""COMPUTED_VALUE"""),356.81)</f>
        <v>356.81</v>
      </c>
      <c r="M23" s="2">
        <f>IFERROR(__xludf.DUMMYFUNCTION("""COMPUTED_VALUE"""),45323.66666666667)</f>
        <v>45323.66667</v>
      </c>
      <c r="N23" s="1">
        <f>IFERROR(__xludf.DUMMYFUNCTION("""COMPUTED_VALUE"""),4276379.0)</f>
        <v>4276379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IFERROR(__xludf.DUMMYFUNCTION("""COMPUTED_VALUE"""),351.85)</f>
        <v>351.85</v>
      </c>
      <c r="D24" s="2">
        <f>IFERROR(__xludf.DUMMYFUNCTION("""COMPUTED_VALUE"""),45324.66666666667)</f>
        <v>45324.66667</v>
      </c>
      <c r="E24" s="1">
        <f>IFERROR(__xludf.DUMMYFUNCTION("""COMPUTED_VALUE"""),357.93)</f>
        <v>357.93</v>
      </c>
      <c r="G24" s="2">
        <f>IFERROR(__xludf.DUMMYFUNCTION("""COMPUTED_VALUE"""),45324.66666666667)</f>
        <v>45324.66667</v>
      </c>
      <c r="H24" s="1">
        <f>IFERROR(__xludf.DUMMYFUNCTION("""COMPUTED_VALUE"""),346.79)</f>
        <v>346.79</v>
      </c>
      <c r="J24" s="2">
        <f>IFERROR(__xludf.DUMMYFUNCTION("""COMPUTED_VALUE"""),45324.66666666667)</f>
        <v>45324.66667</v>
      </c>
      <c r="K24" s="1">
        <f>IFERROR(__xludf.DUMMYFUNCTION("""COMPUTED_VALUE"""),354.58)</f>
        <v>354.58</v>
      </c>
      <c r="M24" s="2">
        <f>IFERROR(__xludf.DUMMYFUNCTION("""COMPUTED_VALUE"""),45324.66666666667)</f>
        <v>45324.66667</v>
      </c>
      <c r="N24" s="1">
        <f>IFERROR(__xludf.DUMMYFUNCTION("""COMPUTED_VALUE"""),4026754.0)</f>
        <v>4026754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IFERROR(__xludf.DUMMYFUNCTION("""COMPUTED_VALUE"""),354.58)</f>
        <v>354.58</v>
      </c>
      <c r="D25" s="2">
        <f>IFERROR(__xludf.DUMMYFUNCTION("""COMPUTED_VALUE"""),45327.66666666667)</f>
        <v>45327.66667</v>
      </c>
      <c r="E25" s="1">
        <f>IFERROR(__xludf.DUMMYFUNCTION("""COMPUTED_VALUE"""),354.58)</f>
        <v>354.58</v>
      </c>
      <c r="G25" s="2">
        <f>IFERROR(__xludf.DUMMYFUNCTION("""COMPUTED_VALUE"""),45327.66666666667)</f>
        <v>45327.66667</v>
      </c>
      <c r="H25" s="1">
        <f>IFERROR(__xludf.DUMMYFUNCTION("""COMPUTED_VALUE"""),347.26)</f>
        <v>347.26</v>
      </c>
      <c r="J25" s="2">
        <f>IFERROR(__xludf.DUMMYFUNCTION("""COMPUTED_VALUE"""),45327.66666666667)</f>
        <v>45327.66667</v>
      </c>
      <c r="K25" s="1">
        <f>IFERROR(__xludf.DUMMYFUNCTION("""COMPUTED_VALUE"""),351.99)</f>
        <v>351.99</v>
      </c>
      <c r="M25" s="2">
        <f>IFERROR(__xludf.DUMMYFUNCTION("""COMPUTED_VALUE"""),45327.66666666667)</f>
        <v>45327.66667</v>
      </c>
      <c r="N25" s="1">
        <f>IFERROR(__xludf.DUMMYFUNCTION("""COMPUTED_VALUE"""),3394664.0)</f>
        <v>3394664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IFERROR(__xludf.DUMMYFUNCTION("""COMPUTED_VALUE"""),351.39)</f>
        <v>351.39</v>
      </c>
      <c r="D26" s="2">
        <f>IFERROR(__xludf.DUMMYFUNCTION("""COMPUTED_VALUE"""),45328.66666666667)</f>
        <v>45328.66667</v>
      </c>
      <c r="E26" s="1">
        <f>IFERROR(__xludf.DUMMYFUNCTION("""COMPUTED_VALUE"""),356.04)</f>
        <v>356.04</v>
      </c>
      <c r="G26" s="2">
        <f>IFERROR(__xludf.DUMMYFUNCTION("""COMPUTED_VALUE"""),45328.66666666667)</f>
        <v>45328.66667</v>
      </c>
      <c r="H26" s="1">
        <f>IFERROR(__xludf.DUMMYFUNCTION("""COMPUTED_VALUE"""),350.26)</f>
        <v>350.26</v>
      </c>
      <c r="J26" s="2">
        <f>IFERROR(__xludf.DUMMYFUNCTION("""COMPUTED_VALUE"""),45328.66666666667)</f>
        <v>45328.66667</v>
      </c>
      <c r="K26" s="1">
        <f>IFERROR(__xludf.DUMMYFUNCTION("""COMPUTED_VALUE"""),353.66)</f>
        <v>353.66</v>
      </c>
      <c r="M26" s="2">
        <f>IFERROR(__xludf.DUMMYFUNCTION("""COMPUTED_VALUE"""),45328.66666666667)</f>
        <v>45328.66667</v>
      </c>
      <c r="N26" s="1">
        <f>IFERROR(__xludf.DUMMYFUNCTION("""COMPUTED_VALUE"""),2817144.0)</f>
        <v>2817144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IFERROR(__xludf.DUMMYFUNCTION("""COMPUTED_VALUE"""),353.66)</f>
        <v>353.66</v>
      </c>
      <c r="D27" s="2">
        <f>IFERROR(__xludf.DUMMYFUNCTION("""COMPUTED_VALUE"""),45329.66666666667)</f>
        <v>45329.66667</v>
      </c>
      <c r="E27" s="1">
        <f>IFERROR(__xludf.DUMMYFUNCTION("""COMPUTED_VALUE"""),359.91)</f>
        <v>359.91</v>
      </c>
      <c r="G27" s="2">
        <f>IFERROR(__xludf.DUMMYFUNCTION("""COMPUTED_VALUE"""),45329.66666666667)</f>
        <v>45329.66667</v>
      </c>
      <c r="H27" s="1">
        <f>IFERROR(__xludf.DUMMYFUNCTION("""COMPUTED_VALUE"""),353.64)</f>
        <v>353.64</v>
      </c>
      <c r="J27" s="2">
        <f>IFERROR(__xludf.DUMMYFUNCTION("""COMPUTED_VALUE"""),45329.66666666667)</f>
        <v>45329.66667</v>
      </c>
      <c r="K27" s="1">
        <f>IFERROR(__xludf.DUMMYFUNCTION("""COMPUTED_VALUE"""),357.77)</f>
        <v>357.77</v>
      </c>
      <c r="M27" s="2">
        <f>IFERROR(__xludf.DUMMYFUNCTION("""COMPUTED_VALUE"""),45329.66666666667)</f>
        <v>45329.66667</v>
      </c>
      <c r="N27" s="1">
        <f>IFERROR(__xludf.DUMMYFUNCTION("""COMPUTED_VALUE"""),5658956.0)</f>
        <v>5658956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IFERROR(__xludf.DUMMYFUNCTION("""COMPUTED_VALUE"""),358.25)</f>
        <v>358.25</v>
      </c>
      <c r="D28" s="2">
        <f>IFERROR(__xludf.DUMMYFUNCTION("""COMPUTED_VALUE"""),45330.66666666667)</f>
        <v>45330.66667</v>
      </c>
      <c r="E28" s="1">
        <f>IFERROR(__xludf.DUMMYFUNCTION("""COMPUTED_VALUE"""),367.69)</f>
        <v>367.69</v>
      </c>
      <c r="G28" s="2">
        <f>IFERROR(__xludf.DUMMYFUNCTION("""COMPUTED_VALUE"""),45330.66666666667)</f>
        <v>45330.66667</v>
      </c>
      <c r="H28" s="1">
        <f>IFERROR(__xludf.DUMMYFUNCTION("""COMPUTED_VALUE"""),356.02)</f>
        <v>356.02</v>
      </c>
      <c r="J28" s="2">
        <f>IFERROR(__xludf.DUMMYFUNCTION("""COMPUTED_VALUE"""),45330.66666666667)</f>
        <v>45330.66667</v>
      </c>
      <c r="K28" s="1">
        <f>IFERROR(__xludf.DUMMYFUNCTION("""COMPUTED_VALUE"""),361.02)</f>
        <v>361.02</v>
      </c>
      <c r="M28" s="2">
        <f>IFERROR(__xludf.DUMMYFUNCTION("""COMPUTED_VALUE"""),45330.66666666667)</f>
        <v>45330.66667</v>
      </c>
      <c r="N28" s="1">
        <f>IFERROR(__xludf.DUMMYFUNCTION("""COMPUTED_VALUE"""),5994044.0)</f>
        <v>5994044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IFERROR(__xludf.DUMMYFUNCTION("""COMPUTED_VALUE"""),361.02)</f>
        <v>361.02</v>
      </c>
      <c r="D29" s="2">
        <f>IFERROR(__xludf.DUMMYFUNCTION("""COMPUTED_VALUE"""),45331.66666666667)</f>
        <v>45331.66667</v>
      </c>
      <c r="E29" s="1">
        <f>IFERROR(__xludf.DUMMYFUNCTION("""COMPUTED_VALUE"""),361.02)</f>
        <v>361.02</v>
      </c>
      <c r="G29" s="2">
        <f>IFERROR(__xludf.DUMMYFUNCTION("""COMPUTED_VALUE"""),45331.66666666667)</f>
        <v>45331.66667</v>
      </c>
      <c r="H29" s="1">
        <f>IFERROR(__xludf.DUMMYFUNCTION("""COMPUTED_VALUE"""),343.83)</f>
        <v>343.83</v>
      </c>
      <c r="J29" s="2">
        <f>IFERROR(__xludf.DUMMYFUNCTION("""COMPUTED_VALUE"""),45331.66666666667)</f>
        <v>45331.66667</v>
      </c>
      <c r="K29" s="1">
        <f>IFERROR(__xludf.DUMMYFUNCTION("""COMPUTED_VALUE"""),349.37)</f>
        <v>349.37</v>
      </c>
      <c r="M29" s="2">
        <f>IFERROR(__xludf.DUMMYFUNCTION("""COMPUTED_VALUE"""),45331.66666666667)</f>
        <v>45331.66667</v>
      </c>
      <c r="N29" s="1">
        <f>IFERROR(__xludf.DUMMYFUNCTION("""COMPUTED_VALUE"""),1.0509461E7)</f>
        <v>10509461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IFERROR(__xludf.DUMMYFUNCTION("""COMPUTED_VALUE"""),354.62)</f>
        <v>354.62</v>
      </c>
      <c r="D30" s="2">
        <f>IFERROR(__xludf.DUMMYFUNCTION("""COMPUTED_VALUE"""),45334.66666666667)</f>
        <v>45334.66667</v>
      </c>
      <c r="E30" s="1">
        <f>IFERROR(__xludf.DUMMYFUNCTION("""COMPUTED_VALUE"""),363.16)</f>
        <v>363.16</v>
      </c>
      <c r="G30" s="2">
        <f>IFERROR(__xludf.DUMMYFUNCTION("""COMPUTED_VALUE"""),45334.66666666667)</f>
        <v>45334.66667</v>
      </c>
      <c r="H30" s="1">
        <f>IFERROR(__xludf.DUMMYFUNCTION("""COMPUTED_VALUE"""),350.76)</f>
        <v>350.76</v>
      </c>
      <c r="J30" s="2">
        <f>IFERROR(__xludf.DUMMYFUNCTION("""COMPUTED_VALUE"""),45334.66666666667)</f>
        <v>45334.66667</v>
      </c>
      <c r="K30" s="1">
        <f>IFERROR(__xludf.DUMMYFUNCTION("""COMPUTED_VALUE"""),363.15)</f>
        <v>363.15</v>
      </c>
      <c r="M30" s="2">
        <f>IFERROR(__xludf.DUMMYFUNCTION("""COMPUTED_VALUE"""),45334.66666666667)</f>
        <v>45334.66667</v>
      </c>
      <c r="N30" s="1">
        <f>IFERROR(__xludf.DUMMYFUNCTION("""COMPUTED_VALUE"""),6380378.0)</f>
        <v>6380378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IFERROR(__xludf.DUMMYFUNCTION("""COMPUTED_VALUE"""),358.41)</f>
        <v>358.41</v>
      </c>
      <c r="D31" s="2">
        <f>IFERROR(__xludf.DUMMYFUNCTION("""COMPUTED_VALUE"""),45335.66666666667)</f>
        <v>45335.66667</v>
      </c>
      <c r="E31" s="1">
        <f>IFERROR(__xludf.DUMMYFUNCTION("""COMPUTED_VALUE"""),358.41)</f>
        <v>358.41</v>
      </c>
      <c r="G31" s="2">
        <f>IFERROR(__xludf.DUMMYFUNCTION("""COMPUTED_VALUE"""),45335.66666666667)</f>
        <v>45335.66667</v>
      </c>
      <c r="H31" s="1">
        <f>IFERROR(__xludf.DUMMYFUNCTION("""COMPUTED_VALUE"""),347.14)</f>
        <v>347.14</v>
      </c>
      <c r="J31" s="2">
        <f>IFERROR(__xludf.DUMMYFUNCTION("""COMPUTED_VALUE"""),45335.66666666667)</f>
        <v>45335.66667</v>
      </c>
      <c r="K31" s="1">
        <f>IFERROR(__xludf.DUMMYFUNCTION("""COMPUTED_VALUE"""),351.89)</f>
        <v>351.89</v>
      </c>
      <c r="M31" s="2">
        <f>IFERROR(__xludf.DUMMYFUNCTION("""COMPUTED_VALUE"""),45335.66666666667)</f>
        <v>45335.66667</v>
      </c>
      <c r="N31" s="1">
        <f>IFERROR(__xludf.DUMMYFUNCTION("""COMPUTED_VALUE"""),5555572.0)</f>
        <v>5555572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IFERROR(__xludf.DUMMYFUNCTION("""COMPUTED_VALUE"""),353.7)</f>
        <v>353.7</v>
      </c>
      <c r="D32" s="2">
        <f>IFERROR(__xludf.DUMMYFUNCTION("""COMPUTED_VALUE"""),45336.66666666667)</f>
        <v>45336.66667</v>
      </c>
      <c r="E32" s="1">
        <f>IFERROR(__xludf.DUMMYFUNCTION("""COMPUTED_VALUE"""),356.27)</f>
        <v>356.27</v>
      </c>
      <c r="G32" s="2">
        <f>IFERROR(__xludf.DUMMYFUNCTION("""COMPUTED_VALUE"""),45336.66666666667)</f>
        <v>45336.66667</v>
      </c>
      <c r="H32" s="1">
        <f>IFERROR(__xludf.DUMMYFUNCTION("""COMPUTED_VALUE"""),350.82)</f>
        <v>350.82</v>
      </c>
      <c r="J32" s="2">
        <f>IFERROR(__xludf.DUMMYFUNCTION("""COMPUTED_VALUE"""),45336.66666666667)</f>
        <v>45336.66667</v>
      </c>
      <c r="K32" s="1">
        <f>IFERROR(__xludf.DUMMYFUNCTION("""COMPUTED_VALUE"""),355.28)</f>
        <v>355.28</v>
      </c>
      <c r="M32" s="2">
        <f>IFERROR(__xludf.DUMMYFUNCTION("""COMPUTED_VALUE"""),45336.66666666667)</f>
        <v>45336.66667</v>
      </c>
      <c r="N32" s="1">
        <f>IFERROR(__xludf.DUMMYFUNCTION("""COMPUTED_VALUE"""),3580970.0)</f>
        <v>3580970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IFERROR(__xludf.DUMMYFUNCTION("""COMPUTED_VALUE"""),356.71)</f>
        <v>356.71</v>
      </c>
      <c r="D33" s="2">
        <f>IFERROR(__xludf.DUMMYFUNCTION("""COMPUTED_VALUE"""),45337.66666666667)</f>
        <v>45337.66667</v>
      </c>
      <c r="E33" s="1">
        <f>IFERROR(__xludf.DUMMYFUNCTION("""COMPUTED_VALUE"""),358.16)</f>
        <v>358.16</v>
      </c>
      <c r="G33" s="2">
        <f>IFERROR(__xludf.DUMMYFUNCTION("""COMPUTED_VALUE"""),45337.66666666667)</f>
        <v>45337.66667</v>
      </c>
      <c r="H33" s="1">
        <f>IFERROR(__xludf.DUMMYFUNCTION("""COMPUTED_VALUE"""),353.58)</f>
        <v>353.58</v>
      </c>
      <c r="J33" s="2">
        <f>IFERROR(__xludf.DUMMYFUNCTION("""COMPUTED_VALUE"""),45337.66666666667)</f>
        <v>45337.66667</v>
      </c>
      <c r="K33" s="1">
        <f>IFERROR(__xludf.DUMMYFUNCTION("""COMPUTED_VALUE"""),355.17)</f>
        <v>355.17</v>
      </c>
      <c r="M33" s="2">
        <f>IFERROR(__xludf.DUMMYFUNCTION("""COMPUTED_VALUE"""),45337.66666666667)</f>
        <v>45337.66667</v>
      </c>
      <c r="N33" s="1">
        <f>IFERROR(__xludf.DUMMYFUNCTION("""COMPUTED_VALUE"""),5170520.0)</f>
        <v>5170520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IFERROR(__xludf.DUMMYFUNCTION("""COMPUTED_VALUE"""),354.45)</f>
        <v>354.45</v>
      </c>
      <c r="D34" s="2">
        <f>IFERROR(__xludf.DUMMYFUNCTION("""COMPUTED_VALUE"""),45338.66666666667)</f>
        <v>45338.66667</v>
      </c>
      <c r="E34" s="1">
        <f>IFERROR(__xludf.DUMMYFUNCTION("""COMPUTED_VALUE"""),356.61)</f>
        <v>356.61</v>
      </c>
      <c r="G34" s="2">
        <f>IFERROR(__xludf.DUMMYFUNCTION("""COMPUTED_VALUE"""),45338.66666666667)</f>
        <v>45338.66667</v>
      </c>
      <c r="H34" s="1">
        <f>IFERROR(__xludf.DUMMYFUNCTION("""COMPUTED_VALUE"""),349.69)</f>
        <v>349.69</v>
      </c>
      <c r="J34" s="2">
        <f>IFERROR(__xludf.DUMMYFUNCTION("""COMPUTED_VALUE"""),45338.66666666667)</f>
        <v>45338.66667</v>
      </c>
      <c r="K34" s="1">
        <f>IFERROR(__xludf.DUMMYFUNCTION("""COMPUTED_VALUE"""),353.73)</f>
        <v>353.73</v>
      </c>
      <c r="M34" s="2">
        <f>IFERROR(__xludf.DUMMYFUNCTION("""COMPUTED_VALUE"""),45338.66666666667)</f>
        <v>45338.66667</v>
      </c>
      <c r="N34" s="1">
        <f>IFERROR(__xludf.DUMMYFUNCTION("""COMPUTED_VALUE"""),3921066.0)</f>
        <v>3921066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IFERROR(__xludf.DUMMYFUNCTION("""COMPUTED_VALUE"""),353.73)</f>
        <v>353.73</v>
      </c>
      <c r="D35" s="2">
        <f>IFERROR(__xludf.DUMMYFUNCTION("""COMPUTED_VALUE"""),45342.66666666667)</f>
        <v>45342.66667</v>
      </c>
      <c r="E35" s="1">
        <f>IFERROR(__xludf.DUMMYFUNCTION("""COMPUTED_VALUE"""),354.12)</f>
        <v>354.12</v>
      </c>
      <c r="G35" s="2">
        <f>IFERROR(__xludf.DUMMYFUNCTION("""COMPUTED_VALUE"""),45342.66666666667)</f>
        <v>45342.66667</v>
      </c>
      <c r="H35" s="1">
        <f>IFERROR(__xludf.DUMMYFUNCTION("""COMPUTED_VALUE"""),348.6)</f>
        <v>348.6</v>
      </c>
      <c r="J35" s="2">
        <f>IFERROR(__xludf.DUMMYFUNCTION("""COMPUTED_VALUE"""),45342.66666666667)</f>
        <v>45342.66667</v>
      </c>
      <c r="K35" s="1">
        <f>IFERROR(__xludf.DUMMYFUNCTION("""COMPUTED_VALUE"""),353.3)</f>
        <v>353.3</v>
      </c>
      <c r="M35" s="2">
        <f>IFERROR(__xludf.DUMMYFUNCTION("""COMPUTED_VALUE"""),45342.66666666667)</f>
        <v>45342.66667</v>
      </c>
      <c r="N35" s="1">
        <f>IFERROR(__xludf.DUMMYFUNCTION("""COMPUTED_VALUE"""),4102107.0)</f>
        <v>4102107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IFERROR(__xludf.DUMMYFUNCTION("""COMPUTED_VALUE"""),352.81)</f>
        <v>352.81</v>
      </c>
      <c r="D36" s="2">
        <f>IFERROR(__xludf.DUMMYFUNCTION("""COMPUTED_VALUE"""),45343.66666666667)</f>
        <v>45343.66667</v>
      </c>
      <c r="E36" s="1">
        <f>IFERROR(__xludf.DUMMYFUNCTION("""COMPUTED_VALUE"""),353.32)</f>
        <v>353.32</v>
      </c>
      <c r="G36" s="2">
        <f>IFERROR(__xludf.DUMMYFUNCTION("""COMPUTED_VALUE"""),45343.66666666667)</f>
        <v>45343.66667</v>
      </c>
      <c r="H36" s="1">
        <f>IFERROR(__xludf.DUMMYFUNCTION("""COMPUTED_VALUE"""),349.44)</f>
        <v>349.44</v>
      </c>
      <c r="J36" s="2">
        <f>IFERROR(__xludf.DUMMYFUNCTION("""COMPUTED_VALUE"""),45343.66666666667)</f>
        <v>45343.66667</v>
      </c>
      <c r="K36" s="1">
        <f>IFERROR(__xludf.DUMMYFUNCTION("""COMPUTED_VALUE"""),350.99)</f>
        <v>350.99</v>
      </c>
      <c r="M36" s="2">
        <f>IFERROR(__xludf.DUMMYFUNCTION("""COMPUTED_VALUE"""),45343.66666666667)</f>
        <v>45343.66667</v>
      </c>
      <c r="N36" s="1">
        <f>IFERROR(__xludf.DUMMYFUNCTION("""COMPUTED_VALUE"""),3700737.0)</f>
        <v>3700737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IFERROR(__xludf.DUMMYFUNCTION("""COMPUTED_VALUE"""),351.5)</f>
        <v>351.5</v>
      </c>
      <c r="D37" s="2">
        <f>IFERROR(__xludf.DUMMYFUNCTION("""COMPUTED_VALUE"""),45344.66666666667)</f>
        <v>45344.66667</v>
      </c>
      <c r="E37" s="1">
        <f>IFERROR(__xludf.DUMMYFUNCTION("""COMPUTED_VALUE"""),356.51)</f>
        <v>356.51</v>
      </c>
      <c r="G37" s="2">
        <f>IFERROR(__xludf.DUMMYFUNCTION("""COMPUTED_VALUE"""),45344.66666666667)</f>
        <v>45344.66667</v>
      </c>
      <c r="H37" s="1">
        <f>IFERROR(__xludf.DUMMYFUNCTION("""COMPUTED_VALUE"""),351.05)</f>
        <v>351.05</v>
      </c>
      <c r="J37" s="2">
        <f>IFERROR(__xludf.DUMMYFUNCTION("""COMPUTED_VALUE"""),45344.66666666667)</f>
        <v>45344.66667</v>
      </c>
      <c r="K37" s="1">
        <f>IFERROR(__xludf.DUMMYFUNCTION("""COMPUTED_VALUE"""),354.04)</f>
        <v>354.04</v>
      </c>
      <c r="M37" s="2">
        <f>IFERROR(__xludf.DUMMYFUNCTION("""COMPUTED_VALUE"""),45344.66666666667)</f>
        <v>45344.66667</v>
      </c>
      <c r="N37" s="1">
        <f>IFERROR(__xludf.DUMMYFUNCTION("""COMPUTED_VALUE"""),3488277.0)</f>
        <v>3488277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IFERROR(__xludf.DUMMYFUNCTION("""COMPUTED_VALUE"""),354.15)</f>
        <v>354.15</v>
      </c>
      <c r="D38" s="2">
        <f>IFERROR(__xludf.DUMMYFUNCTION("""COMPUTED_VALUE"""),45345.66666666667)</f>
        <v>45345.66667</v>
      </c>
      <c r="E38" s="1">
        <f>IFERROR(__xludf.DUMMYFUNCTION("""COMPUTED_VALUE"""),361.48)</f>
        <v>361.48</v>
      </c>
      <c r="G38" s="2">
        <f>IFERROR(__xludf.DUMMYFUNCTION("""COMPUTED_VALUE"""),45345.66666666667)</f>
        <v>45345.66667</v>
      </c>
      <c r="H38" s="1">
        <f>IFERROR(__xludf.DUMMYFUNCTION("""COMPUTED_VALUE"""),354.15)</f>
        <v>354.15</v>
      </c>
      <c r="J38" s="2">
        <f>IFERROR(__xludf.DUMMYFUNCTION("""COMPUTED_VALUE"""),45345.66666666667)</f>
        <v>45345.66667</v>
      </c>
      <c r="K38" s="1">
        <f>IFERROR(__xludf.DUMMYFUNCTION("""COMPUTED_VALUE"""),359.63)</f>
        <v>359.63</v>
      </c>
      <c r="M38" s="2">
        <f>IFERROR(__xludf.DUMMYFUNCTION("""COMPUTED_VALUE"""),45345.66666666667)</f>
        <v>45345.66667</v>
      </c>
      <c r="N38" s="1">
        <f>IFERROR(__xludf.DUMMYFUNCTION("""COMPUTED_VALUE"""),3494351.0)</f>
        <v>3494351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IFERROR(__xludf.DUMMYFUNCTION("""COMPUTED_VALUE"""),359.36)</f>
        <v>359.36</v>
      </c>
      <c r="D39" s="2">
        <f>IFERROR(__xludf.DUMMYFUNCTION("""COMPUTED_VALUE"""),45348.66666666667)</f>
        <v>45348.66667</v>
      </c>
      <c r="E39" s="1">
        <f>IFERROR(__xludf.DUMMYFUNCTION("""COMPUTED_VALUE"""),360.39)</f>
        <v>360.39</v>
      </c>
      <c r="G39" s="2">
        <f>IFERROR(__xludf.DUMMYFUNCTION("""COMPUTED_VALUE"""),45348.66666666667)</f>
        <v>45348.66667</v>
      </c>
      <c r="H39" s="1">
        <f>IFERROR(__xludf.DUMMYFUNCTION("""COMPUTED_VALUE"""),356.37)</f>
        <v>356.37</v>
      </c>
      <c r="J39" s="2">
        <f>IFERROR(__xludf.DUMMYFUNCTION("""COMPUTED_VALUE"""),45348.66666666667)</f>
        <v>45348.66667</v>
      </c>
      <c r="K39" s="1">
        <f>IFERROR(__xludf.DUMMYFUNCTION("""COMPUTED_VALUE"""),358.06)</f>
        <v>358.06</v>
      </c>
      <c r="M39" s="2">
        <f>IFERROR(__xludf.DUMMYFUNCTION("""COMPUTED_VALUE"""),45348.66666666667)</f>
        <v>45348.66667</v>
      </c>
      <c r="N39" s="1">
        <f>IFERROR(__xludf.DUMMYFUNCTION("""COMPUTED_VALUE"""),3507304.0)</f>
        <v>3507304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IFERROR(__xludf.DUMMYFUNCTION("""COMPUTED_VALUE"""),359.24)</f>
        <v>359.24</v>
      </c>
      <c r="D40" s="2">
        <f>IFERROR(__xludf.DUMMYFUNCTION("""COMPUTED_VALUE"""),45349.66666666667)</f>
        <v>45349.66667</v>
      </c>
      <c r="E40" s="1">
        <f>IFERROR(__xludf.DUMMYFUNCTION("""COMPUTED_VALUE"""),367.24)</f>
        <v>367.24</v>
      </c>
      <c r="G40" s="2">
        <f>IFERROR(__xludf.DUMMYFUNCTION("""COMPUTED_VALUE"""),45349.66666666667)</f>
        <v>45349.66667</v>
      </c>
      <c r="H40" s="1">
        <f>IFERROR(__xludf.DUMMYFUNCTION("""COMPUTED_VALUE"""),359.24)</f>
        <v>359.24</v>
      </c>
      <c r="J40" s="2">
        <f>IFERROR(__xludf.DUMMYFUNCTION("""COMPUTED_VALUE"""),45349.66666666667)</f>
        <v>45349.66667</v>
      </c>
      <c r="K40" s="1">
        <f>IFERROR(__xludf.DUMMYFUNCTION("""COMPUTED_VALUE"""),366.65)</f>
        <v>366.65</v>
      </c>
      <c r="M40" s="2">
        <f>IFERROR(__xludf.DUMMYFUNCTION("""COMPUTED_VALUE"""),45349.66666666667)</f>
        <v>45349.66667</v>
      </c>
      <c r="N40" s="1">
        <f>IFERROR(__xludf.DUMMYFUNCTION("""COMPUTED_VALUE"""),3745862.0)</f>
        <v>3745862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IFERROR(__xludf.DUMMYFUNCTION("""COMPUTED_VALUE"""),364.11)</f>
        <v>364.11</v>
      </c>
      <c r="D41" s="2">
        <f>IFERROR(__xludf.DUMMYFUNCTION("""COMPUTED_VALUE"""),45350.66666666667)</f>
        <v>45350.66667</v>
      </c>
      <c r="E41" s="1">
        <f>IFERROR(__xludf.DUMMYFUNCTION("""COMPUTED_VALUE"""),368.5)</f>
        <v>368.5</v>
      </c>
      <c r="G41" s="2">
        <f>IFERROR(__xludf.DUMMYFUNCTION("""COMPUTED_VALUE"""),45350.66666666667)</f>
        <v>45350.66667</v>
      </c>
      <c r="H41" s="1">
        <f>IFERROR(__xludf.DUMMYFUNCTION("""COMPUTED_VALUE"""),363.44)</f>
        <v>363.44</v>
      </c>
      <c r="J41" s="2">
        <f>IFERROR(__xludf.DUMMYFUNCTION("""COMPUTED_VALUE"""),45350.66666666667)</f>
        <v>45350.66667</v>
      </c>
      <c r="K41" s="1">
        <f>IFERROR(__xludf.DUMMYFUNCTION("""COMPUTED_VALUE"""),366.01)</f>
        <v>366.01</v>
      </c>
      <c r="M41" s="2">
        <f>IFERROR(__xludf.DUMMYFUNCTION("""COMPUTED_VALUE"""),45350.66666666667)</f>
        <v>45350.66667</v>
      </c>
      <c r="N41" s="1">
        <f>IFERROR(__xludf.DUMMYFUNCTION("""COMPUTED_VALUE"""),3211151.0)</f>
        <v>3211151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IFERROR(__xludf.DUMMYFUNCTION("""COMPUTED_VALUE"""),366.39)</f>
        <v>366.39</v>
      </c>
      <c r="D42" s="2">
        <f>IFERROR(__xludf.DUMMYFUNCTION("""COMPUTED_VALUE"""),45351.66666666667)</f>
        <v>45351.66667</v>
      </c>
      <c r="E42" s="1">
        <f>IFERROR(__xludf.DUMMYFUNCTION("""COMPUTED_VALUE"""),373.39)</f>
        <v>373.39</v>
      </c>
      <c r="G42" s="2">
        <f>IFERROR(__xludf.DUMMYFUNCTION("""COMPUTED_VALUE"""),45351.66666666667)</f>
        <v>45351.66667</v>
      </c>
      <c r="H42" s="1">
        <f>IFERROR(__xludf.DUMMYFUNCTION("""COMPUTED_VALUE"""),366.39)</f>
        <v>366.39</v>
      </c>
      <c r="J42" s="2">
        <f>IFERROR(__xludf.DUMMYFUNCTION("""COMPUTED_VALUE"""),45351.66666666667)</f>
        <v>45351.66667</v>
      </c>
      <c r="K42" s="1">
        <f>IFERROR(__xludf.DUMMYFUNCTION("""COMPUTED_VALUE"""),371.97)</f>
        <v>371.97</v>
      </c>
      <c r="M42" s="2">
        <f>IFERROR(__xludf.DUMMYFUNCTION("""COMPUTED_VALUE"""),45351.66666666667)</f>
        <v>45351.66667</v>
      </c>
      <c r="N42" s="1">
        <f>IFERROR(__xludf.DUMMYFUNCTION("""COMPUTED_VALUE"""),4496708.0)</f>
        <v>4496708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IFERROR(__xludf.DUMMYFUNCTION("""COMPUTED_VALUE"""),372.02)</f>
        <v>372.02</v>
      </c>
      <c r="D43" s="2">
        <f>IFERROR(__xludf.DUMMYFUNCTION("""COMPUTED_VALUE"""),45352.66666666667)</f>
        <v>45352.66667</v>
      </c>
      <c r="E43" s="1">
        <f>IFERROR(__xludf.DUMMYFUNCTION("""COMPUTED_VALUE"""),379.23)</f>
        <v>379.23</v>
      </c>
      <c r="G43" s="2">
        <f>IFERROR(__xludf.DUMMYFUNCTION("""COMPUTED_VALUE"""),45352.66666666667)</f>
        <v>45352.66667</v>
      </c>
      <c r="H43" s="1">
        <f>IFERROR(__xludf.DUMMYFUNCTION("""COMPUTED_VALUE"""),371.48)</f>
        <v>371.48</v>
      </c>
      <c r="J43" s="2">
        <f>IFERROR(__xludf.DUMMYFUNCTION("""COMPUTED_VALUE"""),45352.66666666667)</f>
        <v>45352.66667</v>
      </c>
      <c r="K43" s="1">
        <f>IFERROR(__xludf.DUMMYFUNCTION("""COMPUTED_VALUE"""),376.5)</f>
        <v>376.5</v>
      </c>
      <c r="M43" s="2">
        <f>IFERROR(__xludf.DUMMYFUNCTION("""COMPUTED_VALUE"""),45352.66666666667)</f>
        <v>45352.66667</v>
      </c>
      <c r="N43" s="1">
        <f>IFERROR(__xludf.DUMMYFUNCTION("""COMPUTED_VALUE"""),4394279.0)</f>
        <v>4394279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IFERROR(__xludf.DUMMYFUNCTION("""COMPUTED_VALUE"""),377.37)</f>
        <v>377.37</v>
      </c>
      <c r="D44" s="2">
        <f>IFERROR(__xludf.DUMMYFUNCTION("""COMPUTED_VALUE"""),45355.66666666667)</f>
        <v>45355.66667</v>
      </c>
      <c r="E44" s="1">
        <f>IFERROR(__xludf.DUMMYFUNCTION("""COMPUTED_VALUE"""),379.39)</f>
        <v>379.39</v>
      </c>
      <c r="G44" s="2">
        <f>IFERROR(__xludf.DUMMYFUNCTION("""COMPUTED_VALUE"""),45355.66666666667)</f>
        <v>45355.66667</v>
      </c>
      <c r="H44" s="1">
        <f>IFERROR(__xludf.DUMMYFUNCTION("""COMPUTED_VALUE"""),373.34)</f>
        <v>373.34</v>
      </c>
      <c r="J44" s="2">
        <f>IFERROR(__xludf.DUMMYFUNCTION("""COMPUTED_VALUE"""),45355.66666666667)</f>
        <v>45355.66667</v>
      </c>
      <c r="K44" s="1">
        <f>IFERROR(__xludf.DUMMYFUNCTION("""COMPUTED_VALUE"""),375.23)</f>
        <v>375.23</v>
      </c>
      <c r="M44" s="2">
        <f>IFERROR(__xludf.DUMMYFUNCTION("""COMPUTED_VALUE"""),45355.66666666667)</f>
        <v>45355.66667</v>
      </c>
      <c r="N44" s="1">
        <f>IFERROR(__xludf.DUMMYFUNCTION("""COMPUTED_VALUE"""),3665949.0)</f>
        <v>3665949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IFERROR(__xludf.DUMMYFUNCTION("""COMPUTED_VALUE"""),374.93)</f>
        <v>374.93</v>
      </c>
      <c r="D45" s="2">
        <f>IFERROR(__xludf.DUMMYFUNCTION("""COMPUTED_VALUE"""),45356.66666666667)</f>
        <v>45356.66667</v>
      </c>
      <c r="E45" s="1">
        <f>IFERROR(__xludf.DUMMYFUNCTION("""COMPUTED_VALUE"""),376.65)</f>
        <v>376.65</v>
      </c>
      <c r="G45" s="2">
        <f>IFERROR(__xludf.DUMMYFUNCTION("""COMPUTED_VALUE"""),45356.66666666667)</f>
        <v>45356.66667</v>
      </c>
      <c r="H45" s="1">
        <f>IFERROR(__xludf.DUMMYFUNCTION("""COMPUTED_VALUE"""),369.91)</f>
        <v>369.91</v>
      </c>
      <c r="J45" s="2">
        <f>IFERROR(__xludf.DUMMYFUNCTION("""COMPUTED_VALUE"""),45356.66666666667)</f>
        <v>45356.66667</v>
      </c>
      <c r="K45" s="1">
        <f>IFERROR(__xludf.DUMMYFUNCTION("""COMPUTED_VALUE"""),370.53)</f>
        <v>370.53</v>
      </c>
      <c r="M45" s="2">
        <f>IFERROR(__xludf.DUMMYFUNCTION("""COMPUTED_VALUE"""),45356.66666666667)</f>
        <v>45356.66667</v>
      </c>
      <c r="N45" s="1">
        <f>IFERROR(__xludf.DUMMYFUNCTION("""COMPUTED_VALUE"""),3779539.0)</f>
        <v>3779539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IFERROR(__xludf.DUMMYFUNCTION("""COMPUTED_VALUE"""),370.53)</f>
        <v>370.53</v>
      </c>
      <c r="D46" s="2">
        <f>IFERROR(__xludf.DUMMYFUNCTION("""COMPUTED_VALUE"""),45357.66666666667)</f>
        <v>45357.66667</v>
      </c>
      <c r="E46" s="1">
        <f>IFERROR(__xludf.DUMMYFUNCTION("""COMPUTED_VALUE"""),375.86)</f>
        <v>375.86</v>
      </c>
      <c r="G46" s="2">
        <f>IFERROR(__xludf.DUMMYFUNCTION("""COMPUTED_VALUE"""),45357.66666666667)</f>
        <v>45357.66667</v>
      </c>
      <c r="H46" s="1">
        <f>IFERROR(__xludf.DUMMYFUNCTION("""COMPUTED_VALUE"""),370.53)</f>
        <v>370.53</v>
      </c>
      <c r="J46" s="2">
        <f>IFERROR(__xludf.DUMMYFUNCTION("""COMPUTED_VALUE"""),45357.66666666667)</f>
        <v>45357.66667</v>
      </c>
      <c r="K46" s="1">
        <f>IFERROR(__xludf.DUMMYFUNCTION("""COMPUTED_VALUE"""),375.62)</f>
        <v>375.62</v>
      </c>
      <c r="M46" s="2">
        <f>IFERROR(__xludf.DUMMYFUNCTION("""COMPUTED_VALUE"""),45357.66666666667)</f>
        <v>45357.66667</v>
      </c>
      <c r="N46" s="1">
        <f>IFERROR(__xludf.DUMMYFUNCTION("""COMPUTED_VALUE"""),2690340.0)</f>
        <v>2690340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IFERROR(__xludf.DUMMYFUNCTION("""COMPUTED_VALUE"""),376.4)</f>
        <v>376.4</v>
      </c>
      <c r="D47" s="2">
        <f>IFERROR(__xludf.DUMMYFUNCTION("""COMPUTED_VALUE"""),45358.66666666667)</f>
        <v>45358.66667</v>
      </c>
      <c r="E47" s="1">
        <f>IFERROR(__xludf.DUMMYFUNCTION("""COMPUTED_VALUE"""),381.91)</f>
        <v>381.91</v>
      </c>
      <c r="G47" s="2">
        <f>IFERROR(__xludf.DUMMYFUNCTION("""COMPUTED_VALUE"""),45358.66666666667)</f>
        <v>45358.66667</v>
      </c>
      <c r="H47" s="1">
        <f>IFERROR(__xludf.DUMMYFUNCTION("""COMPUTED_VALUE"""),376.4)</f>
        <v>376.4</v>
      </c>
      <c r="J47" s="2">
        <f>IFERROR(__xludf.DUMMYFUNCTION("""COMPUTED_VALUE"""),45358.66666666667)</f>
        <v>45358.66667</v>
      </c>
      <c r="K47" s="1">
        <f>IFERROR(__xludf.DUMMYFUNCTION("""COMPUTED_VALUE"""),378.5)</f>
        <v>378.5</v>
      </c>
      <c r="M47" s="2">
        <f>IFERROR(__xludf.DUMMYFUNCTION("""COMPUTED_VALUE"""),45358.66666666667)</f>
        <v>45358.66667</v>
      </c>
      <c r="N47" s="1">
        <f>IFERROR(__xludf.DUMMYFUNCTION("""COMPUTED_VALUE"""),3077311.0)</f>
        <v>3077311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IFERROR(__xludf.DUMMYFUNCTION("""COMPUTED_VALUE"""),378.5)</f>
        <v>378.5</v>
      </c>
      <c r="D48" s="2">
        <f>IFERROR(__xludf.DUMMYFUNCTION("""COMPUTED_VALUE"""),45359.66666666667)</f>
        <v>45359.66667</v>
      </c>
      <c r="E48" s="1">
        <f>IFERROR(__xludf.DUMMYFUNCTION("""COMPUTED_VALUE"""),381.76)</f>
        <v>381.76</v>
      </c>
      <c r="G48" s="2">
        <f>IFERROR(__xludf.DUMMYFUNCTION("""COMPUTED_VALUE"""),45359.66666666667)</f>
        <v>45359.66667</v>
      </c>
      <c r="H48" s="1">
        <f>IFERROR(__xludf.DUMMYFUNCTION("""COMPUTED_VALUE"""),376.2)</f>
        <v>376.2</v>
      </c>
      <c r="J48" s="2">
        <f>IFERROR(__xludf.DUMMYFUNCTION("""COMPUTED_VALUE"""),45359.66666666667)</f>
        <v>45359.66667</v>
      </c>
      <c r="K48" s="1">
        <f>IFERROR(__xludf.DUMMYFUNCTION("""COMPUTED_VALUE"""),376.52)</f>
        <v>376.52</v>
      </c>
      <c r="M48" s="2">
        <f>IFERROR(__xludf.DUMMYFUNCTION("""COMPUTED_VALUE"""),45359.66666666667)</f>
        <v>45359.66667</v>
      </c>
      <c r="N48" s="1">
        <f>IFERROR(__xludf.DUMMYFUNCTION("""COMPUTED_VALUE"""),2898674.0)</f>
        <v>2898674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IFERROR(__xludf.DUMMYFUNCTION("""COMPUTED_VALUE"""),376.52)</f>
        <v>376.52</v>
      </c>
      <c r="D49" s="2">
        <f>IFERROR(__xludf.DUMMYFUNCTION("""COMPUTED_VALUE"""),45362.66666666667)</f>
        <v>45362.66667</v>
      </c>
      <c r="E49" s="1">
        <f>IFERROR(__xludf.DUMMYFUNCTION("""COMPUTED_VALUE"""),376.91)</f>
        <v>376.91</v>
      </c>
      <c r="G49" s="2">
        <f>IFERROR(__xludf.DUMMYFUNCTION("""COMPUTED_VALUE"""),45362.66666666667)</f>
        <v>45362.66667</v>
      </c>
      <c r="H49" s="1">
        <f>IFERROR(__xludf.DUMMYFUNCTION("""COMPUTED_VALUE"""),370.78)</f>
        <v>370.78</v>
      </c>
      <c r="J49" s="2">
        <f>IFERROR(__xludf.DUMMYFUNCTION("""COMPUTED_VALUE"""),45362.66666666667)</f>
        <v>45362.66667</v>
      </c>
      <c r="K49" s="1">
        <f>IFERROR(__xludf.DUMMYFUNCTION("""COMPUTED_VALUE"""),372.7)</f>
        <v>372.7</v>
      </c>
      <c r="M49" s="2">
        <f>IFERROR(__xludf.DUMMYFUNCTION("""COMPUTED_VALUE"""),45362.66666666667)</f>
        <v>45362.66667</v>
      </c>
      <c r="N49" s="1">
        <f>IFERROR(__xludf.DUMMYFUNCTION("""COMPUTED_VALUE"""),3046249.0)</f>
        <v>3046249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IFERROR(__xludf.DUMMYFUNCTION("""COMPUTED_VALUE"""),371.89)</f>
        <v>371.89</v>
      </c>
      <c r="D50" s="2">
        <f>IFERROR(__xludf.DUMMYFUNCTION("""COMPUTED_VALUE"""),45363.66666666667)</f>
        <v>45363.66667</v>
      </c>
      <c r="E50" s="1">
        <f>IFERROR(__xludf.DUMMYFUNCTION("""COMPUTED_VALUE"""),373.47)</f>
        <v>373.47</v>
      </c>
      <c r="G50" s="2">
        <f>IFERROR(__xludf.DUMMYFUNCTION("""COMPUTED_VALUE"""),45363.66666666667)</f>
        <v>45363.66667</v>
      </c>
      <c r="H50" s="1">
        <f>IFERROR(__xludf.DUMMYFUNCTION("""COMPUTED_VALUE"""),366.54)</f>
        <v>366.54</v>
      </c>
      <c r="J50" s="2">
        <f>IFERROR(__xludf.DUMMYFUNCTION("""COMPUTED_VALUE"""),45363.66666666667)</f>
        <v>45363.66667</v>
      </c>
      <c r="K50" s="1">
        <f>IFERROR(__xludf.DUMMYFUNCTION("""COMPUTED_VALUE"""),370.72)</f>
        <v>370.72</v>
      </c>
      <c r="M50" s="2">
        <f>IFERROR(__xludf.DUMMYFUNCTION("""COMPUTED_VALUE"""),45363.66666666667)</f>
        <v>45363.66667</v>
      </c>
      <c r="N50" s="1">
        <f>IFERROR(__xludf.DUMMYFUNCTION("""COMPUTED_VALUE"""),4944243.0)</f>
        <v>4944243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IFERROR(__xludf.DUMMYFUNCTION("""COMPUTED_VALUE"""),370.94)</f>
        <v>370.94</v>
      </c>
      <c r="D51" s="2">
        <f>IFERROR(__xludf.DUMMYFUNCTION("""COMPUTED_VALUE"""),45364.66666666667)</f>
        <v>45364.66667</v>
      </c>
      <c r="E51" s="1">
        <f>IFERROR(__xludf.DUMMYFUNCTION("""COMPUTED_VALUE"""),380.84)</f>
        <v>380.84</v>
      </c>
      <c r="G51" s="2">
        <f>IFERROR(__xludf.DUMMYFUNCTION("""COMPUTED_VALUE"""),45364.66666666667)</f>
        <v>45364.66667</v>
      </c>
      <c r="H51" s="1">
        <f>IFERROR(__xludf.DUMMYFUNCTION("""COMPUTED_VALUE"""),370.94)</f>
        <v>370.94</v>
      </c>
      <c r="J51" s="2">
        <f>IFERROR(__xludf.DUMMYFUNCTION("""COMPUTED_VALUE"""),45364.66666666667)</f>
        <v>45364.66667</v>
      </c>
      <c r="K51" s="1">
        <f>IFERROR(__xludf.DUMMYFUNCTION("""COMPUTED_VALUE"""),376.67)</f>
        <v>376.67</v>
      </c>
      <c r="M51" s="2">
        <f>IFERROR(__xludf.DUMMYFUNCTION("""COMPUTED_VALUE"""),45364.66666666667)</f>
        <v>45364.66667</v>
      </c>
      <c r="N51" s="1">
        <f>IFERROR(__xludf.DUMMYFUNCTION("""COMPUTED_VALUE"""),5478093.0)</f>
        <v>5478093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IFERROR(__xludf.DUMMYFUNCTION("""COMPUTED_VALUE"""),371.35)</f>
        <v>371.35</v>
      </c>
      <c r="D52" s="2">
        <f>IFERROR(__xludf.DUMMYFUNCTION("""COMPUTED_VALUE"""),45365.66666666667)</f>
        <v>45365.66667</v>
      </c>
      <c r="E52" s="1">
        <f>IFERROR(__xludf.DUMMYFUNCTION("""COMPUTED_VALUE"""),373.41)</f>
        <v>373.41</v>
      </c>
      <c r="G52" s="2">
        <f>IFERROR(__xludf.DUMMYFUNCTION("""COMPUTED_VALUE"""),45365.66666666667)</f>
        <v>45365.66667</v>
      </c>
      <c r="H52" s="1">
        <f>IFERROR(__xludf.DUMMYFUNCTION("""COMPUTED_VALUE"""),361.93)</f>
        <v>361.93</v>
      </c>
      <c r="J52" s="2">
        <f>IFERROR(__xludf.DUMMYFUNCTION("""COMPUTED_VALUE"""),45365.66666666667)</f>
        <v>45365.66667</v>
      </c>
      <c r="K52" s="1">
        <f>IFERROR(__xludf.DUMMYFUNCTION("""COMPUTED_VALUE"""),365.16)</f>
        <v>365.16</v>
      </c>
      <c r="M52" s="2">
        <f>IFERROR(__xludf.DUMMYFUNCTION("""COMPUTED_VALUE"""),45365.66666666667)</f>
        <v>45365.66667</v>
      </c>
      <c r="N52" s="1">
        <f>IFERROR(__xludf.DUMMYFUNCTION("""COMPUTED_VALUE"""),4444197.0)</f>
        <v>4444197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IFERROR(__xludf.DUMMYFUNCTION("""COMPUTED_VALUE"""),363.1)</f>
        <v>363.1</v>
      </c>
      <c r="D53" s="2">
        <f>IFERROR(__xludf.DUMMYFUNCTION("""COMPUTED_VALUE"""),45366.66666666667)</f>
        <v>45366.66667</v>
      </c>
      <c r="E53" s="1">
        <f>IFERROR(__xludf.DUMMYFUNCTION("""COMPUTED_VALUE"""),367.52)</f>
        <v>367.52</v>
      </c>
      <c r="G53" s="2">
        <f>IFERROR(__xludf.DUMMYFUNCTION("""COMPUTED_VALUE"""),45366.66666666667)</f>
        <v>45366.66667</v>
      </c>
      <c r="H53" s="1">
        <f>IFERROR(__xludf.DUMMYFUNCTION("""COMPUTED_VALUE"""),361.05)</f>
        <v>361.05</v>
      </c>
      <c r="J53" s="2">
        <f>IFERROR(__xludf.DUMMYFUNCTION("""COMPUTED_VALUE"""),45366.66666666667)</f>
        <v>45366.66667</v>
      </c>
      <c r="K53" s="1">
        <f>IFERROR(__xludf.DUMMYFUNCTION("""COMPUTED_VALUE"""),361.23)</f>
        <v>361.23</v>
      </c>
      <c r="M53" s="2">
        <f>IFERROR(__xludf.DUMMYFUNCTION("""COMPUTED_VALUE"""),45366.66666666667)</f>
        <v>45366.66667</v>
      </c>
      <c r="N53" s="1">
        <f>IFERROR(__xludf.DUMMYFUNCTION("""COMPUTED_VALUE"""),9541782.0)</f>
        <v>9541782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IFERROR(__xludf.DUMMYFUNCTION("""COMPUTED_VALUE"""),360.93)</f>
        <v>360.93</v>
      </c>
      <c r="D54" s="2">
        <f>IFERROR(__xludf.DUMMYFUNCTION("""COMPUTED_VALUE"""),45369.66666666667)</f>
        <v>45369.66667</v>
      </c>
      <c r="E54" s="1">
        <f>IFERROR(__xludf.DUMMYFUNCTION("""COMPUTED_VALUE"""),363.36)</f>
        <v>363.36</v>
      </c>
      <c r="G54" s="2">
        <f>IFERROR(__xludf.DUMMYFUNCTION("""COMPUTED_VALUE"""),45369.66666666667)</f>
        <v>45369.66667</v>
      </c>
      <c r="H54" s="1">
        <f>IFERROR(__xludf.DUMMYFUNCTION("""COMPUTED_VALUE"""),359.16)</f>
        <v>359.16</v>
      </c>
      <c r="J54" s="2">
        <f>IFERROR(__xludf.DUMMYFUNCTION("""COMPUTED_VALUE"""),45369.66666666667)</f>
        <v>45369.66667</v>
      </c>
      <c r="K54" s="1">
        <f>IFERROR(__xludf.DUMMYFUNCTION("""COMPUTED_VALUE"""),360.65)</f>
        <v>360.65</v>
      </c>
      <c r="M54" s="2">
        <f>IFERROR(__xludf.DUMMYFUNCTION("""COMPUTED_VALUE"""),45369.66666666667)</f>
        <v>45369.66667</v>
      </c>
      <c r="N54" s="1">
        <f>IFERROR(__xludf.DUMMYFUNCTION("""COMPUTED_VALUE"""),3427113.0)</f>
        <v>3427113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IFERROR(__xludf.DUMMYFUNCTION("""COMPUTED_VALUE"""),360.65)</f>
        <v>360.65</v>
      </c>
      <c r="D55" s="2">
        <f>IFERROR(__xludf.DUMMYFUNCTION("""COMPUTED_VALUE"""),45370.66666666667)</f>
        <v>45370.66667</v>
      </c>
      <c r="E55" s="1">
        <f>IFERROR(__xludf.DUMMYFUNCTION("""COMPUTED_VALUE"""),367.0)</f>
        <v>367</v>
      </c>
      <c r="G55" s="2">
        <f>IFERROR(__xludf.DUMMYFUNCTION("""COMPUTED_VALUE"""),45370.66666666667)</f>
        <v>45370.66667</v>
      </c>
      <c r="H55" s="1">
        <f>IFERROR(__xludf.DUMMYFUNCTION("""COMPUTED_VALUE"""),359.18)</f>
        <v>359.18</v>
      </c>
      <c r="J55" s="2">
        <f>IFERROR(__xludf.DUMMYFUNCTION("""COMPUTED_VALUE"""),45370.66666666667)</f>
        <v>45370.66667</v>
      </c>
      <c r="K55" s="1">
        <f>IFERROR(__xludf.DUMMYFUNCTION("""COMPUTED_VALUE"""),365.81)</f>
        <v>365.81</v>
      </c>
      <c r="M55" s="2">
        <f>IFERROR(__xludf.DUMMYFUNCTION("""COMPUTED_VALUE"""),45370.66666666667)</f>
        <v>45370.66667</v>
      </c>
      <c r="N55" s="1">
        <f>IFERROR(__xludf.DUMMYFUNCTION("""COMPUTED_VALUE"""),3299290.0)</f>
        <v>3299290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IFERROR(__xludf.DUMMYFUNCTION("""COMPUTED_VALUE"""),365.81)</f>
        <v>365.81</v>
      </c>
      <c r="D56" s="2">
        <f>IFERROR(__xludf.DUMMYFUNCTION("""COMPUTED_VALUE"""),45371.66666666667)</f>
        <v>45371.66667</v>
      </c>
      <c r="E56" s="1">
        <f>IFERROR(__xludf.DUMMYFUNCTION("""COMPUTED_VALUE"""),373.19)</f>
        <v>373.19</v>
      </c>
      <c r="G56" s="2">
        <f>IFERROR(__xludf.DUMMYFUNCTION("""COMPUTED_VALUE"""),45371.66666666667)</f>
        <v>45371.66667</v>
      </c>
      <c r="H56" s="1">
        <f>IFERROR(__xludf.DUMMYFUNCTION("""COMPUTED_VALUE"""),363.78)</f>
        <v>363.78</v>
      </c>
      <c r="J56" s="2">
        <f>IFERROR(__xludf.DUMMYFUNCTION("""COMPUTED_VALUE"""),45371.66666666667)</f>
        <v>45371.66667</v>
      </c>
      <c r="K56" s="1">
        <f>IFERROR(__xludf.DUMMYFUNCTION("""COMPUTED_VALUE"""),371.73)</f>
        <v>371.73</v>
      </c>
      <c r="M56" s="2">
        <f>IFERROR(__xludf.DUMMYFUNCTION("""COMPUTED_VALUE"""),45371.66666666667)</f>
        <v>45371.66667</v>
      </c>
      <c r="N56" s="1">
        <f>IFERROR(__xludf.DUMMYFUNCTION("""COMPUTED_VALUE"""),3585915.0)</f>
        <v>3585915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IFERROR(__xludf.DUMMYFUNCTION("""COMPUTED_VALUE"""),371.83)</f>
        <v>371.83</v>
      </c>
      <c r="D57" s="2">
        <f>IFERROR(__xludf.DUMMYFUNCTION("""COMPUTED_VALUE"""),45372.66666666667)</f>
        <v>45372.66667</v>
      </c>
      <c r="E57" s="1">
        <f>IFERROR(__xludf.DUMMYFUNCTION("""COMPUTED_VALUE"""),382.41)</f>
        <v>382.41</v>
      </c>
      <c r="G57" s="2">
        <f>IFERROR(__xludf.DUMMYFUNCTION("""COMPUTED_VALUE"""),45372.66666666667)</f>
        <v>45372.66667</v>
      </c>
      <c r="H57" s="1">
        <f>IFERROR(__xludf.DUMMYFUNCTION("""COMPUTED_VALUE"""),371.83)</f>
        <v>371.83</v>
      </c>
      <c r="J57" s="2">
        <f>IFERROR(__xludf.DUMMYFUNCTION("""COMPUTED_VALUE"""),45372.66666666667)</f>
        <v>45372.66667</v>
      </c>
      <c r="K57" s="1">
        <f>IFERROR(__xludf.DUMMYFUNCTION("""COMPUTED_VALUE"""),381.69)</f>
        <v>381.69</v>
      </c>
      <c r="M57" s="2">
        <f>IFERROR(__xludf.DUMMYFUNCTION("""COMPUTED_VALUE"""),45372.66666666667)</f>
        <v>45372.66667</v>
      </c>
      <c r="N57" s="1">
        <f>IFERROR(__xludf.DUMMYFUNCTION("""COMPUTED_VALUE"""),3388665.0)</f>
        <v>3388665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IFERROR(__xludf.DUMMYFUNCTION("""COMPUTED_VALUE"""),381.82)</f>
        <v>381.82</v>
      </c>
      <c r="D58" s="2">
        <f>IFERROR(__xludf.DUMMYFUNCTION("""COMPUTED_VALUE"""),45373.66666666667)</f>
        <v>45373.66667</v>
      </c>
      <c r="E58" s="1">
        <f>IFERROR(__xludf.DUMMYFUNCTION("""COMPUTED_VALUE"""),382.04)</f>
        <v>382.04</v>
      </c>
      <c r="G58" s="2">
        <f>IFERROR(__xludf.DUMMYFUNCTION("""COMPUTED_VALUE"""),45373.66666666667)</f>
        <v>45373.66667</v>
      </c>
      <c r="H58" s="1">
        <f>IFERROR(__xludf.DUMMYFUNCTION("""COMPUTED_VALUE"""),375.09)</f>
        <v>375.09</v>
      </c>
      <c r="J58" s="2">
        <f>IFERROR(__xludf.DUMMYFUNCTION("""COMPUTED_VALUE"""),45373.66666666667)</f>
        <v>45373.66667</v>
      </c>
      <c r="K58" s="1">
        <f>IFERROR(__xludf.DUMMYFUNCTION("""COMPUTED_VALUE"""),375.96)</f>
        <v>375.96</v>
      </c>
      <c r="M58" s="2">
        <f>IFERROR(__xludf.DUMMYFUNCTION("""COMPUTED_VALUE"""),45373.66666666667)</f>
        <v>45373.66667</v>
      </c>
      <c r="N58" s="1">
        <f>IFERROR(__xludf.DUMMYFUNCTION("""COMPUTED_VALUE"""),3534408.0)</f>
        <v>3534408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IFERROR(__xludf.DUMMYFUNCTION("""COMPUTED_VALUE"""),375.96)</f>
        <v>375.96</v>
      </c>
      <c r="D59" s="2">
        <f>IFERROR(__xludf.DUMMYFUNCTION("""COMPUTED_VALUE"""),45376.66666666667)</f>
        <v>45376.66667</v>
      </c>
      <c r="E59" s="1">
        <f>IFERROR(__xludf.DUMMYFUNCTION("""COMPUTED_VALUE"""),384.15)</f>
        <v>384.15</v>
      </c>
      <c r="G59" s="2">
        <f>IFERROR(__xludf.DUMMYFUNCTION("""COMPUTED_VALUE"""),45376.66666666667)</f>
        <v>45376.66667</v>
      </c>
      <c r="H59" s="1">
        <f>IFERROR(__xludf.DUMMYFUNCTION("""COMPUTED_VALUE"""),375.96)</f>
        <v>375.96</v>
      </c>
      <c r="J59" s="2">
        <f>IFERROR(__xludf.DUMMYFUNCTION("""COMPUTED_VALUE"""),45376.66666666667)</f>
        <v>45376.66667</v>
      </c>
      <c r="K59" s="1">
        <f>IFERROR(__xludf.DUMMYFUNCTION("""COMPUTED_VALUE"""),378.73)</f>
        <v>378.73</v>
      </c>
      <c r="M59" s="2">
        <f>IFERROR(__xludf.DUMMYFUNCTION("""COMPUTED_VALUE"""),45376.66666666667)</f>
        <v>45376.66667</v>
      </c>
      <c r="N59" s="1">
        <f>IFERROR(__xludf.DUMMYFUNCTION("""COMPUTED_VALUE"""),4657095.0)</f>
        <v>4657095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IFERROR(__xludf.DUMMYFUNCTION("""COMPUTED_VALUE"""),378.73)</f>
        <v>378.73</v>
      </c>
      <c r="D60" s="2">
        <f>IFERROR(__xludf.DUMMYFUNCTION("""COMPUTED_VALUE"""),45377.66666666667)</f>
        <v>45377.66667</v>
      </c>
      <c r="E60" s="1">
        <f>IFERROR(__xludf.DUMMYFUNCTION("""COMPUTED_VALUE"""),381.83)</f>
        <v>381.83</v>
      </c>
      <c r="G60" s="2">
        <f>IFERROR(__xludf.DUMMYFUNCTION("""COMPUTED_VALUE"""),45377.66666666667)</f>
        <v>45377.66667</v>
      </c>
      <c r="H60" s="1">
        <f>IFERROR(__xludf.DUMMYFUNCTION("""COMPUTED_VALUE"""),376.48)</f>
        <v>376.48</v>
      </c>
      <c r="J60" s="2">
        <f>IFERROR(__xludf.DUMMYFUNCTION("""COMPUTED_VALUE"""),45377.66666666667)</f>
        <v>45377.66667</v>
      </c>
      <c r="K60" s="1">
        <f>IFERROR(__xludf.DUMMYFUNCTION("""COMPUTED_VALUE"""),378.17)</f>
        <v>378.17</v>
      </c>
      <c r="M60" s="2">
        <f>IFERROR(__xludf.DUMMYFUNCTION("""COMPUTED_VALUE"""),45377.66666666667)</f>
        <v>45377.66667</v>
      </c>
      <c r="N60" s="1">
        <f>IFERROR(__xludf.DUMMYFUNCTION("""COMPUTED_VALUE"""),4408535.0)</f>
        <v>4408535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IFERROR(__xludf.DUMMYFUNCTION("""COMPUTED_VALUE"""),379.28)</f>
        <v>379.28</v>
      </c>
      <c r="D61" s="2">
        <f>IFERROR(__xludf.DUMMYFUNCTION("""COMPUTED_VALUE"""),45378.66666666667)</f>
        <v>45378.66667</v>
      </c>
      <c r="E61" s="1">
        <f>IFERROR(__xludf.DUMMYFUNCTION("""COMPUTED_VALUE"""),386.12)</f>
        <v>386.12</v>
      </c>
      <c r="G61" s="2">
        <f>IFERROR(__xludf.DUMMYFUNCTION("""COMPUTED_VALUE"""),45378.66666666667)</f>
        <v>45378.66667</v>
      </c>
      <c r="H61" s="1">
        <f>IFERROR(__xludf.DUMMYFUNCTION("""COMPUTED_VALUE"""),379.28)</f>
        <v>379.28</v>
      </c>
      <c r="J61" s="2">
        <f>IFERROR(__xludf.DUMMYFUNCTION("""COMPUTED_VALUE"""),45378.66666666667)</f>
        <v>45378.66667</v>
      </c>
      <c r="K61" s="1">
        <f>IFERROR(__xludf.DUMMYFUNCTION("""COMPUTED_VALUE"""),385.19)</f>
        <v>385.19</v>
      </c>
      <c r="M61" s="2">
        <f>IFERROR(__xludf.DUMMYFUNCTION("""COMPUTED_VALUE"""),45378.66666666667)</f>
        <v>45378.66667</v>
      </c>
      <c r="N61" s="1">
        <f>IFERROR(__xludf.DUMMYFUNCTION("""COMPUTED_VALUE"""),4178926.0)</f>
        <v>4178926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IFERROR(__xludf.DUMMYFUNCTION("""COMPUTED_VALUE"""),385.19)</f>
        <v>385.19</v>
      </c>
      <c r="D62" s="2">
        <f>IFERROR(__xludf.DUMMYFUNCTION("""COMPUTED_VALUE"""),45379.66666666667)</f>
        <v>45379.66667</v>
      </c>
      <c r="E62" s="1">
        <f>IFERROR(__xludf.DUMMYFUNCTION("""COMPUTED_VALUE"""),390.4)</f>
        <v>390.4</v>
      </c>
      <c r="G62" s="2">
        <f>IFERROR(__xludf.DUMMYFUNCTION("""COMPUTED_VALUE"""),45379.66666666667)</f>
        <v>45379.66667</v>
      </c>
      <c r="H62" s="1">
        <f>IFERROR(__xludf.DUMMYFUNCTION("""COMPUTED_VALUE"""),385.19)</f>
        <v>385.19</v>
      </c>
      <c r="J62" s="2">
        <f>IFERROR(__xludf.DUMMYFUNCTION("""COMPUTED_VALUE"""),45379.66666666667)</f>
        <v>45379.66667</v>
      </c>
      <c r="K62" s="1">
        <f>IFERROR(__xludf.DUMMYFUNCTION("""COMPUTED_VALUE"""),389.87)</f>
        <v>389.87</v>
      </c>
      <c r="M62" s="2">
        <f>IFERROR(__xludf.DUMMYFUNCTION("""COMPUTED_VALUE"""),45379.66666666667)</f>
        <v>45379.66667</v>
      </c>
      <c r="N62" s="1">
        <f>IFERROR(__xludf.DUMMYFUNCTION("""COMPUTED_VALUE"""),3014531.0)</f>
        <v>3014531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IFERROR(__xludf.DUMMYFUNCTION("""COMPUTED_VALUE"""),389.87)</f>
        <v>389.87</v>
      </c>
      <c r="D63" s="2">
        <f>IFERROR(__xludf.DUMMYFUNCTION("""COMPUTED_VALUE"""),45383.66666666667)</f>
        <v>45383.66667</v>
      </c>
      <c r="E63" s="1">
        <f>IFERROR(__xludf.DUMMYFUNCTION("""COMPUTED_VALUE"""),389.87)</f>
        <v>389.87</v>
      </c>
      <c r="G63" s="2">
        <f>IFERROR(__xludf.DUMMYFUNCTION("""COMPUTED_VALUE"""),45383.66666666667)</f>
        <v>45383.66667</v>
      </c>
      <c r="H63" s="1">
        <f>IFERROR(__xludf.DUMMYFUNCTION("""COMPUTED_VALUE"""),382.0)</f>
        <v>382</v>
      </c>
      <c r="J63" s="2">
        <f>IFERROR(__xludf.DUMMYFUNCTION("""COMPUTED_VALUE"""),45383.66666666667)</f>
        <v>45383.66667</v>
      </c>
      <c r="K63" s="1">
        <f>IFERROR(__xludf.DUMMYFUNCTION("""COMPUTED_VALUE"""),382.03)</f>
        <v>382.03</v>
      </c>
      <c r="M63" s="2">
        <f>IFERROR(__xludf.DUMMYFUNCTION("""COMPUTED_VALUE"""),45383.66666666667)</f>
        <v>45383.66667</v>
      </c>
      <c r="N63" s="1">
        <f>IFERROR(__xludf.DUMMYFUNCTION("""COMPUTED_VALUE"""),3934953.0)</f>
        <v>3934953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IFERROR(__xludf.DUMMYFUNCTION("""COMPUTED_VALUE"""),382.03)</f>
        <v>382.03</v>
      </c>
      <c r="D64" s="2">
        <f>IFERROR(__xludf.DUMMYFUNCTION("""COMPUTED_VALUE"""),45384.66666666667)</f>
        <v>45384.66667</v>
      </c>
      <c r="E64" s="1">
        <f>IFERROR(__xludf.DUMMYFUNCTION("""COMPUTED_VALUE"""),382.03)</f>
        <v>382.03</v>
      </c>
      <c r="G64" s="2">
        <f>IFERROR(__xludf.DUMMYFUNCTION("""COMPUTED_VALUE"""),45384.66666666667)</f>
        <v>45384.66667</v>
      </c>
      <c r="H64" s="1">
        <f>IFERROR(__xludf.DUMMYFUNCTION("""COMPUTED_VALUE"""),368.13)</f>
        <v>368.13</v>
      </c>
      <c r="J64" s="2">
        <f>IFERROR(__xludf.DUMMYFUNCTION("""COMPUTED_VALUE"""),45384.66666666667)</f>
        <v>45384.66667</v>
      </c>
      <c r="K64" s="1">
        <f>IFERROR(__xludf.DUMMYFUNCTION("""COMPUTED_VALUE"""),371.72)</f>
        <v>371.72</v>
      </c>
      <c r="M64" s="2">
        <f>IFERROR(__xludf.DUMMYFUNCTION("""COMPUTED_VALUE"""),45384.66666666667)</f>
        <v>45384.66667</v>
      </c>
      <c r="N64" s="1">
        <f>IFERROR(__xludf.DUMMYFUNCTION("""COMPUTED_VALUE"""),4516408.0)</f>
        <v>4516408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IFERROR(__xludf.DUMMYFUNCTION("""COMPUTED_VALUE"""),371.72)</f>
        <v>371.72</v>
      </c>
      <c r="D65" s="2">
        <f>IFERROR(__xludf.DUMMYFUNCTION("""COMPUTED_VALUE"""),45385.66666666667)</f>
        <v>45385.66667</v>
      </c>
      <c r="E65" s="1">
        <f>IFERROR(__xludf.DUMMYFUNCTION("""COMPUTED_VALUE"""),373.58)</f>
        <v>373.58</v>
      </c>
      <c r="G65" s="2">
        <f>IFERROR(__xludf.DUMMYFUNCTION("""COMPUTED_VALUE"""),45385.66666666667)</f>
        <v>45385.66667</v>
      </c>
      <c r="H65" s="1">
        <f>IFERROR(__xludf.DUMMYFUNCTION("""COMPUTED_VALUE"""),368.39)</f>
        <v>368.39</v>
      </c>
      <c r="J65" s="2">
        <f>IFERROR(__xludf.DUMMYFUNCTION("""COMPUTED_VALUE"""),45385.66666666667)</f>
        <v>45385.66667</v>
      </c>
      <c r="K65" s="1">
        <f>IFERROR(__xludf.DUMMYFUNCTION("""COMPUTED_VALUE"""),371.88)</f>
        <v>371.88</v>
      </c>
      <c r="M65" s="2">
        <f>IFERROR(__xludf.DUMMYFUNCTION("""COMPUTED_VALUE"""),45385.66666666667)</f>
        <v>45385.66667</v>
      </c>
      <c r="N65" s="1">
        <f>IFERROR(__xludf.DUMMYFUNCTION("""COMPUTED_VALUE"""),4478951.0)</f>
        <v>4478951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IFERROR(__xludf.DUMMYFUNCTION("""COMPUTED_VALUE"""),371.88)</f>
        <v>371.88</v>
      </c>
      <c r="D66" s="2">
        <f>IFERROR(__xludf.DUMMYFUNCTION("""COMPUTED_VALUE"""),45386.66666666667)</f>
        <v>45386.66667</v>
      </c>
      <c r="E66" s="1">
        <f>IFERROR(__xludf.DUMMYFUNCTION("""COMPUTED_VALUE"""),376.69)</f>
        <v>376.69</v>
      </c>
      <c r="G66" s="2">
        <f>IFERROR(__xludf.DUMMYFUNCTION("""COMPUTED_VALUE"""),45386.66666666667)</f>
        <v>45386.66667</v>
      </c>
      <c r="H66" s="1">
        <f>IFERROR(__xludf.DUMMYFUNCTION("""COMPUTED_VALUE"""),365.03)</f>
        <v>365.03</v>
      </c>
      <c r="J66" s="2">
        <f>IFERROR(__xludf.DUMMYFUNCTION("""COMPUTED_VALUE"""),45386.66666666667)</f>
        <v>45386.66667</v>
      </c>
      <c r="K66" s="1">
        <f>IFERROR(__xludf.DUMMYFUNCTION("""COMPUTED_VALUE"""),365.55)</f>
        <v>365.55</v>
      </c>
      <c r="M66" s="2">
        <f>IFERROR(__xludf.DUMMYFUNCTION("""COMPUTED_VALUE"""),45386.66666666667)</f>
        <v>45386.66667</v>
      </c>
      <c r="N66" s="1">
        <f>IFERROR(__xludf.DUMMYFUNCTION("""COMPUTED_VALUE"""),3494793.0)</f>
        <v>3494793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IFERROR(__xludf.DUMMYFUNCTION("""COMPUTED_VALUE"""),365.71)</f>
        <v>365.71</v>
      </c>
      <c r="D67" s="2">
        <f>IFERROR(__xludf.DUMMYFUNCTION("""COMPUTED_VALUE"""),45387.66666666667)</f>
        <v>45387.66667</v>
      </c>
      <c r="E67" s="1">
        <f>IFERROR(__xludf.DUMMYFUNCTION("""COMPUTED_VALUE"""),371.14)</f>
        <v>371.14</v>
      </c>
      <c r="G67" s="2">
        <f>IFERROR(__xludf.DUMMYFUNCTION("""COMPUTED_VALUE"""),45387.66666666667)</f>
        <v>45387.66667</v>
      </c>
      <c r="H67" s="1">
        <f>IFERROR(__xludf.DUMMYFUNCTION("""COMPUTED_VALUE"""),365.71)</f>
        <v>365.71</v>
      </c>
      <c r="J67" s="2">
        <f>IFERROR(__xludf.DUMMYFUNCTION("""COMPUTED_VALUE"""),45387.66666666667)</f>
        <v>45387.66667</v>
      </c>
      <c r="K67" s="1">
        <f>IFERROR(__xludf.DUMMYFUNCTION("""COMPUTED_VALUE"""),368.62)</f>
        <v>368.62</v>
      </c>
      <c r="M67" s="2">
        <f>IFERROR(__xludf.DUMMYFUNCTION("""COMPUTED_VALUE"""),45387.66666666667)</f>
        <v>45387.66667</v>
      </c>
      <c r="N67" s="1">
        <f>IFERROR(__xludf.DUMMYFUNCTION("""COMPUTED_VALUE"""),3626036.0)</f>
        <v>3626036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IFERROR(__xludf.DUMMYFUNCTION("""COMPUTED_VALUE"""),368.94)</f>
        <v>368.94</v>
      </c>
      <c r="D68" s="2">
        <f>IFERROR(__xludf.DUMMYFUNCTION("""COMPUTED_VALUE"""),45390.66666666667)</f>
        <v>45390.66667</v>
      </c>
      <c r="E68" s="1">
        <f>IFERROR(__xludf.DUMMYFUNCTION("""COMPUTED_VALUE"""),371.95)</f>
        <v>371.95</v>
      </c>
      <c r="G68" s="2">
        <f>IFERROR(__xludf.DUMMYFUNCTION("""COMPUTED_VALUE"""),45390.66666666667)</f>
        <v>45390.66667</v>
      </c>
      <c r="H68" s="1">
        <f>IFERROR(__xludf.DUMMYFUNCTION("""COMPUTED_VALUE"""),368.94)</f>
        <v>368.94</v>
      </c>
      <c r="J68" s="2">
        <f>IFERROR(__xludf.DUMMYFUNCTION("""COMPUTED_VALUE"""),45390.66666666667)</f>
        <v>45390.66667</v>
      </c>
      <c r="K68" s="1">
        <f>IFERROR(__xludf.DUMMYFUNCTION("""COMPUTED_VALUE"""),370.14)</f>
        <v>370.14</v>
      </c>
      <c r="M68" s="2">
        <f>IFERROR(__xludf.DUMMYFUNCTION("""COMPUTED_VALUE"""),45390.66666666667)</f>
        <v>45390.66667</v>
      </c>
      <c r="N68" s="1">
        <f>IFERROR(__xludf.DUMMYFUNCTION("""COMPUTED_VALUE"""),3690874.0)</f>
        <v>3690874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IFERROR(__xludf.DUMMYFUNCTION("""COMPUTED_VALUE"""),370.14)</f>
        <v>370.14</v>
      </c>
      <c r="D69" s="2">
        <f>IFERROR(__xludf.DUMMYFUNCTION("""COMPUTED_VALUE"""),45391.66666666667)</f>
        <v>45391.66667</v>
      </c>
      <c r="E69" s="1">
        <f>IFERROR(__xludf.DUMMYFUNCTION("""COMPUTED_VALUE"""),373.64)</f>
        <v>373.64</v>
      </c>
      <c r="G69" s="2">
        <f>IFERROR(__xludf.DUMMYFUNCTION("""COMPUTED_VALUE"""),45391.66666666667)</f>
        <v>45391.66667</v>
      </c>
      <c r="H69" s="1">
        <f>IFERROR(__xludf.DUMMYFUNCTION("""COMPUTED_VALUE"""),369.08)</f>
        <v>369.08</v>
      </c>
      <c r="J69" s="2">
        <f>IFERROR(__xludf.DUMMYFUNCTION("""COMPUTED_VALUE"""),45391.66666666667)</f>
        <v>45391.66667</v>
      </c>
      <c r="K69" s="1">
        <f>IFERROR(__xludf.DUMMYFUNCTION("""COMPUTED_VALUE"""),372.0)</f>
        <v>372</v>
      </c>
      <c r="M69" s="2">
        <f>IFERROR(__xludf.DUMMYFUNCTION("""COMPUTED_VALUE"""),45391.66666666667)</f>
        <v>45391.66667</v>
      </c>
      <c r="N69" s="1">
        <f>IFERROR(__xludf.DUMMYFUNCTION("""COMPUTED_VALUE"""),3262734.0)</f>
        <v>3262734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IFERROR(__xludf.DUMMYFUNCTION("""COMPUTED_VALUE"""),372.0)</f>
        <v>372</v>
      </c>
      <c r="D70" s="2">
        <f>IFERROR(__xludf.DUMMYFUNCTION("""COMPUTED_VALUE"""),45392.66666666667)</f>
        <v>45392.66667</v>
      </c>
      <c r="E70" s="1">
        <f>IFERROR(__xludf.DUMMYFUNCTION("""COMPUTED_VALUE"""),372.0)</f>
        <v>372</v>
      </c>
      <c r="G70" s="2">
        <f>IFERROR(__xludf.DUMMYFUNCTION("""COMPUTED_VALUE"""),45392.66666666667)</f>
        <v>45392.66667</v>
      </c>
      <c r="H70" s="1">
        <f>IFERROR(__xludf.DUMMYFUNCTION("""COMPUTED_VALUE"""),357.64)</f>
        <v>357.64</v>
      </c>
      <c r="J70" s="2">
        <f>IFERROR(__xludf.DUMMYFUNCTION("""COMPUTED_VALUE"""),45392.66666666667)</f>
        <v>45392.66667</v>
      </c>
      <c r="K70" s="1">
        <f>IFERROR(__xludf.DUMMYFUNCTION("""COMPUTED_VALUE"""),358.88)</f>
        <v>358.88</v>
      </c>
      <c r="M70" s="2">
        <f>IFERROR(__xludf.DUMMYFUNCTION("""COMPUTED_VALUE"""),45392.66666666667)</f>
        <v>45392.66667</v>
      </c>
      <c r="N70" s="1">
        <f>IFERROR(__xludf.DUMMYFUNCTION("""COMPUTED_VALUE"""),4677905.0)</f>
        <v>4677905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IFERROR(__xludf.DUMMYFUNCTION("""COMPUTED_VALUE"""),358.88)</f>
        <v>358.88</v>
      </c>
      <c r="D71" s="2">
        <f>IFERROR(__xludf.DUMMYFUNCTION("""COMPUTED_VALUE"""),45393.66666666667)</f>
        <v>45393.66667</v>
      </c>
      <c r="E71" s="1">
        <f>IFERROR(__xludf.DUMMYFUNCTION("""COMPUTED_VALUE"""),361.93)</f>
        <v>361.93</v>
      </c>
      <c r="G71" s="2">
        <f>IFERROR(__xludf.DUMMYFUNCTION("""COMPUTED_VALUE"""),45393.66666666667)</f>
        <v>45393.66667</v>
      </c>
      <c r="H71" s="1">
        <f>IFERROR(__xludf.DUMMYFUNCTION("""COMPUTED_VALUE"""),353.36)</f>
        <v>353.36</v>
      </c>
      <c r="J71" s="2">
        <f>IFERROR(__xludf.DUMMYFUNCTION("""COMPUTED_VALUE"""),45393.66666666667)</f>
        <v>45393.66667</v>
      </c>
      <c r="K71" s="1">
        <f>IFERROR(__xludf.DUMMYFUNCTION("""COMPUTED_VALUE"""),353.54)</f>
        <v>353.54</v>
      </c>
      <c r="M71" s="2">
        <f>IFERROR(__xludf.DUMMYFUNCTION("""COMPUTED_VALUE"""),45393.66666666667)</f>
        <v>45393.66667</v>
      </c>
      <c r="N71" s="1">
        <f>IFERROR(__xludf.DUMMYFUNCTION("""COMPUTED_VALUE"""),3594085.0)</f>
        <v>3594085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IFERROR(__xludf.DUMMYFUNCTION("""COMPUTED_VALUE"""),352.14)</f>
        <v>352.14</v>
      </c>
      <c r="D72" s="2">
        <f>IFERROR(__xludf.DUMMYFUNCTION("""COMPUTED_VALUE"""),45394.66666666667)</f>
        <v>45394.66667</v>
      </c>
      <c r="E72" s="1">
        <f>IFERROR(__xludf.DUMMYFUNCTION("""COMPUTED_VALUE"""),352.14)</f>
        <v>352.14</v>
      </c>
      <c r="G72" s="2">
        <f>IFERROR(__xludf.DUMMYFUNCTION("""COMPUTED_VALUE"""),45394.66666666667)</f>
        <v>45394.66667</v>
      </c>
      <c r="H72" s="1">
        <f>IFERROR(__xludf.DUMMYFUNCTION("""COMPUTED_VALUE"""),342.43)</f>
        <v>342.43</v>
      </c>
      <c r="J72" s="2">
        <f>IFERROR(__xludf.DUMMYFUNCTION("""COMPUTED_VALUE"""),45394.66666666667)</f>
        <v>45394.66667</v>
      </c>
      <c r="K72" s="1">
        <f>IFERROR(__xludf.DUMMYFUNCTION("""COMPUTED_VALUE"""),343.77)</f>
        <v>343.77</v>
      </c>
      <c r="M72" s="2">
        <f>IFERROR(__xludf.DUMMYFUNCTION("""COMPUTED_VALUE"""),45394.66666666667)</f>
        <v>45394.66667</v>
      </c>
      <c r="N72" s="1">
        <f>IFERROR(__xludf.DUMMYFUNCTION("""COMPUTED_VALUE"""),4923331.0)</f>
        <v>4923331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IFERROR(__xludf.DUMMYFUNCTION("""COMPUTED_VALUE"""),347.5)</f>
        <v>347.5</v>
      </c>
      <c r="D73" s="2">
        <f>IFERROR(__xludf.DUMMYFUNCTION("""COMPUTED_VALUE"""),45397.66666666667)</f>
        <v>45397.66667</v>
      </c>
      <c r="E73" s="1">
        <f>IFERROR(__xludf.DUMMYFUNCTION("""COMPUTED_VALUE"""),350.02)</f>
        <v>350.02</v>
      </c>
      <c r="G73" s="2">
        <f>IFERROR(__xludf.DUMMYFUNCTION("""COMPUTED_VALUE"""),45397.66666666667)</f>
        <v>45397.66667</v>
      </c>
      <c r="H73" s="1">
        <f>IFERROR(__xludf.DUMMYFUNCTION("""COMPUTED_VALUE"""),338.92)</f>
        <v>338.92</v>
      </c>
      <c r="J73" s="2">
        <f>IFERROR(__xludf.DUMMYFUNCTION("""COMPUTED_VALUE"""),45397.66666666667)</f>
        <v>45397.66667</v>
      </c>
      <c r="K73" s="1">
        <f>IFERROR(__xludf.DUMMYFUNCTION("""COMPUTED_VALUE"""),341.49)</f>
        <v>341.49</v>
      </c>
      <c r="M73" s="2">
        <f>IFERROR(__xludf.DUMMYFUNCTION("""COMPUTED_VALUE"""),45397.66666666667)</f>
        <v>45397.66667</v>
      </c>
      <c r="N73" s="1">
        <f>IFERROR(__xludf.DUMMYFUNCTION("""COMPUTED_VALUE"""),4332330.0)</f>
        <v>4332330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IFERROR(__xludf.DUMMYFUNCTION("""COMPUTED_VALUE"""),341.49)</f>
        <v>341.49</v>
      </c>
      <c r="D74" s="2">
        <f>IFERROR(__xludf.DUMMYFUNCTION("""COMPUTED_VALUE"""),45398.66666666667)</f>
        <v>45398.66667</v>
      </c>
      <c r="E74" s="1">
        <f>IFERROR(__xludf.DUMMYFUNCTION("""COMPUTED_VALUE"""),341.49)</f>
        <v>341.49</v>
      </c>
      <c r="G74" s="2">
        <f>IFERROR(__xludf.DUMMYFUNCTION("""COMPUTED_VALUE"""),45398.66666666667)</f>
        <v>45398.66667</v>
      </c>
      <c r="H74" s="1">
        <f>IFERROR(__xludf.DUMMYFUNCTION("""COMPUTED_VALUE"""),335.36)</f>
        <v>335.36</v>
      </c>
      <c r="J74" s="2">
        <f>IFERROR(__xludf.DUMMYFUNCTION("""COMPUTED_VALUE"""),45398.66666666667)</f>
        <v>45398.66667</v>
      </c>
      <c r="K74" s="1">
        <f>IFERROR(__xludf.DUMMYFUNCTION("""COMPUTED_VALUE"""),337.99)</f>
        <v>337.99</v>
      </c>
      <c r="M74" s="2">
        <f>IFERROR(__xludf.DUMMYFUNCTION("""COMPUTED_VALUE"""),45398.66666666667)</f>
        <v>45398.66667</v>
      </c>
      <c r="N74" s="1">
        <f>IFERROR(__xludf.DUMMYFUNCTION("""COMPUTED_VALUE"""),3730755.0)</f>
        <v>3730755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IFERROR(__xludf.DUMMYFUNCTION("""COMPUTED_VALUE"""),337.99)</f>
        <v>337.99</v>
      </c>
      <c r="D75" s="2">
        <f>IFERROR(__xludf.DUMMYFUNCTION("""COMPUTED_VALUE"""),45399.66666666667)</f>
        <v>45399.66667</v>
      </c>
      <c r="E75" s="1">
        <f>IFERROR(__xludf.DUMMYFUNCTION("""COMPUTED_VALUE"""),340.87)</f>
        <v>340.87</v>
      </c>
      <c r="G75" s="2">
        <f>IFERROR(__xludf.DUMMYFUNCTION("""COMPUTED_VALUE"""),45399.66666666667)</f>
        <v>45399.66667</v>
      </c>
      <c r="H75" s="1">
        <f>IFERROR(__xludf.DUMMYFUNCTION("""COMPUTED_VALUE"""),334.24)</f>
        <v>334.24</v>
      </c>
      <c r="J75" s="2">
        <f>IFERROR(__xludf.DUMMYFUNCTION("""COMPUTED_VALUE"""),45399.66666666667)</f>
        <v>45399.66667</v>
      </c>
      <c r="K75" s="1">
        <f>IFERROR(__xludf.DUMMYFUNCTION("""COMPUTED_VALUE"""),334.41)</f>
        <v>334.41</v>
      </c>
      <c r="M75" s="2">
        <f>IFERROR(__xludf.DUMMYFUNCTION("""COMPUTED_VALUE"""),45399.66666666667)</f>
        <v>45399.66667</v>
      </c>
      <c r="N75" s="1">
        <f>IFERROR(__xludf.DUMMYFUNCTION("""COMPUTED_VALUE"""),2850511.0)</f>
        <v>2850511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IFERROR(__xludf.DUMMYFUNCTION("""COMPUTED_VALUE"""),334.41)</f>
        <v>334.41</v>
      </c>
      <c r="D76" s="2">
        <f>IFERROR(__xludf.DUMMYFUNCTION("""COMPUTED_VALUE"""),45400.66666666667)</f>
        <v>45400.66667</v>
      </c>
      <c r="E76" s="1">
        <f>IFERROR(__xludf.DUMMYFUNCTION("""COMPUTED_VALUE"""),340.22)</f>
        <v>340.22</v>
      </c>
      <c r="G76" s="2">
        <f>IFERROR(__xludf.DUMMYFUNCTION("""COMPUTED_VALUE"""),45400.66666666667)</f>
        <v>45400.66667</v>
      </c>
      <c r="H76" s="1">
        <f>IFERROR(__xludf.DUMMYFUNCTION("""COMPUTED_VALUE"""),334.25)</f>
        <v>334.25</v>
      </c>
      <c r="J76" s="2">
        <f>IFERROR(__xludf.DUMMYFUNCTION("""COMPUTED_VALUE"""),45400.66666666667)</f>
        <v>45400.66667</v>
      </c>
      <c r="K76" s="1">
        <f>IFERROR(__xludf.DUMMYFUNCTION("""COMPUTED_VALUE"""),336.11)</f>
        <v>336.11</v>
      </c>
      <c r="M76" s="2">
        <f>IFERROR(__xludf.DUMMYFUNCTION("""COMPUTED_VALUE"""),45400.66666666667)</f>
        <v>45400.66667</v>
      </c>
      <c r="N76" s="1">
        <f>IFERROR(__xludf.DUMMYFUNCTION("""COMPUTED_VALUE"""),3250209.0)</f>
        <v>3250209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IFERROR(__xludf.DUMMYFUNCTION("""COMPUTED_VALUE"""),336.25)</f>
        <v>336.25</v>
      </c>
      <c r="D77" s="2">
        <f>IFERROR(__xludf.DUMMYFUNCTION("""COMPUTED_VALUE"""),45401.66666666667)</f>
        <v>45401.66667</v>
      </c>
      <c r="E77" s="1">
        <f>IFERROR(__xludf.DUMMYFUNCTION("""COMPUTED_VALUE"""),339.84)</f>
        <v>339.84</v>
      </c>
      <c r="G77" s="2">
        <f>IFERROR(__xludf.DUMMYFUNCTION("""COMPUTED_VALUE"""),45401.66666666667)</f>
        <v>45401.66667</v>
      </c>
      <c r="H77" s="1">
        <f>IFERROR(__xludf.DUMMYFUNCTION("""COMPUTED_VALUE"""),333.62)</f>
        <v>333.62</v>
      </c>
      <c r="J77" s="2">
        <f>IFERROR(__xludf.DUMMYFUNCTION("""COMPUTED_VALUE"""),45401.66666666667)</f>
        <v>45401.66667</v>
      </c>
      <c r="K77" s="1">
        <f>IFERROR(__xludf.DUMMYFUNCTION("""COMPUTED_VALUE"""),335.81)</f>
        <v>335.81</v>
      </c>
      <c r="M77" s="2">
        <f>IFERROR(__xludf.DUMMYFUNCTION("""COMPUTED_VALUE"""),45401.66666666667)</f>
        <v>45401.66667</v>
      </c>
      <c r="N77" s="1">
        <f>IFERROR(__xludf.DUMMYFUNCTION("""COMPUTED_VALUE"""),3581010.0)</f>
        <v>3581010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IFERROR(__xludf.DUMMYFUNCTION("""COMPUTED_VALUE"""),337.82)</f>
        <v>337.82</v>
      </c>
      <c r="D78" s="2">
        <f>IFERROR(__xludf.DUMMYFUNCTION("""COMPUTED_VALUE"""),45404.66666666667)</f>
        <v>45404.66667</v>
      </c>
      <c r="E78" s="1">
        <f>IFERROR(__xludf.DUMMYFUNCTION("""COMPUTED_VALUE"""),340.0)</f>
        <v>340</v>
      </c>
      <c r="G78" s="2">
        <f>IFERROR(__xludf.DUMMYFUNCTION("""COMPUTED_VALUE"""),45404.66666666667)</f>
        <v>45404.66667</v>
      </c>
      <c r="H78" s="1">
        <f>IFERROR(__xludf.DUMMYFUNCTION("""COMPUTED_VALUE"""),335.69)</f>
        <v>335.69</v>
      </c>
      <c r="J78" s="2">
        <f>IFERROR(__xludf.DUMMYFUNCTION("""COMPUTED_VALUE"""),45404.66666666667)</f>
        <v>45404.66667</v>
      </c>
      <c r="K78" s="1">
        <f>IFERROR(__xludf.DUMMYFUNCTION("""COMPUTED_VALUE"""),338.25)</f>
        <v>338.25</v>
      </c>
      <c r="M78" s="2">
        <f>IFERROR(__xludf.DUMMYFUNCTION("""COMPUTED_VALUE"""),45404.66666666667)</f>
        <v>45404.66667</v>
      </c>
      <c r="N78" s="1">
        <f>IFERROR(__xludf.DUMMYFUNCTION("""COMPUTED_VALUE"""),3660285.0)</f>
        <v>3660285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IFERROR(__xludf.DUMMYFUNCTION("""COMPUTED_VALUE"""),338.18)</f>
        <v>338.18</v>
      </c>
      <c r="D79" s="2">
        <f>IFERROR(__xludf.DUMMYFUNCTION("""COMPUTED_VALUE"""),45405.66666666667)</f>
        <v>45405.66667</v>
      </c>
      <c r="E79" s="1">
        <f>IFERROR(__xludf.DUMMYFUNCTION("""COMPUTED_VALUE"""),348.83)</f>
        <v>348.83</v>
      </c>
      <c r="G79" s="2">
        <f>IFERROR(__xludf.DUMMYFUNCTION("""COMPUTED_VALUE"""),45405.66666666667)</f>
        <v>45405.66667</v>
      </c>
      <c r="H79" s="1">
        <f>IFERROR(__xludf.DUMMYFUNCTION("""COMPUTED_VALUE"""),337.58)</f>
        <v>337.58</v>
      </c>
      <c r="J79" s="2">
        <f>IFERROR(__xludf.DUMMYFUNCTION("""COMPUTED_VALUE"""),45405.66666666667)</f>
        <v>45405.66667</v>
      </c>
      <c r="K79" s="1">
        <f>IFERROR(__xludf.DUMMYFUNCTION("""COMPUTED_VALUE"""),345.96)</f>
        <v>345.96</v>
      </c>
      <c r="M79" s="2">
        <f>IFERROR(__xludf.DUMMYFUNCTION("""COMPUTED_VALUE"""),45405.66666666667)</f>
        <v>45405.66667</v>
      </c>
      <c r="N79" s="1">
        <f>IFERROR(__xludf.DUMMYFUNCTION("""COMPUTED_VALUE"""),3338756.0)</f>
        <v>3338756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IFERROR(__xludf.DUMMYFUNCTION("""COMPUTED_VALUE"""),345.96)</f>
        <v>345.96</v>
      </c>
      <c r="D80" s="2">
        <f>IFERROR(__xludf.DUMMYFUNCTION("""COMPUTED_VALUE"""),45406.66666666667)</f>
        <v>45406.66667</v>
      </c>
      <c r="E80" s="1">
        <f>IFERROR(__xludf.DUMMYFUNCTION("""COMPUTED_VALUE"""),347.33)</f>
        <v>347.33</v>
      </c>
      <c r="G80" s="2">
        <f>IFERROR(__xludf.DUMMYFUNCTION("""COMPUTED_VALUE"""),45406.66666666667)</f>
        <v>45406.66667</v>
      </c>
      <c r="H80" s="1">
        <f>IFERROR(__xludf.DUMMYFUNCTION("""COMPUTED_VALUE"""),340.87)</f>
        <v>340.87</v>
      </c>
      <c r="J80" s="2">
        <f>IFERROR(__xludf.DUMMYFUNCTION("""COMPUTED_VALUE"""),45406.66666666667)</f>
        <v>45406.66667</v>
      </c>
      <c r="K80" s="1">
        <f>IFERROR(__xludf.DUMMYFUNCTION("""COMPUTED_VALUE"""),344.48)</f>
        <v>344.48</v>
      </c>
      <c r="M80" s="2">
        <f>IFERROR(__xludf.DUMMYFUNCTION("""COMPUTED_VALUE"""),45406.66666666667)</f>
        <v>45406.66667</v>
      </c>
      <c r="N80" s="1">
        <f>IFERROR(__xludf.DUMMYFUNCTION("""COMPUTED_VALUE"""),3661006.0)</f>
        <v>3661006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IFERROR(__xludf.DUMMYFUNCTION("""COMPUTED_VALUE"""),344.1)</f>
        <v>344.1</v>
      </c>
      <c r="D81" s="2">
        <f>IFERROR(__xludf.DUMMYFUNCTION("""COMPUTED_VALUE"""),45407.66666666667)</f>
        <v>45407.66667</v>
      </c>
      <c r="E81" s="1">
        <f>IFERROR(__xludf.DUMMYFUNCTION("""COMPUTED_VALUE"""),344.1)</f>
        <v>344.1</v>
      </c>
      <c r="G81" s="2">
        <f>IFERROR(__xludf.DUMMYFUNCTION("""COMPUTED_VALUE"""),45407.66666666667)</f>
        <v>45407.66667</v>
      </c>
      <c r="H81" s="1">
        <f>IFERROR(__xludf.DUMMYFUNCTION("""COMPUTED_VALUE"""),332.88)</f>
        <v>332.88</v>
      </c>
      <c r="J81" s="2">
        <f>IFERROR(__xludf.DUMMYFUNCTION("""COMPUTED_VALUE"""),45407.66666666667)</f>
        <v>45407.66667</v>
      </c>
      <c r="K81" s="1">
        <f>IFERROR(__xludf.DUMMYFUNCTION("""COMPUTED_VALUE"""),340.43)</f>
        <v>340.43</v>
      </c>
      <c r="M81" s="2">
        <f>IFERROR(__xludf.DUMMYFUNCTION("""COMPUTED_VALUE"""),45407.66666666667)</f>
        <v>45407.66667</v>
      </c>
      <c r="N81" s="1">
        <f>IFERROR(__xludf.DUMMYFUNCTION("""COMPUTED_VALUE"""),3730189.0)</f>
        <v>3730189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IFERROR(__xludf.DUMMYFUNCTION("""COMPUTED_VALUE"""),349.95)</f>
        <v>349.95</v>
      </c>
      <c r="D82" s="2">
        <f>IFERROR(__xludf.DUMMYFUNCTION("""COMPUTED_VALUE"""),45408.66666666667)</f>
        <v>45408.66667</v>
      </c>
      <c r="E82" s="1">
        <f>IFERROR(__xludf.DUMMYFUNCTION("""COMPUTED_VALUE"""),352.19)</f>
        <v>352.19</v>
      </c>
      <c r="G82" s="2">
        <f>IFERROR(__xludf.DUMMYFUNCTION("""COMPUTED_VALUE"""),45408.66666666667)</f>
        <v>45408.66667</v>
      </c>
      <c r="H82" s="1">
        <f>IFERROR(__xludf.DUMMYFUNCTION("""COMPUTED_VALUE"""),344.6)</f>
        <v>344.6</v>
      </c>
      <c r="J82" s="2">
        <f>IFERROR(__xludf.DUMMYFUNCTION("""COMPUTED_VALUE"""),45408.66666666667)</f>
        <v>45408.66667</v>
      </c>
      <c r="K82" s="1">
        <f>IFERROR(__xludf.DUMMYFUNCTION("""COMPUTED_VALUE"""),346.16)</f>
        <v>346.16</v>
      </c>
      <c r="M82" s="2">
        <f>IFERROR(__xludf.DUMMYFUNCTION("""COMPUTED_VALUE"""),45408.66666666667)</f>
        <v>45408.66667</v>
      </c>
      <c r="N82" s="1">
        <f>IFERROR(__xludf.DUMMYFUNCTION("""COMPUTED_VALUE"""),3415054.0)</f>
        <v>3415054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IFERROR(__xludf.DUMMYFUNCTION("""COMPUTED_VALUE"""),346.75)</f>
        <v>346.75</v>
      </c>
      <c r="D83" s="2">
        <f>IFERROR(__xludf.DUMMYFUNCTION("""COMPUTED_VALUE"""),45411.66666666667)</f>
        <v>45411.66667</v>
      </c>
      <c r="E83" s="1">
        <f>IFERROR(__xludf.DUMMYFUNCTION("""COMPUTED_VALUE"""),354.54)</f>
        <v>354.54</v>
      </c>
      <c r="G83" s="2">
        <f>IFERROR(__xludf.DUMMYFUNCTION("""COMPUTED_VALUE"""),45411.66666666667)</f>
        <v>45411.66667</v>
      </c>
      <c r="H83" s="1">
        <f>IFERROR(__xludf.DUMMYFUNCTION("""COMPUTED_VALUE"""),346.75)</f>
        <v>346.75</v>
      </c>
      <c r="J83" s="2">
        <f>IFERROR(__xludf.DUMMYFUNCTION("""COMPUTED_VALUE"""),45411.66666666667)</f>
        <v>45411.66667</v>
      </c>
      <c r="K83" s="1">
        <f>IFERROR(__xludf.DUMMYFUNCTION("""COMPUTED_VALUE"""),353.96)</f>
        <v>353.96</v>
      </c>
      <c r="M83" s="2">
        <f>IFERROR(__xludf.DUMMYFUNCTION("""COMPUTED_VALUE"""),45411.66666666667)</f>
        <v>45411.66667</v>
      </c>
      <c r="N83" s="1">
        <f>IFERROR(__xludf.DUMMYFUNCTION("""COMPUTED_VALUE"""),3446458.0)</f>
        <v>3446458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IFERROR(__xludf.DUMMYFUNCTION("""COMPUTED_VALUE"""),350.06)</f>
        <v>350.06</v>
      </c>
      <c r="D84" s="2">
        <f>IFERROR(__xludf.DUMMYFUNCTION("""COMPUTED_VALUE"""),45412.66666666667)</f>
        <v>45412.66667</v>
      </c>
      <c r="E84" s="1">
        <f>IFERROR(__xludf.DUMMYFUNCTION("""COMPUTED_VALUE"""),354.53)</f>
        <v>354.53</v>
      </c>
      <c r="G84" s="2">
        <f>IFERROR(__xludf.DUMMYFUNCTION("""COMPUTED_VALUE"""),45412.66666666667)</f>
        <v>45412.66667</v>
      </c>
      <c r="H84" s="1">
        <f>IFERROR(__xludf.DUMMYFUNCTION("""COMPUTED_VALUE"""),346.48)</f>
        <v>346.48</v>
      </c>
      <c r="J84" s="2">
        <f>IFERROR(__xludf.DUMMYFUNCTION("""COMPUTED_VALUE"""),45412.66666666667)</f>
        <v>45412.66667</v>
      </c>
      <c r="K84" s="1">
        <f>IFERROR(__xludf.DUMMYFUNCTION("""COMPUTED_VALUE"""),346.72)</f>
        <v>346.72</v>
      </c>
      <c r="M84" s="2">
        <f>IFERROR(__xludf.DUMMYFUNCTION("""COMPUTED_VALUE"""),45412.66666666667)</f>
        <v>45412.66667</v>
      </c>
      <c r="N84" s="1">
        <f>IFERROR(__xludf.DUMMYFUNCTION("""COMPUTED_VALUE"""),5096268.0)</f>
        <v>5096268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IFERROR(__xludf.DUMMYFUNCTION("""COMPUTED_VALUE"""),330.9)</f>
        <v>330.9</v>
      </c>
      <c r="D85" s="2">
        <f>IFERROR(__xludf.DUMMYFUNCTION("""COMPUTED_VALUE"""),45413.66666666667)</f>
        <v>45413.66667</v>
      </c>
      <c r="E85" s="1">
        <f>IFERROR(__xludf.DUMMYFUNCTION("""COMPUTED_VALUE"""),343.33)</f>
        <v>343.33</v>
      </c>
      <c r="G85" s="2">
        <f>IFERROR(__xludf.DUMMYFUNCTION("""COMPUTED_VALUE"""),45413.66666666667)</f>
        <v>45413.66667</v>
      </c>
      <c r="H85" s="1">
        <f>IFERROR(__xludf.DUMMYFUNCTION("""COMPUTED_VALUE"""),325.88)</f>
        <v>325.88</v>
      </c>
      <c r="J85" s="2">
        <f>IFERROR(__xludf.DUMMYFUNCTION("""COMPUTED_VALUE"""),45413.66666666667)</f>
        <v>45413.66667</v>
      </c>
      <c r="K85" s="1">
        <f>IFERROR(__xludf.DUMMYFUNCTION("""COMPUTED_VALUE"""),333.05)</f>
        <v>333.05</v>
      </c>
      <c r="M85" s="2">
        <f>IFERROR(__xludf.DUMMYFUNCTION("""COMPUTED_VALUE"""),45413.66666666667)</f>
        <v>45413.66667</v>
      </c>
      <c r="N85" s="1">
        <f>IFERROR(__xludf.DUMMYFUNCTION("""COMPUTED_VALUE"""),1.827581E7)</f>
        <v>18275810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IFERROR(__xludf.DUMMYFUNCTION("""COMPUTED_VALUE"""),334.93)</f>
        <v>334.93</v>
      </c>
      <c r="D86" s="2">
        <f>IFERROR(__xludf.DUMMYFUNCTION("""COMPUTED_VALUE"""),45414.66666666667)</f>
        <v>45414.66667</v>
      </c>
      <c r="E86" s="1">
        <f>IFERROR(__xludf.DUMMYFUNCTION("""COMPUTED_VALUE"""),337.58)</f>
        <v>337.58</v>
      </c>
      <c r="G86" s="2">
        <f>IFERROR(__xludf.DUMMYFUNCTION("""COMPUTED_VALUE"""),45414.66666666667)</f>
        <v>45414.66667</v>
      </c>
      <c r="H86" s="1">
        <f>IFERROR(__xludf.DUMMYFUNCTION("""COMPUTED_VALUE"""),327.34)</f>
        <v>327.34</v>
      </c>
      <c r="J86" s="2">
        <f>IFERROR(__xludf.DUMMYFUNCTION("""COMPUTED_VALUE"""),45414.66666666667)</f>
        <v>45414.66667</v>
      </c>
      <c r="K86" s="1">
        <f>IFERROR(__xludf.DUMMYFUNCTION("""COMPUTED_VALUE"""),336.12)</f>
        <v>336.12</v>
      </c>
      <c r="M86" s="2">
        <f>IFERROR(__xludf.DUMMYFUNCTION("""COMPUTED_VALUE"""),45414.66666666667)</f>
        <v>45414.66667</v>
      </c>
      <c r="N86" s="1">
        <f>IFERROR(__xludf.DUMMYFUNCTION("""COMPUTED_VALUE"""),7565716.0)</f>
        <v>7565716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IFERROR(__xludf.DUMMYFUNCTION("""COMPUTED_VALUE"""),339.27)</f>
        <v>339.27</v>
      </c>
      <c r="D87" s="2">
        <f>IFERROR(__xludf.DUMMYFUNCTION("""COMPUTED_VALUE"""),45415.66666666667)</f>
        <v>45415.66667</v>
      </c>
      <c r="E87" s="1">
        <f>IFERROR(__xludf.DUMMYFUNCTION("""COMPUTED_VALUE"""),347.62)</f>
        <v>347.62</v>
      </c>
      <c r="G87" s="2">
        <f>IFERROR(__xludf.DUMMYFUNCTION("""COMPUTED_VALUE"""),45415.66666666667)</f>
        <v>45415.66667</v>
      </c>
      <c r="H87" s="1">
        <f>IFERROR(__xludf.DUMMYFUNCTION("""COMPUTED_VALUE"""),337.14)</f>
        <v>337.14</v>
      </c>
      <c r="J87" s="2">
        <f>IFERROR(__xludf.DUMMYFUNCTION("""COMPUTED_VALUE"""),45415.66666666667)</f>
        <v>45415.66667</v>
      </c>
      <c r="K87" s="1">
        <f>IFERROR(__xludf.DUMMYFUNCTION("""COMPUTED_VALUE"""),337.83)</f>
        <v>337.83</v>
      </c>
      <c r="M87" s="2">
        <f>IFERROR(__xludf.DUMMYFUNCTION("""COMPUTED_VALUE"""),45415.66666666667)</f>
        <v>45415.66667</v>
      </c>
      <c r="N87" s="1">
        <f>IFERROR(__xludf.DUMMYFUNCTION("""COMPUTED_VALUE"""),5830428.0)</f>
        <v>5830428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IFERROR(__xludf.DUMMYFUNCTION("""COMPUTED_VALUE"""),337.86)</f>
        <v>337.86</v>
      </c>
      <c r="D88" s="2">
        <f>IFERROR(__xludf.DUMMYFUNCTION("""COMPUTED_VALUE"""),45418.66666666667)</f>
        <v>45418.66667</v>
      </c>
      <c r="E88" s="1">
        <f>IFERROR(__xludf.DUMMYFUNCTION("""COMPUTED_VALUE"""),342.35)</f>
        <v>342.35</v>
      </c>
      <c r="G88" s="2">
        <f>IFERROR(__xludf.DUMMYFUNCTION("""COMPUTED_VALUE"""),45418.66666666667)</f>
        <v>45418.66667</v>
      </c>
      <c r="H88" s="1">
        <f>IFERROR(__xludf.DUMMYFUNCTION("""COMPUTED_VALUE"""),336.3)</f>
        <v>336.3</v>
      </c>
      <c r="J88" s="2">
        <f>IFERROR(__xludf.DUMMYFUNCTION("""COMPUTED_VALUE"""),45418.66666666667)</f>
        <v>45418.66667</v>
      </c>
      <c r="K88" s="1">
        <f>IFERROR(__xludf.DUMMYFUNCTION("""COMPUTED_VALUE"""),337.94)</f>
        <v>337.94</v>
      </c>
      <c r="M88" s="2">
        <f>IFERROR(__xludf.DUMMYFUNCTION("""COMPUTED_VALUE"""),45418.66666666667)</f>
        <v>45418.66667</v>
      </c>
      <c r="N88" s="1">
        <f>IFERROR(__xludf.DUMMYFUNCTION("""COMPUTED_VALUE"""),5912061.0)</f>
        <v>5912061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IFERROR(__xludf.DUMMYFUNCTION("""COMPUTED_VALUE"""),338.52)</f>
        <v>338.52</v>
      </c>
      <c r="D89" s="2">
        <f>IFERROR(__xludf.DUMMYFUNCTION("""COMPUTED_VALUE"""),45419.66666666667)</f>
        <v>45419.66667</v>
      </c>
      <c r="E89" s="1">
        <f>IFERROR(__xludf.DUMMYFUNCTION("""COMPUTED_VALUE"""),354.3)</f>
        <v>354.3</v>
      </c>
      <c r="G89" s="2">
        <f>IFERROR(__xludf.DUMMYFUNCTION("""COMPUTED_VALUE"""),45419.66666666667)</f>
        <v>45419.66667</v>
      </c>
      <c r="H89" s="1">
        <f>IFERROR(__xludf.DUMMYFUNCTION("""COMPUTED_VALUE"""),338.52)</f>
        <v>338.52</v>
      </c>
      <c r="J89" s="2">
        <f>IFERROR(__xludf.DUMMYFUNCTION("""COMPUTED_VALUE"""),45419.66666666667)</f>
        <v>45419.66667</v>
      </c>
      <c r="K89" s="1">
        <f>IFERROR(__xludf.DUMMYFUNCTION("""COMPUTED_VALUE"""),343.48)</f>
        <v>343.48</v>
      </c>
      <c r="M89" s="2">
        <f>IFERROR(__xludf.DUMMYFUNCTION("""COMPUTED_VALUE"""),45419.66666666667)</f>
        <v>45419.66667</v>
      </c>
      <c r="N89" s="1">
        <f>IFERROR(__xludf.DUMMYFUNCTION("""COMPUTED_VALUE"""),6282471.0)</f>
        <v>6282471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IFERROR(__xludf.DUMMYFUNCTION("""COMPUTED_VALUE"""),343.48)</f>
        <v>343.48</v>
      </c>
      <c r="D90" s="2">
        <f>IFERROR(__xludf.DUMMYFUNCTION("""COMPUTED_VALUE"""),45420.66666666667)</f>
        <v>45420.66667</v>
      </c>
      <c r="E90" s="1">
        <f>IFERROR(__xludf.DUMMYFUNCTION("""COMPUTED_VALUE"""),343.48)</f>
        <v>343.48</v>
      </c>
      <c r="G90" s="2">
        <f>IFERROR(__xludf.DUMMYFUNCTION("""COMPUTED_VALUE"""),45420.66666666667)</f>
        <v>45420.66667</v>
      </c>
      <c r="H90" s="1">
        <f>IFERROR(__xludf.DUMMYFUNCTION("""COMPUTED_VALUE"""),337.1)</f>
        <v>337.1</v>
      </c>
      <c r="J90" s="2">
        <f>IFERROR(__xludf.DUMMYFUNCTION("""COMPUTED_VALUE"""),45420.66666666667)</f>
        <v>45420.66667</v>
      </c>
      <c r="K90" s="1">
        <f>IFERROR(__xludf.DUMMYFUNCTION("""COMPUTED_VALUE"""),343.26)</f>
        <v>343.26</v>
      </c>
      <c r="M90" s="2">
        <f>IFERROR(__xludf.DUMMYFUNCTION("""COMPUTED_VALUE"""),45420.66666666667)</f>
        <v>45420.66667</v>
      </c>
      <c r="N90" s="1">
        <f>IFERROR(__xludf.DUMMYFUNCTION("""COMPUTED_VALUE"""),4466764.0)</f>
        <v>4466764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IFERROR(__xludf.DUMMYFUNCTION("""COMPUTED_VALUE"""),343.26)</f>
        <v>343.26</v>
      </c>
      <c r="D91" s="2">
        <f>IFERROR(__xludf.DUMMYFUNCTION("""COMPUTED_VALUE"""),45421.66666666667)</f>
        <v>45421.66667</v>
      </c>
      <c r="E91" s="1">
        <f>IFERROR(__xludf.DUMMYFUNCTION("""COMPUTED_VALUE"""),351.39)</f>
        <v>351.39</v>
      </c>
      <c r="G91" s="2">
        <f>IFERROR(__xludf.DUMMYFUNCTION("""COMPUTED_VALUE"""),45421.66666666667)</f>
        <v>45421.66667</v>
      </c>
      <c r="H91" s="1">
        <f>IFERROR(__xludf.DUMMYFUNCTION("""COMPUTED_VALUE"""),342.27)</f>
        <v>342.27</v>
      </c>
      <c r="J91" s="2">
        <f>IFERROR(__xludf.DUMMYFUNCTION("""COMPUTED_VALUE"""),45421.66666666667)</f>
        <v>45421.66667</v>
      </c>
      <c r="K91" s="1">
        <f>IFERROR(__xludf.DUMMYFUNCTION("""COMPUTED_VALUE"""),351.39)</f>
        <v>351.39</v>
      </c>
      <c r="M91" s="2">
        <f>IFERROR(__xludf.DUMMYFUNCTION("""COMPUTED_VALUE"""),45421.66666666667)</f>
        <v>45421.66667</v>
      </c>
      <c r="N91" s="1">
        <f>IFERROR(__xludf.DUMMYFUNCTION("""COMPUTED_VALUE"""),3754112.0)</f>
        <v>3754112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IFERROR(__xludf.DUMMYFUNCTION("""COMPUTED_VALUE"""),351.41)</f>
        <v>351.41</v>
      </c>
      <c r="D92" s="2">
        <f>IFERROR(__xludf.DUMMYFUNCTION("""COMPUTED_VALUE"""),45422.66666666667)</f>
        <v>45422.66667</v>
      </c>
      <c r="E92" s="1">
        <f>IFERROR(__xludf.DUMMYFUNCTION("""COMPUTED_VALUE"""),353.35)</f>
        <v>353.35</v>
      </c>
      <c r="G92" s="2">
        <f>IFERROR(__xludf.DUMMYFUNCTION("""COMPUTED_VALUE"""),45422.66666666667)</f>
        <v>45422.66667</v>
      </c>
      <c r="H92" s="1">
        <f>IFERROR(__xludf.DUMMYFUNCTION("""COMPUTED_VALUE"""),350.02)</f>
        <v>350.02</v>
      </c>
      <c r="J92" s="2">
        <f>IFERROR(__xludf.DUMMYFUNCTION("""COMPUTED_VALUE"""),45422.66666666667)</f>
        <v>45422.66667</v>
      </c>
      <c r="K92" s="1">
        <f>IFERROR(__xludf.DUMMYFUNCTION("""COMPUTED_VALUE"""),352.42)</f>
        <v>352.42</v>
      </c>
      <c r="M92" s="2">
        <f>IFERROR(__xludf.DUMMYFUNCTION("""COMPUTED_VALUE"""),45422.66666666667)</f>
        <v>45422.66667</v>
      </c>
      <c r="N92" s="1">
        <f>IFERROR(__xludf.DUMMYFUNCTION("""COMPUTED_VALUE"""),4875185.0)</f>
        <v>4875185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IFERROR(__xludf.DUMMYFUNCTION("""COMPUTED_VALUE"""),352.42)</f>
        <v>352.42</v>
      </c>
      <c r="D93" s="2">
        <f>IFERROR(__xludf.DUMMYFUNCTION("""COMPUTED_VALUE"""),45425.66666666667)</f>
        <v>45425.66667</v>
      </c>
      <c r="E93" s="1">
        <f>IFERROR(__xludf.DUMMYFUNCTION("""COMPUTED_VALUE"""),355.05)</f>
        <v>355.05</v>
      </c>
      <c r="G93" s="2">
        <f>IFERROR(__xludf.DUMMYFUNCTION("""COMPUTED_VALUE"""),45425.66666666667)</f>
        <v>45425.66667</v>
      </c>
      <c r="H93" s="1">
        <f>IFERROR(__xludf.DUMMYFUNCTION("""COMPUTED_VALUE"""),348.05)</f>
        <v>348.05</v>
      </c>
      <c r="J93" s="2">
        <f>IFERROR(__xludf.DUMMYFUNCTION("""COMPUTED_VALUE"""),45425.66666666667)</f>
        <v>45425.66667</v>
      </c>
      <c r="K93" s="1">
        <f>IFERROR(__xludf.DUMMYFUNCTION("""COMPUTED_VALUE"""),348.09)</f>
        <v>348.09</v>
      </c>
      <c r="M93" s="2">
        <f>IFERROR(__xludf.DUMMYFUNCTION("""COMPUTED_VALUE"""),45425.66666666667)</f>
        <v>45425.66667</v>
      </c>
      <c r="N93" s="1">
        <f>IFERROR(__xludf.DUMMYFUNCTION("""COMPUTED_VALUE"""),3969610.0)</f>
        <v>3969610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IFERROR(__xludf.DUMMYFUNCTION("""COMPUTED_VALUE"""),348.09)</f>
        <v>348.09</v>
      </c>
      <c r="D94" s="2">
        <f>IFERROR(__xludf.DUMMYFUNCTION("""COMPUTED_VALUE"""),45426.66666666667)</f>
        <v>45426.66667</v>
      </c>
      <c r="E94" s="1">
        <f>IFERROR(__xludf.DUMMYFUNCTION("""COMPUTED_VALUE"""),352.92)</f>
        <v>352.92</v>
      </c>
      <c r="G94" s="2">
        <f>IFERROR(__xludf.DUMMYFUNCTION("""COMPUTED_VALUE"""),45426.66666666667)</f>
        <v>45426.66667</v>
      </c>
      <c r="H94" s="1">
        <f>IFERROR(__xludf.DUMMYFUNCTION("""COMPUTED_VALUE"""),347.69)</f>
        <v>347.69</v>
      </c>
      <c r="J94" s="2">
        <f>IFERROR(__xludf.DUMMYFUNCTION("""COMPUTED_VALUE"""),45426.66666666667)</f>
        <v>45426.66667</v>
      </c>
      <c r="K94" s="1">
        <f>IFERROR(__xludf.DUMMYFUNCTION("""COMPUTED_VALUE"""),350.86)</f>
        <v>350.86</v>
      </c>
      <c r="M94" s="2">
        <f>IFERROR(__xludf.DUMMYFUNCTION("""COMPUTED_VALUE"""),45426.66666666667)</f>
        <v>45426.66667</v>
      </c>
      <c r="N94" s="1">
        <f>IFERROR(__xludf.DUMMYFUNCTION("""COMPUTED_VALUE"""),4633906.0)</f>
        <v>4633906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IFERROR(__xludf.DUMMYFUNCTION("""COMPUTED_VALUE"""),354.15)</f>
        <v>354.15</v>
      </c>
      <c r="D95" s="2">
        <f>IFERROR(__xludf.DUMMYFUNCTION("""COMPUTED_VALUE"""),45427.66666666667)</f>
        <v>45427.66667</v>
      </c>
      <c r="E95" s="1">
        <f>IFERROR(__xludf.DUMMYFUNCTION("""COMPUTED_VALUE"""),358.22)</f>
        <v>358.22</v>
      </c>
      <c r="G95" s="2">
        <f>IFERROR(__xludf.DUMMYFUNCTION("""COMPUTED_VALUE"""),45427.66666666667)</f>
        <v>45427.66667</v>
      </c>
      <c r="H95" s="1">
        <f>IFERROR(__xludf.DUMMYFUNCTION("""COMPUTED_VALUE"""),352.72)</f>
        <v>352.72</v>
      </c>
      <c r="J95" s="2">
        <f>IFERROR(__xludf.DUMMYFUNCTION("""COMPUTED_VALUE"""),45427.66666666667)</f>
        <v>45427.66667</v>
      </c>
      <c r="K95" s="1">
        <f>IFERROR(__xludf.DUMMYFUNCTION("""COMPUTED_VALUE"""),352.96)</f>
        <v>352.96</v>
      </c>
      <c r="M95" s="2">
        <f>IFERROR(__xludf.DUMMYFUNCTION("""COMPUTED_VALUE"""),45427.66666666667)</f>
        <v>45427.66667</v>
      </c>
      <c r="N95" s="1">
        <f>IFERROR(__xludf.DUMMYFUNCTION("""COMPUTED_VALUE"""),4568942.0)</f>
        <v>4568942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IFERROR(__xludf.DUMMYFUNCTION("""COMPUTED_VALUE"""),352.96)</f>
        <v>352.96</v>
      </c>
      <c r="D96" s="2">
        <f>IFERROR(__xludf.DUMMYFUNCTION("""COMPUTED_VALUE"""),45428.66666666667)</f>
        <v>45428.66667</v>
      </c>
      <c r="E96" s="1">
        <f>IFERROR(__xludf.DUMMYFUNCTION("""COMPUTED_VALUE"""),352.96)</f>
        <v>352.96</v>
      </c>
      <c r="G96" s="2">
        <f>IFERROR(__xludf.DUMMYFUNCTION("""COMPUTED_VALUE"""),45428.66666666667)</f>
        <v>45428.66667</v>
      </c>
      <c r="H96" s="1">
        <f>IFERROR(__xludf.DUMMYFUNCTION("""COMPUTED_VALUE"""),345.42)</f>
        <v>345.42</v>
      </c>
      <c r="J96" s="2">
        <f>IFERROR(__xludf.DUMMYFUNCTION("""COMPUTED_VALUE"""),45428.66666666667)</f>
        <v>45428.66667</v>
      </c>
      <c r="K96" s="1">
        <f>IFERROR(__xludf.DUMMYFUNCTION("""COMPUTED_VALUE"""),345.46)</f>
        <v>345.46</v>
      </c>
      <c r="M96" s="2">
        <f>IFERROR(__xludf.DUMMYFUNCTION("""COMPUTED_VALUE"""),45428.66666666667)</f>
        <v>45428.66667</v>
      </c>
      <c r="N96" s="1">
        <f>IFERROR(__xludf.DUMMYFUNCTION("""COMPUTED_VALUE"""),4181534.0)</f>
        <v>4181534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IFERROR(__xludf.DUMMYFUNCTION("""COMPUTED_VALUE"""),345.46)</f>
        <v>345.46</v>
      </c>
      <c r="D97" s="2">
        <f>IFERROR(__xludf.DUMMYFUNCTION("""COMPUTED_VALUE"""),45429.66666666667)</f>
        <v>45429.66667</v>
      </c>
      <c r="E97" s="1">
        <f>IFERROR(__xludf.DUMMYFUNCTION("""COMPUTED_VALUE"""),347.14)</f>
        <v>347.14</v>
      </c>
      <c r="G97" s="2">
        <f>IFERROR(__xludf.DUMMYFUNCTION("""COMPUTED_VALUE"""),45429.66666666667)</f>
        <v>45429.66667</v>
      </c>
      <c r="H97" s="1">
        <f>IFERROR(__xludf.DUMMYFUNCTION("""COMPUTED_VALUE"""),343.91)</f>
        <v>343.91</v>
      </c>
      <c r="J97" s="2">
        <f>IFERROR(__xludf.DUMMYFUNCTION("""COMPUTED_VALUE"""),45429.66666666667)</f>
        <v>45429.66667</v>
      </c>
      <c r="K97" s="1">
        <f>IFERROR(__xludf.DUMMYFUNCTION("""COMPUTED_VALUE"""),346.3)</f>
        <v>346.3</v>
      </c>
      <c r="M97" s="2">
        <f>IFERROR(__xludf.DUMMYFUNCTION("""COMPUTED_VALUE"""),45429.66666666667)</f>
        <v>45429.66667</v>
      </c>
      <c r="N97" s="1">
        <f>IFERROR(__xludf.DUMMYFUNCTION("""COMPUTED_VALUE"""),7239753.0)</f>
        <v>7239753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IFERROR(__xludf.DUMMYFUNCTION("""COMPUTED_VALUE"""),346.3)</f>
        <v>346.3</v>
      </c>
      <c r="D98" s="2">
        <f>IFERROR(__xludf.DUMMYFUNCTION("""COMPUTED_VALUE"""),45432.66666666667)</f>
        <v>45432.66667</v>
      </c>
      <c r="E98" s="1">
        <f>IFERROR(__xludf.DUMMYFUNCTION("""COMPUTED_VALUE"""),346.7)</f>
        <v>346.7</v>
      </c>
      <c r="G98" s="2">
        <f>IFERROR(__xludf.DUMMYFUNCTION("""COMPUTED_VALUE"""),45432.66666666667)</f>
        <v>45432.66667</v>
      </c>
      <c r="H98" s="1">
        <f>IFERROR(__xludf.DUMMYFUNCTION("""COMPUTED_VALUE"""),342.94)</f>
        <v>342.94</v>
      </c>
      <c r="J98" s="2">
        <f>IFERROR(__xludf.DUMMYFUNCTION("""COMPUTED_VALUE"""),45432.66666666667)</f>
        <v>45432.66667</v>
      </c>
      <c r="K98" s="1">
        <f>IFERROR(__xludf.DUMMYFUNCTION("""COMPUTED_VALUE"""),343.75)</f>
        <v>343.75</v>
      </c>
      <c r="M98" s="2">
        <f>IFERROR(__xludf.DUMMYFUNCTION("""COMPUTED_VALUE"""),45432.66666666667)</f>
        <v>45432.66667</v>
      </c>
      <c r="N98" s="1">
        <f>IFERROR(__xludf.DUMMYFUNCTION("""COMPUTED_VALUE"""),3100017.0)</f>
        <v>3100017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IFERROR(__xludf.DUMMYFUNCTION("""COMPUTED_VALUE"""),343.96)</f>
        <v>343.96</v>
      </c>
      <c r="D99" s="2">
        <f>IFERROR(__xludf.DUMMYFUNCTION("""COMPUTED_VALUE"""),45433.66666666667)</f>
        <v>45433.66667</v>
      </c>
      <c r="E99" s="1">
        <f>IFERROR(__xludf.DUMMYFUNCTION("""COMPUTED_VALUE"""),343.96)</f>
        <v>343.96</v>
      </c>
      <c r="G99" s="2">
        <f>IFERROR(__xludf.DUMMYFUNCTION("""COMPUTED_VALUE"""),45433.66666666667)</f>
        <v>45433.66667</v>
      </c>
      <c r="H99" s="1">
        <f>IFERROR(__xludf.DUMMYFUNCTION("""COMPUTED_VALUE"""),339.03)</f>
        <v>339.03</v>
      </c>
      <c r="J99" s="2">
        <f>IFERROR(__xludf.DUMMYFUNCTION("""COMPUTED_VALUE"""),45433.66666666667)</f>
        <v>45433.66667</v>
      </c>
      <c r="K99" s="1">
        <f>IFERROR(__xludf.DUMMYFUNCTION("""COMPUTED_VALUE"""),342.55)</f>
        <v>342.55</v>
      </c>
      <c r="M99" s="2">
        <f>IFERROR(__xludf.DUMMYFUNCTION("""COMPUTED_VALUE"""),45433.66666666667)</f>
        <v>45433.66667</v>
      </c>
      <c r="N99" s="1">
        <f>IFERROR(__xludf.DUMMYFUNCTION("""COMPUTED_VALUE"""),6275449.0)</f>
        <v>6275449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IFERROR(__xludf.DUMMYFUNCTION("""COMPUTED_VALUE"""),342.33)</f>
        <v>342.33</v>
      </c>
      <c r="D100" s="2">
        <f>IFERROR(__xludf.DUMMYFUNCTION("""COMPUTED_VALUE"""),45434.66666666667)</f>
        <v>45434.66667</v>
      </c>
      <c r="E100" s="1">
        <f>IFERROR(__xludf.DUMMYFUNCTION("""COMPUTED_VALUE"""),342.33)</f>
        <v>342.33</v>
      </c>
      <c r="G100" s="2">
        <f>IFERROR(__xludf.DUMMYFUNCTION("""COMPUTED_VALUE"""),45434.66666666667)</f>
        <v>45434.66667</v>
      </c>
      <c r="H100" s="1">
        <f>IFERROR(__xludf.DUMMYFUNCTION("""COMPUTED_VALUE"""),332.96)</f>
        <v>332.96</v>
      </c>
      <c r="J100" s="2">
        <f>IFERROR(__xludf.DUMMYFUNCTION("""COMPUTED_VALUE"""),45434.66666666667)</f>
        <v>45434.66667</v>
      </c>
      <c r="K100" s="1">
        <f>IFERROR(__xludf.DUMMYFUNCTION("""COMPUTED_VALUE"""),333.64)</f>
        <v>333.64</v>
      </c>
      <c r="M100" s="2">
        <f>IFERROR(__xludf.DUMMYFUNCTION("""COMPUTED_VALUE"""),45434.66666666667)</f>
        <v>45434.66667</v>
      </c>
      <c r="N100" s="1">
        <f>IFERROR(__xludf.DUMMYFUNCTION("""COMPUTED_VALUE"""),4781988.0)</f>
        <v>4781988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IFERROR(__xludf.DUMMYFUNCTION("""COMPUTED_VALUE"""),333.64)</f>
        <v>333.64</v>
      </c>
      <c r="D101" s="2">
        <f>IFERROR(__xludf.DUMMYFUNCTION("""COMPUTED_VALUE"""),45435.66666666667)</f>
        <v>45435.66667</v>
      </c>
      <c r="E101" s="1">
        <f>IFERROR(__xludf.DUMMYFUNCTION("""COMPUTED_VALUE"""),334.33)</f>
        <v>334.33</v>
      </c>
      <c r="G101" s="2">
        <f>IFERROR(__xludf.DUMMYFUNCTION("""COMPUTED_VALUE"""),45435.66666666667)</f>
        <v>45435.66667</v>
      </c>
      <c r="H101" s="1">
        <f>IFERROR(__xludf.DUMMYFUNCTION("""COMPUTED_VALUE"""),324.77)</f>
        <v>324.77</v>
      </c>
      <c r="J101" s="2">
        <f>IFERROR(__xludf.DUMMYFUNCTION("""COMPUTED_VALUE"""),45435.66666666667)</f>
        <v>45435.66667</v>
      </c>
      <c r="K101" s="1">
        <f>IFERROR(__xludf.DUMMYFUNCTION("""COMPUTED_VALUE"""),325.5)</f>
        <v>325.5</v>
      </c>
      <c r="M101" s="2">
        <f>IFERROR(__xludf.DUMMYFUNCTION("""COMPUTED_VALUE"""),45435.66666666667)</f>
        <v>45435.66667</v>
      </c>
      <c r="N101" s="1">
        <f>IFERROR(__xludf.DUMMYFUNCTION("""COMPUTED_VALUE"""),4448775.0)</f>
        <v>4448775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IFERROR(__xludf.DUMMYFUNCTION("""COMPUTED_VALUE"""),327.96)</f>
        <v>327.96</v>
      </c>
      <c r="D102" s="2">
        <f>IFERROR(__xludf.DUMMYFUNCTION("""COMPUTED_VALUE"""),45436.66666666667)</f>
        <v>45436.66667</v>
      </c>
      <c r="E102" s="1">
        <f>IFERROR(__xludf.DUMMYFUNCTION("""COMPUTED_VALUE"""),329.44)</f>
        <v>329.44</v>
      </c>
      <c r="G102" s="2">
        <f>IFERROR(__xludf.DUMMYFUNCTION("""COMPUTED_VALUE"""),45436.66666666667)</f>
        <v>45436.66667</v>
      </c>
      <c r="H102" s="1">
        <f>IFERROR(__xludf.DUMMYFUNCTION("""COMPUTED_VALUE"""),325.85)</f>
        <v>325.85</v>
      </c>
      <c r="J102" s="2">
        <f>IFERROR(__xludf.DUMMYFUNCTION("""COMPUTED_VALUE"""),45436.66666666667)</f>
        <v>45436.66667</v>
      </c>
      <c r="K102" s="1">
        <f>IFERROR(__xludf.DUMMYFUNCTION("""COMPUTED_VALUE"""),327.11)</f>
        <v>327.11</v>
      </c>
      <c r="M102" s="2">
        <f>IFERROR(__xludf.DUMMYFUNCTION("""COMPUTED_VALUE"""),45436.66666666667)</f>
        <v>45436.66667</v>
      </c>
      <c r="N102" s="1">
        <f>IFERROR(__xludf.DUMMYFUNCTION("""COMPUTED_VALUE"""),4655006.0)</f>
        <v>4655006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IFERROR(__xludf.DUMMYFUNCTION("""COMPUTED_VALUE"""),327.11)</f>
        <v>327.11</v>
      </c>
      <c r="D103" s="2">
        <f>IFERROR(__xludf.DUMMYFUNCTION("""COMPUTED_VALUE"""),45440.66666666667)</f>
        <v>45440.66667</v>
      </c>
      <c r="E103" s="1">
        <f>IFERROR(__xludf.DUMMYFUNCTION("""COMPUTED_VALUE"""),329.68)</f>
        <v>329.68</v>
      </c>
      <c r="G103" s="2">
        <f>IFERROR(__xludf.DUMMYFUNCTION("""COMPUTED_VALUE"""),45440.66666666667)</f>
        <v>45440.66667</v>
      </c>
      <c r="H103" s="1">
        <f>IFERROR(__xludf.DUMMYFUNCTION("""COMPUTED_VALUE"""),322.37)</f>
        <v>322.37</v>
      </c>
      <c r="J103" s="2">
        <f>IFERROR(__xludf.DUMMYFUNCTION("""COMPUTED_VALUE"""),45440.66666666667)</f>
        <v>45440.66667</v>
      </c>
      <c r="K103" s="1">
        <f>IFERROR(__xludf.DUMMYFUNCTION("""COMPUTED_VALUE"""),324.7)</f>
        <v>324.7</v>
      </c>
      <c r="M103" s="2">
        <f>IFERROR(__xludf.DUMMYFUNCTION("""COMPUTED_VALUE"""),45440.66666666667)</f>
        <v>45440.66667</v>
      </c>
      <c r="N103" s="1">
        <f>IFERROR(__xludf.DUMMYFUNCTION("""COMPUTED_VALUE"""),5689376.0)</f>
        <v>5689376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IFERROR(__xludf.DUMMYFUNCTION("""COMPUTED_VALUE"""),323.03)</f>
        <v>323.03</v>
      </c>
      <c r="D104" s="2">
        <f>IFERROR(__xludf.DUMMYFUNCTION("""COMPUTED_VALUE"""),45441.66666666667)</f>
        <v>45441.66667</v>
      </c>
      <c r="E104" s="1">
        <f>IFERROR(__xludf.DUMMYFUNCTION("""COMPUTED_VALUE"""),326.27)</f>
        <v>326.27</v>
      </c>
      <c r="G104" s="2">
        <f>IFERROR(__xludf.DUMMYFUNCTION("""COMPUTED_VALUE"""),45441.66666666667)</f>
        <v>45441.66667</v>
      </c>
      <c r="H104" s="1">
        <f>IFERROR(__xludf.DUMMYFUNCTION("""COMPUTED_VALUE"""),320.39)</f>
        <v>320.39</v>
      </c>
      <c r="J104" s="2">
        <f>IFERROR(__xludf.DUMMYFUNCTION("""COMPUTED_VALUE"""),45441.66666666667)</f>
        <v>45441.66667</v>
      </c>
      <c r="K104" s="1">
        <f>IFERROR(__xludf.DUMMYFUNCTION("""COMPUTED_VALUE"""),326.0)</f>
        <v>326</v>
      </c>
      <c r="M104" s="2">
        <f>IFERROR(__xludf.DUMMYFUNCTION("""COMPUTED_VALUE"""),45441.66666666667)</f>
        <v>45441.66667</v>
      </c>
      <c r="N104" s="1">
        <f>IFERROR(__xludf.DUMMYFUNCTION("""COMPUTED_VALUE"""),5290534.0)</f>
        <v>5290534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IFERROR(__xludf.DUMMYFUNCTION("""COMPUTED_VALUE"""),327.01)</f>
        <v>327.01</v>
      </c>
      <c r="D105" s="2">
        <f>IFERROR(__xludf.DUMMYFUNCTION("""COMPUTED_VALUE"""),45442.66666666667)</f>
        <v>45442.66667</v>
      </c>
      <c r="E105" s="1">
        <f>IFERROR(__xludf.DUMMYFUNCTION("""COMPUTED_VALUE"""),333.68)</f>
        <v>333.68</v>
      </c>
      <c r="G105" s="2">
        <f>IFERROR(__xludf.DUMMYFUNCTION("""COMPUTED_VALUE"""),45442.66666666667)</f>
        <v>45442.66667</v>
      </c>
      <c r="H105" s="1">
        <f>IFERROR(__xludf.DUMMYFUNCTION("""COMPUTED_VALUE"""),326.0)</f>
        <v>326</v>
      </c>
      <c r="J105" s="2">
        <f>IFERROR(__xludf.DUMMYFUNCTION("""COMPUTED_VALUE"""),45442.66666666667)</f>
        <v>45442.66667</v>
      </c>
      <c r="K105" s="1">
        <f>IFERROR(__xludf.DUMMYFUNCTION("""COMPUTED_VALUE"""),332.77)</f>
        <v>332.77</v>
      </c>
      <c r="M105" s="2">
        <f>IFERROR(__xludf.DUMMYFUNCTION("""COMPUTED_VALUE"""),45442.66666666667)</f>
        <v>45442.66667</v>
      </c>
      <c r="N105" s="1">
        <f>IFERROR(__xludf.DUMMYFUNCTION("""COMPUTED_VALUE"""),5746726.0)</f>
        <v>5746726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IFERROR(__xludf.DUMMYFUNCTION("""COMPUTED_VALUE"""),332.77)</f>
        <v>332.77</v>
      </c>
      <c r="D106" s="2">
        <f>IFERROR(__xludf.DUMMYFUNCTION("""COMPUTED_VALUE"""),45443.66666666667)</f>
        <v>45443.66667</v>
      </c>
      <c r="E106" s="1">
        <f>IFERROR(__xludf.DUMMYFUNCTION("""COMPUTED_VALUE"""),340.96)</f>
        <v>340.96</v>
      </c>
      <c r="G106" s="2">
        <f>IFERROR(__xludf.DUMMYFUNCTION("""COMPUTED_VALUE"""),45443.66666666667)</f>
        <v>45443.66667</v>
      </c>
      <c r="H106" s="1">
        <f>IFERROR(__xludf.DUMMYFUNCTION("""COMPUTED_VALUE"""),332.77)</f>
        <v>332.77</v>
      </c>
      <c r="J106" s="2">
        <f>IFERROR(__xludf.DUMMYFUNCTION("""COMPUTED_VALUE"""),45443.66666666667)</f>
        <v>45443.66667</v>
      </c>
      <c r="K106" s="1">
        <f>IFERROR(__xludf.DUMMYFUNCTION("""COMPUTED_VALUE"""),340.86)</f>
        <v>340.86</v>
      </c>
      <c r="M106" s="2">
        <f>IFERROR(__xludf.DUMMYFUNCTION("""COMPUTED_VALUE"""),45443.66666666667)</f>
        <v>45443.66667</v>
      </c>
      <c r="N106" s="1">
        <f>IFERROR(__xludf.DUMMYFUNCTION("""COMPUTED_VALUE"""),1.544625E7)</f>
        <v>15446250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IFERROR(__xludf.DUMMYFUNCTION("""COMPUTED_VALUE"""),341.66)</f>
        <v>341.66</v>
      </c>
      <c r="D107" s="2">
        <f>IFERROR(__xludf.DUMMYFUNCTION("""COMPUTED_VALUE"""),45446.66666666667)</f>
        <v>45446.66667</v>
      </c>
      <c r="E107" s="1">
        <f>IFERROR(__xludf.DUMMYFUNCTION("""COMPUTED_VALUE"""),343.38)</f>
        <v>343.38</v>
      </c>
      <c r="G107" s="2">
        <f>IFERROR(__xludf.DUMMYFUNCTION("""COMPUTED_VALUE"""),45446.66666666667)</f>
        <v>45446.66667</v>
      </c>
      <c r="H107" s="1">
        <f>IFERROR(__xludf.DUMMYFUNCTION("""COMPUTED_VALUE"""),337.5)</f>
        <v>337.5</v>
      </c>
      <c r="J107" s="2">
        <f>IFERROR(__xludf.DUMMYFUNCTION("""COMPUTED_VALUE"""),45446.66666666667)</f>
        <v>45446.66667</v>
      </c>
      <c r="K107" s="1">
        <f>IFERROR(__xludf.DUMMYFUNCTION("""COMPUTED_VALUE"""),340.86)</f>
        <v>340.86</v>
      </c>
      <c r="M107" s="2">
        <f>IFERROR(__xludf.DUMMYFUNCTION("""COMPUTED_VALUE"""),45446.66666666667)</f>
        <v>45446.66667</v>
      </c>
      <c r="N107" s="1">
        <f>IFERROR(__xludf.DUMMYFUNCTION("""COMPUTED_VALUE"""),5634469.0)</f>
        <v>5634469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IFERROR(__xludf.DUMMYFUNCTION("""COMPUTED_VALUE"""),336.07)</f>
        <v>336.07</v>
      </c>
      <c r="D108" s="2">
        <f>IFERROR(__xludf.DUMMYFUNCTION("""COMPUTED_VALUE"""),45447.66666666667)</f>
        <v>45447.66667</v>
      </c>
      <c r="E108" s="1">
        <f>IFERROR(__xludf.DUMMYFUNCTION("""COMPUTED_VALUE"""),340.05)</f>
        <v>340.05</v>
      </c>
      <c r="G108" s="2">
        <f>IFERROR(__xludf.DUMMYFUNCTION("""COMPUTED_VALUE"""),45447.66666666667)</f>
        <v>45447.66667</v>
      </c>
      <c r="H108" s="1">
        <f>IFERROR(__xludf.DUMMYFUNCTION("""COMPUTED_VALUE"""),331.75)</f>
        <v>331.75</v>
      </c>
      <c r="J108" s="2">
        <f>IFERROR(__xludf.DUMMYFUNCTION("""COMPUTED_VALUE"""),45447.66666666667)</f>
        <v>45447.66667</v>
      </c>
      <c r="K108" s="1">
        <f>IFERROR(__xludf.DUMMYFUNCTION("""COMPUTED_VALUE"""),332.06)</f>
        <v>332.06</v>
      </c>
      <c r="M108" s="2">
        <f>IFERROR(__xludf.DUMMYFUNCTION("""COMPUTED_VALUE"""),45447.66666666667)</f>
        <v>45447.66667</v>
      </c>
      <c r="N108" s="1">
        <f>IFERROR(__xludf.DUMMYFUNCTION("""COMPUTED_VALUE"""),6921314.0)</f>
        <v>6921314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IFERROR(__xludf.DUMMYFUNCTION("""COMPUTED_VALUE"""),333.62)</f>
        <v>333.62</v>
      </c>
      <c r="D109" s="2">
        <f>IFERROR(__xludf.DUMMYFUNCTION("""COMPUTED_VALUE"""),45448.66666666667)</f>
        <v>45448.66667</v>
      </c>
      <c r="E109" s="1">
        <f>IFERROR(__xludf.DUMMYFUNCTION("""COMPUTED_VALUE"""),335.11)</f>
        <v>335.11</v>
      </c>
      <c r="G109" s="2">
        <f>IFERROR(__xludf.DUMMYFUNCTION("""COMPUTED_VALUE"""),45448.66666666667)</f>
        <v>45448.66667</v>
      </c>
      <c r="H109" s="1">
        <f>IFERROR(__xludf.DUMMYFUNCTION("""COMPUTED_VALUE"""),329.86)</f>
        <v>329.86</v>
      </c>
      <c r="J109" s="2">
        <f>IFERROR(__xludf.DUMMYFUNCTION("""COMPUTED_VALUE"""),45448.66666666667)</f>
        <v>45448.66667</v>
      </c>
      <c r="K109" s="1">
        <f>IFERROR(__xludf.DUMMYFUNCTION("""COMPUTED_VALUE"""),335.01)</f>
        <v>335.01</v>
      </c>
      <c r="M109" s="2">
        <f>IFERROR(__xludf.DUMMYFUNCTION("""COMPUTED_VALUE"""),45448.66666666667)</f>
        <v>45448.66667</v>
      </c>
      <c r="N109" s="1">
        <f>IFERROR(__xludf.DUMMYFUNCTION("""COMPUTED_VALUE"""),3541880.0)</f>
        <v>3541880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IFERROR(__xludf.DUMMYFUNCTION("""COMPUTED_VALUE"""),334.93)</f>
        <v>334.93</v>
      </c>
      <c r="D110" s="2">
        <f>IFERROR(__xludf.DUMMYFUNCTION("""COMPUTED_VALUE"""),45449.66666666667)</f>
        <v>45449.66667</v>
      </c>
      <c r="E110" s="1">
        <f>IFERROR(__xludf.DUMMYFUNCTION("""COMPUTED_VALUE"""),334.93)</f>
        <v>334.93</v>
      </c>
      <c r="G110" s="2">
        <f>IFERROR(__xludf.DUMMYFUNCTION("""COMPUTED_VALUE"""),45449.66666666667)</f>
        <v>45449.66667</v>
      </c>
      <c r="H110" s="1">
        <f>IFERROR(__xludf.DUMMYFUNCTION("""COMPUTED_VALUE"""),328.4)</f>
        <v>328.4</v>
      </c>
      <c r="J110" s="2">
        <f>IFERROR(__xludf.DUMMYFUNCTION("""COMPUTED_VALUE"""),45449.66666666667)</f>
        <v>45449.66667</v>
      </c>
      <c r="K110" s="1">
        <f>IFERROR(__xludf.DUMMYFUNCTION("""COMPUTED_VALUE"""),329.22)</f>
        <v>329.22</v>
      </c>
      <c r="M110" s="2">
        <f>IFERROR(__xludf.DUMMYFUNCTION("""COMPUTED_VALUE"""),45449.66666666667)</f>
        <v>45449.66667</v>
      </c>
      <c r="N110" s="1">
        <f>IFERROR(__xludf.DUMMYFUNCTION("""COMPUTED_VALUE"""),3432969.0)</f>
        <v>3432969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IFERROR(__xludf.DUMMYFUNCTION("""COMPUTED_VALUE"""),328.87)</f>
        <v>328.87</v>
      </c>
      <c r="D111" s="2">
        <f>IFERROR(__xludf.DUMMYFUNCTION("""COMPUTED_VALUE"""),45450.66666666667)</f>
        <v>45450.66667</v>
      </c>
      <c r="E111" s="1">
        <f>IFERROR(__xludf.DUMMYFUNCTION("""COMPUTED_VALUE"""),329.04)</f>
        <v>329.04</v>
      </c>
      <c r="G111" s="2">
        <f>IFERROR(__xludf.DUMMYFUNCTION("""COMPUTED_VALUE"""),45450.66666666667)</f>
        <v>45450.66667</v>
      </c>
      <c r="H111" s="1">
        <f>IFERROR(__xludf.DUMMYFUNCTION("""COMPUTED_VALUE"""),323.46)</f>
        <v>323.46</v>
      </c>
      <c r="J111" s="2">
        <f>IFERROR(__xludf.DUMMYFUNCTION("""COMPUTED_VALUE"""),45450.66666666667)</f>
        <v>45450.66667</v>
      </c>
      <c r="K111" s="1">
        <f>IFERROR(__xludf.DUMMYFUNCTION("""COMPUTED_VALUE"""),325.4)</f>
        <v>325.4</v>
      </c>
      <c r="M111" s="2">
        <f>IFERROR(__xludf.DUMMYFUNCTION("""COMPUTED_VALUE"""),45450.66666666667)</f>
        <v>45450.66667</v>
      </c>
      <c r="N111" s="1">
        <f>IFERROR(__xludf.DUMMYFUNCTION("""COMPUTED_VALUE"""),3631893.0)</f>
        <v>3631893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IFERROR(__xludf.DUMMYFUNCTION("""COMPUTED_VALUE"""),325.75)</f>
        <v>325.75</v>
      </c>
      <c r="D112" s="2">
        <f>IFERROR(__xludf.DUMMYFUNCTION("""COMPUTED_VALUE"""),45453.66666666667)</f>
        <v>45453.66667</v>
      </c>
      <c r="E112" s="1">
        <f>IFERROR(__xludf.DUMMYFUNCTION("""COMPUTED_VALUE"""),331.12)</f>
        <v>331.12</v>
      </c>
      <c r="G112" s="2">
        <f>IFERROR(__xludf.DUMMYFUNCTION("""COMPUTED_VALUE"""),45453.66666666667)</f>
        <v>45453.66667</v>
      </c>
      <c r="H112" s="1">
        <f>IFERROR(__xludf.DUMMYFUNCTION("""COMPUTED_VALUE"""),325.75)</f>
        <v>325.75</v>
      </c>
      <c r="J112" s="2">
        <f>IFERROR(__xludf.DUMMYFUNCTION("""COMPUTED_VALUE"""),45453.66666666667)</f>
        <v>45453.66667</v>
      </c>
      <c r="K112" s="1">
        <f>IFERROR(__xludf.DUMMYFUNCTION("""COMPUTED_VALUE"""),330.28)</f>
        <v>330.28</v>
      </c>
      <c r="M112" s="2">
        <f>IFERROR(__xludf.DUMMYFUNCTION("""COMPUTED_VALUE"""),45453.66666666667)</f>
        <v>45453.66667</v>
      </c>
      <c r="N112" s="1">
        <f>IFERROR(__xludf.DUMMYFUNCTION("""COMPUTED_VALUE"""),6221883.0)</f>
        <v>6221883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IFERROR(__xludf.DUMMYFUNCTION("""COMPUTED_VALUE"""),330.28)</f>
        <v>330.28</v>
      </c>
      <c r="D113" s="2">
        <f>IFERROR(__xludf.DUMMYFUNCTION("""COMPUTED_VALUE"""),45454.66666666667)</f>
        <v>45454.66667</v>
      </c>
      <c r="E113" s="1">
        <f>IFERROR(__xludf.DUMMYFUNCTION("""COMPUTED_VALUE"""),330.28)</f>
        <v>330.28</v>
      </c>
      <c r="G113" s="2">
        <f>IFERROR(__xludf.DUMMYFUNCTION("""COMPUTED_VALUE"""),45454.66666666667)</f>
        <v>45454.66667</v>
      </c>
      <c r="H113" s="1">
        <f>IFERROR(__xludf.DUMMYFUNCTION("""COMPUTED_VALUE"""),320.84)</f>
        <v>320.84</v>
      </c>
      <c r="J113" s="2">
        <f>IFERROR(__xludf.DUMMYFUNCTION("""COMPUTED_VALUE"""),45454.66666666667)</f>
        <v>45454.66667</v>
      </c>
      <c r="K113" s="1">
        <f>IFERROR(__xludf.DUMMYFUNCTION("""COMPUTED_VALUE"""),321.65)</f>
        <v>321.65</v>
      </c>
      <c r="M113" s="2">
        <f>IFERROR(__xludf.DUMMYFUNCTION("""COMPUTED_VALUE"""),45454.66666666667)</f>
        <v>45454.66667</v>
      </c>
      <c r="N113" s="1">
        <f>IFERROR(__xludf.DUMMYFUNCTION("""COMPUTED_VALUE"""),6068777.0)</f>
        <v>6068777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IFERROR(__xludf.DUMMYFUNCTION("""COMPUTED_VALUE"""),321.65)</f>
        <v>321.65</v>
      </c>
      <c r="D114" s="2">
        <f>IFERROR(__xludf.DUMMYFUNCTION("""COMPUTED_VALUE"""),45455.66666666667)</f>
        <v>45455.66667</v>
      </c>
      <c r="E114" s="1">
        <f>IFERROR(__xludf.DUMMYFUNCTION("""COMPUTED_VALUE"""),336.88)</f>
        <v>336.88</v>
      </c>
      <c r="G114" s="2">
        <f>IFERROR(__xludf.DUMMYFUNCTION("""COMPUTED_VALUE"""),45455.66666666667)</f>
        <v>45455.66667</v>
      </c>
      <c r="H114" s="1">
        <f>IFERROR(__xludf.DUMMYFUNCTION("""COMPUTED_VALUE"""),321.65)</f>
        <v>321.65</v>
      </c>
      <c r="J114" s="2">
        <f>IFERROR(__xludf.DUMMYFUNCTION("""COMPUTED_VALUE"""),45455.66666666667)</f>
        <v>45455.66667</v>
      </c>
      <c r="K114" s="1">
        <f>IFERROR(__xludf.DUMMYFUNCTION("""COMPUTED_VALUE"""),328.96)</f>
        <v>328.96</v>
      </c>
      <c r="M114" s="2">
        <f>IFERROR(__xludf.DUMMYFUNCTION("""COMPUTED_VALUE"""),45455.66666666667)</f>
        <v>45455.66667</v>
      </c>
      <c r="N114" s="1">
        <f>IFERROR(__xludf.DUMMYFUNCTION("""COMPUTED_VALUE"""),5288014.0)</f>
        <v>5288014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IFERROR(__xludf.DUMMYFUNCTION("""COMPUTED_VALUE"""),328.91)</f>
        <v>328.91</v>
      </c>
      <c r="D115" s="2">
        <f>IFERROR(__xludf.DUMMYFUNCTION("""COMPUTED_VALUE"""),45456.66666666667)</f>
        <v>45456.66667</v>
      </c>
      <c r="E115" s="1">
        <f>IFERROR(__xludf.DUMMYFUNCTION("""COMPUTED_VALUE"""),329.01)</f>
        <v>329.01</v>
      </c>
      <c r="G115" s="2">
        <f>IFERROR(__xludf.DUMMYFUNCTION("""COMPUTED_VALUE"""),45456.66666666667)</f>
        <v>45456.66667</v>
      </c>
      <c r="H115" s="1">
        <f>IFERROR(__xludf.DUMMYFUNCTION("""COMPUTED_VALUE"""),324.54)</f>
        <v>324.54</v>
      </c>
      <c r="J115" s="2">
        <f>IFERROR(__xludf.DUMMYFUNCTION("""COMPUTED_VALUE"""),45456.66666666667)</f>
        <v>45456.66667</v>
      </c>
      <c r="K115" s="1">
        <f>IFERROR(__xludf.DUMMYFUNCTION("""COMPUTED_VALUE"""),325.82)</f>
        <v>325.82</v>
      </c>
      <c r="M115" s="2">
        <f>IFERROR(__xludf.DUMMYFUNCTION("""COMPUTED_VALUE"""),45456.66666666667)</f>
        <v>45456.66667</v>
      </c>
      <c r="N115" s="1">
        <f>IFERROR(__xludf.DUMMYFUNCTION("""COMPUTED_VALUE"""),3916879.0)</f>
        <v>3916879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IFERROR(__xludf.DUMMYFUNCTION("""COMPUTED_VALUE"""),323.26)</f>
        <v>323.26</v>
      </c>
      <c r="D116" s="2">
        <f>IFERROR(__xludf.DUMMYFUNCTION("""COMPUTED_VALUE"""),45457.66666666667)</f>
        <v>45457.66667</v>
      </c>
      <c r="E116" s="1">
        <f>IFERROR(__xludf.DUMMYFUNCTION("""COMPUTED_VALUE"""),323.26)</f>
        <v>323.26</v>
      </c>
      <c r="G116" s="2">
        <f>IFERROR(__xludf.DUMMYFUNCTION("""COMPUTED_VALUE"""),45457.66666666667)</f>
        <v>45457.66667</v>
      </c>
      <c r="H116" s="1">
        <f>IFERROR(__xludf.DUMMYFUNCTION("""COMPUTED_VALUE"""),315.74)</f>
        <v>315.74</v>
      </c>
      <c r="J116" s="2">
        <f>IFERROR(__xludf.DUMMYFUNCTION("""COMPUTED_VALUE"""),45457.66666666667)</f>
        <v>45457.66667</v>
      </c>
      <c r="K116" s="1">
        <f>IFERROR(__xludf.DUMMYFUNCTION("""COMPUTED_VALUE"""),318.26)</f>
        <v>318.26</v>
      </c>
      <c r="M116" s="2">
        <f>IFERROR(__xludf.DUMMYFUNCTION("""COMPUTED_VALUE"""),45457.66666666667)</f>
        <v>45457.66667</v>
      </c>
      <c r="N116" s="1">
        <f>IFERROR(__xludf.DUMMYFUNCTION("""COMPUTED_VALUE"""),4489899.0)</f>
        <v>4489899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IFERROR(__xludf.DUMMYFUNCTION("""COMPUTED_VALUE"""),318.26)</f>
        <v>318.26</v>
      </c>
      <c r="D117" s="2">
        <f>IFERROR(__xludf.DUMMYFUNCTION("""COMPUTED_VALUE"""),45460.66666666667)</f>
        <v>45460.66667</v>
      </c>
      <c r="E117" s="1">
        <f>IFERROR(__xludf.DUMMYFUNCTION("""COMPUTED_VALUE"""),320.42)</f>
        <v>320.42</v>
      </c>
      <c r="G117" s="2">
        <f>IFERROR(__xludf.DUMMYFUNCTION("""COMPUTED_VALUE"""),45460.66666666667)</f>
        <v>45460.66667</v>
      </c>
      <c r="H117" s="1">
        <f>IFERROR(__xludf.DUMMYFUNCTION("""COMPUTED_VALUE"""),315.62)</f>
        <v>315.62</v>
      </c>
      <c r="J117" s="2">
        <f>IFERROR(__xludf.DUMMYFUNCTION("""COMPUTED_VALUE"""),45460.66666666667)</f>
        <v>45460.66667</v>
      </c>
      <c r="K117" s="1">
        <f>IFERROR(__xludf.DUMMYFUNCTION("""COMPUTED_VALUE"""),319.84)</f>
        <v>319.84</v>
      </c>
      <c r="M117" s="2">
        <f>IFERROR(__xludf.DUMMYFUNCTION("""COMPUTED_VALUE"""),45460.66666666667)</f>
        <v>45460.66667</v>
      </c>
      <c r="N117" s="1">
        <f>IFERROR(__xludf.DUMMYFUNCTION("""COMPUTED_VALUE"""),6249940.0)</f>
        <v>6249940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IFERROR(__xludf.DUMMYFUNCTION("""COMPUTED_VALUE"""),319.29)</f>
        <v>319.29</v>
      </c>
      <c r="D118" s="2">
        <f>IFERROR(__xludf.DUMMYFUNCTION("""COMPUTED_VALUE"""),45461.66666666667)</f>
        <v>45461.66667</v>
      </c>
      <c r="E118" s="1">
        <f>IFERROR(__xludf.DUMMYFUNCTION("""COMPUTED_VALUE"""),322.71)</f>
        <v>322.71</v>
      </c>
      <c r="G118" s="2">
        <f>IFERROR(__xludf.DUMMYFUNCTION("""COMPUTED_VALUE"""),45461.66666666667)</f>
        <v>45461.66667</v>
      </c>
      <c r="H118" s="1">
        <f>IFERROR(__xludf.DUMMYFUNCTION("""COMPUTED_VALUE"""),316.48)</f>
        <v>316.48</v>
      </c>
      <c r="J118" s="2">
        <f>IFERROR(__xludf.DUMMYFUNCTION("""COMPUTED_VALUE"""),45461.66666666667)</f>
        <v>45461.66667</v>
      </c>
      <c r="K118" s="1">
        <f>IFERROR(__xludf.DUMMYFUNCTION("""COMPUTED_VALUE"""),316.69)</f>
        <v>316.69</v>
      </c>
      <c r="M118" s="2">
        <f>IFERROR(__xludf.DUMMYFUNCTION("""COMPUTED_VALUE"""),45461.66666666667)</f>
        <v>45461.66667</v>
      </c>
      <c r="N118" s="1">
        <f>IFERROR(__xludf.DUMMYFUNCTION("""COMPUTED_VALUE"""),4900159.0)</f>
        <v>4900159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IFERROR(__xludf.DUMMYFUNCTION("""COMPUTED_VALUE"""),316.69)</f>
        <v>316.69</v>
      </c>
      <c r="D119" s="2">
        <f>IFERROR(__xludf.DUMMYFUNCTION("""COMPUTED_VALUE"""),45463.66666666667)</f>
        <v>45463.66667</v>
      </c>
      <c r="E119" s="1">
        <f>IFERROR(__xludf.DUMMYFUNCTION("""COMPUTED_VALUE"""),320.6)</f>
        <v>320.6</v>
      </c>
      <c r="G119" s="2">
        <f>IFERROR(__xludf.DUMMYFUNCTION("""COMPUTED_VALUE"""),45463.66666666667)</f>
        <v>45463.66667</v>
      </c>
      <c r="H119" s="1">
        <f>IFERROR(__xludf.DUMMYFUNCTION("""COMPUTED_VALUE"""),315.64)</f>
        <v>315.64</v>
      </c>
      <c r="J119" s="2">
        <f>IFERROR(__xludf.DUMMYFUNCTION("""COMPUTED_VALUE"""),45463.66666666667)</f>
        <v>45463.66667</v>
      </c>
      <c r="K119" s="1">
        <f>IFERROR(__xludf.DUMMYFUNCTION("""COMPUTED_VALUE"""),319.49)</f>
        <v>319.49</v>
      </c>
      <c r="M119" s="2">
        <f>IFERROR(__xludf.DUMMYFUNCTION("""COMPUTED_VALUE"""),45463.66666666667)</f>
        <v>45463.66667</v>
      </c>
      <c r="N119" s="1">
        <f>IFERROR(__xludf.DUMMYFUNCTION("""COMPUTED_VALUE"""),5549085.0)</f>
        <v>5549085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IFERROR(__xludf.DUMMYFUNCTION("""COMPUTED_VALUE"""),319.49)</f>
        <v>319.49</v>
      </c>
      <c r="D120" s="2">
        <f>IFERROR(__xludf.DUMMYFUNCTION("""COMPUTED_VALUE"""),45464.66666666667)</f>
        <v>45464.66667</v>
      </c>
      <c r="E120" s="1">
        <f>IFERROR(__xludf.DUMMYFUNCTION("""COMPUTED_VALUE"""),323.04)</f>
        <v>323.04</v>
      </c>
      <c r="G120" s="2">
        <f>IFERROR(__xludf.DUMMYFUNCTION("""COMPUTED_VALUE"""),45464.66666666667)</f>
        <v>45464.66667</v>
      </c>
      <c r="H120" s="1">
        <f>IFERROR(__xludf.DUMMYFUNCTION("""COMPUTED_VALUE"""),315.36)</f>
        <v>315.36</v>
      </c>
      <c r="J120" s="2">
        <f>IFERROR(__xludf.DUMMYFUNCTION("""COMPUTED_VALUE"""),45464.66666666667)</f>
        <v>45464.66667</v>
      </c>
      <c r="K120" s="1">
        <f>IFERROR(__xludf.DUMMYFUNCTION("""COMPUTED_VALUE"""),322.94)</f>
        <v>322.94</v>
      </c>
      <c r="M120" s="2">
        <f>IFERROR(__xludf.DUMMYFUNCTION("""COMPUTED_VALUE"""),45464.66666666667)</f>
        <v>45464.66667</v>
      </c>
      <c r="N120" s="1">
        <f>IFERROR(__xludf.DUMMYFUNCTION("""COMPUTED_VALUE"""),5.3358885E7)</f>
        <v>53358885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IFERROR(__xludf.DUMMYFUNCTION("""COMPUTED_VALUE"""),322.51)</f>
        <v>322.51</v>
      </c>
      <c r="D121" s="2">
        <f>IFERROR(__xludf.DUMMYFUNCTION("""COMPUTED_VALUE"""),45467.66666666667)</f>
        <v>45467.66667</v>
      </c>
      <c r="E121" s="1">
        <f>IFERROR(__xludf.DUMMYFUNCTION("""COMPUTED_VALUE"""),327.1)</f>
        <v>327.1</v>
      </c>
      <c r="G121" s="2">
        <f>IFERROR(__xludf.DUMMYFUNCTION("""COMPUTED_VALUE"""),45467.66666666667)</f>
        <v>45467.66667</v>
      </c>
      <c r="H121" s="1">
        <f>IFERROR(__xludf.DUMMYFUNCTION("""COMPUTED_VALUE"""),320.85)</f>
        <v>320.85</v>
      </c>
      <c r="J121" s="2">
        <f>IFERROR(__xludf.DUMMYFUNCTION("""COMPUTED_VALUE"""),45467.66666666667)</f>
        <v>45467.66667</v>
      </c>
      <c r="K121" s="1">
        <f>IFERROR(__xludf.DUMMYFUNCTION("""COMPUTED_VALUE"""),323.49)</f>
        <v>323.49</v>
      </c>
      <c r="M121" s="2">
        <f>IFERROR(__xludf.DUMMYFUNCTION("""COMPUTED_VALUE"""),45467.66666666667)</f>
        <v>45467.66667</v>
      </c>
      <c r="N121" s="1">
        <f>IFERROR(__xludf.DUMMYFUNCTION("""COMPUTED_VALUE"""),6877415.0)</f>
        <v>6877415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IFERROR(__xludf.DUMMYFUNCTION("""COMPUTED_VALUE"""),323.49)</f>
        <v>323.49</v>
      </c>
      <c r="D122" s="2">
        <f>IFERROR(__xludf.DUMMYFUNCTION("""COMPUTED_VALUE"""),45468.66666666667)</f>
        <v>45468.66667</v>
      </c>
      <c r="E122" s="1">
        <f>IFERROR(__xludf.DUMMYFUNCTION("""COMPUTED_VALUE"""),323.49)</f>
        <v>323.49</v>
      </c>
      <c r="G122" s="2">
        <f>IFERROR(__xludf.DUMMYFUNCTION("""COMPUTED_VALUE"""),45468.66666666667)</f>
        <v>45468.66667</v>
      </c>
      <c r="H122" s="1">
        <f>IFERROR(__xludf.DUMMYFUNCTION("""COMPUTED_VALUE"""),307.7)</f>
        <v>307.7</v>
      </c>
      <c r="J122" s="2">
        <f>IFERROR(__xludf.DUMMYFUNCTION("""COMPUTED_VALUE"""),45468.66666666667)</f>
        <v>45468.66667</v>
      </c>
      <c r="K122" s="1">
        <f>IFERROR(__xludf.DUMMYFUNCTION("""COMPUTED_VALUE"""),307.8)</f>
        <v>307.8</v>
      </c>
      <c r="M122" s="2">
        <f>IFERROR(__xludf.DUMMYFUNCTION("""COMPUTED_VALUE"""),45468.66666666667)</f>
        <v>45468.66667</v>
      </c>
      <c r="N122" s="1">
        <f>IFERROR(__xludf.DUMMYFUNCTION("""COMPUTED_VALUE"""),5894160.0)</f>
        <v>5894160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IFERROR(__xludf.DUMMYFUNCTION("""COMPUTED_VALUE"""),310.15)</f>
        <v>310.15</v>
      </c>
      <c r="D123" s="2">
        <f>IFERROR(__xludf.DUMMYFUNCTION("""COMPUTED_VALUE"""),45469.66666666667)</f>
        <v>45469.66667</v>
      </c>
      <c r="E123" s="1">
        <f>IFERROR(__xludf.DUMMYFUNCTION("""COMPUTED_VALUE"""),310.15)</f>
        <v>310.15</v>
      </c>
      <c r="G123" s="2">
        <f>IFERROR(__xludf.DUMMYFUNCTION("""COMPUTED_VALUE"""),45469.66666666667)</f>
        <v>45469.66667</v>
      </c>
      <c r="H123" s="1">
        <f>IFERROR(__xludf.DUMMYFUNCTION("""COMPUTED_VALUE"""),304.37)</f>
        <v>304.37</v>
      </c>
      <c r="J123" s="2">
        <f>IFERROR(__xludf.DUMMYFUNCTION("""COMPUTED_VALUE"""),45469.66666666667)</f>
        <v>45469.66667</v>
      </c>
      <c r="K123" s="1">
        <f>IFERROR(__xludf.DUMMYFUNCTION("""COMPUTED_VALUE"""),304.48)</f>
        <v>304.48</v>
      </c>
      <c r="M123" s="2">
        <f>IFERROR(__xludf.DUMMYFUNCTION("""COMPUTED_VALUE"""),45469.66666666667)</f>
        <v>45469.66667</v>
      </c>
      <c r="N123" s="1">
        <f>IFERROR(__xludf.DUMMYFUNCTION("""COMPUTED_VALUE"""),7336567.0)</f>
        <v>7336567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IFERROR(__xludf.DUMMYFUNCTION("""COMPUTED_VALUE"""),304.58)</f>
        <v>304.58</v>
      </c>
      <c r="D124" s="2">
        <f>IFERROR(__xludf.DUMMYFUNCTION("""COMPUTED_VALUE"""),45470.66666666667)</f>
        <v>45470.66667</v>
      </c>
      <c r="E124" s="1">
        <f>IFERROR(__xludf.DUMMYFUNCTION("""COMPUTED_VALUE"""),305.59)</f>
        <v>305.59</v>
      </c>
      <c r="G124" s="2">
        <f>IFERROR(__xludf.DUMMYFUNCTION("""COMPUTED_VALUE"""),45470.66666666667)</f>
        <v>45470.66667</v>
      </c>
      <c r="H124" s="1">
        <f>IFERROR(__xludf.DUMMYFUNCTION("""COMPUTED_VALUE"""),302.46)</f>
        <v>302.46</v>
      </c>
      <c r="J124" s="2">
        <f>IFERROR(__xludf.DUMMYFUNCTION("""COMPUTED_VALUE"""),45470.66666666667)</f>
        <v>45470.66667</v>
      </c>
      <c r="K124" s="1">
        <f>IFERROR(__xludf.DUMMYFUNCTION("""COMPUTED_VALUE"""),304.76)</f>
        <v>304.76</v>
      </c>
      <c r="M124" s="2">
        <f>IFERROR(__xludf.DUMMYFUNCTION("""COMPUTED_VALUE"""),45470.66666666667)</f>
        <v>45470.66667</v>
      </c>
      <c r="N124" s="1">
        <f>IFERROR(__xludf.DUMMYFUNCTION("""COMPUTED_VALUE"""),5484937.0)</f>
        <v>5484937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IFERROR(__xludf.DUMMYFUNCTION("""COMPUTED_VALUE"""),305.03)</f>
        <v>305.03</v>
      </c>
      <c r="D125" s="2">
        <f>IFERROR(__xludf.DUMMYFUNCTION("""COMPUTED_VALUE"""),45471.66666666667)</f>
        <v>45471.66667</v>
      </c>
      <c r="E125" s="1">
        <f>IFERROR(__xludf.DUMMYFUNCTION("""COMPUTED_VALUE"""),318.49)</f>
        <v>318.49</v>
      </c>
      <c r="G125" s="2">
        <f>IFERROR(__xludf.DUMMYFUNCTION("""COMPUTED_VALUE"""),45471.66666666667)</f>
        <v>45471.66667</v>
      </c>
      <c r="H125" s="1">
        <f>IFERROR(__xludf.DUMMYFUNCTION("""COMPUTED_VALUE"""),305.03)</f>
        <v>305.03</v>
      </c>
      <c r="J125" s="2">
        <f>IFERROR(__xludf.DUMMYFUNCTION("""COMPUTED_VALUE"""),45471.66666666667)</f>
        <v>45471.66667</v>
      </c>
      <c r="K125" s="1">
        <f>IFERROR(__xludf.DUMMYFUNCTION("""COMPUTED_VALUE"""),317.53)</f>
        <v>317.53</v>
      </c>
      <c r="M125" s="2">
        <f>IFERROR(__xludf.DUMMYFUNCTION("""COMPUTED_VALUE"""),45471.66666666667)</f>
        <v>45471.66667</v>
      </c>
      <c r="N125" s="1">
        <f>IFERROR(__xludf.DUMMYFUNCTION("""COMPUTED_VALUE"""),1.1968314E7)</f>
        <v>11968314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IFERROR(__xludf.DUMMYFUNCTION("""COMPUTED_VALUE"""),317.53)</f>
        <v>317.53</v>
      </c>
      <c r="D126" s="2">
        <f>IFERROR(__xludf.DUMMYFUNCTION("""COMPUTED_VALUE"""),45474.66666666667)</f>
        <v>45474.66667</v>
      </c>
      <c r="E126" s="1">
        <f>IFERROR(__xludf.DUMMYFUNCTION("""COMPUTED_VALUE"""),319.58)</f>
        <v>319.58</v>
      </c>
      <c r="G126" s="2">
        <f>IFERROR(__xludf.DUMMYFUNCTION("""COMPUTED_VALUE"""),45474.66666666667)</f>
        <v>45474.66667</v>
      </c>
      <c r="H126" s="1">
        <f>IFERROR(__xludf.DUMMYFUNCTION("""COMPUTED_VALUE"""),311.69)</f>
        <v>311.69</v>
      </c>
      <c r="J126" s="2">
        <f>IFERROR(__xludf.DUMMYFUNCTION("""COMPUTED_VALUE"""),45474.66666666667)</f>
        <v>45474.66667</v>
      </c>
      <c r="K126" s="1">
        <f>IFERROR(__xludf.DUMMYFUNCTION("""COMPUTED_VALUE"""),313.03)</f>
        <v>313.03</v>
      </c>
      <c r="M126" s="2">
        <f>IFERROR(__xludf.DUMMYFUNCTION("""COMPUTED_VALUE"""),45474.66666666667)</f>
        <v>45474.66667</v>
      </c>
      <c r="N126" s="1">
        <f>IFERROR(__xludf.DUMMYFUNCTION("""COMPUTED_VALUE"""),5150648.0)</f>
        <v>5150648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IFERROR(__xludf.DUMMYFUNCTION("""COMPUTED_VALUE"""),311.67)</f>
        <v>311.67</v>
      </c>
      <c r="D127" s="2">
        <f>IFERROR(__xludf.DUMMYFUNCTION("""COMPUTED_VALUE"""),45475.66666666667)</f>
        <v>45475.66667</v>
      </c>
      <c r="E127" s="1">
        <f>IFERROR(__xludf.DUMMYFUNCTION("""COMPUTED_VALUE"""),317.16)</f>
        <v>317.16</v>
      </c>
      <c r="G127" s="2">
        <f>IFERROR(__xludf.DUMMYFUNCTION("""COMPUTED_VALUE"""),45475.66666666667)</f>
        <v>45475.66667</v>
      </c>
      <c r="H127" s="1">
        <f>IFERROR(__xludf.DUMMYFUNCTION("""COMPUTED_VALUE"""),309.82)</f>
        <v>309.82</v>
      </c>
      <c r="J127" s="2">
        <f>IFERROR(__xludf.DUMMYFUNCTION("""COMPUTED_VALUE"""),45475.66666666667)</f>
        <v>45475.66667</v>
      </c>
      <c r="K127" s="1">
        <f>IFERROR(__xludf.DUMMYFUNCTION("""COMPUTED_VALUE"""),316.72)</f>
        <v>316.72</v>
      </c>
      <c r="M127" s="2">
        <f>IFERROR(__xludf.DUMMYFUNCTION("""COMPUTED_VALUE"""),45475.66666666667)</f>
        <v>45475.66667</v>
      </c>
      <c r="N127" s="1">
        <f>IFERROR(__xludf.DUMMYFUNCTION("""COMPUTED_VALUE"""),6202602.0)</f>
        <v>6202602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IFERROR(__xludf.DUMMYFUNCTION("""COMPUTED_VALUE"""),316.75)</f>
        <v>316.75</v>
      </c>
      <c r="D128" s="2">
        <f>IFERROR(__xludf.DUMMYFUNCTION("""COMPUTED_VALUE"""),45476.54166666667)</f>
        <v>45476.54167</v>
      </c>
      <c r="E128" s="1">
        <f>IFERROR(__xludf.DUMMYFUNCTION("""COMPUTED_VALUE"""),317.33)</f>
        <v>317.33</v>
      </c>
      <c r="G128" s="2">
        <f>IFERROR(__xludf.DUMMYFUNCTION("""COMPUTED_VALUE"""),45476.54166666667)</f>
        <v>45476.54167</v>
      </c>
      <c r="H128" s="1">
        <f>IFERROR(__xludf.DUMMYFUNCTION("""COMPUTED_VALUE"""),310.5)</f>
        <v>310.5</v>
      </c>
      <c r="J128" s="2">
        <f>IFERROR(__xludf.DUMMYFUNCTION("""COMPUTED_VALUE"""),45476.54166666667)</f>
        <v>45476.54167</v>
      </c>
      <c r="K128" s="1">
        <f>IFERROR(__xludf.DUMMYFUNCTION("""COMPUTED_VALUE"""),310.74)</f>
        <v>310.74</v>
      </c>
      <c r="M128" s="2">
        <f>IFERROR(__xludf.DUMMYFUNCTION("""COMPUTED_VALUE"""),45476.54166666667)</f>
        <v>45476.54167</v>
      </c>
      <c r="N128" s="1">
        <f>IFERROR(__xludf.DUMMYFUNCTION("""COMPUTED_VALUE"""),2568153.0)</f>
        <v>2568153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IFERROR(__xludf.DUMMYFUNCTION("""COMPUTED_VALUE"""),310.46)</f>
        <v>310.46</v>
      </c>
      <c r="D129" s="2">
        <f>IFERROR(__xludf.DUMMYFUNCTION("""COMPUTED_VALUE"""),45478.66666666667)</f>
        <v>45478.66667</v>
      </c>
      <c r="E129" s="1">
        <f>IFERROR(__xludf.DUMMYFUNCTION("""COMPUTED_VALUE"""),311.85)</f>
        <v>311.85</v>
      </c>
      <c r="G129" s="2">
        <f>IFERROR(__xludf.DUMMYFUNCTION("""COMPUTED_VALUE"""),45478.66666666667)</f>
        <v>45478.66667</v>
      </c>
      <c r="H129" s="1">
        <f>IFERROR(__xludf.DUMMYFUNCTION("""COMPUTED_VALUE"""),302.07)</f>
        <v>302.07</v>
      </c>
      <c r="J129" s="2">
        <f>IFERROR(__xludf.DUMMYFUNCTION("""COMPUTED_VALUE"""),45478.66666666667)</f>
        <v>45478.66667</v>
      </c>
      <c r="K129" s="1">
        <f>IFERROR(__xludf.DUMMYFUNCTION("""COMPUTED_VALUE"""),303.5)</f>
        <v>303.5</v>
      </c>
      <c r="M129" s="2">
        <f>IFERROR(__xludf.DUMMYFUNCTION("""COMPUTED_VALUE"""),45478.66666666667)</f>
        <v>45478.66667</v>
      </c>
      <c r="N129" s="1">
        <f>IFERROR(__xludf.DUMMYFUNCTION("""COMPUTED_VALUE"""),5975365.0)</f>
        <v>5975365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IFERROR(__xludf.DUMMYFUNCTION("""COMPUTED_VALUE"""),305.07)</f>
        <v>305.07</v>
      </c>
      <c r="D130" s="2">
        <f>IFERROR(__xludf.DUMMYFUNCTION("""COMPUTED_VALUE"""),45481.66666666667)</f>
        <v>45481.66667</v>
      </c>
      <c r="E130" s="1">
        <f>IFERROR(__xludf.DUMMYFUNCTION("""COMPUTED_VALUE"""),315.21)</f>
        <v>315.21</v>
      </c>
      <c r="G130" s="2">
        <f>IFERROR(__xludf.DUMMYFUNCTION("""COMPUTED_VALUE"""),45481.66666666667)</f>
        <v>45481.66667</v>
      </c>
      <c r="H130" s="1">
        <f>IFERROR(__xludf.DUMMYFUNCTION("""COMPUTED_VALUE"""),305.07)</f>
        <v>305.07</v>
      </c>
      <c r="J130" s="2">
        <f>IFERROR(__xludf.DUMMYFUNCTION("""COMPUTED_VALUE"""),45481.66666666667)</f>
        <v>45481.66667</v>
      </c>
      <c r="K130" s="1">
        <f>IFERROR(__xludf.DUMMYFUNCTION("""COMPUTED_VALUE"""),314.79)</f>
        <v>314.79</v>
      </c>
      <c r="M130" s="2">
        <f>IFERROR(__xludf.DUMMYFUNCTION("""COMPUTED_VALUE"""),45481.66666666667)</f>
        <v>45481.66667</v>
      </c>
      <c r="N130" s="1">
        <f>IFERROR(__xludf.DUMMYFUNCTION("""COMPUTED_VALUE"""),5972680.0)</f>
        <v>5972680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IFERROR(__xludf.DUMMYFUNCTION("""COMPUTED_VALUE"""),313.32)</f>
        <v>313.32</v>
      </c>
      <c r="D131" s="2">
        <f>IFERROR(__xludf.DUMMYFUNCTION("""COMPUTED_VALUE"""),45482.66666666667)</f>
        <v>45482.66667</v>
      </c>
      <c r="E131" s="1">
        <f>IFERROR(__xludf.DUMMYFUNCTION("""COMPUTED_VALUE"""),314.21)</f>
        <v>314.21</v>
      </c>
      <c r="G131" s="2">
        <f>IFERROR(__xludf.DUMMYFUNCTION("""COMPUTED_VALUE"""),45482.66666666667)</f>
        <v>45482.66667</v>
      </c>
      <c r="H131" s="1">
        <f>IFERROR(__xludf.DUMMYFUNCTION("""COMPUTED_VALUE"""),306.3)</f>
        <v>306.3</v>
      </c>
      <c r="J131" s="2">
        <f>IFERROR(__xludf.DUMMYFUNCTION("""COMPUTED_VALUE"""),45482.66666666667)</f>
        <v>45482.66667</v>
      </c>
      <c r="K131" s="1">
        <f>IFERROR(__xludf.DUMMYFUNCTION("""COMPUTED_VALUE"""),306.48)</f>
        <v>306.48</v>
      </c>
      <c r="M131" s="2">
        <f>IFERROR(__xludf.DUMMYFUNCTION("""COMPUTED_VALUE"""),45482.66666666667)</f>
        <v>45482.66667</v>
      </c>
      <c r="N131" s="1">
        <f>IFERROR(__xludf.DUMMYFUNCTION("""COMPUTED_VALUE"""),4221508.0)</f>
        <v>4221508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IFERROR(__xludf.DUMMYFUNCTION("""COMPUTED_VALUE"""),307.4)</f>
        <v>307.4</v>
      </c>
      <c r="D132" s="2">
        <f>IFERROR(__xludf.DUMMYFUNCTION("""COMPUTED_VALUE"""),45483.66666666667)</f>
        <v>45483.66667</v>
      </c>
      <c r="E132" s="1">
        <f>IFERROR(__xludf.DUMMYFUNCTION("""COMPUTED_VALUE"""),314.81)</f>
        <v>314.81</v>
      </c>
      <c r="G132" s="2">
        <f>IFERROR(__xludf.DUMMYFUNCTION("""COMPUTED_VALUE"""),45483.66666666667)</f>
        <v>45483.66667</v>
      </c>
      <c r="H132" s="1">
        <f>IFERROR(__xludf.DUMMYFUNCTION("""COMPUTED_VALUE"""),307.4)</f>
        <v>307.4</v>
      </c>
      <c r="J132" s="2">
        <f>IFERROR(__xludf.DUMMYFUNCTION("""COMPUTED_VALUE"""),45483.66666666667)</f>
        <v>45483.66667</v>
      </c>
      <c r="K132" s="1">
        <f>IFERROR(__xludf.DUMMYFUNCTION("""COMPUTED_VALUE"""),313.93)</f>
        <v>313.93</v>
      </c>
      <c r="M132" s="2">
        <f>IFERROR(__xludf.DUMMYFUNCTION("""COMPUTED_VALUE"""),45483.66666666667)</f>
        <v>45483.66667</v>
      </c>
      <c r="N132" s="1">
        <f>IFERROR(__xludf.DUMMYFUNCTION("""COMPUTED_VALUE"""),4356269.0)</f>
        <v>4356269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IFERROR(__xludf.DUMMYFUNCTION("""COMPUTED_VALUE"""),313.93)</f>
        <v>313.93</v>
      </c>
      <c r="D133" s="2">
        <f>IFERROR(__xludf.DUMMYFUNCTION("""COMPUTED_VALUE"""),45484.66666666667)</f>
        <v>45484.66667</v>
      </c>
      <c r="E133" s="1">
        <f>IFERROR(__xludf.DUMMYFUNCTION("""COMPUTED_VALUE"""),333.23)</f>
        <v>333.23</v>
      </c>
      <c r="G133" s="2">
        <f>IFERROR(__xludf.DUMMYFUNCTION("""COMPUTED_VALUE"""),45484.66666666667)</f>
        <v>45484.66667</v>
      </c>
      <c r="H133" s="1">
        <f>IFERROR(__xludf.DUMMYFUNCTION("""COMPUTED_VALUE"""),313.93)</f>
        <v>313.93</v>
      </c>
      <c r="J133" s="2">
        <f>IFERROR(__xludf.DUMMYFUNCTION("""COMPUTED_VALUE"""),45484.66666666667)</f>
        <v>45484.66667</v>
      </c>
      <c r="K133" s="1">
        <f>IFERROR(__xludf.DUMMYFUNCTION("""COMPUTED_VALUE"""),332.83)</f>
        <v>332.83</v>
      </c>
      <c r="M133" s="2">
        <f>IFERROR(__xludf.DUMMYFUNCTION("""COMPUTED_VALUE"""),45484.66666666667)</f>
        <v>45484.66667</v>
      </c>
      <c r="N133" s="1">
        <f>IFERROR(__xludf.DUMMYFUNCTION("""COMPUTED_VALUE"""),8435534.0)</f>
        <v>8435534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IFERROR(__xludf.DUMMYFUNCTION("""COMPUTED_VALUE"""),335.39)</f>
        <v>335.39</v>
      </c>
      <c r="D134" s="2">
        <f>IFERROR(__xludf.DUMMYFUNCTION("""COMPUTED_VALUE"""),45485.66666666667)</f>
        <v>45485.66667</v>
      </c>
      <c r="E134" s="1">
        <f>IFERROR(__xludf.DUMMYFUNCTION("""COMPUTED_VALUE"""),345.03)</f>
        <v>345.03</v>
      </c>
      <c r="G134" s="2">
        <f>IFERROR(__xludf.DUMMYFUNCTION("""COMPUTED_VALUE"""),45485.66666666667)</f>
        <v>45485.66667</v>
      </c>
      <c r="H134" s="1">
        <f>IFERROR(__xludf.DUMMYFUNCTION("""COMPUTED_VALUE"""),335.14)</f>
        <v>335.14</v>
      </c>
      <c r="J134" s="2">
        <f>IFERROR(__xludf.DUMMYFUNCTION("""COMPUTED_VALUE"""),45485.66666666667)</f>
        <v>45485.66667</v>
      </c>
      <c r="K134" s="1">
        <f>IFERROR(__xludf.DUMMYFUNCTION("""COMPUTED_VALUE"""),340.62)</f>
        <v>340.62</v>
      </c>
      <c r="M134" s="2">
        <f>IFERROR(__xludf.DUMMYFUNCTION("""COMPUTED_VALUE"""),45485.66666666667)</f>
        <v>45485.66667</v>
      </c>
      <c r="N134" s="1">
        <f>IFERROR(__xludf.DUMMYFUNCTION("""COMPUTED_VALUE"""),5118608.0)</f>
        <v>5118608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IFERROR(__xludf.DUMMYFUNCTION("""COMPUTED_VALUE"""),341.14)</f>
        <v>341.14</v>
      </c>
      <c r="D135" s="2">
        <f>IFERROR(__xludf.DUMMYFUNCTION("""COMPUTED_VALUE"""),45488.66666666667)</f>
        <v>45488.66667</v>
      </c>
      <c r="E135" s="1">
        <f>IFERROR(__xludf.DUMMYFUNCTION("""COMPUTED_VALUE"""),345.83)</f>
        <v>345.83</v>
      </c>
      <c r="G135" s="2">
        <f>IFERROR(__xludf.DUMMYFUNCTION("""COMPUTED_VALUE"""),45488.66666666667)</f>
        <v>45488.66667</v>
      </c>
      <c r="H135" s="1">
        <f>IFERROR(__xludf.DUMMYFUNCTION("""COMPUTED_VALUE"""),340.44)</f>
        <v>340.44</v>
      </c>
      <c r="J135" s="2">
        <f>IFERROR(__xludf.DUMMYFUNCTION("""COMPUTED_VALUE"""),45488.66666666667)</f>
        <v>45488.66667</v>
      </c>
      <c r="K135" s="1">
        <f>IFERROR(__xludf.DUMMYFUNCTION("""COMPUTED_VALUE"""),342.75)</f>
        <v>342.75</v>
      </c>
      <c r="M135" s="2">
        <f>IFERROR(__xludf.DUMMYFUNCTION("""COMPUTED_VALUE"""),45488.66666666667)</f>
        <v>45488.66667</v>
      </c>
      <c r="N135" s="1">
        <f>IFERROR(__xludf.DUMMYFUNCTION("""COMPUTED_VALUE"""),4399694.0)</f>
        <v>4399694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IFERROR(__xludf.DUMMYFUNCTION("""COMPUTED_VALUE"""),345.49)</f>
        <v>345.49</v>
      </c>
      <c r="D136" s="2">
        <f>IFERROR(__xludf.DUMMYFUNCTION("""COMPUTED_VALUE"""),45489.66666666667)</f>
        <v>45489.66667</v>
      </c>
      <c r="E136" s="1">
        <f>IFERROR(__xludf.DUMMYFUNCTION("""COMPUTED_VALUE"""),362.44)</f>
        <v>362.44</v>
      </c>
      <c r="G136" s="2">
        <f>IFERROR(__xludf.DUMMYFUNCTION("""COMPUTED_VALUE"""),45489.66666666667)</f>
        <v>45489.66667</v>
      </c>
      <c r="H136" s="1">
        <f>IFERROR(__xludf.DUMMYFUNCTION("""COMPUTED_VALUE"""),344.95)</f>
        <v>344.95</v>
      </c>
      <c r="J136" s="2">
        <f>IFERROR(__xludf.DUMMYFUNCTION("""COMPUTED_VALUE"""),45489.66666666667)</f>
        <v>45489.66667</v>
      </c>
      <c r="K136" s="1">
        <f>IFERROR(__xludf.DUMMYFUNCTION("""COMPUTED_VALUE"""),362.43)</f>
        <v>362.43</v>
      </c>
      <c r="M136" s="2">
        <f>IFERROR(__xludf.DUMMYFUNCTION("""COMPUTED_VALUE"""),45489.66666666667)</f>
        <v>45489.66667</v>
      </c>
      <c r="N136" s="1">
        <f>IFERROR(__xludf.DUMMYFUNCTION("""COMPUTED_VALUE"""),4600087.0)</f>
        <v>4600087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IFERROR(__xludf.DUMMYFUNCTION("""COMPUTED_VALUE"""),358.93)</f>
        <v>358.93</v>
      </c>
      <c r="D137" s="2">
        <f>IFERROR(__xludf.DUMMYFUNCTION("""COMPUTED_VALUE"""),45490.66666666667)</f>
        <v>45490.66667</v>
      </c>
      <c r="E137" s="1">
        <f>IFERROR(__xludf.DUMMYFUNCTION("""COMPUTED_VALUE"""),366.07)</f>
        <v>366.07</v>
      </c>
      <c r="G137" s="2">
        <f>IFERROR(__xludf.DUMMYFUNCTION("""COMPUTED_VALUE"""),45490.66666666667)</f>
        <v>45490.66667</v>
      </c>
      <c r="H137" s="1">
        <f>IFERROR(__xludf.DUMMYFUNCTION("""COMPUTED_VALUE"""),358.03)</f>
        <v>358.03</v>
      </c>
      <c r="J137" s="2">
        <f>IFERROR(__xludf.DUMMYFUNCTION("""COMPUTED_VALUE"""),45490.66666666667)</f>
        <v>45490.66667</v>
      </c>
      <c r="K137" s="1">
        <f>IFERROR(__xludf.DUMMYFUNCTION("""COMPUTED_VALUE"""),362.61)</f>
        <v>362.61</v>
      </c>
      <c r="M137" s="2">
        <f>IFERROR(__xludf.DUMMYFUNCTION("""COMPUTED_VALUE"""),45490.66666666667)</f>
        <v>45490.66667</v>
      </c>
      <c r="N137" s="1">
        <f>IFERROR(__xludf.DUMMYFUNCTION("""COMPUTED_VALUE"""),5217034.0)</f>
        <v>5217034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IFERROR(__xludf.DUMMYFUNCTION("""COMPUTED_VALUE"""),362.77)</f>
        <v>362.77</v>
      </c>
      <c r="D138" s="2">
        <f>IFERROR(__xludf.DUMMYFUNCTION("""COMPUTED_VALUE"""),45491.66666666667)</f>
        <v>45491.66667</v>
      </c>
      <c r="E138" s="1">
        <f>IFERROR(__xludf.DUMMYFUNCTION("""COMPUTED_VALUE"""),371.25)</f>
        <v>371.25</v>
      </c>
      <c r="G138" s="2">
        <f>IFERROR(__xludf.DUMMYFUNCTION("""COMPUTED_VALUE"""),45491.66666666667)</f>
        <v>45491.66667</v>
      </c>
      <c r="H138" s="1">
        <f>IFERROR(__xludf.DUMMYFUNCTION("""COMPUTED_VALUE"""),355.11)</f>
        <v>355.11</v>
      </c>
      <c r="J138" s="2">
        <f>IFERROR(__xludf.DUMMYFUNCTION("""COMPUTED_VALUE"""),45491.66666666667)</f>
        <v>45491.66667</v>
      </c>
      <c r="K138" s="1">
        <f>IFERROR(__xludf.DUMMYFUNCTION("""COMPUTED_VALUE"""),355.93)</f>
        <v>355.93</v>
      </c>
      <c r="M138" s="2">
        <f>IFERROR(__xludf.DUMMYFUNCTION("""COMPUTED_VALUE"""),45491.66666666667)</f>
        <v>45491.66667</v>
      </c>
      <c r="N138" s="1">
        <f>IFERROR(__xludf.DUMMYFUNCTION("""COMPUTED_VALUE"""),5487626.0)</f>
        <v>5487626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IFERROR(__xludf.DUMMYFUNCTION("""COMPUTED_VALUE"""),355.71)</f>
        <v>355.71</v>
      </c>
      <c r="D139" s="2">
        <f>IFERROR(__xludf.DUMMYFUNCTION("""COMPUTED_VALUE"""),45492.66666666667)</f>
        <v>45492.66667</v>
      </c>
      <c r="E139" s="1">
        <f>IFERROR(__xludf.DUMMYFUNCTION("""COMPUTED_VALUE"""),356.2)</f>
        <v>356.2</v>
      </c>
      <c r="G139" s="2">
        <f>IFERROR(__xludf.DUMMYFUNCTION("""COMPUTED_VALUE"""),45492.66666666667)</f>
        <v>45492.66667</v>
      </c>
      <c r="H139" s="1">
        <f>IFERROR(__xludf.DUMMYFUNCTION("""COMPUTED_VALUE"""),350.44)</f>
        <v>350.44</v>
      </c>
      <c r="J139" s="2">
        <f>IFERROR(__xludf.DUMMYFUNCTION("""COMPUTED_VALUE"""),45492.66666666667)</f>
        <v>45492.66667</v>
      </c>
      <c r="K139" s="1">
        <f>IFERROR(__xludf.DUMMYFUNCTION("""COMPUTED_VALUE"""),352.06)</f>
        <v>352.06</v>
      </c>
      <c r="M139" s="2">
        <f>IFERROR(__xludf.DUMMYFUNCTION("""COMPUTED_VALUE"""),45492.66666666667)</f>
        <v>45492.66667</v>
      </c>
      <c r="N139" s="1">
        <f>IFERROR(__xludf.DUMMYFUNCTION("""COMPUTED_VALUE"""),3361784.0)</f>
        <v>3361784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IFERROR(__xludf.DUMMYFUNCTION("""COMPUTED_VALUE"""),352.1)</f>
        <v>352.1</v>
      </c>
      <c r="D140" s="2">
        <f>IFERROR(__xludf.DUMMYFUNCTION("""COMPUTED_VALUE"""),45495.66666666667)</f>
        <v>45495.66667</v>
      </c>
      <c r="E140" s="1">
        <f>IFERROR(__xludf.DUMMYFUNCTION("""COMPUTED_VALUE"""),352.71)</f>
        <v>352.71</v>
      </c>
      <c r="G140" s="2">
        <f>IFERROR(__xludf.DUMMYFUNCTION("""COMPUTED_VALUE"""),45495.66666666667)</f>
        <v>45495.66667</v>
      </c>
      <c r="H140" s="1">
        <f>IFERROR(__xludf.DUMMYFUNCTION("""COMPUTED_VALUE"""),345.11)</f>
        <v>345.11</v>
      </c>
      <c r="J140" s="2">
        <f>IFERROR(__xludf.DUMMYFUNCTION("""COMPUTED_VALUE"""),45495.66666666667)</f>
        <v>45495.66667</v>
      </c>
      <c r="K140" s="1">
        <f>IFERROR(__xludf.DUMMYFUNCTION("""COMPUTED_VALUE"""),349.87)</f>
        <v>349.87</v>
      </c>
      <c r="M140" s="2">
        <f>IFERROR(__xludf.DUMMYFUNCTION("""COMPUTED_VALUE"""),45495.66666666667)</f>
        <v>45495.66667</v>
      </c>
      <c r="N140" s="1">
        <f>IFERROR(__xludf.DUMMYFUNCTION("""COMPUTED_VALUE"""),3702807.0)</f>
        <v>3702807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IFERROR(__xludf.DUMMYFUNCTION("""COMPUTED_VALUE"""),348.2)</f>
        <v>348.2</v>
      </c>
      <c r="D141" s="2">
        <f>IFERROR(__xludf.DUMMYFUNCTION("""COMPUTED_VALUE"""),45496.66666666667)</f>
        <v>45496.66667</v>
      </c>
      <c r="E141" s="1">
        <f>IFERROR(__xludf.DUMMYFUNCTION("""COMPUTED_VALUE"""),352.59)</f>
        <v>352.59</v>
      </c>
      <c r="G141" s="2">
        <f>IFERROR(__xludf.DUMMYFUNCTION("""COMPUTED_VALUE"""),45496.66666666667)</f>
        <v>45496.66667</v>
      </c>
      <c r="H141" s="1">
        <f>IFERROR(__xludf.DUMMYFUNCTION("""COMPUTED_VALUE"""),346.28)</f>
        <v>346.28</v>
      </c>
      <c r="J141" s="2">
        <f>IFERROR(__xludf.DUMMYFUNCTION("""COMPUTED_VALUE"""),45496.66666666667)</f>
        <v>45496.66667</v>
      </c>
      <c r="K141" s="1">
        <f>IFERROR(__xludf.DUMMYFUNCTION("""COMPUTED_VALUE"""),350.87)</f>
        <v>350.87</v>
      </c>
      <c r="M141" s="2">
        <f>IFERROR(__xludf.DUMMYFUNCTION("""COMPUTED_VALUE"""),45496.66666666667)</f>
        <v>45496.66667</v>
      </c>
      <c r="N141" s="1">
        <f>IFERROR(__xludf.DUMMYFUNCTION("""COMPUTED_VALUE"""),4275874.0)</f>
        <v>4275874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IFERROR(__xludf.DUMMYFUNCTION("""COMPUTED_VALUE"""),350.44)</f>
        <v>350.44</v>
      </c>
      <c r="D142" s="2">
        <f>IFERROR(__xludf.DUMMYFUNCTION("""COMPUTED_VALUE"""),45497.66666666667)</f>
        <v>45497.66667</v>
      </c>
      <c r="E142" s="1">
        <f>IFERROR(__xludf.DUMMYFUNCTION("""COMPUTED_VALUE"""),352.57)</f>
        <v>352.57</v>
      </c>
      <c r="G142" s="2">
        <f>IFERROR(__xludf.DUMMYFUNCTION("""COMPUTED_VALUE"""),45497.66666666667)</f>
        <v>45497.66667</v>
      </c>
      <c r="H142" s="1">
        <f>IFERROR(__xludf.DUMMYFUNCTION("""COMPUTED_VALUE"""),344.22)</f>
        <v>344.22</v>
      </c>
      <c r="J142" s="2">
        <f>IFERROR(__xludf.DUMMYFUNCTION("""COMPUTED_VALUE"""),45497.66666666667)</f>
        <v>45497.66667</v>
      </c>
      <c r="K142" s="1">
        <f>IFERROR(__xludf.DUMMYFUNCTION("""COMPUTED_VALUE"""),344.42)</f>
        <v>344.42</v>
      </c>
      <c r="M142" s="2">
        <f>IFERROR(__xludf.DUMMYFUNCTION("""COMPUTED_VALUE"""),45497.66666666667)</f>
        <v>45497.66667</v>
      </c>
      <c r="N142" s="1">
        <f>IFERROR(__xludf.DUMMYFUNCTION("""COMPUTED_VALUE"""),2875670.0)</f>
        <v>2875670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IFERROR(__xludf.DUMMYFUNCTION("""COMPUTED_VALUE"""),344.56)</f>
        <v>344.56</v>
      </c>
      <c r="D143" s="2">
        <f>IFERROR(__xludf.DUMMYFUNCTION("""COMPUTED_VALUE"""),45498.66666666667)</f>
        <v>45498.66667</v>
      </c>
      <c r="E143" s="1">
        <f>IFERROR(__xludf.DUMMYFUNCTION("""COMPUTED_VALUE"""),361.53)</f>
        <v>361.53</v>
      </c>
      <c r="G143" s="2">
        <f>IFERROR(__xludf.DUMMYFUNCTION("""COMPUTED_VALUE"""),45498.66666666667)</f>
        <v>45498.66667</v>
      </c>
      <c r="H143" s="1">
        <f>IFERROR(__xludf.DUMMYFUNCTION("""COMPUTED_VALUE"""),342.9)</f>
        <v>342.9</v>
      </c>
      <c r="J143" s="2">
        <f>IFERROR(__xludf.DUMMYFUNCTION("""COMPUTED_VALUE"""),45498.66666666667)</f>
        <v>45498.66667</v>
      </c>
      <c r="K143" s="1">
        <f>IFERROR(__xludf.DUMMYFUNCTION("""COMPUTED_VALUE"""),356.34)</f>
        <v>356.34</v>
      </c>
      <c r="M143" s="2">
        <f>IFERROR(__xludf.DUMMYFUNCTION("""COMPUTED_VALUE"""),45498.66666666667)</f>
        <v>45498.66667</v>
      </c>
      <c r="N143" s="1">
        <f>IFERROR(__xludf.DUMMYFUNCTION("""COMPUTED_VALUE"""),3956432.0)</f>
        <v>3956432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IFERROR(__xludf.DUMMYFUNCTION("""COMPUTED_VALUE"""),359.95)</f>
        <v>359.95</v>
      </c>
      <c r="D144" s="2">
        <f>IFERROR(__xludf.DUMMYFUNCTION("""COMPUTED_VALUE"""),45499.66666666667)</f>
        <v>45499.66667</v>
      </c>
      <c r="E144" s="1">
        <f>IFERROR(__xludf.DUMMYFUNCTION("""COMPUTED_VALUE"""),392.02)</f>
        <v>392.02</v>
      </c>
      <c r="G144" s="2">
        <f>IFERROR(__xludf.DUMMYFUNCTION("""COMPUTED_VALUE"""),45499.66666666667)</f>
        <v>45499.66667</v>
      </c>
      <c r="H144" s="1">
        <f>IFERROR(__xludf.DUMMYFUNCTION("""COMPUTED_VALUE"""),359.95)</f>
        <v>359.95</v>
      </c>
      <c r="J144" s="2">
        <f>IFERROR(__xludf.DUMMYFUNCTION("""COMPUTED_VALUE"""),45499.66666666667)</f>
        <v>45499.66667</v>
      </c>
      <c r="K144" s="1">
        <f>IFERROR(__xludf.DUMMYFUNCTION("""COMPUTED_VALUE"""),389.94)</f>
        <v>389.94</v>
      </c>
      <c r="M144" s="2">
        <f>IFERROR(__xludf.DUMMYFUNCTION("""COMPUTED_VALUE"""),45499.66666666667)</f>
        <v>45499.66667</v>
      </c>
      <c r="N144" s="1">
        <f>IFERROR(__xludf.DUMMYFUNCTION("""COMPUTED_VALUE"""),6337404.0)</f>
        <v>6337404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IFERROR(__xludf.DUMMYFUNCTION("""COMPUTED_VALUE"""),390.79)</f>
        <v>390.79</v>
      </c>
      <c r="D145" s="2">
        <f>IFERROR(__xludf.DUMMYFUNCTION("""COMPUTED_VALUE"""),45502.66666666667)</f>
        <v>45502.66667</v>
      </c>
      <c r="E145" s="1">
        <f>IFERROR(__xludf.DUMMYFUNCTION("""COMPUTED_VALUE"""),393.27)</f>
        <v>393.27</v>
      </c>
      <c r="G145" s="2">
        <f>IFERROR(__xludf.DUMMYFUNCTION("""COMPUTED_VALUE"""),45502.66666666667)</f>
        <v>45502.66667</v>
      </c>
      <c r="H145" s="1">
        <f>IFERROR(__xludf.DUMMYFUNCTION("""COMPUTED_VALUE"""),386.91)</f>
        <v>386.91</v>
      </c>
      <c r="J145" s="2">
        <f>IFERROR(__xludf.DUMMYFUNCTION("""COMPUTED_VALUE"""),45502.66666666667)</f>
        <v>45502.66667</v>
      </c>
      <c r="K145" s="1">
        <f>IFERROR(__xludf.DUMMYFUNCTION("""COMPUTED_VALUE"""),391.36)</f>
        <v>391.36</v>
      </c>
      <c r="M145" s="2">
        <f>IFERROR(__xludf.DUMMYFUNCTION("""COMPUTED_VALUE"""),45502.66666666667)</f>
        <v>45502.66667</v>
      </c>
      <c r="N145" s="1">
        <f>IFERROR(__xludf.DUMMYFUNCTION("""COMPUTED_VALUE"""),4458053.0)</f>
        <v>4458053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IFERROR(__xludf.DUMMYFUNCTION("""COMPUTED_VALUE"""),390.75)</f>
        <v>390.75</v>
      </c>
      <c r="D146" s="2">
        <f>IFERROR(__xludf.DUMMYFUNCTION("""COMPUTED_VALUE"""),45503.66666666667)</f>
        <v>45503.66667</v>
      </c>
      <c r="E146" s="1">
        <f>IFERROR(__xludf.DUMMYFUNCTION("""COMPUTED_VALUE"""),393.27)</f>
        <v>393.27</v>
      </c>
      <c r="G146" s="2">
        <f>IFERROR(__xludf.DUMMYFUNCTION("""COMPUTED_VALUE"""),45503.66666666667)</f>
        <v>45503.66667</v>
      </c>
      <c r="H146" s="1">
        <f>IFERROR(__xludf.DUMMYFUNCTION("""COMPUTED_VALUE"""),387.3)</f>
        <v>387.3</v>
      </c>
      <c r="J146" s="2">
        <f>IFERROR(__xludf.DUMMYFUNCTION("""COMPUTED_VALUE"""),45503.66666666667)</f>
        <v>45503.66667</v>
      </c>
      <c r="K146" s="1">
        <f>IFERROR(__xludf.DUMMYFUNCTION("""COMPUTED_VALUE"""),390.98)</f>
        <v>390.98</v>
      </c>
      <c r="M146" s="2">
        <f>IFERROR(__xludf.DUMMYFUNCTION("""COMPUTED_VALUE"""),45503.66666666667)</f>
        <v>45503.66667</v>
      </c>
      <c r="N146" s="1">
        <f>IFERROR(__xludf.DUMMYFUNCTION("""COMPUTED_VALUE"""),3963338.0)</f>
        <v>3963338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IFERROR(__xludf.DUMMYFUNCTION("""COMPUTED_VALUE"""),392.08)</f>
        <v>392.08</v>
      </c>
      <c r="D147" s="2">
        <f>IFERROR(__xludf.DUMMYFUNCTION("""COMPUTED_VALUE"""),45504.66666666667)</f>
        <v>45504.66667</v>
      </c>
      <c r="E147" s="1">
        <f>IFERROR(__xludf.DUMMYFUNCTION("""COMPUTED_VALUE"""),398.82)</f>
        <v>398.82</v>
      </c>
      <c r="G147" s="2">
        <f>IFERROR(__xludf.DUMMYFUNCTION("""COMPUTED_VALUE"""),45504.66666666667)</f>
        <v>45504.66667</v>
      </c>
      <c r="H147" s="1">
        <f>IFERROR(__xludf.DUMMYFUNCTION("""COMPUTED_VALUE"""),386.28)</f>
        <v>386.28</v>
      </c>
      <c r="J147" s="2">
        <f>IFERROR(__xludf.DUMMYFUNCTION("""COMPUTED_VALUE"""),45504.66666666667)</f>
        <v>45504.66667</v>
      </c>
      <c r="K147" s="1">
        <f>IFERROR(__xludf.DUMMYFUNCTION("""COMPUTED_VALUE"""),390.3)</f>
        <v>390.3</v>
      </c>
      <c r="M147" s="2">
        <f>IFERROR(__xludf.DUMMYFUNCTION("""COMPUTED_VALUE"""),45504.66666666667)</f>
        <v>45504.66667</v>
      </c>
      <c r="N147" s="1">
        <f>IFERROR(__xludf.DUMMYFUNCTION("""COMPUTED_VALUE"""),4288356.0)</f>
        <v>4288356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IFERROR(__xludf.DUMMYFUNCTION("""COMPUTED_VALUE"""),390.9)</f>
        <v>390.9</v>
      </c>
      <c r="D148" s="2">
        <f>IFERROR(__xludf.DUMMYFUNCTION("""COMPUTED_VALUE"""),45505.66666666667)</f>
        <v>45505.66667</v>
      </c>
      <c r="E148" s="1">
        <f>IFERROR(__xludf.DUMMYFUNCTION("""COMPUTED_VALUE"""),395.76)</f>
        <v>395.76</v>
      </c>
      <c r="G148" s="2">
        <f>IFERROR(__xludf.DUMMYFUNCTION("""COMPUTED_VALUE"""),45505.66666666667)</f>
        <v>45505.66667</v>
      </c>
      <c r="H148" s="1">
        <f>IFERROR(__xludf.DUMMYFUNCTION("""COMPUTED_VALUE"""),376.0)</f>
        <v>376</v>
      </c>
      <c r="J148" s="2">
        <f>IFERROR(__xludf.DUMMYFUNCTION("""COMPUTED_VALUE"""),45505.66666666667)</f>
        <v>45505.66667</v>
      </c>
      <c r="K148" s="1">
        <f>IFERROR(__xludf.DUMMYFUNCTION("""COMPUTED_VALUE"""),379.91)</f>
        <v>379.91</v>
      </c>
      <c r="M148" s="2">
        <f>IFERROR(__xludf.DUMMYFUNCTION("""COMPUTED_VALUE"""),45505.66666666667)</f>
        <v>45505.66667</v>
      </c>
      <c r="N148" s="1">
        <f>IFERROR(__xludf.DUMMYFUNCTION("""COMPUTED_VALUE"""),5729159.0)</f>
        <v>5729159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IFERROR(__xludf.DUMMYFUNCTION("""COMPUTED_VALUE"""),376.16)</f>
        <v>376.16</v>
      </c>
      <c r="D149" s="2">
        <f>IFERROR(__xludf.DUMMYFUNCTION("""COMPUTED_VALUE"""),45506.66666666667)</f>
        <v>45506.66667</v>
      </c>
      <c r="E149" s="1">
        <f>IFERROR(__xludf.DUMMYFUNCTION("""COMPUTED_VALUE"""),376.16)</f>
        <v>376.16</v>
      </c>
      <c r="G149" s="2">
        <f>IFERROR(__xludf.DUMMYFUNCTION("""COMPUTED_VALUE"""),45506.66666666667)</f>
        <v>45506.66667</v>
      </c>
      <c r="H149" s="1">
        <f>IFERROR(__xludf.DUMMYFUNCTION("""COMPUTED_VALUE"""),364.49)</f>
        <v>364.49</v>
      </c>
      <c r="J149" s="2">
        <f>IFERROR(__xludf.DUMMYFUNCTION("""COMPUTED_VALUE"""),45506.66666666667)</f>
        <v>45506.66667</v>
      </c>
      <c r="K149" s="1">
        <f>IFERROR(__xludf.DUMMYFUNCTION("""COMPUTED_VALUE"""),368.83)</f>
        <v>368.83</v>
      </c>
      <c r="M149" s="2">
        <f>IFERROR(__xludf.DUMMYFUNCTION("""COMPUTED_VALUE"""),45506.66666666667)</f>
        <v>45506.66667</v>
      </c>
      <c r="N149" s="1">
        <f>IFERROR(__xludf.DUMMYFUNCTION("""COMPUTED_VALUE"""),6319915.0)</f>
        <v>6319915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IFERROR(__xludf.DUMMYFUNCTION("""COMPUTED_VALUE"""),368.83)</f>
        <v>368.83</v>
      </c>
      <c r="D150" s="2">
        <f>IFERROR(__xludf.DUMMYFUNCTION("""COMPUTED_VALUE"""),45509.66666666667)</f>
        <v>45509.66667</v>
      </c>
      <c r="E150" s="1">
        <f>IFERROR(__xludf.DUMMYFUNCTION("""COMPUTED_VALUE"""),368.83)</f>
        <v>368.83</v>
      </c>
      <c r="G150" s="2">
        <f>IFERROR(__xludf.DUMMYFUNCTION("""COMPUTED_VALUE"""),45509.66666666667)</f>
        <v>45509.66667</v>
      </c>
      <c r="H150" s="1">
        <f>IFERROR(__xludf.DUMMYFUNCTION("""COMPUTED_VALUE"""),346.94)</f>
        <v>346.94</v>
      </c>
      <c r="J150" s="2">
        <f>IFERROR(__xludf.DUMMYFUNCTION("""COMPUTED_VALUE"""),45509.66666666667)</f>
        <v>45509.66667</v>
      </c>
      <c r="K150" s="1">
        <f>IFERROR(__xludf.DUMMYFUNCTION("""COMPUTED_VALUE"""),360.92)</f>
        <v>360.92</v>
      </c>
      <c r="M150" s="2">
        <f>IFERROR(__xludf.DUMMYFUNCTION("""COMPUTED_VALUE"""),45509.66666666667)</f>
        <v>45509.66667</v>
      </c>
      <c r="N150" s="1">
        <f>IFERROR(__xludf.DUMMYFUNCTION("""COMPUTED_VALUE"""),6605987.0)</f>
        <v>6605987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IFERROR(__xludf.DUMMYFUNCTION("""COMPUTED_VALUE"""),359.79)</f>
        <v>359.79</v>
      </c>
      <c r="D151" s="2">
        <f>IFERROR(__xludf.DUMMYFUNCTION("""COMPUTED_VALUE"""),45510.66666666667)</f>
        <v>45510.66667</v>
      </c>
      <c r="E151" s="1">
        <f>IFERROR(__xludf.DUMMYFUNCTION("""COMPUTED_VALUE"""),367.63)</f>
        <v>367.63</v>
      </c>
      <c r="G151" s="2">
        <f>IFERROR(__xludf.DUMMYFUNCTION("""COMPUTED_VALUE"""),45510.66666666667)</f>
        <v>45510.66667</v>
      </c>
      <c r="H151" s="1">
        <f>IFERROR(__xludf.DUMMYFUNCTION("""COMPUTED_VALUE"""),349.22)</f>
        <v>349.22</v>
      </c>
      <c r="J151" s="2">
        <f>IFERROR(__xludf.DUMMYFUNCTION("""COMPUTED_VALUE"""),45510.66666666667)</f>
        <v>45510.66667</v>
      </c>
      <c r="K151" s="1">
        <f>IFERROR(__xludf.DUMMYFUNCTION("""COMPUTED_VALUE"""),359.41)</f>
        <v>359.41</v>
      </c>
      <c r="M151" s="2">
        <f>IFERROR(__xludf.DUMMYFUNCTION("""COMPUTED_VALUE"""),45510.66666666667)</f>
        <v>45510.66667</v>
      </c>
      <c r="N151" s="1">
        <f>IFERROR(__xludf.DUMMYFUNCTION("""COMPUTED_VALUE"""),6605213.0)</f>
        <v>6605213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IFERROR(__xludf.DUMMYFUNCTION("""COMPUTED_VALUE"""),360.62)</f>
        <v>360.62</v>
      </c>
      <c r="D152" s="2">
        <f>IFERROR(__xludf.DUMMYFUNCTION("""COMPUTED_VALUE"""),45511.66666666667)</f>
        <v>45511.66667</v>
      </c>
      <c r="E152" s="1">
        <f>IFERROR(__xludf.DUMMYFUNCTION("""COMPUTED_VALUE"""),365.47)</f>
        <v>365.47</v>
      </c>
      <c r="G152" s="2">
        <f>IFERROR(__xludf.DUMMYFUNCTION("""COMPUTED_VALUE"""),45511.66666666667)</f>
        <v>45511.66667</v>
      </c>
      <c r="H152" s="1">
        <f>IFERROR(__xludf.DUMMYFUNCTION("""COMPUTED_VALUE"""),353.9)</f>
        <v>353.9</v>
      </c>
      <c r="J152" s="2">
        <f>IFERROR(__xludf.DUMMYFUNCTION("""COMPUTED_VALUE"""),45511.66666666667)</f>
        <v>45511.66667</v>
      </c>
      <c r="K152" s="1">
        <f>IFERROR(__xludf.DUMMYFUNCTION("""COMPUTED_VALUE"""),354.11)</f>
        <v>354.11</v>
      </c>
      <c r="M152" s="2">
        <f>IFERROR(__xludf.DUMMYFUNCTION("""COMPUTED_VALUE"""),45511.66666666667)</f>
        <v>45511.66667</v>
      </c>
      <c r="N152" s="1">
        <f>IFERROR(__xludf.DUMMYFUNCTION("""COMPUTED_VALUE"""),5397452.0)</f>
        <v>5397452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IFERROR(__xludf.DUMMYFUNCTION("""COMPUTED_VALUE"""),358.08)</f>
        <v>358.08</v>
      </c>
      <c r="D153" s="2">
        <f>IFERROR(__xludf.DUMMYFUNCTION("""COMPUTED_VALUE"""),45512.66666666667)</f>
        <v>45512.66667</v>
      </c>
      <c r="E153" s="1">
        <f>IFERROR(__xludf.DUMMYFUNCTION("""COMPUTED_VALUE"""),365.11)</f>
        <v>365.11</v>
      </c>
      <c r="G153" s="2">
        <f>IFERROR(__xludf.DUMMYFUNCTION("""COMPUTED_VALUE"""),45512.66666666667)</f>
        <v>45512.66667</v>
      </c>
      <c r="H153" s="1">
        <f>IFERROR(__xludf.DUMMYFUNCTION("""COMPUTED_VALUE"""),356.22)</f>
        <v>356.22</v>
      </c>
      <c r="J153" s="2">
        <f>IFERROR(__xludf.DUMMYFUNCTION("""COMPUTED_VALUE"""),45512.66666666667)</f>
        <v>45512.66667</v>
      </c>
      <c r="K153" s="1">
        <f>IFERROR(__xludf.DUMMYFUNCTION("""COMPUTED_VALUE"""),362.55)</f>
        <v>362.55</v>
      </c>
      <c r="M153" s="2">
        <f>IFERROR(__xludf.DUMMYFUNCTION("""COMPUTED_VALUE"""),45512.66666666667)</f>
        <v>45512.66667</v>
      </c>
      <c r="N153" s="1">
        <f>IFERROR(__xludf.DUMMYFUNCTION("""COMPUTED_VALUE"""),4160974.0)</f>
        <v>4160974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IFERROR(__xludf.DUMMYFUNCTION("""COMPUTED_VALUE"""),363.27)</f>
        <v>363.27</v>
      </c>
      <c r="D154" s="2">
        <f>IFERROR(__xludf.DUMMYFUNCTION("""COMPUTED_VALUE"""),45513.66666666667)</f>
        <v>45513.66667</v>
      </c>
      <c r="E154" s="1">
        <f>IFERROR(__xludf.DUMMYFUNCTION("""COMPUTED_VALUE"""),366.4)</f>
        <v>366.4</v>
      </c>
      <c r="G154" s="2">
        <f>IFERROR(__xludf.DUMMYFUNCTION("""COMPUTED_VALUE"""),45513.66666666667)</f>
        <v>45513.66667</v>
      </c>
      <c r="H154" s="1">
        <f>IFERROR(__xludf.DUMMYFUNCTION("""COMPUTED_VALUE"""),359.61)</f>
        <v>359.61</v>
      </c>
      <c r="J154" s="2">
        <f>IFERROR(__xludf.DUMMYFUNCTION("""COMPUTED_VALUE"""),45513.66666666667)</f>
        <v>45513.66667</v>
      </c>
      <c r="K154" s="1">
        <f>IFERROR(__xludf.DUMMYFUNCTION("""COMPUTED_VALUE"""),363.91)</f>
        <v>363.91</v>
      </c>
      <c r="M154" s="2">
        <f>IFERROR(__xludf.DUMMYFUNCTION("""COMPUTED_VALUE"""),45513.66666666667)</f>
        <v>45513.66667</v>
      </c>
      <c r="N154" s="1">
        <f>IFERROR(__xludf.DUMMYFUNCTION("""COMPUTED_VALUE"""),2986596.0)</f>
        <v>2986596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IFERROR(__xludf.DUMMYFUNCTION("""COMPUTED_VALUE"""),364.61)</f>
        <v>364.61</v>
      </c>
      <c r="D155" s="2">
        <f>IFERROR(__xludf.DUMMYFUNCTION("""COMPUTED_VALUE"""),45516.66666666667)</f>
        <v>45516.66667</v>
      </c>
      <c r="E155" s="1">
        <f>IFERROR(__xludf.DUMMYFUNCTION("""COMPUTED_VALUE"""),364.61)</f>
        <v>364.61</v>
      </c>
      <c r="G155" s="2">
        <f>IFERROR(__xludf.DUMMYFUNCTION("""COMPUTED_VALUE"""),45516.66666666667)</f>
        <v>45516.66667</v>
      </c>
      <c r="H155" s="1">
        <f>IFERROR(__xludf.DUMMYFUNCTION("""COMPUTED_VALUE"""),357.7)</f>
        <v>357.7</v>
      </c>
      <c r="J155" s="2">
        <f>IFERROR(__xludf.DUMMYFUNCTION("""COMPUTED_VALUE"""),45516.66666666667)</f>
        <v>45516.66667</v>
      </c>
      <c r="K155" s="1">
        <f>IFERROR(__xludf.DUMMYFUNCTION("""COMPUTED_VALUE"""),358.98)</f>
        <v>358.98</v>
      </c>
      <c r="M155" s="2">
        <f>IFERROR(__xludf.DUMMYFUNCTION("""COMPUTED_VALUE"""),45516.66666666667)</f>
        <v>45516.66667</v>
      </c>
      <c r="N155" s="1">
        <f>IFERROR(__xludf.DUMMYFUNCTION("""COMPUTED_VALUE"""),3065295.0)</f>
        <v>3065295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IFERROR(__xludf.DUMMYFUNCTION("""COMPUTED_VALUE"""),360.62)</f>
        <v>360.62</v>
      </c>
      <c r="D156" s="2">
        <f>IFERROR(__xludf.DUMMYFUNCTION("""COMPUTED_VALUE"""),45517.66666666667)</f>
        <v>45517.66667</v>
      </c>
      <c r="E156" s="1">
        <f>IFERROR(__xludf.DUMMYFUNCTION("""COMPUTED_VALUE"""),369.04)</f>
        <v>369.04</v>
      </c>
      <c r="G156" s="2">
        <f>IFERROR(__xludf.DUMMYFUNCTION("""COMPUTED_VALUE"""),45517.66666666667)</f>
        <v>45517.66667</v>
      </c>
      <c r="H156" s="1">
        <f>IFERROR(__xludf.DUMMYFUNCTION("""COMPUTED_VALUE"""),360.15)</f>
        <v>360.15</v>
      </c>
      <c r="J156" s="2">
        <f>IFERROR(__xludf.DUMMYFUNCTION("""COMPUTED_VALUE"""),45517.66666666667)</f>
        <v>45517.66667</v>
      </c>
      <c r="K156" s="1">
        <f>IFERROR(__xludf.DUMMYFUNCTION("""COMPUTED_VALUE"""),367.14)</f>
        <v>367.14</v>
      </c>
      <c r="M156" s="2">
        <f>IFERROR(__xludf.DUMMYFUNCTION("""COMPUTED_VALUE"""),45517.66666666667)</f>
        <v>45517.66667</v>
      </c>
      <c r="N156" s="1">
        <f>IFERROR(__xludf.DUMMYFUNCTION("""COMPUTED_VALUE"""),3998097.0)</f>
        <v>3998097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IFERROR(__xludf.DUMMYFUNCTION("""COMPUTED_VALUE"""),367.88)</f>
        <v>367.88</v>
      </c>
      <c r="D157" s="2">
        <f>IFERROR(__xludf.DUMMYFUNCTION("""COMPUTED_VALUE"""),45518.66666666667)</f>
        <v>45518.66667</v>
      </c>
      <c r="E157" s="1">
        <f>IFERROR(__xludf.DUMMYFUNCTION("""COMPUTED_VALUE"""),368.48)</f>
        <v>368.48</v>
      </c>
      <c r="G157" s="2">
        <f>IFERROR(__xludf.DUMMYFUNCTION("""COMPUTED_VALUE"""),45518.66666666667)</f>
        <v>45518.66667</v>
      </c>
      <c r="H157" s="1">
        <f>IFERROR(__xludf.DUMMYFUNCTION("""COMPUTED_VALUE"""),361.53)</f>
        <v>361.53</v>
      </c>
      <c r="J157" s="2">
        <f>IFERROR(__xludf.DUMMYFUNCTION("""COMPUTED_VALUE"""),45518.66666666667)</f>
        <v>45518.66667</v>
      </c>
      <c r="K157" s="1">
        <f>IFERROR(__xludf.DUMMYFUNCTION("""COMPUTED_VALUE"""),362.08)</f>
        <v>362.08</v>
      </c>
      <c r="M157" s="2">
        <f>IFERROR(__xludf.DUMMYFUNCTION("""COMPUTED_VALUE"""),45518.66666666667)</f>
        <v>45518.66667</v>
      </c>
      <c r="N157" s="1">
        <f>IFERROR(__xludf.DUMMYFUNCTION("""COMPUTED_VALUE"""),2682940.0)</f>
        <v>2682940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IFERROR(__xludf.DUMMYFUNCTION("""COMPUTED_VALUE"""),369.74)</f>
        <v>369.74</v>
      </c>
      <c r="D158" s="2">
        <f>IFERROR(__xludf.DUMMYFUNCTION("""COMPUTED_VALUE"""),45519.66666666667)</f>
        <v>45519.66667</v>
      </c>
      <c r="E158" s="1">
        <f>IFERROR(__xludf.DUMMYFUNCTION("""COMPUTED_VALUE"""),373.56)</f>
        <v>373.56</v>
      </c>
      <c r="G158" s="2">
        <f>IFERROR(__xludf.DUMMYFUNCTION("""COMPUTED_VALUE"""),45519.66666666667)</f>
        <v>45519.66667</v>
      </c>
      <c r="H158" s="1">
        <f>IFERROR(__xludf.DUMMYFUNCTION("""COMPUTED_VALUE"""),364.52)</f>
        <v>364.52</v>
      </c>
      <c r="J158" s="2">
        <f>IFERROR(__xludf.DUMMYFUNCTION("""COMPUTED_VALUE"""),45519.66666666667)</f>
        <v>45519.66667</v>
      </c>
      <c r="K158" s="1">
        <f>IFERROR(__xludf.DUMMYFUNCTION("""COMPUTED_VALUE"""),370.58)</f>
        <v>370.58</v>
      </c>
      <c r="M158" s="2">
        <f>IFERROR(__xludf.DUMMYFUNCTION("""COMPUTED_VALUE"""),45519.66666666667)</f>
        <v>45519.66667</v>
      </c>
      <c r="N158" s="1">
        <f>IFERROR(__xludf.DUMMYFUNCTION("""COMPUTED_VALUE"""),3184245.0)</f>
        <v>3184245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IFERROR(__xludf.DUMMYFUNCTION("""COMPUTED_VALUE"""),370.48)</f>
        <v>370.48</v>
      </c>
      <c r="D159" s="2">
        <f>IFERROR(__xludf.DUMMYFUNCTION("""COMPUTED_VALUE"""),45520.66666666667)</f>
        <v>45520.66667</v>
      </c>
      <c r="E159" s="1">
        <f>IFERROR(__xludf.DUMMYFUNCTION("""COMPUTED_VALUE"""),373.45)</f>
        <v>373.45</v>
      </c>
      <c r="G159" s="2">
        <f>IFERROR(__xludf.DUMMYFUNCTION("""COMPUTED_VALUE"""),45520.66666666667)</f>
        <v>45520.66667</v>
      </c>
      <c r="H159" s="1">
        <f>IFERROR(__xludf.DUMMYFUNCTION("""COMPUTED_VALUE"""),367.16)</f>
        <v>367.16</v>
      </c>
      <c r="J159" s="2">
        <f>IFERROR(__xludf.DUMMYFUNCTION("""COMPUTED_VALUE"""),45520.66666666667)</f>
        <v>45520.66667</v>
      </c>
      <c r="K159" s="1">
        <f>IFERROR(__xludf.DUMMYFUNCTION("""COMPUTED_VALUE"""),367.29)</f>
        <v>367.29</v>
      </c>
      <c r="M159" s="2">
        <f>IFERROR(__xludf.DUMMYFUNCTION("""COMPUTED_VALUE"""),45520.66666666667)</f>
        <v>45520.66667</v>
      </c>
      <c r="N159" s="1">
        <f>IFERROR(__xludf.DUMMYFUNCTION("""COMPUTED_VALUE"""),2638449.0)</f>
        <v>2638449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IFERROR(__xludf.DUMMYFUNCTION("""COMPUTED_VALUE"""),367.73)</f>
        <v>367.73</v>
      </c>
      <c r="D160" s="2">
        <f>IFERROR(__xludf.DUMMYFUNCTION("""COMPUTED_VALUE"""),45523.66666666667)</f>
        <v>45523.66667</v>
      </c>
      <c r="E160" s="1">
        <f>IFERROR(__xludf.DUMMYFUNCTION("""COMPUTED_VALUE"""),372.79)</f>
        <v>372.79</v>
      </c>
      <c r="G160" s="2">
        <f>IFERROR(__xludf.DUMMYFUNCTION("""COMPUTED_VALUE"""),45523.66666666667)</f>
        <v>45523.66667</v>
      </c>
      <c r="H160" s="1">
        <f>IFERROR(__xludf.DUMMYFUNCTION("""COMPUTED_VALUE"""),365.95)</f>
        <v>365.95</v>
      </c>
      <c r="J160" s="2">
        <f>IFERROR(__xludf.DUMMYFUNCTION("""COMPUTED_VALUE"""),45523.66666666667)</f>
        <v>45523.66667</v>
      </c>
      <c r="K160" s="1">
        <f>IFERROR(__xludf.DUMMYFUNCTION("""COMPUTED_VALUE"""),370.15)</f>
        <v>370.15</v>
      </c>
      <c r="M160" s="2">
        <f>IFERROR(__xludf.DUMMYFUNCTION("""COMPUTED_VALUE"""),45523.66666666667)</f>
        <v>45523.66667</v>
      </c>
      <c r="N160" s="1">
        <f>IFERROR(__xludf.DUMMYFUNCTION("""COMPUTED_VALUE"""),3238332.0)</f>
        <v>3238332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IFERROR(__xludf.DUMMYFUNCTION("""COMPUTED_VALUE"""),369.43)</f>
        <v>369.43</v>
      </c>
      <c r="D161" s="2">
        <f>IFERROR(__xludf.DUMMYFUNCTION("""COMPUTED_VALUE"""),45524.66666666667)</f>
        <v>45524.66667</v>
      </c>
      <c r="E161" s="1">
        <f>IFERROR(__xludf.DUMMYFUNCTION("""COMPUTED_VALUE"""),371.26)</f>
        <v>371.26</v>
      </c>
      <c r="G161" s="2">
        <f>IFERROR(__xludf.DUMMYFUNCTION("""COMPUTED_VALUE"""),45524.66666666667)</f>
        <v>45524.66667</v>
      </c>
      <c r="H161" s="1">
        <f>IFERROR(__xludf.DUMMYFUNCTION("""COMPUTED_VALUE"""),363.53)</f>
        <v>363.53</v>
      </c>
      <c r="J161" s="2">
        <f>IFERROR(__xludf.DUMMYFUNCTION("""COMPUTED_VALUE"""),45524.66666666667)</f>
        <v>45524.66667</v>
      </c>
      <c r="K161" s="1">
        <f>IFERROR(__xludf.DUMMYFUNCTION("""COMPUTED_VALUE"""),366.28)</f>
        <v>366.28</v>
      </c>
      <c r="M161" s="2">
        <f>IFERROR(__xludf.DUMMYFUNCTION("""COMPUTED_VALUE"""),45524.66666666667)</f>
        <v>45524.66667</v>
      </c>
      <c r="N161" s="1">
        <f>IFERROR(__xludf.DUMMYFUNCTION("""COMPUTED_VALUE"""),2095853.0)</f>
        <v>2095853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IFERROR(__xludf.DUMMYFUNCTION("""COMPUTED_VALUE"""),370.52)</f>
        <v>370.52</v>
      </c>
      <c r="D162" s="2">
        <f>IFERROR(__xludf.DUMMYFUNCTION("""COMPUTED_VALUE"""),45525.66666666667)</f>
        <v>45525.66667</v>
      </c>
      <c r="E162" s="1">
        <f>IFERROR(__xludf.DUMMYFUNCTION("""COMPUTED_VALUE"""),375.25)</f>
        <v>375.25</v>
      </c>
      <c r="G162" s="2">
        <f>IFERROR(__xludf.DUMMYFUNCTION("""COMPUTED_VALUE"""),45525.66666666667)</f>
        <v>45525.66667</v>
      </c>
      <c r="H162" s="1">
        <f>IFERROR(__xludf.DUMMYFUNCTION("""COMPUTED_VALUE"""),368.42)</f>
        <v>368.42</v>
      </c>
      <c r="J162" s="2">
        <f>IFERROR(__xludf.DUMMYFUNCTION("""COMPUTED_VALUE"""),45525.66666666667)</f>
        <v>45525.66667</v>
      </c>
      <c r="K162" s="1">
        <f>IFERROR(__xludf.DUMMYFUNCTION("""COMPUTED_VALUE"""),374.99)</f>
        <v>374.99</v>
      </c>
      <c r="M162" s="2">
        <f>IFERROR(__xludf.DUMMYFUNCTION("""COMPUTED_VALUE"""),45525.66666666667)</f>
        <v>45525.66667</v>
      </c>
      <c r="N162" s="1">
        <f>IFERROR(__xludf.DUMMYFUNCTION("""COMPUTED_VALUE"""),2448834.0)</f>
        <v>2448834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IFERROR(__xludf.DUMMYFUNCTION("""COMPUTED_VALUE"""),375.18)</f>
        <v>375.18</v>
      </c>
      <c r="D163" s="2">
        <f>IFERROR(__xludf.DUMMYFUNCTION("""COMPUTED_VALUE"""),45526.66666666667)</f>
        <v>45526.66667</v>
      </c>
      <c r="E163" s="1">
        <f>IFERROR(__xludf.DUMMYFUNCTION("""COMPUTED_VALUE"""),375.46)</f>
        <v>375.46</v>
      </c>
      <c r="G163" s="2">
        <f>IFERROR(__xludf.DUMMYFUNCTION("""COMPUTED_VALUE"""),45526.66666666667)</f>
        <v>45526.66667</v>
      </c>
      <c r="H163" s="1">
        <f>IFERROR(__xludf.DUMMYFUNCTION("""COMPUTED_VALUE"""),369.29)</f>
        <v>369.29</v>
      </c>
      <c r="J163" s="2">
        <f>IFERROR(__xludf.DUMMYFUNCTION("""COMPUTED_VALUE"""),45526.66666666667)</f>
        <v>45526.66667</v>
      </c>
      <c r="K163" s="1">
        <f>IFERROR(__xludf.DUMMYFUNCTION("""COMPUTED_VALUE"""),371.62)</f>
        <v>371.62</v>
      </c>
      <c r="M163" s="2">
        <f>IFERROR(__xludf.DUMMYFUNCTION("""COMPUTED_VALUE"""),45526.66666666667)</f>
        <v>45526.66667</v>
      </c>
      <c r="N163" s="1">
        <f>IFERROR(__xludf.DUMMYFUNCTION("""COMPUTED_VALUE"""),2074744.0)</f>
        <v>2074744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IFERROR(__xludf.DUMMYFUNCTION("""COMPUTED_VALUE"""),373.92)</f>
        <v>373.92</v>
      </c>
      <c r="D164" s="2">
        <f>IFERROR(__xludf.DUMMYFUNCTION("""COMPUTED_VALUE"""),45527.66666666667)</f>
        <v>45527.66667</v>
      </c>
      <c r="E164" s="1">
        <f>IFERROR(__xludf.DUMMYFUNCTION("""COMPUTED_VALUE"""),387.12)</f>
        <v>387.12</v>
      </c>
      <c r="G164" s="2">
        <f>IFERROR(__xludf.DUMMYFUNCTION("""COMPUTED_VALUE"""),45527.66666666667)</f>
        <v>45527.66667</v>
      </c>
      <c r="H164" s="1">
        <f>IFERROR(__xludf.DUMMYFUNCTION("""COMPUTED_VALUE"""),370.71)</f>
        <v>370.71</v>
      </c>
      <c r="J164" s="2">
        <f>IFERROR(__xludf.DUMMYFUNCTION("""COMPUTED_VALUE"""),45527.66666666667)</f>
        <v>45527.66667</v>
      </c>
      <c r="K164" s="1">
        <f>IFERROR(__xludf.DUMMYFUNCTION("""COMPUTED_VALUE"""),386.55)</f>
        <v>386.55</v>
      </c>
      <c r="M164" s="2">
        <f>IFERROR(__xludf.DUMMYFUNCTION("""COMPUTED_VALUE"""),45527.66666666667)</f>
        <v>45527.66667</v>
      </c>
      <c r="N164" s="1">
        <f>IFERROR(__xludf.DUMMYFUNCTION("""COMPUTED_VALUE"""),2793577.0)</f>
        <v>2793577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IFERROR(__xludf.DUMMYFUNCTION("""COMPUTED_VALUE"""),386.79)</f>
        <v>386.79</v>
      </c>
      <c r="D165" s="2">
        <f>IFERROR(__xludf.DUMMYFUNCTION("""COMPUTED_VALUE"""),45530.66666666667)</f>
        <v>45530.66667</v>
      </c>
      <c r="E165" s="1">
        <f>IFERROR(__xludf.DUMMYFUNCTION("""COMPUTED_VALUE"""),390.93)</f>
        <v>390.93</v>
      </c>
      <c r="G165" s="2">
        <f>IFERROR(__xludf.DUMMYFUNCTION("""COMPUTED_VALUE"""),45530.66666666667)</f>
        <v>45530.66667</v>
      </c>
      <c r="H165" s="1">
        <f>IFERROR(__xludf.DUMMYFUNCTION("""COMPUTED_VALUE"""),383.77)</f>
        <v>383.77</v>
      </c>
      <c r="J165" s="2">
        <f>IFERROR(__xludf.DUMMYFUNCTION("""COMPUTED_VALUE"""),45530.66666666667)</f>
        <v>45530.66667</v>
      </c>
      <c r="K165" s="1">
        <f>IFERROR(__xludf.DUMMYFUNCTION("""COMPUTED_VALUE"""),383.81)</f>
        <v>383.81</v>
      </c>
      <c r="M165" s="2">
        <f>IFERROR(__xludf.DUMMYFUNCTION("""COMPUTED_VALUE"""),45530.66666666667)</f>
        <v>45530.66667</v>
      </c>
      <c r="N165" s="1">
        <f>IFERROR(__xludf.DUMMYFUNCTION("""COMPUTED_VALUE"""),2379669.0)</f>
        <v>2379669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IFERROR(__xludf.DUMMYFUNCTION("""COMPUTED_VALUE"""),381.15)</f>
        <v>381.15</v>
      </c>
      <c r="D166" s="2">
        <f>IFERROR(__xludf.DUMMYFUNCTION("""COMPUTED_VALUE"""),45531.66666666667)</f>
        <v>45531.66667</v>
      </c>
      <c r="E166" s="1">
        <f>IFERROR(__xludf.DUMMYFUNCTION("""COMPUTED_VALUE"""),381.42)</f>
        <v>381.42</v>
      </c>
      <c r="G166" s="2">
        <f>IFERROR(__xludf.DUMMYFUNCTION("""COMPUTED_VALUE"""),45531.66666666667)</f>
        <v>45531.66667</v>
      </c>
      <c r="H166" s="1">
        <f>IFERROR(__xludf.DUMMYFUNCTION("""COMPUTED_VALUE"""),377.69)</f>
        <v>377.69</v>
      </c>
      <c r="J166" s="2">
        <f>IFERROR(__xludf.DUMMYFUNCTION("""COMPUTED_VALUE"""),45531.66666666667)</f>
        <v>45531.66667</v>
      </c>
      <c r="K166" s="1">
        <f>IFERROR(__xludf.DUMMYFUNCTION("""COMPUTED_VALUE"""),380.75)</f>
        <v>380.75</v>
      </c>
      <c r="M166" s="2">
        <f>IFERROR(__xludf.DUMMYFUNCTION("""COMPUTED_VALUE"""),45531.66666666667)</f>
        <v>45531.66667</v>
      </c>
      <c r="N166" s="1">
        <f>IFERROR(__xludf.DUMMYFUNCTION("""COMPUTED_VALUE"""),2094281.0)</f>
        <v>2094281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IFERROR(__xludf.DUMMYFUNCTION("""COMPUTED_VALUE"""),378.01)</f>
        <v>378.01</v>
      </c>
      <c r="D167" s="2">
        <f>IFERROR(__xludf.DUMMYFUNCTION("""COMPUTED_VALUE"""),45532.66666666667)</f>
        <v>45532.66667</v>
      </c>
      <c r="E167" s="1">
        <f>IFERROR(__xludf.DUMMYFUNCTION("""COMPUTED_VALUE"""),382.26)</f>
        <v>382.26</v>
      </c>
      <c r="G167" s="2">
        <f>IFERROR(__xludf.DUMMYFUNCTION("""COMPUTED_VALUE"""),45532.66666666667)</f>
        <v>45532.66667</v>
      </c>
      <c r="H167" s="1">
        <f>IFERROR(__xludf.DUMMYFUNCTION("""COMPUTED_VALUE"""),377.31)</f>
        <v>377.31</v>
      </c>
      <c r="J167" s="2">
        <f>IFERROR(__xludf.DUMMYFUNCTION("""COMPUTED_VALUE"""),45532.66666666667)</f>
        <v>45532.66667</v>
      </c>
      <c r="K167" s="1">
        <f>IFERROR(__xludf.DUMMYFUNCTION("""COMPUTED_VALUE"""),378.79)</f>
        <v>378.79</v>
      </c>
      <c r="M167" s="2">
        <f>IFERROR(__xludf.DUMMYFUNCTION("""COMPUTED_VALUE"""),45532.66666666667)</f>
        <v>45532.66667</v>
      </c>
      <c r="N167" s="1">
        <f>IFERROR(__xludf.DUMMYFUNCTION("""COMPUTED_VALUE"""),2102818.0)</f>
        <v>2102818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IFERROR(__xludf.DUMMYFUNCTION("""COMPUTED_VALUE"""),379.89)</f>
        <v>379.89</v>
      </c>
      <c r="D168" s="2">
        <f>IFERROR(__xludf.DUMMYFUNCTION("""COMPUTED_VALUE"""),45533.66666666667)</f>
        <v>45533.66667</v>
      </c>
      <c r="E168" s="1">
        <f>IFERROR(__xludf.DUMMYFUNCTION("""COMPUTED_VALUE"""),384.82)</f>
        <v>384.82</v>
      </c>
      <c r="G168" s="2">
        <f>IFERROR(__xludf.DUMMYFUNCTION("""COMPUTED_VALUE"""),45533.66666666667)</f>
        <v>45533.66667</v>
      </c>
      <c r="H168" s="1">
        <f>IFERROR(__xludf.DUMMYFUNCTION("""COMPUTED_VALUE"""),375.11)</f>
        <v>375.11</v>
      </c>
      <c r="J168" s="2">
        <f>IFERROR(__xludf.DUMMYFUNCTION("""COMPUTED_VALUE"""),45533.66666666667)</f>
        <v>45533.66667</v>
      </c>
      <c r="K168" s="1">
        <f>IFERROR(__xludf.DUMMYFUNCTION("""COMPUTED_VALUE"""),379.1)</f>
        <v>379.1</v>
      </c>
      <c r="M168" s="2">
        <f>IFERROR(__xludf.DUMMYFUNCTION("""COMPUTED_VALUE"""),45533.66666666667)</f>
        <v>45533.66667</v>
      </c>
      <c r="N168" s="1">
        <f>IFERROR(__xludf.DUMMYFUNCTION("""COMPUTED_VALUE"""),2011560.0)</f>
        <v>2011560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IFERROR(__xludf.DUMMYFUNCTION("""COMPUTED_VALUE"""),382.66)</f>
        <v>382.66</v>
      </c>
      <c r="D169" s="2">
        <f>IFERROR(__xludf.DUMMYFUNCTION("""COMPUTED_VALUE"""),45534.66666666667)</f>
        <v>45534.66667</v>
      </c>
      <c r="E169" s="1">
        <f>IFERROR(__xludf.DUMMYFUNCTION("""COMPUTED_VALUE"""),383.48)</f>
        <v>383.48</v>
      </c>
      <c r="G169" s="2">
        <f>IFERROR(__xludf.DUMMYFUNCTION("""COMPUTED_VALUE"""),45534.66666666667)</f>
        <v>45534.66667</v>
      </c>
      <c r="H169" s="1">
        <f>IFERROR(__xludf.DUMMYFUNCTION("""COMPUTED_VALUE"""),376.89)</f>
        <v>376.89</v>
      </c>
      <c r="J169" s="2">
        <f>IFERROR(__xludf.DUMMYFUNCTION("""COMPUTED_VALUE"""),45534.66666666667)</f>
        <v>45534.66667</v>
      </c>
      <c r="K169" s="1">
        <f>IFERROR(__xludf.DUMMYFUNCTION("""COMPUTED_VALUE"""),382.83)</f>
        <v>382.83</v>
      </c>
      <c r="M169" s="2">
        <f>IFERROR(__xludf.DUMMYFUNCTION("""COMPUTED_VALUE"""),45534.66666666667)</f>
        <v>45534.66667</v>
      </c>
      <c r="N169" s="1">
        <f>IFERROR(__xludf.DUMMYFUNCTION("""COMPUTED_VALUE"""),2351448.0)</f>
        <v>2351448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IFERROR(__xludf.DUMMYFUNCTION("""COMPUTED_VALUE"""),382.83)</f>
        <v>382.83</v>
      </c>
      <c r="D170" s="2">
        <f>IFERROR(__xludf.DUMMYFUNCTION("""COMPUTED_VALUE"""),45538.66666666667)</f>
        <v>45538.66667</v>
      </c>
      <c r="E170" s="1">
        <f>IFERROR(__xludf.DUMMYFUNCTION("""COMPUTED_VALUE"""),382.83)</f>
        <v>382.83</v>
      </c>
      <c r="G170" s="2">
        <f>IFERROR(__xludf.DUMMYFUNCTION("""COMPUTED_VALUE"""),45538.66666666667)</f>
        <v>45538.66667</v>
      </c>
      <c r="H170" s="1">
        <f>IFERROR(__xludf.DUMMYFUNCTION("""COMPUTED_VALUE"""),371.88)</f>
        <v>371.88</v>
      </c>
      <c r="J170" s="2">
        <f>IFERROR(__xludf.DUMMYFUNCTION("""COMPUTED_VALUE"""),45538.66666666667)</f>
        <v>45538.66667</v>
      </c>
      <c r="K170" s="1">
        <f>IFERROR(__xludf.DUMMYFUNCTION("""COMPUTED_VALUE"""),374.31)</f>
        <v>374.31</v>
      </c>
      <c r="M170" s="2">
        <f>IFERROR(__xludf.DUMMYFUNCTION("""COMPUTED_VALUE"""),45538.66666666667)</f>
        <v>45538.66667</v>
      </c>
      <c r="N170" s="1">
        <f>IFERROR(__xludf.DUMMYFUNCTION("""COMPUTED_VALUE"""),3257923.0)</f>
        <v>3257923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IFERROR(__xludf.DUMMYFUNCTION("""COMPUTED_VALUE"""),369.96)</f>
        <v>369.96</v>
      </c>
      <c r="D171" s="2">
        <f>IFERROR(__xludf.DUMMYFUNCTION("""COMPUTED_VALUE"""),45539.66666666667)</f>
        <v>45539.66667</v>
      </c>
      <c r="E171" s="1">
        <f>IFERROR(__xludf.DUMMYFUNCTION("""COMPUTED_VALUE"""),371.73)</f>
        <v>371.73</v>
      </c>
      <c r="G171" s="2">
        <f>IFERROR(__xludf.DUMMYFUNCTION("""COMPUTED_VALUE"""),45539.66666666667)</f>
        <v>45539.66667</v>
      </c>
      <c r="H171" s="1">
        <f>IFERROR(__xludf.DUMMYFUNCTION("""COMPUTED_VALUE"""),365.6)</f>
        <v>365.6</v>
      </c>
      <c r="J171" s="2">
        <f>IFERROR(__xludf.DUMMYFUNCTION("""COMPUTED_VALUE"""),45539.66666666667)</f>
        <v>45539.66667</v>
      </c>
      <c r="K171" s="1">
        <f>IFERROR(__xludf.DUMMYFUNCTION("""COMPUTED_VALUE"""),369.36)</f>
        <v>369.36</v>
      </c>
      <c r="M171" s="2">
        <f>IFERROR(__xludf.DUMMYFUNCTION("""COMPUTED_VALUE"""),45539.66666666667)</f>
        <v>45539.66667</v>
      </c>
      <c r="N171" s="1">
        <f>IFERROR(__xludf.DUMMYFUNCTION("""COMPUTED_VALUE"""),3324445.0)</f>
        <v>3324445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IFERROR(__xludf.DUMMYFUNCTION("""COMPUTED_VALUE"""),369.14)</f>
        <v>369.14</v>
      </c>
      <c r="D172" s="2">
        <f>IFERROR(__xludf.DUMMYFUNCTION("""COMPUTED_VALUE"""),45540.66666666667)</f>
        <v>45540.66667</v>
      </c>
      <c r="E172" s="1">
        <f>IFERROR(__xludf.DUMMYFUNCTION("""COMPUTED_VALUE"""),370.31)</f>
        <v>370.31</v>
      </c>
      <c r="G172" s="2">
        <f>IFERROR(__xludf.DUMMYFUNCTION("""COMPUTED_VALUE"""),45540.66666666667)</f>
        <v>45540.66667</v>
      </c>
      <c r="H172" s="1">
        <f>IFERROR(__xludf.DUMMYFUNCTION("""COMPUTED_VALUE"""),363.47)</f>
        <v>363.47</v>
      </c>
      <c r="J172" s="2">
        <f>IFERROR(__xludf.DUMMYFUNCTION("""COMPUTED_VALUE"""),45540.66666666667)</f>
        <v>45540.66667</v>
      </c>
      <c r="K172" s="1">
        <f>IFERROR(__xludf.DUMMYFUNCTION("""COMPUTED_VALUE"""),365.5)</f>
        <v>365.5</v>
      </c>
      <c r="M172" s="2">
        <f>IFERROR(__xludf.DUMMYFUNCTION("""COMPUTED_VALUE"""),45540.66666666667)</f>
        <v>45540.66667</v>
      </c>
      <c r="N172" s="1">
        <f>IFERROR(__xludf.DUMMYFUNCTION("""COMPUTED_VALUE"""),2586762.0)</f>
        <v>2586762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IFERROR(__xludf.DUMMYFUNCTION("""COMPUTED_VALUE"""),365.48)</f>
        <v>365.48</v>
      </c>
      <c r="D173" s="2">
        <f>IFERROR(__xludf.DUMMYFUNCTION("""COMPUTED_VALUE"""),45541.66666666667)</f>
        <v>45541.66667</v>
      </c>
      <c r="E173" s="1">
        <f>IFERROR(__xludf.DUMMYFUNCTION("""COMPUTED_VALUE"""),369.68)</f>
        <v>369.68</v>
      </c>
      <c r="G173" s="2">
        <f>IFERROR(__xludf.DUMMYFUNCTION("""COMPUTED_VALUE"""),45541.66666666667)</f>
        <v>45541.66667</v>
      </c>
      <c r="H173" s="1">
        <f>IFERROR(__xludf.DUMMYFUNCTION("""COMPUTED_VALUE"""),360.86)</f>
        <v>360.86</v>
      </c>
      <c r="J173" s="2">
        <f>IFERROR(__xludf.DUMMYFUNCTION("""COMPUTED_VALUE"""),45541.66666666667)</f>
        <v>45541.66667</v>
      </c>
      <c r="K173" s="1">
        <f>IFERROR(__xludf.DUMMYFUNCTION("""COMPUTED_VALUE"""),362.2)</f>
        <v>362.2</v>
      </c>
      <c r="M173" s="2">
        <f>IFERROR(__xludf.DUMMYFUNCTION("""COMPUTED_VALUE"""),45541.66666666667)</f>
        <v>45541.66667</v>
      </c>
      <c r="N173" s="1">
        <f>IFERROR(__xludf.DUMMYFUNCTION("""COMPUTED_VALUE"""),2527926.0)</f>
        <v>2527926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IFERROR(__xludf.DUMMYFUNCTION("""COMPUTED_VALUE"""),362.25)</f>
        <v>362.25</v>
      </c>
      <c r="D174" s="2">
        <f>IFERROR(__xludf.DUMMYFUNCTION("""COMPUTED_VALUE"""),45544.66666666667)</f>
        <v>45544.66667</v>
      </c>
      <c r="E174" s="1">
        <f>IFERROR(__xludf.DUMMYFUNCTION("""COMPUTED_VALUE"""),366.91)</f>
        <v>366.91</v>
      </c>
      <c r="G174" s="2">
        <f>IFERROR(__xludf.DUMMYFUNCTION("""COMPUTED_VALUE"""),45544.66666666667)</f>
        <v>45544.66667</v>
      </c>
      <c r="H174" s="1">
        <f>IFERROR(__xludf.DUMMYFUNCTION("""COMPUTED_VALUE"""),358.98)</f>
        <v>358.98</v>
      </c>
      <c r="J174" s="2">
        <f>IFERROR(__xludf.DUMMYFUNCTION("""COMPUTED_VALUE"""),45544.66666666667)</f>
        <v>45544.66667</v>
      </c>
      <c r="K174" s="1">
        <f>IFERROR(__xludf.DUMMYFUNCTION("""COMPUTED_VALUE"""),361.28)</f>
        <v>361.28</v>
      </c>
      <c r="M174" s="2">
        <f>IFERROR(__xludf.DUMMYFUNCTION("""COMPUTED_VALUE"""),45544.66666666667)</f>
        <v>45544.66667</v>
      </c>
      <c r="N174" s="1">
        <f>IFERROR(__xludf.DUMMYFUNCTION("""COMPUTED_VALUE"""),4161214.0)</f>
        <v>4161214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IFERROR(__xludf.DUMMYFUNCTION("""COMPUTED_VALUE"""),360.26)</f>
        <v>360.26</v>
      </c>
      <c r="D175" s="2">
        <f>IFERROR(__xludf.DUMMYFUNCTION("""COMPUTED_VALUE"""),45545.66666666667)</f>
        <v>45545.66667</v>
      </c>
      <c r="E175" s="1">
        <f>IFERROR(__xludf.DUMMYFUNCTION("""COMPUTED_VALUE"""),361.47)</f>
        <v>361.47</v>
      </c>
      <c r="G175" s="2">
        <f>IFERROR(__xludf.DUMMYFUNCTION("""COMPUTED_VALUE"""),45545.66666666667)</f>
        <v>45545.66667</v>
      </c>
      <c r="H175" s="1">
        <f>IFERROR(__xludf.DUMMYFUNCTION("""COMPUTED_VALUE"""),355.21)</f>
        <v>355.21</v>
      </c>
      <c r="J175" s="2">
        <f>IFERROR(__xludf.DUMMYFUNCTION("""COMPUTED_VALUE"""),45545.66666666667)</f>
        <v>45545.66667</v>
      </c>
      <c r="K175" s="1">
        <f>IFERROR(__xludf.DUMMYFUNCTION("""COMPUTED_VALUE"""),360.21)</f>
        <v>360.21</v>
      </c>
      <c r="M175" s="2">
        <f>IFERROR(__xludf.DUMMYFUNCTION("""COMPUTED_VALUE"""),45545.66666666667)</f>
        <v>45545.66667</v>
      </c>
      <c r="N175" s="1">
        <f>IFERROR(__xludf.DUMMYFUNCTION("""COMPUTED_VALUE"""),3360557.0)</f>
        <v>3360557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IFERROR(__xludf.DUMMYFUNCTION("""COMPUTED_VALUE"""),358.73)</f>
        <v>358.73</v>
      </c>
      <c r="D176" s="2">
        <f>IFERROR(__xludf.DUMMYFUNCTION("""COMPUTED_VALUE"""),45546.66666666667)</f>
        <v>45546.66667</v>
      </c>
      <c r="E176" s="1">
        <f>IFERROR(__xludf.DUMMYFUNCTION("""COMPUTED_VALUE"""),360.47)</f>
        <v>360.47</v>
      </c>
      <c r="G176" s="2">
        <f>IFERROR(__xludf.DUMMYFUNCTION("""COMPUTED_VALUE"""),45546.66666666667)</f>
        <v>45546.66667</v>
      </c>
      <c r="H176" s="1">
        <f>IFERROR(__xludf.DUMMYFUNCTION("""COMPUTED_VALUE"""),350.16)</f>
        <v>350.16</v>
      </c>
      <c r="J176" s="2">
        <f>IFERROR(__xludf.DUMMYFUNCTION("""COMPUTED_VALUE"""),45546.66666666667)</f>
        <v>45546.66667</v>
      </c>
      <c r="K176" s="1">
        <f>IFERROR(__xludf.DUMMYFUNCTION("""COMPUTED_VALUE"""),359.5)</f>
        <v>359.5</v>
      </c>
      <c r="M176" s="2">
        <f>IFERROR(__xludf.DUMMYFUNCTION("""COMPUTED_VALUE"""),45546.66666666667)</f>
        <v>45546.66667</v>
      </c>
      <c r="N176" s="1">
        <f>IFERROR(__xludf.DUMMYFUNCTION("""COMPUTED_VALUE"""),3684684.0)</f>
        <v>3684684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IFERROR(__xludf.DUMMYFUNCTION("""COMPUTED_VALUE"""),359.58)</f>
        <v>359.58</v>
      </c>
      <c r="D177" s="2">
        <f>IFERROR(__xludf.DUMMYFUNCTION("""COMPUTED_VALUE"""),45547.66666666667)</f>
        <v>45547.66667</v>
      </c>
      <c r="E177" s="1">
        <f>IFERROR(__xludf.DUMMYFUNCTION("""COMPUTED_VALUE"""),366.42)</f>
        <v>366.42</v>
      </c>
      <c r="G177" s="2">
        <f>IFERROR(__xludf.DUMMYFUNCTION("""COMPUTED_VALUE"""),45547.66666666667)</f>
        <v>45547.66667</v>
      </c>
      <c r="H177" s="1">
        <f>IFERROR(__xludf.DUMMYFUNCTION("""COMPUTED_VALUE"""),357.72)</f>
        <v>357.72</v>
      </c>
      <c r="J177" s="2">
        <f>IFERROR(__xludf.DUMMYFUNCTION("""COMPUTED_VALUE"""),45547.66666666667)</f>
        <v>45547.66667</v>
      </c>
      <c r="K177" s="1">
        <f>IFERROR(__xludf.DUMMYFUNCTION("""COMPUTED_VALUE"""),364.15)</f>
        <v>364.15</v>
      </c>
      <c r="M177" s="2">
        <f>IFERROR(__xludf.DUMMYFUNCTION("""COMPUTED_VALUE"""),45547.66666666667)</f>
        <v>45547.66667</v>
      </c>
      <c r="N177" s="1">
        <f>IFERROR(__xludf.DUMMYFUNCTION("""COMPUTED_VALUE"""),2865197.0)</f>
        <v>2865197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IFERROR(__xludf.DUMMYFUNCTION("""COMPUTED_VALUE"""),365.38)</f>
        <v>365.38</v>
      </c>
      <c r="D178" s="2">
        <f>IFERROR(__xludf.DUMMYFUNCTION("""COMPUTED_VALUE"""),45548.66666666667)</f>
        <v>45548.66667</v>
      </c>
      <c r="E178" s="1">
        <f>IFERROR(__xludf.DUMMYFUNCTION("""COMPUTED_VALUE"""),381.43)</f>
        <v>381.43</v>
      </c>
      <c r="G178" s="2">
        <f>IFERROR(__xludf.DUMMYFUNCTION("""COMPUTED_VALUE"""),45548.66666666667)</f>
        <v>45548.66667</v>
      </c>
      <c r="H178" s="1">
        <f>IFERROR(__xludf.DUMMYFUNCTION("""COMPUTED_VALUE"""),365.38)</f>
        <v>365.38</v>
      </c>
      <c r="J178" s="2">
        <f>IFERROR(__xludf.DUMMYFUNCTION("""COMPUTED_VALUE"""),45548.66666666667)</f>
        <v>45548.66667</v>
      </c>
      <c r="K178" s="1">
        <f>IFERROR(__xludf.DUMMYFUNCTION("""COMPUTED_VALUE"""),381.27)</f>
        <v>381.27</v>
      </c>
      <c r="M178" s="2">
        <f>IFERROR(__xludf.DUMMYFUNCTION("""COMPUTED_VALUE"""),45548.66666666667)</f>
        <v>45548.66667</v>
      </c>
      <c r="N178" s="1">
        <f>IFERROR(__xludf.DUMMYFUNCTION("""COMPUTED_VALUE"""),4190841.0)</f>
        <v>4190841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IFERROR(__xludf.DUMMYFUNCTION("""COMPUTED_VALUE"""),381.54)</f>
        <v>381.54</v>
      </c>
      <c r="D179" s="2">
        <f>IFERROR(__xludf.DUMMYFUNCTION("""COMPUTED_VALUE"""),45551.66666666667)</f>
        <v>45551.66667</v>
      </c>
      <c r="E179" s="1">
        <f>IFERROR(__xludf.DUMMYFUNCTION("""COMPUTED_VALUE"""),385.39)</f>
        <v>385.39</v>
      </c>
      <c r="G179" s="2">
        <f>IFERROR(__xludf.DUMMYFUNCTION("""COMPUTED_VALUE"""),45551.66666666667)</f>
        <v>45551.66667</v>
      </c>
      <c r="H179" s="1">
        <f>IFERROR(__xludf.DUMMYFUNCTION("""COMPUTED_VALUE"""),377.43)</f>
        <v>377.43</v>
      </c>
      <c r="J179" s="2">
        <f>IFERROR(__xludf.DUMMYFUNCTION("""COMPUTED_VALUE"""),45551.66666666667)</f>
        <v>45551.66667</v>
      </c>
      <c r="K179" s="1">
        <f>IFERROR(__xludf.DUMMYFUNCTION("""COMPUTED_VALUE"""),381.08)</f>
        <v>381.08</v>
      </c>
      <c r="M179" s="2">
        <f>IFERROR(__xludf.DUMMYFUNCTION("""COMPUTED_VALUE"""),45551.66666666667)</f>
        <v>45551.66667</v>
      </c>
      <c r="N179" s="1">
        <f>IFERROR(__xludf.DUMMYFUNCTION("""COMPUTED_VALUE"""),3461841.0)</f>
        <v>3461841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IFERROR(__xludf.DUMMYFUNCTION("""COMPUTED_VALUE"""),383.26)</f>
        <v>383.26</v>
      </c>
      <c r="D180" s="2">
        <f>IFERROR(__xludf.DUMMYFUNCTION("""COMPUTED_VALUE"""),45552.66666666667)</f>
        <v>45552.66667</v>
      </c>
      <c r="E180" s="1">
        <f>IFERROR(__xludf.DUMMYFUNCTION("""COMPUTED_VALUE"""),388.69)</f>
        <v>388.69</v>
      </c>
      <c r="G180" s="2">
        <f>IFERROR(__xludf.DUMMYFUNCTION("""COMPUTED_VALUE"""),45552.66666666667)</f>
        <v>45552.66667</v>
      </c>
      <c r="H180" s="1">
        <f>IFERROR(__xludf.DUMMYFUNCTION("""COMPUTED_VALUE"""),381.96)</f>
        <v>381.96</v>
      </c>
      <c r="J180" s="2">
        <f>IFERROR(__xludf.DUMMYFUNCTION("""COMPUTED_VALUE"""),45552.66666666667)</f>
        <v>45552.66667</v>
      </c>
      <c r="K180" s="1">
        <f>IFERROR(__xludf.DUMMYFUNCTION("""COMPUTED_VALUE"""),384.83)</f>
        <v>384.83</v>
      </c>
      <c r="M180" s="2">
        <f>IFERROR(__xludf.DUMMYFUNCTION("""COMPUTED_VALUE"""),45552.66666666667)</f>
        <v>45552.66667</v>
      </c>
      <c r="N180" s="1">
        <f>IFERROR(__xludf.DUMMYFUNCTION("""COMPUTED_VALUE"""),3156179.0)</f>
        <v>3156179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IFERROR(__xludf.DUMMYFUNCTION("""COMPUTED_VALUE"""),386.72)</f>
        <v>386.72</v>
      </c>
      <c r="D181" s="2">
        <f>IFERROR(__xludf.DUMMYFUNCTION("""COMPUTED_VALUE"""),45553.66666666667)</f>
        <v>45553.66667</v>
      </c>
      <c r="E181" s="1">
        <f>IFERROR(__xludf.DUMMYFUNCTION("""COMPUTED_VALUE"""),397.26)</f>
        <v>397.26</v>
      </c>
      <c r="G181" s="2">
        <f>IFERROR(__xludf.DUMMYFUNCTION("""COMPUTED_VALUE"""),45553.66666666667)</f>
        <v>45553.66667</v>
      </c>
      <c r="H181" s="1">
        <f>IFERROR(__xludf.DUMMYFUNCTION("""COMPUTED_VALUE"""),381.27)</f>
        <v>381.27</v>
      </c>
      <c r="J181" s="2">
        <f>IFERROR(__xludf.DUMMYFUNCTION("""COMPUTED_VALUE"""),45553.66666666667)</f>
        <v>45553.66667</v>
      </c>
      <c r="K181" s="1">
        <f>IFERROR(__xludf.DUMMYFUNCTION("""COMPUTED_VALUE"""),387.68)</f>
        <v>387.68</v>
      </c>
      <c r="M181" s="2">
        <f>IFERROR(__xludf.DUMMYFUNCTION("""COMPUTED_VALUE"""),45553.66666666667)</f>
        <v>45553.66667</v>
      </c>
      <c r="N181" s="1">
        <f>IFERROR(__xludf.DUMMYFUNCTION("""COMPUTED_VALUE"""),4865000.0)</f>
        <v>4865000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IFERROR(__xludf.DUMMYFUNCTION("""COMPUTED_VALUE"""),387.68)</f>
        <v>387.68</v>
      </c>
      <c r="D182" s="2">
        <f>IFERROR(__xludf.DUMMYFUNCTION("""COMPUTED_VALUE"""),45554.66666666667)</f>
        <v>45554.66667</v>
      </c>
      <c r="E182" s="1">
        <f>IFERROR(__xludf.DUMMYFUNCTION("""COMPUTED_VALUE"""),398.92)</f>
        <v>398.92</v>
      </c>
      <c r="G182" s="2">
        <f>IFERROR(__xludf.DUMMYFUNCTION("""COMPUTED_VALUE"""),45554.66666666667)</f>
        <v>45554.66667</v>
      </c>
      <c r="H182" s="1">
        <f>IFERROR(__xludf.DUMMYFUNCTION("""COMPUTED_VALUE"""),387.68)</f>
        <v>387.68</v>
      </c>
      <c r="J182" s="2">
        <f>IFERROR(__xludf.DUMMYFUNCTION("""COMPUTED_VALUE"""),45554.66666666667)</f>
        <v>45554.66667</v>
      </c>
      <c r="K182" s="1">
        <f>IFERROR(__xludf.DUMMYFUNCTION("""COMPUTED_VALUE"""),396.41)</f>
        <v>396.41</v>
      </c>
      <c r="M182" s="2">
        <f>IFERROR(__xludf.DUMMYFUNCTION("""COMPUTED_VALUE"""),45554.66666666667)</f>
        <v>45554.66667</v>
      </c>
      <c r="N182" s="1">
        <f>IFERROR(__xludf.DUMMYFUNCTION("""COMPUTED_VALUE"""),4124001.0)</f>
        <v>4124001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IFERROR(__xludf.DUMMYFUNCTION("""COMPUTED_VALUE"""),396.41)</f>
        <v>396.41</v>
      </c>
      <c r="D183" s="2">
        <f>IFERROR(__xludf.DUMMYFUNCTION("""COMPUTED_VALUE"""),45555.66666666667)</f>
        <v>45555.66667</v>
      </c>
      <c r="E183" s="1">
        <f>IFERROR(__xludf.DUMMYFUNCTION("""COMPUTED_VALUE"""),396.41)</f>
        <v>396.41</v>
      </c>
      <c r="G183" s="2">
        <f>IFERROR(__xludf.DUMMYFUNCTION("""COMPUTED_VALUE"""),45555.66666666667)</f>
        <v>45555.66667</v>
      </c>
      <c r="H183" s="1">
        <f>IFERROR(__xludf.DUMMYFUNCTION("""COMPUTED_VALUE"""),388.61)</f>
        <v>388.61</v>
      </c>
      <c r="J183" s="2">
        <f>IFERROR(__xludf.DUMMYFUNCTION("""COMPUTED_VALUE"""),45555.66666666667)</f>
        <v>45555.66667</v>
      </c>
      <c r="K183" s="1">
        <f>IFERROR(__xludf.DUMMYFUNCTION("""COMPUTED_VALUE"""),391.59)</f>
        <v>391.59</v>
      </c>
      <c r="M183" s="2">
        <f>IFERROR(__xludf.DUMMYFUNCTION("""COMPUTED_VALUE"""),45555.66666666667)</f>
        <v>45555.66667</v>
      </c>
      <c r="N183" s="1">
        <f>IFERROR(__xludf.DUMMYFUNCTION("""COMPUTED_VALUE"""),1.1041156E7)</f>
        <v>11041156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IFERROR(__xludf.DUMMYFUNCTION("""COMPUTED_VALUE"""),393.05)</f>
        <v>393.05</v>
      </c>
      <c r="D184" s="2">
        <f>IFERROR(__xludf.DUMMYFUNCTION("""COMPUTED_VALUE"""),45558.66666666667)</f>
        <v>45558.66667</v>
      </c>
      <c r="E184" s="1">
        <f>IFERROR(__xludf.DUMMYFUNCTION("""COMPUTED_VALUE"""),395.84)</f>
        <v>395.84</v>
      </c>
      <c r="G184" s="2">
        <f>IFERROR(__xludf.DUMMYFUNCTION("""COMPUTED_VALUE"""),45558.66666666667)</f>
        <v>45558.66667</v>
      </c>
      <c r="H184" s="1">
        <f>IFERROR(__xludf.DUMMYFUNCTION("""COMPUTED_VALUE"""),390.59)</f>
        <v>390.59</v>
      </c>
      <c r="J184" s="2">
        <f>IFERROR(__xludf.DUMMYFUNCTION("""COMPUTED_VALUE"""),45558.66666666667)</f>
        <v>45558.66667</v>
      </c>
      <c r="K184" s="1">
        <f>IFERROR(__xludf.DUMMYFUNCTION("""COMPUTED_VALUE"""),393.42)</f>
        <v>393.42</v>
      </c>
      <c r="M184" s="2">
        <f>IFERROR(__xludf.DUMMYFUNCTION("""COMPUTED_VALUE"""),45558.66666666667)</f>
        <v>45558.66667</v>
      </c>
      <c r="N184" s="1">
        <f>IFERROR(__xludf.DUMMYFUNCTION("""COMPUTED_VALUE"""),1592376.0)</f>
        <v>1592376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IFERROR(__xludf.DUMMYFUNCTION("""COMPUTED_VALUE"""),395.23)</f>
        <v>395.23</v>
      </c>
      <c r="D185" s="2">
        <f>IFERROR(__xludf.DUMMYFUNCTION("""COMPUTED_VALUE"""),45559.66666666667)</f>
        <v>45559.66667</v>
      </c>
      <c r="E185" s="1">
        <f>IFERROR(__xludf.DUMMYFUNCTION("""COMPUTED_VALUE"""),395.23)</f>
        <v>395.23</v>
      </c>
      <c r="G185" s="2">
        <f>IFERROR(__xludf.DUMMYFUNCTION("""COMPUTED_VALUE"""),45559.66666666667)</f>
        <v>45559.66667</v>
      </c>
      <c r="H185" s="1">
        <f>IFERROR(__xludf.DUMMYFUNCTION("""COMPUTED_VALUE"""),389.27)</f>
        <v>389.27</v>
      </c>
      <c r="J185" s="2">
        <f>IFERROR(__xludf.DUMMYFUNCTION("""COMPUTED_VALUE"""),45559.66666666667)</f>
        <v>45559.66667</v>
      </c>
      <c r="K185" s="1">
        <f>IFERROR(__xludf.DUMMYFUNCTION("""COMPUTED_VALUE"""),391.87)</f>
        <v>391.87</v>
      </c>
      <c r="M185" s="2">
        <f>IFERROR(__xludf.DUMMYFUNCTION("""COMPUTED_VALUE"""),45559.66666666667)</f>
        <v>45559.66667</v>
      </c>
      <c r="N185" s="1">
        <f>IFERROR(__xludf.DUMMYFUNCTION("""COMPUTED_VALUE"""),1541668.0)</f>
        <v>1541668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IFERROR(__xludf.DUMMYFUNCTION("""COMPUTED_VALUE"""),391.87)</f>
        <v>391.87</v>
      </c>
      <c r="D186" s="2">
        <f>IFERROR(__xludf.DUMMYFUNCTION("""COMPUTED_VALUE"""),45560.66666666667)</f>
        <v>45560.66667</v>
      </c>
      <c r="E186" s="1">
        <f>IFERROR(__xludf.DUMMYFUNCTION("""COMPUTED_VALUE"""),391.87)</f>
        <v>391.87</v>
      </c>
      <c r="G186" s="2">
        <f>IFERROR(__xludf.DUMMYFUNCTION("""COMPUTED_VALUE"""),45560.66666666667)</f>
        <v>45560.66667</v>
      </c>
      <c r="H186" s="1">
        <f>IFERROR(__xludf.DUMMYFUNCTION("""COMPUTED_VALUE"""),384.75)</f>
        <v>384.75</v>
      </c>
      <c r="J186" s="2">
        <f>IFERROR(__xludf.DUMMYFUNCTION("""COMPUTED_VALUE"""),45560.66666666667)</f>
        <v>45560.66667</v>
      </c>
      <c r="K186" s="1">
        <f>IFERROR(__xludf.DUMMYFUNCTION("""COMPUTED_VALUE"""),387.48)</f>
        <v>387.48</v>
      </c>
      <c r="M186" s="2">
        <f>IFERROR(__xludf.DUMMYFUNCTION("""COMPUTED_VALUE"""),45560.66666666667)</f>
        <v>45560.66667</v>
      </c>
      <c r="N186" s="1">
        <f>IFERROR(__xludf.DUMMYFUNCTION("""COMPUTED_VALUE"""),1192121.0)</f>
        <v>1192121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IFERROR(__xludf.DUMMYFUNCTION("""COMPUTED_VALUE"""),390.07)</f>
        <v>390.07</v>
      </c>
      <c r="D187" s="2">
        <f>IFERROR(__xludf.DUMMYFUNCTION("""COMPUTED_VALUE"""),45561.66666666667)</f>
        <v>45561.66667</v>
      </c>
      <c r="E187" s="1">
        <f>IFERROR(__xludf.DUMMYFUNCTION("""COMPUTED_VALUE"""),394.17)</f>
        <v>394.17</v>
      </c>
      <c r="G187" s="2">
        <f>IFERROR(__xludf.DUMMYFUNCTION("""COMPUTED_VALUE"""),45561.66666666667)</f>
        <v>45561.66667</v>
      </c>
      <c r="H187" s="1">
        <f>IFERROR(__xludf.DUMMYFUNCTION("""COMPUTED_VALUE"""),389.57)</f>
        <v>389.57</v>
      </c>
      <c r="J187" s="2">
        <f>IFERROR(__xludf.DUMMYFUNCTION("""COMPUTED_VALUE"""),45561.66666666667)</f>
        <v>45561.66667</v>
      </c>
      <c r="K187" s="1">
        <f>IFERROR(__xludf.DUMMYFUNCTION("""COMPUTED_VALUE"""),391.39)</f>
        <v>391.39</v>
      </c>
      <c r="M187" s="2">
        <f>IFERROR(__xludf.DUMMYFUNCTION("""COMPUTED_VALUE"""),45561.66666666667)</f>
        <v>45561.66667</v>
      </c>
      <c r="N187" s="1">
        <f>IFERROR(__xludf.DUMMYFUNCTION("""COMPUTED_VALUE"""),2081223.0)</f>
        <v>2081223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IFERROR(__xludf.DUMMYFUNCTION("""COMPUTED_VALUE"""),395.08)</f>
        <v>395.08</v>
      </c>
      <c r="D188" s="2">
        <f>IFERROR(__xludf.DUMMYFUNCTION("""COMPUTED_VALUE"""),45562.66666666667)</f>
        <v>45562.66667</v>
      </c>
      <c r="E188" s="1">
        <f>IFERROR(__xludf.DUMMYFUNCTION("""COMPUTED_VALUE"""),399.86)</f>
        <v>399.86</v>
      </c>
      <c r="G188" s="2">
        <f>IFERROR(__xludf.DUMMYFUNCTION("""COMPUTED_VALUE"""),45562.66666666667)</f>
        <v>45562.66667</v>
      </c>
      <c r="H188" s="1">
        <f>IFERROR(__xludf.DUMMYFUNCTION("""COMPUTED_VALUE"""),391.69)</f>
        <v>391.69</v>
      </c>
      <c r="J188" s="2">
        <f>IFERROR(__xludf.DUMMYFUNCTION("""COMPUTED_VALUE"""),45562.66666666667)</f>
        <v>45562.66667</v>
      </c>
      <c r="K188" s="1">
        <f>IFERROR(__xludf.DUMMYFUNCTION("""COMPUTED_VALUE"""),396.9)</f>
        <v>396.9</v>
      </c>
      <c r="M188" s="2">
        <f>IFERROR(__xludf.DUMMYFUNCTION("""COMPUTED_VALUE"""),45562.66666666667)</f>
        <v>45562.66667</v>
      </c>
      <c r="N188" s="1">
        <f>IFERROR(__xludf.DUMMYFUNCTION("""COMPUTED_VALUE"""),1683420.0)</f>
        <v>1683420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IFERROR(__xludf.DUMMYFUNCTION("""COMPUTED_VALUE"""),396.9)</f>
        <v>396.9</v>
      </c>
      <c r="D189" s="2">
        <f>IFERROR(__xludf.DUMMYFUNCTION("""COMPUTED_VALUE"""),45565.66666666667)</f>
        <v>45565.66667</v>
      </c>
      <c r="E189" s="1">
        <f>IFERROR(__xludf.DUMMYFUNCTION("""COMPUTED_VALUE"""),399.54)</f>
        <v>399.54</v>
      </c>
      <c r="G189" s="2">
        <f>IFERROR(__xludf.DUMMYFUNCTION("""COMPUTED_VALUE"""),45565.66666666667)</f>
        <v>45565.66667</v>
      </c>
      <c r="H189" s="1">
        <f>IFERROR(__xludf.DUMMYFUNCTION("""COMPUTED_VALUE"""),392.77)</f>
        <v>392.77</v>
      </c>
      <c r="J189" s="2">
        <f>IFERROR(__xludf.DUMMYFUNCTION("""COMPUTED_VALUE"""),45565.66666666667)</f>
        <v>45565.66667</v>
      </c>
      <c r="K189" s="1">
        <f>IFERROR(__xludf.DUMMYFUNCTION("""COMPUTED_VALUE"""),398.39)</f>
        <v>398.39</v>
      </c>
      <c r="M189" s="2">
        <f>IFERROR(__xludf.DUMMYFUNCTION("""COMPUTED_VALUE"""),45565.66666666667)</f>
        <v>45565.66667</v>
      </c>
      <c r="N189" s="1">
        <f>IFERROR(__xludf.DUMMYFUNCTION("""COMPUTED_VALUE"""),1993588.0)</f>
        <v>1993588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IFERROR(__xludf.DUMMYFUNCTION("""COMPUTED_VALUE"""),398.39)</f>
        <v>398.39</v>
      </c>
      <c r="D190" s="2">
        <f>IFERROR(__xludf.DUMMYFUNCTION("""COMPUTED_VALUE"""),45566.66666666667)</f>
        <v>45566.66667</v>
      </c>
      <c r="E190" s="1">
        <f>IFERROR(__xludf.DUMMYFUNCTION("""COMPUTED_VALUE"""),399.58)</f>
        <v>399.58</v>
      </c>
      <c r="G190" s="2">
        <f>IFERROR(__xludf.DUMMYFUNCTION("""COMPUTED_VALUE"""),45566.66666666667)</f>
        <v>45566.66667</v>
      </c>
      <c r="H190" s="1">
        <f>IFERROR(__xludf.DUMMYFUNCTION("""COMPUTED_VALUE"""),391.37)</f>
        <v>391.37</v>
      </c>
      <c r="J190" s="2">
        <f>IFERROR(__xludf.DUMMYFUNCTION("""COMPUTED_VALUE"""),45566.66666666667)</f>
        <v>45566.66667</v>
      </c>
      <c r="K190" s="1">
        <f>IFERROR(__xludf.DUMMYFUNCTION("""COMPUTED_VALUE"""),397.04)</f>
        <v>397.04</v>
      </c>
      <c r="M190" s="2">
        <f>IFERROR(__xludf.DUMMYFUNCTION("""COMPUTED_VALUE"""),45566.66666666667)</f>
        <v>45566.66667</v>
      </c>
      <c r="N190" s="1">
        <f>IFERROR(__xludf.DUMMYFUNCTION("""COMPUTED_VALUE"""),1453441.0)</f>
        <v>1453441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IFERROR(__xludf.DUMMYFUNCTION("""COMPUTED_VALUE"""),393.18)</f>
        <v>393.18</v>
      </c>
      <c r="D191" s="2">
        <f>IFERROR(__xludf.DUMMYFUNCTION("""COMPUTED_VALUE"""),45567.66666666667)</f>
        <v>45567.66667</v>
      </c>
      <c r="E191" s="1">
        <f>IFERROR(__xludf.DUMMYFUNCTION("""COMPUTED_VALUE"""),398.29)</f>
        <v>398.29</v>
      </c>
      <c r="G191" s="2">
        <f>IFERROR(__xludf.DUMMYFUNCTION("""COMPUTED_VALUE"""),45567.66666666667)</f>
        <v>45567.66667</v>
      </c>
      <c r="H191" s="1">
        <f>IFERROR(__xludf.DUMMYFUNCTION("""COMPUTED_VALUE"""),391.8)</f>
        <v>391.8</v>
      </c>
      <c r="J191" s="2">
        <f>IFERROR(__xludf.DUMMYFUNCTION("""COMPUTED_VALUE"""),45567.66666666667)</f>
        <v>45567.66667</v>
      </c>
      <c r="K191" s="1">
        <f>IFERROR(__xludf.DUMMYFUNCTION("""COMPUTED_VALUE"""),394.91)</f>
        <v>394.91</v>
      </c>
      <c r="M191" s="2">
        <f>IFERROR(__xludf.DUMMYFUNCTION("""COMPUTED_VALUE"""),45567.66666666667)</f>
        <v>45567.66667</v>
      </c>
      <c r="N191" s="1">
        <f>IFERROR(__xludf.DUMMYFUNCTION("""COMPUTED_VALUE"""),1447009.0)</f>
        <v>1447009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IFERROR(__xludf.DUMMYFUNCTION("""COMPUTED_VALUE"""),391.59)</f>
        <v>391.59</v>
      </c>
      <c r="D192" s="2">
        <f>IFERROR(__xludf.DUMMYFUNCTION("""COMPUTED_VALUE"""),45568.66666666667)</f>
        <v>45568.66667</v>
      </c>
      <c r="E192" s="1">
        <f>IFERROR(__xludf.DUMMYFUNCTION("""COMPUTED_VALUE"""),394.48)</f>
        <v>394.48</v>
      </c>
      <c r="G192" s="2">
        <f>IFERROR(__xludf.DUMMYFUNCTION("""COMPUTED_VALUE"""),45568.66666666667)</f>
        <v>45568.66667</v>
      </c>
      <c r="H192" s="1">
        <f>IFERROR(__xludf.DUMMYFUNCTION("""COMPUTED_VALUE"""),388.41)</f>
        <v>388.41</v>
      </c>
      <c r="J192" s="2">
        <f>IFERROR(__xludf.DUMMYFUNCTION("""COMPUTED_VALUE"""),45568.66666666667)</f>
        <v>45568.66667</v>
      </c>
      <c r="K192" s="1">
        <f>IFERROR(__xludf.DUMMYFUNCTION("""COMPUTED_VALUE"""),390.82)</f>
        <v>390.82</v>
      </c>
      <c r="M192" s="2">
        <f>IFERROR(__xludf.DUMMYFUNCTION("""COMPUTED_VALUE"""),45568.66666666667)</f>
        <v>45568.66667</v>
      </c>
      <c r="N192" s="1">
        <f>IFERROR(__xludf.DUMMYFUNCTION("""COMPUTED_VALUE"""),1765609.0)</f>
        <v>1765609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IFERROR(__xludf.DUMMYFUNCTION("""COMPUTED_VALUE"""),394.18)</f>
        <v>394.18</v>
      </c>
      <c r="D193" s="2">
        <f>IFERROR(__xludf.DUMMYFUNCTION("""COMPUTED_VALUE"""),45569.66666666667)</f>
        <v>45569.66667</v>
      </c>
      <c r="E193" s="1">
        <f>IFERROR(__xludf.DUMMYFUNCTION("""COMPUTED_VALUE"""),396.31)</f>
        <v>396.31</v>
      </c>
      <c r="G193" s="2">
        <f>IFERROR(__xludf.DUMMYFUNCTION("""COMPUTED_VALUE"""),45569.66666666667)</f>
        <v>45569.66667</v>
      </c>
      <c r="H193" s="1">
        <f>IFERROR(__xludf.DUMMYFUNCTION("""COMPUTED_VALUE"""),383.78)</f>
        <v>383.78</v>
      </c>
      <c r="J193" s="2">
        <f>IFERROR(__xludf.DUMMYFUNCTION("""COMPUTED_VALUE"""),45569.66666666667)</f>
        <v>45569.66667</v>
      </c>
      <c r="K193" s="1">
        <f>IFERROR(__xludf.DUMMYFUNCTION("""COMPUTED_VALUE"""),385.01)</f>
        <v>385.01</v>
      </c>
      <c r="M193" s="2">
        <f>IFERROR(__xludf.DUMMYFUNCTION("""COMPUTED_VALUE"""),45569.66666666667)</f>
        <v>45569.66667</v>
      </c>
      <c r="N193" s="1">
        <f>IFERROR(__xludf.DUMMYFUNCTION("""COMPUTED_VALUE"""),2273954.0)</f>
        <v>2273954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IFERROR(__xludf.DUMMYFUNCTION("""COMPUTED_VALUE"""),383.0)</f>
        <v>383</v>
      </c>
      <c r="D194" s="2">
        <f>IFERROR(__xludf.DUMMYFUNCTION("""COMPUTED_VALUE"""),45572.66666666667)</f>
        <v>45572.66667</v>
      </c>
      <c r="E194" s="1">
        <f>IFERROR(__xludf.DUMMYFUNCTION("""COMPUTED_VALUE"""),383.0)</f>
        <v>383</v>
      </c>
      <c r="G194" s="2">
        <f>IFERROR(__xludf.DUMMYFUNCTION("""COMPUTED_VALUE"""),45572.66666666667)</f>
        <v>45572.66667</v>
      </c>
      <c r="H194" s="1">
        <f>IFERROR(__xludf.DUMMYFUNCTION("""COMPUTED_VALUE"""),377.27)</f>
        <v>377.27</v>
      </c>
      <c r="J194" s="2">
        <f>IFERROR(__xludf.DUMMYFUNCTION("""COMPUTED_VALUE"""),45572.66666666667)</f>
        <v>45572.66667</v>
      </c>
      <c r="K194" s="1">
        <f>IFERROR(__xludf.DUMMYFUNCTION("""COMPUTED_VALUE"""),382.88)</f>
        <v>382.88</v>
      </c>
      <c r="M194" s="2">
        <f>IFERROR(__xludf.DUMMYFUNCTION("""COMPUTED_VALUE"""),45572.66666666667)</f>
        <v>45572.66667</v>
      </c>
      <c r="N194" s="1">
        <f>IFERROR(__xludf.DUMMYFUNCTION("""COMPUTED_VALUE"""),1487220.0)</f>
        <v>1487220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IFERROR(__xludf.DUMMYFUNCTION("""COMPUTED_VALUE"""),380.3)</f>
        <v>380.3</v>
      </c>
      <c r="D195" s="2">
        <f>IFERROR(__xludf.DUMMYFUNCTION("""COMPUTED_VALUE"""),45573.66666666667)</f>
        <v>45573.66667</v>
      </c>
      <c r="E195" s="1">
        <f>IFERROR(__xludf.DUMMYFUNCTION("""COMPUTED_VALUE"""),385.8)</f>
        <v>385.8</v>
      </c>
      <c r="G195" s="2">
        <f>IFERROR(__xludf.DUMMYFUNCTION("""COMPUTED_VALUE"""),45573.66666666667)</f>
        <v>45573.66667</v>
      </c>
      <c r="H195" s="1">
        <f>IFERROR(__xludf.DUMMYFUNCTION("""COMPUTED_VALUE"""),377.93)</f>
        <v>377.93</v>
      </c>
      <c r="J195" s="2">
        <f>IFERROR(__xludf.DUMMYFUNCTION("""COMPUTED_VALUE"""),45573.66666666667)</f>
        <v>45573.66667</v>
      </c>
      <c r="K195" s="1">
        <f>IFERROR(__xludf.DUMMYFUNCTION("""COMPUTED_VALUE"""),382.38)</f>
        <v>382.38</v>
      </c>
      <c r="M195" s="2">
        <f>IFERROR(__xludf.DUMMYFUNCTION("""COMPUTED_VALUE"""),45573.66666666667)</f>
        <v>45573.66667</v>
      </c>
      <c r="N195" s="1">
        <f>IFERROR(__xludf.DUMMYFUNCTION("""COMPUTED_VALUE"""),1489906.0)</f>
        <v>1489906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IFERROR(__xludf.DUMMYFUNCTION("""COMPUTED_VALUE"""),383.14)</f>
        <v>383.14</v>
      </c>
      <c r="D196" s="2">
        <f>IFERROR(__xludf.DUMMYFUNCTION("""COMPUTED_VALUE"""),45574.66666666667)</f>
        <v>45574.66667</v>
      </c>
      <c r="E196" s="1">
        <f>IFERROR(__xludf.DUMMYFUNCTION("""COMPUTED_VALUE"""),385.94)</f>
        <v>385.94</v>
      </c>
      <c r="G196" s="2">
        <f>IFERROR(__xludf.DUMMYFUNCTION("""COMPUTED_VALUE"""),45574.66666666667)</f>
        <v>45574.66667</v>
      </c>
      <c r="H196" s="1">
        <f>IFERROR(__xludf.DUMMYFUNCTION("""COMPUTED_VALUE"""),381.16)</f>
        <v>381.16</v>
      </c>
      <c r="J196" s="2">
        <f>IFERROR(__xludf.DUMMYFUNCTION("""COMPUTED_VALUE"""),45574.66666666667)</f>
        <v>45574.66667</v>
      </c>
      <c r="K196" s="1">
        <f>IFERROR(__xludf.DUMMYFUNCTION("""COMPUTED_VALUE"""),384.68)</f>
        <v>384.68</v>
      </c>
      <c r="M196" s="2">
        <f>IFERROR(__xludf.DUMMYFUNCTION("""COMPUTED_VALUE"""),45574.66666666667)</f>
        <v>45574.66667</v>
      </c>
      <c r="N196" s="1">
        <f>IFERROR(__xludf.DUMMYFUNCTION("""COMPUTED_VALUE"""),1571791.0)</f>
        <v>1571791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IFERROR(__xludf.DUMMYFUNCTION("""COMPUTED_VALUE"""),380.0)</f>
        <v>380</v>
      </c>
      <c r="D197" s="2">
        <f>IFERROR(__xludf.DUMMYFUNCTION("""COMPUTED_VALUE"""),45575.66666666667)</f>
        <v>45575.66667</v>
      </c>
      <c r="E197" s="1">
        <f>IFERROR(__xludf.DUMMYFUNCTION("""COMPUTED_VALUE"""),381.56)</f>
        <v>381.56</v>
      </c>
      <c r="G197" s="2">
        <f>IFERROR(__xludf.DUMMYFUNCTION("""COMPUTED_VALUE"""),45575.66666666667)</f>
        <v>45575.66667</v>
      </c>
      <c r="H197" s="1">
        <f>IFERROR(__xludf.DUMMYFUNCTION("""COMPUTED_VALUE"""),376.27)</f>
        <v>376.27</v>
      </c>
      <c r="J197" s="2">
        <f>IFERROR(__xludf.DUMMYFUNCTION("""COMPUTED_VALUE"""),45575.66666666667)</f>
        <v>45575.66667</v>
      </c>
      <c r="K197" s="1">
        <f>IFERROR(__xludf.DUMMYFUNCTION("""COMPUTED_VALUE"""),380.7)</f>
        <v>380.7</v>
      </c>
      <c r="M197" s="2">
        <f>IFERROR(__xludf.DUMMYFUNCTION("""COMPUTED_VALUE"""),45575.66666666667)</f>
        <v>45575.66667</v>
      </c>
      <c r="N197" s="1">
        <f>IFERROR(__xludf.DUMMYFUNCTION("""COMPUTED_VALUE"""),1647381.0)</f>
        <v>1647381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IFERROR(__xludf.DUMMYFUNCTION("""COMPUTED_VALUE"""),380.53)</f>
        <v>380.53</v>
      </c>
      <c r="D198" s="2">
        <f>IFERROR(__xludf.DUMMYFUNCTION("""COMPUTED_VALUE"""),45576.66666666667)</f>
        <v>45576.66667</v>
      </c>
      <c r="E198" s="1">
        <f>IFERROR(__xludf.DUMMYFUNCTION("""COMPUTED_VALUE"""),382.88)</f>
        <v>382.88</v>
      </c>
      <c r="G198" s="2">
        <f>IFERROR(__xludf.DUMMYFUNCTION("""COMPUTED_VALUE"""),45576.66666666667)</f>
        <v>45576.66667</v>
      </c>
      <c r="H198" s="1">
        <f>IFERROR(__xludf.DUMMYFUNCTION("""COMPUTED_VALUE"""),377.52)</f>
        <v>377.52</v>
      </c>
      <c r="J198" s="2">
        <f>IFERROR(__xludf.DUMMYFUNCTION("""COMPUTED_VALUE"""),45576.66666666667)</f>
        <v>45576.66667</v>
      </c>
      <c r="K198" s="1">
        <f>IFERROR(__xludf.DUMMYFUNCTION("""COMPUTED_VALUE"""),379.14)</f>
        <v>379.14</v>
      </c>
      <c r="M198" s="2">
        <f>IFERROR(__xludf.DUMMYFUNCTION("""COMPUTED_VALUE"""),45576.66666666667)</f>
        <v>45576.66667</v>
      </c>
      <c r="N198" s="1">
        <f>IFERROR(__xludf.DUMMYFUNCTION("""COMPUTED_VALUE"""),2170238.0)</f>
        <v>2170238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IFERROR(__xludf.DUMMYFUNCTION("""COMPUTED_VALUE"""),379.14)</f>
        <v>379.14</v>
      </c>
      <c r="D199" s="2">
        <f>IFERROR(__xludf.DUMMYFUNCTION("""COMPUTED_VALUE"""),45579.66666666667)</f>
        <v>45579.66667</v>
      </c>
      <c r="E199" s="1">
        <f>IFERROR(__xludf.DUMMYFUNCTION("""COMPUTED_VALUE"""),380.64)</f>
        <v>380.64</v>
      </c>
      <c r="G199" s="2">
        <f>IFERROR(__xludf.DUMMYFUNCTION("""COMPUTED_VALUE"""),45579.66666666667)</f>
        <v>45579.66667</v>
      </c>
      <c r="H199" s="1">
        <f>IFERROR(__xludf.DUMMYFUNCTION("""COMPUTED_VALUE"""),374.61)</f>
        <v>374.61</v>
      </c>
      <c r="J199" s="2">
        <f>IFERROR(__xludf.DUMMYFUNCTION("""COMPUTED_VALUE"""),45579.66666666667)</f>
        <v>45579.66667</v>
      </c>
      <c r="K199" s="1">
        <f>IFERROR(__xludf.DUMMYFUNCTION("""COMPUTED_VALUE"""),380.05)</f>
        <v>380.05</v>
      </c>
      <c r="M199" s="2">
        <f>IFERROR(__xludf.DUMMYFUNCTION("""COMPUTED_VALUE"""),45579.66666666667)</f>
        <v>45579.66667</v>
      </c>
      <c r="N199" s="1">
        <f>IFERROR(__xludf.DUMMYFUNCTION("""COMPUTED_VALUE"""),1589291.0)</f>
        <v>1589291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IFERROR(__xludf.DUMMYFUNCTION("""COMPUTED_VALUE"""),380.85)</f>
        <v>380.85</v>
      </c>
      <c r="D200" s="2">
        <f>IFERROR(__xludf.DUMMYFUNCTION("""COMPUTED_VALUE"""),45580.66666666667)</f>
        <v>45580.66667</v>
      </c>
      <c r="E200" s="1">
        <f>IFERROR(__xludf.DUMMYFUNCTION("""COMPUTED_VALUE"""),387.76)</f>
        <v>387.76</v>
      </c>
      <c r="G200" s="2">
        <f>IFERROR(__xludf.DUMMYFUNCTION("""COMPUTED_VALUE"""),45580.66666666667)</f>
        <v>45580.66667</v>
      </c>
      <c r="H200" s="1">
        <f>IFERROR(__xludf.DUMMYFUNCTION("""COMPUTED_VALUE"""),380.29)</f>
        <v>380.29</v>
      </c>
      <c r="J200" s="2">
        <f>IFERROR(__xludf.DUMMYFUNCTION("""COMPUTED_VALUE"""),45580.66666666667)</f>
        <v>45580.66667</v>
      </c>
      <c r="K200" s="1">
        <f>IFERROR(__xludf.DUMMYFUNCTION("""COMPUTED_VALUE"""),381.46)</f>
        <v>381.46</v>
      </c>
      <c r="M200" s="2">
        <f>IFERROR(__xludf.DUMMYFUNCTION("""COMPUTED_VALUE"""),45580.66666666667)</f>
        <v>45580.66667</v>
      </c>
      <c r="N200" s="1">
        <f>IFERROR(__xludf.DUMMYFUNCTION("""COMPUTED_VALUE"""),1731772.0)</f>
        <v>1731772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IFERROR(__xludf.DUMMYFUNCTION("""COMPUTED_VALUE"""),382.58)</f>
        <v>382.58</v>
      </c>
      <c r="D201" s="2">
        <f>IFERROR(__xludf.DUMMYFUNCTION("""COMPUTED_VALUE"""),45581.66666666667)</f>
        <v>45581.66667</v>
      </c>
      <c r="E201" s="1">
        <f>IFERROR(__xludf.DUMMYFUNCTION("""COMPUTED_VALUE"""),387.34)</f>
        <v>387.34</v>
      </c>
      <c r="G201" s="2">
        <f>IFERROR(__xludf.DUMMYFUNCTION("""COMPUTED_VALUE"""),45581.66666666667)</f>
        <v>45581.66667</v>
      </c>
      <c r="H201" s="1">
        <f>IFERROR(__xludf.DUMMYFUNCTION("""COMPUTED_VALUE"""),382.58)</f>
        <v>382.58</v>
      </c>
      <c r="J201" s="2">
        <f>IFERROR(__xludf.DUMMYFUNCTION("""COMPUTED_VALUE"""),45581.66666666667)</f>
        <v>45581.66667</v>
      </c>
      <c r="K201" s="1">
        <f>IFERROR(__xludf.DUMMYFUNCTION("""COMPUTED_VALUE"""),383.56)</f>
        <v>383.56</v>
      </c>
      <c r="M201" s="2">
        <f>IFERROR(__xludf.DUMMYFUNCTION("""COMPUTED_VALUE"""),45581.66666666667)</f>
        <v>45581.66667</v>
      </c>
      <c r="N201" s="1">
        <f>IFERROR(__xludf.DUMMYFUNCTION("""COMPUTED_VALUE"""),1622032.0)</f>
        <v>1622032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IFERROR(__xludf.DUMMYFUNCTION("""COMPUTED_VALUE"""),384.04)</f>
        <v>384.04</v>
      </c>
      <c r="D202" s="2">
        <f>IFERROR(__xludf.DUMMYFUNCTION("""COMPUTED_VALUE"""),45582.66666666667)</f>
        <v>45582.66667</v>
      </c>
      <c r="E202" s="1">
        <f>IFERROR(__xludf.DUMMYFUNCTION("""COMPUTED_VALUE"""),385.02)</f>
        <v>385.02</v>
      </c>
      <c r="G202" s="2">
        <f>IFERROR(__xludf.DUMMYFUNCTION("""COMPUTED_VALUE"""),45582.66666666667)</f>
        <v>45582.66667</v>
      </c>
      <c r="H202" s="1">
        <f>IFERROR(__xludf.DUMMYFUNCTION("""COMPUTED_VALUE"""),379.56)</f>
        <v>379.56</v>
      </c>
      <c r="J202" s="2">
        <f>IFERROR(__xludf.DUMMYFUNCTION("""COMPUTED_VALUE"""),45582.66666666667)</f>
        <v>45582.66667</v>
      </c>
      <c r="K202" s="1">
        <f>IFERROR(__xludf.DUMMYFUNCTION("""COMPUTED_VALUE"""),380.51)</f>
        <v>380.51</v>
      </c>
      <c r="M202" s="2">
        <f>IFERROR(__xludf.DUMMYFUNCTION("""COMPUTED_VALUE"""),45582.66666666667)</f>
        <v>45582.66667</v>
      </c>
      <c r="N202" s="1">
        <f>IFERROR(__xludf.DUMMYFUNCTION("""COMPUTED_VALUE"""),1437041.0)</f>
        <v>1437041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IFERROR(__xludf.DUMMYFUNCTION("""COMPUTED_VALUE"""),380.51)</f>
        <v>380.51</v>
      </c>
      <c r="D203" s="2">
        <f>IFERROR(__xludf.DUMMYFUNCTION("""COMPUTED_VALUE"""),45583.66666666667)</f>
        <v>45583.66667</v>
      </c>
      <c r="E203" s="1">
        <f>IFERROR(__xludf.DUMMYFUNCTION("""COMPUTED_VALUE"""),383.8)</f>
        <v>383.8</v>
      </c>
      <c r="G203" s="2">
        <f>IFERROR(__xludf.DUMMYFUNCTION("""COMPUTED_VALUE"""),45583.66666666667)</f>
        <v>45583.66667</v>
      </c>
      <c r="H203" s="1">
        <f>IFERROR(__xludf.DUMMYFUNCTION("""COMPUTED_VALUE"""),379.71)</f>
        <v>379.71</v>
      </c>
      <c r="J203" s="2">
        <f>IFERROR(__xludf.DUMMYFUNCTION("""COMPUTED_VALUE"""),45583.66666666667)</f>
        <v>45583.66667</v>
      </c>
      <c r="K203" s="1">
        <f>IFERROR(__xludf.DUMMYFUNCTION("""COMPUTED_VALUE"""),383.44)</f>
        <v>383.44</v>
      </c>
      <c r="M203" s="2">
        <f>IFERROR(__xludf.DUMMYFUNCTION("""COMPUTED_VALUE"""),45583.66666666667)</f>
        <v>45583.66667</v>
      </c>
      <c r="N203" s="1">
        <f>IFERROR(__xludf.DUMMYFUNCTION("""COMPUTED_VALUE"""),1526515.0)</f>
        <v>1526515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IFERROR(__xludf.DUMMYFUNCTION("""COMPUTED_VALUE"""),382.86)</f>
        <v>382.86</v>
      </c>
      <c r="D204" s="2">
        <f>IFERROR(__xludf.DUMMYFUNCTION("""COMPUTED_VALUE"""),45586.66666666667)</f>
        <v>45586.66667</v>
      </c>
      <c r="E204" s="1">
        <f>IFERROR(__xludf.DUMMYFUNCTION("""COMPUTED_VALUE"""),386.47)</f>
        <v>386.47</v>
      </c>
      <c r="G204" s="2">
        <f>IFERROR(__xludf.DUMMYFUNCTION("""COMPUTED_VALUE"""),45586.66666666667)</f>
        <v>45586.66667</v>
      </c>
      <c r="H204" s="1">
        <f>IFERROR(__xludf.DUMMYFUNCTION("""COMPUTED_VALUE"""),378.12)</f>
        <v>378.12</v>
      </c>
      <c r="J204" s="2">
        <f>IFERROR(__xludf.DUMMYFUNCTION("""COMPUTED_VALUE"""),45586.66666666667)</f>
        <v>45586.66667</v>
      </c>
      <c r="K204" s="1">
        <f>IFERROR(__xludf.DUMMYFUNCTION("""COMPUTED_VALUE"""),380.58)</f>
        <v>380.58</v>
      </c>
      <c r="M204" s="2">
        <f>IFERROR(__xludf.DUMMYFUNCTION("""COMPUTED_VALUE"""),45586.66666666667)</f>
        <v>45586.66667</v>
      </c>
      <c r="N204" s="1">
        <f>IFERROR(__xludf.DUMMYFUNCTION("""COMPUTED_VALUE"""),2014237.0)</f>
        <v>2014237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IFERROR(__xludf.DUMMYFUNCTION("""COMPUTED_VALUE"""),380.58)</f>
        <v>380.58</v>
      </c>
      <c r="D205" s="2">
        <f>IFERROR(__xludf.DUMMYFUNCTION("""COMPUTED_VALUE"""),45587.66666666667)</f>
        <v>45587.66667</v>
      </c>
      <c r="E205" s="1">
        <f>IFERROR(__xludf.DUMMYFUNCTION("""COMPUTED_VALUE"""),380.58)</f>
        <v>380.58</v>
      </c>
      <c r="G205" s="2">
        <f>IFERROR(__xludf.DUMMYFUNCTION("""COMPUTED_VALUE"""),45587.66666666667)</f>
        <v>45587.66667</v>
      </c>
      <c r="H205" s="1">
        <f>IFERROR(__xludf.DUMMYFUNCTION("""COMPUTED_VALUE"""),364.23)</f>
        <v>364.23</v>
      </c>
      <c r="J205" s="2">
        <f>IFERROR(__xludf.DUMMYFUNCTION("""COMPUTED_VALUE"""),45587.66666666667)</f>
        <v>45587.66667</v>
      </c>
      <c r="K205" s="1">
        <f>IFERROR(__xludf.DUMMYFUNCTION("""COMPUTED_VALUE"""),367.28)</f>
        <v>367.28</v>
      </c>
      <c r="M205" s="2">
        <f>IFERROR(__xludf.DUMMYFUNCTION("""COMPUTED_VALUE"""),45587.66666666667)</f>
        <v>45587.66667</v>
      </c>
      <c r="N205" s="1">
        <f>IFERROR(__xludf.DUMMYFUNCTION("""COMPUTED_VALUE"""),2519215.0)</f>
        <v>2519215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IFERROR(__xludf.DUMMYFUNCTION("""COMPUTED_VALUE"""),366.15)</f>
        <v>366.15</v>
      </c>
      <c r="D206" s="2">
        <f>IFERROR(__xludf.DUMMYFUNCTION("""COMPUTED_VALUE"""),45588.66666666667)</f>
        <v>45588.66667</v>
      </c>
      <c r="E206" s="1">
        <f>IFERROR(__xludf.DUMMYFUNCTION("""COMPUTED_VALUE"""),367.63)</f>
        <v>367.63</v>
      </c>
      <c r="G206" s="2">
        <f>IFERROR(__xludf.DUMMYFUNCTION("""COMPUTED_VALUE"""),45588.66666666667)</f>
        <v>45588.66667</v>
      </c>
      <c r="H206" s="1">
        <f>IFERROR(__xludf.DUMMYFUNCTION("""COMPUTED_VALUE"""),360.92)</f>
        <v>360.92</v>
      </c>
      <c r="J206" s="2">
        <f>IFERROR(__xludf.DUMMYFUNCTION("""COMPUTED_VALUE"""),45588.66666666667)</f>
        <v>45588.66667</v>
      </c>
      <c r="K206" s="1">
        <f>IFERROR(__xludf.DUMMYFUNCTION("""COMPUTED_VALUE"""),362.95)</f>
        <v>362.95</v>
      </c>
      <c r="M206" s="2">
        <f>IFERROR(__xludf.DUMMYFUNCTION("""COMPUTED_VALUE"""),45588.66666666667)</f>
        <v>45588.66667</v>
      </c>
      <c r="N206" s="1">
        <f>IFERROR(__xludf.DUMMYFUNCTION("""COMPUTED_VALUE"""),1711107.0)</f>
        <v>1711107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IFERROR(__xludf.DUMMYFUNCTION("""COMPUTED_VALUE"""),364.2)</f>
        <v>364.2</v>
      </c>
      <c r="D207" s="2">
        <f>IFERROR(__xludf.DUMMYFUNCTION("""COMPUTED_VALUE"""),45589.66666666667)</f>
        <v>45589.66667</v>
      </c>
      <c r="E207" s="1">
        <f>IFERROR(__xludf.DUMMYFUNCTION("""COMPUTED_VALUE"""),364.55)</f>
        <v>364.55</v>
      </c>
      <c r="G207" s="2">
        <f>IFERROR(__xludf.DUMMYFUNCTION("""COMPUTED_VALUE"""),45589.66666666667)</f>
        <v>45589.66667</v>
      </c>
      <c r="H207" s="1">
        <f>IFERROR(__xludf.DUMMYFUNCTION("""COMPUTED_VALUE"""),360.62)</f>
        <v>360.62</v>
      </c>
      <c r="J207" s="2">
        <f>IFERROR(__xludf.DUMMYFUNCTION("""COMPUTED_VALUE"""),45589.66666666667)</f>
        <v>45589.66667</v>
      </c>
      <c r="K207" s="1">
        <f>IFERROR(__xludf.DUMMYFUNCTION("""COMPUTED_VALUE"""),362.84)</f>
        <v>362.84</v>
      </c>
      <c r="M207" s="2">
        <f>IFERROR(__xludf.DUMMYFUNCTION("""COMPUTED_VALUE"""),45589.66666666667)</f>
        <v>45589.66667</v>
      </c>
      <c r="N207" s="1">
        <f>IFERROR(__xludf.DUMMYFUNCTION("""COMPUTED_VALUE"""),1918395.0)</f>
        <v>1918395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IFERROR(__xludf.DUMMYFUNCTION("""COMPUTED_VALUE"""),362.76)</f>
        <v>362.76</v>
      </c>
      <c r="D208" s="2">
        <f>IFERROR(__xludf.DUMMYFUNCTION("""COMPUTED_VALUE"""),45590.66666666667)</f>
        <v>45590.66667</v>
      </c>
      <c r="E208" s="1">
        <f>IFERROR(__xludf.DUMMYFUNCTION("""COMPUTED_VALUE"""),363.57)</f>
        <v>363.57</v>
      </c>
      <c r="G208" s="2">
        <f>IFERROR(__xludf.DUMMYFUNCTION("""COMPUTED_VALUE"""),45590.66666666667)</f>
        <v>45590.66667</v>
      </c>
      <c r="H208" s="1">
        <f>IFERROR(__xludf.DUMMYFUNCTION("""COMPUTED_VALUE"""),335.93)</f>
        <v>335.93</v>
      </c>
      <c r="J208" s="2">
        <f>IFERROR(__xludf.DUMMYFUNCTION("""COMPUTED_VALUE"""),45590.66666666667)</f>
        <v>45590.66667</v>
      </c>
      <c r="K208" s="1">
        <f>IFERROR(__xludf.DUMMYFUNCTION("""COMPUTED_VALUE"""),336.82)</f>
        <v>336.82</v>
      </c>
      <c r="M208" s="2">
        <f>IFERROR(__xludf.DUMMYFUNCTION("""COMPUTED_VALUE"""),45590.66666666667)</f>
        <v>45590.66667</v>
      </c>
      <c r="N208" s="1">
        <f>IFERROR(__xludf.DUMMYFUNCTION("""COMPUTED_VALUE"""),4107357.0)</f>
        <v>4107357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IFERROR(__xludf.DUMMYFUNCTION("""COMPUTED_VALUE"""),336.82)</f>
        <v>336.82</v>
      </c>
      <c r="D209" s="2">
        <f>IFERROR(__xludf.DUMMYFUNCTION("""COMPUTED_VALUE"""),45593.66666666667)</f>
        <v>45593.66667</v>
      </c>
      <c r="E209" s="1">
        <f>IFERROR(__xludf.DUMMYFUNCTION("""COMPUTED_VALUE"""),345.94)</f>
        <v>345.94</v>
      </c>
      <c r="G209" s="2">
        <f>IFERROR(__xludf.DUMMYFUNCTION("""COMPUTED_VALUE"""),45593.66666666667)</f>
        <v>45593.66667</v>
      </c>
      <c r="H209" s="1">
        <f>IFERROR(__xludf.DUMMYFUNCTION("""COMPUTED_VALUE"""),336.82)</f>
        <v>336.82</v>
      </c>
      <c r="J209" s="2">
        <f>IFERROR(__xludf.DUMMYFUNCTION("""COMPUTED_VALUE"""),45593.66666666667)</f>
        <v>45593.66667</v>
      </c>
      <c r="K209" s="1">
        <f>IFERROR(__xludf.DUMMYFUNCTION("""COMPUTED_VALUE"""),344.63)</f>
        <v>344.63</v>
      </c>
      <c r="M209" s="2">
        <f>IFERROR(__xludf.DUMMYFUNCTION("""COMPUTED_VALUE"""),45593.66666666667)</f>
        <v>45593.66667</v>
      </c>
      <c r="N209" s="1">
        <f>IFERROR(__xludf.DUMMYFUNCTION("""COMPUTED_VALUE"""),4134370.0)</f>
        <v>4134370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IFERROR(__xludf.DUMMYFUNCTION("""COMPUTED_VALUE"""),341.0)</f>
        <v>341</v>
      </c>
      <c r="D210" s="2">
        <f>IFERROR(__xludf.DUMMYFUNCTION("""COMPUTED_VALUE"""),45594.66666666667)</f>
        <v>45594.66667</v>
      </c>
      <c r="E210" s="1">
        <f>IFERROR(__xludf.DUMMYFUNCTION("""COMPUTED_VALUE"""),346.13)</f>
        <v>346.13</v>
      </c>
      <c r="G210" s="2">
        <f>IFERROR(__xludf.DUMMYFUNCTION("""COMPUTED_VALUE"""),45594.66666666667)</f>
        <v>45594.66667</v>
      </c>
      <c r="H210" s="1">
        <f>IFERROR(__xludf.DUMMYFUNCTION("""COMPUTED_VALUE"""),335.79)</f>
        <v>335.79</v>
      </c>
      <c r="J210" s="2">
        <f>IFERROR(__xludf.DUMMYFUNCTION("""COMPUTED_VALUE"""),45594.66666666667)</f>
        <v>45594.66667</v>
      </c>
      <c r="K210" s="1">
        <f>IFERROR(__xludf.DUMMYFUNCTION("""COMPUTED_VALUE"""),345.21)</f>
        <v>345.21</v>
      </c>
      <c r="M210" s="2">
        <f>IFERROR(__xludf.DUMMYFUNCTION("""COMPUTED_VALUE"""),45594.66666666667)</f>
        <v>45594.66667</v>
      </c>
      <c r="N210" s="1">
        <f>IFERROR(__xludf.DUMMYFUNCTION("""COMPUTED_VALUE"""),2968522.0)</f>
        <v>2968522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IFERROR(__xludf.DUMMYFUNCTION("""COMPUTED_VALUE"""),344.57)</f>
        <v>344.57</v>
      </c>
      <c r="D211" s="2">
        <f>IFERROR(__xludf.DUMMYFUNCTION("""COMPUTED_VALUE"""),45595.66666666667)</f>
        <v>45595.66667</v>
      </c>
      <c r="E211" s="1">
        <f>IFERROR(__xludf.DUMMYFUNCTION("""COMPUTED_VALUE"""),352.88)</f>
        <v>352.88</v>
      </c>
      <c r="G211" s="2">
        <f>IFERROR(__xludf.DUMMYFUNCTION("""COMPUTED_VALUE"""),45595.66666666667)</f>
        <v>45595.66667</v>
      </c>
      <c r="H211" s="1">
        <f>IFERROR(__xludf.DUMMYFUNCTION("""COMPUTED_VALUE"""),343.86)</f>
        <v>343.86</v>
      </c>
      <c r="J211" s="2">
        <f>IFERROR(__xludf.DUMMYFUNCTION("""COMPUTED_VALUE"""),45595.66666666667)</f>
        <v>45595.66667</v>
      </c>
      <c r="K211" s="1">
        <f>IFERROR(__xludf.DUMMYFUNCTION("""COMPUTED_VALUE"""),346.56)</f>
        <v>346.56</v>
      </c>
      <c r="M211" s="2">
        <f>IFERROR(__xludf.DUMMYFUNCTION("""COMPUTED_VALUE"""),45595.66666666667)</f>
        <v>45595.66667</v>
      </c>
      <c r="N211" s="1">
        <f>IFERROR(__xludf.DUMMYFUNCTION("""COMPUTED_VALUE"""),2131850.0)</f>
        <v>2131850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IFERROR(__xludf.DUMMYFUNCTION("""COMPUTED_VALUE"""),343.69)</f>
        <v>343.69</v>
      </c>
      <c r="D212" s="2">
        <f>IFERROR(__xludf.DUMMYFUNCTION("""COMPUTED_VALUE"""),45596.66666666667)</f>
        <v>45596.66667</v>
      </c>
      <c r="E212" s="1">
        <f>IFERROR(__xludf.DUMMYFUNCTION("""COMPUTED_VALUE"""),346.17)</f>
        <v>346.17</v>
      </c>
      <c r="G212" s="2">
        <f>IFERROR(__xludf.DUMMYFUNCTION("""COMPUTED_VALUE"""),45596.66666666667)</f>
        <v>45596.66667</v>
      </c>
      <c r="H212" s="1">
        <f>IFERROR(__xludf.DUMMYFUNCTION("""COMPUTED_VALUE"""),341.69)</f>
        <v>341.69</v>
      </c>
      <c r="J212" s="2">
        <f>IFERROR(__xludf.DUMMYFUNCTION("""COMPUTED_VALUE"""),45596.66666666667)</f>
        <v>45596.66667</v>
      </c>
      <c r="K212" s="1">
        <f>IFERROR(__xludf.DUMMYFUNCTION("""COMPUTED_VALUE"""),341.74)</f>
        <v>341.74</v>
      </c>
      <c r="M212" s="2">
        <f>IFERROR(__xludf.DUMMYFUNCTION("""COMPUTED_VALUE"""),45596.66666666667)</f>
        <v>45596.66667</v>
      </c>
      <c r="N212" s="1">
        <f>IFERROR(__xludf.DUMMYFUNCTION("""COMPUTED_VALUE"""),2198796.0)</f>
        <v>2198796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IFERROR(__xludf.DUMMYFUNCTION("""COMPUTED_VALUE"""),345.11)</f>
        <v>345.11</v>
      </c>
      <c r="D213" s="2">
        <f>IFERROR(__xludf.DUMMYFUNCTION("""COMPUTED_VALUE"""),45597.66666666667)</f>
        <v>45597.66667</v>
      </c>
      <c r="E213" s="1">
        <f>IFERROR(__xludf.DUMMYFUNCTION("""COMPUTED_VALUE"""),347.68)</f>
        <v>347.68</v>
      </c>
      <c r="G213" s="2">
        <f>IFERROR(__xludf.DUMMYFUNCTION("""COMPUTED_VALUE"""),45597.66666666667)</f>
        <v>45597.66667</v>
      </c>
      <c r="H213" s="1">
        <f>IFERROR(__xludf.DUMMYFUNCTION("""COMPUTED_VALUE"""),339.7)</f>
        <v>339.7</v>
      </c>
      <c r="J213" s="2">
        <f>IFERROR(__xludf.DUMMYFUNCTION("""COMPUTED_VALUE"""),45597.66666666667)</f>
        <v>45597.66667</v>
      </c>
      <c r="K213" s="1">
        <f>IFERROR(__xludf.DUMMYFUNCTION("""COMPUTED_VALUE"""),341.44)</f>
        <v>341.44</v>
      </c>
      <c r="M213" s="2">
        <f>IFERROR(__xludf.DUMMYFUNCTION("""COMPUTED_VALUE"""),45597.66666666667)</f>
        <v>45597.66667</v>
      </c>
      <c r="N213" s="1">
        <f>IFERROR(__xludf.DUMMYFUNCTION("""COMPUTED_VALUE"""),2353569.0)</f>
        <v>2353569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IFERROR(__xludf.DUMMYFUNCTION("""COMPUTED_VALUE"""),341.44)</f>
        <v>341.44</v>
      </c>
      <c r="D214" s="2">
        <f>IFERROR(__xludf.DUMMYFUNCTION("""COMPUTED_VALUE"""),45600.66666666667)</f>
        <v>45600.66667</v>
      </c>
      <c r="E214" s="1">
        <f>IFERROR(__xludf.DUMMYFUNCTION("""COMPUTED_VALUE"""),347.97)</f>
        <v>347.97</v>
      </c>
      <c r="G214" s="2">
        <f>IFERROR(__xludf.DUMMYFUNCTION("""COMPUTED_VALUE"""),45600.66666666667)</f>
        <v>45600.66667</v>
      </c>
      <c r="H214" s="1">
        <f>IFERROR(__xludf.DUMMYFUNCTION("""COMPUTED_VALUE"""),339.88)</f>
        <v>339.88</v>
      </c>
      <c r="J214" s="2">
        <f>IFERROR(__xludf.DUMMYFUNCTION("""COMPUTED_VALUE"""),45600.66666666667)</f>
        <v>45600.66667</v>
      </c>
      <c r="K214" s="1">
        <f>IFERROR(__xludf.DUMMYFUNCTION("""COMPUTED_VALUE"""),346.41)</f>
        <v>346.41</v>
      </c>
      <c r="M214" s="2">
        <f>IFERROR(__xludf.DUMMYFUNCTION("""COMPUTED_VALUE"""),45600.66666666667)</f>
        <v>45600.66667</v>
      </c>
      <c r="N214" s="1">
        <f>IFERROR(__xludf.DUMMYFUNCTION("""COMPUTED_VALUE"""),2430147.0)</f>
        <v>2430147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IFERROR(__xludf.DUMMYFUNCTION("""COMPUTED_VALUE"""),344.32)</f>
        <v>344.32</v>
      </c>
      <c r="D215" s="2">
        <f>IFERROR(__xludf.DUMMYFUNCTION("""COMPUTED_VALUE"""),45601.66666666667)</f>
        <v>45601.66667</v>
      </c>
      <c r="E215" s="1">
        <f>IFERROR(__xludf.DUMMYFUNCTION("""COMPUTED_VALUE"""),355.29)</f>
        <v>355.29</v>
      </c>
      <c r="G215" s="2">
        <f>IFERROR(__xludf.DUMMYFUNCTION("""COMPUTED_VALUE"""),45601.66666666667)</f>
        <v>45601.66667</v>
      </c>
      <c r="H215" s="1">
        <f>IFERROR(__xludf.DUMMYFUNCTION("""COMPUTED_VALUE"""),344.32)</f>
        <v>344.32</v>
      </c>
      <c r="J215" s="2">
        <f>IFERROR(__xludf.DUMMYFUNCTION("""COMPUTED_VALUE"""),45601.66666666667)</f>
        <v>45601.66667</v>
      </c>
      <c r="K215" s="1">
        <f>IFERROR(__xludf.DUMMYFUNCTION("""COMPUTED_VALUE"""),355.27)</f>
        <v>355.27</v>
      </c>
      <c r="M215" s="2">
        <f>IFERROR(__xludf.DUMMYFUNCTION("""COMPUTED_VALUE"""),45601.66666666667)</f>
        <v>45601.66667</v>
      </c>
      <c r="N215" s="1">
        <f>IFERROR(__xludf.DUMMYFUNCTION("""COMPUTED_VALUE"""),2160751.0)</f>
        <v>2160751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IFERROR(__xludf.DUMMYFUNCTION("""COMPUTED_VALUE"""),364.63)</f>
        <v>364.63</v>
      </c>
      <c r="D216" s="2">
        <f>IFERROR(__xludf.DUMMYFUNCTION("""COMPUTED_VALUE"""),45602.66666666667)</f>
        <v>45602.66667</v>
      </c>
      <c r="E216" s="1">
        <f>IFERROR(__xludf.DUMMYFUNCTION("""COMPUTED_VALUE"""),370.08)</f>
        <v>370.08</v>
      </c>
      <c r="G216" s="2">
        <f>IFERROR(__xludf.DUMMYFUNCTION("""COMPUTED_VALUE"""),45602.66666666667)</f>
        <v>45602.66667</v>
      </c>
      <c r="H216" s="1">
        <f>IFERROR(__xludf.DUMMYFUNCTION("""COMPUTED_VALUE"""),359.3)</f>
        <v>359.3</v>
      </c>
      <c r="J216" s="2">
        <f>IFERROR(__xludf.DUMMYFUNCTION("""COMPUTED_VALUE"""),45602.66666666667)</f>
        <v>45602.66667</v>
      </c>
      <c r="K216" s="1">
        <f>IFERROR(__xludf.DUMMYFUNCTION("""COMPUTED_VALUE"""),364.85)</f>
        <v>364.85</v>
      </c>
      <c r="M216" s="2">
        <f>IFERROR(__xludf.DUMMYFUNCTION("""COMPUTED_VALUE"""),45602.66666666667)</f>
        <v>45602.66667</v>
      </c>
      <c r="N216" s="1">
        <f>IFERROR(__xludf.DUMMYFUNCTION("""COMPUTED_VALUE"""),4846424.0)</f>
        <v>4846424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IFERROR(__xludf.DUMMYFUNCTION("""COMPUTED_VALUE"""),364.85)</f>
        <v>364.85</v>
      </c>
      <c r="D217" s="2">
        <f>IFERROR(__xludf.DUMMYFUNCTION("""COMPUTED_VALUE"""),45603.66666666667)</f>
        <v>45603.66667</v>
      </c>
      <c r="E217" s="1">
        <f>IFERROR(__xludf.DUMMYFUNCTION("""COMPUTED_VALUE"""),388.71)</f>
        <v>388.71</v>
      </c>
      <c r="G217" s="2">
        <f>IFERROR(__xludf.DUMMYFUNCTION("""COMPUTED_VALUE"""),45603.66666666667)</f>
        <v>45603.66667</v>
      </c>
      <c r="H217" s="1">
        <f>IFERROR(__xludf.DUMMYFUNCTION("""COMPUTED_VALUE"""),361.95)</f>
        <v>361.95</v>
      </c>
      <c r="J217" s="2">
        <f>IFERROR(__xludf.DUMMYFUNCTION("""COMPUTED_VALUE"""),45603.66666666667)</f>
        <v>45603.66667</v>
      </c>
      <c r="K217" s="1">
        <f>IFERROR(__xludf.DUMMYFUNCTION("""COMPUTED_VALUE"""),377.87)</f>
        <v>377.87</v>
      </c>
      <c r="M217" s="2">
        <f>IFERROR(__xludf.DUMMYFUNCTION("""COMPUTED_VALUE"""),45603.66666666667)</f>
        <v>45603.66667</v>
      </c>
      <c r="N217" s="1">
        <f>IFERROR(__xludf.DUMMYFUNCTION("""COMPUTED_VALUE"""),5155122.0)</f>
        <v>5155122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IFERROR(__xludf.DUMMYFUNCTION("""COMPUTED_VALUE"""),376.05)</f>
        <v>376.05</v>
      </c>
      <c r="D218" s="2">
        <f>IFERROR(__xludf.DUMMYFUNCTION("""COMPUTED_VALUE"""),45604.66666666667)</f>
        <v>45604.66667</v>
      </c>
      <c r="E218" s="1">
        <f>IFERROR(__xludf.DUMMYFUNCTION("""COMPUTED_VALUE"""),383.17)</f>
        <v>383.17</v>
      </c>
      <c r="G218" s="2">
        <f>IFERROR(__xludf.DUMMYFUNCTION("""COMPUTED_VALUE"""),45604.66666666667)</f>
        <v>45604.66667</v>
      </c>
      <c r="H218" s="1">
        <f>IFERROR(__xludf.DUMMYFUNCTION("""COMPUTED_VALUE"""),375.24)</f>
        <v>375.24</v>
      </c>
      <c r="J218" s="2">
        <f>IFERROR(__xludf.DUMMYFUNCTION("""COMPUTED_VALUE"""),45604.66666666667)</f>
        <v>45604.66667</v>
      </c>
      <c r="K218" s="1">
        <f>IFERROR(__xludf.DUMMYFUNCTION("""COMPUTED_VALUE"""),380.51)</f>
        <v>380.51</v>
      </c>
      <c r="M218" s="2">
        <f>IFERROR(__xludf.DUMMYFUNCTION("""COMPUTED_VALUE"""),45604.66666666667)</f>
        <v>45604.66667</v>
      </c>
      <c r="N218" s="1">
        <f>IFERROR(__xludf.DUMMYFUNCTION("""COMPUTED_VALUE"""),2766395.0)</f>
        <v>2766395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IFERROR(__xludf.DUMMYFUNCTION("""COMPUTED_VALUE"""),382.79)</f>
        <v>382.79</v>
      </c>
      <c r="D219" s="2">
        <f>IFERROR(__xludf.DUMMYFUNCTION("""COMPUTED_VALUE"""),45607.66666666667)</f>
        <v>45607.66667</v>
      </c>
      <c r="E219" s="1">
        <f>IFERROR(__xludf.DUMMYFUNCTION("""COMPUTED_VALUE"""),387.35)</f>
        <v>387.35</v>
      </c>
      <c r="G219" s="2">
        <f>IFERROR(__xludf.DUMMYFUNCTION("""COMPUTED_VALUE"""),45607.66666666667)</f>
        <v>45607.66667</v>
      </c>
      <c r="H219" s="1">
        <f>IFERROR(__xludf.DUMMYFUNCTION("""COMPUTED_VALUE"""),382.25)</f>
        <v>382.25</v>
      </c>
      <c r="J219" s="2">
        <f>IFERROR(__xludf.DUMMYFUNCTION("""COMPUTED_VALUE"""),45607.66666666667)</f>
        <v>45607.66667</v>
      </c>
      <c r="K219" s="1">
        <f>IFERROR(__xludf.DUMMYFUNCTION("""COMPUTED_VALUE"""),385.55)</f>
        <v>385.55</v>
      </c>
      <c r="M219" s="2">
        <f>IFERROR(__xludf.DUMMYFUNCTION("""COMPUTED_VALUE"""),45607.66666666667)</f>
        <v>45607.66667</v>
      </c>
      <c r="N219" s="1">
        <f>IFERROR(__xludf.DUMMYFUNCTION("""COMPUTED_VALUE"""),2120938.0)</f>
        <v>2120938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IFERROR(__xludf.DUMMYFUNCTION("""COMPUTED_VALUE"""),384.29)</f>
        <v>384.29</v>
      </c>
      <c r="D220" s="2">
        <f>IFERROR(__xludf.DUMMYFUNCTION("""COMPUTED_VALUE"""),45608.66666666667)</f>
        <v>45608.66667</v>
      </c>
      <c r="E220" s="1">
        <f>IFERROR(__xludf.DUMMYFUNCTION("""COMPUTED_VALUE"""),384.5)</f>
        <v>384.5</v>
      </c>
      <c r="G220" s="2">
        <f>IFERROR(__xludf.DUMMYFUNCTION("""COMPUTED_VALUE"""),45608.66666666667)</f>
        <v>45608.66667</v>
      </c>
      <c r="H220" s="1">
        <f>IFERROR(__xludf.DUMMYFUNCTION("""COMPUTED_VALUE"""),378.85)</f>
        <v>378.85</v>
      </c>
      <c r="J220" s="2">
        <f>IFERROR(__xludf.DUMMYFUNCTION("""COMPUTED_VALUE"""),45608.66666666667)</f>
        <v>45608.66667</v>
      </c>
      <c r="K220" s="1">
        <f>IFERROR(__xludf.DUMMYFUNCTION("""COMPUTED_VALUE"""),380.57)</f>
        <v>380.57</v>
      </c>
      <c r="M220" s="2">
        <f>IFERROR(__xludf.DUMMYFUNCTION("""COMPUTED_VALUE"""),45608.66666666667)</f>
        <v>45608.66667</v>
      </c>
      <c r="N220" s="1">
        <f>IFERROR(__xludf.DUMMYFUNCTION("""COMPUTED_VALUE"""),1925421.0)</f>
        <v>1925421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IFERROR(__xludf.DUMMYFUNCTION("""COMPUTED_VALUE"""),385.33)</f>
        <v>385.33</v>
      </c>
      <c r="D221" s="2">
        <f>IFERROR(__xludf.DUMMYFUNCTION("""COMPUTED_VALUE"""),45609.66666666667)</f>
        <v>45609.66667</v>
      </c>
      <c r="E221" s="1">
        <f>IFERROR(__xludf.DUMMYFUNCTION("""COMPUTED_VALUE"""),385.33)</f>
        <v>385.33</v>
      </c>
      <c r="G221" s="2">
        <f>IFERROR(__xludf.DUMMYFUNCTION("""COMPUTED_VALUE"""),45609.66666666667)</f>
        <v>45609.66667</v>
      </c>
      <c r="H221" s="1">
        <f>IFERROR(__xludf.DUMMYFUNCTION("""COMPUTED_VALUE"""),376.93)</f>
        <v>376.93</v>
      </c>
      <c r="J221" s="2">
        <f>IFERROR(__xludf.DUMMYFUNCTION("""COMPUTED_VALUE"""),45609.66666666667)</f>
        <v>45609.66667</v>
      </c>
      <c r="K221" s="1">
        <f>IFERROR(__xludf.DUMMYFUNCTION("""COMPUTED_VALUE"""),378.78)</f>
        <v>378.78</v>
      </c>
      <c r="M221" s="2">
        <f>IFERROR(__xludf.DUMMYFUNCTION("""COMPUTED_VALUE"""),45609.66666666667)</f>
        <v>45609.66667</v>
      </c>
      <c r="N221" s="1">
        <f>IFERROR(__xludf.DUMMYFUNCTION("""COMPUTED_VALUE"""),1934198.0)</f>
        <v>1934198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IFERROR(__xludf.DUMMYFUNCTION("""COMPUTED_VALUE"""),378.82)</f>
        <v>378.82</v>
      </c>
      <c r="D222" s="2">
        <f>IFERROR(__xludf.DUMMYFUNCTION("""COMPUTED_VALUE"""),45610.66666666667)</f>
        <v>45610.66667</v>
      </c>
      <c r="E222" s="1">
        <f>IFERROR(__xludf.DUMMYFUNCTION("""COMPUTED_VALUE"""),381.18)</f>
        <v>381.18</v>
      </c>
      <c r="G222" s="2">
        <f>IFERROR(__xludf.DUMMYFUNCTION("""COMPUTED_VALUE"""),45610.66666666667)</f>
        <v>45610.66667</v>
      </c>
      <c r="H222" s="1">
        <f>IFERROR(__xludf.DUMMYFUNCTION("""COMPUTED_VALUE"""),374.01)</f>
        <v>374.01</v>
      </c>
      <c r="J222" s="2">
        <f>IFERROR(__xludf.DUMMYFUNCTION("""COMPUTED_VALUE"""),45610.66666666667)</f>
        <v>45610.66667</v>
      </c>
      <c r="K222" s="1">
        <f>IFERROR(__xludf.DUMMYFUNCTION("""COMPUTED_VALUE"""),375.91)</f>
        <v>375.91</v>
      </c>
      <c r="M222" s="2">
        <f>IFERROR(__xludf.DUMMYFUNCTION("""COMPUTED_VALUE"""),45610.66666666667)</f>
        <v>45610.66667</v>
      </c>
      <c r="N222" s="1">
        <f>IFERROR(__xludf.DUMMYFUNCTION("""COMPUTED_VALUE"""),1474811.0)</f>
        <v>1474811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IFERROR(__xludf.DUMMYFUNCTION("""COMPUTED_VALUE"""),375.91)</f>
        <v>375.91</v>
      </c>
      <c r="D223" s="2">
        <f>IFERROR(__xludf.DUMMYFUNCTION("""COMPUTED_VALUE"""),45611.66666666667)</f>
        <v>45611.66667</v>
      </c>
      <c r="E223" s="1">
        <f>IFERROR(__xludf.DUMMYFUNCTION("""COMPUTED_VALUE"""),378.5)</f>
        <v>378.5</v>
      </c>
      <c r="G223" s="2">
        <f>IFERROR(__xludf.DUMMYFUNCTION("""COMPUTED_VALUE"""),45611.66666666667)</f>
        <v>45611.66667</v>
      </c>
      <c r="H223" s="1">
        <f>IFERROR(__xludf.DUMMYFUNCTION("""COMPUTED_VALUE"""),372.55)</f>
        <v>372.55</v>
      </c>
      <c r="J223" s="2">
        <f>IFERROR(__xludf.DUMMYFUNCTION("""COMPUTED_VALUE"""),45611.66666666667)</f>
        <v>45611.66667</v>
      </c>
      <c r="K223" s="1">
        <f>IFERROR(__xludf.DUMMYFUNCTION("""COMPUTED_VALUE"""),372.88)</f>
        <v>372.88</v>
      </c>
      <c r="M223" s="2">
        <f>IFERROR(__xludf.DUMMYFUNCTION("""COMPUTED_VALUE"""),45611.66666666667)</f>
        <v>45611.66667</v>
      </c>
      <c r="N223" s="1">
        <f>IFERROR(__xludf.DUMMYFUNCTION("""COMPUTED_VALUE"""),1745609.0)</f>
        <v>1745609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IFERROR(__xludf.DUMMYFUNCTION("""COMPUTED_VALUE"""),372.88)</f>
        <v>372.88</v>
      </c>
      <c r="D224" s="2">
        <f>IFERROR(__xludf.DUMMYFUNCTION("""COMPUTED_VALUE"""),45614.66666666667)</f>
        <v>45614.66667</v>
      </c>
      <c r="E224" s="1">
        <f>IFERROR(__xludf.DUMMYFUNCTION("""COMPUTED_VALUE"""),374.63)</f>
        <v>374.63</v>
      </c>
      <c r="G224" s="2">
        <f>IFERROR(__xludf.DUMMYFUNCTION("""COMPUTED_VALUE"""),45614.66666666667)</f>
        <v>45614.66667</v>
      </c>
      <c r="H224" s="1">
        <f>IFERROR(__xludf.DUMMYFUNCTION("""COMPUTED_VALUE"""),370.01)</f>
        <v>370.01</v>
      </c>
      <c r="J224" s="2">
        <f>IFERROR(__xludf.DUMMYFUNCTION("""COMPUTED_VALUE"""),45614.66666666667)</f>
        <v>45614.66667</v>
      </c>
      <c r="K224" s="1">
        <f>IFERROR(__xludf.DUMMYFUNCTION("""COMPUTED_VALUE"""),371.14)</f>
        <v>371.14</v>
      </c>
      <c r="M224" s="2">
        <f>IFERROR(__xludf.DUMMYFUNCTION("""COMPUTED_VALUE"""),45614.66666666667)</f>
        <v>45614.66667</v>
      </c>
      <c r="N224" s="1">
        <f>IFERROR(__xludf.DUMMYFUNCTION("""COMPUTED_VALUE"""),1792579.0)</f>
        <v>1792579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IFERROR(__xludf.DUMMYFUNCTION("""COMPUTED_VALUE"""),366.61)</f>
        <v>366.61</v>
      </c>
      <c r="D225" s="2">
        <f>IFERROR(__xludf.DUMMYFUNCTION("""COMPUTED_VALUE"""),45615.66666666667)</f>
        <v>45615.66667</v>
      </c>
      <c r="E225" s="1">
        <f>IFERROR(__xludf.DUMMYFUNCTION("""COMPUTED_VALUE"""),367.01)</f>
        <v>367.01</v>
      </c>
      <c r="G225" s="2">
        <f>IFERROR(__xludf.DUMMYFUNCTION("""COMPUTED_VALUE"""),45615.66666666667)</f>
        <v>45615.66667</v>
      </c>
      <c r="H225" s="1">
        <f>IFERROR(__xludf.DUMMYFUNCTION("""COMPUTED_VALUE"""),362.28)</f>
        <v>362.28</v>
      </c>
      <c r="J225" s="2">
        <f>IFERROR(__xludf.DUMMYFUNCTION("""COMPUTED_VALUE"""),45615.66666666667)</f>
        <v>45615.66667</v>
      </c>
      <c r="K225" s="1">
        <f>IFERROR(__xludf.DUMMYFUNCTION("""COMPUTED_VALUE"""),365.25)</f>
        <v>365.25</v>
      </c>
      <c r="M225" s="2">
        <f>IFERROR(__xludf.DUMMYFUNCTION("""COMPUTED_VALUE"""),45615.66666666667)</f>
        <v>45615.66667</v>
      </c>
      <c r="N225" s="1">
        <f>IFERROR(__xludf.DUMMYFUNCTION("""COMPUTED_VALUE"""),1499398.0)</f>
        <v>1499398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IFERROR(__xludf.DUMMYFUNCTION("""COMPUTED_VALUE"""),365.09)</f>
        <v>365.09</v>
      </c>
      <c r="D226" s="2">
        <f>IFERROR(__xludf.DUMMYFUNCTION("""COMPUTED_VALUE"""),45616.66666666667)</f>
        <v>45616.66667</v>
      </c>
      <c r="E226" s="1">
        <f>IFERROR(__xludf.DUMMYFUNCTION("""COMPUTED_VALUE"""),366.53)</f>
        <v>366.53</v>
      </c>
      <c r="G226" s="2">
        <f>IFERROR(__xludf.DUMMYFUNCTION("""COMPUTED_VALUE"""),45616.66666666667)</f>
        <v>45616.66667</v>
      </c>
      <c r="H226" s="1">
        <f>IFERROR(__xludf.DUMMYFUNCTION("""COMPUTED_VALUE"""),362.59)</f>
        <v>362.59</v>
      </c>
      <c r="J226" s="2">
        <f>IFERROR(__xludf.DUMMYFUNCTION("""COMPUTED_VALUE"""),45616.66666666667)</f>
        <v>45616.66667</v>
      </c>
      <c r="K226" s="1">
        <f>IFERROR(__xludf.DUMMYFUNCTION("""COMPUTED_VALUE"""),365.08)</f>
        <v>365.08</v>
      </c>
      <c r="M226" s="2">
        <f>IFERROR(__xludf.DUMMYFUNCTION("""COMPUTED_VALUE"""),45616.66666666667)</f>
        <v>45616.66667</v>
      </c>
      <c r="N226" s="1">
        <f>IFERROR(__xludf.DUMMYFUNCTION("""COMPUTED_VALUE"""),1676907.0)</f>
        <v>1676907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IFERROR(__xludf.DUMMYFUNCTION("""COMPUTED_VALUE"""),365.08)</f>
        <v>365.08</v>
      </c>
      <c r="D227" s="2">
        <f>IFERROR(__xludf.DUMMYFUNCTION("""COMPUTED_VALUE"""),45617.66666666667)</f>
        <v>45617.66667</v>
      </c>
      <c r="E227" s="1">
        <f>IFERROR(__xludf.DUMMYFUNCTION("""COMPUTED_VALUE"""),371.94)</f>
        <v>371.94</v>
      </c>
      <c r="G227" s="2">
        <f>IFERROR(__xludf.DUMMYFUNCTION("""COMPUTED_VALUE"""),45617.66666666667)</f>
        <v>45617.66667</v>
      </c>
      <c r="H227" s="1">
        <f>IFERROR(__xludf.DUMMYFUNCTION("""COMPUTED_VALUE"""),364.05)</f>
        <v>364.05</v>
      </c>
      <c r="J227" s="2">
        <f>IFERROR(__xludf.DUMMYFUNCTION("""COMPUTED_VALUE"""),45617.66666666667)</f>
        <v>45617.66667</v>
      </c>
      <c r="K227" s="1">
        <f>IFERROR(__xludf.DUMMYFUNCTION("""COMPUTED_VALUE"""),370.58)</f>
        <v>370.58</v>
      </c>
      <c r="M227" s="2">
        <f>IFERROR(__xludf.DUMMYFUNCTION("""COMPUTED_VALUE"""),45617.66666666667)</f>
        <v>45617.66667</v>
      </c>
      <c r="N227" s="1">
        <f>IFERROR(__xludf.DUMMYFUNCTION("""COMPUTED_VALUE"""),1364947.0)</f>
        <v>1364947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IFERROR(__xludf.DUMMYFUNCTION("""COMPUTED_VALUE"""),370.58)</f>
        <v>370.58</v>
      </c>
      <c r="D228" s="2">
        <f>IFERROR(__xludf.DUMMYFUNCTION("""COMPUTED_VALUE"""),45618.66666666667)</f>
        <v>45618.66667</v>
      </c>
      <c r="E228" s="1">
        <f>IFERROR(__xludf.DUMMYFUNCTION("""COMPUTED_VALUE"""),376.55)</f>
        <v>376.55</v>
      </c>
      <c r="G228" s="2">
        <f>IFERROR(__xludf.DUMMYFUNCTION("""COMPUTED_VALUE"""),45618.66666666667)</f>
        <v>45618.66667</v>
      </c>
      <c r="H228" s="1">
        <f>IFERROR(__xludf.DUMMYFUNCTION("""COMPUTED_VALUE"""),370.58)</f>
        <v>370.58</v>
      </c>
      <c r="J228" s="2">
        <f>IFERROR(__xludf.DUMMYFUNCTION("""COMPUTED_VALUE"""),45618.66666666667)</f>
        <v>45618.66667</v>
      </c>
      <c r="K228" s="1">
        <f>IFERROR(__xludf.DUMMYFUNCTION("""COMPUTED_VALUE"""),373.38)</f>
        <v>373.38</v>
      </c>
      <c r="M228" s="2">
        <f>IFERROR(__xludf.DUMMYFUNCTION("""COMPUTED_VALUE"""),45618.66666666667)</f>
        <v>45618.66667</v>
      </c>
      <c r="N228" s="1">
        <f>IFERROR(__xludf.DUMMYFUNCTION("""COMPUTED_VALUE"""),1881361.0)</f>
        <v>1881361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IFERROR(__xludf.DUMMYFUNCTION("""COMPUTED_VALUE"""),376.55)</f>
        <v>376.55</v>
      </c>
      <c r="D229" s="2">
        <f>IFERROR(__xludf.DUMMYFUNCTION("""COMPUTED_VALUE"""),45621.66666666667)</f>
        <v>45621.66667</v>
      </c>
      <c r="E229" s="1">
        <f>IFERROR(__xludf.DUMMYFUNCTION("""COMPUTED_VALUE"""),396.97)</f>
        <v>396.97</v>
      </c>
      <c r="G229" s="2">
        <f>IFERROR(__xludf.DUMMYFUNCTION("""COMPUTED_VALUE"""),45621.66666666667)</f>
        <v>45621.66667</v>
      </c>
      <c r="H229" s="1">
        <f>IFERROR(__xludf.DUMMYFUNCTION("""COMPUTED_VALUE"""),376.55)</f>
        <v>376.55</v>
      </c>
      <c r="J229" s="2">
        <f>IFERROR(__xludf.DUMMYFUNCTION("""COMPUTED_VALUE"""),45621.66666666667)</f>
        <v>45621.66667</v>
      </c>
      <c r="K229" s="1">
        <f>IFERROR(__xludf.DUMMYFUNCTION("""COMPUTED_VALUE"""),392.74)</f>
        <v>392.74</v>
      </c>
      <c r="M229" s="2">
        <f>IFERROR(__xludf.DUMMYFUNCTION("""COMPUTED_VALUE"""),45621.66666666667)</f>
        <v>45621.66667</v>
      </c>
      <c r="N229" s="1">
        <f>IFERROR(__xludf.DUMMYFUNCTION("""COMPUTED_VALUE"""),2821487.0)</f>
        <v>2821487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IFERROR(__xludf.DUMMYFUNCTION("""COMPUTED_VALUE"""),389.95)</f>
        <v>389.95</v>
      </c>
      <c r="D230" s="2">
        <f>IFERROR(__xludf.DUMMYFUNCTION("""COMPUTED_VALUE"""),45622.66666666667)</f>
        <v>45622.66667</v>
      </c>
      <c r="E230" s="1">
        <f>IFERROR(__xludf.DUMMYFUNCTION("""COMPUTED_VALUE"""),389.95)</f>
        <v>389.95</v>
      </c>
      <c r="G230" s="2">
        <f>IFERROR(__xludf.DUMMYFUNCTION("""COMPUTED_VALUE"""),45622.66666666667)</f>
        <v>45622.66667</v>
      </c>
      <c r="H230" s="1">
        <f>IFERROR(__xludf.DUMMYFUNCTION("""COMPUTED_VALUE"""),379.32)</f>
        <v>379.32</v>
      </c>
      <c r="J230" s="2">
        <f>IFERROR(__xludf.DUMMYFUNCTION("""COMPUTED_VALUE"""),45622.66666666667)</f>
        <v>45622.66667</v>
      </c>
      <c r="K230" s="1">
        <f>IFERROR(__xludf.DUMMYFUNCTION("""COMPUTED_VALUE"""),379.71)</f>
        <v>379.71</v>
      </c>
      <c r="M230" s="2">
        <f>IFERROR(__xludf.DUMMYFUNCTION("""COMPUTED_VALUE"""),45622.66666666667)</f>
        <v>45622.66667</v>
      </c>
      <c r="N230" s="1">
        <f>IFERROR(__xludf.DUMMYFUNCTION("""COMPUTED_VALUE"""),2297396.0)</f>
        <v>2297396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IFERROR(__xludf.DUMMYFUNCTION("""COMPUTED_VALUE"""),382.77)</f>
        <v>382.77</v>
      </c>
      <c r="D231" s="2">
        <f>IFERROR(__xludf.DUMMYFUNCTION("""COMPUTED_VALUE"""),45623.66666666667)</f>
        <v>45623.66667</v>
      </c>
      <c r="E231" s="1">
        <f>IFERROR(__xludf.DUMMYFUNCTION("""COMPUTED_VALUE"""),387.04)</f>
        <v>387.04</v>
      </c>
      <c r="G231" s="2">
        <f>IFERROR(__xludf.DUMMYFUNCTION("""COMPUTED_VALUE"""),45623.66666666667)</f>
        <v>45623.66667</v>
      </c>
      <c r="H231" s="1">
        <f>IFERROR(__xludf.DUMMYFUNCTION("""COMPUTED_VALUE"""),377.38)</f>
        <v>377.38</v>
      </c>
      <c r="J231" s="2">
        <f>IFERROR(__xludf.DUMMYFUNCTION("""COMPUTED_VALUE"""),45623.66666666667)</f>
        <v>45623.66667</v>
      </c>
      <c r="K231" s="1">
        <f>IFERROR(__xludf.DUMMYFUNCTION("""COMPUTED_VALUE"""),377.9)</f>
        <v>377.9</v>
      </c>
      <c r="M231" s="2">
        <f>IFERROR(__xludf.DUMMYFUNCTION("""COMPUTED_VALUE"""),45623.66666666667)</f>
        <v>45623.66667</v>
      </c>
      <c r="N231" s="1">
        <f>IFERROR(__xludf.DUMMYFUNCTION("""COMPUTED_VALUE"""),1662628.0)</f>
        <v>1662628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IFERROR(__xludf.DUMMYFUNCTION("""COMPUTED_VALUE"""),378.98)</f>
        <v>378.98</v>
      </c>
      <c r="D232" s="2">
        <f>IFERROR(__xludf.DUMMYFUNCTION("""COMPUTED_VALUE"""),45625.54166666667)</f>
        <v>45625.54167</v>
      </c>
      <c r="E232" s="1">
        <f>IFERROR(__xludf.DUMMYFUNCTION("""COMPUTED_VALUE"""),381.69)</f>
        <v>381.69</v>
      </c>
      <c r="G232" s="2">
        <f>IFERROR(__xludf.DUMMYFUNCTION("""COMPUTED_VALUE"""),45625.54166666667)</f>
        <v>45625.54167</v>
      </c>
      <c r="H232" s="1">
        <f>IFERROR(__xludf.DUMMYFUNCTION("""COMPUTED_VALUE"""),375.88)</f>
        <v>375.88</v>
      </c>
      <c r="J232" s="2">
        <f>IFERROR(__xludf.DUMMYFUNCTION("""COMPUTED_VALUE"""),45625.54166666667)</f>
        <v>45625.54167</v>
      </c>
      <c r="K232" s="1">
        <f>IFERROR(__xludf.DUMMYFUNCTION("""COMPUTED_VALUE"""),378.24)</f>
        <v>378.24</v>
      </c>
      <c r="M232" s="2">
        <f>IFERROR(__xludf.DUMMYFUNCTION("""COMPUTED_VALUE"""),45625.54166666667)</f>
        <v>45625.54167</v>
      </c>
      <c r="N232" s="1">
        <f>IFERROR(__xludf.DUMMYFUNCTION("""COMPUTED_VALUE"""),1202152.0)</f>
        <v>1202152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IFERROR(__xludf.DUMMYFUNCTION("""COMPUTED_VALUE"""),378.63)</f>
        <v>378.63</v>
      </c>
      <c r="D233" s="2">
        <f>IFERROR(__xludf.DUMMYFUNCTION("""COMPUTED_VALUE"""),45628.66666666667)</f>
        <v>45628.66667</v>
      </c>
      <c r="E233" s="1">
        <f>IFERROR(__xludf.DUMMYFUNCTION("""COMPUTED_VALUE"""),379.09)</f>
        <v>379.09</v>
      </c>
      <c r="G233" s="2">
        <f>IFERROR(__xludf.DUMMYFUNCTION("""COMPUTED_VALUE"""),45628.66666666667)</f>
        <v>45628.66667</v>
      </c>
      <c r="H233" s="1">
        <f>IFERROR(__xludf.DUMMYFUNCTION("""COMPUTED_VALUE"""),373.57)</f>
        <v>373.57</v>
      </c>
      <c r="J233" s="2">
        <f>IFERROR(__xludf.DUMMYFUNCTION("""COMPUTED_VALUE"""),45628.66666666667)</f>
        <v>45628.66667</v>
      </c>
      <c r="K233" s="1">
        <f>IFERROR(__xludf.DUMMYFUNCTION("""COMPUTED_VALUE"""),375.87)</f>
        <v>375.87</v>
      </c>
      <c r="M233" s="2">
        <f>IFERROR(__xludf.DUMMYFUNCTION("""COMPUTED_VALUE"""),45628.66666666667)</f>
        <v>45628.66667</v>
      </c>
      <c r="N233" s="1">
        <f>IFERROR(__xludf.DUMMYFUNCTION("""COMPUTED_VALUE"""),2942178.0)</f>
        <v>2942178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IFERROR(__xludf.DUMMYFUNCTION("""COMPUTED_VALUE"""),376.54)</f>
        <v>376.54</v>
      </c>
      <c r="D234" s="2">
        <f>IFERROR(__xludf.DUMMYFUNCTION("""COMPUTED_VALUE"""),45629.66666666667)</f>
        <v>45629.66667</v>
      </c>
      <c r="E234" s="1">
        <f>IFERROR(__xludf.DUMMYFUNCTION("""COMPUTED_VALUE"""),379.05)</f>
        <v>379.05</v>
      </c>
      <c r="G234" s="2">
        <f>IFERROR(__xludf.DUMMYFUNCTION("""COMPUTED_VALUE"""),45629.66666666667)</f>
        <v>45629.66667</v>
      </c>
      <c r="H234" s="1">
        <f>IFERROR(__xludf.DUMMYFUNCTION("""COMPUTED_VALUE"""),370.89)</f>
        <v>370.89</v>
      </c>
      <c r="J234" s="2">
        <f>IFERROR(__xludf.DUMMYFUNCTION("""COMPUTED_VALUE"""),45629.66666666667)</f>
        <v>45629.66667</v>
      </c>
      <c r="K234" s="1">
        <f>IFERROR(__xludf.DUMMYFUNCTION("""COMPUTED_VALUE"""),375.28)</f>
        <v>375.28</v>
      </c>
      <c r="M234" s="2">
        <f>IFERROR(__xludf.DUMMYFUNCTION("""COMPUTED_VALUE"""),45629.66666666667)</f>
        <v>45629.66667</v>
      </c>
      <c r="N234" s="1">
        <f>IFERROR(__xludf.DUMMYFUNCTION("""COMPUTED_VALUE"""),2676508.0)</f>
        <v>2676508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IFERROR(__xludf.DUMMYFUNCTION("""COMPUTED_VALUE"""),373.24)</f>
        <v>373.24</v>
      </c>
      <c r="D235" s="2">
        <f>IFERROR(__xludf.DUMMYFUNCTION("""COMPUTED_VALUE"""),45630.66666666667)</f>
        <v>45630.66667</v>
      </c>
      <c r="E235" s="1">
        <f>IFERROR(__xludf.DUMMYFUNCTION("""COMPUTED_VALUE"""),373.24)</f>
        <v>373.24</v>
      </c>
      <c r="G235" s="2">
        <f>IFERROR(__xludf.DUMMYFUNCTION("""COMPUTED_VALUE"""),45630.66666666667)</f>
        <v>45630.66667</v>
      </c>
      <c r="H235" s="1">
        <f>IFERROR(__xludf.DUMMYFUNCTION("""COMPUTED_VALUE"""),365.94)</f>
        <v>365.94</v>
      </c>
      <c r="J235" s="2">
        <f>IFERROR(__xludf.DUMMYFUNCTION("""COMPUTED_VALUE"""),45630.66666666667)</f>
        <v>45630.66667</v>
      </c>
      <c r="K235" s="1">
        <f>IFERROR(__xludf.DUMMYFUNCTION("""COMPUTED_VALUE"""),369.45)</f>
        <v>369.45</v>
      </c>
      <c r="M235" s="2">
        <f>IFERROR(__xludf.DUMMYFUNCTION("""COMPUTED_VALUE"""),45630.66666666667)</f>
        <v>45630.66667</v>
      </c>
      <c r="N235" s="1">
        <f>IFERROR(__xludf.DUMMYFUNCTION("""COMPUTED_VALUE"""),2339198.0)</f>
        <v>2339198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IFERROR(__xludf.DUMMYFUNCTION("""COMPUTED_VALUE"""),369.83)</f>
        <v>369.83</v>
      </c>
      <c r="D236" s="2">
        <f>IFERROR(__xludf.DUMMYFUNCTION("""COMPUTED_VALUE"""),45631.66666666667)</f>
        <v>45631.66667</v>
      </c>
      <c r="E236" s="1">
        <f>IFERROR(__xludf.DUMMYFUNCTION("""COMPUTED_VALUE"""),372.15)</f>
        <v>372.15</v>
      </c>
      <c r="G236" s="2">
        <f>IFERROR(__xludf.DUMMYFUNCTION("""COMPUTED_VALUE"""),45631.66666666667)</f>
        <v>45631.66667</v>
      </c>
      <c r="H236" s="1">
        <f>IFERROR(__xludf.DUMMYFUNCTION("""COMPUTED_VALUE"""),365.69)</f>
        <v>365.69</v>
      </c>
      <c r="J236" s="2">
        <f>IFERROR(__xludf.DUMMYFUNCTION("""COMPUTED_VALUE"""),45631.66666666667)</f>
        <v>45631.66667</v>
      </c>
      <c r="K236" s="1">
        <f>IFERROR(__xludf.DUMMYFUNCTION("""COMPUTED_VALUE"""),366.72)</f>
        <v>366.72</v>
      </c>
      <c r="M236" s="2">
        <f>IFERROR(__xludf.DUMMYFUNCTION("""COMPUTED_VALUE"""),45631.66666666667)</f>
        <v>45631.66667</v>
      </c>
      <c r="N236" s="1">
        <f>IFERROR(__xludf.DUMMYFUNCTION("""COMPUTED_VALUE"""),2023512.0)</f>
        <v>2023512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IFERROR(__xludf.DUMMYFUNCTION("""COMPUTED_VALUE"""),370.59)</f>
        <v>370.59</v>
      </c>
      <c r="D237" s="2">
        <f>IFERROR(__xludf.DUMMYFUNCTION("""COMPUTED_VALUE"""),45632.66666666667)</f>
        <v>45632.66667</v>
      </c>
      <c r="E237" s="1">
        <f>IFERROR(__xludf.DUMMYFUNCTION("""COMPUTED_VALUE"""),370.59)</f>
        <v>370.59</v>
      </c>
      <c r="G237" s="2">
        <f>IFERROR(__xludf.DUMMYFUNCTION("""COMPUTED_VALUE"""),45632.66666666667)</f>
        <v>45632.66667</v>
      </c>
      <c r="H237" s="1">
        <f>IFERROR(__xludf.DUMMYFUNCTION("""COMPUTED_VALUE"""),362.82)</f>
        <v>362.82</v>
      </c>
      <c r="J237" s="2">
        <f>IFERROR(__xludf.DUMMYFUNCTION("""COMPUTED_VALUE"""),45632.66666666667)</f>
        <v>45632.66667</v>
      </c>
      <c r="K237" s="1">
        <f>IFERROR(__xludf.DUMMYFUNCTION("""COMPUTED_VALUE"""),365.27)</f>
        <v>365.27</v>
      </c>
      <c r="M237" s="2">
        <f>IFERROR(__xludf.DUMMYFUNCTION("""COMPUTED_VALUE"""),45632.66666666667)</f>
        <v>45632.66667</v>
      </c>
      <c r="N237" s="1">
        <f>IFERROR(__xludf.DUMMYFUNCTION("""COMPUTED_VALUE"""),2106007.0)</f>
        <v>2106007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IFERROR(__xludf.DUMMYFUNCTION("""COMPUTED_VALUE"""),365.23)</f>
        <v>365.23</v>
      </c>
      <c r="D238" s="2">
        <f>IFERROR(__xludf.DUMMYFUNCTION("""COMPUTED_VALUE"""),45635.66666666667)</f>
        <v>45635.66667</v>
      </c>
      <c r="E238" s="1">
        <f>IFERROR(__xludf.DUMMYFUNCTION("""COMPUTED_VALUE"""),371.66)</f>
        <v>371.66</v>
      </c>
      <c r="G238" s="2">
        <f>IFERROR(__xludf.DUMMYFUNCTION("""COMPUTED_VALUE"""),45635.66666666667)</f>
        <v>45635.66667</v>
      </c>
      <c r="H238" s="1">
        <f>IFERROR(__xludf.DUMMYFUNCTION("""COMPUTED_VALUE"""),364.08)</f>
        <v>364.08</v>
      </c>
      <c r="J238" s="2">
        <f>IFERROR(__xludf.DUMMYFUNCTION("""COMPUTED_VALUE"""),45635.66666666667)</f>
        <v>45635.66667</v>
      </c>
      <c r="K238" s="1">
        <f>IFERROR(__xludf.DUMMYFUNCTION("""COMPUTED_VALUE"""),369.44)</f>
        <v>369.44</v>
      </c>
      <c r="M238" s="2">
        <f>IFERROR(__xludf.DUMMYFUNCTION("""COMPUTED_VALUE"""),45635.66666666667)</f>
        <v>45635.66667</v>
      </c>
      <c r="N238" s="1">
        <f>IFERROR(__xludf.DUMMYFUNCTION("""COMPUTED_VALUE"""),2575030.0)</f>
        <v>2575030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IFERROR(__xludf.DUMMYFUNCTION("""COMPUTED_VALUE"""),369.44)</f>
        <v>369.44</v>
      </c>
      <c r="D239" s="2">
        <f>IFERROR(__xludf.DUMMYFUNCTION("""COMPUTED_VALUE"""),45636.66666666667)</f>
        <v>45636.66667</v>
      </c>
      <c r="E239" s="1">
        <f>IFERROR(__xludf.DUMMYFUNCTION("""COMPUTED_VALUE"""),369.71)</f>
        <v>369.71</v>
      </c>
      <c r="G239" s="2">
        <f>IFERROR(__xludf.DUMMYFUNCTION("""COMPUTED_VALUE"""),45636.66666666667)</f>
        <v>45636.66667</v>
      </c>
      <c r="H239" s="1">
        <f>IFERROR(__xludf.DUMMYFUNCTION("""COMPUTED_VALUE"""),361.25)</f>
        <v>361.25</v>
      </c>
      <c r="J239" s="2">
        <f>IFERROR(__xludf.DUMMYFUNCTION("""COMPUTED_VALUE"""),45636.66666666667)</f>
        <v>45636.66667</v>
      </c>
      <c r="K239" s="1">
        <f>IFERROR(__xludf.DUMMYFUNCTION("""COMPUTED_VALUE"""),366.37)</f>
        <v>366.37</v>
      </c>
      <c r="M239" s="2">
        <f>IFERROR(__xludf.DUMMYFUNCTION("""COMPUTED_VALUE"""),45636.66666666667)</f>
        <v>45636.66667</v>
      </c>
      <c r="N239" s="1">
        <f>IFERROR(__xludf.DUMMYFUNCTION("""COMPUTED_VALUE"""),2231043.0)</f>
        <v>2231043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IFERROR(__xludf.DUMMYFUNCTION("""COMPUTED_VALUE"""),369.33)</f>
        <v>369.33</v>
      </c>
      <c r="D240" s="2">
        <f>IFERROR(__xludf.DUMMYFUNCTION("""COMPUTED_VALUE"""),45637.66666666667)</f>
        <v>45637.66667</v>
      </c>
      <c r="E240" s="1">
        <f>IFERROR(__xludf.DUMMYFUNCTION("""COMPUTED_VALUE"""),370.19)</f>
        <v>370.19</v>
      </c>
      <c r="G240" s="2">
        <f>IFERROR(__xludf.DUMMYFUNCTION("""COMPUTED_VALUE"""),45637.66666666667)</f>
        <v>45637.66667</v>
      </c>
      <c r="H240" s="1">
        <f>IFERROR(__xludf.DUMMYFUNCTION("""COMPUTED_VALUE"""),365.72)</f>
        <v>365.72</v>
      </c>
      <c r="J240" s="2">
        <f>IFERROR(__xludf.DUMMYFUNCTION("""COMPUTED_VALUE"""),45637.66666666667)</f>
        <v>45637.66667</v>
      </c>
      <c r="K240" s="1">
        <f>IFERROR(__xludf.DUMMYFUNCTION("""COMPUTED_VALUE"""),367.11)</f>
        <v>367.11</v>
      </c>
      <c r="M240" s="2">
        <f>IFERROR(__xludf.DUMMYFUNCTION("""COMPUTED_VALUE"""),45637.66666666667)</f>
        <v>45637.66667</v>
      </c>
      <c r="N240" s="1">
        <f>IFERROR(__xludf.DUMMYFUNCTION("""COMPUTED_VALUE"""),1710676.0)</f>
        <v>1710676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IFERROR(__xludf.DUMMYFUNCTION("""COMPUTED_VALUE"""),366.18)</f>
        <v>366.18</v>
      </c>
      <c r="D241" s="2">
        <f>IFERROR(__xludf.DUMMYFUNCTION("""COMPUTED_VALUE"""),45638.66666666667)</f>
        <v>45638.66667</v>
      </c>
      <c r="E241" s="1">
        <f>IFERROR(__xludf.DUMMYFUNCTION("""COMPUTED_VALUE"""),372.84)</f>
        <v>372.84</v>
      </c>
      <c r="G241" s="2">
        <f>IFERROR(__xludf.DUMMYFUNCTION("""COMPUTED_VALUE"""),45638.66666666667)</f>
        <v>45638.66667</v>
      </c>
      <c r="H241" s="1">
        <f>IFERROR(__xludf.DUMMYFUNCTION("""COMPUTED_VALUE"""),364.91)</f>
        <v>364.91</v>
      </c>
      <c r="J241" s="2">
        <f>IFERROR(__xludf.DUMMYFUNCTION("""COMPUTED_VALUE"""),45638.66666666667)</f>
        <v>45638.66667</v>
      </c>
      <c r="K241" s="1">
        <f>IFERROR(__xludf.DUMMYFUNCTION("""COMPUTED_VALUE"""),371.24)</f>
        <v>371.24</v>
      </c>
      <c r="M241" s="2">
        <f>IFERROR(__xludf.DUMMYFUNCTION("""COMPUTED_VALUE"""),45638.66666666667)</f>
        <v>45638.66667</v>
      </c>
      <c r="N241" s="1">
        <f>IFERROR(__xludf.DUMMYFUNCTION("""COMPUTED_VALUE"""),2262737.0)</f>
        <v>2262737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IFERROR(__xludf.DUMMYFUNCTION("""COMPUTED_VALUE"""),371.24)</f>
        <v>371.24</v>
      </c>
      <c r="D242" s="2">
        <f>IFERROR(__xludf.DUMMYFUNCTION("""COMPUTED_VALUE"""),45639.66666666667)</f>
        <v>45639.66667</v>
      </c>
      <c r="E242" s="1">
        <f>IFERROR(__xludf.DUMMYFUNCTION("""COMPUTED_VALUE"""),374.85)</f>
        <v>374.85</v>
      </c>
      <c r="G242" s="2">
        <f>IFERROR(__xludf.DUMMYFUNCTION("""COMPUTED_VALUE"""),45639.66666666667)</f>
        <v>45639.66667</v>
      </c>
      <c r="H242" s="1">
        <f>IFERROR(__xludf.DUMMYFUNCTION("""COMPUTED_VALUE"""),369.59)</f>
        <v>369.59</v>
      </c>
      <c r="J242" s="2">
        <f>IFERROR(__xludf.DUMMYFUNCTION("""COMPUTED_VALUE"""),45639.66666666667)</f>
        <v>45639.66667</v>
      </c>
      <c r="K242" s="1">
        <f>IFERROR(__xludf.DUMMYFUNCTION("""COMPUTED_VALUE"""),372.66)</f>
        <v>372.66</v>
      </c>
      <c r="M242" s="2">
        <f>IFERROR(__xludf.DUMMYFUNCTION("""COMPUTED_VALUE"""),45639.66666666667)</f>
        <v>45639.66667</v>
      </c>
      <c r="N242" s="1">
        <f>IFERROR(__xludf.DUMMYFUNCTION("""COMPUTED_VALUE"""),2245792.0)</f>
        <v>2245792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IFERROR(__xludf.DUMMYFUNCTION("""COMPUTED_VALUE"""),373.1)</f>
        <v>373.1</v>
      </c>
      <c r="D243" s="2">
        <f>IFERROR(__xludf.DUMMYFUNCTION("""COMPUTED_VALUE"""),45642.66666666667)</f>
        <v>45642.66667</v>
      </c>
      <c r="E243" s="1">
        <f>IFERROR(__xludf.DUMMYFUNCTION("""COMPUTED_VALUE"""),373.88)</f>
        <v>373.88</v>
      </c>
      <c r="G243" s="2">
        <f>IFERROR(__xludf.DUMMYFUNCTION("""COMPUTED_VALUE"""),45642.66666666667)</f>
        <v>45642.66667</v>
      </c>
      <c r="H243" s="1">
        <f>IFERROR(__xludf.DUMMYFUNCTION("""COMPUTED_VALUE"""),367.24)</f>
        <v>367.24</v>
      </c>
      <c r="J243" s="2">
        <f>IFERROR(__xludf.DUMMYFUNCTION("""COMPUTED_VALUE"""),45642.66666666667)</f>
        <v>45642.66667</v>
      </c>
      <c r="K243" s="1">
        <f>IFERROR(__xludf.DUMMYFUNCTION("""COMPUTED_VALUE"""),368.75)</f>
        <v>368.75</v>
      </c>
      <c r="M243" s="2">
        <f>IFERROR(__xludf.DUMMYFUNCTION("""COMPUTED_VALUE"""),45642.66666666667)</f>
        <v>45642.66667</v>
      </c>
      <c r="N243" s="1">
        <f>IFERROR(__xludf.DUMMYFUNCTION("""COMPUTED_VALUE"""),1848423.0)</f>
        <v>1848423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IFERROR(__xludf.DUMMYFUNCTION("""COMPUTED_VALUE"""),367.17)</f>
        <v>367.17</v>
      </c>
      <c r="D244" s="2">
        <f>IFERROR(__xludf.DUMMYFUNCTION("""COMPUTED_VALUE"""),45643.66666666667)</f>
        <v>45643.66667</v>
      </c>
      <c r="E244" s="1">
        <f>IFERROR(__xludf.DUMMYFUNCTION("""COMPUTED_VALUE"""),367.66)</f>
        <v>367.66</v>
      </c>
      <c r="G244" s="2">
        <f>IFERROR(__xludf.DUMMYFUNCTION("""COMPUTED_VALUE"""),45643.66666666667)</f>
        <v>45643.66667</v>
      </c>
      <c r="H244" s="1">
        <f>IFERROR(__xludf.DUMMYFUNCTION("""COMPUTED_VALUE"""),362.67)</f>
        <v>362.67</v>
      </c>
      <c r="J244" s="2">
        <f>IFERROR(__xludf.DUMMYFUNCTION("""COMPUTED_VALUE"""),45643.66666666667)</f>
        <v>45643.66667</v>
      </c>
      <c r="K244" s="1">
        <f>IFERROR(__xludf.DUMMYFUNCTION("""COMPUTED_VALUE"""),365.52)</f>
        <v>365.52</v>
      </c>
      <c r="M244" s="2">
        <f>IFERROR(__xludf.DUMMYFUNCTION("""COMPUTED_VALUE"""),45643.66666666667)</f>
        <v>45643.66667</v>
      </c>
      <c r="N244" s="1">
        <f>IFERROR(__xludf.DUMMYFUNCTION("""COMPUTED_VALUE"""),1929032.0)</f>
        <v>1929032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IFERROR(__xludf.DUMMYFUNCTION("""COMPUTED_VALUE"""),366.9)</f>
        <v>366.9</v>
      </c>
      <c r="D245" s="2">
        <f>IFERROR(__xludf.DUMMYFUNCTION("""COMPUTED_VALUE"""),45644.66666666667)</f>
        <v>45644.66667</v>
      </c>
      <c r="E245" s="1">
        <f>IFERROR(__xludf.DUMMYFUNCTION("""COMPUTED_VALUE"""),369.22)</f>
        <v>369.22</v>
      </c>
      <c r="G245" s="2">
        <f>IFERROR(__xludf.DUMMYFUNCTION("""COMPUTED_VALUE"""),45644.66666666667)</f>
        <v>45644.66667</v>
      </c>
      <c r="H245" s="1">
        <f>IFERROR(__xludf.DUMMYFUNCTION("""COMPUTED_VALUE"""),351.71)</f>
        <v>351.71</v>
      </c>
      <c r="J245" s="2">
        <f>IFERROR(__xludf.DUMMYFUNCTION("""COMPUTED_VALUE"""),45644.66666666667)</f>
        <v>45644.66667</v>
      </c>
      <c r="K245" s="1">
        <f>IFERROR(__xludf.DUMMYFUNCTION("""COMPUTED_VALUE"""),351.72)</f>
        <v>351.72</v>
      </c>
      <c r="M245" s="2">
        <f>IFERROR(__xludf.DUMMYFUNCTION("""COMPUTED_VALUE"""),45644.66666666667)</f>
        <v>45644.66667</v>
      </c>
      <c r="N245" s="1">
        <f>IFERROR(__xludf.DUMMYFUNCTION("""COMPUTED_VALUE"""),2357783.0)</f>
        <v>2357783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IFERROR(__xludf.DUMMYFUNCTION("""COMPUTED_VALUE"""),352.09)</f>
        <v>352.09</v>
      </c>
      <c r="D246" s="2">
        <f>IFERROR(__xludf.DUMMYFUNCTION("""COMPUTED_VALUE"""),45645.66666666667)</f>
        <v>45645.66667</v>
      </c>
      <c r="E246" s="1">
        <f>IFERROR(__xludf.DUMMYFUNCTION("""COMPUTED_VALUE"""),355.85)</f>
        <v>355.85</v>
      </c>
      <c r="G246" s="2">
        <f>IFERROR(__xludf.DUMMYFUNCTION("""COMPUTED_VALUE"""),45645.66666666667)</f>
        <v>45645.66667</v>
      </c>
      <c r="H246" s="1">
        <f>IFERROR(__xludf.DUMMYFUNCTION("""COMPUTED_VALUE"""),347.57)</f>
        <v>347.57</v>
      </c>
      <c r="J246" s="2">
        <f>IFERROR(__xludf.DUMMYFUNCTION("""COMPUTED_VALUE"""),45645.66666666667)</f>
        <v>45645.66667</v>
      </c>
      <c r="K246" s="1">
        <f>IFERROR(__xludf.DUMMYFUNCTION("""COMPUTED_VALUE"""),348.91)</f>
        <v>348.91</v>
      </c>
      <c r="M246" s="2">
        <f>IFERROR(__xludf.DUMMYFUNCTION("""COMPUTED_VALUE"""),45645.66666666667)</f>
        <v>45645.66667</v>
      </c>
      <c r="N246" s="1">
        <f>IFERROR(__xludf.DUMMYFUNCTION("""COMPUTED_VALUE"""),2854300.0)</f>
        <v>2854300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IFERROR(__xludf.DUMMYFUNCTION("""COMPUTED_VALUE"""),348.91)</f>
        <v>348.91</v>
      </c>
      <c r="D247" s="2">
        <f>IFERROR(__xludf.DUMMYFUNCTION("""COMPUTED_VALUE"""),45646.66666666667)</f>
        <v>45646.66667</v>
      </c>
      <c r="E247" s="1">
        <f>IFERROR(__xludf.DUMMYFUNCTION("""COMPUTED_VALUE"""),357.53)</f>
        <v>357.53</v>
      </c>
      <c r="G247" s="2">
        <f>IFERROR(__xludf.DUMMYFUNCTION("""COMPUTED_VALUE"""),45646.66666666667)</f>
        <v>45646.66667</v>
      </c>
      <c r="H247" s="1">
        <f>IFERROR(__xludf.DUMMYFUNCTION("""COMPUTED_VALUE"""),348.43)</f>
        <v>348.43</v>
      </c>
      <c r="J247" s="2">
        <f>IFERROR(__xludf.DUMMYFUNCTION("""COMPUTED_VALUE"""),45646.66666666667)</f>
        <v>45646.66667</v>
      </c>
      <c r="K247" s="1">
        <f>IFERROR(__xludf.DUMMYFUNCTION("""COMPUTED_VALUE"""),353.22)</f>
        <v>353.22</v>
      </c>
      <c r="M247" s="2">
        <f>IFERROR(__xludf.DUMMYFUNCTION("""COMPUTED_VALUE"""),45646.66666666667)</f>
        <v>45646.66667</v>
      </c>
      <c r="N247" s="1">
        <f>IFERROR(__xludf.DUMMYFUNCTION("""COMPUTED_VALUE"""),4949014.0)</f>
        <v>4949014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IFERROR(__xludf.DUMMYFUNCTION("""COMPUTED_VALUE"""),353.22)</f>
        <v>353.22</v>
      </c>
      <c r="D248" s="2">
        <f>IFERROR(__xludf.DUMMYFUNCTION("""COMPUTED_VALUE"""),45649.66666666667)</f>
        <v>45649.66667</v>
      </c>
      <c r="E248" s="1">
        <f>IFERROR(__xludf.DUMMYFUNCTION("""COMPUTED_VALUE"""),354.65)</f>
        <v>354.65</v>
      </c>
      <c r="G248" s="2">
        <f>IFERROR(__xludf.DUMMYFUNCTION("""COMPUTED_VALUE"""),45649.66666666667)</f>
        <v>45649.66667</v>
      </c>
      <c r="H248" s="1">
        <f>IFERROR(__xludf.DUMMYFUNCTION("""COMPUTED_VALUE"""),350.4)</f>
        <v>350.4</v>
      </c>
      <c r="J248" s="2">
        <f>IFERROR(__xludf.DUMMYFUNCTION("""COMPUTED_VALUE"""),45649.66666666667)</f>
        <v>45649.66667</v>
      </c>
      <c r="K248" s="1">
        <f>IFERROR(__xludf.DUMMYFUNCTION("""COMPUTED_VALUE"""),354.01)</f>
        <v>354.01</v>
      </c>
      <c r="M248" s="2">
        <f>IFERROR(__xludf.DUMMYFUNCTION("""COMPUTED_VALUE"""),45649.66666666667)</f>
        <v>45649.66667</v>
      </c>
      <c r="N248" s="1">
        <f>IFERROR(__xludf.DUMMYFUNCTION("""COMPUTED_VALUE"""),1606792.0)</f>
        <v>1606792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IFERROR(__xludf.DUMMYFUNCTION("""COMPUTED_VALUE"""),355.17)</f>
        <v>355.17</v>
      </c>
      <c r="D249" s="2">
        <f>IFERROR(__xludf.DUMMYFUNCTION("""COMPUTED_VALUE"""),45650.54166666667)</f>
        <v>45650.54167</v>
      </c>
      <c r="E249" s="1">
        <f>IFERROR(__xludf.DUMMYFUNCTION("""COMPUTED_VALUE"""),356.72)</f>
        <v>356.72</v>
      </c>
      <c r="G249" s="2">
        <f>IFERROR(__xludf.DUMMYFUNCTION("""COMPUTED_VALUE"""),45650.54166666667)</f>
        <v>45650.54167</v>
      </c>
      <c r="H249" s="1">
        <f>IFERROR(__xludf.DUMMYFUNCTION("""COMPUTED_VALUE"""),352.46)</f>
        <v>352.46</v>
      </c>
      <c r="J249" s="2">
        <f>IFERROR(__xludf.DUMMYFUNCTION("""COMPUTED_VALUE"""),45650.54166666667)</f>
        <v>45650.54167</v>
      </c>
      <c r="K249" s="1">
        <f>IFERROR(__xludf.DUMMYFUNCTION("""COMPUTED_VALUE"""),356.63)</f>
        <v>356.63</v>
      </c>
      <c r="M249" s="2">
        <f>IFERROR(__xludf.DUMMYFUNCTION("""COMPUTED_VALUE"""),45650.54166666667)</f>
        <v>45650.54167</v>
      </c>
      <c r="N249" s="1">
        <f>IFERROR(__xludf.DUMMYFUNCTION("""COMPUTED_VALUE"""),428721.0)</f>
        <v>428721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IFERROR(__xludf.DUMMYFUNCTION("""COMPUTED_VALUE"""),355.12)</f>
        <v>355.12</v>
      </c>
      <c r="D250" s="2">
        <f>IFERROR(__xludf.DUMMYFUNCTION("""COMPUTED_VALUE"""),45652.66666666667)</f>
        <v>45652.66667</v>
      </c>
      <c r="E250" s="1">
        <f>IFERROR(__xludf.DUMMYFUNCTION("""COMPUTED_VALUE"""),356.49)</f>
        <v>356.49</v>
      </c>
      <c r="G250" s="2">
        <f>IFERROR(__xludf.DUMMYFUNCTION("""COMPUTED_VALUE"""),45652.66666666667)</f>
        <v>45652.66667</v>
      </c>
      <c r="H250" s="1">
        <f>IFERROR(__xludf.DUMMYFUNCTION("""COMPUTED_VALUE"""),351.49)</f>
        <v>351.49</v>
      </c>
      <c r="J250" s="2">
        <f>IFERROR(__xludf.DUMMYFUNCTION("""COMPUTED_VALUE"""),45652.66666666667)</f>
        <v>45652.66667</v>
      </c>
      <c r="K250" s="1">
        <f>IFERROR(__xludf.DUMMYFUNCTION("""COMPUTED_VALUE"""),355.31)</f>
        <v>355.31</v>
      </c>
      <c r="M250" s="2">
        <f>IFERROR(__xludf.DUMMYFUNCTION("""COMPUTED_VALUE"""),45652.66666666667)</f>
        <v>45652.66667</v>
      </c>
      <c r="N250" s="1">
        <f>IFERROR(__xludf.DUMMYFUNCTION("""COMPUTED_VALUE"""),1051679.0)</f>
        <v>1051679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IFERROR(__xludf.DUMMYFUNCTION("""COMPUTED_VALUE"""),353.73)</f>
        <v>353.73</v>
      </c>
      <c r="D251" s="2">
        <f>IFERROR(__xludf.DUMMYFUNCTION("""COMPUTED_VALUE"""),45653.66666666667)</f>
        <v>45653.66667</v>
      </c>
      <c r="E251" s="1">
        <f>IFERROR(__xludf.DUMMYFUNCTION("""COMPUTED_VALUE"""),356.27)</f>
        <v>356.27</v>
      </c>
      <c r="G251" s="2">
        <f>IFERROR(__xludf.DUMMYFUNCTION("""COMPUTED_VALUE"""),45653.66666666667)</f>
        <v>45653.66667</v>
      </c>
      <c r="H251" s="1">
        <f>IFERROR(__xludf.DUMMYFUNCTION("""COMPUTED_VALUE"""),348.92)</f>
        <v>348.92</v>
      </c>
      <c r="J251" s="2">
        <f>IFERROR(__xludf.DUMMYFUNCTION("""COMPUTED_VALUE"""),45653.66666666667)</f>
        <v>45653.66667</v>
      </c>
      <c r="K251" s="1">
        <f>IFERROR(__xludf.DUMMYFUNCTION("""COMPUTED_VALUE"""),351.24)</f>
        <v>351.24</v>
      </c>
      <c r="M251" s="2">
        <f>IFERROR(__xludf.DUMMYFUNCTION("""COMPUTED_VALUE"""),45653.66666666667)</f>
        <v>45653.66667</v>
      </c>
      <c r="N251" s="1">
        <f>IFERROR(__xludf.DUMMYFUNCTION("""COMPUTED_VALUE"""),1039349.0)</f>
        <v>1039349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IFERROR(__xludf.DUMMYFUNCTION("""COMPUTED_VALUE"""),349.62)</f>
        <v>349.62</v>
      </c>
      <c r="D252" s="2">
        <f>IFERROR(__xludf.DUMMYFUNCTION("""COMPUTED_VALUE"""),45656.66666666667)</f>
        <v>45656.66667</v>
      </c>
      <c r="E252" s="1">
        <f>IFERROR(__xludf.DUMMYFUNCTION("""COMPUTED_VALUE"""),359.88)</f>
        <v>359.88</v>
      </c>
      <c r="G252" s="2">
        <f>IFERROR(__xludf.DUMMYFUNCTION("""COMPUTED_VALUE"""),45656.66666666667)</f>
        <v>45656.66667</v>
      </c>
      <c r="H252" s="1">
        <f>IFERROR(__xludf.DUMMYFUNCTION("""COMPUTED_VALUE"""),345.22)</f>
        <v>345.22</v>
      </c>
      <c r="J252" s="2">
        <f>IFERROR(__xludf.DUMMYFUNCTION("""COMPUTED_VALUE"""),45656.66666666667)</f>
        <v>45656.66667</v>
      </c>
      <c r="K252" s="1">
        <f>IFERROR(__xludf.DUMMYFUNCTION("""COMPUTED_VALUE"""),358.45)</f>
        <v>358.45</v>
      </c>
      <c r="M252" s="2">
        <f>IFERROR(__xludf.DUMMYFUNCTION("""COMPUTED_VALUE"""),45656.66666666667)</f>
        <v>45656.66667</v>
      </c>
      <c r="N252" s="1">
        <f>IFERROR(__xludf.DUMMYFUNCTION("""COMPUTED_VALUE"""),2697829.0)</f>
        <v>2697829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IFERROR(__xludf.DUMMYFUNCTION("""COMPUTED_VALUE"""),358.94)</f>
        <v>358.94</v>
      </c>
      <c r="D253" s="2">
        <f>IFERROR(__xludf.DUMMYFUNCTION("""COMPUTED_VALUE"""),45657.66666666667)</f>
        <v>45657.66667</v>
      </c>
      <c r="E253" s="1">
        <f>IFERROR(__xludf.DUMMYFUNCTION("""COMPUTED_VALUE"""),361.14)</f>
        <v>361.14</v>
      </c>
      <c r="G253" s="2">
        <f>IFERROR(__xludf.DUMMYFUNCTION("""COMPUTED_VALUE"""),45657.66666666667)</f>
        <v>45657.66667</v>
      </c>
      <c r="H253" s="1">
        <f>IFERROR(__xludf.DUMMYFUNCTION("""COMPUTED_VALUE"""),356.85)</f>
        <v>356.85</v>
      </c>
      <c r="J253" s="2">
        <f>IFERROR(__xludf.DUMMYFUNCTION("""COMPUTED_VALUE"""),45657.66666666667)</f>
        <v>45657.66667</v>
      </c>
      <c r="K253" s="1">
        <f>IFERROR(__xludf.DUMMYFUNCTION("""COMPUTED_VALUE"""),358.02)</f>
        <v>358.02</v>
      </c>
      <c r="M253" s="2">
        <f>IFERROR(__xludf.DUMMYFUNCTION("""COMPUTED_VALUE"""),45657.66666666667)</f>
        <v>45657.66667</v>
      </c>
      <c r="N253" s="1">
        <f>IFERROR(__xludf.DUMMYFUNCTION("""COMPUTED_VALUE"""),1756782.0)</f>
        <v>1756782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IFERROR(__xludf.DUMMYFUNCTION("""COMPUTED_VALUE"""),361.16)</f>
        <v>361.16</v>
      </c>
      <c r="D254" s="2">
        <f>IFERROR(__xludf.DUMMYFUNCTION("""COMPUTED_VALUE"""),45659.66666666667)</f>
        <v>45659.66667</v>
      </c>
      <c r="E254" s="1">
        <f>IFERROR(__xludf.DUMMYFUNCTION("""COMPUTED_VALUE"""),361.38)</f>
        <v>361.38</v>
      </c>
      <c r="G254" s="2">
        <f>IFERROR(__xludf.DUMMYFUNCTION("""COMPUTED_VALUE"""),45659.66666666667)</f>
        <v>45659.66667</v>
      </c>
      <c r="H254" s="1">
        <f>IFERROR(__xludf.DUMMYFUNCTION("""COMPUTED_VALUE"""),350.81)</f>
        <v>350.81</v>
      </c>
      <c r="J254" s="2">
        <f>IFERROR(__xludf.DUMMYFUNCTION("""COMPUTED_VALUE"""),45659.66666666667)</f>
        <v>45659.66667</v>
      </c>
      <c r="K254" s="1">
        <f>IFERROR(__xludf.DUMMYFUNCTION("""COMPUTED_VALUE"""),350.91)</f>
        <v>350.91</v>
      </c>
      <c r="M254" s="2">
        <f>IFERROR(__xludf.DUMMYFUNCTION("""COMPUTED_VALUE"""),45659.66666666667)</f>
        <v>45659.66667</v>
      </c>
      <c r="N254" s="1">
        <f>IFERROR(__xludf.DUMMYFUNCTION("""COMPUTED_VALUE"""),2021791.0)</f>
        <v>2021791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IFERROR(__xludf.DUMMYFUNCTION("""COMPUTED_VALUE"""),352.09)</f>
        <v>352.09</v>
      </c>
      <c r="D255" s="2">
        <f>IFERROR(__xludf.DUMMYFUNCTION("""COMPUTED_VALUE"""),45660.66666666667)</f>
        <v>45660.66667</v>
      </c>
      <c r="E255" s="1">
        <f>IFERROR(__xludf.DUMMYFUNCTION("""COMPUTED_VALUE"""),355.09)</f>
        <v>355.09</v>
      </c>
      <c r="G255" s="2">
        <f>IFERROR(__xludf.DUMMYFUNCTION("""COMPUTED_VALUE"""),45660.66666666667)</f>
        <v>45660.66667</v>
      </c>
      <c r="H255" s="1">
        <f>IFERROR(__xludf.DUMMYFUNCTION("""COMPUTED_VALUE"""),349.53)</f>
        <v>349.53</v>
      </c>
      <c r="J255" s="2">
        <f>IFERROR(__xludf.DUMMYFUNCTION("""COMPUTED_VALUE"""),45660.66666666667)</f>
        <v>45660.66667</v>
      </c>
      <c r="K255" s="1">
        <f>IFERROR(__xludf.DUMMYFUNCTION("""COMPUTED_VALUE"""),352.22)</f>
        <v>352.22</v>
      </c>
      <c r="M255" s="2">
        <f>IFERROR(__xludf.DUMMYFUNCTION("""COMPUTED_VALUE"""),45660.66666666667)</f>
        <v>45660.66667</v>
      </c>
      <c r="N255" s="1">
        <f>IFERROR(__xludf.DUMMYFUNCTION("""COMPUTED_VALUE"""),1562885.0)</f>
        <v>1562885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IFERROR(__xludf.DUMMYFUNCTION("""COMPUTED_VALUE"""),353.53)</f>
        <v>353.53</v>
      </c>
      <c r="D256" s="2">
        <f>IFERROR(__xludf.DUMMYFUNCTION("""COMPUTED_VALUE"""),45663.66666666667)</f>
        <v>45663.66667</v>
      </c>
      <c r="E256" s="1">
        <f>IFERROR(__xludf.DUMMYFUNCTION("""COMPUTED_VALUE"""),359.04)</f>
        <v>359.04</v>
      </c>
      <c r="G256" s="2">
        <f>IFERROR(__xludf.DUMMYFUNCTION("""COMPUTED_VALUE"""),45663.66666666667)</f>
        <v>45663.66667</v>
      </c>
      <c r="H256" s="1">
        <f>IFERROR(__xludf.DUMMYFUNCTION("""COMPUTED_VALUE"""),350.54)</f>
        <v>350.54</v>
      </c>
      <c r="J256" s="2">
        <f>IFERROR(__xludf.DUMMYFUNCTION("""COMPUTED_VALUE"""),45663.66666666667)</f>
        <v>45663.66667</v>
      </c>
      <c r="K256" s="1">
        <f>IFERROR(__xludf.DUMMYFUNCTION("""COMPUTED_VALUE"""),351.83)</f>
        <v>351.83</v>
      </c>
      <c r="M256" s="2">
        <f>IFERROR(__xludf.DUMMYFUNCTION("""COMPUTED_VALUE"""),45663.66666666667)</f>
        <v>45663.66667</v>
      </c>
      <c r="N256" s="1">
        <f>IFERROR(__xludf.DUMMYFUNCTION("""COMPUTED_VALUE"""),1950463.0)</f>
        <v>1950463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IFERROR(__xludf.DUMMYFUNCTION("""COMPUTED_VALUE"""),352.5)</f>
        <v>352.5</v>
      </c>
      <c r="D257" s="2">
        <f>IFERROR(__xludf.DUMMYFUNCTION("""COMPUTED_VALUE"""),45664.66666666667)</f>
        <v>45664.66667</v>
      </c>
      <c r="E257" s="1">
        <f>IFERROR(__xludf.DUMMYFUNCTION("""COMPUTED_VALUE"""),354.4)</f>
        <v>354.4</v>
      </c>
      <c r="G257" s="2">
        <f>IFERROR(__xludf.DUMMYFUNCTION("""COMPUTED_VALUE"""),45664.66666666667)</f>
        <v>45664.66667</v>
      </c>
      <c r="H257" s="1">
        <f>IFERROR(__xludf.DUMMYFUNCTION("""COMPUTED_VALUE"""),346.16)</f>
        <v>346.16</v>
      </c>
      <c r="J257" s="2">
        <f>IFERROR(__xludf.DUMMYFUNCTION("""COMPUTED_VALUE"""),45664.66666666667)</f>
        <v>45664.66667</v>
      </c>
      <c r="K257" s="1">
        <f>IFERROR(__xludf.DUMMYFUNCTION("""COMPUTED_VALUE"""),349.27)</f>
        <v>349.27</v>
      </c>
      <c r="M257" s="2">
        <f>IFERROR(__xludf.DUMMYFUNCTION("""COMPUTED_VALUE"""),45664.66666666667)</f>
        <v>45664.66667</v>
      </c>
      <c r="N257" s="1">
        <f>IFERROR(__xludf.DUMMYFUNCTION("""COMPUTED_VALUE"""),1742282.0)</f>
        <v>1742282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IFERROR(__xludf.DUMMYFUNCTION("""COMPUTED_VALUE"""),349.33)</f>
        <v>349.33</v>
      </c>
      <c r="D258" s="2">
        <f>IFERROR(__xludf.DUMMYFUNCTION("""COMPUTED_VALUE"""),45665.66666666667)</f>
        <v>45665.66667</v>
      </c>
      <c r="E258" s="1">
        <f>IFERROR(__xludf.DUMMYFUNCTION("""COMPUTED_VALUE"""),351.74)</f>
        <v>351.74</v>
      </c>
      <c r="G258" s="2">
        <f>IFERROR(__xludf.DUMMYFUNCTION("""COMPUTED_VALUE"""),45665.66666666667)</f>
        <v>45665.66667</v>
      </c>
      <c r="H258" s="1">
        <f>IFERROR(__xludf.DUMMYFUNCTION("""COMPUTED_VALUE"""),342.19)</f>
        <v>342.19</v>
      </c>
      <c r="J258" s="2">
        <f>IFERROR(__xludf.DUMMYFUNCTION("""COMPUTED_VALUE"""),45665.66666666667)</f>
        <v>45665.66667</v>
      </c>
      <c r="K258" s="1">
        <f>IFERROR(__xludf.DUMMYFUNCTION("""COMPUTED_VALUE"""),350.96)</f>
        <v>350.96</v>
      </c>
      <c r="M258" s="2">
        <f>IFERROR(__xludf.DUMMYFUNCTION("""COMPUTED_VALUE"""),45665.66666666667)</f>
        <v>45665.66667</v>
      </c>
      <c r="N258" s="1">
        <f>IFERROR(__xludf.DUMMYFUNCTION("""COMPUTED_VALUE"""),1370072.0)</f>
        <v>1370072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IFERROR(__xludf.DUMMYFUNCTION("""COMPUTED_VALUE"""),350.96)</f>
        <v>350.96</v>
      </c>
      <c r="D259" s="2">
        <f>IFERROR(__xludf.DUMMYFUNCTION("""COMPUTED_VALUE"""),45667.66666666667)</f>
        <v>45667.66667</v>
      </c>
      <c r="E259" s="1">
        <f>IFERROR(__xludf.DUMMYFUNCTION("""COMPUTED_VALUE"""),353.72)</f>
        <v>353.72</v>
      </c>
      <c r="G259" s="2">
        <f>IFERROR(__xludf.DUMMYFUNCTION("""COMPUTED_VALUE"""),45667.66666666667)</f>
        <v>45667.66667</v>
      </c>
      <c r="H259" s="1">
        <f>IFERROR(__xludf.DUMMYFUNCTION("""COMPUTED_VALUE"""),349.45)</f>
        <v>349.45</v>
      </c>
      <c r="J259" s="2">
        <f>IFERROR(__xludf.DUMMYFUNCTION("""COMPUTED_VALUE"""),45667.66666666667)</f>
        <v>45667.66667</v>
      </c>
      <c r="K259" s="1">
        <f>IFERROR(__xludf.DUMMYFUNCTION("""COMPUTED_VALUE"""),350.81)</f>
        <v>350.81</v>
      </c>
      <c r="M259" s="2">
        <f>IFERROR(__xludf.DUMMYFUNCTION("""COMPUTED_VALUE"""),45667.66666666667)</f>
        <v>45667.66667</v>
      </c>
      <c r="N259" s="1">
        <f>IFERROR(__xludf.DUMMYFUNCTION("""COMPUTED_VALUE"""),1619760.0)</f>
        <v>1619760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IFERROR(__xludf.DUMMYFUNCTION("""COMPUTED_VALUE"""),350.14)</f>
        <v>350.14</v>
      </c>
      <c r="D260" s="2">
        <f>IFERROR(__xludf.DUMMYFUNCTION("""COMPUTED_VALUE"""),45670.66666666667)</f>
        <v>45670.66667</v>
      </c>
      <c r="E260" s="1">
        <f>IFERROR(__xludf.DUMMYFUNCTION("""COMPUTED_VALUE"""),359.98)</f>
        <v>359.98</v>
      </c>
      <c r="G260" s="2">
        <f>IFERROR(__xludf.DUMMYFUNCTION("""COMPUTED_VALUE"""),45670.66666666667)</f>
        <v>45670.66667</v>
      </c>
      <c r="H260" s="1">
        <f>IFERROR(__xludf.DUMMYFUNCTION("""COMPUTED_VALUE"""),348.76)</f>
        <v>348.76</v>
      </c>
      <c r="J260" s="2">
        <f>IFERROR(__xludf.DUMMYFUNCTION("""COMPUTED_VALUE"""),45670.66666666667)</f>
        <v>45670.66667</v>
      </c>
      <c r="K260" s="1">
        <f>IFERROR(__xludf.DUMMYFUNCTION("""COMPUTED_VALUE"""),359.98)</f>
        <v>359.98</v>
      </c>
      <c r="M260" s="2">
        <f>IFERROR(__xludf.DUMMYFUNCTION("""COMPUTED_VALUE"""),45670.66666666667)</f>
        <v>45670.66667</v>
      </c>
      <c r="N260" s="1">
        <f>IFERROR(__xludf.DUMMYFUNCTION("""COMPUTED_VALUE"""),2086963.0)</f>
        <v>2086963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IFERROR(__xludf.DUMMYFUNCTION("""COMPUTED_VALUE"""),361.95)</f>
        <v>361.95</v>
      </c>
      <c r="D261" s="2">
        <f>IFERROR(__xludf.DUMMYFUNCTION("""COMPUTED_VALUE"""),45671.66666666667)</f>
        <v>45671.66667</v>
      </c>
      <c r="E261" s="1">
        <f>IFERROR(__xludf.DUMMYFUNCTION("""COMPUTED_VALUE"""),367.31)</f>
        <v>367.31</v>
      </c>
      <c r="G261" s="2">
        <f>IFERROR(__xludf.DUMMYFUNCTION("""COMPUTED_VALUE"""),45671.66666666667)</f>
        <v>45671.66667</v>
      </c>
      <c r="H261" s="1">
        <f>IFERROR(__xludf.DUMMYFUNCTION("""COMPUTED_VALUE"""),361.41)</f>
        <v>361.41</v>
      </c>
      <c r="J261" s="2">
        <f>IFERROR(__xludf.DUMMYFUNCTION("""COMPUTED_VALUE"""),45671.66666666667)</f>
        <v>45671.66667</v>
      </c>
      <c r="K261" s="1">
        <f>IFERROR(__xludf.DUMMYFUNCTION("""COMPUTED_VALUE"""),365.58)</f>
        <v>365.58</v>
      </c>
      <c r="M261" s="2">
        <f>IFERROR(__xludf.DUMMYFUNCTION("""COMPUTED_VALUE"""),45671.66666666667)</f>
        <v>45671.66667</v>
      </c>
      <c r="N261" s="1">
        <f>IFERROR(__xludf.DUMMYFUNCTION("""COMPUTED_VALUE"""),1902910.0)</f>
        <v>1902910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IFERROR(__xludf.DUMMYFUNCTION("""COMPUTED_VALUE"""),375.39)</f>
        <v>375.39</v>
      </c>
      <c r="D262" s="2">
        <f>IFERROR(__xludf.DUMMYFUNCTION("""COMPUTED_VALUE"""),45672.66666666667)</f>
        <v>45672.66667</v>
      </c>
      <c r="E262" s="1">
        <f>IFERROR(__xludf.DUMMYFUNCTION("""COMPUTED_VALUE"""),377.14)</f>
        <v>377.14</v>
      </c>
      <c r="G262" s="2">
        <f>IFERROR(__xludf.DUMMYFUNCTION("""COMPUTED_VALUE"""),45672.66666666667)</f>
        <v>45672.66667</v>
      </c>
      <c r="H262" s="1">
        <f>IFERROR(__xludf.DUMMYFUNCTION("""COMPUTED_VALUE"""),372.04)</f>
        <v>372.04</v>
      </c>
      <c r="J262" s="2">
        <f>IFERROR(__xludf.DUMMYFUNCTION("""COMPUTED_VALUE"""),45672.66666666667)</f>
        <v>45672.66667</v>
      </c>
      <c r="K262" s="1">
        <f>IFERROR(__xludf.DUMMYFUNCTION("""COMPUTED_VALUE"""),374.43)</f>
        <v>374.43</v>
      </c>
      <c r="M262" s="2">
        <f>IFERROR(__xludf.DUMMYFUNCTION("""COMPUTED_VALUE"""),45672.66666666667)</f>
        <v>45672.66667</v>
      </c>
      <c r="N262" s="1">
        <f>IFERROR(__xludf.DUMMYFUNCTION("""COMPUTED_VALUE"""),2009765.0)</f>
        <v>2009765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IFERROR(__xludf.DUMMYFUNCTION("""COMPUTED_VALUE"""),374.3)</f>
        <v>374.3</v>
      </c>
      <c r="D263" s="2">
        <f>IFERROR(__xludf.DUMMYFUNCTION("""COMPUTED_VALUE"""),45673.66666666667)</f>
        <v>45673.66667</v>
      </c>
      <c r="E263" s="1">
        <f>IFERROR(__xludf.DUMMYFUNCTION("""COMPUTED_VALUE"""),380.88)</f>
        <v>380.88</v>
      </c>
      <c r="G263" s="2">
        <f>IFERROR(__xludf.DUMMYFUNCTION("""COMPUTED_VALUE"""),45673.66666666667)</f>
        <v>45673.66667</v>
      </c>
      <c r="H263" s="1">
        <f>IFERROR(__xludf.DUMMYFUNCTION("""COMPUTED_VALUE"""),373.45)</f>
        <v>373.45</v>
      </c>
      <c r="J263" s="2">
        <f>IFERROR(__xludf.DUMMYFUNCTION("""COMPUTED_VALUE"""),45673.66666666667)</f>
        <v>45673.66667</v>
      </c>
      <c r="K263" s="1">
        <f>IFERROR(__xludf.DUMMYFUNCTION("""COMPUTED_VALUE"""),380.22)</f>
        <v>380.22</v>
      </c>
      <c r="M263" s="2">
        <f>IFERROR(__xludf.DUMMYFUNCTION("""COMPUTED_VALUE"""),45673.66666666667)</f>
        <v>45673.66667</v>
      </c>
      <c r="N263" s="1">
        <f>IFERROR(__xludf.DUMMYFUNCTION("""COMPUTED_VALUE"""),2200358.0)</f>
        <v>2200358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IFERROR(__xludf.DUMMYFUNCTION("""COMPUTED_VALUE"""),380.22)</f>
        <v>380.22</v>
      </c>
      <c r="D264" s="2">
        <f>IFERROR(__xludf.DUMMYFUNCTION("""COMPUTED_VALUE"""),45674.66666666667)</f>
        <v>45674.66667</v>
      </c>
      <c r="E264" s="1">
        <f>IFERROR(__xludf.DUMMYFUNCTION("""COMPUTED_VALUE"""),384.39)</f>
        <v>384.39</v>
      </c>
      <c r="G264" s="2">
        <f>IFERROR(__xludf.DUMMYFUNCTION("""COMPUTED_VALUE"""),45674.66666666667)</f>
        <v>45674.66667</v>
      </c>
      <c r="H264" s="1">
        <f>IFERROR(__xludf.DUMMYFUNCTION("""COMPUTED_VALUE"""),380.22)</f>
        <v>380.22</v>
      </c>
      <c r="J264" s="2">
        <f>IFERROR(__xludf.DUMMYFUNCTION("""COMPUTED_VALUE"""),45674.66666666667)</f>
        <v>45674.66667</v>
      </c>
      <c r="K264" s="1">
        <f>IFERROR(__xludf.DUMMYFUNCTION("""COMPUTED_VALUE"""),381.09)</f>
        <v>381.09</v>
      </c>
      <c r="M264" s="2">
        <f>IFERROR(__xludf.DUMMYFUNCTION("""COMPUTED_VALUE"""),45674.66666666667)</f>
        <v>45674.66667</v>
      </c>
      <c r="N264" s="1">
        <f>IFERROR(__xludf.DUMMYFUNCTION("""COMPUTED_VALUE"""),1850925.0)</f>
        <v>1850925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IFERROR(__xludf.DUMMYFUNCTION("""COMPUTED_VALUE"""),381.09)</f>
        <v>381.09</v>
      </c>
      <c r="D265" s="2">
        <f>IFERROR(__xludf.DUMMYFUNCTION("""COMPUTED_VALUE"""),45678.66666666667)</f>
        <v>45678.66667</v>
      </c>
      <c r="E265" s="1">
        <f>IFERROR(__xludf.DUMMYFUNCTION("""COMPUTED_VALUE"""),389.2)</f>
        <v>389.2</v>
      </c>
      <c r="G265" s="2">
        <f>IFERROR(__xludf.DUMMYFUNCTION("""COMPUTED_VALUE"""),45678.66666666667)</f>
        <v>45678.66667</v>
      </c>
      <c r="H265" s="1">
        <f>IFERROR(__xludf.DUMMYFUNCTION("""COMPUTED_VALUE"""),381.09)</f>
        <v>381.09</v>
      </c>
      <c r="J265" s="2">
        <f>IFERROR(__xludf.DUMMYFUNCTION("""COMPUTED_VALUE"""),45678.66666666667)</f>
        <v>45678.66667</v>
      </c>
      <c r="K265" s="1">
        <f>IFERROR(__xludf.DUMMYFUNCTION("""COMPUTED_VALUE"""),388.55)</f>
        <v>388.55</v>
      </c>
      <c r="M265" s="2">
        <f>IFERROR(__xludf.DUMMYFUNCTION("""COMPUTED_VALUE"""),45678.66666666667)</f>
        <v>45678.66667</v>
      </c>
      <c r="N265" s="1">
        <f>IFERROR(__xludf.DUMMYFUNCTION("""COMPUTED_VALUE"""),2143715.0)</f>
        <v>2143715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IFERROR(__xludf.DUMMYFUNCTION("""COMPUTED_VALUE"""),388.55)</f>
        <v>388.55</v>
      </c>
      <c r="D266" s="2">
        <f>IFERROR(__xludf.DUMMYFUNCTION("""COMPUTED_VALUE"""),45679.66666666667)</f>
        <v>45679.66667</v>
      </c>
      <c r="E266" s="1">
        <f>IFERROR(__xludf.DUMMYFUNCTION("""COMPUTED_VALUE"""),388.96)</f>
        <v>388.96</v>
      </c>
      <c r="G266" s="2">
        <f>IFERROR(__xludf.DUMMYFUNCTION("""COMPUTED_VALUE"""),45679.66666666667)</f>
        <v>45679.66667</v>
      </c>
      <c r="H266" s="1">
        <f>IFERROR(__xludf.DUMMYFUNCTION("""COMPUTED_VALUE"""),385.17)</f>
        <v>385.17</v>
      </c>
      <c r="J266" s="2">
        <f>IFERROR(__xludf.DUMMYFUNCTION("""COMPUTED_VALUE"""),45679.66666666667)</f>
        <v>45679.66667</v>
      </c>
      <c r="K266" s="1">
        <f>IFERROR(__xludf.DUMMYFUNCTION("""COMPUTED_VALUE"""),386.72)</f>
        <v>386.72</v>
      </c>
      <c r="M266" s="2">
        <f>IFERROR(__xludf.DUMMYFUNCTION("""COMPUTED_VALUE"""),45679.66666666667)</f>
        <v>45679.66667</v>
      </c>
      <c r="N266" s="1">
        <f>IFERROR(__xludf.DUMMYFUNCTION("""COMPUTED_VALUE"""),1760377.0)</f>
        <v>1760377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IFERROR(__xludf.DUMMYFUNCTION("""COMPUTED_VALUE"""),386.09)</f>
        <v>386.09</v>
      </c>
      <c r="D267" s="2">
        <f>IFERROR(__xludf.DUMMYFUNCTION("""COMPUTED_VALUE"""),45680.66666666667)</f>
        <v>45680.66667</v>
      </c>
      <c r="E267" s="1">
        <f>IFERROR(__xludf.DUMMYFUNCTION("""COMPUTED_VALUE"""),386.91)</f>
        <v>386.91</v>
      </c>
      <c r="G267" s="2">
        <f>IFERROR(__xludf.DUMMYFUNCTION("""COMPUTED_VALUE"""),45680.66666666667)</f>
        <v>45680.66667</v>
      </c>
      <c r="H267" s="1">
        <f>IFERROR(__xludf.DUMMYFUNCTION("""COMPUTED_VALUE"""),380.65)</f>
        <v>380.65</v>
      </c>
      <c r="J267" s="2">
        <f>IFERROR(__xludf.DUMMYFUNCTION("""COMPUTED_VALUE"""),45680.66666666667)</f>
        <v>45680.66667</v>
      </c>
      <c r="K267" s="1">
        <f>IFERROR(__xludf.DUMMYFUNCTION("""COMPUTED_VALUE"""),385.46)</f>
        <v>385.46</v>
      </c>
      <c r="M267" s="2">
        <f>IFERROR(__xludf.DUMMYFUNCTION("""COMPUTED_VALUE"""),45680.66666666667)</f>
        <v>45680.66667</v>
      </c>
      <c r="N267" s="1">
        <f>IFERROR(__xludf.DUMMYFUNCTION("""COMPUTED_VALUE"""),1987699.0)</f>
        <v>1987699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IFERROR(__xludf.DUMMYFUNCTION("""COMPUTED_VALUE"""),385.46)</f>
        <v>385.46</v>
      </c>
      <c r="D268" s="2">
        <f>IFERROR(__xludf.DUMMYFUNCTION("""COMPUTED_VALUE"""),45681.66666666667)</f>
        <v>45681.66667</v>
      </c>
      <c r="E268" s="1">
        <f>IFERROR(__xludf.DUMMYFUNCTION("""COMPUTED_VALUE"""),385.46)</f>
        <v>385.46</v>
      </c>
      <c r="G268" s="2">
        <f>IFERROR(__xludf.DUMMYFUNCTION("""COMPUTED_VALUE"""),45681.66666666667)</f>
        <v>45681.66667</v>
      </c>
      <c r="H268" s="1">
        <f>IFERROR(__xludf.DUMMYFUNCTION("""COMPUTED_VALUE"""),374.07)</f>
        <v>374.07</v>
      </c>
      <c r="J268" s="2">
        <f>IFERROR(__xludf.DUMMYFUNCTION("""COMPUTED_VALUE"""),45681.66666666667)</f>
        <v>45681.66667</v>
      </c>
      <c r="K268" s="1">
        <f>IFERROR(__xludf.DUMMYFUNCTION("""COMPUTED_VALUE"""),378.28)</f>
        <v>378.28</v>
      </c>
      <c r="M268" s="2">
        <f>IFERROR(__xludf.DUMMYFUNCTION("""COMPUTED_VALUE"""),45681.66666666667)</f>
        <v>45681.66667</v>
      </c>
      <c r="N268" s="1">
        <f>IFERROR(__xludf.DUMMYFUNCTION("""COMPUTED_VALUE"""),3730214.0)</f>
        <v>3730214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IFERROR(__xludf.DUMMYFUNCTION("""COMPUTED_VALUE"""),378.28)</f>
        <v>378.28</v>
      </c>
      <c r="D269" s="2">
        <f>IFERROR(__xludf.DUMMYFUNCTION("""COMPUTED_VALUE"""),45684.66666666667)</f>
        <v>45684.66667</v>
      </c>
      <c r="E269" s="1">
        <f>IFERROR(__xludf.DUMMYFUNCTION("""COMPUTED_VALUE"""),384.32)</f>
        <v>384.32</v>
      </c>
      <c r="G269" s="2">
        <f>IFERROR(__xludf.DUMMYFUNCTION("""COMPUTED_VALUE"""),45684.66666666667)</f>
        <v>45684.66667</v>
      </c>
      <c r="H269" s="1">
        <f>IFERROR(__xludf.DUMMYFUNCTION("""COMPUTED_VALUE"""),376.24)</f>
        <v>376.24</v>
      </c>
      <c r="J269" s="2">
        <f>IFERROR(__xludf.DUMMYFUNCTION("""COMPUTED_VALUE"""),45684.66666666667)</f>
        <v>45684.66667</v>
      </c>
      <c r="K269" s="1">
        <f>IFERROR(__xludf.DUMMYFUNCTION("""COMPUTED_VALUE"""),379.8)</f>
        <v>379.8</v>
      </c>
      <c r="M269" s="2">
        <f>IFERROR(__xludf.DUMMYFUNCTION("""COMPUTED_VALUE"""),45684.66666666667)</f>
        <v>45684.66667</v>
      </c>
      <c r="N269" s="1">
        <f>IFERROR(__xludf.DUMMYFUNCTION("""COMPUTED_VALUE"""),2679634.0)</f>
        <v>2679634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IFERROR(__xludf.DUMMYFUNCTION("""COMPUTED_VALUE"""),379.45)</f>
        <v>379.45</v>
      </c>
      <c r="D270" s="2">
        <f>IFERROR(__xludf.DUMMYFUNCTION("""COMPUTED_VALUE"""),45685.66666666667)</f>
        <v>45685.66667</v>
      </c>
      <c r="E270" s="1">
        <f>IFERROR(__xludf.DUMMYFUNCTION("""COMPUTED_VALUE"""),381.74)</f>
        <v>381.74</v>
      </c>
      <c r="G270" s="2">
        <f>IFERROR(__xludf.DUMMYFUNCTION("""COMPUTED_VALUE"""),45685.66666666667)</f>
        <v>45685.66667</v>
      </c>
      <c r="H270" s="1">
        <f>IFERROR(__xludf.DUMMYFUNCTION("""COMPUTED_VALUE"""),375.67)</f>
        <v>375.67</v>
      </c>
      <c r="J270" s="2">
        <f>IFERROR(__xludf.DUMMYFUNCTION("""COMPUTED_VALUE"""),45685.66666666667)</f>
        <v>45685.66667</v>
      </c>
      <c r="K270" s="1">
        <f>IFERROR(__xludf.DUMMYFUNCTION("""COMPUTED_VALUE"""),379.34)</f>
        <v>379.34</v>
      </c>
      <c r="M270" s="2">
        <f>IFERROR(__xludf.DUMMYFUNCTION("""COMPUTED_VALUE"""),45685.66666666667)</f>
        <v>45685.66667</v>
      </c>
      <c r="N270" s="1">
        <f>IFERROR(__xludf.DUMMYFUNCTION("""COMPUTED_VALUE"""),4549307.0)</f>
        <v>4549307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IFERROR(__xludf.DUMMYFUNCTION("""COMPUTED_VALUE"""),379.96)</f>
        <v>379.96</v>
      </c>
      <c r="D271" s="2">
        <f>IFERROR(__xludf.DUMMYFUNCTION("""COMPUTED_VALUE"""),45686.66666666667)</f>
        <v>45686.66667</v>
      </c>
      <c r="E271" s="1">
        <f>IFERROR(__xludf.DUMMYFUNCTION("""COMPUTED_VALUE"""),390.0)</f>
        <v>390</v>
      </c>
      <c r="G271" s="2">
        <f>IFERROR(__xludf.DUMMYFUNCTION("""COMPUTED_VALUE"""),45686.66666666667)</f>
        <v>45686.66667</v>
      </c>
      <c r="H271" s="1">
        <f>IFERROR(__xludf.DUMMYFUNCTION("""COMPUTED_VALUE"""),379.96)</f>
        <v>379.96</v>
      </c>
      <c r="J271" s="2">
        <f>IFERROR(__xludf.DUMMYFUNCTION("""COMPUTED_VALUE"""),45686.66666666667)</f>
        <v>45686.66667</v>
      </c>
      <c r="K271" s="1">
        <f>IFERROR(__xludf.DUMMYFUNCTION("""COMPUTED_VALUE"""),386.6)</f>
        <v>386.6</v>
      </c>
      <c r="M271" s="2">
        <f>IFERROR(__xludf.DUMMYFUNCTION("""COMPUTED_VALUE"""),45686.66666666667)</f>
        <v>45686.66667</v>
      </c>
      <c r="N271" s="1">
        <f>IFERROR(__xludf.DUMMYFUNCTION("""COMPUTED_VALUE"""),3844284.0)</f>
        <v>3844284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IFERROR(__xludf.DUMMYFUNCTION("""COMPUTED_VALUE"""),389.46)</f>
        <v>389.46</v>
      </c>
      <c r="D272" s="2">
        <f>IFERROR(__xludf.DUMMYFUNCTION("""COMPUTED_VALUE"""),45687.66666666667)</f>
        <v>45687.66667</v>
      </c>
      <c r="E272" s="1">
        <f>IFERROR(__xludf.DUMMYFUNCTION("""COMPUTED_VALUE"""),398.1)</f>
        <v>398.1</v>
      </c>
      <c r="G272" s="2">
        <f>IFERROR(__xludf.DUMMYFUNCTION("""COMPUTED_VALUE"""),45687.66666666667)</f>
        <v>45687.66667</v>
      </c>
      <c r="H272" s="1">
        <f>IFERROR(__xludf.DUMMYFUNCTION("""COMPUTED_VALUE"""),388.79)</f>
        <v>388.79</v>
      </c>
      <c r="J272" s="2">
        <f>IFERROR(__xludf.DUMMYFUNCTION("""COMPUTED_VALUE"""),45687.66666666667)</f>
        <v>45687.66667</v>
      </c>
      <c r="K272" s="1">
        <f>IFERROR(__xludf.DUMMYFUNCTION("""COMPUTED_VALUE"""),396.28)</f>
        <v>396.28</v>
      </c>
      <c r="M272" s="2">
        <f>IFERROR(__xludf.DUMMYFUNCTION("""COMPUTED_VALUE"""),45687.66666666667)</f>
        <v>45687.66667</v>
      </c>
      <c r="N272" s="1">
        <f>IFERROR(__xludf.DUMMYFUNCTION("""COMPUTED_VALUE"""),3434615.0)</f>
        <v>3434615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IFERROR(__xludf.DUMMYFUNCTION("""COMPUTED_VALUE"""),392.45)</f>
        <v>392.45</v>
      </c>
      <c r="D273" s="2">
        <f>IFERROR(__xludf.DUMMYFUNCTION("""COMPUTED_VALUE"""),45688.66666666667)</f>
        <v>45688.66667</v>
      </c>
      <c r="E273" s="1">
        <f>IFERROR(__xludf.DUMMYFUNCTION("""COMPUTED_VALUE"""),395.56)</f>
        <v>395.56</v>
      </c>
      <c r="G273" s="2">
        <f>IFERROR(__xludf.DUMMYFUNCTION("""COMPUTED_VALUE"""),45688.66666666667)</f>
        <v>45688.66667</v>
      </c>
      <c r="H273" s="1">
        <f>IFERROR(__xludf.DUMMYFUNCTION("""COMPUTED_VALUE"""),385.04)</f>
        <v>385.04</v>
      </c>
      <c r="J273" s="2">
        <f>IFERROR(__xludf.DUMMYFUNCTION("""COMPUTED_VALUE"""),45688.66666666667)</f>
        <v>45688.66667</v>
      </c>
      <c r="K273" s="1">
        <f>IFERROR(__xludf.DUMMYFUNCTION("""COMPUTED_VALUE"""),386.64)</f>
        <v>386.64</v>
      </c>
      <c r="M273" s="2">
        <f>IFERROR(__xludf.DUMMYFUNCTION("""COMPUTED_VALUE"""),45688.66666666667)</f>
        <v>45688.66667</v>
      </c>
      <c r="N273" s="1">
        <f>IFERROR(__xludf.DUMMYFUNCTION("""COMPUTED_VALUE"""),2983147.0)</f>
        <v>2983147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IFERROR(__xludf.DUMMYFUNCTION("""COMPUTED_VALUE"""),386.64)</f>
        <v>386.64</v>
      </c>
      <c r="D274" s="2">
        <f>IFERROR(__xludf.DUMMYFUNCTION("""COMPUTED_VALUE"""),45691.66666666667)</f>
        <v>45691.66667</v>
      </c>
      <c r="E274" s="1">
        <f>IFERROR(__xludf.DUMMYFUNCTION("""COMPUTED_VALUE"""),402.94)</f>
        <v>402.94</v>
      </c>
      <c r="G274" s="2">
        <f>IFERROR(__xludf.DUMMYFUNCTION("""COMPUTED_VALUE"""),45691.66666666667)</f>
        <v>45691.66667</v>
      </c>
      <c r="H274" s="1">
        <f>IFERROR(__xludf.DUMMYFUNCTION("""COMPUTED_VALUE"""),386.64)</f>
        <v>386.64</v>
      </c>
      <c r="J274" s="2">
        <f>IFERROR(__xludf.DUMMYFUNCTION("""COMPUTED_VALUE"""),45691.66666666667)</f>
        <v>45691.66667</v>
      </c>
      <c r="K274" s="1">
        <f>IFERROR(__xludf.DUMMYFUNCTION("""COMPUTED_VALUE"""),397.45)</f>
        <v>397.45</v>
      </c>
      <c r="M274" s="2">
        <f>IFERROR(__xludf.DUMMYFUNCTION("""COMPUTED_VALUE"""),45691.66666666667)</f>
        <v>45691.66667</v>
      </c>
      <c r="N274" s="1">
        <f>IFERROR(__xludf.DUMMYFUNCTION("""COMPUTED_VALUE"""),9557325.0)</f>
        <v>9557325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IFERROR(__xludf.DUMMYFUNCTION("""COMPUTED_VALUE"""),395.33)</f>
        <v>395.33</v>
      </c>
      <c r="D275" s="2">
        <f>IFERROR(__xludf.DUMMYFUNCTION("""COMPUTED_VALUE"""),45692.66666666667)</f>
        <v>45692.66667</v>
      </c>
      <c r="E275" s="1">
        <f>IFERROR(__xludf.DUMMYFUNCTION("""COMPUTED_VALUE"""),400.58)</f>
        <v>400.58</v>
      </c>
      <c r="G275" s="2">
        <f>IFERROR(__xludf.DUMMYFUNCTION("""COMPUTED_VALUE"""),45692.66666666667)</f>
        <v>45692.66667</v>
      </c>
      <c r="H275" s="1">
        <f>IFERROR(__xludf.DUMMYFUNCTION("""COMPUTED_VALUE"""),388.71)</f>
        <v>388.71</v>
      </c>
      <c r="J275" s="2">
        <f>IFERROR(__xludf.DUMMYFUNCTION("""COMPUTED_VALUE"""),45692.66666666667)</f>
        <v>45692.66667</v>
      </c>
      <c r="K275" s="1">
        <f>IFERROR(__xludf.DUMMYFUNCTION("""COMPUTED_VALUE"""),390.48)</f>
        <v>390.48</v>
      </c>
      <c r="M275" s="2">
        <f>IFERROR(__xludf.DUMMYFUNCTION("""COMPUTED_VALUE"""),45692.66666666667)</f>
        <v>45692.66667</v>
      </c>
      <c r="N275" s="1">
        <f>IFERROR(__xludf.DUMMYFUNCTION("""COMPUTED_VALUE"""),6573869.0)</f>
        <v>6573869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IFERROR(__xludf.DUMMYFUNCTION("""COMPUTED_VALUE"""),394.53)</f>
        <v>394.53</v>
      </c>
      <c r="D276" s="2">
        <f>IFERROR(__xludf.DUMMYFUNCTION("""COMPUTED_VALUE"""),45693.66666666667)</f>
        <v>45693.66667</v>
      </c>
      <c r="E276" s="1">
        <f>IFERROR(__xludf.DUMMYFUNCTION("""COMPUTED_VALUE"""),398.28)</f>
        <v>398.28</v>
      </c>
      <c r="G276" s="2">
        <f>IFERROR(__xludf.DUMMYFUNCTION("""COMPUTED_VALUE"""),45693.66666666667)</f>
        <v>45693.66667</v>
      </c>
      <c r="H276" s="1">
        <f>IFERROR(__xludf.DUMMYFUNCTION("""COMPUTED_VALUE"""),386.37)</f>
        <v>386.37</v>
      </c>
      <c r="J276" s="2">
        <f>IFERROR(__xludf.DUMMYFUNCTION("""COMPUTED_VALUE"""),45693.66666666667)</f>
        <v>45693.66667</v>
      </c>
      <c r="K276" s="1">
        <f>IFERROR(__xludf.DUMMYFUNCTION("""COMPUTED_VALUE"""),397.97)</f>
        <v>397.97</v>
      </c>
      <c r="M276" s="2">
        <f>IFERROR(__xludf.DUMMYFUNCTION("""COMPUTED_VALUE"""),45693.66666666667)</f>
        <v>45693.66667</v>
      </c>
      <c r="N276" s="1">
        <f>IFERROR(__xludf.DUMMYFUNCTION("""COMPUTED_VALUE"""),5071885.0)</f>
        <v>5071885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IFERROR(__xludf.DUMMYFUNCTION("""COMPUTED_VALUE"""),398.05)</f>
        <v>398.05</v>
      </c>
      <c r="D277" s="2">
        <f>IFERROR(__xludf.DUMMYFUNCTION("""COMPUTED_VALUE"""),45694.66666666667)</f>
        <v>45694.66667</v>
      </c>
      <c r="E277" s="1">
        <f>IFERROR(__xludf.DUMMYFUNCTION("""COMPUTED_VALUE"""),398.2)</f>
        <v>398.2</v>
      </c>
      <c r="G277" s="2">
        <f>IFERROR(__xludf.DUMMYFUNCTION("""COMPUTED_VALUE"""),45694.66666666667)</f>
        <v>45694.66667</v>
      </c>
      <c r="H277" s="1">
        <f>IFERROR(__xludf.DUMMYFUNCTION("""COMPUTED_VALUE"""),391.18)</f>
        <v>391.18</v>
      </c>
      <c r="J277" s="2">
        <f>IFERROR(__xludf.DUMMYFUNCTION("""COMPUTED_VALUE"""),45694.66666666667)</f>
        <v>45694.66667</v>
      </c>
      <c r="K277" s="1">
        <f>IFERROR(__xludf.DUMMYFUNCTION("""COMPUTED_VALUE"""),394.45)</f>
        <v>394.45</v>
      </c>
      <c r="M277" s="2">
        <f>IFERROR(__xludf.DUMMYFUNCTION("""COMPUTED_VALUE"""),45694.66666666667)</f>
        <v>45694.66667</v>
      </c>
      <c r="N277" s="1">
        <f>IFERROR(__xludf.DUMMYFUNCTION("""COMPUTED_VALUE"""),4213771.0)</f>
        <v>4213771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IFERROR(__xludf.DUMMYFUNCTION("""COMPUTED_VALUE"""),397.99)</f>
        <v>397.99</v>
      </c>
      <c r="D278" s="2">
        <f>IFERROR(__xludf.DUMMYFUNCTION("""COMPUTED_VALUE"""),45695.66666666667)</f>
        <v>45695.66667</v>
      </c>
      <c r="E278" s="1">
        <f>IFERROR(__xludf.DUMMYFUNCTION("""COMPUTED_VALUE"""),402.99)</f>
        <v>402.99</v>
      </c>
      <c r="G278" s="2">
        <f>IFERROR(__xludf.DUMMYFUNCTION("""COMPUTED_VALUE"""),45695.66666666667)</f>
        <v>45695.66667</v>
      </c>
      <c r="H278" s="1">
        <f>IFERROR(__xludf.DUMMYFUNCTION("""COMPUTED_VALUE"""),388.15)</f>
        <v>388.15</v>
      </c>
      <c r="J278" s="2">
        <f>IFERROR(__xludf.DUMMYFUNCTION("""COMPUTED_VALUE"""),45695.66666666667)</f>
        <v>45695.66667</v>
      </c>
      <c r="K278" s="1">
        <f>IFERROR(__xludf.DUMMYFUNCTION("""COMPUTED_VALUE"""),389.37)</f>
        <v>389.37</v>
      </c>
      <c r="M278" s="2">
        <f>IFERROR(__xludf.DUMMYFUNCTION("""COMPUTED_VALUE"""),45695.66666666667)</f>
        <v>45695.66667</v>
      </c>
      <c r="N278" s="1">
        <f>IFERROR(__xludf.DUMMYFUNCTION("""COMPUTED_VALUE"""),4012435.0)</f>
        <v>4012435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IFERROR(__xludf.DUMMYFUNCTION("""COMPUTED_VALUE"""),389.37)</f>
        <v>389.37</v>
      </c>
      <c r="D279" s="2">
        <f>IFERROR(__xludf.DUMMYFUNCTION("""COMPUTED_VALUE"""),45698.66666666667)</f>
        <v>45698.66667</v>
      </c>
      <c r="E279" s="1">
        <f>IFERROR(__xludf.DUMMYFUNCTION("""COMPUTED_VALUE"""),390.71)</f>
        <v>390.71</v>
      </c>
      <c r="G279" s="2">
        <f>IFERROR(__xludf.DUMMYFUNCTION("""COMPUTED_VALUE"""),45698.66666666667)</f>
        <v>45698.66667</v>
      </c>
      <c r="H279" s="1">
        <f>IFERROR(__xludf.DUMMYFUNCTION("""COMPUTED_VALUE"""),385.82)</f>
        <v>385.82</v>
      </c>
      <c r="J279" s="2">
        <f>IFERROR(__xludf.DUMMYFUNCTION("""COMPUTED_VALUE"""),45698.66666666667)</f>
        <v>45698.66667</v>
      </c>
      <c r="K279" s="1">
        <f>IFERROR(__xludf.DUMMYFUNCTION("""COMPUTED_VALUE"""),387.23)</f>
        <v>387.23</v>
      </c>
      <c r="M279" s="2">
        <f>IFERROR(__xludf.DUMMYFUNCTION("""COMPUTED_VALUE"""),45698.66666666667)</f>
        <v>45698.66667</v>
      </c>
      <c r="N279" s="1">
        <f>IFERROR(__xludf.DUMMYFUNCTION("""COMPUTED_VALUE"""),3563149.0)</f>
        <v>3563149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IFERROR(__xludf.DUMMYFUNCTION("""COMPUTED_VALUE"""),387.23)</f>
        <v>387.23</v>
      </c>
      <c r="D280" s="2">
        <f>IFERROR(__xludf.DUMMYFUNCTION("""COMPUTED_VALUE"""),45699.66666666667)</f>
        <v>45699.66667</v>
      </c>
      <c r="E280" s="1">
        <f>IFERROR(__xludf.DUMMYFUNCTION("""COMPUTED_VALUE"""),396.69)</f>
        <v>396.69</v>
      </c>
      <c r="G280" s="2">
        <f>IFERROR(__xludf.DUMMYFUNCTION("""COMPUTED_VALUE"""),45699.66666666667)</f>
        <v>45699.66667</v>
      </c>
      <c r="H280" s="1">
        <f>IFERROR(__xludf.DUMMYFUNCTION("""COMPUTED_VALUE"""),387.23)</f>
        <v>387.23</v>
      </c>
      <c r="J280" s="2">
        <f>IFERROR(__xludf.DUMMYFUNCTION("""COMPUTED_VALUE"""),45699.66666666667)</f>
        <v>45699.66667</v>
      </c>
      <c r="K280" s="1">
        <f>IFERROR(__xludf.DUMMYFUNCTION("""COMPUTED_VALUE"""),396.44)</f>
        <v>396.44</v>
      </c>
      <c r="M280" s="2">
        <f>IFERROR(__xludf.DUMMYFUNCTION("""COMPUTED_VALUE"""),45699.66666666667)</f>
        <v>45699.66667</v>
      </c>
      <c r="N280" s="1">
        <f>IFERROR(__xludf.DUMMYFUNCTION("""COMPUTED_VALUE"""),4942534.0)</f>
        <v>4942534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IFERROR(__xludf.DUMMYFUNCTION("""COMPUTED_VALUE"""),396.44)</f>
        <v>396.44</v>
      </c>
      <c r="D281" s="2">
        <f>IFERROR(__xludf.DUMMYFUNCTION("""COMPUTED_VALUE"""),45700.66666666667)</f>
        <v>45700.66667</v>
      </c>
      <c r="E281" s="1">
        <f>IFERROR(__xludf.DUMMYFUNCTION("""COMPUTED_VALUE"""),396.44)</f>
        <v>396.44</v>
      </c>
      <c r="G281" s="2">
        <f>IFERROR(__xludf.DUMMYFUNCTION("""COMPUTED_VALUE"""),45700.66666666667)</f>
        <v>45700.66667</v>
      </c>
      <c r="H281" s="1">
        <f>IFERROR(__xludf.DUMMYFUNCTION("""COMPUTED_VALUE"""),384.88)</f>
        <v>384.88</v>
      </c>
      <c r="J281" s="2">
        <f>IFERROR(__xludf.DUMMYFUNCTION("""COMPUTED_VALUE"""),45700.66666666667)</f>
        <v>45700.66667</v>
      </c>
      <c r="K281" s="1">
        <f>IFERROR(__xludf.DUMMYFUNCTION("""COMPUTED_VALUE"""),393.16)</f>
        <v>393.16</v>
      </c>
      <c r="M281" s="2">
        <f>IFERROR(__xludf.DUMMYFUNCTION("""COMPUTED_VALUE"""),45700.66666666667)</f>
        <v>45700.66667</v>
      </c>
      <c r="N281" s="1">
        <f>IFERROR(__xludf.DUMMYFUNCTION("""COMPUTED_VALUE"""),3254942.0)</f>
        <v>3254942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IFERROR(__xludf.DUMMYFUNCTION("""COMPUTED_VALUE"""),394.85)</f>
        <v>394.85</v>
      </c>
      <c r="D282" s="2">
        <f>IFERROR(__xludf.DUMMYFUNCTION("""COMPUTED_VALUE"""),45701.66666666667)</f>
        <v>45701.66667</v>
      </c>
      <c r="E282" s="1">
        <f>IFERROR(__xludf.DUMMYFUNCTION("""COMPUTED_VALUE"""),404.22)</f>
        <v>404.22</v>
      </c>
      <c r="G282" s="2">
        <f>IFERROR(__xludf.DUMMYFUNCTION("""COMPUTED_VALUE"""),45701.66666666667)</f>
        <v>45701.66667</v>
      </c>
      <c r="H282" s="1">
        <f>IFERROR(__xludf.DUMMYFUNCTION("""COMPUTED_VALUE"""),393.63)</f>
        <v>393.63</v>
      </c>
      <c r="J282" s="2">
        <f>IFERROR(__xludf.DUMMYFUNCTION("""COMPUTED_VALUE"""),45701.66666666667)</f>
        <v>45701.66667</v>
      </c>
      <c r="K282" s="1">
        <f>IFERROR(__xludf.DUMMYFUNCTION("""COMPUTED_VALUE"""),404.08)</f>
        <v>404.08</v>
      </c>
      <c r="M282" s="2">
        <f>IFERROR(__xludf.DUMMYFUNCTION("""COMPUTED_VALUE"""),45701.66666666667)</f>
        <v>45701.66667</v>
      </c>
      <c r="N282" s="1">
        <f>IFERROR(__xludf.DUMMYFUNCTION("""COMPUTED_VALUE"""),3429353.0)</f>
        <v>3429353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IFERROR(__xludf.DUMMYFUNCTION("""COMPUTED_VALUE"""),407.29)</f>
        <v>407.29</v>
      </c>
      <c r="D283" s="2">
        <f>IFERROR(__xludf.DUMMYFUNCTION("""COMPUTED_VALUE"""),45702.66666666667)</f>
        <v>45702.66667</v>
      </c>
      <c r="E283" s="1">
        <f>IFERROR(__xludf.DUMMYFUNCTION("""COMPUTED_VALUE"""),412.14)</f>
        <v>412.14</v>
      </c>
      <c r="G283" s="2">
        <f>IFERROR(__xludf.DUMMYFUNCTION("""COMPUTED_VALUE"""),45702.66666666667)</f>
        <v>45702.66667</v>
      </c>
      <c r="H283" s="1">
        <f>IFERROR(__xludf.DUMMYFUNCTION("""COMPUTED_VALUE"""),406.3)</f>
        <v>406.3</v>
      </c>
      <c r="J283" s="2">
        <f>IFERROR(__xludf.DUMMYFUNCTION("""COMPUTED_VALUE"""),45702.66666666667)</f>
        <v>45702.66667</v>
      </c>
      <c r="K283" s="1">
        <f>IFERROR(__xludf.DUMMYFUNCTION("""COMPUTED_VALUE"""),406.94)</f>
        <v>406.94</v>
      </c>
      <c r="M283" s="2">
        <f>IFERROR(__xludf.DUMMYFUNCTION("""COMPUTED_VALUE"""),45702.66666666667)</f>
        <v>45702.66667</v>
      </c>
      <c r="N283" s="1">
        <f>IFERROR(__xludf.DUMMYFUNCTION("""COMPUTED_VALUE"""),3716916.0)</f>
        <v>3716916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IFERROR(__xludf.DUMMYFUNCTION("""COMPUTED_VALUE"""),406.94)</f>
        <v>406.94</v>
      </c>
      <c r="D284" s="2">
        <f>IFERROR(__xludf.DUMMYFUNCTION("""COMPUTED_VALUE"""),45706.66666666667)</f>
        <v>45706.66667</v>
      </c>
      <c r="E284" s="1">
        <f>IFERROR(__xludf.DUMMYFUNCTION("""COMPUTED_VALUE"""),409.52)</f>
        <v>409.52</v>
      </c>
      <c r="G284" s="2">
        <f>IFERROR(__xludf.DUMMYFUNCTION("""COMPUTED_VALUE"""),45706.66666666667)</f>
        <v>45706.66667</v>
      </c>
      <c r="H284" s="1">
        <f>IFERROR(__xludf.DUMMYFUNCTION("""COMPUTED_VALUE"""),399.36)</f>
        <v>399.36</v>
      </c>
      <c r="J284" s="2">
        <f>IFERROR(__xludf.DUMMYFUNCTION("""COMPUTED_VALUE"""),45706.66666666667)</f>
        <v>45706.66667</v>
      </c>
      <c r="K284" s="1">
        <f>IFERROR(__xludf.DUMMYFUNCTION("""COMPUTED_VALUE"""),406.54)</f>
        <v>406.54</v>
      </c>
      <c r="M284" s="2">
        <f>IFERROR(__xludf.DUMMYFUNCTION("""COMPUTED_VALUE"""),45706.66666666667)</f>
        <v>45706.66667</v>
      </c>
      <c r="N284" s="1">
        <f>IFERROR(__xludf.DUMMYFUNCTION("""COMPUTED_VALUE"""),2067200.0)</f>
        <v>2067200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IFERROR(__xludf.DUMMYFUNCTION("""COMPUTED_VALUE"""),403.04)</f>
        <v>403.04</v>
      </c>
      <c r="D285" s="2">
        <f>IFERROR(__xludf.DUMMYFUNCTION("""COMPUTED_VALUE"""),45707.66666666667)</f>
        <v>45707.66667</v>
      </c>
      <c r="E285" s="1">
        <f>IFERROR(__xludf.DUMMYFUNCTION("""COMPUTED_VALUE"""),403.04)</f>
        <v>403.04</v>
      </c>
      <c r="G285" s="2">
        <f>IFERROR(__xludf.DUMMYFUNCTION("""COMPUTED_VALUE"""),45707.66666666667)</f>
        <v>45707.66667</v>
      </c>
      <c r="H285" s="1">
        <f>IFERROR(__xludf.DUMMYFUNCTION("""COMPUTED_VALUE"""),394.71)</f>
        <v>394.71</v>
      </c>
      <c r="J285" s="2">
        <f>IFERROR(__xludf.DUMMYFUNCTION("""COMPUTED_VALUE"""),45707.66666666667)</f>
        <v>45707.66667</v>
      </c>
      <c r="K285" s="1">
        <f>IFERROR(__xludf.DUMMYFUNCTION("""COMPUTED_VALUE"""),396.29)</f>
        <v>396.29</v>
      </c>
      <c r="M285" s="2">
        <f>IFERROR(__xludf.DUMMYFUNCTION("""COMPUTED_VALUE"""),45707.66666666667)</f>
        <v>45707.66667</v>
      </c>
      <c r="N285" s="1">
        <f>IFERROR(__xludf.DUMMYFUNCTION("""COMPUTED_VALUE"""),4950210.0)</f>
        <v>4950210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IFERROR(__xludf.DUMMYFUNCTION("""COMPUTED_VALUE"""),391.19)</f>
        <v>391.19</v>
      </c>
      <c r="D286" s="2">
        <f>IFERROR(__xludf.DUMMYFUNCTION("""COMPUTED_VALUE"""),45708.66666666667)</f>
        <v>45708.66667</v>
      </c>
      <c r="E286" s="1">
        <f>IFERROR(__xludf.DUMMYFUNCTION("""COMPUTED_VALUE"""),404.27)</f>
        <v>404.27</v>
      </c>
      <c r="G286" s="2">
        <f>IFERROR(__xludf.DUMMYFUNCTION("""COMPUTED_VALUE"""),45708.66666666667)</f>
        <v>45708.66667</v>
      </c>
      <c r="H286" s="1">
        <f>IFERROR(__xludf.DUMMYFUNCTION("""COMPUTED_VALUE"""),387.88)</f>
        <v>387.88</v>
      </c>
      <c r="J286" s="2">
        <f>IFERROR(__xludf.DUMMYFUNCTION("""COMPUTED_VALUE"""),45708.66666666667)</f>
        <v>45708.66667</v>
      </c>
      <c r="K286" s="1">
        <f>IFERROR(__xludf.DUMMYFUNCTION("""COMPUTED_VALUE"""),389.71)</f>
        <v>389.71</v>
      </c>
      <c r="M286" s="2">
        <f>IFERROR(__xludf.DUMMYFUNCTION("""COMPUTED_VALUE"""),45708.66666666667)</f>
        <v>45708.66667</v>
      </c>
      <c r="N286" s="1">
        <f>IFERROR(__xludf.DUMMYFUNCTION("""COMPUTED_VALUE"""),3105081.0)</f>
        <v>3105081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IFERROR(__xludf.DUMMYFUNCTION("""COMPUTED_VALUE"""),389.71)</f>
        <v>389.71</v>
      </c>
      <c r="D287" s="2">
        <f>IFERROR(__xludf.DUMMYFUNCTION("""COMPUTED_VALUE"""),45709.66666666667)</f>
        <v>45709.66667</v>
      </c>
      <c r="E287" s="1">
        <f>IFERROR(__xludf.DUMMYFUNCTION("""COMPUTED_VALUE"""),393.7)</f>
        <v>393.7</v>
      </c>
      <c r="G287" s="2">
        <f>IFERROR(__xludf.DUMMYFUNCTION("""COMPUTED_VALUE"""),45709.66666666667)</f>
        <v>45709.66667</v>
      </c>
      <c r="H287" s="1">
        <f>IFERROR(__xludf.DUMMYFUNCTION("""COMPUTED_VALUE"""),376.54)</f>
        <v>376.54</v>
      </c>
      <c r="J287" s="2">
        <f>IFERROR(__xludf.DUMMYFUNCTION("""COMPUTED_VALUE"""),45709.66666666667)</f>
        <v>45709.66667</v>
      </c>
      <c r="K287" s="1">
        <f>IFERROR(__xludf.DUMMYFUNCTION("""COMPUTED_VALUE"""),379.8)</f>
        <v>379.8</v>
      </c>
      <c r="M287" s="2">
        <f>IFERROR(__xludf.DUMMYFUNCTION("""COMPUTED_VALUE"""),45709.66666666667)</f>
        <v>45709.66667</v>
      </c>
      <c r="N287" s="1">
        <f>IFERROR(__xludf.DUMMYFUNCTION("""COMPUTED_VALUE"""),3731771.0)</f>
        <v>3731771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IFERROR(__xludf.DUMMYFUNCTION("""COMPUTED_VALUE"""),379.8)</f>
        <v>379.8</v>
      </c>
      <c r="D288" s="2">
        <f>IFERROR(__xludf.DUMMYFUNCTION("""COMPUTED_VALUE"""),45712.66666666667)</f>
        <v>45712.66667</v>
      </c>
      <c r="E288" s="1">
        <f>IFERROR(__xludf.DUMMYFUNCTION("""COMPUTED_VALUE"""),386.28)</f>
        <v>386.28</v>
      </c>
      <c r="G288" s="2">
        <f>IFERROR(__xludf.DUMMYFUNCTION("""COMPUTED_VALUE"""),45712.66666666667)</f>
        <v>45712.66667</v>
      </c>
      <c r="H288" s="1">
        <f>IFERROR(__xludf.DUMMYFUNCTION("""COMPUTED_VALUE"""),379.37)</f>
        <v>379.37</v>
      </c>
      <c r="J288" s="2">
        <f>IFERROR(__xludf.DUMMYFUNCTION("""COMPUTED_VALUE"""),45712.66666666667)</f>
        <v>45712.66667</v>
      </c>
      <c r="K288" s="1">
        <f>IFERROR(__xludf.DUMMYFUNCTION("""COMPUTED_VALUE"""),381.47)</f>
        <v>381.47</v>
      </c>
      <c r="M288" s="2">
        <f>IFERROR(__xludf.DUMMYFUNCTION("""COMPUTED_VALUE"""),45712.66666666667)</f>
        <v>45712.66667</v>
      </c>
      <c r="N288" s="1">
        <f>IFERROR(__xludf.DUMMYFUNCTION("""COMPUTED_VALUE"""),4233303.0)</f>
        <v>4233303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IFERROR(__xludf.DUMMYFUNCTION("""COMPUTED_VALUE"""),381.47)</f>
        <v>381.47</v>
      </c>
      <c r="D289" s="2">
        <f>IFERROR(__xludf.DUMMYFUNCTION("""COMPUTED_VALUE"""),45713.66666666667)</f>
        <v>45713.66667</v>
      </c>
      <c r="E289" s="1">
        <f>IFERROR(__xludf.DUMMYFUNCTION("""COMPUTED_VALUE"""),391.84)</f>
        <v>391.84</v>
      </c>
      <c r="G289" s="2">
        <f>IFERROR(__xludf.DUMMYFUNCTION("""COMPUTED_VALUE"""),45713.66666666667)</f>
        <v>45713.66667</v>
      </c>
      <c r="H289" s="1">
        <f>IFERROR(__xludf.DUMMYFUNCTION("""COMPUTED_VALUE"""),381.47)</f>
        <v>381.47</v>
      </c>
      <c r="J289" s="2">
        <f>IFERROR(__xludf.DUMMYFUNCTION("""COMPUTED_VALUE"""),45713.66666666667)</f>
        <v>45713.66667</v>
      </c>
      <c r="K289" s="1">
        <f>IFERROR(__xludf.DUMMYFUNCTION("""COMPUTED_VALUE"""),390.22)</f>
        <v>390.22</v>
      </c>
      <c r="M289" s="2">
        <f>IFERROR(__xludf.DUMMYFUNCTION("""COMPUTED_VALUE"""),45713.66666666667)</f>
        <v>45713.66667</v>
      </c>
      <c r="N289" s="1">
        <f>IFERROR(__xludf.DUMMYFUNCTION("""COMPUTED_VALUE"""),4040358.0)</f>
        <v>4040358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IFERROR(__xludf.DUMMYFUNCTION("""COMPUTED_VALUE"""),390.99)</f>
        <v>390.99</v>
      </c>
      <c r="D290" s="2">
        <f>IFERROR(__xludf.DUMMYFUNCTION("""COMPUTED_VALUE"""),45714.66666666667)</f>
        <v>45714.66667</v>
      </c>
      <c r="E290" s="1">
        <f>IFERROR(__xludf.DUMMYFUNCTION("""COMPUTED_VALUE"""),393.67)</f>
        <v>393.67</v>
      </c>
      <c r="G290" s="2">
        <f>IFERROR(__xludf.DUMMYFUNCTION("""COMPUTED_VALUE"""),45714.66666666667)</f>
        <v>45714.66667</v>
      </c>
      <c r="H290" s="1">
        <f>IFERROR(__xludf.DUMMYFUNCTION("""COMPUTED_VALUE"""),387.14)</f>
        <v>387.14</v>
      </c>
      <c r="J290" s="2">
        <f>IFERROR(__xludf.DUMMYFUNCTION("""COMPUTED_VALUE"""),45714.66666666667)</f>
        <v>45714.66667</v>
      </c>
      <c r="K290" s="1">
        <f>IFERROR(__xludf.DUMMYFUNCTION("""COMPUTED_VALUE"""),387.94)</f>
        <v>387.94</v>
      </c>
      <c r="M290" s="2">
        <f>IFERROR(__xludf.DUMMYFUNCTION("""COMPUTED_VALUE"""),45714.66666666667)</f>
        <v>45714.66667</v>
      </c>
      <c r="N290" s="1">
        <f>IFERROR(__xludf.DUMMYFUNCTION("""COMPUTED_VALUE"""),3035400.0)</f>
        <v>3035400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IFERROR(__xludf.DUMMYFUNCTION("""COMPUTED_VALUE"""),387.18)</f>
        <v>387.18</v>
      </c>
      <c r="D291" s="2">
        <f>IFERROR(__xludf.DUMMYFUNCTION("""COMPUTED_VALUE"""),45715.66666666667)</f>
        <v>45715.66667</v>
      </c>
      <c r="E291" s="1">
        <f>IFERROR(__xludf.DUMMYFUNCTION("""COMPUTED_VALUE"""),390.35)</f>
        <v>390.35</v>
      </c>
      <c r="G291" s="2">
        <f>IFERROR(__xludf.DUMMYFUNCTION("""COMPUTED_VALUE"""),45715.66666666667)</f>
        <v>45715.66667</v>
      </c>
      <c r="H291" s="1">
        <f>IFERROR(__xludf.DUMMYFUNCTION("""COMPUTED_VALUE"""),378.68)</f>
        <v>378.68</v>
      </c>
      <c r="J291" s="2">
        <f>IFERROR(__xludf.DUMMYFUNCTION("""COMPUTED_VALUE"""),45715.66666666667)</f>
        <v>45715.66667</v>
      </c>
      <c r="K291" s="1">
        <f>IFERROR(__xludf.DUMMYFUNCTION("""COMPUTED_VALUE"""),379.06)</f>
        <v>379.06</v>
      </c>
      <c r="M291" s="2">
        <f>IFERROR(__xludf.DUMMYFUNCTION("""COMPUTED_VALUE"""),45715.66666666667)</f>
        <v>45715.66667</v>
      </c>
      <c r="N291" s="1">
        <f>IFERROR(__xludf.DUMMYFUNCTION("""COMPUTED_VALUE"""),2594244.0)</f>
        <v>2594244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IFERROR(__xludf.DUMMYFUNCTION("""COMPUTED_VALUE"""),380.8)</f>
        <v>380.8</v>
      </c>
      <c r="D292" s="2">
        <f>IFERROR(__xludf.DUMMYFUNCTION("""COMPUTED_VALUE"""),45716.66666666667)</f>
        <v>45716.66667</v>
      </c>
      <c r="E292" s="1">
        <f>IFERROR(__xludf.DUMMYFUNCTION("""COMPUTED_VALUE"""),384.87)</f>
        <v>384.87</v>
      </c>
      <c r="G292" s="2">
        <f>IFERROR(__xludf.DUMMYFUNCTION("""COMPUTED_VALUE"""),45716.66666666667)</f>
        <v>45716.66667</v>
      </c>
      <c r="H292" s="1">
        <f>IFERROR(__xludf.DUMMYFUNCTION("""COMPUTED_VALUE"""),376.15)</f>
        <v>376.15</v>
      </c>
      <c r="J292" s="2">
        <f>IFERROR(__xludf.DUMMYFUNCTION("""COMPUTED_VALUE"""),45716.66666666667)</f>
        <v>45716.66667</v>
      </c>
      <c r="K292" s="1">
        <f>IFERROR(__xludf.DUMMYFUNCTION("""COMPUTED_VALUE"""),384.01)</f>
        <v>384.01</v>
      </c>
      <c r="M292" s="2">
        <f>IFERROR(__xludf.DUMMYFUNCTION("""COMPUTED_VALUE"""),45716.66666666667)</f>
        <v>45716.66667</v>
      </c>
      <c r="N292" s="1">
        <f>IFERROR(__xludf.DUMMYFUNCTION("""COMPUTED_VALUE"""),3369169.0)</f>
        <v>3369169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IFERROR(__xludf.DUMMYFUNCTION("""COMPUTED_VALUE"""),384.01)</f>
        <v>384.01</v>
      </c>
      <c r="D293" s="2">
        <f>IFERROR(__xludf.DUMMYFUNCTION("""COMPUTED_VALUE"""),45719.66666666667)</f>
        <v>45719.66667</v>
      </c>
      <c r="E293" s="1">
        <f>IFERROR(__xludf.DUMMYFUNCTION("""COMPUTED_VALUE"""),386.38)</f>
        <v>386.38</v>
      </c>
      <c r="G293" s="2">
        <f>IFERROR(__xludf.DUMMYFUNCTION("""COMPUTED_VALUE"""),45719.66666666667)</f>
        <v>45719.66667</v>
      </c>
      <c r="H293" s="1">
        <f>IFERROR(__xludf.DUMMYFUNCTION("""COMPUTED_VALUE"""),375.25)</f>
        <v>375.25</v>
      </c>
      <c r="J293" s="2">
        <f>IFERROR(__xludf.DUMMYFUNCTION("""COMPUTED_VALUE"""),45719.66666666667)</f>
        <v>45719.66667</v>
      </c>
      <c r="K293" s="1">
        <f>IFERROR(__xludf.DUMMYFUNCTION("""COMPUTED_VALUE"""),377.21)</f>
        <v>377.21</v>
      </c>
      <c r="M293" s="2">
        <f>IFERROR(__xludf.DUMMYFUNCTION("""COMPUTED_VALUE"""),45719.66666666667)</f>
        <v>45719.66667</v>
      </c>
      <c r="N293" s="1">
        <f>IFERROR(__xludf.DUMMYFUNCTION("""COMPUTED_VALUE"""),4170438.0)</f>
        <v>4170438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IFERROR(__xludf.DUMMYFUNCTION("""COMPUTED_VALUE"""),373.74)</f>
        <v>373.74</v>
      </c>
      <c r="D294" s="2">
        <f>IFERROR(__xludf.DUMMYFUNCTION("""COMPUTED_VALUE"""),45720.66666666667)</f>
        <v>45720.66667</v>
      </c>
      <c r="E294" s="1">
        <f>IFERROR(__xludf.DUMMYFUNCTION("""COMPUTED_VALUE"""),376.82)</f>
        <v>376.82</v>
      </c>
      <c r="G294" s="2">
        <f>IFERROR(__xludf.DUMMYFUNCTION("""COMPUTED_VALUE"""),45720.66666666667)</f>
        <v>45720.66667</v>
      </c>
      <c r="H294" s="1">
        <f>IFERROR(__xludf.DUMMYFUNCTION("""COMPUTED_VALUE"""),363.12)</f>
        <v>363.12</v>
      </c>
      <c r="J294" s="2">
        <f>IFERROR(__xludf.DUMMYFUNCTION("""COMPUTED_VALUE"""),45720.66666666667)</f>
        <v>45720.66667</v>
      </c>
      <c r="K294" s="1">
        <f>IFERROR(__xludf.DUMMYFUNCTION("""COMPUTED_VALUE"""),370.56)</f>
        <v>370.56</v>
      </c>
      <c r="M294" s="2">
        <f>IFERROR(__xludf.DUMMYFUNCTION("""COMPUTED_VALUE"""),45720.66666666667)</f>
        <v>45720.66667</v>
      </c>
      <c r="N294" s="1">
        <f>IFERROR(__xludf.DUMMYFUNCTION("""COMPUTED_VALUE"""),4096234.0)</f>
        <v>4096234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IFERROR(__xludf.DUMMYFUNCTION("""COMPUTED_VALUE"""),372.72)</f>
        <v>372.72</v>
      </c>
      <c r="D295" s="2">
        <f>IFERROR(__xludf.DUMMYFUNCTION("""COMPUTED_VALUE"""),45721.66666666667)</f>
        <v>45721.66667</v>
      </c>
      <c r="E295" s="1">
        <f>IFERROR(__xludf.DUMMYFUNCTION("""COMPUTED_VALUE"""),377.44)</f>
        <v>377.44</v>
      </c>
      <c r="G295" s="2">
        <f>IFERROR(__xludf.DUMMYFUNCTION("""COMPUTED_VALUE"""),45721.66666666667)</f>
        <v>45721.66667</v>
      </c>
      <c r="H295" s="1">
        <f>IFERROR(__xludf.DUMMYFUNCTION("""COMPUTED_VALUE"""),369.39)</f>
        <v>369.39</v>
      </c>
      <c r="J295" s="2">
        <f>IFERROR(__xludf.DUMMYFUNCTION("""COMPUTED_VALUE"""),45721.66666666667)</f>
        <v>45721.66667</v>
      </c>
      <c r="K295" s="1">
        <f>IFERROR(__xludf.DUMMYFUNCTION("""COMPUTED_VALUE"""),376.8)</f>
        <v>376.8</v>
      </c>
      <c r="M295" s="2">
        <f>IFERROR(__xludf.DUMMYFUNCTION("""COMPUTED_VALUE"""),45721.66666666667)</f>
        <v>45721.66667</v>
      </c>
      <c r="N295" s="1">
        <f>IFERROR(__xludf.DUMMYFUNCTION("""COMPUTED_VALUE"""),3571049.0)</f>
        <v>3571049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IFERROR(__xludf.DUMMYFUNCTION("""COMPUTED_VALUE"""),373.56)</f>
        <v>373.56</v>
      </c>
      <c r="D296" s="2">
        <f>IFERROR(__xludf.DUMMYFUNCTION("""COMPUTED_VALUE"""),45722.66666666667)</f>
        <v>45722.66667</v>
      </c>
      <c r="E296" s="1">
        <f>IFERROR(__xludf.DUMMYFUNCTION("""COMPUTED_VALUE"""),374.75)</f>
        <v>374.75</v>
      </c>
      <c r="G296" s="2">
        <f>IFERROR(__xludf.DUMMYFUNCTION("""COMPUTED_VALUE"""),45722.66666666667)</f>
        <v>45722.66667</v>
      </c>
      <c r="H296" s="1">
        <f>IFERROR(__xludf.DUMMYFUNCTION("""COMPUTED_VALUE"""),364.4)</f>
        <v>364.4</v>
      </c>
      <c r="J296" s="2">
        <f>IFERROR(__xludf.DUMMYFUNCTION("""COMPUTED_VALUE"""),45722.66666666667)</f>
        <v>45722.66667</v>
      </c>
      <c r="K296" s="1">
        <f>IFERROR(__xludf.DUMMYFUNCTION("""COMPUTED_VALUE"""),364.4)</f>
        <v>364.4</v>
      </c>
      <c r="M296" s="2">
        <f>IFERROR(__xludf.DUMMYFUNCTION("""COMPUTED_VALUE"""),45722.66666666667)</f>
        <v>45722.66667</v>
      </c>
      <c r="N296" s="1">
        <f>IFERROR(__xludf.DUMMYFUNCTION("""COMPUTED_VALUE"""),5393151.0)</f>
        <v>5393151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IFERROR(__xludf.DUMMYFUNCTION("""COMPUTED_VALUE"""),364.4)</f>
        <v>364.4</v>
      </c>
      <c r="D297" s="2">
        <f>IFERROR(__xludf.DUMMYFUNCTION("""COMPUTED_VALUE"""),45723.66666666667)</f>
        <v>45723.66667</v>
      </c>
      <c r="E297" s="1">
        <f>IFERROR(__xludf.DUMMYFUNCTION("""COMPUTED_VALUE"""),364.4)</f>
        <v>364.4</v>
      </c>
      <c r="G297" s="2">
        <f>IFERROR(__xludf.DUMMYFUNCTION("""COMPUTED_VALUE"""),45723.66666666667)</f>
        <v>45723.66667</v>
      </c>
      <c r="H297" s="1">
        <f>IFERROR(__xludf.DUMMYFUNCTION("""COMPUTED_VALUE"""),346.96)</f>
        <v>346.96</v>
      </c>
      <c r="J297" s="2">
        <f>IFERROR(__xludf.DUMMYFUNCTION("""COMPUTED_VALUE"""),45723.66666666667)</f>
        <v>45723.66667</v>
      </c>
      <c r="K297" s="1">
        <f>IFERROR(__xludf.DUMMYFUNCTION("""COMPUTED_VALUE"""),357.4)</f>
        <v>357.4</v>
      </c>
      <c r="M297" s="2">
        <f>IFERROR(__xludf.DUMMYFUNCTION("""COMPUTED_VALUE"""),45723.66666666667)</f>
        <v>45723.66667</v>
      </c>
      <c r="N297" s="1">
        <f>IFERROR(__xludf.DUMMYFUNCTION("""COMPUTED_VALUE"""),5067177.0)</f>
        <v>5067177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IFERROR(__xludf.DUMMYFUNCTION("""COMPUTED_VALUE"""),353.77)</f>
        <v>353.77</v>
      </c>
      <c r="D298" s="2">
        <f>IFERROR(__xludf.DUMMYFUNCTION("""COMPUTED_VALUE"""),45726.66666666667)</f>
        <v>45726.66667</v>
      </c>
      <c r="E298" s="1">
        <f>IFERROR(__xludf.DUMMYFUNCTION("""COMPUTED_VALUE"""),356.23)</f>
        <v>356.23</v>
      </c>
      <c r="G298" s="2">
        <f>IFERROR(__xludf.DUMMYFUNCTION("""COMPUTED_VALUE"""),45726.66666666667)</f>
        <v>45726.66667</v>
      </c>
      <c r="H298" s="1">
        <f>IFERROR(__xludf.DUMMYFUNCTION("""COMPUTED_VALUE"""),347.42)</f>
        <v>347.42</v>
      </c>
      <c r="J298" s="2">
        <f>IFERROR(__xludf.DUMMYFUNCTION("""COMPUTED_VALUE"""),45726.66666666667)</f>
        <v>45726.66667</v>
      </c>
      <c r="K298" s="1">
        <f>IFERROR(__xludf.DUMMYFUNCTION("""COMPUTED_VALUE"""),348.83)</f>
        <v>348.83</v>
      </c>
      <c r="M298" s="2">
        <f>IFERROR(__xludf.DUMMYFUNCTION("""COMPUTED_VALUE"""),45726.66666666667)</f>
        <v>45726.66667</v>
      </c>
      <c r="N298" s="1">
        <f>IFERROR(__xludf.DUMMYFUNCTION("""COMPUTED_VALUE"""),6301615.0)</f>
        <v>6301615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IFERROR(__xludf.DUMMYFUNCTION("""COMPUTED_VALUE"""),349.33)</f>
        <v>349.33</v>
      </c>
      <c r="D299" s="2">
        <f>IFERROR(__xludf.DUMMYFUNCTION("""COMPUTED_VALUE"""),45727.66666666667)</f>
        <v>45727.66667</v>
      </c>
      <c r="E299" s="1">
        <f>IFERROR(__xludf.DUMMYFUNCTION("""COMPUTED_VALUE"""),353.99)</f>
        <v>353.99</v>
      </c>
      <c r="G299" s="2">
        <f>IFERROR(__xludf.DUMMYFUNCTION("""COMPUTED_VALUE"""),45727.66666666667)</f>
        <v>45727.66667</v>
      </c>
      <c r="H299" s="1">
        <f>IFERROR(__xludf.DUMMYFUNCTION("""COMPUTED_VALUE"""),345.17)</f>
        <v>345.17</v>
      </c>
      <c r="J299" s="2">
        <f>IFERROR(__xludf.DUMMYFUNCTION("""COMPUTED_VALUE"""),45727.66666666667)</f>
        <v>45727.66667</v>
      </c>
      <c r="K299" s="1">
        <f>IFERROR(__xludf.DUMMYFUNCTION("""COMPUTED_VALUE"""),347.33)</f>
        <v>347.33</v>
      </c>
      <c r="M299" s="2">
        <f>IFERROR(__xludf.DUMMYFUNCTION("""COMPUTED_VALUE"""),45727.66666666667)</f>
        <v>45727.66667</v>
      </c>
      <c r="N299" s="1">
        <f>IFERROR(__xludf.DUMMYFUNCTION("""COMPUTED_VALUE"""),5403395.0)</f>
        <v>5403395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IFERROR(__xludf.DUMMYFUNCTION("""COMPUTED_VALUE"""),350.49)</f>
        <v>350.49</v>
      </c>
      <c r="D300" s="2">
        <f>IFERROR(__xludf.DUMMYFUNCTION("""COMPUTED_VALUE"""),45728.66666666667)</f>
        <v>45728.66667</v>
      </c>
      <c r="E300" s="1">
        <f>IFERROR(__xludf.DUMMYFUNCTION("""COMPUTED_VALUE"""),352.15)</f>
        <v>352.15</v>
      </c>
      <c r="G300" s="2">
        <f>IFERROR(__xludf.DUMMYFUNCTION("""COMPUTED_VALUE"""),45728.66666666667)</f>
        <v>45728.66667</v>
      </c>
      <c r="H300" s="1">
        <f>IFERROR(__xludf.DUMMYFUNCTION("""COMPUTED_VALUE"""),347.67)</f>
        <v>347.67</v>
      </c>
      <c r="J300" s="2">
        <f>IFERROR(__xludf.DUMMYFUNCTION("""COMPUTED_VALUE"""),45728.66666666667)</f>
        <v>45728.66667</v>
      </c>
      <c r="K300" s="1">
        <f>IFERROR(__xludf.DUMMYFUNCTION("""COMPUTED_VALUE"""),349.26)</f>
        <v>349.26</v>
      </c>
      <c r="M300" s="2">
        <f>IFERROR(__xludf.DUMMYFUNCTION("""COMPUTED_VALUE"""),45728.66666666667)</f>
        <v>45728.66667</v>
      </c>
      <c r="N300" s="1">
        <f>IFERROR(__xludf.DUMMYFUNCTION("""COMPUTED_VALUE"""),4180154.0)</f>
        <v>4180154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IFERROR(__xludf.DUMMYFUNCTION("""COMPUTED_VALUE"""),349.28)</f>
        <v>349.28</v>
      </c>
      <c r="D301" s="2">
        <f>IFERROR(__xludf.DUMMYFUNCTION("""COMPUTED_VALUE"""),45729.66666666667)</f>
        <v>45729.66667</v>
      </c>
      <c r="E301" s="1">
        <f>IFERROR(__xludf.DUMMYFUNCTION("""COMPUTED_VALUE"""),351.46)</f>
        <v>351.46</v>
      </c>
      <c r="G301" s="2">
        <f>IFERROR(__xludf.DUMMYFUNCTION("""COMPUTED_VALUE"""),45729.66666666667)</f>
        <v>45729.66667</v>
      </c>
      <c r="H301" s="1">
        <f>IFERROR(__xludf.DUMMYFUNCTION("""COMPUTED_VALUE"""),340.05)</f>
        <v>340.05</v>
      </c>
      <c r="J301" s="2">
        <f>IFERROR(__xludf.DUMMYFUNCTION("""COMPUTED_VALUE"""),45729.66666666667)</f>
        <v>45729.66667</v>
      </c>
      <c r="K301" s="1">
        <f>IFERROR(__xludf.DUMMYFUNCTION("""COMPUTED_VALUE"""),341.68)</f>
        <v>341.68</v>
      </c>
      <c r="M301" s="2">
        <f>IFERROR(__xludf.DUMMYFUNCTION("""COMPUTED_VALUE"""),45729.66666666667)</f>
        <v>45729.66667</v>
      </c>
      <c r="N301" s="1">
        <f>IFERROR(__xludf.DUMMYFUNCTION("""COMPUTED_VALUE"""),6846635.0)</f>
        <v>6846635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IFERROR(__xludf.DUMMYFUNCTION("""COMPUTED_VALUE"""),346.81)</f>
        <v>346.81</v>
      </c>
      <c r="D302" s="2">
        <f>IFERROR(__xludf.DUMMYFUNCTION("""COMPUTED_VALUE"""),45730.66666666667)</f>
        <v>45730.66667</v>
      </c>
      <c r="E302" s="1">
        <f>IFERROR(__xludf.DUMMYFUNCTION("""COMPUTED_VALUE"""),348.96)</f>
        <v>348.96</v>
      </c>
      <c r="G302" s="2">
        <f>IFERROR(__xludf.DUMMYFUNCTION("""COMPUTED_VALUE"""),45730.66666666667)</f>
        <v>45730.66667</v>
      </c>
      <c r="H302" s="1">
        <f>IFERROR(__xludf.DUMMYFUNCTION("""COMPUTED_VALUE"""),341.6)</f>
        <v>341.6</v>
      </c>
      <c r="J302" s="2">
        <f>IFERROR(__xludf.DUMMYFUNCTION("""COMPUTED_VALUE"""),45730.66666666667)</f>
        <v>45730.66667</v>
      </c>
      <c r="K302" s="1">
        <f>IFERROR(__xludf.DUMMYFUNCTION("""COMPUTED_VALUE"""),347.05)</f>
        <v>347.05</v>
      </c>
      <c r="M302" s="2">
        <f>IFERROR(__xludf.DUMMYFUNCTION("""COMPUTED_VALUE"""),45730.66666666667)</f>
        <v>45730.66667</v>
      </c>
      <c r="N302" s="1">
        <f>IFERROR(__xludf.DUMMYFUNCTION("""COMPUTED_VALUE"""),3737675.0)</f>
        <v>3737675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IFERROR(__xludf.DUMMYFUNCTION("""COMPUTED_VALUE"""),347.02)</f>
        <v>347.02</v>
      </c>
      <c r="D303" s="2">
        <f>IFERROR(__xludf.DUMMYFUNCTION("""COMPUTED_VALUE"""),45733.66666666667)</f>
        <v>45733.66667</v>
      </c>
      <c r="E303" s="1">
        <f>IFERROR(__xludf.DUMMYFUNCTION("""COMPUTED_VALUE"""),355.58)</f>
        <v>355.58</v>
      </c>
      <c r="G303" s="2">
        <f>IFERROR(__xludf.DUMMYFUNCTION("""COMPUTED_VALUE"""),45733.66666666667)</f>
        <v>45733.66667</v>
      </c>
      <c r="H303" s="1">
        <f>IFERROR(__xludf.DUMMYFUNCTION("""COMPUTED_VALUE"""),345.22)</f>
        <v>345.22</v>
      </c>
      <c r="J303" s="2">
        <f>IFERROR(__xludf.DUMMYFUNCTION("""COMPUTED_VALUE"""),45733.66666666667)</f>
        <v>45733.66667</v>
      </c>
      <c r="K303" s="1">
        <f>IFERROR(__xludf.DUMMYFUNCTION("""COMPUTED_VALUE"""),351.73)</f>
        <v>351.73</v>
      </c>
      <c r="M303" s="2">
        <f>IFERROR(__xludf.DUMMYFUNCTION("""COMPUTED_VALUE"""),45733.66666666667)</f>
        <v>45733.66667</v>
      </c>
      <c r="N303" s="1">
        <f>IFERROR(__xludf.DUMMYFUNCTION("""COMPUTED_VALUE"""),3631646.0)</f>
        <v>3631646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IFERROR(__xludf.DUMMYFUNCTION("""COMPUTED_VALUE"""),351.73)</f>
        <v>351.73</v>
      </c>
      <c r="D304" s="2">
        <f>IFERROR(__xludf.DUMMYFUNCTION("""COMPUTED_VALUE"""),45734.66666666667)</f>
        <v>45734.66667</v>
      </c>
      <c r="E304" s="1">
        <f>IFERROR(__xludf.DUMMYFUNCTION("""COMPUTED_VALUE"""),351.81)</f>
        <v>351.81</v>
      </c>
      <c r="G304" s="2">
        <f>IFERROR(__xludf.DUMMYFUNCTION("""COMPUTED_VALUE"""),45734.66666666667)</f>
        <v>45734.66667</v>
      </c>
      <c r="H304" s="1">
        <f>IFERROR(__xludf.DUMMYFUNCTION("""COMPUTED_VALUE"""),343.92)</f>
        <v>343.92</v>
      </c>
      <c r="J304" s="2">
        <f>IFERROR(__xludf.DUMMYFUNCTION("""COMPUTED_VALUE"""),45734.66666666667)</f>
        <v>45734.66667</v>
      </c>
      <c r="K304" s="1">
        <f>IFERROR(__xludf.DUMMYFUNCTION("""COMPUTED_VALUE"""),345.82)</f>
        <v>345.82</v>
      </c>
      <c r="M304" s="2">
        <f>IFERROR(__xludf.DUMMYFUNCTION("""COMPUTED_VALUE"""),45734.66666666667)</f>
        <v>45734.66667</v>
      </c>
      <c r="N304" s="1">
        <f>IFERROR(__xludf.DUMMYFUNCTION("""COMPUTED_VALUE"""),5577658.0)</f>
        <v>5577658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IFERROR(__xludf.DUMMYFUNCTION("""COMPUTED_VALUE"""),339.66)</f>
        <v>339.66</v>
      </c>
      <c r="D305" s="2">
        <f>IFERROR(__xludf.DUMMYFUNCTION("""COMPUTED_VALUE"""),45735.66666666667)</f>
        <v>45735.66667</v>
      </c>
      <c r="E305" s="1">
        <f>IFERROR(__xludf.DUMMYFUNCTION("""COMPUTED_VALUE"""),351.75)</f>
        <v>351.75</v>
      </c>
      <c r="G305" s="2">
        <f>IFERROR(__xludf.DUMMYFUNCTION("""COMPUTED_VALUE"""),45735.66666666667)</f>
        <v>45735.66667</v>
      </c>
      <c r="H305" s="1">
        <f>IFERROR(__xludf.DUMMYFUNCTION("""COMPUTED_VALUE"""),339.66)</f>
        <v>339.66</v>
      </c>
      <c r="J305" s="2">
        <f>IFERROR(__xludf.DUMMYFUNCTION("""COMPUTED_VALUE"""),45735.66666666667)</f>
        <v>45735.66667</v>
      </c>
      <c r="K305" s="1">
        <f>IFERROR(__xludf.DUMMYFUNCTION("""COMPUTED_VALUE"""),350.74)</f>
        <v>350.74</v>
      </c>
      <c r="M305" s="2">
        <f>IFERROR(__xludf.DUMMYFUNCTION("""COMPUTED_VALUE"""),45735.66666666667)</f>
        <v>45735.66667</v>
      </c>
      <c r="N305" s="1">
        <f>IFERROR(__xludf.DUMMYFUNCTION("""COMPUTED_VALUE"""),4328516.0)</f>
        <v>4328516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IFERROR(__xludf.DUMMYFUNCTION("""COMPUTED_VALUE"""),350.74)</f>
        <v>350.74</v>
      </c>
      <c r="D306" s="2">
        <f>IFERROR(__xludf.DUMMYFUNCTION("""COMPUTED_VALUE"""),45736.66666666667)</f>
        <v>45736.66667</v>
      </c>
      <c r="E306" s="1">
        <f>IFERROR(__xludf.DUMMYFUNCTION("""COMPUTED_VALUE"""),362.43)</f>
        <v>362.43</v>
      </c>
      <c r="G306" s="2">
        <f>IFERROR(__xludf.DUMMYFUNCTION("""COMPUTED_VALUE"""),45736.66666666667)</f>
        <v>45736.66667</v>
      </c>
      <c r="H306" s="1">
        <f>IFERROR(__xludf.DUMMYFUNCTION("""COMPUTED_VALUE"""),348.62)</f>
        <v>348.62</v>
      </c>
      <c r="J306" s="2">
        <f>IFERROR(__xludf.DUMMYFUNCTION("""COMPUTED_VALUE"""),45736.66666666667)</f>
        <v>45736.66667</v>
      </c>
      <c r="K306" s="1">
        <f>IFERROR(__xludf.DUMMYFUNCTION("""COMPUTED_VALUE"""),355.17)</f>
        <v>355.17</v>
      </c>
      <c r="M306" s="2">
        <f>IFERROR(__xludf.DUMMYFUNCTION("""COMPUTED_VALUE"""),45736.66666666667)</f>
        <v>45736.66667</v>
      </c>
      <c r="N306" s="1">
        <f>IFERROR(__xludf.DUMMYFUNCTION("""COMPUTED_VALUE"""),5298800.0)</f>
        <v>5298800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IFERROR(__xludf.DUMMYFUNCTION("""COMPUTED_VALUE"""),350.15)</f>
        <v>350.15</v>
      </c>
      <c r="D307" s="2">
        <f>IFERROR(__xludf.DUMMYFUNCTION("""COMPUTED_VALUE"""),45737.66666666667)</f>
        <v>45737.66667</v>
      </c>
      <c r="E307" s="1">
        <f>IFERROR(__xludf.DUMMYFUNCTION("""COMPUTED_VALUE"""),352.23)</f>
        <v>352.23</v>
      </c>
      <c r="G307" s="2">
        <f>IFERROR(__xludf.DUMMYFUNCTION("""COMPUTED_VALUE"""),45737.66666666667)</f>
        <v>45737.66667</v>
      </c>
      <c r="H307" s="1">
        <f>IFERROR(__xludf.DUMMYFUNCTION("""COMPUTED_VALUE"""),343.06)</f>
        <v>343.06</v>
      </c>
      <c r="J307" s="2">
        <f>IFERROR(__xludf.DUMMYFUNCTION("""COMPUTED_VALUE"""),45737.66666666667)</f>
        <v>45737.66667</v>
      </c>
      <c r="K307" s="1">
        <f>IFERROR(__xludf.DUMMYFUNCTION("""COMPUTED_VALUE"""),346.38)</f>
        <v>346.38</v>
      </c>
      <c r="M307" s="2">
        <f>IFERROR(__xludf.DUMMYFUNCTION("""COMPUTED_VALUE"""),45737.66666666667)</f>
        <v>45737.66667</v>
      </c>
      <c r="N307" s="1">
        <f>IFERROR(__xludf.DUMMYFUNCTION("""COMPUTED_VALUE"""),1.0810822E7)</f>
        <v>10810822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IFERROR(__xludf.DUMMYFUNCTION("""COMPUTED_VALUE"""),346.38)</f>
        <v>346.38</v>
      </c>
      <c r="D308" s="2">
        <f>IFERROR(__xludf.DUMMYFUNCTION("""COMPUTED_VALUE"""),45740.66666666667)</f>
        <v>45740.66667</v>
      </c>
      <c r="E308" s="1">
        <f>IFERROR(__xludf.DUMMYFUNCTION("""COMPUTED_VALUE"""),359.43)</f>
        <v>359.43</v>
      </c>
      <c r="G308" s="2">
        <f>IFERROR(__xludf.DUMMYFUNCTION("""COMPUTED_VALUE"""),45740.66666666667)</f>
        <v>45740.66667</v>
      </c>
      <c r="H308" s="1">
        <f>IFERROR(__xludf.DUMMYFUNCTION("""COMPUTED_VALUE"""),346.38)</f>
        <v>346.38</v>
      </c>
      <c r="J308" s="2">
        <f>IFERROR(__xludf.DUMMYFUNCTION("""COMPUTED_VALUE"""),45740.66666666667)</f>
        <v>45740.66667</v>
      </c>
      <c r="K308" s="1">
        <f>IFERROR(__xludf.DUMMYFUNCTION("""COMPUTED_VALUE"""),358.39)</f>
        <v>358.39</v>
      </c>
      <c r="M308" s="2">
        <f>IFERROR(__xludf.DUMMYFUNCTION("""COMPUTED_VALUE"""),45740.66666666667)</f>
        <v>45740.66667</v>
      </c>
      <c r="N308" s="1">
        <f>IFERROR(__xludf.DUMMYFUNCTION("""COMPUTED_VALUE"""),4768569.0)</f>
        <v>4768569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IFERROR(__xludf.DUMMYFUNCTION("""COMPUTED_VALUE"""),356.65)</f>
        <v>356.65</v>
      </c>
      <c r="D309" s="2">
        <f>IFERROR(__xludf.DUMMYFUNCTION("""COMPUTED_VALUE"""),45741.66666666667)</f>
        <v>45741.66667</v>
      </c>
      <c r="E309" s="1">
        <f>IFERROR(__xludf.DUMMYFUNCTION("""COMPUTED_VALUE"""),360.46)</f>
        <v>360.46</v>
      </c>
      <c r="G309" s="2">
        <f>IFERROR(__xludf.DUMMYFUNCTION("""COMPUTED_VALUE"""),45741.66666666667)</f>
        <v>45741.66667</v>
      </c>
      <c r="H309" s="1">
        <f>IFERROR(__xludf.DUMMYFUNCTION("""COMPUTED_VALUE"""),354.48)</f>
        <v>354.48</v>
      </c>
      <c r="J309" s="2">
        <f>IFERROR(__xludf.DUMMYFUNCTION("""COMPUTED_VALUE"""),45741.66666666667)</f>
        <v>45741.66667</v>
      </c>
      <c r="K309" s="1">
        <f>IFERROR(__xludf.DUMMYFUNCTION("""COMPUTED_VALUE"""),357.52)</f>
        <v>357.52</v>
      </c>
      <c r="M309" s="2">
        <f>IFERROR(__xludf.DUMMYFUNCTION("""COMPUTED_VALUE"""),45741.66666666667)</f>
        <v>45741.66667</v>
      </c>
      <c r="N309" s="1">
        <f>IFERROR(__xludf.DUMMYFUNCTION("""COMPUTED_VALUE"""),4558624.0)</f>
        <v>4558624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IFERROR(__xludf.DUMMYFUNCTION("""COMPUTED_VALUE"""),357.47)</f>
        <v>357.47</v>
      </c>
      <c r="D310" s="2">
        <f>IFERROR(__xludf.DUMMYFUNCTION("""COMPUTED_VALUE"""),45742.66666666667)</f>
        <v>45742.66667</v>
      </c>
      <c r="E310" s="1">
        <f>IFERROR(__xludf.DUMMYFUNCTION("""COMPUTED_VALUE"""),360.66)</f>
        <v>360.66</v>
      </c>
      <c r="G310" s="2">
        <f>IFERROR(__xludf.DUMMYFUNCTION("""COMPUTED_VALUE"""),45742.66666666667)</f>
        <v>45742.66667</v>
      </c>
      <c r="H310" s="1">
        <f>IFERROR(__xludf.DUMMYFUNCTION("""COMPUTED_VALUE"""),353.78)</f>
        <v>353.78</v>
      </c>
      <c r="J310" s="2">
        <f>IFERROR(__xludf.DUMMYFUNCTION("""COMPUTED_VALUE"""),45742.66666666667)</f>
        <v>45742.66667</v>
      </c>
      <c r="K310" s="1">
        <f>IFERROR(__xludf.DUMMYFUNCTION("""COMPUTED_VALUE"""),356.5)</f>
        <v>356.5</v>
      </c>
      <c r="M310" s="2">
        <f>IFERROR(__xludf.DUMMYFUNCTION("""COMPUTED_VALUE"""),45742.66666666667)</f>
        <v>45742.66667</v>
      </c>
      <c r="N310" s="1">
        <f>IFERROR(__xludf.DUMMYFUNCTION("""COMPUTED_VALUE"""),2398131.0)</f>
        <v>2398131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IFERROR(__xludf.DUMMYFUNCTION("""COMPUTED_VALUE"""),355.88)</f>
        <v>355.88</v>
      </c>
      <c r="D311" s="2">
        <f>IFERROR(__xludf.DUMMYFUNCTION("""COMPUTED_VALUE"""),45743.66666666667)</f>
        <v>45743.66667</v>
      </c>
      <c r="E311" s="1">
        <f>IFERROR(__xludf.DUMMYFUNCTION("""COMPUTED_VALUE"""),362.84)</f>
        <v>362.84</v>
      </c>
      <c r="G311" s="2">
        <f>IFERROR(__xludf.DUMMYFUNCTION("""COMPUTED_VALUE"""),45743.66666666667)</f>
        <v>45743.66667</v>
      </c>
      <c r="H311" s="1">
        <f>IFERROR(__xludf.DUMMYFUNCTION("""COMPUTED_VALUE"""),354.03)</f>
        <v>354.03</v>
      </c>
      <c r="J311" s="2">
        <f>IFERROR(__xludf.DUMMYFUNCTION("""COMPUTED_VALUE"""),45743.66666666667)</f>
        <v>45743.66667</v>
      </c>
      <c r="K311" s="1">
        <f>IFERROR(__xludf.DUMMYFUNCTION("""COMPUTED_VALUE"""),362.75)</f>
        <v>362.75</v>
      </c>
      <c r="M311" s="2">
        <f>IFERROR(__xludf.DUMMYFUNCTION("""COMPUTED_VALUE"""),45743.66666666667)</f>
        <v>45743.66667</v>
      </c>
      <c r="N311" s="1">
        <f>IFERROR(__xludf.DUMMYFUNCTION("""COMPUTED_VALUE"""),4532829.0)</f>
        <v>4532829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IFERROR(__xludf.DUMMYFUNCTION("""COMPUTED_VALUE"""),361.59)</f>
        <v>361.59</v>
      </c>
      <c r="D312" s="2">
        <f>IFERROR(__xludf.DUMMYFUNCTION("""COMPUTED_VALUE"""),45744.66666666667)</f>
        <v>45744.66667</v>
      </c>
      <c r="E312" s="1">
        <f>IFERROR(__xludf.DUMMYFUNCTION("""COMPUTED_VALUE"""),362.53)</f>
        <v>362.53</v>
      </c>
      <c r="G312" s="2">
        <f>IFERROR(__xludf.DUMMYFUNCTION("""COMPUTED_VALUE"""),45744.66666666667)</f>
        <v>45744.66667</v>
      </c>
      <c r="H312" s="1">
        <f>IFERROR(__xludf.DUMMYFUNCTION("""COMPUTED_VALUE"""),353.1)</f>
        <v>353.1</v>
      </c>
      <c r="J312" s="2">
        <f>IFERROR(__xludf.DUMMYFUNCTION("""COMPUTED_VALUE"""),45744.66666666667)</f>
        <v>45744.66667</v>
      </c>
      <c r="K312" s="1">
        <f>IFERROR(__xludf.DUMMYFUNCTION("""COMPUTED_VALUE"""),358.32)</f>
        <v>358.32</v>
      </c>
      <c r="M312" s="2">
        <f>IFERROR(__xludf.DUMMYFUNCTION("""COMPUTED_VALUE"""),45744.66666666667)</f>
        <v>45744.66667</v>
      </c>
      <c r="N312" s="1">
        <f>IFERROR(__xludf.DUMMYFUNCTION("""COMPUTED_VALUE"""),4955469.0)</f>
        <v>4955469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IFERROR(__xludf.DUMMYFUNCTION("""COMPUTED_VALUE"""),358.32)</f>
        <v>358.32</v>
      </c>
      <c r="D313" s="2">
        <f>IFERROR(__xludf.DUMMYFUNCTION("""COMPUTED_VALUE"""),45747.66666666667)</f>
        <v>45747.66667</v>
      </c>
      <c r="E313" s="1">
        <f>IFERROR(__xludf.DUMMYFUNCTION("""COMPUTED_VALUE"""),367.9)</f>
        <v>367.9</v>
      </c>
      <c r="G313" s="2">
        <f>IFERROR(__xludf.DUMMYFUNCTION("""COMPUTED_VALUE"""),45747.66666666667)</f>
        <v>45747.66667</v>
      </c>
      <c r="H313" s="1">
        <f>IFERROR(__xludf.DUMMYFUNCTION("""COMPUTED_VALUE"""),352.77)</f>
        <v>352.77</v>
      </c>
      <c r="J313" s="2">
        <f>IFERROR(__xludf.DUMMYFUNCTION("""COMPUTED_VALUE"""),45747.66666666667)</f>
        <v>45747.66667</v>
      </c>
      <c r="K313" s="1">
        <f>IFERROR(__xludf.DUMMYFUNCTION("""COMPUTED_VALUE"""),364.97)</f>
        <v>364.97</v>
      </c>
      <c r="M313" s="2">
        <f>IFERROR(__xludf.DUMMYFUNCTION("""COMPUTED_VALUE"""),45747.66666666667)</f>
        <v>45747.66667</v>
      </c>
      <c r="N313" s="1">
        <f>IFERROR(__xludf.DUMMYFUNCTION("""COMPUTED_VALUE"""),5355862.0)</f>
        <v>5355862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IFERROR(__xludf.DUMMYFUNCTION("""COMPUTED_VALUE"""),364.12)</f>
        <v>364.12</v>
      </c>
      <c r="D314" s="2">
        <f>IFERROR(__xludf.DUMMYFUNCTION("""COMPUTED_VALUE"""),45748.66666666667)</f>
        <v>45748.66667</v>
      </c>
      <c r="E314" s="1">
        <f>IFERROR(__xludf.DUMMYFUNCTION("""COMPUTED_VALUE"""),375.6)</f>
        <v>375.6</v>
      </c>
      <c r="G314" s="2">
        <f>IFERROR(__xludf.DUMMYFUNCTION("""COMPUTED_VALUE"""),45748.66666666667)</f>
        <v>45748.66667</v>
      </c>
      <c r="H314" s="1">
        <f>IFERROR(__xludf.DUMMYFUNCTION("""COMPUTED_VALUE"""),361.93)</f>
        <v>361.93</v>
      </c>
      <c r="J314" s="2">
        <f>IFERROR(__xludf.DUMMYFUNCTION("""COMPUTED_VALUE"""),45748.66666666667)</f>
        <v>45748.66667</v>
      </c>
      <c r="K314" s="1">
        <f>IFERROR(__xludf.DUMMYFUNCTION("""COMPUTED_VALUE"""),375.37)</f>
        <v>375.37</v>
      </c>
      <c r="M314" s="2">
        <f>IFERROR(__xludf.DUMMYFUNCTION("""COMPUTED_VALUE"""),45748.66666666667)</f>
        <v>45748.66667</v>
      </c>
      <c r="N314" s="1">
        <f>IFERROR(__xludf.DUMMYFUNCTION("""COMPUTED_VALUE"""),6240298.0)</f>
        <v>6240298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IFERROR(__xludf.DUMMYFUNCTION("""COMPUTED_VALUE"""),372.32)</f>
        <v>372.32</v>
      </c>
      <c r="D315" s="2">
        <f>IFERROR(__xludf.DUMMYFUNCTION("""COMPUTED_VALUE"""),45749.66666666667)</f>
        <v>45749.66667</v>
      </c>
      <c r="E315" s="1">
        <f>IFERROR(__xludf.DUMMYFUNCTION("""COMPUTED_VALUE"""),380.51)</f>
        <v>380.51</v>
      </c>
      <c r="G315" s="2">
        <f>IFERROR(__xludf.DUMMYFUNCTION("""COMPUTED_VALUE"""),45749.66666666667)</f>
        <v>45749.66667</v>
      </c>
      <c r="H315" s="1">
        <f>IFERROR(__xludf.DUMMYFUNCTION("""COMPUTED_VALUE"""),370.49)</f>
        <v>370.49</v>
      </c>
      <c r="J315" s="2">
        <f>IFERROR(__xludf.DUMMYFUNCTION("""COMPUTED_VALUE"""),45749.66666666667)</f>
        <v>45749.66667</v>
      </c>
      <c r="K315" s="1">
        <f>IFERROR(__xludf.DUMMYFUNCTION("""COMPUTED_VALUE"""),378.64)</f>
        <v>378.64</v>
      </c>
      <c r="M315" s="2">
        <f>IFERROR(__xludf.DUMMYFUNCTION("""COMPUTED_VALUE"""),45749.66666666667)</f>
        <v>45749.66667</v>
      </c>
      <c r="N315" s="1">
        <f>IFERROR(__xludf.DUMMYFUNCTION("""COMPUTED_VALUE"""),4412930.0)</f>
        <v>4412930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IFERROR(__xludf.DUMMYFUNCTION("""COMPUTED_VALUE"""),378.64)</f>
        <v>378.64</v>
      </c>
      <c r="D316" s="2">
        <f>IFERROR(__xludf.DUMMYFUNCTION("""COMPUTED_VALUE"""),45750.66666666667)</f>
        <v>45750.66667</v>
      </c>
      <c r="E316" s="1">
        <f>IFERROR(__xludf.DUMMYFUNCTION("""COMPUTED_VALUE"""),378.64)</f>
        <v>378.64</v>
      </c>
      <c r="G316" s="2">
        <f>IFERROR(__xludf.DUMMYFUNCTION("""COMPUTED_VALUE"""),45750.66666666667)</f>
        <v>45750.66667</v>
      </c>
      <c r="H316" s="1">
        <f>IFERROR(__xludf.DUMMYFUNCTION("""COMPUTED_VALUE"""),350.58)</f>
        <v>350.58</v>
      </c>
      <c r="J316" s="2">
        <f>IFERROR(__xludf.DUMMYFUNCTION("""COMPUTED_VALUE"""),45750.66666666667)</f>
        <v>45750.66667</v>
      </c>
      <c r="K316" s="1">
        <f>IFERROR(__xludf.DUMMYFUNCTION("""COMPUTED_VALUE"""),351.45)</f>
        <v>351.45</v>
      </c>
      <c r="M316" s="2">
        <f>IFERROR(__xludf.DUMMYFUNCTION("""COMPUTED_VALUE"""),45750.66666666667)</f>
        <v>45750.66667</v>
      </c>
      <c r="N316" s="1">
        <f>IFERROR(__xludf.DUMMYFUNCTION("""COMPUTED_VALUE"""),1.0976493E7)</f>
        <v>10976493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IFERROR(__xludf.DUMMYFUNCTION("""COMPUTED_VALUE"""),336.18)</f>
        <v>336.18</v>
      </c>
      <c r="D317" s="2">
        <f>IFERROR(__xludf.DUMMYFUNCTION("""COMPUTED_VALUE"""),45751.66666666667)</f>
        <v>45751.66667</v>
      </c>
      <c r="E317" s="1">
        <f>IFERROR(__xludf.DUMMYFUNCTION("""COMPUTED_VALUE"""),347.21)</f>
        <v>347.21</v>
      </c>
      <c r="G317" s="2">
        <f>IFERROR(__xludf.DUMMYFUNCTION("""COMPUTED_VALUE"""),45751.66666666667)</f>
        <v>45751.66667</v>
      </c>
      <c r="H317" s="1">
        <f>IFERROR(__xludf.DUMMYFUNCTION("""COMPUTED_VALUE"""),327.22)</f>
        <v>327.22</v>
      </c>
      <c r="J317" s="2">
        <f>IFERROR(__xludf.DUMMYFUNCTION("""COMPUTED_VALUE"""),45751.66666666667)</f>
        <v>45751.66667</v>
      </c>
      <c r="K317" s="1">
        <f>IFERROR(__xludf.DUMMYFUNCTION("""COMPUTED_VALUE"""),342.92)</f>
        <v>342.92</v>
      </c>
      <c r="M317" s="2">
        <f>IFERROR(__xludf.DUMMYFUNCTION("""COMPUTED_VALUE"""),45751.66666666667)</f>
        <v>45751.66667</v>
      </c>
      <c r="N317" s="1">
        <f>IFERROR(__xludf.DUMMYFUNCTION("""COMPUTED_VALUE"""),1.0123846E7)</f>
        <v>10123846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IFERROR(__xludf.DUMMYFUNCTION("""COMPUTED_VALUE"""),333.8)</f>
        <v>333.8</v>
      </c>
      <c r="D318" s="2">
        <f>IFERROR(__xludf.DUMMYFUNCTION("""COMPUTED_VALUE"""),45754.66666666667)</f>
        <v>45754.66667</v>
      </c>
      <c r="E318" s="1">
        <f>IFERROR(__xludf.DUMMYFUNCTION("""COMPUTED_VALUE"""),355.05)</f>
        <v>355.05</v>
      </c>
      <c r="G318" s="2">
        <f>IFERROR(__xludf.DUMMYFUNCTION("""COMPUTED_VALUE"""),45754.66666666667)</f>
        <v>45754.66667</v>
      </c>
      <c r="H318" s="1">
        <f>IFERROR(__xludf.DUMMYFUNCTION("""COMPUTED_VALUE"""),323.95)</f>
        <v>323.95</v>
      </c>
      <c r="J318" s="2">
        <f>IFERROR(__xludf.DUMMYFUNCTION("""COMPUTED_VALUE"""),45754.66666666667)</f>
        <v>45754.66667</v>
      </c>
      <c r="K318" s="1">
        <f>IFERROR(__xludf.DUMMYFUNCTION("""COMPUTED_VALUE"""),335.57)</f>
        <v>335.57</v>
      </c>
      <c r="M318" s="2">
        <f>IFERROR(__xludf.DUMMYFUNCTION("""COMPUTED_VALUE"""),45754.66666666667)</f>
        <v>45754.66667</v>
      </c>
      <c r="N318" s="1">
        <f>IFERROR(__xludf.DUMMYFUNCTION("""COMPUTED_VALUE"""),7488936.0)</f>
        <v>7488936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IFERROR(__xludf.DUMMYFUNCTION("""COMPUTED_VALUE"""),343.02)</f>
        <v>343.02</v>
      </c>
      <c r="D319" s="2">
        <f>IFERROR(__xludf.DUMMYFUNCTION("""COMPUTED_VALUE"""),45755.66666666667)</f>
        <v>45755.66667</v>
      </c>
      <c r="E319" s="1">
        <f>IFERROR(__xludf.DUMMYFUNCTION("""COMPUTED_VALUE"""),348.44)</f>
        <v>348.44</v>
      </c>
      <c r="G319" s="2">
        <f>IFERROR(__xludf.DUMMYFUNCTION("""COMPUTED_VALUE"""),45755.66666666667)</f>
        <v>45755.66667</v>
      </c>
      <c r="H319" s="1">
        <f>IFERROR(__xludf.DUMMYFUNCTION("""COMPUTED_VALUE"""),322.04)</f>
        <v>322.04</v>
      </c>
      <c r="J319" s="2">
        <f>IFERROR(__xludf.DUMMYFUNCTION("""COMPUTED_VALUE"""),45755.66666666667)</f>
        <v>45755.66667</v>
      </c>
      <c r="K319" s="1">
        <f>IFERROR(__xludf.DUMMYFUNCTION("""COMPUTED_VALUE"""),326.26)</f>
        <v>326.26</v>
      </c>
      <c r="M319" s="2">
        <f>IFERROR(__xludf.DUMMYFUNCTION("""COMPUTED_VALUE"""),45755.66666666667)</f>
        <v>45755.66667</v>
      </c>
      <c r="N319" s="1">
        <f>IFERROR(__xludf.DUMMYFUNCTION("""COMPUTED_VALUE"""),4889903.0)</f>
        <v>4889903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IFERROR(__xludf.DUMMYFUNCTION("""COMPUTED_VALUE"""),324.82)</f>
        <v>324.82</v>
      </c>
      <c r="D320" s="2">
        <f>IFERROR(__xludf.DUMMYFUNCTION("""COMPUTED_VALUE"""),45756.66666666667)</f>
        <v>45756.66667</v>
      </c>
      <c r="E320" s="1">
        <f>IFERROR(__xludf.DUMMYFUNCTION("""COMPUTED_VALUE"""),362.06)</f>
        <v>362.06</v>
      </c>
      <c r="G320" s="2">
        <f>IFERROR(__xludf.DUMMYFUNCTION("""COMPUTED_VALUE"""),45756.66666666667)</f>
        <v>45756.66667</v>
      </c>
      <c r="H320" s="1">
        <f>IFERROR(__xludf.DUMMYFUNCTION("""COMPUTED_VALUE"""),319.67)</f>
        <v>319.67</v>
      </c>
      <c r="J320" s="2">
        <f>IFERROR(__xludf.DUMMYFUNCTION("""COMPUTED_VALUE"""),45756.66666666667)</f>
        <v>45756.66667</v>
      </c>
      <c r="K320" s="1">
        <f>IFERROR(__xludf.DUMMYFUNCTION("""COMPUTED_VALUE"""),360.36)</f>
        <v>360.36</v>
      </c>
      <c r="M320" s="2">
        <f>IFERROR(__xludf.DUMMYFUNCTION("""COMPUTED_VALUE"""),45756.66666666667)</f>
        <v>45756.66667</v>
      </c>
      <c r="N320" s="1">
        <f>IFERROR(__xludf.DUMMYFUNCTION("""COMPUTED_VALUE"""),7336433.0)</f>
        <v>7336433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IFERROR(__xludf.DUMMYFUNCTION("""COMPUTED_VALUE"""),357.82)</f>
        <v>357.82</v>
      </c>
      <c r="D321" s="2">
        <f>IFERROR(__xludf.DUMMYFUNCTION("""COMPUTED_VALUE"""),45757.66666666667)</f>
        <v>45757.66667</v>
      </c>
      <c r="E321" s="1">
        <f>IFERROR(__xludf.DUMMYFUNCTION("""COMPUTED_VALUE"""),357.82)</f>
        <v>357.82</v>
      </c>
      <c r="G321" s="2">
        <f>IFERROR(__xludf.DUMMYFUNCTION("""COMPUTED_VALUE"""),45757.66666666667)</f>
        <v>45757.66667</v>
      </c>
      <c r="H321" s="1">
        <f>IFERROR(__xludf.DUMMYFUNCTION("""COMPUTED_VALUE"""),335.48)</f>
        <v>335.48</v>
      </c>
      <c r="J321" s="2">
        <f>IFERROR(__xludf.DUMMYFUNCTION("""COMPUTED_VALUE"""),45757.66666666667)</f>
        <v>45757.66667</v>
      </c>
      <c r="K321" s="1">
        <f>IFERROR(__xludf.DUMMYFUNCTION("""COMPUTED_VALUE"""),345.56)</f>
        <v>345.56</v>
      </c>
      <c r="M321" s="2">
        <f>IFERROR(__xludf.DUMMYFUNCTION("""COMPUTED_VALUE"""),45757.66666666667)</f>
        <v>45757.66667</v>
      </c>
      <c r="N321" s="1">
        <f>IFERROR(__xludf.DUMMYFUNCTION("""COMPUTED_VALUE"""),5498084.0)</f>
        <v>5498084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IFERROR(__xludf.DUMMYFUNCTION("""COMPUTED_VALUE"""),340.59)</f>
        <v>340.59</v>
      </c>
      <c r="D322" s="2">
        <f>IFERROR(__xludf.DUMMYFUNCTION("""COMPUTED_VALUE"""),45758.66666666667)</f>
        <v>45758.66667</v>
      </c>
      <c r="E322" s="1">
        <f>IFERROR(__xludf.DUMMYFUNCTION("""COMPUTED_VALUE"""),353.46)</f>
        <v>353.46</v>
      </c>
      <c r="G322" s="2">
        <f>IFERROR(__xludf.DUMMYFUNCTION("""COMPUTED_VALUE"""),45758.66666666667)</f>
        <v>45758.66667</v>
      </c>
      <c r="H322" s="1">
        <f>IFERROR(__xludf.DUMMYFUNCTION("""COMPUTED_VALUE"""),335.62)</f>
        <v>335.62</v>
      </c>
      <c r="J322" s="2">
        <f>IFERROR(__xludf.DUMMYFUNCTION("""COMPUTED_VALUE"""),45758.66666666667)</f>
        <v>45758.66667</v>
      </c>
      <c r="K322" s="1">
        <f>IFERROR(__xludf.DUMMYFUNCTION("""COMPUTED_VALUE"""),352.91)</f>
        <v>352.91</v>
      </c>
      <c r="M322" s="2">
        <f>IFERROR(__xludf.DUMMYFUNCTION("""COMPUTED_VALUE"""),45758.66666666667)</f>
        <v>45758.66667</v>
      </c>
      <c r="N322" s="1">
        <f>IFERROR(__xludf.DUMMYFUNCTION("""COMPUTED_VALUE"""),4036663.0)</f>
        <v>4036663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IFERROR(__xludf.DUMMYFUNCTION("""COMPUTED_VALUE"""),355.21)</f>
        <v>355.21</v>
      </c>
      <c r="D323" s="2">
        <f>IFERROR(__xludf.DUMMYFUNCTION("""COMPUTED_VALUE"""),45761.66666666667)</f>
        <v>45761.66667</v>
      </c>
      <c r="E323" s="1">
        <f>IFERROR(__xludf.DUMMYFUNCTION("""COMPUTED_VALUE"""),359.16)</f>
        <v>359.16</v>
      </c>
      <c r="G323" s="2">
        <f>IFERROR(__xludf.DUMMYFUNCTION("""COMPUTED_VALUE"""),45761.66666666667)</f>
        <v>45761.66667</v>
      </c>
      <c r="H323" s="1">
        <f>IFERROR(__xludf.DUMMYFUNCTION("""COMPUTED_VALUE"""),347.1)</f>
        <v>347.1</v>
      </c>
      <c r="J323" s="2">
        <f>IFERROR(__xludf.DUMMYFUNCTION("""COMPUTED_VALUE"""),45761.66666666667)</f>
        <v>45761.66667</v>
      </c>
      <c r="K323" s="1">
        <f>IFERROR(__xludf.DUMMYFUNCTION("""COMPUTED_VALUE"""),350.13)</f>
        <v>350.13</v>
      </c>
      <c r="M323" s="2">
        <f>IFERROR(__xludf.DUMMYFUNCTION("""COMPUTED_VALUE"""),45761.66666666667)</f>
        <v>45761.66667</v>
      </c>
      <c r="N323" s="1">
        <f>IFERROR(__xludf.DUMMYFUNCTION("""COMPUTED_VALUE"""),4640840.0)</f>
        <v>4640840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IFERROR(__xludf.DUMMYFUNCTION("""COMPUTED_VALUE"""),352.17)</f>
        <v>352.17</v>
      </c>
      <c r="D324" s="2">
        <f>IFERROR(__xludf.DUMMYFUNCTION("""COMPUTED_VALUE"""),45762.66666666667)</f>
        <v>45762.66667</v>
      </c>
      <c r="E324" s="1">
        <f>IFERROR(__xludf.DUMMYFUNCTION("""COMPUTED_VALUE"""),356.6)</f>
        <v>356.6</v>
      </c>
      <c r="G324" s="2">
        <f>IFERROR(__xludf.DUMMYFUNCTION("""COMPUTED_VALUE"""),45762.66666666667)</f>
        <v>45762.66667</v>
      </c>
      <c r="H324" s="1">
        <f>IFERROR(__xludf.DUMMYFUNCTION("""COMPUTED_VALUE"""),348.99)</f>
        <v>348.99</v>
      </c>
      <c r="J324" s="2">
        <f>IFERROR(__xludf.DUMMYFUNCTION("""COMPUTED_VALUE"""),45762.66666666667)</f>
        <v>45762.66667</v>
      </c>
      <c r="K324" s="1">
        <f>IFERROR(__xludf.DUMMYFUNCTION("""COMPUTED_VALUE"""),349.87)</f>
        <v>349.87</v>
      </c>
      <c r="M324" s="2">
        <f>IFERROR(__xludf.DUMMYFUNCTION("""COMPUTED_VALUE"""),45762.66666666667)</f>
        <v>45762.66667</v>
      </c>
      <c r="N324" s="1">
        <f>IFERROR(__xludf.DUMMYFUNCTION("""COMPUTED_VALUE"""),2625739.0)</f>
        <v>2625739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IFERROR(__xludf.DUMMYFUNCTION("""COMPUTED_VALUE"""),349.84)</f>
        <v>349.84</v>
      </c>
      <c r="D325" s="2">
        <f>IFERROR(__xludf.DUMMYFUNCTION("""COMPUTED_VALUE"""),45763.66666666667)</f>
        <v>45763.66667</v>
      </c>
      <c r="E325" s="1">
        <f>IFERROR(__xludf.DUMMYFUNCTION("""COMPUTED_VALUE"""),351.05)</f>
        <v>351.05</v>
      </c>
      <c r="G325" s="2">
        <f>IFERROR(__xludf.DUMMYFUNCTION("""COMPUTED_VALUE"""),45763.66666666667)</f>
        <v>45763.66667</v>
      </c>
      <c r="H325" s="1">
        <f>IFERROR(__xludf.DUMMYFUNCTION("""COMPUTED_VALUE"""),336.86)</f>
        <v>336.86</v>
      </c>
      <c r="J325" s="2">
        <f>IFERROR(__xludf.DUMMYFUNCTION("""COMPUTED_VALUE"""),45763.66666666667)</f>
        <v>45763.66667</v>
      </c>
      <c r="K325" s="1">
        <f>IFERROR(__xludf.DUMMYFUNCTION("""COMPUTED_VALUE"""),342.22)</f>
        <v>342.22</v>
      </c>
      <c r="M325" s="2">
        <f>IFERROR(__xludf.DUMMYFUNCTION("""COMPUTED_VALUE"""),45763.66666666667)</f>
        <v>45763.66667</v>
      </c>
      <c r="N325" s="1">
        <f>IFERROR(__xludf.DUMMYFUNCTION("""COMPUTED_VALUE"""),3952982.0)</f>
        <v>3952982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IFERROR(__xludf.DUMMYFUNCTION("""COMPUTED_VALUE"""),343.46)</f>
        <v>343.46</v>
      </c>
      <c r="D326" s="2">
        <f>IFERROR(__xludf.DUMMYFUNCTION("""COMPUTED_VALUE"""),45764.66666666667)</f>
        <v>45764.66667</v>
      </c>
      <c r="E326" s="1">
        <f>IFERROR(__xludf.DUMMYFUNCTION("""COMPUTED_VALUE"""),352.8)</f>
        <v>352.8</v>
      </c>
      <c r="G326" s="2">
        <f>IFERROR(__xludf.DUMMYFUNCTION("""COMPUTED_VALUE"""),45764.66666666667)</f>
        <v>45764.66667</v>
      </c>
      <c r="H326" s="1">
        <f>IFERROR(__xludf.DUMMYFUNCTION("""COMPUTED_VALUE"""),342.78)</f>
        <v>342.78</v>
      </c>
      <c r="J326" s="2">
        <f>IFERROR(__xludf.DUMMYFUNCTION("""COMPUTED_VALUE"""),45764.66666666667)</f>
        <v>45764.66667</v>
      </c>
      <c r="K326" s="1">
        <f>IFERROR(__xludf.DUMMYFUNCTION("""COMPUTED_VALUE"""),352.29)</f>
        <v>352.29</v>
      </c>
      <c r="M326" s="2">
        <f>IFERROR(__xludf.DUMMYFUNCTION("""COMPUTED_VALUE"""),45764.66666666667)</f>
        <v>45764.66667</v>
      </c>
      <c r="N326" s="1">
        <f>IFERROR(__xludf.DUMMYFUNCTION("""COMPUTED_VALUE"""),2775937.0)</f>
        <v>2775937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IFERROR(__xludf.DUMMYFUNCTION("""COMPUTED_VALUE"""),349.45)</f>
        <v>349.45</v>
      </c>
      <c r="D327" s="2">
        <f>IFERROR(__xludf.DUMMYFUNCTION("""COMPUTED_VALUE"""),45768.66666666667)</f>
        <v>45768.66667</v>
      </c>
      <c r="E327" s="1">
        <f>IFERROR(__xludf.DUMMYFUNCTION("""COMPUTED_VALUE"""),351.55)</f>
        <v>351.55</v>
      </c>
      <c r="G327" s="2">
        <f>IFERROR(__xludf.DUMMYFUNCTION("""COMPUTED_VALUE"""),45768.66666666667)</f>
        <v>45768.66667</v>
      </c>
      <c r="H327" s="1">
        <f>IFERROR(__xludf.DUMMYFUNCTION("""COMPUTED_VALUE"""),338.15)</f>
        <v>338.15</v>
      </c>
      <c r="J327" s="2">
        <f>IFERROR(__xludf.DUMMYFUNCTION("""COMPUTED_VALUE"""),45768.66666666667)</f>
        <v>45768.66667</v>
      </c>
      <c r="K327" s="1">
        <f>IFERROR(__xludf.DUMMYFUNCTION("""COMPUTED_VALUE"""),343.02)</f>
        <v>343.02</v>
      </c>
      <c r="M327" s="2">
        <f>IFERROR(__xludf.DUMMYFUNCTION("""COMPUTED_VALUE"""),45768.66666666667)</f>
        <v>45768.66667</v>
      </c>
      <c r="N327" s="1">
        <f>IFERROR(__xludf.DUMMYFUNCTION("""COMPUTED_VALUE"""),3452732.0)</f>
        <v>3452732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IFERROR(__xludf.DUMMYFUNCTION("""COMPUTED_VALUE"""),346.22)</f>
        <v>346.22</v>
      </c>
      <c r="D328" s="2">
        <f>IFERROR(__xludf.DUMMYFUNCTION("""COMPUTED_VALUE"""),45769.66666666667)</f>
        <v>45769.66667</v>
      </c>
      <c r="E328" s="1">
        <f>IFERROR(__xludf.DUMMYFUNCTION("""COMPUTED_VALUE"""),358.47)</f>
        <v>358.47</v>
      </c>
      <c r="G328" s="2">
        <f>IFERROR(__xludf.DUMMYFUNCTION("""COMPUTED_VALUE"""),45769.66666666667)</f>
        <v>45769.66667</v>
      </c>
      <c r="H328" s="1">
        <f>IFERROR(__xludf.DUMMYFUNCTION("""COMPUTED_VALUE"""),346.22)</f>
        <v>346.22</v>
      </c>
      <c r="J328" s="2">
        <f>IFERROR(__xludf.DUMMYFUNCTION("""COMPUTED_VALUE"""),45769.66666666667)</f>
        <v>45769.66667</v>
      </c>
      <c r="K328" s="1">
        <f>IFERROR(__xludf.DUMMYFUNCTION("""COMPUTED_VALUE"""),357.86)</f>
        <v>357.86</v>
      </c>
      <c r="M328" s="2">
        <f>IFERROR(__xludf.DUMMYFUNCTION("""COMPUTED_VALUE"""),45769.66666666667)</f>
        <v>45769.66667</v>
      </c>
      <c r="N328" s="1">
        <f>IFERROR(__xludf.DUMMYFUNCTION("""COMPUTED_VALUE"""),2926381.0)</f>
        <v>2926381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IFERROR(__xludf.DUMMYFUNCTION("""COMPUTED_VALUE"""),367.11)</f>
        <v>367.11</v>
      </c>
      <c r="D329" s="2">
        <f>IFERROR(__xludf.DUMMYFUNCTION("""COMPUTED_VALUE"""),45770.66666666667)</f>
        <v>45770.66667</v>
      </c>
      <c r="E329" s="1">
        <f>IFERROR(__xludf.DUMMYFUNCTION("""COMPUTED_VALUE"""),378.06)</f>
        <v>378.06</v>
      </c>
      <c r="G329" s="2">
        <f>IFERROR(__xludf.DUMMYFUNCTION("""COMPUTED_VALUE"""),45770.66666666667)</f>
        <v>45770.66667</v>
      </c>
      <c r="H329" s="1">
        <f>IFERROR(__xludf.DUMMYFUNCTION("""COMPUTED_VALUE"""),361.79)</f>
        <v>361.79</v>
      </c>
      <c r="J329" s="2">
        <f>IFERROR(__xludf.DUMMYFUNCTION("""COMPUTED_VALUE"""),45770.66666666667)</f>
        <v>45770.66667</v>
      </c>
      <c r="K329" s="1">
        <f>IFERROR(__xludf.DUMMYFUNCTION("""COMPUTED_VALUE"""),362.96)</f>
        <v>362.96</v>
      </c>
      <c r="M329" s="2">
        <f>IFERROR(__xludf.DUMMYFUNCTION("""COMPUTED_VALUE"""),45770.66666666667)</f>
        <v>45770.66667</v>
      </c>
      <c r="N329" s="1">
        <f>IFERROR(__xludf.DUMMYFUNCTION("""COMPUTED_VALUE"""),3580371.0)</f>
        <v>3580371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IFERROR(__xludf.DUMMYFUNCTION("""COMPUTED_VALUE"""),368.8)</f>
        <v>368.8</v>
      </c>
      <c r="D330" s="2">
        <f>IFERROR(__xludf.DUMMYFUNCTION("""COMPUTED_VALUE"""),45771.66666666667)</f>
        <v>45771.66667</v>
      </c>
      <c r="E330" s="1">
        <f>IFERROR(__xludf.DUMMYFUNCTION("""COMPUTED_VALUE"""),368.8)</f>
        <v>368.8</v>
      </c>
      <c r="G330" s="2">
        <f>IFERROR(__xludf.DUMMYFUNCTION("""COMPUTED_VALUE"""),45771.66666666667)</f>
        <v>45771.66667</v>
      </c>
      <c r="H330" s="1">
        <f>IFERROR(__xludf.DUMMYFUNCTION("""COMPUTED_VALUE"""),358.47)</f>
        <v>358.47</v>
      </c>
      <c r="J330" s="2">
        <f>IFERROR(__xludf.DUMMYFUNCTION("""COMPUTED_VALUE"""),45771.66666666667)</f>
        <v>45771.66667</v>
      </c>
      <c r="K330" s="1">
        <f>IFERROR(__xludf.DUMMYFUNCTION("""COMPUTED_VALUE"""),366.24)</f>
        <v>366.24</v>
      </c>
      <c r="M330" s="2">
        <f>IFERROR(__xludf.DUMMYFUNCTION("""COMPUTED_VALUE"""),45771.66666666667)</f>
        <v>45771.66667</v>
      </c>
      <c r="N330" s="1">
        <f>IFERROR(__xludf.DUMMYFUNCTION("""COMPUTED_VALUE"""),3960723.0)</f>
        <v>3960723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IFERROR(__xludf.DUMMYFUNCTION("""COMPUTED_VALUE"""),363.59)</f>
        <v>363.59</v>
      </c>
      <c r="D331" s="2">
        <f>IFERROR(__xludf.DUMMYFUNCTION("""COMPUTED_VALUE"""),45772.66666666667)</f>
        <v>45772.66667</v>
      </c>
      <c r="E331" s="1">
        <f>IFERROR(__xludf.DUMMYFUNCTION("""COMPUTED_VALUE"""),364.76)</f>
        <v>364.76</v>
      </c>
      <c r="G331" s="2">
        <f>IFERROR(__xludf.DUMMYFUNCTION("""COMPUTED_VALUE"""),45772.66666666667)</f>
        <v>45772.66667</v>
      </c>
      <c r="H331" s="1">
        <f>IFERROR(__xludf.DUMMYFUNCTION("""COMPUTED_VALUE"""),357.6)</f>
        <v>357.6</v>
      </c>
      <c r="J331" s="2">
        <f>IFERROR(__xludf.DUMMYFUNCTION("""COMPUTED_VALUE"""),45772.66666666667)</f>
        <v>45772.66667</v>
      </c>
      <c r="K331" s="1">
        <f>IFERROR(__xludf.DUMMYFUNCTION("""COMPUTED_VALUE"""),360.36)</f>
        <v>360.36</v>
      </c>
      <c r="M331" s="2">
        <f>IFERROR(__xludf.DUMMYFUNCTION("""COMPUTED_VALUE"""),45772.66666666667)</f>
        <v>45772.66667</v>
      </c>
      <c r="N331" s="1">
        <f>IFERROR(__xludf.DUMMYFUNCTION("""COMPUTED_VALUE"""),4450425.0)</f>
        <v>4450425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IFERROR(__xludf.DUMMYFUNCTION("""COMPUTED_VALUE"""),360.86)</f>
        <v>360.86</v>
      </c>
      <c r="D332" s="2">
        <f>IFERROR(__xludf.DUMMYFUNCTION("""COMPUTED_VALUE"""),45775.66666666667)</f>
        <v>45775.66667</v>
      </c>
      <c r="E332" s="1">
        <f>IFERROR(__xludf.DUMMYFUNCTION("""COMPUTED_VALUE"""),363.75)</f>
        <v>363.75</v>
      </c>
      <c r="G332" s="2">
        <f>IFERROR(__xludf.DUMMYFUNCTION("""COMPUTED_VALUE"""),45775.66666666667)</f>
        <v>45775.66667</v>
      </c>
      <c r="H332" s="1">
        <f>IFERROR(__xludf.DUMMYFUNCTION("""COMPUTED_VALUE"""),356.62)</f>
        <v>356.62</v>
      </c>
      <c r="J332" s="2">
        <f>IFERROR(__xludf.DUMMYFUNCTION("""COMPUTED_VALUE"""),45775.66666666667)</f>
        <v>45775.66667</v>
      </c>
      <c r="K332" s="1">
        <f>IFERROR(__xludf.DUMMYFUNCTION("""COMPUTED_VALUE"""),361.09)</f>
        <v>361.09</v>
      </c>
      <c r="M332" s="2">
        <f>IFERROR(__xludf.DUMMYFUNCTION("""COMPUTED_VALUE"""),45775.66666666667)</f>
        <v>45775.66667</v>
      </c>
      <c r="N332" s="1">
        <f>IFERROR(__xludf.DUMMYFUNCTION("""COMPUTED_VALUE"""),3381361.0)</f>
        <v>3381361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IFERROR(__xludf.DUMMYFUNCTION("""COMPUTED_VALUE"""),361.23)</f>
        <v>361.23</v>
      </c>
      <c r="D333" s="2">
        <f>IFERROR(__xludf.DUMMYFUNCTION("""COMPUTED_VALUE"""),45776.66666666667)</f>
        <v>45776.66667</v>
      </c>
      <c r="E333" s="1">
        <f>IFERROR(__xludf.DUMMYFUNCTION("""COMPUTED_VALUE"""),362.86)</f>
        <v>362.86</v>
      </c>
      <c r="G333" s="2">
        <f>IFERROR(__xludf.DUMMYFUNCTION("""COMPUTED_VALUE"""),45776.66666666667)</f>
        <v>45776.66667</v>
      </c>
      <c r="H333" s="1">
        <f>IFERROR(__xludf.DUMMYFUNCTION("""COMPUTED_VALUE"""),356.57)</f>
        <v>356.57</v>
      </c>
      <c r="J333" s="2">
        <f>IFERROR(__xludf.DUMMYFUNCTION("""COMPUTED_VALUE"""),45776.66666666667)</f>
        <v>45776.66667</v>
      </c>
      <c r="K333" s="1">
        <f>IFERROR(__xludf.DUMMYFUNCTION("""COMPUTED_VALUE"""),361.81)</f>
        <v>361.81</v>
      </c>
      <c r="M333" s="2">
        <f>IFERROR(__xludf.DUMMYFUNCTION("""COMPUTED_VALUE"""),45776.66666666667)</f>
        <v>45776.66667</v>
      </c>
      <c r="N333" s="1">
        <f>IFERROR(__xludf.DUMMYFUNCTION("""COMPUTED_VALUE"""),3961934.0)</f>
        <v>3961934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IFERROR(__xludf.DUMMYFUNCTION("""COMPUTED_VALUE"""),356.29)</f>
        <v>356.29</v>
      </c>
      <c r="D334" s="2">
        <f>IFERROR(__xludf.DUMMYFUNCTION("""COMPUTED_VALUE"""),45777.66666666667)</f>
        <v>45777.66667</v>
      </c>
      <c r="E334" s="1">
        <f>IFERROR(__xludf.DUMMYFUNCTION("""COMPUTED_VALUE"""),361.64)</f>
        <v>361.64</v>
      </c>
      <c r="G334" s="2">
        <f>IFERROR(__xludf.DUMMYFUNCTION("""COMPUTED_VALUE"""),45777.66666666667)</f>
        <v>45777.66667</v>
      </c>
      <c r="H334" s="1">
        <f>IFERROR(__xludf.DUMMYFUNCTION("""COMPUTED_VALUE"""),350.1)</f>
        <v>350.1</v>
      </c>
      <c r="J334" s="2">
        <f>IFERROR(__xludf.DUMMYFUNCTION("""COMPUTED_VALUE"""),45777.66666666667)</f>
        <v>45777.66667</v>
      </c>
      <c r="K334" s="1">
        <f>IFERROR(__xludf.DUMMYFUNCTION("""COMPUTED_VALUE"""),361.11)</f>
        <v>361.11</v>
      </c>
      <c r="M334" s="2">
        <f>IFERROR(__xludf.DUMMYFUNCTION("""COMPUTED_VALUE"""),45777.66666666667)</f>
        <v>45777.66667</v>
      </c>
      <c r="N334" s="1">
        <f>IFERROR(__xludf.DUMMYFUNCTION("""COMPUTED_VALUE"""),2904393.0)</f>
        <v>2904393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IFERROR(__xludf.DUMMYFUNCTION("""COMPUTED_VALUE"""),362.76)</f>
        <v>362.76</v>
      </c>
      <c r="D335" s="2">
        <f>IFERROR(__xludf.DUMMYFUNCTION("""COMPUTED_VALUE"""),45778.66666666667)</f>
        <v>45778.66667</v>
      </c>
      <c r="E335" s="1">
        <f>IFERROR(__xludf.DUMMYFUNCTION("""COMPUTED_VALUE"""),368.58)</f>
        <v>368.58</v>
      </c>
      <c r="G335" s="2">
        <f>IFERROR(__xludf.DUMMYFUNCTION("""COMPUTED_VALUE"""),45778.66666666667)</f>
        <v>45778.66667</v>
      </c>
      <c r="H335" s="1">
        <f>IFERROR(__xludf.DUMMYFUNCTION("""COMPUTED_VALUE"""),358.16)</f>
        <v>358.16</v>
      </c>
      <c r="J335" s="2">
        <f>IFERROR(__xludf.DUMMYFUNCTION("""COMPUTED_VALUE"""),45778.66666666667)</f>
        <v>45778.66667</v>
      </c>
      <c r="K335" s="1">
        <f>IFERROR(__xludf.DUMMYFUNCTION("""COMPUTED_VALUE"""),362.34)</f>
        <v>362.34</v>
      </c>
      <c r="M335" s="2">
        <f>IFERROR(__xludf.DUMMYFUNCTION("""COMPUTED_VALUE"""),45778.66666666667)</f>
        <v>45778.66667</v>
      </c>
      <c r="N335" s="1">
        <f>IFERROR(__xludf.DUMMYFUNCTION("""COMPUTED_VALUE"""),4324256.0)</f>
        <v>4324256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IFERROR(__xludf.DUMMYFUNCTION("""COMPUTED_VALUE"""),363.42)</f>
        <v>363.42</v>
      </c>
      <c r="D336" s="2">
        <f>IFERROR(__xludf.DUMMYFUNCTION("""COMPUTED_VALUE"""),45779.66666666667)</f>
        <v>45779.66667</v>
      </c>
      <c r="E336" s="1">
        <f>IFERROR(__xludf.DUMMYFUNCTION("""COMPUTED_VALUE"""),366.93)</f>
        <v>366.93</v>
      </c>
      <c r="G336" s="2">
        <f>IFERROR(__xludf.DUMMYFUNCTION("""COMPUTED_VALUE"""),45779.66666666667)</f>
        <v>45779.66667</v>
      </c>
      <c r="H336" s="1">
        <f>IFERROR(__xludf.DUMMYFUNCTION("""COMPUTED_VALUE"""),358.52)</f>
        <v>358.52</v>
      </c>
      <c r="J336" s="2">
        <f>IFERROR(__xludf.DUMMYFUNCTION("""COMPUTED_VALUE"""),45779.66666666667)</f>
        <v>45779.66667</v>
      </c>
      <c r="K336" s="1">
        <f>IFERROR(__xludf.DUMMYFUNCTION("""COMPUTED_VALUE"""),365.65)</f>
        <v>365.65</v>
      </c>
      <c r="M336" s="2">
        <f>IFERROR(__xludf.DUMMYFUNCTION("""COMPUTED_VALUE"""),45779.66666666667)</f>
        <v>45779.66667</v>
      </c>
      <c r="N336" s="1">
        <f>IFERROR(__xludf.DUMMYFUNCTION("""COMPUTED_VALUE"""),3013725.0)</f>
        <v>3013725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IFERROR(__xludf.DUMMYFUNCTION("""COMPUTED_VALUE"""),363.66)</f>
        <v>363.66</v>
      </c>
      <c r="D337" s="2">
        <f>IFERROR(__xludf.DUMMYFUNCTION("""COMPUTED_VALUE"""),45782.66666666667)</f>
        <v>45782.66667</v>
      </c>
      <c r="E337" s="1">
        <f>IFERROR(__xludf.DUMMYFUNCTION("""COMPUTED_VALUE"""),365.17)</f>
        <v>365.17</v>
      </c>
      <c r="G337" s="2">
        <f>IFERROR(__xludf.DUMMYFUNCTION("""COMPUTED_VALUE"""),45782.66666666667)</f>
        <v>45782.66667</v>
      </c>
      <c r="H337" s="1">
        <f>IFERROR(__xludf.DUMMYFUNCTION("""COMPUTED_VALUE"""),358.27)</f>
        <v>358.27</v>
      </c>
      <c r="J337" s="2">
        <f>IFERROR(__xludf.DUMMYFUNCTION("""COMPUTED_VALUE"""),45782.66666666667)</f>
        <v>45782.66667</v>
      </c>
      <c r="K337" s="1">
        <f>IFERROR(__xludf.DUMMYFUNCTION("""COMPUTED_VALUE"""),359.46)</f>
        <v>359.46</v>
      </c>
      <c r="M337" s="2">
        <f>IFERROR(__xludf.DUMMYFUNCTION("""COMPUTED_VALUE"""),45782.66666666667)</f>
        <v>45782.66667</v>
      </c>
      <c r="N337" s="1">
        <f>IFERROR(__xludf.DUMMYFUNCTION("""COMPUTED_VALUE"""),3059741.0)</f>
        <v>3059741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IFERROR(__xludf.DUMMYFUNCTION("""COMPUTED_VALUE"""),354.6)</f>
        <v>354.6</v>
      </c>
      <c r="D338" s="2">
        <f>IFERROR(__xludf.DUMMYFUNCTION("""COMPUTED_VALUE"""),45783.66666666667)</f>
        <v>45783.66667</v>
      </c>
      <c r="E338" s="1">
        <f>IFERROR(__xludf.DUMMYFUNCTION("""COMPUTED_VALUE"""),357.91)</f>
        <v>357.91</v>
      </c>
      <c r="G338" s="2">
        <f>IFERROR(__xludf.DUMMYFUNCTION("""COMPUTED_VALUE"""),45783.66666666667)</f>
        <v>45783.66667</v>
      </c>
      <c r="H338" s="1">
        <f>IFERROR(__xludf.DUMMYFUNCTION("""COMPUTED_VALUE"""),351.72)</f>
        <v>351.72</v>
      </c>
      <c r="J338" s="2">
        <f>IFERROR(__xludf.DUMMYFUNCTION("""COMPUTED_VALUE"""),45783.66666666667)</f>
        <v>45783.66667</v>
      </c>
      <c r="K338" s="1">
        <f>IFERROR(__xludf.DUMMYFUNCTION("""COMPUTED_VALUE"""),355.21)</f>
        <v>355.21</v>
      </c>
      <c r="M338" s="2">
        <f>IFERROR(__xludf.DUMMYFUNCTION("""COMPUTED_VALUE"""),45783.66666666667)</f>
        <v>45783.66667</v>
      </c>
      <c r="N338" s="1">
        <f>IFERROR(__xludf.DUMMYFUNCTION("""COMPUTED_VALUE"""),3458817.0)</f>
        <v>3458817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IFERROR(__xludf.DUMMYFUNCTION("""COMPUTED_VALUE"""),353.57)</f>
        <v>353.57</v>
      </c>
      <c r="D339" s="2">
        <f>IFERROR(__xludf.DUMMYFUNCTION("""COMPUTED_VALUE"""),45784.66666666667)</f>
        <v>45784.66667</v>
      </c>
      <c r="E339" s="1">
        <f>IFERROR(__xludf.DUMMYFUNCTION("""COMPUTED_VALUE"""),357.12)</f>
        <v>357.12</v>
      </c>
      <c r="G339" s="2">
        <f>IFERROR(__xludf.DUMMYFUNCTION("""COMPUTED_VALUE"""),45784.66666666667)</f>
        <v>45784.66667</v>
      </c>
      <c r="H339" s="1">
        <f>IFERROR(__xludf.DUMMYFUNCTION("""COMPUTED_VALUE"""),350.8)</f>
        <v>350.8</v>
      </c>
      <c r="J339" s="2">
        <f>IFERROR(__xludf.DUMMYFUNCTION("""COMPUTED_VALUE"""),45784.66666666667)</f>
        <v>45784.66667</v>
      </c>
      <c r="K339" s="1">
        <f>IFERROR(__xludf.DUMMYFUNCTION("""COMPUTED_VALUE"""),353.14)</f>
        <v>353.14</v>
      </c>
      <c r="M339" s="2">
        <f>IFERROR(__xludf.DUMMYFUNCTION("""COMPUTED_VALUE"""),45784.66666666667)</f>
        <v>45784.66667</v>
      </c>
      <c r="N339" s="1">
        <f>IFERROR(__xludf.DUMMYFUNCTION("""COMPUTED_VALUE"""),4806257.0)</f>
        <v>4806257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IFERROR(__xludf.DUMMYFUNCTION("""COMPUTED_VALUE"""),354.09)</f>
        <v>354.09</v>
      </c>
      <c r="D340" s="2">
        <f>IFERROR(__xludf.DUMMYFUNCTION("""COMPUTED_VALUE"""),45785.66666666667)</f>
        <v>45785.66667</v>
      </c>
      <c r="E340" s="1">
        <f>IFERROR(__xludf.DUMMYFUNCTION("""COMPUTED_VALUE"""),359.07)</f>
        <v>359.07</v>
      </c>
      <c r="G340" s="2">
        <f>IFERROR(__xludf.DUMMYFUNCTION("""COMPUTED_VALUE"""),45785.66666666667)</f>
        <v>45785.66667</v>
      </c>
      <c r="H340" s="1">
        <f>IFERROR(__xludf.DUMMYFUNCTION("""COMPUTED_VALUE"""),337.2)</f>
        <v>337.2</v>
      </c>
      <c r="J340" s="2">
        <f>IFERROR(__xludf.DUMMYFUNCTION("""COMPUTED_VALUE"""),45785.66666666667)</f>
        <v>45785.66667</v>
      </c>
      <c r="K340" s="1">
        <f>IFERROR(__xludf.DUMMYFUNCTION("""COMPUTED_VALUE"""),355.5)</f>
        <v>355.5</v>
      </c>
      <c r="M340" s="2">
        <f>IFERROR(__xludf.DUMMYFUNCTION("""COMPUTED_VALUE"""),45785.66666666667)</f>
        <v>45785.66667</v>
      </c>
      <c r="N340" s="1">
        <f>IFERROR(__xludf.DUMMYFUNCTION("""COMPUTED_VALUE"""),7803690.0)</f>
        <v>7803690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IFERROR(__xludf.DUMMYFUNCTION("""COMPUTED_VALUE"""),354.23)</f>
        <v>354.23</v>
      </c>
      <c r="D341" s="2">
        <f>IFERROR(__xludf.DUMMYFUNCTION("""COMPUTED_VALUE"""),45786.66666666667)</f>
        <v>45786.66667</v>
      </c>
      <c r="E341" s="1">
        <f>IFERROR(__xludf.DUMMYFUNCTION("""COMPUTED_VALUE"""),364.27)</f>
        <v>364.27</v>
      </c>
      <c r="G341" s="2">
        <f>IFERROR(__xludf.DUMMYFUNCTION("""COMPUTED_VALUE"""),45786.66666666667)</f>
        <v>45786.66667</v>
      </c>
      <c r="H341" s="1">
        <f>IFERROR(__xludf.DUMMYFUNCTION("""COMPUTED_VALUE"""),354.23)</f>
        <v>354.23</v>
      </c>
      <c r="J341" s="2">
        <f>IFERROR(__xludf.DUMMYFUNCTION("""COMPUTED_VALUE"""),45786.66666666667)</f>
        <v>45786.66667</v>
      </c>
      <c r="K341" s="1">
        <f>IFERROR(__xludf.DUMMYFUNCTION("""COMPUTED_VALUE"""),358.82)</f>
        <v>358.82</v>
      </c>
      <c r="M341" s="2">
        <f>IFERROR(__xludf.DUMMYFUNCTION("""COMPUTED_VALUE"""),45786.66666666667)</f>
        <v>45786.66667</v>
      </c>
      <c r="N341" s="1">
        <f>IFERROR(__xludf.DUMMYFUNCTION("""COMPUTED_VALUE"""),3563275.0)</f>
        <v>3563275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IFERROR(__xludf.DUMMYFUNCTION("""COMPUTED_VALUE"""),365.8)</f>
        <v>365.8</v>
      </c>
      <c r="D342" s="2">
        <f>IFERROR(__xludf.DUMMYFUNCTION("""COMPUTED_VALUE"""),45789.66666666667)</f>
        <v>45789.66667</v>
      </c>
      <c r="E342" s="1">
        <f>IFERROR(__xludf.DUMMYFUNCTION("""COMPUTED_VALUE"""),382.23)</f>
        <v>382.23</v>
      </c>
      <c r="G342" s="2">
        <f>IFERROR(__xludf.DUMMYFUNCTION("""COMPUTED_VALUE"""),45789.66666666667)</f>
        <v>45789.66667</v>
      </c>
      <c r="H342" s="1">
        <f>IFERROR(__xludf.DUMMYFUNCTION("""COMPUTED_VALUE"""),365.8)</f>
        <v>365.8</v>
      </c>
      <c r="J342" s="2">
        <f>IFERROR(__xludf.DUMMYFUNCTION("""COMPUTED_VALUE"""),45789.66666666667)</f>
        <v>45789.66667</v>
      </c>
      <c r="K342" s="1">
        <f>IFERROR(__xludf.DUMMYFUNCTION("""COMPUTED_VALUE"""),378.83)</f>
        <v>378.83</v>
      </c>
      <c r="M342" s="2">
        <f>IFERROR(__xludf.DUMMYFUNCTION("""COMPUTED_VALUE"""),45789.66666666667)</f>
        <v>45789.66667</v>
      </c>
      <c r="N342" s="1">
        <f>IFERROR(__xludf.DUMMYFUNCTION("""COMPUTED_VALUE"""),1.0709744E7)</f>
        <v>10709744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IFERROR(__xludf.DUMMYFUNCTION("""COMPUTED_VALUE"""),379.45)</f>
        <v>379.45</v>
      </c>
      <c r="D343" s="2">
        <f>IFERROR(__xludf.DUMMYFUNCTION("""COMPUTED_VALUE"""),45790.66666666667)</f>
        <v>45790.66667</v>
      </c>
      <c r="E343" s="1">
        <f>IFERROR(__xludf.DUMMYFUNCTION("""COMPUTED_VALUE"""),384.87)</f>
        <v>384.87</v>
      </c>
      <c r="G343" s="2">
        <f>IFERROR(__xludf.DUMMYFUNCTION("""COMPUTED_VALUE"""),45790.66666666667)</f>
        <v>45790.66667</v>
      </c>
      <c r="H343" s="1">
        <f>IFERROR(__xludf.DUMMYFUNCTION("""COMPUTED_VALUE"""),377.8)</f>
        <v>377.8</v>
      </c>
      <c r="J343" s="2">
        <f>IFERROR(__xludf.DUMMYFUNCTION("""COMPUTED_VALUE"""),45790.66666666667)</f>
        <v>45790.66667</v>
      </c>
      <c r="K343" s="1">
        <f>IFERROR(__xludf.DUMMYFUNCTION("""COMPUTED_VALUE"""),378.33)</f>
        <v>378.33</v>
      </c>
      <c r="M343" s="2">
        <f>IFERROR(__xludf.DUMMYFUNCTION("""COMPUTED_VALUE"""),45790.66666666667)</f>
        <v>45790.66667</v>
      </c>
      <c r="N343" s="1">
        <f>IFERROR(__xludf.DUMMYFUNCTION("""COMPUTED_VALUE"""),6247425.0)</f>
        <v>6247425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IFERROR(__xludf.DUMMYFUNCTION("""COMPUTED_VALUE"""),376.24)</f>
        <v>376.24</v>
      </c>
      <c r="D344" s="2">
        <f>IFERROR(__xludf.DUMMYFUNCTION("""COMPUTED_VALUE"""),45791.66666666667)</f>
        <v>45791.66667</v>
      </c>
      <c r="E344" s="1">
        <f>IFERROR(__xludf.DUMMYFUNCTION("""COMPUTED_VALUE"""),379.54)</f>
        <v>379.54</v>
      </c>
      <c r="G344" s="2">
        <f>IFERROR(__xludf.DUMMYFUNCTION("""COMPUTED_VALUE"""),45791.66666666667)</f>
        <v>45791.66667</v>
      </c>
      <c r="H344" s="1">
        <f>IFERROR(__xludf.DUMMYFUNCTION("""COMPUTED_VALUE"""),374.21)</f>
        <v>374.21</v>
      </c>
      <c r="J344" s="2">
        <f>IFERROR(__xludf.DUMMYFUNCTION("""COMPUTED_VALUE"""),45791.66666666667)</f>
        <v>45791.66667</v>
      </c>
      <c r="K344" s="1">
        <f>IFERROR(__xludf.DUMMYFUNCTION("""COMPUTED_VALUE"""),374.6)</f>
        <v>374.6</v>
      </c>
      <c r="M344" s="2">
        <f>IFERROR(__xludf.DUMMYFUNCTION("""COMPUTED_VALUE"""),45791.66666666667)</f>
        <v>45791.66667</v>
      </c>
      <c r="N344" s="1">
        <f>IFERROR(__xludf.DUMMYFUNCTION("""COMPUTED_VALUE"""),9245414.0)</f>
        <v>9245414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IFERROR(__xludf.DUMMYFUNCTION("""COMPUTED_VALUE"""),374.48)</f>
        <v>374.48</v>
      </c>
      <c r="D345" s="2">
        <f>IFERROR(__xludf.DUMMYFUNCTION("""COMPUTED_VALUE"""),45792.66666666667)</f>
        <v>45792.66667</v>
      </c>
      <c r="E345" s="1">
        <f>IFERROR(__xludf.DUMMYFUNCTION("""COMPUTED_VALUE"""),382.87)</f>
        <v>382.87</v>
      </c>
      <c r="G345" s="2">
        <f>IFERROR(__xludf.DUMMYFUNCTION("""COMPUTED_VALUE"""),45792.66666666667)</f>
        <v>45792.66667</v>
      </c>
      <c r="H345" s="1">
        <f>IFERROR(__xludf.DUMMYFUNCTION("""COMPUTED_VALUE"""),373.19)</f>
        <v>373.19</v>
      </c>
      <c r="J345" s="2">
        <f>IFERROR(__xludf.DUMMYFUNCTION("""COMPUTED_VALUE"""),45792.66666666667)</f>
        <v>45792.66667</v>
      </c>
      <c r="K345" s="1">
        <f>IFERROR(__xludf.DUMMYFUNCTION("""COMPUTED_VALUE"""),381.82)</f>
        <v>381.82</v>
      </c>
      <c r="M345" s="2">
        <f>IFERROR(__xludf.DUMMYFUNCTION("""COMPUTED_VALUE"""),45792.66666666667)</f>
        <v>45792.66667</v>
      </c>
      <c r="N345" s="1">
        <f>IFERROR(__xludf.DUMMYFUNCTION("""COMPUTED_VALUE"""),4117742.0)</f>
        <v>4117742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IFERROR(__xludf.DUMMYFUNCTION("""COMPUTED_VALUE"""),382.96)</f>
        <v>382.96</v>
      </c>
      <c r="D346" s="2">
        <f>IFERROR(__xludf.DUMMYFUNCTION("""COMPUTED_VALUE"""),45793.66666666667)</f>
        <v>45793.66667</v>
      </c>
      <c r="E346" s="1">
        <f>IFERROR(__xludf.DUMMYFUNCTION("""COMPUTED_VALUE"""),386.43)</f>
        <v>386.43</v>
      </c>
      <c r="G346" s="2">
        <f>IFERROR(__xludf.DUMMYFUNCTION("""COMPUTED_VALUE"""),45793.66666666667)</f>
        <v>45793.66667</v>
      </c>
      <c r="H346" s="1">
        <f>IFERROR(__xludf.DUMMYFUNCTION("""COMPUTED_VALUE"""),381.33)</f>
        <v>381.33</v>
      </c>
      <c r="J346" s="2">
        <f>IFERROR(__xludf.DUMMYFUNCTION("""COMPUTED_VALUE"""),45793.66666666667)</f>
        <v>45793.66667</v>
      </c>
      <c r="K346" s="1">
        <f>IFERROR(__xludf.DUMMYFUNCTION("""COMPUTED_VALUE"""),386.35)</f>
        <v>386.35</v>
      </c>
      <c r="M346" s="2">
        <f>IFERROR(__xludf.DUMMYFUNCTION("""COMPUTED_VALUE"""),45793.66666666667)</f>
        <v>45793.66667</v>
      </c>
      <c r="N346" s="1">
        <f>IFERROR(__xludf.DUMMYFUNCTION("""COMPUTED_VALUE"""),3321788.0)</f>
        <v>3321788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IFERROR(__xludf.DUMMYFUNCTION("""COMPUTED_VALUE"""),384.07)</f>
        <v>384.07</v>
      </c>
      <c r="D347" s="2">
        <f>IFERROR(__xludf.DUMMYFUNCTION("""COMPUTED_VALUE"""),45796.66666666667)</f>
        <v>45796.66667</v>
      </c>
      <c r="E347" s="1">
        <f>IFERROR(__xludf.DUMMYFUNCTION("""COMPUTED_VALUE"""),384.07)</f>
        <v>384.07</v>
      </c>
      <c r="G347" s="2">
        <f>IFERROR(__xludf.DUMMYFUNCTION("""COMPUTED_VALUE"""),45796.66666666667)</f>
        <v>45796.66667</v>
      </c>
      <c r="H347" s="1">
        <f>IFERROR(__xludf.DUMMYFUNCTION("""COMPUTED_VALUE"""),377.45)</f>
        <v>377.45</v>
      </c>
      <c r="J347" s="2">
        <f>IFERROR(__xludf.DUMMYFUNCTION("""COMPUTED_VALUE"""),45796.66666666667)</f>
        <v>45796.66667</v>
      </c>
      <c r="K347" s="1">
        <f>IFERROR(__xludf.DUMMYFUNCTION("""COMPUTED_VALUE"""),383.02)</f>
        <v>383.02</v>
      </c>
      <c r="M347" s="2">
        <f>IFERROR(__xludf.DUMMYFUNCTION("""COMPUTED_VALUE"""),45796.66666666667)</f>
        <v>45796.66667</v>
      </c>
      <c r="N347" s="1">
        <f>IFERROR(__xludf.DUMMYFUNCTION("""COMPUTED_VALUE"""),3016358.0)</f>
        <v>3016358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IFERROR(__xludf.DUMMYFUNCTION("""COMPUTED_VALUE"""),383.79)</f>
        <v>383.79</v>
      </c>
      <c r="D348" s="2">
        <f>IFERROR(__xludf.DUMMYFUNCTION("""COMPUTED_VALUE"""),45797.66666666667)</f>
        <v>45797.66667</v>
      </c>
      <c r="E348" s="1">
        <f>IFERROR(__xludf.DUMMYFUNCTION("""COMPUTED_VALUE"""),384.87)</f>
        <v>384.87</v>
      </c>
      <c r="G348" s="2">
        <f>IFERROR(__xludf.DUMMYFUNCTION("""COMPUTED_VALUE"""),45797.66666666667)</f>
        <v>45797.66667</v>
      </c>
      <c r="H348" s="1">
        <f>IFERROR(__xludf.DUMMYFUNCTION("""COMPUTED_VALUE"""),380.25)</f>
        <v>380.25</v>
      </c>
      <c r="J348" s="2">
        <f>IFERROR(__xludf.DUMMYFUNCTION("""COMPUTED_VALUE"""),45797.66666666667)</f>
        <v>45797.66667</v>
      </c>
      <c r="K348" s="1">
        <f>IFERROR(__xludf.DUMMYFUNCTION("""COMPUTED_VALUE"""),382.98)</f>
        <v>382.98</v>
      </c>
      <c r="M348" s="2">
        <f>IFERROR(__xludf.DUMMYFUNCTION("""COMPUTED_VALUE"""),45797.66666666667)</f>
        <v>45797.66667</v>
      </c>
      <c r="N348" s="1">
        <f>IFERROR(__xludf.DUMMYFUNCTION("""COMPUTED_VALUE"""),2134467.0)</f>
        <v>2134467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IFERROR(__xludf.DUMMYFUNCTION("""COMPUTED_VALUE"""),378.76)</f>
        <v>378.76</v>
      </c>
      <c r="D349" s="2">
        <f>IFERROR(__xludf.DUMMYFUNCTION("""COMPUTED_VALUE"""),45798.66666666667)</f>
        <v>45798.66667</v>
      </c>
      <c r="E349" s="1">
        <f>IFERROR(__xludf.DUMMYFUNCTION("""COMPUTED_VALUE"""),381.0)</f>
        <v>381</v>
      </c>
      <c r="G349" s="2">
        <f>IFERROR(__xludf.DUMMYFUNCTION("""COMPUTED_VALUE"""),45798.66666666667)</f>
        <v>45798.66667</v>
      </c>
      <c r="H349" s="1">
        <f>IFERROR(__xludf.DUMMYFUNCTION("""COMPUTED_VALUE"""),370.95)</f>
        <v>370.95</v>
      </c>
      <c r="J349" s="2">
        <f>IFERROR(__xludf.DUMMYFUNCTION("""COMPUTED_VALUE"""),45798.66666666667)</f>
        <v>45798.66667</v>
      </c>
      <c r="K349" s="1">
        <f>IFERROR(__xludf.DUMMYFUNCTION("""COMPUTED_VALUE"""),371.25)</f>
        <v>371.25</v>
      </c>
      <c r="M349" s="2">
        <f>IFERROR(__xludf.DUMMYFUNCTION("""COMPUTED_VALUE"""),45798.66666666667)</f>
        <v>45798.66667</v>
      </c>
      <c r="N349" s="1">
        <f>IFERROR(__xludf.DUMMYFUNCTION("""COMPUTED_VALUE"""),2909860.0)</f>
        <v>2909860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IFERROR(__xludf.DUMMYFUNCTION("""COMPUTED_VALUE"""),370.63)</f>
        <v>370.63</v>
      </c>
      <c r="D350" s="2">
        <f>IFERROR(__xludf.DUMMYFUNCTION("""COMPUTED_VALUE"""),45799.66666666667)</f>
        <v>45799.66667</v>
      </c>
      <c r="E350" s="1">
        <f>IFERROR(__xludf.DUMMYFUNCTION("""COMPUTED_VALUE"""),370.63)</f>
        <v>370.63</v>
      </c>
      <c r="G350" s="2">
        <f>IFERROR(__xludf.DUMMYFUNCTION("""COMPUTED_VALUE"""),45799.66666666667)</f>
        <v>45799.66667</v>
      </c>
      <c r="H350" s="1">
        <f>IFERROR(__xludf.DUMMYFUNCTION("""COMPUTED_VALUE"""),365.61)</f>
        <v>365.61</v>
      </c>
      <c r="J350" s="2">
        <f>IFERROR(__xludf.DUMMYFUNCTION("""COMPUTED_VALUE"""),45799.66666666667)</f>
        <v>45799.66667</v>
      </c>
      <c r="K350" s="1">
        <f>IFERROR(__xludf.DUMMYFUNCTION("""COMPUTED_VALUE"""),369.45)</f>
        <v>369.45</v>
      </c>
      <c r="M350" s="2">
        <f>IFERROR(__xludf.DUMMYFUNCTION("""COMPUTED_VALUE"""),45799.66666666667)</f>
        <v>45799.66667</v>
      </c>
      <c r="N350" s="1">
        <f>IFERROR(__xludf.DUMMYFUNCTION("""COMPUTED_VALUE"""),3415232.0)</f>
        <v>3415232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IFERROR(__xludf.DUMMYFUNCTION("""COMPUTED_VALUE"""),363.43)</f>
        <v>363.43</v>
      </c>
      <c r="D351" s="2">
        <f>IFERROR(__xludf.DUMMYFUNCTION("""COMPUTED_VALUE"""),45800.66666666667)</f>
        <v>45800.66667</v>
      </c>
      <c r="E351" s="1">
        <f>IFERROR(__xludf.DUMMYFUNCTION("""COMPUTED_VALUE"""),368.41)</f>
        <v>368.41</v>
      </c>
      <c r="G351" s="2">
        <f>IFERROR(__xludf.DUMMYFUNCTION("""COMPUTED_VALUE"""),45800.66666666667)</f>
        <v>45800.66667</v>
      </c>
      <c r="H351" s="1">
        <f>IFERROR(__xludf.DUMMYFUNCTION("""COMPUTED_VALUE"""),363.43)</f>
        <v>363.43</v>
      </c>
      <c r="J351" s="2">
        <f>IFERROR(__xludf.DUMMYFUNCTION("""COMPUTED_VALUE"""),45800.66666666667)</f>
        <v>45800.66667</v>
      </c>
      <c r="K351" s="1">
        <f>IFERROR(__xludf.DUMMYFUNCTION("""COMPUTED_VALUE"""),366.7)</f>
        <v>366.7</v>
      </c>
      <c r="M351" s="2">
        <f>IFERROR(__xludf.DUMMYFUNCTION("""COMPUTED_VALUE"""),45800.66666666667)</f>
        <v>45800.66667</v>
      </c>
      <c r="N351" s="1">
        <f>IFERROR(__xludf.DUMMYFUNCTION("""COMPUTED_VALUE"""),2349821.0)</f>
        <v>2349821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IFERROR(__xludf.DUMMYFUNCTION("""COMPUTED_VALUE"""),366.7)</f>
        <v>366.7</v>
      </c>
      <c r="D352" s="2">
        <f>IFERROR(__xludf.DUMMYFUNCTION("""COMPUTED_VALUE"""),45804.66666666667)</f>
        <v>45804.66667</v>
      </c>
      <c r="E352" s="1">
        <f>IFERROR(__xludf.DUMMYFUNCTION("""COMPUTED_VALUE"""),381.92)</f>
        <v>381.92</v>
      </c>
      <c r="G352" s="2">
        <f>IFERROR(__xludf.DUMMYFUNCTION("""COMPUTED_VALUE"""),45804.66666666667)</f>
        <v>45804.66667</v>
      </c>
      <c r="H352" s="1">
        <f>IFERROR(__xludf.DUMMYFUNCTION("""COMPUTED_VALUE"""),366.7)</f>
        <v>366.7</v>
      </c>
      <c r="J352" s="2">
        <f>IFERROR(__xludf.DUMMYFUNCTION("""COMPUTED_VALUE"""),45804.66666666667)</f>
        <v>45804.66667</v>
      </c>
      <c r="K352" s="1">
        <f>IFERROR(__xludf.DUMMYFUNCTION("""COMPUTED_VALUE"""),381.84)</f>
        <v>381.84</v>
      </c>
      <c r="M352" s="2">
        <f>IFERROR(__xludf.DUMMYFUNCTION("""COMPUTED_VALUE"""),45804.66666666667)</f>
        <v>45804.66667</v>
      </c>
      <c r="N352" s="1">
        <f>IFERROR(__xludf.DUMMYFUNCTION("""COMPUTED_VALUE"""),4123563.0)</f>
        <v>4123563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IFERROR(__xludf.DUMMYFUNCTION("""COMPUTED_VALUE"""),380.94)</f>
        <v>380.94</v>
      </c>
      <c r="D353" s="2">
        <f>IFERROR(__xludf.DUMMYFUNCTION("""COMPUTED_VALUE"""),45805.66666666667)</f>
        <v>45805.66667</v>
      </c>
      <c r="E353" s="1">
        <f>IFERROR(__xludf.DUMMYFUNCTION("""COMPUTED_VALUE"""),381.39)</f>
        <v>381.39</v>
      </c>
      <c r="G353" s="2">
        <f>IFERROR(__xludf.DUMMYFUNCTION("""COMPUTED_VALUE"""),45805.66666666667)</f>
        <v>45805.66667</v>
      </c>
      <c r="H353" s="1">
        <f>IFERROR(__xludf.DUMMYFUNCTION("""COMPUTED_VALUE"""),375.61)</f>
        <v>375.61</v>
      </c>
      <c r="J353" s="2">
        <f>IFERROR(__xludf.DUMMYFUNCTION("""COMPUTED_VALUE"""),45805.66666666667)</f>
        <v>45805.66667</v>
      </c>
      <c r="K353" s="1">
        <f>IFERROR(__xludf.DUMMYFUNCTION("""COMPUTED_VALUE"""),377.22)</f>
        <v>377.22</v>
      </c>
      <c r="M353" s="2">
        <f>IFERROR(__xludf.DUMMYFUNCTION("""COMPUTED_VALUE"""),45805.66666666667)</f>
        <v>45805.66667</v>
      </c>
      <c r="N353" s="1">
        <f>IFERROR(__xludf.DUMMYFUNCTION("""COMPUTED_VALUE"""),2938654.0)</f>
        <v>2938654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IFERROR(__xludf.DUMMYFUNCTION("""COMPUTED_VALUE"""),377.22)</f>
        <v>377.22</v>
      </c>
      <c r="D354" s="2">
        <f>IFERROR(__xludf.DUMMYFUNCTION("""COMPUTED_VALUE"""),45806.66666666667)</f>
        <v>45806.66667</v>
      </c>
      <c r="E354" s="1">
        <f>IFERROR(__xludf.DUMMYFUNCTION("""COMPUTED_VALUE"""),379.14)</f>
        <v>379.14</v>
      </c>
      <c r="G354" s="2">
        <f>IFERROR(__xludf.DUMMYFUNCTION("""COMPUTED_VALUE"""),45806.66666666667)</f>
        <v>45806.66667</v>
      </c>
      <c r="H354" s="1">
        <f>IFERROR(__xludf.DUMMYFUNCTION("""COMPUTED_VALUE"""),370.07)</f>
        <v>370.07</v>
      </c>
      <c r="J354" s="2">
        <f>IFERROR(__xludf.DUMMYFUNCTION("""COMPUTED_VALUE"""),45806.66666666667)</f>
        <v>45806.66667</v>
      </c>
      <c r="K354" s="1">
        <f>IFERROR(__xludf.DUMMYFUNCTION("""COMPUTED_VALUE"""),373.92)</f>
        <v>373.92</v>
      </c>
      <c r="M354" s="2">
        <f>IFERROR(__xludf.DUMMYFUNCTION("""COMPUTED_VALUE"""),45806.66666666667)</f>
        <v>45806.66667</v>
      </c>
      <c r="N354" s="1">
        <f>IFERROR(__xludf.DUMMYFUNCTION("""COMPUTED_VALUE"""),2892484.0)</f>
        <v>2892484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IFERROR(__xludf.DUMMYFUNCTION("""COMPUTED_VALUE"""),372.2)</f>
        <v>372.2</v>
      </c>
      <c r="D355" s="2">
        <f>IFERROR(__xludf.DUMMYFUNCTION("""COMPUTED_VALUE"""),45807.66666666667)</f>
        <v>45807.66667</v>
      </c>
      <c r="E355" s="1">
        <f>IFERROR(__xludf.DUMMYFUNCTION("""COMPUTED_VALUE"""),373.58)</f>
        <v>373.58</v>
      </c>
      <c r="G355" s="2">
        <f>IFERROR(__xludf.DUMMYFUNCTION("""COMPUTED_VALUE"""),45807.66666666667)</f>
        <v>45807.66667</v>
      </c>
      <c r="H355" s="1">
        <f>IFERROR(__xludf.DUMMYFUNCTION("""COMPUTED_VALUE"""),368.55)</f>
        <v>368.55</v>
      </c>
      <c r="J355" s="2">
        <f>IFERROR(__xludf.DUMMYFUNCTION("""COMPUTED_VALUE"""),45807.66666666667)</f>
        <v>45807.66667</v>
      </c>
      <c r="K355" s="1">
        <f>IFERROR(__xludf.DUMMYFUNCTION("""COMPUTED_VALUE"""),371.27)</f>
        <v>371.27</v>
      </c>
      <c r="M355" s="2">
        <f>IFERROR(__xludf.DUMMYFUNCTION("""COMPUTED_VALUE"""),45807.66666666667)</f>
        <v>45807.66667</v>
      </c>
      <c r="N355" s="1">
        <f>IFERROR(__xludf.DUMMYFUNCTION("""COMPUTED_VALUE"""),2868770.0)</f>
        <v>2868770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IFERROR(__xludf.DUMMYFUNCTION("""COMPUTED_VALUE"""),368.71)</f>
        <v>368.71</v>
      </c>
      <c r="D356" s="2">
        <f>IFERROR(__xludf.DUMMYFUNCTION("""COMPUTED_VALUE"""),45810.66666666667)</f>
        <v>45810.66667</v>
      </c>
      <c r="E356" s="1">
        <f>IFERROR(__xludf.DUMMYFUNCTION("""COMPUTED_VALUE"""),369.61)</f>
        <v>369.61</v>
      </c>
      <c r="G356" s="2">
        <f>IFERROR(__xludf.DUMMYFUNCTION("""COMPUTED_VALUE"""),45810.66666666667)</f>
        <v>45810.66667</v>
      </c>
      <c r="H356" s="1">
        <f>IFERROR(__xludf.DUMMYFUNCTION("""COMPUTED_VALUE"""),357.31)</f>
        <v>357.31</v>
      </c>
      <c r="J356" s="2">
        <f>IFERROR(__xludf.DUMMYFUNCTION("""COMPUTED_VALUE"""),45810.66666666667)</f>
        <v>45810.66667</v>
      </c>
      <c r="K356" s="1">
        <f>IFERROR(__xludf.DUMMYFUNCTION("""COMPUTED_VALUE"""),364.62)</f>
        <v>364.62</v>
      </c>
      <c r="M356" s="2">
        <f>IFERROR(__xludf.DUMMYFUNCTION("""COMPUTED_VALUE"""),45810.66666666667)</f>
        <v>45810.66667</v>
      </c>
      <c r="N356" s="1">
        <f>IFERROR(__xludf.DUMMYFUNCTION("""COMPUTED_VALUE"""),3172884.0)</f>
        <v>3172884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IFERROR(__xludf.DUMMYFUNCTION("""COMPUTED_VALUE"""),364.68)</f>
        <v>364.68</v>
      </c>
      <c r="D357" s="2">
        <f>IFERROR(__xludf.DUMMYFUNCTION("""COMPUTED_VALUE"""),45811.66666666667)</f>
        <v>45811.66667</v>
      </c>
      <c r="E357" s="1">
        <f>IFERROR(__xludf.DUMMYFUNCTION("""COMPUTED_VALUE"""),370.78)</f>
        <v>370.78</v>
      </c>
      <c r="G357" s="2">
        <f>IFERROR(__xludf.DUMMYFUNCTION("""COMPUTED_VALUE"""),45811.66666666667)</f>
        <v>45811.66667</v>
      </c>
      <c r="H357" s="1">
        <f>IFERROR(__xludf.DUMMYFUNCTION("""COMPUTED_VALUE"""),362.14)</f>
        <v>362.14</v>
      </c>
      <c r="J357" s="2">
        <f>IFERROR(__xludf.DUMMYFUNCTION("""COMPUTED_VALUE"""),45811.66666666667)</f>
        <v>45811.66667</v>
      </c>
      <c r="K357" s="1">
        <f>IFERROR(__xludf.DUMMYFUNCTION("""COMPUTED_VALUE"""),370.23)</f>
        <v>370.23</v>
      </c>
      <c r="M357" s="2">
        <f>IFERROR(__xludf.DUMMYFUNCTION("""COMPUTED_VALUE"""),45811.66666666667)</f>
        <v>45811.66667</v>
      </c>
      <c r="N357" s="1">
        <f>IFERROR(__xludf.DUMMYFUNCTION("""COMPUTED_VALUE"""),2234211.0)</f>
        <v>2234211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IFERROR(__xludf.DUMMYFUNCTION("""COMPUTED_VALUE"""),370.48)</f>
        <v>370.48</v>
      </c>
      <c r="D358" s="2">
        <f>IFERROR(__xludf.DUMMYFUNCTION("""COMPUTED_VALUE"""),45812.66666666667)</f>
        <v>45812.66667</v>
      </c>
      <c r="E358" s="1">
        <f>IFERROR(__xludf.DUMMYFUNCTION("""COMPUTED_VALUE"""),375.03)</f>
        <v>375.03</v>
      </c>
      <c r="G358" s="2">
        <f>IFERROR(__xludf.DUMMYFUNCTION("""COMPUTED_VALUE"""),45812.66666666667)</f>
        <v>45812.66667</v>
      </c>
      <c r="H358" s="1">
        <f>IFERROR(__xludf.DUMMYFUNCTION("""COMPUTED_VALUE"""),368.61)</f>
        <v>368.61</v>
      </c>
      <c r="J358" s="2">
        <f>IFERROR(__xludf.DUMMYFUNCTION("""COMPUTED_VALUE"""),45812.66666666667)</f>
        <v>45812.66667</v>
      </c>
      <c r="K358" s="1">
        <f>IFERROR(__xludf.DUMMYFUNCTION("""COMPUTED_VALUE"""),372.28)</f>
        <v>372.28</v>
      </c>
      <c r="M358" s="2">
        <f>IFERROR(__xludf.DUMMYFUNCTION("""COMPUTED_VALUE"""),45812.66666666667)</f>
        <v>45812.66667</v>
      </c>
      <c r="N358" s="1">
        <f>IFERROR(__xludf.DUMMYFUNCTION("""COMPUTED_VALUE"""),3240432.0)</f>
        <v>3240432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IFERROR(__xludf.DUMMYFUNCTION("""COMPUTED_VALUE"""),372.07)</f>
        <v>372.07</v>
      </c>
      <c r="D359" s="2">
        <f>IFERROR(__xludf.DUMMYFUNCTION("""COMPUTED_VALUE"""),45813.66666666667)</f>
        <v>45813.66667</v>
      </c>
      <c r="E359" s="1">
        <f>IFERROR(__xludf.DUMMYFUNCTION("""COMPUTED_VALUE"""),373.61)</f>
        <v>373.61</v>
      </c>
      <c r="G359" s="2">
        <f>IFERROR(__xludf.DUMMYFUNCTION("""COMPUTED_VALUE"""),45813.66666666667)</f>
        <v>45813.66667</v>
      </c>
      <c r="H359" s="1">
        <f>IFERROR(__xludf.DUMMYFUNCTION("""COMPUTED_VALUE"""),366.04)</f>
        <v>366.04</v>
      </c>
      <c r="J359" s="2">
        <f>IFERROR(__xludf.DUMMYFUNCTION("""COMPUTED_VALUE"""),45813.66666666667)</f>
        <v>45813.66667</v>
      </c>
      <c r="K359" s="1">
        <f>IFERROR(__xludf.DUMMYFUNCTION("""COMPUTED_VALUE"""),370.51)</f>
        <v>370.51</v>
      </c>
      <c r="M359" s="2">
        <f>IFERROR(__xludf.DUMMYFUNCTION("""COMPUTED_VALUE"""),45813.66666666667)</f>
        <v>45813.66667</v>
      </c>
      <c r="N359" s="1">
        <f>IFERROR(__xludf.DUMMYFUNCTION("""COMPUTED_VALUE"""),2554784.0)</f>
        <v>2554784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IFERROR(__xludf.DUMMYFUNCTION("""COMPUTED_VALUE"""),373.8)</f>
        <v>373.8</v>
      </c>
      <c r="D360" s="2">
        <f>IFERROR(__xludf.DUMMYFUNCTION("""COMPUTED_VALUE"""),45814.66666666667)</f>
        <v>45814.66667</v>
      </c>
      <c r="E360" s="1">
        <f>IFERROR(__xludf.DUMMYFUNCTION("""COMPUTED_VALUE"""),374.77)</f>
        <v>374.77</v>
      </c>
      <c r="G360" s="2">
        <f>IFERROR(__xludf.DUMMYFUNCTION("""COMPUTED_VALUE"""),45814.66666666667)</f>
        <v>45814.66667</v>
      </c>
      <c r="H360" s="1">
        <f>IFERROR(__xludf.DUMMYFUNCTION("""COMPUTED_VALUE"""),370.5)</f>
        <v>370.5</v>
      </c>
      <c r="J360" s="2">
        <f>IFERROR(__xludf.DUMMYFUNCTION("""COMPUTED_VALUE"""),45814.66666666667)</f>
        <v>45814.66667</v>
      </c>
      <c r="K360" s="1">
        <f>IFERROR(__xludf.DUMMYFUNCTION("""COMPUTED_VALUE"""),373.81)</f>
        <v>373.81</v>
      </c>
      <c r="M360" s="2">
        <f>IFERROR(__xludf.DUMMYFUNCTION("""COMPUTED_VALUE"""),45814.66666666667)</f>
        <v>45814.66667</v>
      </c>
      <c r="N360" s="1">
        <f>IFERROR(__xludf.DUMMYFUNCTION("""COMPUTED_VALUE"""),2219500.0)</f>
        <v>2219500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IFERROR(__xludf.DUMMYFUNCTION("""COMPUTED_VALUE"""),376.12)</f>
        <v>376.12</v>
      </c>
      <c r="D361" s="2">
        <f>IFERROR(__xludf.DUMMYFUNCTION("""COMPUTED_VALUE"""),45817.66666666667)</f>
        <v>45817.66667</v>
      </c>
      <c r="E361" s="1">
        <f>IFERROR(__xludf.DUMMYFUNCTION("""COMPUTED_VALUE"""),379.09)</f>
        <v>379.09</v>
      </c>
      <c r="G361" s="2">
        <f>IFERROR(__xludf.DUMMYFUNCTION("""COMPUTED_VALUE"""),45817.66666666667)</f>
        <v>45817.66667</v>
      </c>
      <c r="H361" s="1">
        <f>IFERROR(__xludf.DUMMYFUNCTION("""COMPUTED_VALUE"""),373.66)</f>
        <v>373.66</v>
      </c>
      <c r="J361" s="2">
        <f>IFERROR(__xludf.DUMMYFUNCTION("""COMPUTED_VALUE"""),45817.66666666667)</f>
        <v>45817.66667</v>
      </c>
      <c r="K361" s="1">
        <f>IFERROR(__xludf.DUMMYFUNCTION("""COMPUTED_VALUE"""),377.06)</f>
        <v>377.06</v>
      </c>
      <c r="M361" s="2">
        <f>IFERROR(__xludf.DUMMYFUNCTION("""COMPUTED_VALUE"""),45817.66666666667)</f>
        <v>45817.66667</v>
      </c>
      <c r="N361" s="1">
        <f>IFERROR(__xludf.DUMMYFUNCTION("""COMPUTED_VALUE"""),2616940.0)</f>
        <v>2616940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IFERROR(__xludf.DUMMYFUNCTION("""COMPUTED_VALUE"""),379.48)</f>
        <v>379.48</v>
      </c>
      <c r="D362" s="2">
        <f>IFERROR(__xludf.DUMMYFUNCTION("""COMPUTED_VALUE"""),45818.66666666667)</f>
        <v>45818.66667</v>
      </c>
      <c r="E362" s="1">
        <f>IFERROR(__xludf.DUMMYFUNCTION("""COMPUTED_VALUE"""),382.74)</f>
        <v>382.74</v>
      </c>
      <c r="G362" s="2">
        <f>IFERROR(__xludf.DUMMYFUNCTION("""COMPUTED_VALUE"""),45818.66666666667)</f>
        <v>45818.66667</v>
      </c>
      <c r="H362" s="1">
        <f>IFERROR(__xludf.DUMMYFUNCTION("""COMPUTED_VALUE"""),377.62)</f>
        <v>377.62</v>
      </c>
      <c r="J362" s="2">
        <f>IFERROR(__xludf.DUMMYFUNCTION("""COMPUTED_VALUE"""),45818.66666666667)</f>
        <v>45818.66667</v>
      </c>
      <c r="K362" s="1">
        <f>IFERROR(__xludf.DUMMYFUNCTION("""COMPUTED_VALUE"""),381.04)</f>
        <v>381.04</v>
      </c>
      <c r="M362" s="2">
        <f>IFERROR(__xludf.DUMMYFUNCTION("""COMPUTED_VALUE"""),45818.66666666667)</f>
        <v>45818.66667</v>
      </c>
      <c r="N362" s="1">
        <f>IFERROR(__xludf.DUMMYFUNCTION("""COMPUTED_VALUE"""),3063189.0)</f>
        <v>3063189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IFERROR(__xludf.DUMMYFUNCTION("""COMPUTED_VALUE"""),383.48)</f>
        <v>383.48</v>
      </c>
      <c r="D363" s="2">
        <f>IFERROR(__xludf.DUMMYFUNCTION("""COMPUTED_VALUE"""),45819.66666666667)</f>
        <v>45819.66667</v>
      </c>
      <c r="E363" s="1">
        <f>IFERROR(__xludf.DUMMYFUNCTION("""COMPUTED_VALUE"""),383.48)</f>
        <v>383.48</v>
      </c>
      <c r="G363" s="2">
        <f>IFERROR(__xludf.DUMMYFUNCTION("""COMPUTED_VALUE"""),45819.66666666667)</f>
        <v>45819.66667</v>
      </c>
      <c r="H363" s="1">
        <f>IFERROR(__xludf.DUMMYFUNCTION("""COMPUTED_VALUE"""),374.47)</f>
        <v>374.47</v>
      </c>
      <c r="J363" s="2">
        <f>IFERROR(__xludf.DUMMYFUNCTION("""COMPUTED_VALUE"""),45819.66666666667)</f>
        <v>45819.66667</v>
      </c>
      <c r="K363" s="1">
        <f>IFERROR(__xludf.DUMMYFUNCTION("""COMPUTED_VALUE"""),375.75)</f>
        <v>375.75</v>
      </c>
      <c r="M363" s="2">
        <f>IFERROR(__xludf.DUMMYFUNCTION("""COMPUTED_VALUE"""),45819.66666666667)</f>
        <v>45819.66667</v>
      </c>
      <c r="N363" s="1">
        <f>IFERROR(__xludf.DUMMYFUNCTION("""COMPUTED_VALUE"""),3718750.0)</f>
        <v>3718750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IFERROR(__xludf.DUMMYFUNCTION("""COMPUTED_VALUE"""),374.37)</f>
        <v>374.37</v>
      </c>
      <c r="D364" s="2">
        <f>IFERROR(__xludf.DUMMYFUNCTION("""COMPUTED_VALUE"""),45820.66666666667)</f>
        <v>45820.66667</v>
      </c>
      <c r="E364" s="1">
        <f>IFERROR(__xludf.DUMMYFUNCTION("""COMPUTED_VALUE"""),375.87)</f>
        <v>375.87</v>
      </c>
      <c r="G364" s="2">
        <f>IFERROR(__xludf.DUMMYFUNCTION("""COMPUTED_VALUE"""),45820.66666666667)</f>
        <v>45820.66667</v>
      </c>
      <c r="H364" s="1">
        <f>IFERROR(__xludf.DUMMYFUNCTION("""COMPUTED_VALUE"""),370.65)</f>
        <v>370.65</v>
      </c>
      <c r="J364" s="2">
        <f>IFERROR(__xludf.DUMMYFUNCTION("""COMPUTED_VALUE"""),45820.66666666667)</f>
        <v>45820.66667</v>
      </c>
      <c r="K364" s="1">
        <f>IFERROR(__xludf.DUMMYFUNCTION("""COMPUTED_VALUE"""),373.31)</f>
        <v>373.31</v>
      </c>
      <c r="M364" s="2">
        <f>IFERROR(__xludf.DUMMYFUNCTION("""COMPUTED_VALUE"""),45820.66666666667)</f>
        <v>45820.66667</v>
      </c>
      <c r="N364" s="1">
        <f>IFERROR(__xludf.DUMMYFUNCTION("""COMPUTED_VALUE"""),2491569.0)</f>
        <v>2491569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IFERROR(__xludf.DUMMYFUNCTION("""COMPUTED_VALUE"""),365.96)</f>
        <v>365.96</v>
      </c>
      <c r="D365" s="2">
        <f>IFERROR(__xludf.DUMMYFUNCTION("""COMPUTED_VALUE"""),45821.66666666667)</f>
        <v>45821.66667</v>
      </c>
      <c r="E365" s="1">
        <f>IFERROR(__xludf.DUMMYFUNCTION("""COMPUTED_VALUE"""),373.11)</f>
        <v>373.11</v>
      </c>
      <c r="G365" s="2">
        <f>IFERROR(__xludf.DUMMYFUNCTION("""COMPUTED_VALUE"""),45821.66666666667)</f>
        <v>45821.66667</v>
      </c>
      <c r="H365" s="1">
        <f>IFERROR(__xludf.DUMMYFUNCTION("""COMPUTED_VALUE"""),363.48)</f>
        <v>363.48</v>
      </c>
      <c r="J365" s="2">
        <f>IFERROR(__xludf.DUMMYFUNCTION("""COMPUTED_VALUE"""),45821.66666666667)</f>
        <v>45821.66667</v>
      </c>
      <c r="K365" s="1">
        <f>IFERROR(__xludf.DUMMYFUNCTION("""COMPUTED_VALUE"""),365.9)</f>
        <v>365.9</v>
      </c>
      <c r="M365" s="2">
        <f>IFERROR(__xludf.DUMMYFUNCTION("""COMPUTED_VALUE"""),45821.66666666667)</f>
        <v>45821.66667</v>
      </c>
      <c r="N365" s="1">
        <f>IFERROR(__xludf.DUMMYFUNCTION("""COMPUTED_VALUE"""),3658830.0)</f>
        <v>3658830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IFERROR(__xludf.DUMMYFUNCTION("""COMPUTED_VALUE"""),369.17)</f>
        <v>369.17</v>
      </c>
      <c r="D366" s="2">
        <f>IFERROR(__xludf.DUMMYFUNCTION("""COMPUTED_VALUE"""),45824.66666666667)</f>
        <v>45824.66667</v>
      </c>
      <c r="E366" s="1">
        <f>IFERROR(__xludf.DUMMYFUNCTION("""COMPUTED_VALUE"""),374.54)</f>
        <v>374.54</v>
      </c>
      <c r="G366" s="2">
        <f>IFERROR(__xludf.DUMMYFUNCTION("""COMPUTED_VALUE"""),45824.66666666667)</f>
        <v>45824.66667</v>
      </c>
      <c r="H366" s="1">
        <f>IFERROR(__xludf.DUMMYFUNCTION("""COMPUTED_VALUE"""),368.83)</f>
        <v>368.83</v>
      </c>
      <c r="J366" s="2">
        <f>IFERROR(__xludf.DUMMYFUNCTION("""COMPUTED_VALUE"""),45824.66666666667)</f>
        <v>45824.66667</v>
      </c>
      <c r="K366" s="1">
        <f>IFERROR(__xludf.DUMMYFUNCTION("""COMPUTED_VALUE"""),372.6)</f>
        <v>372.6</v>
      </c>
      <c r="M366" s="2">
        <f>IFERROR(__xludf.DUMMYFUNCTION("""COMPUTED_VALUE"""),45824.66666666667)</f>
        <v>45824.66667</v>
      </c>
      <c r="N366" s="1">
        <f>IFERROR(__xludf.DUMMYFUNCTION("""COMPUTED_VALUE"""),3329644.0)</f>
        <v>3329644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IFERROR(__xludf.DUMMYFUNCTION("""COMPUTED_VALUE"""),368.98)</f>
        <v>368.98</v>
      </c>
      <c r="D367" s="2">
        <f>IFERROR(__xludf.DUMMYFUNCTION("""COMPUTED_VALUE"""),45825.66666666667)</f>
        <v>45825.66667</v>
      </c>
      <c r="E367" s="1">
        <f>IFERROR(__xludf.DUMMYFUNCTION("""COMPUTED_VALUE"""),373.17)</f>
        <v>373.17</v>
      </c>
      <c r="G367" s="2">
        <f>IFERROR(__xludf.DUMMYFUNCTION("""COMPUTED_VALUE"""),45825.66666666667)</f>
        <v>45825.66667</v>
      </c>
      <c r="H367" s="1">
        <f>IFERROR(__xludf.DUMMYFUNCTION("""COMPUTED_VALUE"""),363.83)</f>
        <v>363.83</v>
      </c>
      <c r="J367" s="2">
        <f>IFERROR(__xludf.DUMMYFUNCTION("""COMPUTED_VALUE"""),45825.66666666667)</f>
        <v>45825.66667</v>
      </c>
      <c r="K367" s="1">
        <f>IFERROR(__xludf.DUMMYFUNCTION("""COMPUTED_VALUE"""),365.15)</f>
        <v>365.15</v>
      </c>
      <c r="M367" s="2">
        <f>IFERROR(__xludf.DUMMYFUNCTION("""COMPUTED_VALUE"""),45825.66666666667)</f>
        <v>45825.66667</v>
      </c>
      <c r="N367" s="1">
        <f>IFERROR(__xludf.DUMMYFUNCTION("""COMPUTED_VALUE"""),3354720.0)</f>
        <v>3354720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IFERROR(__xludf.DUMMYFUNCTION("""COMPUTED_VALUE"""),365.5)</f>
        <v>365.5</v>
      </c>
      <c r="D368" s="2">
        <f>IFERROR(__xludf.DUMMYFUNCTION("""COMPUTED_VALUE"""),45826.66666666667)</f>
        <v>45826.66667</v>
      </c>
      <c r="E368" s="1">
        <f>IFERROR(__xludf.DUMMYFUNCTION("""COMPUTED_VALUE"""),374.2)</f>
        <v>374.2</v>
      </c>
      <c r="G368" s="2">
        <f>IFERROR(__xludf.DUMMYFUNCTION("""COMPUTED_VALUE"""),45826.66666666667)</f>
        <v>45826.66667</v>
      </c>
      <c r="H368" s="1">
        <f>IFERROR(__xludf.DUMMYFUNCTION("""COMPUTED_VALUE"""),364.62)</f>
        <v>364.62</v>
      </c>
      <c r="J368" s="2">
        <f>IFERROR(__xludf.DUMMYFUNCTION("""COMPUTED_VALUE"""),45826.66666666667)</f>
        <v>45826.66667</v>
      </c>
      <c r="K368" s="1">
        <f>IFERROR(__xludf.DUMMYFUNCTION("""COMPUTED_VALUE"""),368.21)</f>
        <v>368.21</v>
      </c>
      <c r="M368" s="2">
        <f>IFERROR(__xludf.DUMMYFUNCTION("""COMPUTED_VALUE"""),45826.66666666667)</f>
        <v>45826.66667</v>
      </c>
      <c r="N368" s="1">
        <f>IFERROR(__xludf.DUMMYFUNCTION("""COMPUTED_VALUE"""),3437261.0)</f>
        <v>3437261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IFERROR(__xludf.DUMMYFUNCTION("""COMPUTED_VALUE"""),368.21)</f>
        <v>368.21</v>
      </c>
      <c r="D369" s="2">
        <f>IFERROR(__xludf.DUMMYFUNCTION("""COMPUTED_VALUE"""),45828.66666666667)</f>
        <v>45828.66667</v>
      </c>
      <c r="E369" s="1">
        <f>IFERROR(__xludf.DUMMYFUNCTION("""COMPUTED_VALUE"""),372.23)</f>
        <v>372.23</v>
      </c>
      <c r="G369" s="2">
        <f>IFERROR(__xludf.DUMMYFUNCTION("""COMPUTED_VALUE"""),45828.66666666667)</f>
        <v>45828.66667</v>
      </c>
      <c r="H369" s="1">
        <f>IFERROR(__xludf.DUMMYFUNCTION("""COMPUTED_VALUE"""),367.87)</f>
        <v>367.87</v>
      </c>
      <c r="J369" s="2">
        <f>IFERROR(__xludf.DUMMYFUNCTION("""COMPUTED_VALUE"""),45828.66666666667)</f>
        <v>45828.66667</v>
      </c>
      <c r="K369" s="1">
        <f>IFERROR(__xludf.DUMMYFUNCTION("""COMPUTED_VALUE"""),371.12)</f>
        <v>371.12</v>
      </c>
      <c r="M369" s="2">
        <f>IFERROR(__xludf.DUMMYFUNCTION("""COMPUTED_VALUE"""),45828.66666666667)</f>
        <v>45828.66667</v>
      </c>
      <c r="N369" s="1">
        <f>IFERROR(__xludf.DUMMYFUNCTION("""COMPUTED_VALUE"""),3241090.0)</f>
        <v>3241090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IFERROR(__xludf.DUMMYFUNCTION("""COMPUTED_VALUE"""),369.89)</f>
        <v>369.89</v>
      </c>
      <c r="D370" s="2">
        <f>IFERROR(__xludf.DUMMYFUNCTION("""COMPUTED_VALUE"""),45831.66666666667)</f>
        <v>45831.66667</v>
      </c>
      <c r="E370" s="1">
        <f>IFERROR(__xludf.DUMMYFUNCTION("""COMPUTED_VALUE"""),378.12)</f>
        <v>378.12</v>
      </c>
      <c r="G370" s="2">
        <f>IFERROR(__xludf.DUMMYFUNCTION("""COMPUTED_VALUE"""),45831.66666666667)</f>
        <v>45831.66667</v>
      </c>
      <c r="H370" s="1">
        <f>IFERROR(__xludf.DUMMYFUNCTION("""COMPUTED_VALUE"""),365.03)</f>
        <v>365.03</v>
      </c>
      <c r="J370" s="2">
        <f>IFERROR(__xludf.DUMMYFUNCTION("""COMPUTED_VALUE"""),45831.66666666667)</f>
        <v>45831.66667</v>
      </c>
      <c r="K370" s="1">
        <f>IFERROR(__xludf.DUMMYFUNCTION("""COMPUTED_VALUE"""),377.99)</f>
        <v>377.99</v>
      </c>
      <c r="M370" s="2">
        <f>IFERROR(__xludf.DUMMYFUNCTION("""COMPUTED_VALUE"""),45831.66666666667)</f>
        <v>45831.66667</v>
      </c>
      <c r="N370" s="1">
        <f>IFERROR(__xludf.DUMMYFUNCTION("""COMPUTED_VALUE"""),2856851.0)</f>
        <v>2856851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IFERROR(__xludf.DUMMYFUNCTION("""COMPUTED_VALUE"""),378.68)</f>
        <v>378.68</v>
      </c>
      <c r="D371" s="2">
        <f>IFERROR(__xludf.DUMMYFUNCTION("""COMPUTED_VALUE"""),45832.66666666667)</f>
        <v>45832.66667</v>
      </c>
      <c r="E371" s="1">
        <f>IFERROR(__xludf.DUMMYFUNCTION("""COMPUTED_VALUE"""),384.98)</f>
        <v>384.98</v>
      </c>
      <c r="G371" s="2">
        <f>IFERROR(__xludf.DUMMYFUNCTION("""COMPUTED_VALUE"""),45832.66666666667)</f>
        <v>45832.66667</v>
      </c>
      <c r="H371" s="1">
        <f>IFERROR(__xludf.DUMMYFUNCTION("""COMPUTED_VALUE"""),377.86)</f>
        <v>377.86</v>
      </c>
      <c r="J371" s="2">
        <f>IFERROR(__xludf.DUMMYFUNCTION("""COMPUTED_VALUE"""),45832.66666666667)</f>
        <v>45832.66667</v>
      </c>
      <c r="K371" s="1">
        <f>IFERROR(__xludf.DUMMYFUNCTION("""COMPUTED_VALUE"""),383.54)</f>
        <v>383.54</v>
      </c>
      <c r="M371" s="2">
        <f>IFERROR(__xludf.DUMMYFUNCTION("""COMPUTED_VALUE"""),45832.66666666667)</f>
        <v>45832.66667</v>
      </c>
      <c r="N371" s="1">
        <f>IFERROR(__xludf.DUMMYFUNCTION("""COMPUTED_VALUE"""),2578019.0)</f>
        <v>2578019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IFERROR(__xludf.DUMMYFUNCTION("""COMPUTED_VALUE"""),381.55)</f>
        <v>381.55</v>
      </c>
      <c r="D372" s="2">
        <f>IFERROR(__xludf.DUMMYFUNCTION("""COMPUTED_VALUE"""),45833.66666666667)</f>
        <v>45833.66667</v>
      </c>
      <c r="E372" s="1">
        <f>IFERROR(__xludf.DUMMYFUNCTION("""COMPUTED_VALUE"""),381.55)</f>
        <v>381.55</v>
      </c>
      <c r="G372" s="2">
        <f>IFERROR(__xludf.DUMMYFUNCTION("""COMPUTED_VALUE"""),45833.66666666667)</f>
        <v>45833.66667</v>
      </c>
      <c r="H372" s="1">
        <f>IFERROR(__xludf.DUMMYFUNCTION("""COMPUTED_VALUE"""),375.78)</f>
        <v>375.78</v>
      </c>
      <c r="J372" s="2">
        <f>IFERROR(__xludf.DUMMYFUNCTION("""COMPUTED_VALUE"""),45833.66666666667)</f>
        <v>45833.66667</v>
      </c>
      <c r="K372" s="1">
        <f>IFERROR(__xludf.DUMMYFUNCTION("""COMPUTED_VALUE"""),376.28)</f>
        <v>376.28</v>
      </c>
      <c r="M372" s="2">
        <f>IFERROR(__xludf.DUMMYFUNCTION("""COMPUTED_VALUE"""),45833.66666666667)</f>
        <v>45833.66667</v>
      </c>
      <c r="N372" s="1">
        <f>IFERROR(__xludf.DUMMYFUNCTION("""COMPUTED_VALUE"""),2710967.0)</f>
        <v>2710967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IFERROR(__xludf.DUMMYFUNCTION("""COMPUTED_VALUE"""),378.23)</f>
        <v>378.23</v>
      </c>
      <c r="D373" s="2">
        <f>IFERROR(__xludf.DUMMYFUNCTION("""COMPUTED_VALUE"""),45834.66666666667)</f>
        <v>45834.66667</v>
      </c>
      <c r="E373" s="1">
        <f>IFERROR(__xludf.DUMMYFUNCTION("""COMPUTED_VALUE"""),381.1)</f>
        <v>381.1</v>
      </c>
      <c r="G373" s="2">
        <f>IFERROR(__xludf.DUMMYFUNCTION("""COMPUTED_VALUE"""),45834.66666666667)</f>
        <v>45834.66667</v>
      </c>
      <c r="H373" s="1">
        <f>IFERROR(__xludf.DUMMYFUNCTION("""COMPUTED_VALUE"""),375.05)</f>
        <v>375.05</v>
      </c>
      <c r="J373" s="2">
        <f>IFERROR(__xludf.DUMMYFUNCTION("""COMPUTED_VALUE"""),45834.66666666667)</f>
        <v>45834.66667</v>
      </c>
      <c r="K373" s="1">
        <f>IFERROR(__xludf.DUMMYFUNCTION("""COMPUTED_VALUE"""),380.62)</f>
        <v>380.62</v>
      </c>
      <c r="M373" s="2">
        <f>IFERROR(__xludf.DUMMYFUNCTION("""COMPUTED_VALUE"""),45834.66666666667)</f>
        <v>45834.66667</v>
      </c>
      <c r="N373" s="1">
        <f>IFERROR(__xludf.DUMMYFUNCTION("""COMPUTED_VALUE"""),2596478.0)</f>
        <v>2596478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IFERROR(__xludf.DUMMYFUNCTION("""COMPUTED_VALUE"""),382.1)</f>
        <v>382.1</v>
      </c>
      <c r="D374" s="2">
        <f>IFERROR(__xludf.DUMMYFUNCTION("""COMPUTED_VALUE"""),45835.66666666667)</f>
        <v>45835.66667</v>
      </c>
      <c r="E374" s="1">
        <f>IFERROR(__xludf.DUMMYFUNCTION("""COMPUTED_VALUE"""),389.65)</f>
        <v>389.65</v>
      </c>
      <c r="G374" s="2">
        <f>IFERROR(__xludf.DUMMYFUNCTION("""COMPUTED_VALUE"""),45835.66666666667)</f>
        <v>45835.66667</v>
      </c>
      <c r="H374" s="1">
        <f>IFERROR(__xludf.DUMMYFUNCTION("""COMPUTED_VALUE"""),382.1)</f>
        <v>382.1</v>
      </c>
      <c r="J374" s="2">
        <f>IFERROR(__xludf.DUMMYFUNCTION("""COMPUTED_VALUE"""),45835.66666666667)</f>
        <v>45835.66667</v>
      </c>
      <c r="K374" s="1">
        <f>IFERROR(__xludf.DUMMYFUNCTION("""COMPUTED_VALUE"""),385.75)</f>
        <v>385.75</v>
      </c>
      <c r="M374" s="2">
        <f>IFERROR(__xludf.DUMMYFUNCTION("""COMPUTED_VALUE"""),45835.66666666667)</f>
        <v>45835.66667</v>
      </c>
      <c r="N374" s="1">
        <f>IFERROR(__xludf.DUMMYFUNCTION("""COMPUTED_VALUE"""),4441901.0)</f>
        <v>4441901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IFERROR(__xludf.DUMMYFUNCTION("""COMPUTED_VALUE"""),385.85)</f>
        <v>385.85</v>
      </c>
      <c r="D375" s="2">
        <f>IFERROR(__xludf.DUMMYFUNCTION("""COMPUTED_VALUE"""),45838.66666666667)</f>
        <v>45838.66667</v>
      </c>
      <c r="E375" s="1">
        <f>IFERROR(__xludf.DUMMYFUNCTION("""COMPUTED_VALUE"""),388.58)</f>
        <v>388.58</v>
      </c>
      <c r="G375" s="2">
        <f>IFERROR(__xludf.DUMMYFUNCTION("""COMPUTED_VALUE"""),45838.66666666667)</f>
        <v>45838.66667</v>
      </c>
      <c r="H375" s="1">
        <f>IFERROR(__xludf.DUMMYFUNCTION("""COMPUTED_VALUE"""),384.13)</f>
        <v>384.13</v>
      </c>
      <c r="J375" s="2">
        <f>IFERROR(__xludf.DUMMYFUNCTION("""COMPUTED_VALUE"""),45838.66666666667)</f>
        <v>45838.66667</v>
      </c>
      <c r="K375" s="1">
        <f>IFERROR(__xludf.DUMMYFUNCTION("""COMPUTED_VALUE"""),387.91)</f>
        <v>387.91</v>
      </c>
      <c r="M375" s="2">
        <f>IFERROR(__xludf.DUMMYFUNCTION("""COMPUTED_VALUE"""),45838.66666666667)</f>
        <v>45838.66667</v>
      </c>
      <c r="N375" s="1">
        <f>IFERROR(__xludf.DUMMYFUNCTION("""COMPUTED_VALUE"""),2790169.0)</f>
        <v>2790169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IFERROR(__xludf.DUMMYFUNCTION("""COMPUTED_VALUE"""),385.67)</f>
        <v>385.67</v>
      </c>
      <c r="D376" s="2">
        <f>IFERROR(__xludf.DUMMYFUNCTION("""COMPUTED_VALUE"""),45839.66666666667)</f>
        <v>45839.66667</v>
      </c>
      <c r="E376" s="1">
        <f>IFERROR(__xludf.DUMMYFUNCTION("""COMPUTED_VALUE"""),406.39)</f>
        <v>406.39</v>
      </c>
      <c r="G376" s="2">
        <f>IFERROR(__xludf.DUMMYFUNCTION("""COMPUTED_VALUE"""),45839.66666666667)</f>
        <v>45839.66667</v>
      </c>
      <c r="H376" s="1">
        <f>IFERROR(__xludf.DUMMYFUNCTION("""COMPUTED_VALUE"""),384.98)</f>
        <v>384.98</v>
      </c>
      <c r="J376" s="2">
        <f>IFERROR(__xludf.DUMMYFUNCTION("""COMPUTED_VALUE"""),45839.66666666667)</f>
        <v>45839.66667</v>
      </c>
      <c r="K376" s="1">
        <f>IFERROR(__xludf.DUMMYFUNCTION("""COMPUTED_VALUE"""),399.37)</f>
        <v>399.37</v>
      </c>
      <c r="M376" s="2">
        <f>IFERROR(__xludf.DUMMYFUNCTION("""COMPUTED_VALUE"""),45839.66666666667)</f>
        <v>45839.66667</v>
      </c>
      <c r="N376" s="1">
        <f>IFERROR(__xludf.DUMMYFUNCTION("""COMPUTED_VALUE"""),3839211.0)</f>
        <v>3839211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IFERROR(__xludf.DUMMYFUNCTION("""COMPUTED_VALUE"""),403.41)</f>
        <v>403.41</v>
      </c>
      <c r="D377" s="2">
        <f>IFERROR(__xludf.DUMMYFUNCTION("""COMPUTED_VALUE"""),45840.66666666667)</f>
        <v>45840.66667</v>
      </c>
      <c r="E377" s="1">
        <f>IFERROR(__xludf.DUMMYFUNCTION("""COMPUTED_VALUE"""),412.08)</f>
        <v>412.08</v>
      </c>
      <c r="G377" s="2">
        <f>IFERROR(__xludf.DUMMYFUNCTION("""COMPUTED_VALUE"""),45840.66666666667)</f>
        <v>45840.66667</v>
      </c>
      <c r="H377" s="1">
        <f>IFERROR(__xludf.DUMMYFUNCTION("""COMPUTED_VALUE"""),399.47)</f>
        <v>399.47</v>
      </c>
      <c r="J377" s="2">
        <f>IFERROR(__xludf.DUMMYFUNCTION("""COMPUTED_VALUE"""),45840.66666666667)</f>
        <v>45840.66667</v>
      </c>
      <c r="K377" s="1">
        <f>IFERROR(__xludf.DUMMYFUNCTION("""COMPUTED_VALUE"""),409.69)</f>
        <v>409.69</v>
      </c>
      <c r="M377" s="2">
        <f>IFERROR(__xludf.DUMMYFUNCTION("""COMPUTED_VALUE"""),45840.66666666667)</f>
        <v>45840.66667</v>
      </c>
      <c r="N377" s="1">
        <f>IFERROR(__xludf.DUMMYFUNCTION("""COMPUTED_VALUE"""),5112301.0)</f>
        <v>5112301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IFERROR(__xludf.DUMMYFUNCTION("""COMPUTED_VALUE"""),410.88)</f>
        <v>410.88</v>
      </c>
      <c r="D378" s="2">
        <f>IFERROR(__xludf.DUMMYFUNCTION("""COMPUTED_VALUE"""),45841.54166666667)</f>
        <v>45841.54167</v>
      </c>
      <c r="E378" s="1">
        <f>IFERROR(__xludf.DUMMYFUNCTION("""COMPUTED_VALUE"""),411.88)</f>
        <v>411.88</v>
      </c>
      <c r="G378" s="2">
        <f>IFERROR(__xludf.DUMMYFUNCTION("""COMPUTED_VALUE"""),45841.54166666667)</f>
        <v>45841.54167</v>
      </c>
      <c r="H378" s="1">
        <f>IFERROR(__xludf.DUMMYFUNCTION("""COMPUTED_VALUE"""),407.65)</f>
        <v>407.65</v>
      </c>
      <c r="J378" s="2">
        <f>IFERROR(__xludf.DUMMYFUNCTION("""COMPUTED_VALUE"""),45841.54166666667)</f>
        <v>45841.54167</v>
      </c>
      <c r="K378" s="1">
        <f>IFERROR(__xludf.DUMMYFUNCTION("""COMPUTED_VALUE"""),409.8)</f>
        <v>409.8</v>
      </c>
      <c r="M378" s="2">
        <f>IFERROR(__xludf.DUMMYFUNCTION("""COMPUTED_VALUE"""),45841.54166666667)</f>
        <v>45841.54167</v>
      </c>
      <c r="N378" s="1">
        <f>IFERROR(__xludf.DUMMYFUNCTION("""COMPUTED_VALUE"""),2193924.0)</f>
        <v>2193924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IFERROR(__xludf.DUMMYFUNCTION("""COMPUTED_VALUE"""),409.8)</f>
        <v>409.8</v>
      </c>
      <c r="D379" s="2">
        <f>IFERROR(__xludf.DUMMYFUNCTION("""COMPUTED_VALUE"""),45845.66666666667)</f>
        <v>45845.66667</v>
      </c>
      <c r="E379" s="1">
        <f>IFERROR(__xludf.DUMMYFUNCTION("""COMPUTED_VALUE"""),409.83)</f>
        <v>409.83</v>
      </c>
      <c r="G379" s="2">
        <f>IFERROR(__xludf.DUMMYFUNCTION("""COMPUTED_VALUE"""),45845.66666666667)</f>
        <v>45845.66667</v>
      </c>
      <c r="H379" s="1">
        <f>IFERROR(__xludf.DUMMYFUNCTION("""COMPUTED_VALUE"""),402.7)</f>
        <v>402.7</v>
      </c>
      <c r="J379" s="2">
        <f>IFERROR(__xludf.DUMMYFUNCTION("""COMPUTED_VALUE"""),45845.66666666667)</f>
        <v>45845.66667</v>
      </c>
      <c r="K379" s="1">
        <f>IFERROR(__xludf.DUMMYFUNCTION("""COMPUTED_VALUE"""),406.32)</f>
        <v>406.32</v>
      </c>
      <c r="M379" s="2">
        <f>IFERROR(__xludf.DUMMYFUNCTION("""COMPUTED_VALUE"""),45845.66666666667)</f>
        <v>45845.66667</v>
      </c>
      <c r="N379" s="1">
        <f>IFERROR(__xludf.DUMMYFUNCTION("""COMPUTED_VALUE"""),3182684.0)</f>
        <v>3182684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IFERROR(__xludf.DUMMYFUNCTION("""COMPUTED_VALUE"""),407.36)</f>
        <v>407.36</v>
      </c>
      <c r="D380" s="2">
        <f>IFERROR(__xludf.DUMMYFUNCTION("""COMPUTED_VALUE"""),45846.66666666667)</f>
        <v>45846.66667</v>
      </c>
      <c r="E380" s="1">
        <f>IFERROR(__xludf.DUMMYFUNCTION("""COMPUTED_VALUE"""),409.82)</f>
        <v>409.82</v>
      </c>
      <c r="G380" s="2">
        <f>IFERROR(__xludf.DUMMYFUNCTION("""COMPUTED_VALUE"""),45846.66666666667)</f>
        <v>45846.66667</v>
      </c>
      <c r="H380" s="1">
        <f>IFERROR(__xludf.DUMMYFUNCTION("""COMPUTED_VALUE"""),403.92)</f>
        <v>403.92</v>
      </c>
      <c r="J380" s="2">
        <f>IFERROR(__xludf.DUMMYFUNCTION("""COMPUTED_VALUE"""),45846.66666666667)</f>
        <v>45846.66667</v>
      </c>
      <c r="K380" s="1">
        <f>IFERROR(__xludf.DUMMYFUNCTION("""COMPUTED_VALUE"""),407.38)</f>
        <v>407.38</v>
      </c>
      <c r="M380" s="2">
        <f>IFERROR(__xludf.DUMMYFUNCTION("""COMPUTED_VALUE"""),45846.66666666667)</f>
        <v>45846.66667</v>
      </c>
      <c r="N380" s="1">
        <f>IFERROR(__xludf.DUMMYFUNCTION("""COMPUTED_VALUE"""),3712218.0)</f>
        <v>3712218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IFERROR(__xludf.DUMMYFUNCTION("""COMPUTED_VALUE"""),407.38)</f>
        <v>407.38</v>
      </c>
      <c r="D381" s="2">
        <f>IFERROR(__xludf.DUMMYFUNCTION("""COMPUTED_VALUE"""),45847.66666666667)</f>
        <v>45847.66667</v>
      </c>
      <c r="E381" s="1">
        <f>IFERROR(__xludf.DUMMYFUNCTION("""COMPUTED_VALUE"""),419.08)</f>
        <v>419.08</v>
      </c>
      <c r="G381" s="2">
        <f>IFERROR(__xludf.DUMMYFUNCTION("""COMPUTED_VALUE"""),45847.66666666667)</f>
        <v>45847.66667</v>
      </c>
      <c r="H381" s="1">
        <f>IFERROR(__xludf.DUMMYFUNCTION("""COMPUTED_VALUE"""),406.81)</f>
        <v>406.81</v>
      </c>
      <c r="J381" s="2">
        <f>IFERROR(__xludf.DUMMYFUNCTION("""COMPUTED_VALUE"""),45847.66666666667)</f>
        <v>45847.66667</v>
      </c>
      <c r="K381" s="1">
        <f>IFERROR(__xludf.DUMMYFUNCTION("""COMPUTED_VALUE"""),418.52)</f>
        <v>418.52</v>
      </c>
      <c r="M381" s="2">
        <f>IFERROR(__xludf.DUMMYFUNCTION("""COMPUTED_VALUE"""),45847.66666666667)</f>
        <v>45847.66667</v>
      </c>
      <c r="N381" s="1">
        <f>IFERROR(__xludf.DUMMYFUNCTION("""COMPUTED_VALUE"""),3974197.0)</f>
        <v>3974197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IFERROR(__xludf.DUMMYFUNCTION("""COMPUTED_VALUE"""),417.93)</f>
        <v>417.93</v>
      </c>
      <c r="D382" s="2">
        <f>IFERROR(__xludf.DUMMYFUNCTION("""COMPUTED_VALUE"""),45848.66666666667)</f>
        <v>45848.66667</v>
      </c>
      <c r="E382" s="1">
        <f>IFERROR(__xludf.DUMMYFUNCTION("""COMPUTED_VALUE"""),425.4)</f>
        <v>425.4</v>
      </c>
      <c r="G382" s="2">
        <f>IFERROR(__xludf.DUMMYFUNCTION("""COMPUTED_VALUE"""),45848.66666666667)</f>
        <v>45848.66667</v>
      </c>
      <c r="H382" s="1">
        <f>IFERROR(__xludf.DUMMYFUNCTION("""COMPUTED_VALUE"""),415.7)</f>
        <v>415.7</v>
      </c>
      <c r="J382" s="2">
        <f>IFERROR(__xludf.DUMMYFUNCTION("""COMPUTED_VALUE"""),45848.66666666667)</f>
        <v>45848.66667</v>
      </c>
      <c r="K382" s="1">
        <f>IFERROR(__xludf.DUMMYFUNCTION("""COMPUTED_VALUE"""),417.29)</f>
        <v>417.29</v>
      </c>
      <c r="M382" s="2">
        <f>IFERROR(__xludf.DUMMYFUNCTION("""COMPUTED_VALUE"""),45848.66666666667)</f>
        <v>45848.66667</v>
      </c>
      <c r="N382" s="1">
        <f>IFERROR(__xludf.DUMMYFUNCTION("""COMPUTED_VALUE"""),3984904.0)</f>
        <v>3984904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IFERROR(__xludf.DUMMYFUNCTION("""COMPUTED_VALUE"""),416.53)</f>
        <v>416.53</v>
      </c>
      <c r="D383" s="2">
        <f>IFERROR(__xludf.DUMMYFUNCTION("""COMPUTED_VALUE"""),45849.66666666667)</f>
        <v>45849.66667</v>
      </c>
      <c r="E383" s="1">
        <f>IFERROR(__xludf.DUMMYFUNCTION("""COMPUTED_VALUE"""),417.67)</f>
        <v>417.67</v>
      </c>
      <c r="G383" s="2">
        <f>IFERROR(__xludf.DUMMYFUNCTION("""COMPUTED_VALUE"""),45849.66666666667)</f>
        <v>45849.66667</v>
      </c>
      <c r="H383" s="1">
        <f>IFERROR(__xludf.DUMMYFUNCTION("""COMPUTED_VALUE"""),407.88)</f>
        <v>407.88</v>
      </c>
      <c r="J383" s="2">
        <f>IFERROR(__xludf.DUMMYFUNCTION("""COMPUTED_VALUE"""),45849.66666666667)</f>
        <v>45849.66667</v>
      </c>
      <c r="K383" s="1">
        <f>IFERROR(__xludf.DUMMYFUNCTION("""COMPUTED_VALUE"""),408.67)</f>
        <v>408.67</v>
      </c>
      <c r="M383" s="2">
        <f>IFERROR(__xludf.DUMMYFUNCTION("""COMPUTED_VALUE"""),45849.66666666667)</f>
        <v>45849.66667</v>
      </c>
      <c r="N383" s="1">
        <f>IFERROR(__xludf.DUMMYFUNCTION("""COMPUTED_VALUE"""),2836654.0)</f>
        <v>2836654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IFERROR(__xludf.DUMMYFUNCTION("""COMPUTED_VALUE"""),406.36)</f>
        <v>406.36</v>
      </c>
      <c r="D384" s="2">
        <f>IFERROR(__xludf.DUMMYFUNCTION("""COMPUTED_VALUE"""),45852.66666666667)</f>
        <v>45852.66667</v>
      </c>
      <c r="E384" s="1">
        <f>IFERROR(__xludf.DUMMYFUNCTION("""COMPUTED_VALUE"""),413.1)</f>
        <v>413.1</v>
      </c>
      <c r="G384" s="2">
        <f>IFERROR(__xludf.DUMMYFUNCTION("""COMPUTED_VALUE"""),45852.66666666667)</f>
        <v>45852.66667</v>
      </c>
      <c r="H384" s="1">
        <f>IFERROR(__xludf.DUMMYFUNCTION("""COMPUTED_VALUE"""),406.16)</f>
        <v>406.16</v>
      </c>
      <c r="J384" s="2">
        <f>IFERROR(__xludf.DUMMYFUNCTION("""COMPUTED_VALUE"""),45852.66666666667)</f>
        <v>45852.66667</v>
      </c>
      <c r="K384" s="1">
        <f>IFERROR(__xludf.DUMMYFUNCTION("""COMPUTED_VALUE"""),411.6)</f>
        <v>411.6</v>
      </c>
      <c r="M384" s="2">
        <f>IFERROR(__xludf.DUMMYFUNCTION("""COMPUTED_VALUE"""),45852.66666666667)</f>
        <v>45852.66667</v>
      </c>
      <c r="N384" s="1">
        <f>IFERROR(__xludf.DUMMYFUNCTION("""COMPUTED_VALUE"""),2661392.0)</f>
        <v>2661392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IFERROR(__xludf.DUMMYFUNCTION("""COMPUTED_VALUE"""),412.93)</f>
        <v>412.93</v>
      </c>
      <c r="D385" s="2">
        <f>IFERROR(__xludf.DUMMYFUNCTION("""COMPUTED_VALUE"""),45853.66666666667)</f>
        <v>45853.66667</v>
      </c>
      <c r="E385" s="1">
        <f>IFERROR(__xludf.DUMMYFUNCTION("""COMPUTED_VALUE"""),413.62)</f>
        <v>413.62</v>
      </c>
      <c r="G385" s="2">
        <f>IFERROR(__xludf.DUMMYFUNCTION("""COMPUTED_VALUE"""),45853.66666666667)</f>
        <v>45853.66667</v>
      </c>
      <c r="H385" s="1">
        <f>IFERROR(__xludf.DUMMYFUNCTION("""COMPUTED_VALUE"""),399.67)</f>
        <v>399.67</v>
      </c>
      <c r="J385" s="2">
        <f>IFERROR(__xludf.DUMMYFUNCTION("""COMPUTED_VALUE"""),45853.66666666667)</f>
        <v>45853.66667</v>
      </c>
      <c r="K385" s="1">
        <f>IFERROR(__xludf.DUMMYFUNCTION("""COMPUTED_VALUE"""),400.06)</f>
        <v>400.06</v>
      </c>
      <c r="M385" s="2">
        <f>IFERROR(__xludf.DUMMYFUNCTION("""COMPUTED_VALUE"""),45853.66666666667)</f>
        <v>45853.66667</v>
      </c>
      <c r="N385" s="1">
        <f>IFERROR(__xludf.DUMMYFUNCTION("""COMPUTED_VALUE"""),2528290.0)</f>
        <v>2528290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IFERROR(__xludf.DUMMYFUNCTION("""COMPUTED_VALUE"""),401.31)</f>
        <v>401.31</v>
      </c>
      <c r="D386" s="2">
        <f>IFERROR(__xludf.DUMMYFUNCTION("""COMPUTED_VALUE"""),45854.66666666667)</f>
        <v>45854.66667</v>
      </c>
      <c r="E386" s="1">
        <f>IFERROR(__xludf.DUMMYFUNCTION("""COMPUTED_VALUE"""),404.31)</f>
        <v>404.31</v>
      </c>
      <c r="G386" s="2">
        <f>IFERROR(__xludf.DUMMYFUNCTION("""COMPUTED_VALUE"""),45854.66666666667)</f>
        <v>45854.66667</v>
      </c>
      <c r="H386" s="1">
        <f>IFERROR(__xludf.DUMMYFUNCTION("""COMPUTED_VALUE"""),394.41)</f>
        <v>394.41</v>
      </c>
      <c r="J386" s="2">
        <f>IFERROR(__xludf.DUMMYFUNCTION("""COMPUTED_VALUE"""),45854.66666666667)</f>
        <v>45854.66667</v>
      </c>
      <c r="K386" s="1">
        <f>IFERROR(__xludf.DUMMYFUNCTION("""COMPUTED_VALUE"""),404.05)</f>
        <v>404.05</v>
      </c>
      <c r="M386" s="2">
        <f>IFERROR(__xludf.DUMMYFUNCTION("""COMPUTED_VALUE"""),45854.66666666667)</f>
        <v>45854.66667</v>
      </c>
      <c r="N386" s="1">
        <f>IFERROR(__xludf.DUMMYFUNCTION("""COMPUTED_VALUE"""),2730994.0)</f>
        <v>2730994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IFERROR(__xludf.DUMMYFUNCTION("""COMPUTED_VALUE"""),404.02)</f>
        <v>404.02</v>
      </c>
      <c r="D387" s="2">
        <f>IFERROR(__xludf.DUMMYFUNCTION("""COMPUTED_VALUE"""),45855.66666666667)</f>
        <v>45855.66667</v>
      </c>
      <c r="E387" s="1">
        <f>IFERROR(__xludf.DUMMYFUNCTION("""COMPUTED_VALUE"""),413.87)</f>
        <v>413.87</v>
      </c>
      <c r="G387" s="2">
        <f>IFERROR(__xludf.DUMMYFUNCTION("""COMPUTED_VALUE"""),45855.66666666667)</f>
        <v>45855.66667</v>
      </c>
      <c r="H387" s="1">
        <f>IFERROR(__xludf.DUMMYFUNCTION("""COMPUTED_VALUE"""),403.96)</f>
        <v>403.96</v>
      </c>
      <c r="J387" s="2">
        <f>IFERROR(__xludf.DUMMYFUNCTION("""COMPUTED_VALUE"""),45855.66666666667)</f>
        <v>45855.66667</v>
      </c>
      <c r="K387" s="1">
        <f>IFERROR(__xludf.DUMMYFUNCTION("""COMPUTED_VALUE"""),413.43)</f>
        <v>413.43</v>
      </c>
      <c r="M387" s="2">
        <f>IFERROR(__xludf.DUMMYFUNCTION("""COMPUTED_VALUE"""),45855.66666666667)</f>
        <v>45855.66667</v>
      </c>
      <c r="N387" s="1">
        <f>IFERROR(__xludf.DUMMYFUNCTION("""COMPUTED_VALUE"""),2981817.0)</f>
        <v>2981817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IFERROR(__xludf.DUMMYFUNCTION("""COMPUTED_VALUE"""),414.25)</f>
        <v>414.25</v>
      </c>
      <c r="D388" s="2">
        <f>IFERROR(__xludf.DUMMYFUNCTION("""COMPUTED_VALUE"""),45856.66666666667)</f>
        <v>45856.66667</v>
      </c>
      <c r="E388" s="1">
        <f>IFERROR(__xludf.DUMMYFUNCTION("""COMPUTED_VALUE"""),416.69)</f>
        <v>416.69</v>
      </c>
      <c r="G388" s="2">
        <f>IFERROR(__xludf.DUMMYFUNCTION("""COMPUTED_VALUE"""),45856.66666666667)</f>
        <v>45856.66667</v>
      </c>
      <c r="H388" s="1">
        <f>IFERROR(__xludf.DUMMYFUNCTION("""COMPUTED_VALUE"""),412.08)</f>
        <v>412.08</v>
      </c>
      <c r="J388" s="2">
        <f>IFERROR(__xludf.DUMMYFUNCTION("""COMPUTED_VALUE"""),45856.66666666667)</f>
        <v>45856.66667</v>
      </c>
      <c r="K388" s="1">
        <f>IFERROR(__xludf.DUMMYFUNCTION("""COMPUTED_VALUE"""),416.1)</f>
        <v>416.1</v>
      </c>
      <c r="M388" s="2">
        <f>IFERROR(__xludf.DUMMYFUNCTION("""COMPUTED_VALUE"""),45856.66666666667)</f>
        <v>45856.66667</v>
      </c>
      <c r="N388" s="1">
        <f>IFERROR(__xludf.DUMMYFUNCTION("""COMPUTED_VALUE"""),2194606.0)</f>
        <v>2194606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IFERROR(__xludf.DUMMYFUNCTION("""COMPUTED_VALUE"""),416.1)</f>
        <v>416.1</v>
      </c>
      <c r="D389" s="2">
        <f>IFERROR(__xludf.DUMMYFUNCTION("""COMPUTED_VALUE"""),45859.66666666667)</f>
        <v>45859.66667</v>
      </c>
      <c r="E389" s="1">
        <f>IFERROR(__xludf.DUMMYFUNCTION("""COMPUTED_VALUE"""),419.41)</f>
        <v>419.41</v>
      </c>
      <c r="G389" s="2">
        <f>IFERROR(__xludf.DUMMYFUNCTION("""COMPUTED_VALUE"""),45859.66666666667)</f>
        <v>45859.66667</v>
      </c>
      <c r="H389" s="1">
        <f>IFERROR(__xludf.DUMMYFUNCTION("""COMPUTED_VALUE"""),414.11)</f>
        <v>414.11</v>
      </c>
      <c r="J389" s="2">
        <f>IFERROR(__xludf.DUMMYFUNCTION("""COMPUTED_VALUE"""),45859.66666666667)</f>
        <v>45859.66667</v>
      </c>
      <c r="K389" s="1">
        <f>IFERROR(__xludf.DUMMYFUNCTION("""COMPUTED_VALUE"""),416.34)</f>
        <v>416.34</v>
      </c>
      <c r="M389" s="2">
        <f>IFERROR(__xludf.DUMMYFUNCTION("""COMPUTED_VALUE"""),45859.66666666667)</f>
        <v>45859.66667</v>
      </c>
      <c r="N389" s="1">
        <f>IFERROR(__xludf.DUMMYFUNCTION("""COMPUTED_VALUE"""),3771664.0)</f>
        <v>3771664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IFERROR(__xludf.DUMMYFUNCTION("""COMPUTED_VALUE"""),419.26)</f>
        <v>419.26</v>
      </c>
      <c r="D390" s="2">
        <f>IFERROR(__xludf.DUMMYFUNCTION("""COMPUTED_VALUE"""),45860.66666666667)</f>
        <v>45860.66667</v>
      </c>
      <c r="E390" s="1">
        <f>IFERROR(__xludf.DUMMYFUNCTION("""COMPUTED_VALUE"""),428.05)</f>
        <v>428.05</v>
      </c>
      <c r="G390" s="2">
        <f>IFERROR(__xludf.DUMMYFUNCTION("""COMPUTED_VALUE"""),45860.66666666667)</f>
        <v>45860.66667</v>
      </c>
      <c r="H390" s="1">
        <f>IFERROR(__xludf.DUMMYFUNCTION("""COMPUTED_VALUE"""),417.42)</f>
        <v>417.42</v>
      </c>
      <c r="J390" s="2">
        <f>IFERROR(__xludf.DUMMYFUNCTION("""COMPUTED_VALUE"""),45860.66666666667)</f>
        <v>45860.66667</v>
      </c>
      <c r="K390" s="1">
        <f>IFERROR(__xludf.DUMMYFUNCTION("""COMPUTED_VALUE"""),426.28)</f>
        <v>426.28</v>
      </c>
      <c r="M390" s="2">
        <f>IFERROR(__xludf.DUMMYFUNCTION("""COMPUTED_VALUE"""),45860.66666666667)</f>
        <v>45860.66667</v>
      </c>
      <c r="N390" s="1">
        <f>IFERROR(__xludf.DUMMYFUNCTION("""COMPUTED_VALUE"""),2989676.0)</f>
        <v>2989676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IFERROR(__xludf.DUMMYFUNCTION("""COMPUTED_VALUE"""),427.68)</f>
        <v>427.68</v>
      </c>
      <c r="D391" s="2">
        <f>IFERROR(__xludf.DUMMYFUNCTION("""COMPUTED_VALUE"""),45861.66666666667)</f>
        <v>45861.66667</v>
      </c>
      <c r="E391" s="1">
        <f>IFERROR(__xludf.DUMMYFUNCTION("""COMPUTED_VALUE"""),430.04)</f>
        <v>430.04</v>
      </c>
      <c r="G391" s="2">
        <f>IFERROR(__xludf.DUMMYFUNCTION("""COMPUTED_VALUE"""),45861.66666666667)</f>
        <v>45861.66667</v>
      </c>
      <c r="H391" s="1">
        <f>IFERROR(__xludf.DUMMYFUNCTION("""COMPUTED_VALUE"""),426.16)</f>
        <v>426.16</v>
      </c>
      <c r="J391" s="2">
        <f>IFERROR(__xludf.DUMMYFUNCTION("""COMPUTED_VALUE"""),45861.66666666667)</f>
        <v>45861.66667</v>
      </c>
      <c r="K391" s="1">
        <f>IFERROR(__xludf.DUMMYFUNCTION("""COMPUTED_VALUE"""),428.66)</f>
        <v>428.66</v>
      </c>
      <c r="M391" s="2">
        <f>IFERROR(__xludf.DUMMYFUNCTION("""COMPUTED_VALUE"""),45861.66666666667)</f>
        <v>45861.66667</v>
      </c>
      <c r="N391" s="1">
        <f>IFERROR(__xludf.DUMMYFUNCTION("""COMPUTED_VALUE"""),2906603.0)</f>
        <v>2906603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IFERROR(__xludf.DUMMYFUNCTION("""COMPUTED_VALUE"""),427.79)</f>
        <v>427.79</v>
      </c>
      <c r="D392" s="2">
        <f>IFERROR(__xludf.DUMMYFUNCTION("""COMPUTED_VALUE"""),45862.66666666667)</f>
        <v>45862.66667</v>
      </c>
      <c r="E392" s="1">
        <f>IFERROR(__xludf.DUMMYFUNCTION("""COMPUTED_VALUE"""),431.68)</f>
        <v>431.68</v>
      </c>
      <c r="G392" s="2">
        <f>IFERROR(__xludf.DUMMYFUNCTION("""COMPUTED_VALUE"""),45862.66666666667)</f>
        <v>45862.66667</v>
      </c>
      <c r="H392" s="1">
        <f>IFERROR(__xludf.DUMMYFUNCTION("""COMPUTED_VALUE"""),422.12)</f>
        <v>422.12</v>
      </c>
      <c r="J392" s="2">
        <f>IFERROR(__xludf.DUMMYFUNCTION("""COMPUTED_VALUE"""),45862.66666666667)</f>
        <v>45862.66667</v>
      </c>
      <c r="K392" s="1">
        <f>IFERROR(__xludf.DUMMYFUNCTION("""COMPUTED_VALUE"""),423.39)</f>
        <v>423.39</v>
      </c>
      <c r="M392" s="2">
        <f>IFERROR(__xludf.DUMMYFUNCTION("""COMPUTED_VALUE"""),45862.66666666667)</f>
        <v>45862.66667</v>
      </c>
      <c r="N392" s="1">
        <f>IFERROR(__xludf.DUMMYFUNCTION("""COMPUTED_VALUE"""),3564990.0)</f>
        <v>3564990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IFERROR(__xludf.DUMMYFUNCTION("""COMPUTED_VALUE"""),423.39)</f>
        <v>423.39</v>
      </c>
      <c r="D393" s="2">
        <f>IFERROR(__xludf.DUMMYFUNCTION("""COMPUTED_VALUE"""),45863.66666666667)</f>
        <v>45863.66667</v>
      </c>
      <c r="E393" s="1">
        <f>IFERROR(__xludf.DUMMYFUNCTION("""COMPUTED_VALUE"""),433.65)</f>
        <v>433.65</v>
      </c>
      <c r="G393" s="2">
        <f>IFERROR(__xludf.DUMMYFUNCTION("""COMPUTED_VALUE"""),45863.66666666667)</f>
        <v>45863.66667</v>
      </c>
      <c r="H393" s="1">
        <f>IFERROR(__xludf.DUMMYFUNCTION("""COMPUTED_VALUE"""),422.1)</f>
        <v>422.1</v>
      </c>
      <c r="J393" s="2">
        <f>IFERROR(__xludf.DUMMYFUNCTION("""COMPUTED_VALUE"""),45863.66666666667)</f>
        <v>45863.66667</v>
      </c>
      <c r="K393" s="1">
        <f>IFERROR(__xludf.DUMMYFUNCTION("""COMPUTED_VALUE"""),431.9)</f>
        <v>431.9</v>
      </c>
      <c r="M393" s="2">
        <f>IFERROR(__xludf.DUMMYFUNCTION("""COMPUTED_VALUE"""),45863.66666666667)</f>
        <v>45863.66667</v>
      </c>
      <c r="N393" s="1">
        <f>IFERROR(__xludf.DUMMYFUNCTION("""COMPUTED_VALUE"""),4190366.0)</f>
        <v>4190366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IFERROR(__xludf.DUMMYFUNCTION("""COMPUTED_VALUE"""),431.3)</f>
        <v>431.3</v>
      </c>
      <c r="D394" s="2">
        <f>IFERROR(__xludf.DUMMYFUNCTION("""COMPUTED_VALUE"""),45866.66666666667)</f>
        <v>45866.66667</v>
      </c>
      <c r="E394" s="1">
        <f>IFERROR(__xludf.DUMMYFUNCTION("""COMPUTED_VALUE"""),435.22)</f>
        <v>435.22</v>
      </c>
      <c r="G394" s="2">
        <f>IFERROR(__xludf.DUMMYFUNCTION("""COMPUTED_VALUE"""),45866.66666666667)</f>
        <v>45866.66667</v>
      </c>
      <c r="H394" s="1">
        <f>IFERROR(__xludf.DUMMYFUNCTION("""COMPUTED_VALUE"""),427.44)</f>
        <v>427.44</v>
      </c>
      <c r="J394" s="2">
        <f>IFERROR(__xludf.DUMMYFUNCTION("""COMPUTED_VALUE"""),45866.66666666667)</f>
        <v>45866.66667</v>
      </c>
      <c r="K394" s="1">
        <f>IFERROR(__xludf.DUMMYFUNCTION("""COMPUTED_VALUE"""),431.22)</f>
        <v>431.22</v>
      </c>
      <c r="M394" s="2">
        <f>IFERROR(__xludf.DUMMYFUNCTION("""COMPUTED_VALUE"""),45866.66666666667)</f>
        <v>45866.66667</v>
      </c>
      <c r="N394" s="1">
        <f>IFERROR(__xludf.DUMMYFUNCTION("""COMPUTED_VALUE"""),3276561.0)</f>
        <v>3276561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IFERROR(__xludf.DUMMYFUNCTION("""COMPUTED_VALUE"""),433.05)</f>
        <v>433.05</v>
      </c>
      <c r="D395" s="2">
        <f>IFERROR(__xludf.DUMMYFUNCTION("""COMPUTED_VALUE"""),45867.66666666667)</f>
        <v>45867.66667</v>
      </c>
      <c r="E395" s="1">
        <f>IFERROR(__xludf.DUMMYFUNCTION("""COMPUTED_VALUE"""),434.34)</f>
        <v>434.34</v>
      </c>
      <c r="G395" s="2">
        <f>IFERROR(__xludf.DUMMYFUNCTION("""COMPUTED_VALUE"""),45867.66666666667)</f>
        <v>45867.66667</v>
      </c>
      <c r="H395" s="1">
        <f>IFERROR(__xludf.DUMMYFUNCTION("""COMPUTED_VALUE"""),425.5)</f>
        <v>425.5</v>
      </c>
      <c r="J395" s="2">
        <f>IFERROR(__xludf.DUMMYFUNCTION("""COMPUTED_VALUE"""),45867.66666666667)</f>
        <v>45867.66667</v>
      </c>
      <c r="K395" s="1">
        <f>IFERROR(__xludf.DUMMYFUNCTION("""COMPUTED_VALUE"""),426.49)</f>
        <v>426.49</v>
      </c>
      <c r="M395" s="2">
        <f>IFERROR(__xludf.DUMMYFUNCTION("""COMPUTED_VALUE"""),45867.66666666667)</f>
        <v>45867.66667</v>
      </c>
      <c r="N395" s="1">
        <f>IFERROR(__xludf.DUMMYFUNCTION("""COMPUTED_VALUE"""),4071339.0)</f>
        <v>4071339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IFERROR(__xludf.DUMMYFUNCTION("""COMPUTED_VALUE"""),426.25)</f>
        <v>426.25</v>
      </c>
      <c r="D396" s="2">
        <f>IFERROR(__xludf.DUMMYFUNCTION("""COMPUTED_VALUE"""),45868.66666666667)</f>
        <v>45868.66667</v>
      </c>
      <c r="E396" s="1">
        <f>IFERROR(__xludf.DUMMYFUNCTION("""COMPUTED_VALUE"""),427.97)</f>
        <v>427.97</v>
      </c>
      <c r="G396" s="2">
        <f>IFERROR(__xludf.DUMMYFUNCTION("""COMPUTED_VALUE"""),45868.66666666667)</f>
        <v>45868.66667</v>
      </c>
      <c r="H396" s="1">
        <f>IFERROR(__xludf.DUMMYFUNCTION("""COMPUTED_VALUE"""),416.76)</f>
        <v>416.76</v>
      </c>
      <c r="J396" s="2">
        <f>IFERROR(__xludf.DUMMYFUNCTION("""COMPUTED_VALUE"""),45868.66666666667)</f>
        <v>45868.66667</v>
      </c>
      <c r="K396" s="1">
        <f>IFERROR(__xludf.DUMMYFUNCTION("""COMPUTED_VALUE"""),420.1)</f>
        <v>420.1</v>
      </c>
      <c r="M396" s="2">
        <f>IFERROR(__xludf.DUMMYFUNCTION("""COMPUTED_VALUE"""),45868.66666666667)</f>
        <v>45868.66667</v>
      </c>
      <c r="N396" s="1">
        <f>IFERROR(__xludf.DUMMYFUNCTION("""COMPUTED_VALUE"""),3212054.0)</f>
        <v>3212054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IFERROR(__xludf.DUMMYFUNCTION("""COMPUTED_VALUE"""),418.44)</f>
        <v>418.44</v>
      </c>
      <c r="D397" s="2">
        <f>IFERROR(__xludf.DUMMYFUNCTION("""COMPUTED_VALUE"""),45869.66666666667)</f>
        <v>45869.66667</v>
      </c>
      <c r="E397" s="1">
        <f>IFERROR(__xludf.DUMMYFUNCTION("""COMPUTED_VALUE"""),419.65)</f>
        <v>419.65</v>
      </c>
      <c r="G397" s="2">
        <f>IFERROR(__xludf.DUMMYFUNCTION("""COMPUTED_VALUE"""),45869.66666666667)</f>
        <v>45869.66667</v>
      </c>
      <c r="H397" s="1">
        <f>IFERROR(__xludf.DUMMYFUNCTION("""COMPUTED_VALUE"""),414.03)</f>
        <v>414.03</v>
      </c>
      <c r="J397" s="2">
        <f>IFERROR(__xludf.DUMMYFUNCTION("""COMPUTED_VALUE"""),45869.66666666667)</f>
        <v>45869.66667</v>
      </c>
      <c r="K397" s="1">
        <f>IFERROR(__xludf.DUMMYFUNCTION("""COMPUTED_VALUE"""),415.69)</f>
        <v>415.69</v>
      </c>
      <c r="M397" s="2">
        <f>IFERROR(__xludf.DUMMYFUNCTION("""COMPUTED_VALUE"""),45869.66666666667)</f>
        <v>45869.66667</v>
      </c>
      <c r="N397" s="1">
        <f>IFERROR(__xludf.DUMMYFUNCTION("""COMPUTED_VALUE"""),2185248.0)</f>
        <v>2185248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IFERROR(__xludf.DUMMYFUNCTION("""COMPUTED_VALUE"""),414.9)</f>
        <v>414.9</v>
      </c>
      <c r="D398" s="2">
        <f>IFERROR(__xludf.DUMMYFUNCTION("""COMPUTED_VALUE"""),45870.66666666667)</f>
        <v>45870.66667</v>
      </c>
      <c r="E398" s="1">
        <f>IFERROR(__xludf.DUMMYFUNCTION("""COMPUTED_VALUE"""),418.06)</f>
        <v>418.06</v>
      </c>
      <c r="G398" s="2">
        <f>IFERROR(__xludf.DUMMYFUNCTION("""COMPUTED_VALUE"""),45870.66666666667)</f>
        <v>45870.66667</v>
      </c>
      <c r="H398" s="1">
        <f>IFERROR(__xludf.DUMMYFUNCTION("""COMPUTED_VALUE"""),406.68)</f>
        <v>406.68</v>
      </c>
      <c r="J398" s="2">
        <f>IFERROR(__xludf.DUMMYFUNCTION("""COMPUTED_VALUE"""),45870.66666666667)</f>
        <v>45870.66667</v>
      </c>
      <c r="K398" s="1">
        <f>IFERROR(__xludf.DUMMYFUNCTION("""COMPUTED_VALUE"""),417.15)</f>
        <v>417.15</v>
      </c>
      <c r="M398" s="2">
        <f>IFERROR(__xludf.DUMMYFUNCTION("""COMPUTED_VALUE"""),45870.66666666667)</f>
        <v>45870.66667</v>
      </c>
      <c r="N398" s="1">
        <f>IFERROR(__xludf.DUMMYFUNCTION("""COMPUTED_VALUE"""),3361300.0)</f>
        <v>3361300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IFERROR(__xludf.DUMMYFUNCTION("""COMPUTED_VALUE"""),420.57)</f>
        <v>420.57</v>
      </c>
      <c r="D399" s="2">
        <f>IFERROR(__xludf.DUMMYFUNCTION("""COMPUTED_VALUE"""),45873.66666666667)</f>
        <v>45873.66667</v>
      </c>
      <c r="E399" s="1">
        <f>IFERROR(__xludf.DUMMYFUNCTION("""COMPUTED_VALUE"""),428.08)</f>
        <v>428.08</v>
      </c>
      <c r="G399" s="2">
        <f>IFERROR(__xludf.DUMMYFUNCTION("""COMPUTED_VALUE"""),45873.66666666667)</f>
        <v>45873.66667</v>
      </c>
      <c r="H399" s="1">
        <f>IFERROR(__xludf.DUMMYFUNCTION("""COMPUTED_VALUE"""),417.86)</f>
        <v>417.86</v>
      </c>
      <c r="J399" s="2">
        <f>IFERROR(__xludf.DUMMYFUNCTION("""COMPUTED_VALUE"""),45873.66666666667)</f>
        <v>45873.66667</v>
      </c>
      <c r="K399" s="1">
        <f>IFERROR(__xludf.DUMMYFUNCTION("""COMPUTED_VALUE"""),427.77)</f>
        <v>427.77</v>
      </c>
      <c r="M399" s="2">
        <f>IFERROR(__xludf.DUMMYFUNCTION("""COMPUTED_VALUE"""),45873.66666666667)</f>
        <v>45873.66667</v>
      </c>
      <c r="N399" s="1">
        <f>IFERROR(__xludf.DUMMYFUNCTION("""COMPUTED_VALUE"""),3689871.0)</f>
        <v>3689871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IFERROR(__xludf.DUMMYFUNCTION("""COMPUTED_VALUE"""),428.39)</f>
        <v>428.39</v>
      </c>
      <c r="D400" s="2">
        <f>IFERROR(__xludf.DUMMYFUNCTION("""COMPUTED_VALUE"""),45874.66666666667)</f>
        <v>45874.66667</v>
      </c>
      <c r="E400" s="1">
        <f>IFERROR(__xludf.DUMMYFUNCTION("""COMPUTED_VALUE"""),433.59)</f>
        <v>433.59</v>
      </c>
      <c r="G400" s="2">
        <f>IFERROR(__xludf.DUMMYFUNCTION("""COMPUTED_VALUE"""),45874.66666666667)</f>
        <v>45874.66667</v>
      </c>
      <c r="H400" s="1">
        <f>IFERROR(__xludf.DUMMYFUNCTION("""COMPUTED_VALUE"""),425.16)</f>
        <v>425.16</v>
      </c>
      <c r="J400" s="2">
        <f>IFERROR(__xludf.DUMMYFUNCTION("""COMPUTED_VALUE"""),45874.66666666667)</f>
        <v>45874.66667</v>
      </c>
      <c r="K400" s="1">
        <f>IFERROR(__xludf.DUMMYFUNCTION("""COMPUTED_VALUE"""),430.99)</f>
        <v>430.99</v>
      </c>
      <c r="M400" s="2">
        <f>IFERROR(__xludf.DUMMYFUNCTION("""COMPUTED_VALUE"""),45874.66666666667)</f>
        <v>45874.66667</v>
      </c>
      <c r="N400" s="1">
        <f>IFERROR(__xludf.DUMMYFUNCTION("""COMPUTED_VALUE"""),3163526.0)</f>
        <v>3163526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IFERROR(__xludf.DUMMYFUNCTION("""COMPUTED_VALUE"""),431.63)</f>
        <v>431.63</v>
      </c>
      <c r="D401" s="2">
        <f>IFERROR(__xludf.DUMMYFUNCTION("""COMPUTED_VALUE"""),45875.66666666667)</f>
        <v>45875.66667</v>
      </c>
      <c r="E401" s="1">
        <f>IFERROR(__xludf.DUMMYFUNCTION("""COMPUTED_VALUE"""),431.63)</f>
        <v>431.63</v>
      </c>
      <c r="G401" s="2">
        <f>IFERROR(__xludf.DUMMYFUNCTION("""COMPUTED_VALUE"""),45875.66666666667)</f>
        <v>45875.66667</v>
      </c>
      <c r="H401" s="1">
        <f>IFERROR(__xludf.DUMMYFUNCTION("""COMPUTED_VALUE"""),425.69)</f>
        <v>425.69</v>
      </c>
      <c r="J401" s="2">
        <f>IFERROR(__xludf.DUMMYFUNCTION("""COMPUTED_VALUE"""),45875.66666666667)</f>
        <v>45875.66667</v>
      </c>
      <c r="K401" s="1">
        <f>IFERROR(__xludf.DUMMYFUNCTION("""COMPUTED_VALUE"""),427.75)</f>
        <v>427.75</v>
      </c>
      <c r="M401" s="2">
        <f>IFERROR(__xludf.DUMMYFUNCTION("""COMPUTED_VALUE"""),45875.66666666667)</f>
        <v>45875.66667</v>
      </c>
      <c r="N401" s="1">
        <f>IFERROR(__xludf.DUMMYFUNCTION("""COMPUTED_VALUE"""),4980648.0)</f>
        <v>4980648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IFERROR(__xludf.DUMMYFUNCTION("""COMPUTED_VALUE"""),430.67)</f>
        <v>430.67</v>
      </c>
      <c r="D402" s="2">
        <f>IFERROR(__xludf.DUMMYFUNCTION("""COMPUTED_VALUE"""),45876.66666666667)</f>
        <v>45876.66667</v>
      </c>
      <c r="E402" s="1">
        <f>IFERROR(__xludf.DUMMYFUNCTION("""COMPUTED_VALUE"""),437.1)</f>
        <v>437.1</v>
      </c>
      <c r="G402" s="2">
        <f>IFERROR(__xludf.DUMMYFUNCTION("""COMPUTED_VALUE"""),45876.66666666667)</f>
        <v>45876.66667</v>
      </c>
      <c r="H402" s="1">
        <f>IFERROR(__xludf.DUMMYFUNCTION("""COMPUTED_VALUE"""),416.6)</f>
        <v>416.6</v>
      </c>
      <c r="J402" s="2">
        <f>IFERROR(__xludf.DUMMYFUNCTION("""COMPUTED_VALUE"""),45876.66666666667)</f>
        <v>45876.66667</v>
      </c>
      <c r="K402" s="1">
        <f>IFERROR(__xludf.DUMMYFUNCTION("""COMPUTED_VALUE"""),428.31)</f>
        <v>428.31</v>
      </c>
      <c r="M402" s="2">
        <f>IFERROR(__xludf.DUMMYFUNCTION("""COMPUTED_VALUE"""),45876.66666666667)</f>
        <v>45876.66667</v>
      </c>
      <c r="N402" s="1">
        <f>IFERROR(__xludf.DUMMYFUNCTION("""COMPUTED_VALUE"""),7452869.0)</f>
        <v>7452869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IFERROR(__xludf.DUMMYFUNCTION("""COMPUTED_VALUE"""),428.56)</f>
        <v>428.56</v>
      </c>
      <c r="D403" s="2">
        <f>IFERROR(__xludf.DUMMYFUNCTION("""COMPUTED_VALUE"""),45877.66666666667)</f>
        <v>45877.66667</v>
      </c>
      <c r="E403" s="1">
        <f>IFERROR(__xludf.DUMMYFUNCTION("""COMPUTED_VALUE"""),435.73)</f>
        <v>435.73</v>
      </c>
      <c r="G403" s="2">
        <f>IFERROR(__xludf.DUMMYFUNCTION("""COMPUTED_VALUE"""),45877.66666666667)</f>
        <v>45877.66667</v>
      </c>
      <c r="H403" s="1">
        <f>IFERROR(__xludf.DUMMYFUNCTION("""COMPUTED_VALUE"""),426.37)</f>
        <v>426.37</v>
      </c>
      <c r="J403" s="2">
        <f>IFERROR(__xludf.DUMMYFUNCTION("""COMPUTED_VALUE"""),45877.66666666667)</f>
        <v>45877.66667</v>
      </c>
      <c r="K403" s="1">
        <f>IFERROR(__xludf.DUMMYFUNCTION("""COMPUTED_VALUE"""),432.55)</f>
        <v>432.55</v>
      </c>
      <c r="M403" s="2">
        <f>IFERROR(__xludf.DUMMYFUNCTION("""COMPUTED_VALUE"""),45877.66666666667)</f>
        <v>45877.66667</v>
      </c>
      <c r="N403" s="1">
        <f>IFERROR(__xludf.DUMMYFUNCTION("""COMPUTED_VALUE"""),3411152.0)</f>
        <v>3411152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IFERROR(__xludf.DUMMYFUNCTION("""COMPUTED_VALUE"""),432.55)</f>
        <v>432.55</v>
      </c>
      <c r="D404" s="2">
        <f>IFERROR(__xludf.DUMMYFUNCTION("""COMPUTED_VALUE"""),45880.66666666667)</f>
        <v>45880.66667</v>
      </c>
      <c r="E404" s="1">
        <f>IFERROR(__xludf.DUMMYFUNCTION("""COMPUTED_VALUE"""),437.29)</f>
        <v>437.29</v>
      </c>
      <c r="G404" s="2">
        <f>IFERROR(__xludf.DUMMYFUNCTION("""COMPUTED_VALUE"""),45880.66666666667)</f>
        <v>45880.66667</v>
      </c>
      <c r="H404" s="1">
        <f>IFERROR(__xludf.DUMMYFUNCTION("""COMPUTED_VALUE"""),430.04)</f>
        <v>430.04</v>
      </c>
      <c r="J404" s="2">
        <f>IFERROR(__xludf.DUMMYFUNCTION("""COMPUTED_VALUE"""),45880.66666666667)</f>
        <v>45880.66667</v>
      </c>
      <c r="K404" s="1">
        <f>IFERROR(__xludf.DUMMYFUNCTION("""COMPUTED_VALUE"""),437.28)</f>
        <v>437.28</v>
      </c>
      <c r="M404" s="2">
        <f>IFERROR(__xludf.DUMMYFUNCTION("""COMPUTED_VALUE"""),45880.66666666667)</f>
        <v>45880.66667</v>
      </c>
      <c r="N404" s="1">
        <f>IFERROR(__xludf.DUMMYFUNCTION("""COMPUTED_VALUE"""),3542275.0)</f>
        <v>3542275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IFERROR(__xludf.DUMMYFUNCTION("""COMPUTED_VALUE"""),437.28)</f>
        <v>437.28</v>
      </c>
      <c r="D405" s="2">
        <f>IFERROR(__xludf.DUMMYFUNCTION("""COMPUTED_VALUE"""),45881.66666666667)</f>
        <v>45881.66667</v>
      </c>
      <c r="E405" s="1">
        <f>IFERROR(__xludf.DUMMYFUNCTION("""COMPUTED_VALUE"""),452.1)</f>
        <v>452.1</v>
      </c>
      <c r="G405" s="2">
        <f>IFERROR(__xludf.DUMMYFUNCTION("""COMPUTED_VALUE"""),45881.66666666667)</f>
        <v>45881.66667</v>
      </c>
      <c r="H405" s="1">
        <f>IFERROR(__xludf.DUMMYFUNCTION("""COMPUTED_VALUE"""),436.6)</f>
        <v>436.6</v>
      </c>
      <c r="J405" s="2">
        <f>IFERROR(__xludf.DUMMYFUNCTION("""COMPUTED_VALUE"""),45881.66666666667)</f>
        <v>45881.66667</v>
      </c>
      <c r="K405" s="1">
        <f>IFERROR(__xludf.DUMMYFUNCTION("""COMPUTED_VALUE"""),451.15)</f>
        <v>451.15</v>
      </c>
      <c r="M405" s="2">
        <f>IFERROR(__xludf.DUMMYFUNCTION("""COMPUTED_VALUE"""),45881.66666666667)</f>
        <v>45881.66667</v>
      </c>
      <c r="N405" s="1">
        <f>IFERROR(__xludf.DUMMYFUNCTION("""COMPUTED_VALUE"""),2785387.0)</f>
        <v>2785387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IFERROR(__xludf.DUMMYFUNCTION("""COMPUTED_VALUE"""),452.48)</f>
        <v>452.48</v>
      </c>
      <c r="D406" s="2">
        <f>IFERROR(__xludf.DUMMYFUNCTION("""COMPUTED_VALUE"""),45882.66666666667)</f>
        <v>45882.66667</v>
      </c>
      <c r="E406" s="1">
        <f>IFERROR(__xludf.DUMMYFUNCTION("""COMPUTED_VALUE"""),470.64)</f>
        <v>470.64</v>
      </c>
      <c r="G406" s="2">
        <f>IFERROR(__xludf.DUMMYFUNCTION("""COMPUTED_VALUE"""),45882.66666666667)</f>
        <v>45882.66667</v>
      </c>
      <c r="H406" s="1">
        <f>IFERROR(__xludf.DUMMYFUNCTION("""COMPUTED_VALUE"""),452.48)</f>
        <v>452.48</v>
      </c>
      <c r="J406" s="2">
        <f>IFERROR(__xludf.DUMMYFUNCTION("""COMPUTED_VALUE"""),45882.66666666667)</f>
        <v>45882.66667</v>
      </c>
      <c r="K406" s="1">
        <f>IFERROR(__xludf.DUMMYFUNCTION("""COMPUTED_VALUE"""),469.73)</f>
        <v>469.73</v>
      </c>
      <c r="M406" s="2">
        <f>IFERROR(__xludf.DUMMYFUNCTION("""COMPUTED_VALUE"""),45882.66666666667)</f>
        <v>45882.66667</v>
      </c>
      <c r="N406" s="1">
        <f>IFERROR(__xludf.DUMMYFUNCTION("""COMPUTED_VALUE"""),4172327.0)</f>
        <v>4172327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IFERROR(__xludf.DUMMYFUNCTION("""COMPUTED_VALUE"""),461.18)</f>
        <v>461.18</v>
      </c>
      <c r="D407" s="2">
        <f>IFERROR(__xludf.DUMMYFUNCTION("""COMPUTED_VALUE"""),45883.66666666667)</f>
        <v>45883.66667</v>
      </c>
      <c r="E407" s="1">
        <f>IFERROR(__xludf.DUMMYFUNCTION("""COMPUTED_VALUE"""),462.02)</f>
        <v>462.02</v>
      </c>
      <c r="G407" s="2">
        <f>IFERROR(__xludf.DUMMYFUNCTION("""COMPUTED_VALUE"""),45883.66666666667)</f>
        <v>45883.66667</v>
      </c>
      <c r="H407" s="1">
        <f>IFERROR(__xludf.DUMMYFUNCTION("""COMPUTED_VALUE"""),455.46)</f>
        <v>455.46</v>
      </c>
      <c r="J407" s="2">
        <f>IFERROR(__xludf.DUMMYFUNCTION("""COMPUTED_VALUE"""),45883.66666666667)</f>
        <v>45883.66667</v>
      </c>
      <c r="K407" s="1">
        <f>IFERROR(__xludf.DUMMYFUNCTION("""COMPUTED_VALUE"""),459.46)</f>
        <v>459.46</v>
      </c>
      <c r="M407" s="2">
        <f>IFERROR(__xludf.DUMMYFUNCTION("""COMPUTED_VALUE"""),45883.66666666667)</f>
        <v>45883.66667</v>
      </c>
      <c r="N407" s="1">
        <f>IFERROR(__xludf.DUMMYFUNCTION("""COMPUTED_VALUE"""),5246640.0)</f>
        <v>5246640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IFERROR(__xludf.DUMMYFUNCTION("""COMPUTED_VALUE"""),460.9)</f>
        <v>460.9</v>
      </c>
      <c r="D408" s="2">
        <f>IFERROR(__xludf.DUMMYFUNCTION("""COMPUTED_VALUE"""),45884.66666666667)</f>
        <v>45884.66667</v>
      </c>
      <c r="E408" s="1">
        <f>IFERROR(__xludf.DUMMYFUNCTION("""COMPUTED_VALUE"""),463.56)</f>
        <v>463.56</v>
      </c>
      <c r="G408" s="2">
        <f>IFERROR(__xludf.DUMMYFUNCTION("""COMPUTED_VALUE"""),45884.66666666667)</f>
        <v>45884.66667</v>
      </c>
      <c r="H408" s="1">
        <f>IFERROR(__xludf.DUMMYFUNCTION("""COMPUTED_VALUE"""),457.91)</f>
        <v>457.91</v>
      </c>
      <c r="J408" s="2">
        <f>IFERROR(__xludf.DUMMYFUNCTION("""COMPUTED_VALUE"""),45884.66666666667)</f>
        <v>45884.66667</v>
      </c>
      <c r="K408" s="1">
        <f>IFERROR(__xludf.DUMMYFUNCTION("""COMPUTED_VALUE"""),461.34)</f>
        <v>461.34</v>
      </c>
      <c r="M408" s="2">
        <f>IFERROR(__xludf.DUMMYFUNCTION("""COMPUTED_VALUE"""),45884.66666666667)</f>
        <v>45884.66667</v>
      </c>
      <c r="N408" s="1">
        <f>IFERROR(__xludf.DUMMYFUNCTION("""COMPUTED_VALUE"""),2342375.0)</f>
        <v>2342375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IFERROR(__xludf.DUMMYFUNCTION("""COMPUTED_VALUE"""),463.81)</f>
        <v>463.81</v>
      </c>
      <c r="D409" s="2">
        <f>IFERROR(__xludf.DUMMYFUNCTION("""COMPUTED_VALUE"""),45887.66666666667)</f>
        <v>45887.66667</v>
      </c>
      <c r="E409" s="1">
        <f>IFERROR(__xludf.DUMMYFUNCTION("""COMPUTED_VALUE"""),464.1)</f>
        <v>464.1</v>
      </c>
      <c r="G409" s="2">
        <f>IFERROR(__xludf.DUMMYFUNCTION("""COMPUTED_VALUE"""),45887.66666666667)</f>
        <v>45887.66667</v>
      </c>
      <c r="H409" s="1">
        <f>IFERROR(__xludf.DUMMYFUNCTION("""COMPUTED_VALUE"""),459.17)</f>
        <v>459.17</v>
      </c>
      <c r="J409" s="2">
        <f>IFERROR(__xludf.DUMMYFUNCTION("""COMPUTED_VALUE"""),45887.66666666667)</f>
        <v>45887.66667</v>
      </c>
      <c r="K409" s="1">
        <f>IFERROR(__xludf.DUMMYFUNCTION("""COMPUTED_VALUE"""),462.42)</f>
        <v>462.42</v>
      </c>
      <c r="M409" s="2">
        <f>IFERROR(__xludf.DUMMYFUNCTION("""COMPUTED_VALUE"""),45887.66666666667)</f>
        <v>45887.66667</v>
      </c>
      <c r="N409" s="1">
        <f>IFERROR(__xludf.DUMMYFUNCTION("""COMPUTED_VALUE"""),2952288.0)</f>
        <v>2952288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IFERROR(__xludf.DUMMYFUNCTION("""COMPUTED_VALUE"""),465.19)</f>
        <v>465.19</v>
      </c>
      <c r="D410" s="2">
        <f>IFERROR(__xludf.DUMMYFUNCTION("""COMPUTED_VALUE"""),45888.66666666667)</f>
        <v>45888.66667</v>
      </c>
      <c r="E410" s="1">
        <f>IFERROR(__xludf.DUMMYFUNCTION("""COMPUTED_VALUE"""),469.19)</f>
        <v>469.19</v>
      </c>
      <c r="G410" s="2">
        <f>IFERROR(__xludf.DUMMYFUNCTION("""COMPUTED_VALUE"""),45888.66666666667)</f>
        <v>45888.66667</v>
      </c>
      <c r="H410" s="1">
        <f>IFERROR(__xludf.DUMMYFUNCTION("""COMPUTED_VALUE"""),463.79)</f>
        <v>463.79</v>
      </c>
      <c r="J410" s="2">
        <f>IFERROR(__xludf.DUMMYFUNCTION("""COMPUTED_VALUE"""),45888.66666666667)</f>
        <v>45888.66667</v>
      </c>
      <c r="K410" s="1">
        <f>IFERROR(__xludf.DUMMYFUNCTION("""COMPUTED_VALUE"""),466.39)</f>
        <v>466.39</v>
      </c>
      <c r="M410" s="2">
        <f>IFERROR(__xludf.DUMMYFUNCTION("""COMPUTED_VALUE"""),45888.66666666667)</f>
        <v>45888.66667</v>
      </c>
      <c r="N410" s="1">
        <f>IFERROR(__xludf.DUMMYFUNCTION("""COMPUTED_VALUE"""),3127087.0)</f>
        <v>3127087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IFERROR(__xludf.DUMMYFUNCTION("""COMPUTED_VALUE"""),466.39)</f>
        <v>466.39</v>
      </c>
      <c r="D411" s="2">
        <f>IFERROR(__xludf.DUMMYFUNCTION("""COMPUTED_VALUE"""),45889.66666666667)</f>
        <v>45889.66667</v>
      </c>
      <c r="E411" s="1">
        <f>IFERROR(__xludf.DUMMYFUNCTION("""COMPUTED_VALUE"""),466.39)</f>
        <v>466.39</v>
      </c>
      <c r="G411" s="2">
        <f>IFERROR(__xludf.DUMMYFUNCTION("""COMPUTED_VALUE"""),45889.66666666667)</f>
        <v>45889.66667</v>
      </c>
      <c r="H411" s="1">
        <f>IFERROR(__xludf.DUMMYFUNCTION("""COMPUTED_VALUE"""),460.41)</f>
        <v>460.41</v>
      </c>
      <c r="J411" s="2">
        <f>IFERROR(__xludf.DUMMYFUNCTION("""COMPUTED_VALUE"""),45889.66666666667)</f>
        <v>45889.66667</v>
      </c>
      <c r="K411" s="1">
        <f>IFERROR(__xludf.DUMMYFUNCTION("""COMPUTED_VALUE"""),460.96)</f>
        <v>460.96</v>
      </c>
      <c r="M411" s="2">
        <f>IFERROR(__xludf.DUMMYFUNCTION("""COMPUTED_VALUE"""),45889.66666666667)</f>
        <v>45889.66667</v>
      </c>
      <c r="N411" s="1">
        <f>IFERROR(__xludf.DUMMYFUNCTION("""COMPUTED_VALUE"""),3534883.0)</f>
        <v>3534883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IFERROR(__xludf.DUMMYFUNCTION("""COMPUTED_VALUE"""),455.83)</f>
        <v>455.83</v>
      </c>
      <c r="D412" s="2">
        <f>IFERROR(__xludf.DUMMYFUNCTION("""COMPUTED_VALUE"""),45890.66666666667)</f>
        <v>45890.66667</v>
      </c>
      <c r="E412" s="1">
        <f>IFERROR(__xludf.DUMMYFUNCTION("""COMPUTED_VALUE"""),459.7)</f>
        <v>459.7</v>
      </c>
      <c r="G412" s="2">
        <f>IFERROR(__xludf.DUMMYFUNCTION("""COMPUTED_VALUE"""),45890.66666666667)</f>
        <v>45890.66667</v>
      </c>
      <c r="H412" s="1">
        <f>IFERROR(__xludf.DUMMYFUNCTION("""COMPUTED_VALUE"""),455.12)</f>
        <v>455.12</v>
      </c>
      <c r="J412" s="2">
        <f>IFERROR(__xludf.DUMMYFUNCTION("""COMPUTED_VALUE"""),45890.66666666667)</f>
        <v>45890.66667</v>
      </c>
      <c r="K412" s="1">
        <f>IFERROR(__xludf.DUMMYFUNCTION("""COMPUTED_VALUE"""),459.03)</f>
        <v>459.03</v>
      </c>
      <c r="M412" s="2">
        <f>IFERROR(__xludf.DUMMYFUNCTION("""COMPUTED_VALUE"""),45890.66666666667)</f>
        <v>45890.66667</v>
      </c>
      <c r="N412" s="1">
        <f>IFERROR(__xludf.DUMMYFUNCTION("""COMPUTED_VALUE"""),2160189.0)</f>
        <v>2160189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IFERROR(__xludf.DUMMYFUNCTION("""COMPUTED_VALUE"""),459.97)</f>
        <v>459.97</v>
      </c>
      <c r="D413" s="2">
        <f>IFERROR(__xludf.DUMMYFUNCTION("""COMPUTED_VALUE"""),45891.66666666667)</f>
        <v>45891.66667</v>
      </c>
      <c r="E413" s="1">
        <f>IFERROR(__xludf.DUMMYFUNCTION("""COMPUTED_VALUE"""),484.5)</f>
        <v>484.5</v>
      </c>
      <c r="G413" s="2">
        <f>IFERROR(__xludf.DUMMYFUNCTION("""COMPUTED_VALUE"""),45891.66666666667)</f>
        <v>45891.66667</v>
      </c>
      <c r="H413" s="1">
        <f>IFERROR(__xludf.DUMMYFUNCTION("""COMPUTED_VALUE"""),458.43)</f>
        <v>458.43</v>
      </c>
      <c r="J413" s="2">
        <f>IFERROR(__xludf.DUMMYFUNCTION("""COMPUTED_VALUE"""),45891.66666666667)</f>
        <v>45891.66667</v>
      </c>
      <c r="K413" s="1">
        <f>IFERROR(__xludf.DUMMYFUNCTION("""COMPUTED_VALUE"""),481.89)</f>
        <v>481.89</v>
      </c>
      <c r="M413" s="2">
        <f>IFERROR(__xludf.DUMMYFUNCTION("""COMPUTED_VALUE"""),45891.66666666667)</f>
        <v>45891.66667</v>
      </c>
      <c r="N413" s="1">
        <f>IFERROR(__xludf.DUMMYFUNCTION("""COMPUTED_VALUE"""),3830705.0)</f>
        <v>3830705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IFERROR(__xludf.DUMMYFUNCTION("""COMPUTED_VALUE"""),481.89)</f>
        <v>481.89</v>
      </c>
      <c r="D414" s="2">
        <f>IFERROR(__xludf.DUMMYFUNCTION("""COMPUTED_VALUE"""),45894.66666666667)</f>
        <v>45894.66667</v>
      </c>
      <c r="E414" s="1">
        <f>IFERROR(__xludf.DUMMYFUNCTION("""COMPUTED_VALUE"""),481.89)</f>
        <v>481.89</v>
      </c>
      <c r="G414" s="2">
        <f>IFERROR(__xludf.DUMMYFUNCTION("""COMPUTED_VALUE"""),45894.66666666667)</f>
        <v>45894.66667</v>
      </c>
      <c r="H414" s="1">
        <f>IFERROR(__xludf.DUMMYFUNCTION("""COMPUTED_VALUE"""),474.6)</f>
        <v>474.6</v>
      </c>
      <c r="J414" s="2">
        <f>IFERROR(__xludf.DUMMYFUNCTION("""COMPUTED_VALUE"""),45894.66666666667)</f>
        <v>45894.66667</v>
      </c>
      <c r="K414" s="1">
        <f>IFERROR(__xludf.DUMMYFUNCTION("""COMPUTED_VALUE"""),476.05)</f>
        <v>476.05</v>
      </c>
      <c r="M414" s="2">
        <f>IFERROR(__xludf.DUMMYFUNCTION("""COMPUTED_VALUE"""),45894.66666666667)</f>
        <v>45894.66667</v>
      </c>
      <c r="N414" s="1">
        <f>IFERROR(__xludf.DUMMYFUNCTION("""COMPUTED_VALUE"""),3056409.0)</f>
        <v>3056409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IFERROR(__xludf.DUMMYFUNCTION("""COMPUTED_VALUE"""),476.59)</f>
        <v>476.59</v>
      </c>
      <c r="D415" s="2">
        <f>IFERROR(__xludf.DUMMYFUNCTION("""COMPUTED_VALUE"""),45895.66666666667)</f>
        <v>45895.66667</v>
      </c>
      <c r="E415" s="1">
        <f>IFERROR(__xludf.DUMMYFUNCTION("""COMPUTED_VALUE"""),483.51)</f>
        <v>483.51</v>
      </c>
      <c r="G415" s="2">
        <f>IFERROR(__xludf.DUMMYFUNCTION("""COMPUTED_VALUE"""),45895.66666666667)</f>
        <v>45895.66667</v>
      </c>
      <c r="H415" s="1">
        <f>IFERROR(__xludf.DUMMYFUNCTION("""COMPUTED_VALUE"""),474.34)</f>
        <v>474.34</v>
      </c>
      <c r="J415" s="2">
        <f>IFERROR(__xludf.DUMMYFUNCTION("""COMPUTED_VALUE"""),45895.66666666667)</f>
        <v>45895.66667</v>
      </c>
      <c r="K415" s="1">
        <f>IFERROR(__xludf.DUMMYFUNCTION("""COMPUTED_VALUE"""),481.77)</f>
        <v>481.77</v>
      </c>
      <c r="M415" s="2">
        <f>IFERROR(__xludf.DUMMYFUNCTION("""COMPUTED_VALUE"""),45895.66666666667)</f>
        <v>45895.66667</v>
      </c>
      <c r="N415" s="1">
        <f>IFERROR(__xludf.DUMMYFUNCTION("""COMPUTED_VALUE"""),2771005.0)</f>
        <v>2771005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IFERROR(__xludf.DUMMYFUNCTION("""COMPUTED_VALUE"""),481.25)</f>
        <v>481.25</v>
      </c>
      <c r="D416" s="2">
        <f>IFERROR(__xludf.DUMMYFUNCTION("""COMPUTED_VALUE"""),45896.66666666667)</f>
        <v>45896.66667</v>
      </c>
      <c r="E416" s="1">
        <f>IFERROR(__xludf.DUMMYFUNCTION("""COMPUTED_VALUE"""),486.05)</f>
        <v>486.05</v>
      </c>
      <c r="G416" s="2">
        <f>IFERROR(__xludf.DUMMYFUNCTION("""COMPUTED_VALUE"""),45896.66666666667)</f>
        <v>45896.66667</v>
      </c>
      <c r="H416" s="1">
        <f>IFERROR(__xludf.DUMMYFUNCTION("""COMPUTED_VALUE"""),480.16)</f>
        <v>480.16</v>
      </c>
      <c r="J416" s="2">
        <f>IFERROR(__xludf.DUMMYFUNCTION("""COMPUTED_VALUE"""),45896.66666666667)</f>
        <v>45896.66667</v>
      </c>
      <c r="K416" s="1">
        <f>IFERROR(__xludf.DUMMYFUNCTION("""COMPUTED_VALUE"""),484.03)</f>
        <v>484.03</v>
      </c>
      <c r="M416" s="2">
        <f>IFERROR(__xludf.DUMMYFUNCTION("""COMPUTED_VALUE"""),45896.66666666667)</f>
        <v>45896.66667</v>
      </c>
      <c r="N416" s="1">
        <f>IFERROR(__xludf.DUMMYFUNCTION("""COMPUTED_VALUE"""),3371917.0)</f>
        <v>3371917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IFERROR(__xludf.DUMMYFUNCTION("""COMPUTED_VALUE"""),484.99)</f>
        <v>484.99</v>
      </c>
      <c r="D417" s="2">
        <f>IFERROR(__xludf.DUMMYFUNCTION("""COMPUTED_VALUE"""),45897.66666666667)</f>
        <v>45897.66667</v>
      </c>
      <c r="E417" s="1">
        <f>IFERROR(__xludf.DUMMYFUNCTION("""COMPUTED_VALUE"""),486.18)</f>
        <v>486.18</v>
      </c>
      <c r="G417" s="2">
        <f>IFERROR(__xludf.DUMMYFUNCTION("""COMPUTED_VALUE"""),45897.66666666667)</f>
        <v>45897.66667</v>
      </c>
      <c r="H417" s="1">
        <f>IFERROR(__xludf.DUMMYFUNCTION("""COMPUTED_VALUE"""),477.75)</f>
        <v>477.75</v>
      </c>
      <c r="J417" s="2">
        <f>IFERROR(__xludf.DUMMYFUNCTION("""COMPUTED_VALUE"""),45897.66666666667)</f>
        <v>45897.66667</v>
      </c>
      <c r="K417" s="1">
        <f>IFERROR(__xludf.DUMMYFUNCTION("""COMPUTED_VALUE"""),483.43)</f>
        <v>483.43</v>
      </c>
      <c r="M417" s="2">
        <f>IFERROR(__xludf.DUMMYFUNCTION("""COMPUTED_VALUE"""),45897.66666666667)</f>
        <v>45897.66667</v>
      </c>
      <c r="N417" s="1">
        <f>IFERROR(__xludf.DUMMYFUNCTION("""COMPUTED_VALUE"""),2021539.0)</f>
        <v>2021539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IFERROR(__xludf.DUMMYFUNCTION("""COMPUTED_VALUE"""),483.27)</f>
        <v>483.27</v>
      </c>
      <c r="D418" s="2">
        <f>IFERROR(__xludf.DUMMYFUNCTION("""COMPUTED_VALUE"""),45898.66666666667)</f>
        <v>45898.66667</v>
      </c>
      <c r="E418" s="1">
        <f>IFERROR(__xludf.DUMMYFUNCTION("""COMPUTED_VALUE"""),485.47)</f>
        <v>485.47</v>
      </c>
      <c r="G418" s="2">
        <f>IFERROR(__xludf.DUMMYFUNCTION("""COMPUTED_VALUE"""),45898.66666666667)</f>
        <v>45898.66667</v>
      </c>
      <c r="H418" s="1">
        <f>IFERROR(__xludf.DUMMYFUNCTION("""COMPUTED_VALUE"""),479.55)</f>
        <v>479.55</v>
      </c>
      <c r="J418" s="2">
        <f>IFERROR(__xludf.DUMMYFUNCTION("""COMPUTED_VALUE"""),45898.66666666667)</f>
        <v>45898.66667</v>
      </c>
      <c r="K418" s="1">
        <f>IFERROR(__xludf.DUMMYFUNCTION("""COMPUTED_VALUE"""),482.01)</f>
        <v>482.01</v>
      </c>
      <c r="M418" s="2">
        <f>IFERROR(__xludf.DUMMYFUNCTION("""COMPUTED_VALUE"""),45898.66666666667)</f>
        <v>45898.66667</v>
      </c>
      <c r="N418" s="1">
        <f>IFERROR(__xludf.DUMMYFUNCTION("""COMPUTED_VALUE"""),2219062.0)</f>
        <v>2219062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IFERROR(__xludf.DUMMYFUNCTION("""COMPUTED_VALUE"""),478.55)</f>
        <v>478.55</v>
      </c>
      <c r="D419" s="2">
        <f>IFERROR(__xludf.DUMMYFUNCTION("""COMPUTED_VALUE"""),45902.66666666667)</f>
        <v>45902.66667</v>
      </c>
      <c r="E419" s="1">
        <f>IFERROR(__xludf.DUMMYFUNCTION("""COMPUTED_VALUE"""),482.7)</f>
        <v>482.7</v>
      </c>
      <c r="G419" s="2">
        <f>IFERROR(__xludf.DUMMYFUNCTION("""COMPUTED_VALUE"""),45902.66666666667)</f>
        <v>45902.66667</v>
      </c>
      <c r="H419" s="1">
        <f>IFERROR(__xludf.DUMMYFUNCTION("""COMPUTED_VALUE"""),473.41)</f>
        <v>473.41</v>
      </c>
      <c r="J419" s="2">
        <f>IFERROR(__xludf.DUMMYFUNCTION("""COMPUTED_VALUE"""),45902.66666666667)</f>
        <v>45902.66667</v>
      </c>
      <c r="K419" s="1">
        <f>IFERROR(__xludf.DUMMYFUNCTION("""COMPUTED_VALUE"""),480.71)</f>
        <v>480.71</v>
      </c>
      <c r="M419" s="2">
        <f>IFERROR(__xludf.DUMMYFUNCTION("""COMPUTED_VALUE"""),45902.66666666667)</f>
        <v>45902.66667</v>
      </c>
      <c r="N419" s="1">
        <f>IFERROR(__xludf.DUMMYFUNCTION("""COMPUTED_VALUE"""),2320832.0)</f>
        <v>2320832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IFERROR(__xludf.DUMMYFUNCTION("""COMPUTED_VALUE"""),482.56)</f>
        <v>482.56</v>
      </c>
      <c r="D420" s="2">
        <f>IFERROR(__xludf.DUMMYFUNCTION("""COMPUTED_VALUE"""),45903.66666666667)</f>
        <v>45903.66667</v>
      </c>
      <c r="E420" s="1">
        <f>IFERROR(__xludf.DUMMYFUNCTION("""COMPUTED_VALUE"""),485.94)</f>
        <v>485.94</v>
      </c>
      <c r="G420" s="2">
        <f>IFERROR(__xludf.DUMMYFUNCTION("""COMPUTED_VALUE"""),45903.66666666667)</f>
        <v>45903.66667</v>
      </c>
      <c r="H420" s="1">
        <f>IFERROR(__xludf.DUMMYFUNCTION("""COMPUTED_VALUE"""),480.23)</f>
        <v>480.23</v>
      </c>
      <c r="J420" s="2">
        <f>IFERROR(__xludf.DUMMYFUNCTION("""COMPUTED_VALUE"""),45903.66666666667)</f>
        <v>45903.66667</v>
      </c>
      <c r="K420" s="1">
        <f>IFERROR(__xludf.DUMMYFUNCTION("""COMPUTED_VALUE"""),483.16)</f>
        <v>483.16</v>
      </c>
      <c r="M420" s="2">
        <f>IFERROR(__xludf.DUMMYFUNCTION("""COMPUTED_VALUE"""),45903.66666666667)</f>
        <v>45903.66667</v>
      </c>
      <c r="N420" s="1">
        <f>IFERROR(__xludf.DUMMYFUNCTION("""COMPUTED_VALUE"""),2536480.0)</f>
        <v>2536480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IFERROR(__xludf.DUMMYFUNCTION("""COMPUTED_VALUE"""),485.06)</f>
        <v>485.06</v>
      </c>
      <c r="D421" s="2">
        <f>IFERROR(__xludf.DUMMYFUNCTION("""COMPUTED_VALUE"""),45904.66666666667)</f>
        <v>45904.66667</v>
      </c>
      <c r="E421" s="1">
        <f>IFERROR(__xludf.DUMMYFUNCTION("""COMPUTED_VALUE"""),497.23)</f>
        <v>497.23</v>
      </c>
      <c r="G421" s="2">
        <f>IFERROR(__xludf.DUMMYFUNCTION("""COMPUTED_VALUE"""),45904.66666666667)</f>
        <v>45904.66667</v>
      </c>
      <c r="H421" s="1">
        <f>IFERROR(__xludf.DUMMYFUNCTION("""COMPUTED_VALUE"""),484.6)</f>
        <v>484.6</v>
      </c>
      <c r="J421" s="2">
        <f>IFERROR(__xludf.DUMMYFUNCTION("""COMPUTED_VALUE"""),45904.66666666667)</f>
        <v>45904.66667</v>
      </c>
      <c r="K421" s="1">
        <f>IFERROR(__xludf.DUMMYFUNCTION("""COMPUTED_VALUE"""),496.87)</f>
        <v>496.87</v>
      </c>
      <c r="M421" s="2">
        <f>IFERROR(__xludf.DUMMYFUNCTION("""COMPUTED_VALUE"""),45904.66666666667)</f>
        <v>45904.66667</v>
      </c>
      <c r="N421" s="1">
        <f>IFERROR(__xludf.DUMMYFUNCTION("""COMPUTED_VALUE"""),3389769.0)</f>
        <v>3389769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IFERROR(__xludf.DUMMYFUNCTION("""COMPUTED_VALUE"""),499.55)</f>
        <v>499.55</v>
      </c>
      <c r="D422" s="2">
        <f>IFERROR(__xludf.DUMMYFUNCTION("""COMPUTED_VALUE"""),45905.66666666667)</f>
        <v>45905.66667</v>
      </c>
      <c r="E422" s="1">
        <f>IFERROR(__xludf.DUMMYFUNCTION("""COMPUTED_VALUE"""),507.6)</f>
        <v>507.6</v>
      </c>
      <c r="G422" s="2">
        <f>IFERROR(__xludf.DUMMYFUNCTION("""COMPUTED_VALUE"""),45905.66666666667)</f>
        <v>45905.66667</v>
      </c>
      <c r="H422" s="1">
        <f>IFERROR(__xludf.DUMMYFUNCTION("""COMPUTED_VALUE"""),499.43)</f>
        <v>499.43</v>
      </c>
      <c r="J422" s="2">
        <f>IFERROR(__xludf.DUMMYFUNCTION("""COMPUTED_VALUE"""),45905.66666666667)</f>
        <v>45905.66667</v>
      </c>
      <c r="K422" s="1">
        <f>IFERROR(__xludf.DUMMYFUNCTION("""COMPUTED_VALUE"""),501.97)</f>
        <v>501.97</v>
      </c>
      <c r="M422" s="2">
        <f>IFERROR(__xludf.DUMMYFUNCTION("""COMPUTED_VALUE"""),45905.66666666667)</f>
        <v>45905.66667</v>
      </c>
      <c r="N422" s="1">
        <f>IFERROR(__xludf.DUMMYFUNCTION("""COMPUTED_VALUE"""),3218918.0)</f>
        <v>3218918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IFERROR(__xludf.DUMMYFUNCTION("""COMPUTED_VALUE"""),501.22)</f>
        <v>501.22</v>
      </c>
      <c r="D423" s="2">
        <f>IFERROR(__xludf.DUMMYFUNCTION("""COMPUTED_VALUE"""),45908.66666666667)</f>
        <v>45908.66667</v>
      </c>
      <c r="E423" s="1">
        <f>IFERROR(__xludf.DUMMYFUNCTION("""COMPUTED_VALUE"""),502.88)</f>
        <v>502.88</v>
      </c>
      <c r="G423" s="2">
        <f>IFERROR(__xludf.DUMMYFUNCTION("""COMPUTED_VALUE"""),45908.66666666667)</f>
        <v>45908.66667</v>
      </c>
      <c r="H423" s="1">
        <f>IFERROR(__xludf.DUMMYFUNCTION("""COMPUTED_VALUE"""),495.75)</f>
        <v>495.75</v>
      </c>
      <c r="J423" s="2">
        <f>IFERROR(__xludf.DUMMYFUNCTION("""COMPUTED_VALUE"""),45908.66666666667)</f>
        <v>45908.66667</v>
      </c>
      <c r="K423" s="1">
        <f>IFERROR(__xludf.DUMMYFUNCTION("""COMPUTED_VALUE"""),498.99)</f>
        <v>498.99</v>
      </c>
      <c r="M423" s="2">
        <f>IFERROR(__xludf.DUMMYFUNCTION("""COMPUTED_VALUE"""),45908.66666666667)</f>
        <v>45908.66667</v>
      </c>
      <c r="N423" s="1">
        <f>IFERROR(__xludf.DUMMYFUNCTION("""COMPUTED_VALUE"""),2291421.0)</f>
        <v>2291421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IFERROR(__xludf.DUMMYFUNCTION("""COMPUTED_VALUE"""),497.74)</f>
        <v>497.74</v>
      </c>
      <c r="D424" s="2">
        <f>IFERROR(__xludf.DUMMYFUNCTION("""COMPUTED_VALUE"""),45909.66666666667)</f>
        <v>45909.66667</v>
      </c>
      <c r="E424" s="1">
        <f>IFERROR(__xludf.DUMMYFUNCTION("""COMPUTED_VALUE"""),497.81)</f>
        <v>497.81</v>
      </c>
      <c r="G424" s="2">
        <f>IFERROR(__xludf.DUMMYFUNCTION("""COMPUTED_VALUE"""),45909.66666666667)</f>
        <v>45909.66667</v>
      </c>
      <c r="H424" s="1">
        <f>IFERROR(__xludf.DUMMYFUNCTION("""COMPUTED_VALUE"""),486.33)</f>
        <v>486.33</v>
      </c>
      <c r="J424" s="2">
        <f>IFERROR(__xludf.DUMMYFUNCTION("""COMPUTED_VALUE"""),45909.66666666667)</f>
        <v>45909.66667</v>
      </c>
      <c r="K424" s="1">
        <f>IFERROR(__xludf.DUMMYFUNCTION("""COMPUTED_VALUE"""),486.63)</f>
        <v>486.63</v>
      </c>
      <c r="M424" s="2">
        <f>IFERROR(__xludf.DUMMYFUNCTION("""COMPUTED_VALUE"""),45909.66666666667)</f>
        <v>45909.66667</v>
      </c>
      <c r="N424" s="1">
        <f>IFERROR(__xludf.DUMMYFUNCTION("""COMPUTED_VALUE"""),2309583.0)</f>
        <v>2309583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IFERROR(__xludf.DUMMYFUNCTION("""COMPUTED_VALUE"""),486.63)</f>
        <v>486.63</v>
      </c>
      <c r="D425" s="2">
        <f>IFERROR(__xludf.DUMMYFUNCTION("""COMPUTED_VALUE"""),45910.66666666667)</f>
        <v>45910.66667</v>
      </c>
      <c r="E425" s="1">
        <f>IFERROR(__xludf.DUMMYFUNCTION("""COMPUTED_VALUE"""),491.77)</f>
        <v>491.77</v>
      </c>
      <c r="G425" s="2">
        <f>IFERROR(__xludf.DUMMYFUNCTION("""COMPUTED_VALUE"""),45910.66666666667)</f>
        <v>45910.66667</v>
      </c>
      <c r="H425" s="1">
        <f>IFERROR(__xludf.DUMMYFUNCTION("""COMPUTED_VALUE"""),484.38)</f>
        <v>484.38</v>
      </c>
      <c r="J425" s="2">
        <f>IFERROR(__xludf.DUMMYFUNCTION("""COMPUTED_VALUE"""),45910.66666666667)</f>
        <v>45910.66667</v>
      </c>
      <c r="K425" s="1">
        <f>IFERROR(__xludf.DUMMYFUNCTION("""COMPUTED_VALUE"""),489.31)</f>
        <v>489.31</v>
      </c>
      <c r="M425" s="2">
        <f>IFERROR(__xludf.DUMMYFUNCTION("""COMPUTED_VALUE"""),45910.66666666667)</f>
        <v>45910.66667</v>
      </c>
      <c r="N425" s="1">
        <f>IFERROR(__xludf.DUMMYFUNCTION("""COMPUTED_VALUE"""),2194992.0)</f>
        <v>2194992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IFERROR(__xludf.DUMMYFUNCTION("""COMPUTED_VALUE"""),490.41)</f>
        <v>490.41</v>
      </c>
      <c r="D426" s="2">
        <f>IFERROR(__xludf.DUMMYFUNCTION("""COMPUTED_VALUE"""),45911.66666666667)</f>
        <v>45911.66667</v>
      </c>
      <c r="E426" s="1">
        <f>IFERROR(__xludf.DUMMYFUNCTION("""COMPUTED_VALUE"""),498.66)</f>
        <v>498.66</v>
      </c>
      <c r="G426" s="2">
        <f>IFERROR(__xludf.DUMMYFUNCTION("""COMPUTED_VALUE"""),45911.66666666667)</f>
        <v>45911.66667</v>
      </c>
      <c r="H426" s="1">
        <f>IFERROR(__xludf.DUMMYFUNCTION("""COMPUTED_VALUE"""),489.54)</f>
        <v>489.54</v>
      </c>
      <c r="J426" s="2">
        <f>IFERROR(__xludf.DUMMYFUNCTION("""COMPUTED_VALUE"""),45911.66666666667)</f>
        <v>45911.66667</v>
      </c>
      <c r="K426" s="1">
        <f>IFERROR(__xludf.DUMMYFUNCTION("""COMPUTED_VALUE"""),498.09)</f>
        <v>498.09</v>
      </c>
      <c r="M426" s="2">
        <f>IFERROR(__xludf.DUMMYFUNCTION("""COMPUTED_VALUE"""),45911.66666666667)</f>
        <v>45911.66667</v>
      </c>
      <c r="N426" s="1">
        <f>IFERROR(__xludf.DUMMYFUNCTION("""COMPUTED_VALUE"""),2487901.0)</f>
        <v>2487901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IFERROR(__xludf.DUMMYFUNCTION("""COMPUTED_VALUE"""),492.78)</f>
        <v>492.78</v>
      </c>
      <c r="D427" s="2">
        <f>IFERROR(__xludf.DUMMYFUNCTION("""COMPUTED_VALUE"""),45912.66666666667)</f>
        <v>45912.66667</v>
      </c>
      <c r="E427" s="1">
        <f>IFERROR(__xludf.DUMMYFUNCTION("""COMPUTED_VALUE"""),496.8)</f>
        <v>496.8</v>
      </c>
      <c r="G427" s="2">
        <f>IFERROR(__xludf.DUMMYFUNCTION("""COMPUTED_VALUE"""),45912.66666666667)</f>
        <v>45912.66667</v>
      </c>
      <c r="H427" s="1">
        <f>IFERROR(__xludf.DUMMYFUNCTION("""COMPUTED_VALUE"""),485.22)</f>
        <v>485.22</v>
      </c>
      <c r="J427" s="2">
        <f>IFERROR(__xludf.DUMMYFUNCTION("""COMPUTED_VALUE"""),45912.66666666667)</f>
        <v>45912.66667</v>
      </c>
      <c r="K427" s="1">
        <f>IFERROR(__xludf.DUMMYFUNCTION("""COMPUTED_VALUE"""),486.02)</f>
        <v>486.02</v>
      </c>
      <c r="M427" s="2">
        <f>IFERROR(__xludf.DUMMYFUNCTION("""COMPUTED_VALUE"""),45912.66666666667)</f>
        <v>45912.66667</v>
      </c>
      <c r="N427" s="1">
        <f>IFERROR(__xludf.DUMMYFUNCTION("""COMPUTED_VALUE"""),1900236.0)</f>
        <v>1900236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IFERROR(__xludf.DUMMYFUNCTION("""COMPUTED_VALUE"""),486.02)</f>
        <v>486.02</v>
      </c>
      <c r="D428" s="2">
        <f>IFERROR(__xludf.DUMMYFUNCTION("""COMPUTED_VALUE"""),45915.66666666667)</f>
        <v>45915.66667</v>
      </c>
      <c r="E428" s="1">
        <f>IFERROR(__xludf.DUMMYFUNCTION("""COMPUTED_VALUE"""),493.22)</f>
        <v>493.22</v>
      </c>
      <c r="G428" s="2">
        <f>IFERROR(__xludf.DUMMYFUNCTION("""COMPUTED_VALUE"""),45915.66666666667)</f>
        <v>45915.66667</v>
      </c>
      <c r="H428" s="1">
        <f>IFERROR(__xludf.DUMMYFUNCTION("""COMPUTED_VALUE"""),486.02)</f>
        <v>486.02</v>
      </c>
      <c r="J428" s="2">
        <f>IFERROR(__xludf.DUMMYFUNCTION("""COMPUTED_VALUE"""),45915.66666666667)</f>
        <v>45915.66667</v>
      </c>
      <c r="K428" s="1">
        <f>IFERROR(__xludf.DUMMYFUNCTION("""COMPUTED_VALUE"""),492.62)</f>
        <v>492.62</v>
      </c>
      <c r="M428" s="2">
        <f>IFERROR(__xludf.DUMMYFUNCTION("""COMPUTED_VALUE"""),45915.66666666667)</f>
        <v>45915.66667</v>
      </c>
      <c r="N428" s="1">
        <f>IFERROR(__xludf.DUMMYFUNCTION("""COMPUTED_VALUE"""),2384569.0)</f>
        <v>2384569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IFERROR(__xludf.DUMMYFUNCTION("""COMPUTED_VALUE"""),492.62)</f>
        <v>492.62</v>
      </c>
      <c r="D429" s="2">
        <f>IFERROR(__xludf.DUMMYFUNCTION("""COMPUTED_VALUE"""),45916.66666666667)</f>
        <v>45916.66667</v>
      </c>
      <c r="E429" s="1">
        <f>IFERROR(__xludf.DUMMYFUNCTION("""COMPUTED_VALUE"""),492.87)</f>
        <v>492.87</v>
      </c>
      <c r="G429" s="2">
        <f>IFERROR(__xludf.DUMMYFUNCTION("""COMPUTED_VALUE"""),45916.66666666667)</f>
        <v>45916.66667</v>
      </c>
      <c r="H429" s="1">
        <f>IFERROR(__xludf.DUMMYFUNCTION("""COMPUTED_VALUE"""),485.68)</f>
        <v>485.68</v>
      </c>
      <c r="J429" s="2">
        <f>IFERROR(__xludf.DUMMYFUNCTION("""COMPUTED_VALUE"""),45916.66666666667)</f>
        <v>45916.66667</v>
      </c>
      <c r="K429" s="1">
        <f>IFERROR(__xludf.DUMMYFUNCTION("""COMPUTED_VALUE"""),491.27)</f>
        <v>491.27</v>
      </c>
      <c r="M429" s="2">
        <f>IFERROR(__xludf.DUMMYFUNCTION("""COMPUTED_VALUE"""),45916.66666666667)</f>
        <v>45916.66667</v>
      </c>
      <c r="N429" s="1">
        <f>IFERROR(__xludf.DUMMYFUNCTION("""COMPUTED_VALUE"""),2372209.0)</f>
        <v>2372209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IFERROR(__xludf.DUMMYFUNCTION("""COMPUTED_VALUE"""),491.48)</f>
        <v>491.48</v>
      </c>
      <c r="D430" s="2">
        <f>IFERROR(__xludf.DUMMYFUNCTION("""COMPUTED_VALUE"""),45917.66666666667)</f>
        <v>45917.66667</v>
      </c>
      <c r="E430" s="1">
        <f>IFERROR(__xludf.DUMMYFUNCTION("""COMPUTED_VALUE"""),496.79)</f>
        <v>496.79</v>
      </c>
      <c r="G430" s="2">
        <f>IFERROR(__xludf.DUMMYFUNCTION("""COMPUTED_VALUE"""),45917.66666666667)</f>
        <v>45917.66667</v>
      </c>
      <c r="H430" s="1">
        <f>IFERROR(__xludf.DUMMYFUNCTION("""COMPUTED_VALUE"""),479.55)</f>
        <v>479.55</v>
      </c>
      <c r="J430" s="2">
        <f>IFERROR(__xludf.DUMMYFUNCTION("""COMPUTED_VALUE"""),45917.66666666667)</f>
        <v>45917.66667</v>
      </c>
      <c r="K430" s="1">
        <f>IFERROR(__xludf.DUMMYFUNCTION("""COMPUTED_VALUE"""),485.07)</f>
        <v>485.07</v>
      </c>
      <c r="M430" s="2">
        <f>IFERROR(__xludf.DUMMYFUNCTION("""COMPUTED_VALUE"""),45917.66666666667)</f>
        <v>45917.66667</v>
      </c>
      <c r="N430" s="1">
        <f>IFERROR(__xludf.DUMMYFUNCTION("""COMPUTED_VALUE"""),3868058.0)</f>
        <v>3868058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IFERROR(__xludf.DUMMYFUNCTION("""COMPUTED_VALUE"""),485.07)</f>
        <v>485.07</v>
      </c>
      <c r="D431" s="2">
        <f>IFERROR(__xludf.DUMMYFUNCTION("""COMPUTED_VALUE"""),45918.66666666667)</f>
        <v>45918.66667</v>
      </c>
      <c r="E431" s="1">
        <f>IFERROR(__xludf.DUMMYFUNCTION("""COMPUTED_VALUE"""),492.46)</f>
        <v>492.46</v>
      </c>
      <c r="G431" s="2">
        <f>IFERROR(__xludf.DUMMYFUNCTION("""COMPUTED_VALUE"""),45918.66666666667)</f>
        <v>45918.66667</v>
      </c>
      <c r="H431" s="1">
        <f>IFERROR(__xludf.DUMMYFUNCTION("""COMPUTED_VALUE"""),485.07)</f>
        <v>485.07</v>
      </c>
      <c r="J431" s="2">
        <f>IFERROR(__xludf.DUMMYFUNCTION("""COMPUTED_VALUE"""),45918.66666666667)</f>
        <v>45918.66667</v>
      </c>
      <c r="K431" s="1">
        <f>IFERROR(__xludf.DUMMYFUNCTION("""COMPUTED_VALUE"""),490.55)</f>
        <v>490.55</v>
      </c>
      <c r="M431" s="2">
        <f>IFERROR(__xludf.DUMMYFUNCTION("""COMPUTED_VALUE"""),45918.66666666667)</f>
        <v>45918.66667</v>
      </c>
      <c r="N431" s="1">
        <f>IFERROR(__xludf.DUMMYFUNCTION("""COMPUTED_VALUE"""),3172420.0)</f>
        <v>3172420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IFERROR(__xludf.DUMMYFUNCTION("""COMPUTED_VALUE"""),490.55)</f>
        <v>490.55</v>
      </c>
      <c r="D432" s="2">
        <f>IFERROR(__xludf.DUMMYFUNCTION("""COMPUTED_VALUE"""),45919.66666666667)</f>
        <v>45919.66667</v>
      </c>
      <c r="E432" s="1">
        <f>IFERROR(__xludf.DUMMYFUNCTION("""COMPUTED_VALUE"""),491.09)</f>
        <v>491.09</v>
      </c>
      <c r="G432" s="2">
        <f>IFERROR(__xludf.DUMMYFUNCTION("""COMPUTED_VALUE"""),45919.66666666667)</f>
        <v>45919.66667</v>
      </c>
      <c r="H432" s="1">
        <f>IFERROR(__xludf.DUMMYFUNCTION("""COMPUTED_VALUE"""),486.43)</f>
        <v>486.43</v>
      </c>
      <c r="J432" s="2">
        <f>IFERROR(__xludf.DUMMYFUNCTION("""COMPUTED_VALUE"""),45919.66666666667)</f>
        <v>45919.66667</v>
      </c>
      <c r="K432" s="1">
        <f>IFERROR(__xludf.DUMMYFUNCTION("""COMPUTED_VALUE"""),486.48)</f>
        <v>486.48</v>
      </c>
      <c r="M432" s="2">
        <f>IFERROR(__xludf.DUMMYFUNCTION("""COMPUTED_VALUE"""),45919.66666666667)</f>
        <v>45919.66667</v>
      </c>
      <c r="N432" s="1">
        <f>IFERROR(__xludf.DUMMYFUNCTION("""COMPUTED_VALUE"""),5077651.0)</f>
        <v>5077651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IFERROR(__xludf.DUMMYFUNCTION("""COMPUTED_VALUE"""),486.48)</f>
        <v>486.48</v>
      </c>
      <c r="D433" s="2">
        <f>IFERROR(__xludf.DUMMYFUNCTION("""COMPUTED_VALUE"""),45922.66666666667)</f>
        <v>45922.66667</v>
      </c>
      <c r="E433" s="1">
        <f>IFERROR(__xludf.DUMMYFUNCTION("""COMPUTED_VALUE"""),486.48)</f>
        <v>486.48</v>
      </c>
      <c r="G433" s="2">
        <f>IFERROR(__xludf.DUMMYFUNCTION("""COMPUTED_VALUE"""),45922.66666666667)</f>
        <v>45922.66667</v>
      </c>
      <c r="H433" s="1">
        <f>IFERROR(__xludf.DUMMYFUNCTION("""COMPUTED_VALUE"""),477.72)</f>
        <v>477.72</v>
      </c>
      <c r="J433" s="2">
        <f>IFERROR(__xludf.DUMMYFUNCTION("""COMPUTED_VALUE"""),45922.66666666667)</f>
        <v>45922.66667</v>
      </c>
      <c r="K433" s="1">
        <f>IFERROR(__xludf.DUMMYFUNCTION("""COMPUTED_VALUE"""),479.1)</f>
        <v>479.1</v>
      </c>
      <c r="M433" s="2">
        <f>IFERROR(__xludf.DUMMYFUNCTION("""COMPUTED_VALUE"""),45922.66666666667)</f>
        <v>45922.66667</v>
      </c>
      <c r="N433" s="1">
        <f>IFERROR(__xludf.DUMMYFUNCTION("""COMPUTED_VALUE"""),2252843.0)</f>
        <v>2252843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IFERROR(__xludf.DUMMYFUNCTION("""COMPUTED_VALUE"""),479.86)</f>
        <v>479.86</v>
      </c>
      <c r="D434" s="2">
        <f>IFERROR(__xludf.DUMMYFUNCTION("""COMPUTED_VALUE"""),45923.66666666667)</f>
        <v>45923.66667</v>
      </c>
      <c r="E434" s="1">
        <f>IFERROR(__xludf.DUMMYFUNCTION("""COMPUTED_VALUE"""),483.76)</f>
        <v>483.76</v>
      </c>
      <c r="G434" s="2">
        <f>IFERROR(__xludf.DUMMYFUNCTION("""COMPUTED_VALUE"""),45923.66666666667)</f>
        <v>45923.66667</v>
      </c>
      <c r="H434" s="1">
        <f>IFERROR(__xludf.DUMMYFUNCTION("""COMPUTED_VALUE"""),477.87)</f>
        <v>477.87</v>
      </c>
      <c r="J434" s="2">
        <f>IFERROR(__xludf.DUMMYFUNCTION("""COMPUTED_VALUE"""),45923.66666666667)</f>
        <v>45923.66667</v>
      </c>
      <c r="K434" s="1">
        <f>IFERROR(__xludf.DUMMYFUNCTION("""COMPUTED_VALUE"""),479.01)</f>
        <v>479.01</v>
      </c>
      <c r="M434" s="2">
        <f>IFERROR(__xludf.DUMMYFUNCTION("""COMPUTED_VALUE"""),45923.66666666667)</f>
        <v>45923.66667</v>
      </c>
      <c r="N434" s="1">
        <f>IFERROR(__xludf.DUMMYFUNCTION("""COMPUTED_VALUE"""),2141848.0)</f>
        <v>2141848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IFERROR(__xludf.DUMMYFUNCTION("""COMPUTED_VALUE"""),473.7)</f>
        <v>473.7</v>
      </c>
      <c r="D435" s="2">
        <f>IFERROR(__xludf.DUMMYFUNCTION("""COMPUTED_VALUE"""),45924.66666666667)</f>
        <v>45924.66667</v>
      </c>
      <c r="E435" s="1">
        <f>IFERROR(__xludf.DUMMYFUNCTION("""COMPUTED_VALUE"""),478.08)</f>
        <v>478.08</v>
      </c>
      <c r="G435" s="2">
        <f>IFERROR(__xludf.DUMMYFUNCTION("""COMPUTED_VALUE"""),45924.66666666667)</f>
        <v>45924.66667</v>
      </c>
      <c r="H435" s="1">
        <f>IFERROR(__xludf.DUMMYFUNCTION("""COMPUTED_VALUE"""),469.14)</f>
        <v>469.14</v>
      </c>
      <c r="J435" s="2">
        <f>IFERROR(__xludf.DUMMYFUNCTION("""COMPUTED_VALUE"""),45924.66666666667)</f>
        <v>45924.66667</v>
      </c>
      <c r="K435" s="1">
        <f>IFERROR(__xludf.DUMMYFUNCTION("""COMPUTED_VALUE"""),469.36)</f>
        <v>469.36</v>
      </c>
      <c r="M435" s="2">
        <f>IFERROR(__xludf.DUMMYFUNCTION("""COMPUTED_VALUE"""),45924.66666666667)</f>
        <v>45924.66667</v>
      </c>
      <c r="N435" s="1">
        <f>IFERROR(__xludf.DUMMYFUNCTION("""COMPUTED_VALUE"""),3473980.0)</f>
        <v>3473980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IFERROR(__xludf.DUMMYFUNCTION("""COMPUTED_VALUE"""),469.36)</f>
        <v>469.36</v>
      </c>
      <c r="D436" s="2">
        <f>IFERROR(__xludf.DUMMYFUNCTION("""COMPUTED_VALUE"""),45925.66666666667)</f>
        <v>45925.66667</v>
      </c>
      <c r="E436" s="1">
        <f>IFERROR(__xludf.DUMMYFUNCTION("""COMPUTED_VALUE"""),469.36)</f>
        <v>469.36</v>
      </c>
      <c r="G436" s="2">
        <f>IFERROR(__xludf.DUMMYFUNCTION("""COMPUTED_VALUE"""),45925.66666666667)</f>
        <v>45925.66667</v>
      </c>
      <c r="H436" s="1">
        <f>IFERROR(__xludf.DUMMYFUNCTION("""COMPUTED_VALUE"""),464.95)</f>
        <v>464.95</v>
      </c>
      <c r="J436" s="2">
        <f>IFERROR(__xludf.DUMMYFUNCTION("""COMPUTED_VALUE"""),45925.66666666667)</f>
        <v>45925.66667</v>
      </c>
      <c r="K436" s="1">
        <f>IFERROR(__xludf.DUMMYFUNCTION("""COMPUTED_VALUE"""),466.86)</f>
        <v>466.86</v>
      </c>
      <c r="M436" s="2">
        <f>IFERROR(__xludf.DUMMYFUNCTION("""COMPUTED_VALUE"""),45925.66666666667)</f>
        <v>45925.66667</v>
      </c>
      <c r="N436" s="1">
        <f>IFERROR(__xludf.DUMMYFUNCTION("""COMPUTED_VALUE"""),2277003.0)</f>
        <v>2277003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IFERROR(__xludf.DUMMYFUNCTION("""COMPUTED_VALUE"""),467.42)</f>
        <v>467.42</v>
      </c>
      <c r="D437" s="2">
        <f>IFERROR(__xludf.DUMMYFUNCTION("""COMPUTED_VALUE"""),45926.66666666667)</f>
        <v>45926.66667</v>
      </c>
      <c r="E437" s="1">
        <f>IFERROR(__xludf.DUMMYFUNCTION("""COMPUTED_VALUE"""),473.56)</f>
        <v>473.56</v>
      </c>
      <c r="G437" s="2">
        <f>IFERROR(__xludf.DUMMYFUNCTION("""COMPUTED_VALUE"""),45926.66666666667)</f>
        <v>45926.66667</v>
      </c>
      <c r="H437" s="1">
        <f>IFERROR(__xludf.DUMMYFUNCTION("""COMPUTED_VALUE"""),467.42)</f>
        <v>467.42</v>
      </c>
      <c r="J437" s="2">
        <f>IFERROR(__xludf.DUMMYFUNCTION("""COMPUTED_VALUE"""),45926.66666666667)</f>
        <v>45926.66667</v>
      </c>
      <c r="K437" s="1">
        <f>IFERROR(__xludf.DUMMYFUNCTION("""COMPUTED_VALUE"""),472.37)</f>
        <v>472.37</v>
      </c>
      <c r="M437" s="2">
        <f>IFERROR(__xludf.DUMMYFUNCTION("""COMPUTED_VALUE"""),45926.66666666667)</f>
        <v>45926.66667</v>
      </c>
      <c r="N437" s="1">
        <f>IFERROR(__xludf.DUMMYFUNCTION("""COMPUTED_VALUE"""),1708195.0)</f>
        <v>1708195</v>
      </c>
    </row>
  </sheetData>
  <drawing r:id="rId1"/>
</worksheet>
</file>