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IFERROR(__xludf.DUMMYFUNCTION("""COMPUTED_VALUE"""),614.7)</f>
        <v>614.7</v>
      </c>
      <c r="D2" s="2">
        <f>IFERROR(__xludf.DUMMYFUNCTION("""COMPUTED_VALUE"""),45293.66666666667)</f>
        <v>45293.66667</v>
      </c>
      <c r="E2" s="1">
        <f>IFERROR(__xludf.DUMMYFUNCTION("""COMPUTED_VALUE"""),629.62)</f>
        <v>629.62</v>
      </c>
      <c r="G2" s="2">
        <f>IFERROR(__xludf.DUMMYFUNCTION("""COMPUTED_VALUE"""),45293.66666666667)</f>
        <v>45293.66667</v>
      </c>
      <c r="H2" s="1">
        <f>IFERROR(__xludf.DUMMYFUNCTION("""COMPUTED_VALUE"""),613.94)</f>
        <v>613.94</v>
      </c>
      <c r="J2" s="2">
        <f>IFERROR(__xludf.DUMMYFUNCTION("""COMPUTED_VALUE"""),45293.66666666667)</f>
        <v>45293.66667</v>
      </c>
      <c r="K2" s="1">
        <f>IFERROR(__xludf.DUMMYFUNCTION("""COMPUTED_VALUE"""),628.97)</f>
        <v>628.97</v>
      </c>
      <c r="M2" s="2">
        <f>IFERROR(__xludf.DUMMYFUNCTION("""COMPUTED_VALUE"""),45293.66666666667)</f>
        <v>45293.66667</v>
      </c>
      <c r="N2" s="1">
        <f>IFERROR(__xludf.DUMMYFUNCTION("""COMPUTED_VALUE"""),5.3573904E7)</f>
        <v>53573904</v>
      </c>
    </row>
    <row r="3">
      <c r="A3" s="2">
        <f>IFERROR(__xludf.DUMMYFUNCTION("""COMPUTED_VALUE"""),45294.66666666667)</f>
        <v>45294.66667</v>
      </c>
      <c r="B3" s="1">
        <f>IFERROR(__xludf.DUMMYFUNCTION("""COMPUTED_VALUE"""),629.46)</f>
        <v>629.46</v>
      </c>
      <c r="D3" s="2">
        <f>IFERROR(__xludf.DUMMYFUNCTION("""COMPUTED_VALUE"""),45294.66666666667)</f>
        <v>45294.66667</v>
      </c>
      <c r="E3" s="1">
        <f>IFERROR(__xludf.DUMMYFUNCTION("""COMPUTED_VALUE"""),633.43)</f>
        <v>633.43</v>
      </c>
      <c r="G3" s="2">
        <f>IFERROR(__xludf.DUMMYFUNCTION("""COMPUTED_VALUE"""),45294.66666666667)</f>
        <v>45294.66667</v>
      </c>
      <c r="H3" s="1">
        <f>IFERROR(__xludf.DUMMYFUNCTION("""COMPUTED_VALUE"""),624.95)</f>
        <v>624.95</v>
      </c>
      <c r="J3" s="2">
        <f>IFERROR(__xludf.DUMMYFUNCTION("""COMPUTED_VALUE"""),45294.66666666667)</f>
        <v>45294.66667</v>
      </c>
      <c r="K3" s="1">
        <f>IFERROR(__xludf.DUMMYFUNCTION("""COMPUTED_VALUE"""),625.28)</f>
        <v>625.28</v>
      </c>
      <c r="M3" s="2">
        <f>IFERROR(__xludf.DUMMYFUNCTION("""COMPUTED_VALUE"""),45294.66666666667)</f>
        <v>45294.66667</v>
      </c>
      <c r="N3" s="1">
        <f>IFERROR(__xludf.DUMMYFUNCTION("""COMPUTED_VALUE"""),5.100942E7)</f>
        <v>51009420</v>
      </c>
    </row>
    <row r="4">
      <c r="A4" s="2">
        <f>IFERROR(__xludf.DUMMYFUNCTION("""COMPUTED_VALUE"""),45295.66666666667)</f>
        <v>45295.66667</v>
      </c>
      <c r="B4" s="1">
        <f>IFERROR(__xludf.DUMMYFUNCTION("""COMPUTED_VALUE"""),625.1)</f>
        <v>625.1</v>
      </c>
      <c r="D4" s="2">
        <f>IFERROR(__xludf.DUMMYFUNCTION("""COMPUTED_VALUE"""),45295.66666666667)</f>
        <v>45295.66667</v>
      </c>
      <c r="E4" s="1">
        <f>IFERROR(__xludf.DUMMYFUNCTION("""COMPUTED_VALUE"""),628.57)</f>
        <v>628.57</v>
      </c>
      <c r="G4" s="2">
        <f>IFERROR(__xludf.DUMMYFUNCTION("""COMPUTED_VALUE"""),45295.66666666667)</f>
        <v>45295.66667</v>
      </c>
      <c r="H4" s="1">
        <f>IFERROR(__xludf.DUMMYFUNCTION("""COMPUTED_VALUE"""),620.95)</f>
        <v>620.95</v>
      </c>
      <c r="J4" s="2">
        <f>IFERROR(__xludf.DUMMYFUNCTION("""COMPUTED_VALUE"""),45295.66666666667)</f>
        <v>45295.66667</v>
      </c>
      <c r="K4" s="1">
        <f>IFERROR(__xludf.DUMMYFUNCTION("""COMPUTED_VALUE"""),621.04)</f>
        <v>621.04</v>
      </c>
      <c r="M4" s="2">
        <f>IFERROR(__xludf.DUMMYFUNCTION("""COMPUTED_VALUE"""),45295.66666666667)</f>
        <v>45295.66667</v>
      </c>
      <c r="N4" s="1">
        <f>IFERROR(__xludf.DUMMYFUNCTION("""COMPUTED_VALUE"""),5.3764221E7)</f>
        <v>53764221</v>
      </c>
    </row>
    <row r="5">
      <c r="A5" s="2">
        <f>IFERROR(__xludf.DUMMYFUNCTION("""COMPUTED_VALUE"""),45296.66666666667)</f>
        <v>45296.66667</v>
      </c>
      <c r="B5" s="1">
        <f>IFERROR(__xludf.DUMMYFUNCTION("""COMPUTED_VALUE"""),620.4)</f>
        <v>620.4</v>
      </c>
      <c r="D5" s="2">
        <f>IFERROR(__xludf.DUMMYFUNCTION("""COMPUTED_VALUE"""),45296.66666666667)</f>
        <v>45296.66667</v>
      </c>
      <c r="E5" s="1">
        <f>IFERROR(__xludf.DUMMYFUNCTION("""COMPUTED_VALUE"""),623.84)</f>
        <v>623.84</v>
      </c>
      <c r="G5" s="2">
        <f>IFERROR(__xludf.DUMMYFUNCTION("""COMPUTED_VALUE"""),45296.66666666667)</f>
        <v>45296.66667</v>
      </c>
      <c r="H5" s="1">
        <f>IFERROR(__xludf.DUMMYFUNCTION("""COMPUTED_VALUE"""),615.09)</f>
        <v>615.09</v>
      </c>
      <c r="J5" s="2">
        <f>IFERROR(__xludf.DUMMYFUNCTION("""COMPUTED_VALUE"""),45296.66666666667)</f>
        <v>45296.66667</v>
      </c>
      <c r="K5" s="1">
        <f>IFERROR(__xludf.DUMMYFUNCTION("""COMPUTED_VALUE"""),618.71)</f>
        <v>618.71</v>
      </c>
      <c r="M5" s="2">
        <f>IFERROR(__xludf.DUMMYFUNCTION("""COMPUTED_VALUE"""),45296.66666666667)</f>
        <v>45296.66667</v>
      </c>
      <c r="N5" s="1">
        <f>IFERROR(__xludf.DUMMYFUNCTION("""COMPUTED_VALUE"""),4.3288263E7)</f>
        <v>43288263</v>
      </c>
    </row>
    <row r="6">
      <c r="A6" s="2">
        <f>IFERROR(__xludf.DUMMYFUNCTION("""COMPUTED_VALUE"""),45299.66666666667)</f>
        <v>45299.66667</v>
      </c>
      <c r="B6" s="1">
        <f>IFERROR(__xludf.DUMMYFUNCTION("""COMPUTED_VALUE"""),618.43)</f>
        <v>618.43</v>
      </c>
      <c r="D6" s="2">
        <f>IFERROR(__xludf.DUMMYFUNCTION("""COMPUTED_VALUE"""),45299.66666666667)</f>
        <v>45299.66667</v>
      </c>
      <c r="E6" s="1">
        <f>IFERROR(__xludf.DUMMYFUNCTION("""COMPUTED_VALUE"""),623.68)</f>
        <v>623.68</v>
      </c>
      <c r="G6" s="2">
        <f>IFERROR(__xludf.DUMMYFUNCTION("""COMPUTED_VALUE"""),45299.66666666667)</f>
        <v>45299.66667</v>
      </c>
      <c r="H6" s="1">
        <f>IFERROR(__xludf.DUMMYFUNCTION("""COMPUTED_VALUE"""),618.22)</f>
        <v>618.22</v>
      </c>
      <c r="J6" s="2">
        <f>IFERROR(__xludf.DUMMYFUNCTION("""COMPUTED_VALUE"""),45299.66666666667)</f>
        <v>45299.66667</v>
      </c>
      <c r="K6" s="1">
        <f>IFERROR(__xludf.DUMMYFUNCTION("""COMPUTED_VALUE"""),622.96)</f>
        <v>622.96</v>
      </c>
      <c r="M6" s="2">
        <f>IFERROR(__xludf.DUMMYFUNCTION("""COMPUTED_VALUE"""),45299.66666666667)</f>
        <v>45299.66667</v>
      </c>
      <c r="N6" s="1">
        <f>IFERROR(__xludf.DUMMYFUNCTION("""COMPUTED_VALUE"""),4.4584253E7)</f>
        <v>44584253</v>
      </c>
    </row>
    <row r="7">
      <c r="A7" s="2">
        <f>IFERROR(__xludf.DUMMYFUNCTION("""COMPUTED_VALUE"""),45300.66666666667)</f>
        <v>45300.66667</v>
      </c>
      <c r="B7" s="1">
        <f>IFERROR(__xludf.DUMMYFUNCTION("""COMPUTED_VALUE"""),619.6)</f>
        <v>619.6</v>
      </c>
      <c r="D7" s="2">
        <f>IFERROR(__xludf.DUMMYFUNCTION("""COMPUTED_VALUE"""),45300.66666666667)</f>
        <v>45300.66667</v>
      </c>
      <c r="E7" s="1">
        <f>IFERROR(__xludf.DUMMYFUNCTION("""COMPUTED_VALUE"""),625.65)</f>
        <v>625.65</v>
      </c>
      <c r="G7" s="2">
        <f>IFERROR(__xludf.DUMMYFUNCTION("""COMPUTED_VALUE"""),45300.66666666667)</f>
        <v>45300.66667</v>
      </c>
      <c r="H7" s="1">
        <f>IFERROR(__xludf.DUMMYFUNCTION("""COMPUTED_VALUE"""),616.16)</f>
        <v>616.16</v>
      </c>
      <c r="J7" s="2">
        <f>IFERROR(__xludf.DUMMYFUNCTION("""COMPUTED_VALUE"""),45300.66666666667)</f>
        <v>45300.66667</v>
      </c>
      <c r="K7" s="1">
        <f>IFERROR(__xludf.DUMMYFUNCTION("""COMPUTED_VALUE"""),625.59)</f>
        <v>625.59</v>
      </c>
      <c r="M7" s="2">
        <f>IFERROR(__xludf.DUMMYFUNCTION("""COMPUTED_VALUE"""),45300.66666666667)</f>
        <v>45300.66667</v>
      </c>
      <c r="N7" s="1">
        <f>IFERROR(__xludf.DUMMYFUNCTION("""COMPUTED_VALUE"""),4.5870492E7)</f>
        <v>45870492</v>
      </c>
    </row>
    <row r="8">
      <c r="A8" s="2">
        <f>IFERROR(__xludf.DUMMYFUNCTION("""COMPUTED_VALUE"""),45301.66666666667)</f>
        <v>45301.66667</v>
      </c>
      <c r="B8" s="1">
        <f>IFERROR(__xludf.DUMMYFUNCTION("""COMPUTED_VALUE"""),624.56)</f>
        <v>624.56</v>
      </c>
      <c r="D8" s="2">
        <f>IFERROR(__xludf.DUMMYFUNCTION("""COMPUTED_VALUE"""),45301.66666666667)</f>
        <v>45301.66667</v>
      </c>
      <c r="E8" s="1">
        <f>IFERROR(__xludf.DUMMYFUNCTION("""COMPUTED_VALUE"""),625.19)</f>
        <v>625.19</v>
      </c>
      <c r="G8" s="2">
        <f>IFERROR(__xludf.DUMMYFUNCTION("""COMPUTED_VALUE"""),45301.66666666667)</f>
        <v>45301.66667</v>
      </c>
      <c r="H8" s="1">
        <f>IFERROR(__xludf.DUMMYFUNCTION("""COMPUTED_VALUE"""),616.02)</f>
        <v>616.02</v>
      </c>
      <c r="J8" s="2">
        <f>IFERROR(__xludf.DUMMYFUNCTION("""COMPUTED_VALUE"""),45301.66666666667)</f>
        <v>45301.66667</v>
      </c>
      <c r="K8" s="1">
        <f>IFERROR(__xludf.DUMMYFUNCTION("""COMPUTED_VALUE"""),617.6)</f>
        <v>617.6</v>
      </c>
      <c r="M8" s="2">
        <f>IFERROR(__xludf.DUMMYFUNCTION("""COMPUTED_VALUE"""),45301.66666666667)</f>
        <v>45301.66667</v>
      </c>
      <c r="N8" s="1">
        <f>IFERROR(__xludf.DUMMYFUNCTION("""COMPUTED_VALUE"""),4.4131103E7)</f>
        <v>44131103</v>
      </c>
    </row>
    <row r="9">
      <c r="A9" s="2">
        <f>IFERROR(__xludf.DUMMYFUNCTION("""COMPUTED_VALUE"""),45302.66666666667)</f>
        <v>45302.66667</v>
      </c>
      <c r="B9" s="1">
        <f>IFERROR(__xludf.DUMMYFUNCTION("""COMPUTED_VALUE"""),616.86)</f>
        <v>616.86</v>
      </c>
      <c r="D9" s="2">
        <f>IFERROR(__xludf.DUMMYFUNCTION("""COMPUTED_VALUE"""),45302.66666666667)</f>
        <v>45302.66667</v>
      </c>
      <c r="E9" s="1">
        <f>IFERROR(__xludf.DUMMYFUNCTION("""COMPUTED_VALUE"""),616.86)</f>
        <v>616.86</v>
      </c>
      <c r="G9" s="2">
        <f>IFERROR(__xludf.DUMMYFUNCTION("""COMPUTED_VALUE"""),45302.66666666667)</f>
        <v>45302.66667</v>
      </c>
      <c r="H9" s="1">
        <f>IFERROR(__xludf.DUMMYFUNCTION("""COMPUTED_VALUE"""),611.64)</f>
        <v>611.64</v>
      </c>
      <c r="J9" s="2">
        <f>IFERROR(__xludf.DUMMYFUNCTION("""COMPUTED_VALUE"""),45302.66666666667)</f>
        <v>45302.66667</v>
      </c>
      <c r="K9" s="1">
        <f>IFERROR(__xludf.DUMMYFUNCTION("""COMPUTED_VALUE"""),614.61)</f>
        <v>614.61</v>
      </c>
      <c r="M9" s="2">
        <f>IFERROR(__xludf.DUMMYFUNCTION("""COMPUTED_VALUE"""),45302.66666666667)</f>
        <v>45302.66667</v>
      </c>
      <c r="N9" s="1">
        <f>IFERROR(__xludf.DUMMYFUNCTION("""COMPUTED_VALUE"""),4.4052432E7)</f>
        <v>44052432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IFERROR(__xludf.DUMMYFUNCTION("""COMPUTED_VALUE"""),618.03)</f>
        <v>618.03</v>
      </c>
      <c r="D10" s="2">
        <f>IFERROR(__xludf.DUMMYFUNCTION("""COMPUTED_VALUE"""),45303.66666666667)</f>
        <v>45303.66667</v>
      </c>
      <c r="E10" s="1">
        <f>IFERROR(__xludf.DUMMYFUNCTION("""COMPUTED_VALUE"""),619.56)</f>
        <v>619.56</v>
      </c>
      <c r="G10" s="2">
        <f>IFERROR(__xludf.DUMMYFUNCTION("""COMPUTED_VALUE"""),45303.66666666667)</f>
        <v>45303.66667</v>
      </c>
      <c r="H10" s="1">
        <f>IFERROR(__xludf.DUMMYFUNCTION("""COMPUTED_VALUE"""),615.01)</f>
        <v>615.01</v>
      </c>
      <c r="J10" s="2">
        <f>IFERROR(__xludf.DUMMYFUNCTION("""COMPUTED_VALUE"""),45303.66666666667)</f>
        <v>45303.66667</v>
      </c>
      <c r="K10" s="1">
        <f>IFERROR(__xludf.DUMMYFUNCTION("""COMPUTED_VALUE"""),617.77)</f>
        <v>617.77</v>
      </c>
      <c r="M10" s="2">
        <f>IFERROR(__xludf.DUMMYFUNCTION("""COMPUTED_VALUE"""),45303.66666666667)</f>
        <v>45303.66667</v>
      </c>
      <c r="N10" s="1">
        <f>IFERROR(__xludf.DUMMYFUNCTION("""COMPUTED_VALUE"""),3.450043E7)</f>
        <v>34500430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IFERROR(__xludf.DUMMYFUNCTION("""COMPUTED_VALUE"""),617.73)</f>
        <v>617.73</v>
      </c>
      <c r="D11" s="2">
        <f>IFERROR(__xludf.DUMMYFUNCTION("""COMPUTED_VALUE"""),45307.66666666667)</f>
        <v>45307.66667</v>
      </c>
      <c r="E11" s="1">
        <f>IFERROR(__xludf.DUMMYFUNCTION("""COMPUTED_VALUE"""),618.77)</f>
        <v>618.77</v>
      </c>
      <c r="G11" s="2">
        <f>IFERROR(__xludf.DUMMYFUNCTION("""COMPUTED_VALUE"""),45307.66666666667)</f>
        <v>45307.66667</v>
      </c>
      <c r="H11" s="1">
        <f>IFERROR(__xludf.DUMMYFUNCTION("""COMPUTED_VALUE"""),612.77)</f>
        <v>612.77</v>
      </c>
      <c r="J11" s="2">
        <f>IFERROR(__xludf.DUMMYFUNCTION("""COMPUTED_VALUE"""),45307.66666666667)</f>
        <v>45307.66667</v>
      </c>
      <c r="K11" s="1">
        <f>IFERROR(__xludf.DUMMYFUNCTION("""COMPUTED_VALUE"""),614.63)</f>
        <v>614.63</v>
      </c>
      <c r="M11" s="2">
        <f>IFERROR(__xludf.DUMMYFUNCTION("""COMPUTED_VALUE"""),45307.66666666667)</f>
        <v>45307.66667</v>
      </c>
      <c r="N11" s="1">
        <f>IFERROR(__xludf.DUMMYFUNCTION("""COMPUTED_VALUE"""),4.5044209E7)</f>
        <v>45044209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IFERROR(__xludf.DUMMYFUNCTION("""COMPUTED_VALUE"""),613.15)</f>
        <v>613.15</v>
      </c>
      <c r="D12" s="2">
        <f>IFERROR(__xludf.DUMMYFUNCTION("""COMPUTED_VALUE"""),45308.66666666667)</f>
        <v>45308.66667</v>
      </c>
      <c r="E12" s="1">
        <f>IFERROR(__xludf.DUMMYFUNCTION("""COMPUTED_VALUE"""),619.92)</f>
        <v>619.92</v>
      </c>
      <c r="G12" s="2">
        <f>IFERROR(__xludf.DUMMYFUNCTION("""COMPUTED_VALUE"""),45308.66666666667)</f>
        <v>45308.66667</v>
      </c>
      <c r="H12" s="1">
        <f>IFERROR(__xludf.DUMMYFUNCTION("""COMPUTED_VALUE"""),612.03)</f>
        <v>612.03</v>
      </c>
      <c r="J12" s="2">
        <f>IFERROR(__xludf.DUMMYFUNCTION("""COMPUTED_VALUE"""),45308.66666666667)</f>
        <v>45308.66667</v>
      </c>
      <c r="K12" s="1">
        <f>IFERROR(__xludf.DUMMYFUNCTION("""COMPUTED_VALUE"""),617.82)</f>
        <v>617.82</v>
      </c>
      <c r="M12" s="2">
        <f>IFERROR(__xludf.DUMMYFUNCTION("""COMPUTED_VALUE"""),45308.66666666667)</f>
        <v>45308.66667</v>
      </c>
      <c r="N12" s="1">
        <f>IFERROR(__xludf.DUMMYFUNCTION("""COMPUTED_VALUE"""),3.9928106E7)</f>
        <v>39928106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IFERROR(__xludf.DUMMYFUNCTION("""COMPUTED_VALUE"""),616.27)</f>
        <v>616.27</v>
      </c>
      <c r="D13" s="2">
        <f>IFERROR(__xludf.DUMMYFUNCTION("""COMPUTED_VALUE"""),45309.66666666667)</f>
        <v>45309.66667</v>
      </c>
      <c r="E13" s="1">
        <f>IFERROR(__xludf.DUMMYFUNCTION("""COMPUTED_VALUE"""),616.27)</f>
        <v>616.27</v>
      </c>
      <c r="G13" s="2">
        <f>IFERROR(__xludf.DUMMYFUNCTION("""COMPUTED_VALUE"""),45309.66666666667)</f>
        <v>45309.66667</v>
      </c>
      <c r="H13" s="1">
        <f>IFERROR(__xludf.DUMMYFUNCTION("""COMPUTED_VALUE"""),611.1)</f>
        <v>611.1</v>
      </c>
      <c r="J13" s="2">
        <f>IFERROR(__xludf.DUMMYFUNCTION("""COMPUTED_VALUE"""),45309.66666666667)</f>
        <v>45309.66667</v>
      </c>
      <c r="K13" s="1">
        <f>IFERROR(__xludf.DUMMYFUNCTION("""COMPUTED_VALUE"""),614.65)</f>
        <v>614.65</v>
      </c>
      <c r="M13" s="2">
        <f>IFERROR(__xludf.DUMMYFUNCTION("""COMPUTED_VALUE"""),45309.66666666667)</f>
        <v>45309.66667</v>
      </c>
      <c r="N13" s="1">
        <f>IFERROR(__xludf.DUMMYFUNCTION("""COMPUTED_VALUE"""),4.0770172E7)</f>
        <v>40770172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IFERROR(__xludf.DUMMYFUNCTION("""COMPUTED_VALUE"""),615.02)</f>
        <v>615.02</v>
      </c>
      <c r="D14" s="2">
        <f>IFERROR(__xludf.DUMMYFUNCTION("""COMPUTED_VALUE"""),45310.66666666667)</f>
        <v>45310.66667</v>
      </c>
      <c r="E14" s="1">
        <f>IFERROR(__xludf.DUMMYFUNCTION("""COMPUTED_VALUE"""),615.17)</f>
        <v>615.17</v>
      </c>
      <c r="G14" s="2">
        <f>IFERROR(__xludf.DUMMYFUNCTION("""COMPUTED_VALUE"""),45310.66666666667)</f>
        <v>45310.66667</v>
      </c>
      <c r="H14" s="1">
        <f>IFERROR(__xludf.DUMMYFUNCTION("""COMPUTED_VALUE"""),608.85)</f>
        <v>608.85</v>
      </c>
      <c r="J14" s="2">
        <f>IFERROR(__xludf.DUMMYFUNCTION("""COMPUTED_VALUE"""),45310.66666666667)</f>
        <v>45310.66667</v>
      </c>
      <c r="K14" s="1">
        <f>IFERROR(__xludf.DUMMYFUNCTION("""COMPUTED_VALUE"""),612.68)</f>
        <v>612.68</v>
      </c>
      <c r="M14" s="2">
        <f>IFERROR(__xludf.DUMMYFUNCTION("""COMPUTED_VALUE"""),45310.66666666667)</f>
        <v>45310.66667</v>
      </c>
      <c r="N14" s="1">
        <f>IFERROR(__xludf.DUMMYFUNCTION("""COMPUTED_VALUE"""),4.1788315E7)</f>
        <v>41788315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IFERROR(__xludf.DUMMYFUNCTION("""COMPUTED_VALUE"""),612.2)</f>
        <v>612.2</v>
      </c>
      <c r="D15" s="2">
        <f>IFERROR(__xludf.DUMMYFUNCTION("""COMPUTED_VALUE"""),45313.66666666667)</f>
        <v>45313.66667</v>
      </c>
      <c r="E15" s="1">
        <f>IFERROR(__xludf.DUMMYFUNCTION("""COMPUTED_VALUE"""),613.55)</f>
        <v>613.55</v>
      </c>
      <c r="G15" s="2">
        <f>IFERROR(__xludf.DUMMYFUNCTION("""COMPUTED_VALUE"""),45313.66666666667)</f>
        <v>45313.66667</v>
      </c>
      <c r="H15" s="1">
        <f>IFERROR(__xludf.DUMMYFUNCTION("""COMPUTED_VALUE"""),608.16)</f>
        <v>608.16</v>
      </c>
      <c r="J15" s="2">
        <f>IFERROR(__xludf.DUMMYFUNCTION("""COMPUTED_VALUE"""),45313.66666666667)</f>
        <v>45313.66667</v>
      </c>
      <c r="K15" s="1">
        <f>IFERROR(__xludf.DUMMYFUNCTION("""COMPUTED_VALUE"""),611.74)</f>
        <v>611.74</v>
      </c>
      <c r="M15" s="2">
        <f>IFERROR(__xludf.DUMMYFUNCTION("""COMPUTED_VALUE"""),45313.66666666667)</f>
        <v>45313.66667</v>
      </c>
      <c r="N15" s="1">
        <f>IFERROR(__xludf.DUMMYFUNCTION("""COMPUTED_VALUE"""),4.3011282E7)</f>
        <v>43011282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IFERROR(__xludf.DUMMYFUNCTION("""COMPUTED_VALUE"""),612.7)</f>
        <v>612.7</v>
      </c>
      <c r="D16" s="2">
        <f>IFERROR(__xludf.DUMMYFUNCTION("""COMPUTED_VALUE"""),45314.66666666667)</f>
        <v>45314.66667</v>
      </c>
      <c r="E16" s="1">
        <f>IFERROR(__xludf.DUMMYFUNCTION("""COMPUTED_VALUE"""),623.47)</f>
        <v>623.47</v>
      </c>
      <c r="G16" s="2">
        <f>IFERROR(__xludf.DUMMYFUNCTION("""COMPUTED_VALUE"""),45314.66666666667)</f>
        <v>45314.66667</v>
      </c>
      <c r="H16" s="1">
        <f>IFERROR(__xludf.DUMMYFUNCTION("""COMPUTED_VALUE"""),612.7)</f>
        <v>612.7</v>
      </c>
      <c r="J16" s="2">
        <f>IFERROR(__xludf.DUMMYFUNCTION("""COMPUTED_VALUE"""),45314.66666666667)</f>
        <v>45314.66667</v>
      </c>
      <c r="K16" s="1">
        <f>IFERROR(__xludf.DUMMYFUNCTION("""COMPUTED_VALUE"""),622.58)</f>
        <v>622.58</v>
      </c>
      <c r="M16" s="2">
        <f>IFERROR(__xludf.DUMMYFUNCTION("""COMPUTED_VALUE"""),45314.66666666667)</f>
        <v>45314.66667</v>
      </c>
      <c r="N16" s="1">
        <f>IFERROR(__xludf.DUMMYFUNCTION("""COMPUTED_VALUE"""),5.9583906E7)</f>
        <v>59583906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IFERROR(__xludf.DUMMYFUNCTION("""COMPUTED_VALUE"""),622.6)</f>
        <v>622.6</v>
      </c>
      <c r="D17" s="2">
        <f>IFERROR(__xludf.DUMMYFUNCTION("""COMPUTED_VALUE"""),45315.66666666667)</f>
        <v>45315.66667</v>
      </c>
      <c r="E17" s="1">
        <f>IFERROR(__xludf.DUMMYFUNCTION("""COMPUTED_VALUE"""),622.6)</f>
        <v>622.6</v>
      </c>
      <c r="G17" s="2">
        <f>IFERROR(__xludf.DUMMYFUNCTION("""COMPUTED_VALUE"""),45315.66666666667)</f>
        <v>45315.66667</v>
      </c>
      <c r="H17" s="1">
        <f>IFERROR(__xludf.DUMMYFUNCTION("""COMPUTED_VALUE"""),615.72)</f>
        <v>615.72</v>
      </c>
      <c r="J17" s="2">
        <f>IFERROR(__xludf.DUMMYFUNCTION("""COMPUTED_VALUE"""),45315.66666666667)</f>
        <v>45315.66667</v>
      </c>
      <c r="K17" s="1">
        <f>IFERROR(__xludf.DUMMYFUNCTION("""COMPUTED_VALUE"""),615.86)</f>
        <v>615.86</v>
      </c>
      <c r="M17" s="2">
        <f>IFERROR(__xludf.DUMMYFUNCTION("""COMPUTED_VALUE"""),45315.66666666667)</f>
        <v>45315.66667</v>
      </c>
      <c r="N17" s="1">
        <f>IFERROR(__xludf.DUMMYFUNCTION("""COMPUTED_VALUE"""),4.3157302E7)</f>
        <v>43157302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IFERROR(__xludf.DUMMYFUNCTION("""COMPUTED_VALUE"""),618.36)</f>
        <v>618.36</v>
      </c>
      <c r="D18" s="2">
        <f>IFERROR(__xludf.DUMMYFUNCTION("""COMPUTED_VALUE"""),45316.66666666667)</f>
        <v>45316.66667</v>
      </c>
      <c r="E18" s="1">
        <f>IFERROR(__xludf.DUMMYFUNCTION("""COMPUTED_VALUE"""),623.75)</f>
        <v>623.75</v>
      </c>
      <c r="G18" s="2">
        <f>IFERROR(__xludf.DUMMYFUNCTION("""COMPUTED_VALUE"""),45316.66666666667)</f>
        <v>45316.66667</v>
      </c>
      <c r="H18" s="1">
        <f>IFERROR(__xludf.DUMMYFUNCTION("""COMPUTED_VALUE"""),615.98)</f>
        <v>615.98</v>
      </c>
      <c r="J18" s="2">
        <f>IFERROR(__xludf.DUMMYFUNCTION("""COMPUTED_VALUE"""),45316.66666666667)</f>
        <v>45316.66667</v>
      </c>
      <c r="K18" s="1">
        <f>IFERROR(__xludf.DUMMYFUNCTION("""COMPUTED_VALUE"""),622.15)</f>
        <v>622.15</v>
      </c>
      <c r="M18" s="2">
        <f>IFERROR(__xludf.DUMMYFUNCTION("""COMPUTED_VALUE"""),45316.66666666667)</f>
        <v>45316.66667</v>
      </c>
      <c r="N18" s="1">
        <f>IFERROR(__xludf.DUMMYFUNCTION("""COMPUTED_VALUE"""),3.7976315E7)</f>
        <v>37976315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IFERROR(__xludf.DUMMYFUNCTION("""COMPUTED_VALUE"""),622.33)</f>
        <v>622.33</v>
      </c>
      <c r="D19" s="2">
        <f>IFERROR(__xludf.DUMMYFUNCTION("""COMPUTED_VALUE"""),45317.66666666667)</f>
        <v>45317.66667</v>
      </c>
      <c r="E19" s="1">
        <f>IFERROR(__xludf.DUMMYFUNCTION("""COMPUTED_VALUE"""),626.74)</f>
        <v>626.74</v>
      </c>
      <c r="G19" s="2">
        <f>IFERROR(__xludf.DUMMYFUNCTION("""COMPUTED_VALUE"""),45317.66666666667)</f>
        <v>45317.66667</v>
      </c>
      <c r="H19" s="1">
        <f>IFERROR(__xludf.DUMMYFUNCTION("""COMPUTED_VALUE"""),621.75)</f>
        <v>621.75</v>
      </c>
      <c r="J19" s="2">
        <f>IFERROR(__xludf.DUMMYFUNCTION("""COMPUTED_VALUE"""),45317.66666666667)</f>
        <v>45317.66667</v>
      </c>
      <c r="K19" s="1">
        <f>IFERROR(__xludf.DUMMYFUNCTION("""COMPUTED_VALUE"""),625.16)</f>
        <v>625.16</v>
      </c>
      <c r="M19" s="2">
        <f>IFERROR(__xludf.DUMMYFUNCTION("""COMPUTED_VALUE"""),45317.66666666667)</f>
        <v>45317.66667</v>
      </c>
      <c r="N19" s="1">
        <f>IFERROR(__xludf.DUMMYFUNCTION("""COMPUTED_VALUE"""),4.7909429E7)</f>
        <v>47909429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IFERROR(__xludf.DUMMYFUNCTION("""COMPUTED_VALUE"""),625.42)</f>
        <v>625.42</v>
      </c>
      <c r="D20" s="2">
        <f>IFERROR(__xludf.DUMMYFUNCTION("""COMPUTED_VALUE"""),45320.66666666667)</f>
        <v>45320.66667</v>
      </c>
      <c r="E20" s="1">
        <f>IFERROR(__xludf.DUMMYFUNCTION("""COMPUTED_VALUE"""),627.57)</f>
        <v>627.57</v>
      </c>
      <c r="G20" s="2">
        <f>IFERROR(__xludf.DUMMYFUNCTION("""COMPUTED_VALUE"""),45320.66666666667)</f>
        <v>45320.66667</v>
      </c>
      <c r="H20" s="1">
        <f>IFERROR(__xludf.DUMMYFUNCTION("""COMPUTED_VALUE"""),623.8)</f>
        <v>623.8</v>
      </c>
      <c r="J20" s="2">
        <f>IFERROR(__xludf.DUMMYFUNCTION("""COMPUTED_VALUE"""),45320.66666666667)</f>
        <v>45320.66667</v>
      </c>
      <c r="K20" s="1">
        <f>IFERROR(__xludf.DUMMYFUNCTION("""COMPUTED_VALUE"""),626.2)</f>
        <v>626.2</v>
      </c>
      <c r="M20" s="2">
        <f>IFERROR(__xludf.DUMMYFUNCTION("""COMPUTED_VALUE"""),45320.66666666667)</f>
        <v>45320.66667</v>
      </c>
      <c r="N20" s="1">
        <f>IFERROR(__xludf.DUMMYFUNCTION("""COMPUTED_VALUE"""),4.4125529E7)</f>
        <v>44125529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IFERROR(__xludf.DUMMYFUNCTION("""COMPUTED_VALUE"""),626.21)</f>
        <v>626.21</v>
      </c>
      <c r="D21" s="2">
        <f>IFERROR(__xludf.DUMMYFUNCTION("""COMPUTED_VALUE"""),45321.66666666667)</f>
        <v>45321.66667</v>
      </c>
      <c r="E21" s="1">
        <f>IFERROR(__xludf.DUMMYFUNCTION("""COMPUTED_VALUE"""),632.74)</f>
        <v>632.74</v>
      </c>
      <c r="G21" s="2">
        <f>IFERROR(__xludf.DUMMYFUNCTION("""COMPUTED_VALUE"""),45321.66666666667)</f>
        <v>45321.66667</v>
      </c>
      <c r="H21" s="1">
        <f>IFERROR(__xludf.DUMMYFUNCTION("""COMPUTED_VALUE"""),624.86)</f>
        <v>624.86</v>
      </c>
      <c r="J21" s="2">
        <f>IFERROR(__xludf.DUMMYFUNCTION("""COMPUTED_VALUE"""),45321.66666666667)</f>
        <v>45321.66667</v>
      </c>
      <c r="K21" s="1">
        <f>IFERROR(__xludf.DUMMYFUNCTION("""COMPUTED_VALUE"""),632.3)</f>
        <v>632.3</v>
      </c>
      <c r="M21" s="2">
        <f>IFERROR(__xludf.DUMMYFUNCTION("""COMPUTED_VALUE"""),45321.66666666667)</f>
        <v>45321.66667</v>
      </c>
      <c r="N21" s="1">
        <f>IFERROR(__xludf.DUMMYFUNCTION("""COMPUTED_VALUE"""),4.3574956E7)</f>
        <v>43574956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IFERROR(__xludf.DUMMYFUNCTION("""COMPUTED_VALUE"""),625.23)</f>
        <v>625.23</v>
      </c>
      <c r="D22" s="2">
        <f>IFERROR(__xludf.DUMMYFUNCTION("""COMPUTED_VALUE"""),45322.66666666667)</f>
        <v>45322.66667</v>
      </c>
      <c r="E22" s="1">
        <f>IFERROR(__xludf.DUMMYFUNCTION("""COMPUTED_VALUE"""),631.26)</f>
        <v>631.26</v>
      </c>
      <c r="G22" s="2">
        <f>IFERROR(__xludf.DUMMYFUNCTION("""COMPUTED_VALUE"""),45322.66666666667)</f>
        <v>45322.66667</v>
      </c>
      <c r="H22" s="1">
        <f>IFERROR(__xludf.DUMMYFUNCTION("""COMPUTED_VALUE"""),623.04)</f>
        <v>623.04</v>
      </c>
      <c r="J22" s="2">
        <f>IFERROR(__xludf.DUMMYFUNCTION("""COMPUTED_VALUE"""),45322.66666666667)</f>
        <v>45322.66667</v>
      </c>
      <c r="K22" s="1">
        <f>IFERROR(__xludf.DUMMYFUNCTION("""COMPUTED_VALUE"""),625.01)</f>
        <v>625.01</v>
      </c>
      <c r="M22" s="2">
        <f>IFERROR(__xludf.DUMMYFUNCTION("""COMPUTED_VALUE"""),45322.66666666667)</f>
        <v>45322.66667</v>
      </c>
      <c r="N22" s="1">
        <f>IFERROR(__xludf.DUMMYFUNCTION("""COMPUTED_VALUE"""),6.65213E7)</f>
        <v>66521300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IFERROR(__xludf.DUMMYFUNCTION("""COMPUTED_VALUE"""),623.77)</f>
        <v>623.77</v>
      </c>
      <c r="D23" s="2">
        <f>IFERROR(__xludf.DUMMYFUNCTION("""COMPUTED_VALUE"""),45323.66666666667)</f>
        <v>45323.66667</v>
      </c>
      <c r="E23" s="1">
        <f>IFERROR(__xludf.DUMMYFUNCTION("""COMPUTED_VALUE"""),636.03)</f>
        <v>636.03</v>
      </c>
      <c r="G23" s="2">
        <f>IFERROR(__xludf.DUMMYFUNCTION("""COMPUTED_VALUE"""),45323.66666666667)</f>
        <v>45323.66667</v>
      </c>
      <c r="H23" s="1">
        <f>IFERROR(__xludf.DUMMYFUNCTION("""COMPUTED_VALUE"""),618.49)</f>
        <v>618.49</v>
      </c>
      <c r="J23" s="2">
        <f>IFERROR(__xludf.DUMMYFUNCTION("""COMPUTED_VALUE"""),45323.66666666667)</f>
        <v>45323.66667</v>
      </c>
      <c r="K23" s="1">
        <f>IFERROR(__xludf.DUMMYFUNCTION("""COMPUTED_VALUE"""),635.9)</f>
        <v>635.9</v>
      </c>
      <c r="M23" s="2">
        <f>IFERROR(__xludf.DUMMYFUNCTION("""COMPUTED_VALUE"""),45323.66666666667)</f>
        <v>45323.66667</v>
      </c>
      <c r="N23" s="1">
        <f>IFERROR(__xludf.DUMMYFUNCTION("""COMPUTED_VALUE"""),4.9420492E7)</f>
        <v>49420492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IFERROR(__xludf.DUMMYFUNCTION("""COMPUTED_VALUE"""),637.81)</f>
        <v>637.81</v>
      </c>
      <c r="D24" s="2">
        <f>IFERROR(__xludf.DUMMYFUNCTION("""COMPUTED_VALUE"""),45324.66666666667)</f>
        <v>45324.66667</v>
      </c>
      <c r="E24" s="1">
        <f>IFERROR(__xludf.DUMMYFUNCTION("""COMPUTED_VALUE"""),639.53)</f>
        <v>639.53</v>
      </c>
      <c r="G24" s="2">
        <f>IFERROR(__xludf.DUMMYFUNCTION("""COMPUTED_VALUE"""),45324.66666666667)</f>
        <v>45324.66667</v>
      </c>
      <c r="H24" s="1">
        <f>IFERROR(__xludf.DUMMYFUNCTION("""COMPUTED_VALUE"""),631.75)</f>
        <v>631.75</v>
      </c>
      <c r="J24" s="2">
        <f>IFERROR(__xludf.DUMMYFUNCTION("""COMPUTED_VALUE"""),45324.66666666667)</f>
        <v>45324.66667</v>
      </c>
      <c r="K24" s="1">
        <f>IFERROR(__xludf.DUMMYFUNCTION("""COMPUTED_VALUE"""),635.49)</f>
        <v>635.49</v>
      </c>
      <c r="M24" s="2">
        <f>IFERROR(__xludf.DUMMYFUNCTION("""COMPUTED_VALUE"""),45324.66666666667)</f>
        <v>45324.66667</v>
      </c>
      <c r="N24" s="1">
        <f>IFERROR(__xludf.DUMMYFUNCTION("""COMPUTED_VALUE"""),4.5372894E7)</f>
        <v>45372894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IFERROR(__xludf.DUMMYFUNCTION("""COMPUTED_VALUE"""),634.72)</f>
        <v>634.72</v>
      </c>
      <c r="D25" s="2">
        <f>IFERROR(__xludf.DUMMYFUNCTION("""COMPUTED_VALUE"""),45327.66666666667)</f>
        <v>45327.66667</v>
      </c>
      <c r="E25" s="1">
        <f>IFERROR(__xludf.DUMMYFUNCTION("""COMPUTED_VALUE"""),636.44)</f>
        <v>636.44</v>
      </c>
      <c r="G25" s="2">
        <f>IFERROR(__xludf.DUMMYFUNCTION("""COMPUTED_VALUE"""),45327.66666666667)</f>
        <v>45327.66667</v>
      </c>
      <c r="H25" s="1">
        <f>IFERROR(__xludf.DUMMYFUNCTION("""COMPUTED_VALUE"""),625.01)</f>
        <v>625.01</v>
      </c>
      <c r="J25" s="2">
        <f>IFERROR(__xludf.DUMMYFUNCTION("""COMPUTED_VALUE"""),45327.66666666667)</f>
        <v>45327.66667</v>
      </c>
      <c r="K25" s="1">
        <f>IFERROR(__xludf.DUMMYFUNCTION("""COMPUTED_VALUE"""),625.09)</f>
        <v>625.09</v>
      </c>
      <c r="M25" s="2">
        <f>IFERROR(__xludf.DUMMYFUNCTION("""COMPUTED_VALUE"""),45327.66666666667)</f>
        <v>45327.66667</v>
      </c>
      <c r="N25" s="1">
        <f>IFERROR(__xludf.DUMMYFUNCTION("""COMPUTED_VALUE"""),4.8723841E7)</f>
        <v>48723841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IFERROR(__xludf.DUMMYFUNCTION("""COMPUTED_VALUE"""),625.5)</f>
        <v>625.5</v>
      </c>
      <c r="D26" s="2">
        <f>IFERROR(__xludf.DUMMYFUNCTION("""COMPUTED_VALUE"""),45328.66666666667)</f>
        <v>45328.66667</v>
      </c>
      <c r="E26" s="1">
        <f>IFERROR(__xludf.DUMMYFUNCTION("""COMPUTED_VALUE"""),628.79)</f>
        <v>628.79</v>
      </c>
      <c r="G26" s="2">
        <f>IFERROR(__xludf.DUMMYFUNCTION("""COMPUTED_VALUE"""),45328.66666666667)</f>
        <v>45328.66667</v>
      </c>
      <c r="H26" s="1">
        <f>IFERROR(__xludf.DUMMYFUNCTION("""COMPUTED_VALUE"""),623.71)</f>
        <v>623.71</v>
      </c>
      <c r="J26" s="2">
        <f>IFERROR(__xludf.DUMMYFUNCTION("""COMPUTED_VALUE"""),45328.66666666667)</f>
        <v>45328.66667</v>
      </c>
      <c r="K26" s="1">
        <f>IFERROR(__xludf.DUMMYFUNCTION("""COMPUTED_VALUE"""),625.64)</f>
        <v>625.64</v>
      </c>
      <c r="M26" s="2">
        <f>IFERROR(__xludf.DUMMYFUNCTION("""COMPUTED_VALUE"""),45328.66666666667)</f>
        <v>45328.66667</v>
      </c>
      <c r="N26" s="1">
        <f>IFERROR(__xludf.DUMMYFUNCTION("""COMPUTED_VALUE"""),4.5690366E7)</f>
        <v>45690366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IFERROR(__xludf.DUMMYFUNCTION("""COMPUTED_VALUE"""),627.73)</f>
        <v>627.73</v>
      </c>
      <c r="D27" s="2">
        <f>IFERROR(__xludf.DUMMYFUNCTION("""COMPUTED_VALUE"""),45329.66666666667)</f>
        <v>45329.66667</v>
      </c>
      <c r="E27" s="1">
        <f>IFERROR(__xludf.DUMMYFUNCTION("""COMPUTED_VALUE"""),628.28)</f>
        <v>628.28</v>
      </c>
      <c r="G27" s="2">
        <f>IFERROR(__xludf.DUMMYFUNCTION("""COMPUTED_VALUE"""),45329.66666666667)</f>
        <v>45329.66667</v>
      </c>
      <c r="H27" s="1">
        <f>IFERROR(__xludf.DUMMYFUNCTION("""COMPUTED_VALUE"""),617.61)</f>
        <v>617.61</v>
      </c>
      <c r="J27" s="2">
        <f>IFERROR(__xludf.DUMMYFUNCTION("""COMPUTED_VALUE"""),45329.66666666667)</f>
        <v>45329.66667</v>
      </c>
      <c r="K27" s="1">
        <f>IFERROR(__xludf.DUMMYFUNCTION("""COMPUTED_VALUE"""),618.02)</f>
        <v>618.02</v>
      </c>
      <c r="M27" s="2">
        <f>IFERROR(__xludf.DUMMYFUNCTION("""COMPUTED_VALUE"""),45329.66666666667)</f>
        <v>45329.66667</v>
      </c>
      <c r="N27" s="1">
        <f>IFERROR(__xludf.DUMMYFUNCTION("""COMPUTED_VALUE"""),4.5116858E7)</f>
        <v>45116858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IFERROR(__xludf.DUMMYFUNCTION("""COMPUTED_VALUE"""),617.88)</f>
        <v>617.88</v>
      </c>
      <c r="D28" s="2">
        <f>IFERROR(__xludf.DUMMYFUNCTION("""COMPUTED_VALUE"""),45330.66666666667)</f>
        <v>45330.66667</v>
      </c>
      <c r="E28" s="1">
        <f>IFERROR(__xludf.DUMMYFUNCTION("""COMPUTED_VALUE"""),626.83)</f>
        <v>626.83</v>
      </c>
      <c r="G28" s="2">
        <f>IFERROR(__xludf.DUMMYFUNCTION("""COMPUTED_VALUE"""),45330.66666666667)</f>
        <v>45330.66667</v>
      </c>
      <c r="H28" s="1">
        <f>IFERROR(__xludf.DUMMYFUNCTION("""COMPUTED_VALUE"""),616.11)</f>
        <v>616.11</v>
      </c>
      <c r="J28" s="2">
        <f>IFERROR(__xludf.DUMMYFUNCTION("""COMPUTED_VALUE"""),45330.66666666667)</f>
        <v>45330.66667</v>
      </c>
      <c r="K28" s="1">
        <f>IFERROR(__xludf.DUMMYFUNCTION("""COMPUTED_VALUE"""),621.8)</f>
        <v>621.8</v>
      </c>
      <c r="M28" s="2">
        <f>IFERROR(__xludf.DUMMYFUNCTION("""COMPUTED_VALUE"""),45330.66666666667)</f>
        <v>45330.66667</v>
      </c>
      <c r="N28" s="1">
        <f>IFERROR(__xludf.DUMMYFUNCTION("""COMPUTED_VALUE"""),5.1885934E7)</f>
        <v>51885934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IFERROR(__xludf.DUMMYFUNCTION("""COMPUTED_VALUE"""),620.06)</f>
        <v>620.06</v>
      </c>
      <c r="D29" s="2">
        <f>IFERROR(__xludf.DUMMYFUNCTION("""COMPUTED_VALUE"""),45331.66666666667)</f>
        <v>45331.66667</v>
      </c>
      <c r="E29" s="1">
        <f>IFERROR(__xludf.DUMMYFUNCTION("""COMPUTED_VALUE"""),620.06)</f>
        <v>620.06</v>
      </c>
      <c r="G29" s="2">
        <f>IFERROR(__xludf.DUMMYFUNCTION("""COMPUTED_VALUE"""),45331.66666666667)</f>
        <v>45331.66667</v>
      </c>
      <c r="H29" s="1">
        <f>IFERROR(__xludf.DUMMYFUNCTION("""COMPUTED_VALUE"""),606.1)</f>
        <v>606.1</v>
      </c>
      <c r="J29" s="2">
        <f>IFERROR(__xludf.DUMMYFUNCTION("""COMPUTED_VALUE"""),45331.66666666667)</f>
        <v>45331.66667</v>
      </c>
      <c r="K29" s="1">
        <f>IFERROR(__xludf.DUMMYFUNCTION("""COMPUTED_VALUE"""),608.25)</f>
        <v>608.25</v>
      </c>
      <c r="M29" s="2">
        <f>IFERROR(__xludf.DUMMYFUNCTION("""COMPUTED_VALUE"""),45331.66666666667)</f>
        <v>45331.66667</v>
      </c>
      <c r="N29" s="1">
        <f>IFERROR(__xludf.DUMMYFUNCTION("""COMPUTED_VALUE"""),5.2437952E7)</f>
        <v>52437952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IFERROR(__xludf.DUMMYFUNCTION("""COMPUTED_VALUE"""),607.67)</f>
        <v>607.67</v>
      </c>
      <c r="D30" s="2">
        <f>IFERROR(__xludf.DUMMYFUNCTION("""COMPUTED_VALUE"""),45334.66666666667)</f>
        <v>45334.66667</v>
      </c>
      <c r="E30" s="1">
        <f>IFERROR(__xludf.DUMMYFUNCTION("""COMPUTED_VALUE"""),613.57)</f>
        <v>613.57</v>
      </c>
      <c r="G30" s="2">
        <f>IFERROR(__xludf.DUMMYFUNCTION("""COMPUTED_VALUE"""),45334.66666666667)</f>
        <v>45334.66667</v>
      </c>
      <c r="H30" s="1">
        <f>IFERROR(__xludf.DUMMYFUNCTION("""COMPUTED_VALUE"""),605.13)</f>
        <v>605.13</v>
      </c>
      <c r="J30" s="2">
        <f>IFERROR(__xludf.DUMMYFUNCTION("""COMPUTED_VALUE"""),45334.66666666667)</f>
        <v>45334.66667</v>
      </c>
      <c r="K30" s="1">
        <f>IFERROR(__xludf.DUMMYFUNCTION("""COMPUTED_VALUE"""),613.06)</f>
        <v>613.06</v>
      </c>
      <c r="M30" s="2">
        <f>IFERROR(__xludf.DUMMYFUNCTION("""COMPUTED_VALUE"""),45334.66666666667)</f>
        <v>45334.66667</v>
      </c>
      <c r="N30" s="1">
        <f>IFERROR(__xludf.DUMMYFUNCTION("""COMPUTED_VALUE"""),4.4454645E7)</f>
        <v>44454645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IFERROR(__xludf.DUMMYFUNCTION("""COMPUTED_VALUE"""),612.95)</f>
        <v>612.95</v>
      </c>
      <c r="D31" s="2">
        <f>IFERROR(__xludf.DUMMYFUNCTION("""COMPUTED_VALUE"""),45335.66666666667)</f>
        <v>45335.66667</v>
      </c>
      <c r="E31" s="1">
        <f>IFERROR(__xludf.DUMMYFUNCTION("""COMPUTED_VALUE"""),616.01)</f>
        <v>616.01</v>
      </c>
      <c r="G31" s="2">
        <f>IFERROR(__xludf.DUMMYFUNCTION("""COMPUTED_VALUE"""),45335.66666666667)</f>
        <v>45335.66667</v>
      </c>
      <c r="H31" s="1">
        <f>IFERROR(__xludf.DUMMYFUNCTION("""COMPUTED_VALUE"""),603.33)</f>
        <v>603.33</v>
      </c>
      <c r="J31" s="2">
        <f>IFERROR(__xludf.DUMMYFUNCTION("""COMPUTED_VALUE"""),45335.66666666667)</f>
        <v>45335.66667</v>
      </c>
      <c r="K31" s="1">
        <f>IFERROR(__xludf.DUMMYFUNCTION("""COMPUTED_VALUE"""),606.51)</f>
        <v>606.51</v>
      </c>
      <c r="M31" s="2">
        <f>IFERROR(__xludf.DUMMYFUNCTION("""COMPUTED_VALUE"""),45335.66666666667)</f>
        <v>45335.66667</v>
      </c>
      <c r="N31" s="1">
        <f>IFERROR(__xludf.DUMMYFUNCTION("""COMPUTED_VALUE"""),5.4382145E7)</f>
        <v>54382145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IFERROR(__xludf.DUMMYFUNCTION("""COMPUTED_VALUE"""),604.37)</f>
        <v>604.37</v>
      </c>
      <c r="D32" s="2">
        <f>IFERROR(__xludf.DUMMYFUNCTION("""COMPUTED_VALUE"""),45336.66666666667)</f>
        <v>45336.66667</v>
      </c>
      <c r="E32" s="1">
        <f>IFERROR(__xludf.DUMMYFUNCTION("""COMPUTED_VALUE"""),605.32)</f>
        <v>605.32</v>
      </c>
      <c r="G32" s="2">
        <f>IFERROR(__xludf.DUMMYFUNCTION("""COMPUTED_VALUE"""),45336.66666666667)</f>
        <v>45336.66667</v>
      </c>
      <c r="H32" s="1">
        <f>IFERROR(__xludf.DUMMYFUNCTION("""COMPUTED_VALUE"""),594.15)</f>
        <v>594.15</v>
      </c>
      <c r="J32" s="2">
        <f>IFERROR(__xludf.DUMMYFUNCTION("""COMPUTED_VALUE"""),45336.66666666667)</f>
        <v>45336.66667</v>
      </c>
      <c r="K32" s="1">
        <f>IFERROR(__xludf.DUMMYFUNCTION("""COMPUTED_VALUE"""),598.76)</f>
        <v>598.76</v>
      </c>
      <c r="M32" s="2">
        <f>IFERROR(__xludf.DUMMYFUNCTION("""COMPUTED_VALUE"""),45336.66666666667)</f>
        <v>45336.66667</v>
      </c>
      <c r="N32" s="1">
        <f>IFERROR(__xludf.DUMMYFUNCTION("""COMPUTED_VALUE"""),6.1175182E7)</f>
        <v>61175182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IFERROR(__xludf.DUMMYFUNCTION("""COMPUTED_VALUE"""),599.81)</f>
        <v>599.81</v>
      </c>
      <c r="D33" s="2">
        <f>IFERROR(__xludf.DUMMYFUNCTION("""COMPUTED_VALUE"""),45337.66666666667)</f>
        <v>45337.66667</v>
      </c>
      <c r="E33" s="1">
        <f>IFERROR(__xludf.DUMMYFUNCTION("""COMPUTED_VALUE"""),605.31)</f>
        <v>605.31</v>
      </c>
      <c r="G33" s="2">
        <f>IFERROR(__xludf.DUMMYFUNCTION("""COMPUTED_VALUE"""),45337.66666666667)</f>
        <v>45337.66667</v>
      </c>
      <c r="H33" s="1">
        <f>IFERROR(__xludf.DUMMYFUNCTION("""COMPUTED_VALUE"""),599.81)</f>
        <v>599.81</v>
      </c>
      <c r="J33" s="2">
        <f>IFERROR(__xludf.DUMMYFUNCTION("""COMPUTED_VALUE"""),45337.66666666667)</f>
        <v>45337.66667</v>
      </c>
      <c r="K33" s="1">
        <f>IFERROR(__xludf.DUMMYFUNCTION("""COMPUTED_VALUE"""),604.46)</f>
        <v>604.46</v>
      </c>
      <c r="M33" s="2">
        <f>IFERROR(__xludf.DUMMYFUNCTION("""COMPUTED_VALUE"""),45337.66666666667)</f>
        <v>45337.66667</v>
      </c>
      <c r="N33" s="1">
        <f>IFERROR(__xludf.DUMMYFUNCTION("""COMPUTED_VALUE"""),4.4387176E7)</f>
        <v>44387176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IFERROR(__xludf.DUMMYFUNCTION("""COMPUTED_VALUE"""),604.17)</f>
        <v>604.17</v>
      </c>
      <c r="D34" s="2">
        <f>IFERROR(__xludf.DUMMYFUNCTION("""COMPUTED_VALUE"""),45338.66666666667)</f>
        <v>45338.66667</v>
      </c>
      <c r="E34" s="1">
        <f>IFERROR(__xludf.DUMMYFUNCTION("""COMPUTED_VALUE"""),607.77)</f>
        <v>607.77</v>
      </c>
      <c r="G34" s="2">
        <f>IFERROR(__xludf.DUMMYFUNCTION("""COMPUTED_VALUE"""),45338.66666666667)</f>
        <v>45338.66667</v>
      </c>
      <c r="H34" s="1">
        <f>IFERROR(__xludf.DUMMYFUNCTION("""COMPUTED_VALUE"""),599.26)</f>
        <v>599.26</v>
      </c>
      <c r="J34" s="2">
        <f>IFERROR(__xludf.DUMMYFUNCTION("""COMPUTED_VALUE"""),45338.66666666667)</f>
        <v>45338.66667</v>
      </c>
      <c r="K34" s="1">
        <f>IFERROR(__xludf.DUMMYFUNCTION("""COMPUTED_VALUE"""),605.7)</f>
        <v>605.7</v>
      </c>
      <c r="M34" s="2">
        <f>IFERROR(__xludf.DUMMYFUNCTION("""COMPUTED_VALUE"""),45338.66666666667)</f>
        <v>45338.66667</v>
      </c>
      <c r="N34" s="1">
        <f>IFERROR(__xludf.DUMMYFUNCTION("""COMPUTED_VALUE"""),4.8305657E7)</f>
        <v>48305657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IFERROR(__xludf.DUMMYFUNCTION("""COMPUTED_VALUE"""),606.66)</f>
        <v>606.66</v>
      </c>
      <c r="D35" s="2">
        <f>IFERROR(__xludf.DUMMYFUNCTION("""COMPUTED_VALUE"""),45342.66666666667)</f>
        <v>45342.66667</v>
      </c>
      <c r="E35" s="1">
        <f>IFERROR(__xludf.DUMMYFUNCTION("""COMPUTED_VALUE"""),619.29)</f>
        <v>619.29</v>
      </c>
      <c r="G35" s="2">
        <f>IFERROR(__xludf.DUMMYFUNCTION("""COMPUTED_VALUE"""),45342.66666666667)</f>
        <v>45342.66667</v>
      </c>
      <c r="H35" s="1">
        <f>IFERROR(__xludf.DUMMYFUNCTION("""COMPUTED_VALUE"""),606.66)</f>
        <v>606.66</v>
      </c>
      <c r="J35" s="2">
        <f>IFERROR(__xludf.DUMMYFUNCTION("""COMPUTED_VALUE"""),45342.66666666667)</f>
        <v>45342.66667</v>
      </c>
      <c r="K35" s="1">
        <f>IFERROR(__xludf.DUMMYFUNCTION("""COMPUTED_VALUE"""),617.04)</f>
        <v>617.04</v>
      </c>
      <c r="M35" s="2">
        <f>IFERROR(__xludf.DUMMYFUNCTION("""COMPUTED_VALUE"""),45342.66666666667)</f>
        <v>45342.66667</v>
      </c>
      <c r="N35" s="1">
        <f>IFERROR(__xludf.DUMMYFUNCTION("""COMPUTED_VALUE"""),5.1252783E7)</f>
        <v>51252783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IFERROR(__xludf.DUMMYFUNCTION("""COMPUTED_VALUE"""),619.32)</f>
        <v>619.32</v>
      </c>
      <c r="D36" s="2">
        <f>IFERROR(__xludf.DUMMYFUNCTION("""COMPUTED_VALUE"""),45343.66666666667)</f>
        <v>45343.66667</v>
      </c>
      <c r="E36" s="1">
        <f>IFERROR(__xludf.DUMMYFUNCTION("""COMPUTED_VALUE"""),622.16)</f>
        <v>622.16</v>
      </c>
      <c r="G36" s="2">
        <f>IFERROR(__xludf.DUMMYFUNCTION("""COMPUTED_VALUE"""),45343.66666666667)</f>
        <v>45343.66667</v>
      </c>
      <c r="H36" s="1">
        <f>IFERROR(__xludf.DUMMYFUNCTION("""COMPUTED_VALUE"""),615.89)</f>
        <v>615.89</v>
      </c>
      <c r="J36" s="2">
        <f>IFERROR(__xludf.DUMMYFUNCTION("""COMPUTED_VALUE"""),45343.66666666667)</f>
        <v>45343.66667</v>
      </c>
      <c r="K36" s="1">
        <f>IFERROR(__xludf.DUMMYFUNCTION("""COMPUTED_VALUE"""),619.16)</f>
        <v>619.16</v>
      </c>
      <c r="M36" s="2">
        <f>IFERROR(__xludf.DUMMYFUNCTION("""COMPUTED_VALUE"""),45343.66666666667)</f>
        <v>45343.66667</v>
      </c>
      <c r="N36" s="1">
        <f>IFERROR(__xludf.DUMMYFUNCTION("""COMPUTED_VALUE"""),4.5854125E7)</f>
        <v>45854125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IFERROR(__xludf.DUMMYFUNCTION("""COMPUTED_VALUE"""),614.9)</f>
        <v>614.9</v>
      </c>
      <c r="D37" s="2">
        <f>IFERROR(__xludf.DUMMYFUNCTION("""COMPUTED_VALUE"""),45344.66666666667)</f>
        <v>45344.66667</v>
      </c>
      <c r="E37" s="1">
        <f>IFERROR(__xludf.DUMMYFUNCTION("""COMPUTED_VALUE"""),620.63)</f>
        <v>620.63</v>
      </c>
      <c r="G37" s="2">
        <f>IFERROR(__xludf.DUMMYFUNCTION("""COMPUTED_VALUE"""),45344.66666666667)</f>
        <v>45344.66667</v>
      </c>
      <c r="H37" s="1">
        <f>IFERROR(__xludf.DUMMYFUNCTION("""COMPUTED_VALUE"""),609.27)</f>
        <v>609.27</v>
      </c>
      <c r="J37" s="2">
        <f>IFERROR(__xludf.DUMMYFUNCTION("""COMPUTED_VALUE"""),45344.66666666667)</f>
        <v>45344.66667</v>
      </c>
      <c r="K37" s="1">
        <f>IFERROR(__xludf.DUMMYFUNCTION("""COMPUTED_VALUE"""),620.1)</f>
        <v>620.1</v>
      </c>
      <c r="M37" s="2">
        <f>IFERROR(__xludf.DUMMYFUNCTION("""COMPUTED_VALUE"""),45344.66666666667)</f>
        <v>45344.66667</v>
      </c>
      <c r="N37" s="1">
        <f>IFERROR(__xludf.DUMMYFUNCTION("""COMPUTED_VALUE"""),4.5367465E7)</f>
        <v>45367465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IFERROR(__xludf.DUMMYFUNCTION("""COMPUTED_VALUE"""),619.66)</f>
        <v>619.66</v>
      </c>
      <c r="D38" s="2">
        <f>IFERROR(__xludf.DUMMYFUNCTION("""COMPUTED_VALUE"""),45345.66666666667)</f>
        <v>45345.66667</v>
      </c>
      <c r="E38" s="1">
        <f>IFERROR(__xludf.DUMMYFUNCTION("""COMPUTED_VALUE"""),626.17)</f>
        <v>626.17</v>
      </c>
      <c r="G38" s="2">
        <f>IFERROR(__xludf.DUMMYFUNCTION("""COMPUTED_VALUE"""),45345.66666666667)</f>
        <v>45345.66667</v>
      </c>
      <c r="H38" s="1">
        <f>IFERROR(__xludf.DUMMYFUNCTION("""COMPUTED_VALUE"""),618.05)</f>
        <v>618.05</v>
      </c>
      <c r="J38" s="2">
        <f>IFERROR(__xludf.DUMMYFUNCTION("""COMPUTED_VALUE"""),45345.66666666667)</f>
        <v>45345.66667</v>
      </c>
      <c r="K38" s="1">
        <f>IFERROR(__xludf.DUMMYFUNCTION("""COMPUTED_VALUE"""),620.36)</f>
        <v>620.36</v>
      </c>
      <c r="M38" s="2">
        <f>IFERROR(__xludf.DUMMYFUNCTION("""COMPUTED_VALUE"""),45345.66666666667)</f>
        <v>45345.66667</v>
      </c>
      <c r="N38" s="1">
        <f>IFERROR(__xludf.DUMMYFUNCTION("""COMPUTED_VALUE"""),3.8548826E7)</f>
        <v>38548826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IFERROR(__xludf.DUMMYFUNCTION("""COMPUTED_VALUE"""),620.0)</f>
        <v>620</v>
      </c>
      <c r="D39" s="2">
        <f>IFERROR(__xludf.DUMMYFUNCTION("""COMPUTED_VALUE"""),45348.66666666667)</f>
        <v>45348.66667</v>
      </c>
      <c r="E39" s="1">
        <f>IFERROR(__xludf.DUMMYFUNCTION("""COMPUTED_VALUE"""),621.54)</f>
        <v>621.54</v>
      </c>
      <c r="G39" s="2">
        <f>IFERROR(__xludf.DUMMYFUNCTION("""COMPUTED_VALUE"""),45348.66666666667)</f>
        <v>45348.66667</v>
      </c>
      <c r="H39" s="1">
        <f>IFERROR(__xludf.DUMMYFUNCTION("""COMPUTED_VALUE"""),615.41)</f>
        <v>615.41</v>
      </c>
      <c r="J39" s="2">
        <f>IFERROR(__xludf.DUMMYFUNCTION("""COMPUTED_VALUE"""),45348.66666666667)</f>
        <v>45348.66667</v>
      </c>
      <c r="K39" s="1">
        <f>IFERROR(__xludf.DUMMYFUNCTION("""COMPUTED_VALUE"""),615.97)</f>
        <v>615.97</v>
      </c>
      <c r="M39" s="2">
        <f>IFERROR(__xludf.DUMMYFUNCTION("""COMPUTED_VALUE"""),45348.66666666667)</f>
        <v>45348.66667</v>
      </c>
      <c r="N39" s="1">
        <f>IFERROR(__xludf.DUMMYFUNCTION("""COMPUTED_VALUE"""),4.4541658E7)</f>
        <v>44541658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IFERROR(__xludf.DUMMYFUNCTION("""COMPUTED_VALUE"""),616.12)</f>
        <v>616.12</v>
      </c>
      <c r="D40" s="2">
        <f>IFERROR(__xludf.DUMMYFUNCTION("""COMPUTED_VALUE"""),45349.66666666667)</f>
        <v>45349.66667</v>
      </c>
      <c r="E40" s="1">
        <f>IFERROR(__xludf.DUMMYFUNCTION("""COMPUTED_VALUE"""),617.68)</f>
        <v>617.68</v>
      </c>
      <c r="G40" s="2">
        <f>IFERROR(__xludf.DUMMYFUNCTION("""COMPUTED_VALUE"""),45349.66666666667)</f>
        <v>45349.66667</v>
      </c>
      <c r="H40" s="1">
        <f>IFERROR(__xludf.DUMMYFUNCTION("""COMPUTED_VALUE"""),611.03)</f>
        <v>611.03</v>
      </c>
      <c r="J40" s="2">
        <f>IFERROR(__xludf.DUMMYFUNCTION("""COMPUTED_VALUE"""),45349.66666666667)</f>
        <v>45349.66667</v>
      </c>
      <c r="K40" s="1">
        <f>IFERROR(__xludf.DUMMYFUNCTION("""COMPUTED_VALUE"""),612.71)</f>
        <v>612.71</v>
      </c>
      <c r="M40" s="2">
        <f>IFERROR(__xludf.DUMMYFUNCTION("""COMPUTED_VALUE"""),45349.66666666667)</f>
        <v>45349.66667</v>
      </c>
      <c r="N40" s="1">
        <f>IFERROR(__xludf.DUMMYFUNCTION("""COMPUTED_VALUE"""),4.2094456E7)</f>
        <v>42094456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IFERROR(__xludf.DUMMYFUNCTION("""COMPUTED_VALUE"""),613.23)</f>
        <v>613.23</v>
      </c>
      <c r="D41" s="2">
        <f>IFERROR(__xludf.DUMMYFUNCTION("""COMPUTED_VALUE"""),45350.66666666667)</f>
        <v>45350.66667</v>
      </c>
      <c r="E41" s="1">
        <f>IFERROR(__xludf.DUMMYFUNCTION("""COMPUTED_VALUE"""),615.18)</f>
        <v>615.18</v>
      </c>
      <c r="G41" s="2">
        <f>IFERROR(__xludf.DUMMYFUNCTION("""COMPUTED_VALUE"""),45350.66666666667)</f>
        <v>45350.66667</v>
      </c>
      <c r="H41" s="1">
        <f>IFERROR(__xludf.DUMMYFUNCTION("""COMPUTED_VALUE"""),610.13)</f>
        <v>610.13</v>
      </c>
      <c r="J41" s="2">
        <f>IFERROR(__xludf.DUMMYFUNCTION("""COMPUTED_VALUE"""),45350.66666666667)</f>
        <v>45350.66667</v>
      </c>
      <c r="K41" s="1">
        <f>IFERROR(__xludf.DUMMYFUNCTION("""COMPUTED_VALUE"""),612.71)</f>
        <v>612.71</v>
      </c>
      <c r="M41" s="2">
        <f>IFERROR(__xludf.DUMMYFUNCTION("""COMPUTED_VALUE"""),45350.66666666667)</f>
        <v>45350.66667</v>
      </c>
      <c r="N41" s="1">
        <f>IFERROR(__xludf.DUMMYFUNCTION("""COMPUTED_VALUE"""),3.7064959E7)</f>
        <v>37064959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IFERROR(__xludf.DUMMYFUNCTION("""COMPUTED_VALUE"""),613.25)</f>
        <v>613.25</v>
      </c>
      <c r="D42" s="2">
        <f>IFERROR(__xludf.DUMMYFUNCTION("""COMPUTED_VALUE"""),45351.66666666667)</f>
        <v>45351.66667</v>
      </c>
      <c r="E42" s="1">
        <f>IFERROR(__xludf.DUMMYFUNCTION("""COMPUTED_VALUE"""),618.8)</f>
        <v>618.8</v>
      </c>
      <c r="G42" s="2">
        <f>IFERROR(__xludf.DUMMYFUNCTION("""COMPUTED_VALUE"""),45351.66666666667)</f>
        <v>45351.66667</v>
      </c>
      <c r="H42" s="1">
        <f>IFERROR(__xludf.DUMMYFUNCTION("""COMPUTED_VALUE"""),611.93)</f>
        <v>611.93</v>
      </c>
      <c r="J42" s="2">
        <f>IFERROR(__xludf.DUMMYFUNCTION("""COMPUTED_VALUE"""),45351.66666666667)</f>
        <v>45351.66667</v>
      </c>
      <c r="K42" s="1">
        <f>IFERROR(__xludf.DUMMYFUNCTION("""COMPUTED_VALUE"""),615.07)</f>
        <v>615.07</v>
      </c>
      <c r="M42" s="2">
        <f>IFERROR(__xludf.DUMMYFUNCTION("""COMPUTED_VALUE"""),45351.66666666667)</f>
        <v>45351.66667</v>
      </c>
      <c r="N42" s="1">
        <f>IFERROR(__xludf.DUMMYFUNCTION("""COMPUTED_VALUE"""),7.617221E7)</f>
        <v>76172210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IFERROR(__xludf.DUMMYFUNCTION("""COMPUTED_VALUE"""),614.36)</f>
        <v>614.36</v>
      </c>
      <c r="D43" s="2">
        <f>IFERROR(__xludf.DUMMYFUNCTION("""COMPUTED_VALUE"""),45352.66666666667)</f>
        <v>45352.66667</v>
      </c>
      <c r="E43" s="1">
        <f>IFERROR(__xludf.DUMMYFUNCTION("""COMPUTED_VALUE"""),614.36)</f>
        <v>614.36</v>
      </c>
      <c r="G43" s="2">
        <f>IFERROR(__xludf.DUMMYFUNCTION("""COMPUTED_VALUE"""),45352.66666666667)</f>
        <v>45352.66667</v>
      </c>
      <c r="H43" s="1">
        <f>IFERROR(__xludf.DUMMYFUNCTION("""COMPUTED_VALUE"""),609.03)</f>
        <v>609.03</v>
      </c>
      <c r="J43" s="2">
        <f>IFERROR(__xludf.DUMMYFUNCTION("""COMPUTED_VALUE"""),45352.66666666667)</f>
        <v>45352.66667</v>
      </c>
      <c r="K43" s="1">
        <f>IFERROR(__xludf.DUMMYFUNCTION("""COMPUTED_VALUE"""),610.62)</f>
        <v>610.62</v>
      </c>
      <c r="M43" s="2">
        <f>IFERROR(__xludf.DUMMYFUNCTION("""COMPUTED_VALUE"""),45352.66666666667)</f>
        <v>45352.66667</v>
      </c>
      <c r="N43" s="1">
        <f>IFERROR(__xludf.DUMMYFUNCTION("""COMPUTED_VALUE"""),4.4853766E7)</f>
        <v>44853766</v>
      </c>
    </row>
    <row r="44">
      <c r="A44" s="2">
        <f>IFERROR(__xludf.DUMMYFUNCTION("""COMPUTED_VALUE"""),45355.66666666667)</f>
        <v>45355.66667</v>
      </c>
      <c r="B44" s="1">
        <f>IFERROR(__xludf.DUMMYFUNCTION("""COMPUTED_VALUE"""),610.05)</f>
        <v>610.05</v>
      </c>
      <c r="D44" s="2">
        <f>IFERROR(__xludf.DUMMYFUNCTION("""COMPUTED_VALUE"""),45355.66666666667)</f>
        <v>45355.66667</v>
      </c>
      <c r="E44" s="1">
        <f>IFERROR(__xludf.DUMMYFUNCTION("""COMPUTED_VALUE"""),610.05)</f>
        <v>610.05</v>
      </c>
      <c r="G44" s="2">
        <f>IFERROR(__xludf.DUMMYFUNCTION("""COMPUTED_VALUE"""),45355.66666666667)</f>
        <v>45355.66667</v>
      </c>
      <c r="H44" s="1">
        <f>IFERROR(__xludf.DUMMYFUNCTION("""COMPUTED_VALUE"""),603.4)</f>
        <v>603.4</v>
      </c>
      <c r="J44" s="2">
        <f>IFERROR(__xludf.DUMMYFUNCTION("""COMPUTED_VALUE"""),45355.66666666667)</f>
        <v>45355.66667</v>
      </c>
      <c r="K44" s="1">
        <f>IFERROR(__xludf.DUMMYFUNCTION("""COMPUTED_VALUE"""),607.56)</f>
        <v>607.56</v>
      </c>
      <c r="M44" s="2">
        <f>IFERROR(__xludf.DUMMYFUNCTION("""COMPUTED_VALUE"""),45355.66666666667)</f>
        <v>45355.66667</v>
      </c>
      <c r="N44" s="1">
        <f>IFERROR(__xludf.DUMMYFUNCTION("""COMPUTED_VALUE"""),4.9214248E7)</f>
        <v>49214248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IFERROR(__xludf.DUMMYFUNCTION("""COMPUTED_VALUE"""),607.33)</f>
        <v>607.33</v>
      </c>
      <c r="D45" s="2">
        <f>IFERROR(__xludf.DUMMYFUNCTION("""COMPUTED_VALUE"""),45356.66666666667)</f>
        <v>45356.66667</v>
      </c>
      <c r="E45" s="1">
        <f>IFERROR(__xludf.DUMMYFUNCTION("""COMPUTED_VALUE"""),612.49)</f>
        <v>612.49</v>
      </c>
      <c r="G45" s="2">
        <f>IFERROR(__xludf.DUMMYFUNCTION("""COMPUTED_VALUE"""),45356.66666666667)</f>
        <v>45356.66667</v>
      </c>
      <c r="H45" s="1">
        <f>IFERROR(__xludf.DUMMYFUNCTION("""COMPUTED_VALUE"""),606.27)</f>
        <v>606.27</v>
      </c>
      <c r="J45" s="2">
        <f>IFERROR(__xludf.DUMMYFUNCTION("""COMPUTED_VALUE"""),45356.66666666667)</f>
        <v>45356.66667</v>
      </c>
      <c r="K45" s="1">
        <f>IFERROR(__xludf.DUMMYFUNCTION("""COMPUTED_VALUE"""),607.27)</f>
        <v>607.27</v>
      </c>
      <c r="M45" s="2">
        <f>IFERROR(__xludf.DUMMYFUNCTION("""COMPUTED_VALUE"""),45356.66666666667)</f>
        <v>45356.66667</v>
      </c>
      <c r="N45" s="1">
        <f>IFERROR(__xludf.DUMMYFUNCTION("""COMPUTED_VALUE"""),4.7807329E7)</f>
        <v>47807329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IFERROR(__xludf.DUMMYFUNCTION("""COMPUTED_VALUE"""),608.24)</f>
        <v>608.24</v>
      </c>
      <c r="D46" s="2">
        <f>IFERROR(__xludf.DUMMYFUNCTION("""COMPUTED_VALUE"""),45357.66666666667)</f>
        <v>45357.66667</v>
      </c>
      <c r="E46" s="1">
        <f>IFERROR(__xludf.DUMMYFUNCTION("""COMPUTED_VALUE"""),613.79)</f>
        <v>613.79</v>
      </c>
      <c r="G46" s="2">
        <f>IFERROR(__xludf.DUMMYFUNCTION("""COMPUTED_VALUE"""),45357.66666666667)</f>
        <v>45357.66667</v>
      </c>
      <c r="H46" s="1">
        <f>IFERROR(__xludf.DUMMYFUNCTION("""COMPUTED_VALUE"""),608.24)</f>
        <v>608.24</v>
      </c>
      <c r="J46" s="2">
        <f>IFERROR(__xludf.DUMMYFUNCTION("""COMPUTED_VALUE"""),45357.66666666667)</f>
        <v>45357.66667</v>
      </c>
      <c r="K46" s="1">
        <f>IFERROR(__xludf.DUMMYFUNCTION("""COMPUTED_VALUE"""),612.09)</f>
        <v>612.09</v>
      </c>
      <c r="M46" s="2">
        <f>IFERROR(__xludf.DUMMYFUNCTION("""COMPUTED_VALUE"""),45357.66666666667)</f>
        <v>45357.66667</v>
      </c>
      <c r="N46" s="1">
        <f>IFERROR(__xludf.DUMMYFUNCTION("""COMPUTED_VALUE"""),4.608788E7)</f>
        <v>46087880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IFERROR(__xludf.DUMMYFUNCTION("""COMPUTED_VALUE"""),612.99)</f>
        <v>612.99</v>
      </c>
      <c r="D47" s="2">
        <f>IFERROR(__xludf.DUMMYFUNCTION("""COMPUTED_VALUE"""),45358.66666666667)</f>
        <v>45358.66667</v>
      </c>
      <c r="E47" s="1">
        <f>IFERROR(__xludf.DUMMYFUNCTION("""COMPUTED_VALUE"""),613.7)</f>
        <v>613.7</v>
      </c>
      <c r="G47" s="2">
        <f>IFERROR(__xludf.DUMMYFUNCTION("""COMPUTED_VALUE"""),45358.66666666667)</f>
        <v>45358.66667</v>
      </c>
      <c r="H47" s="1">
        <f>IFERROR(__xludf.DUMMYFUNCTION("""COMPUTED_VALUE"""),605.08)</f>
        <v>605.08</v>
      </c>
      <c r="J47" s="2">
        <f>IFERROR(__xludf.DUMMYFUNCTION("""COMPUTED_VALUE"""),45358.66666666667)</f>
        <v>45358.66667</v>
      </c>
      <c r="K47" s="1">
        <f>IFERROR(__xludf.DUMMYFUNCTION("""COMPUTED_VALUE"""),605.82)</f>
        <v>605.82</v>
      </c>
      <c r="M47" s="2">
        <f>IFERROR(__xludf.DUMMYFUNCTION("""COMPUTED_VALUE"""),45358.66666666667)</f>
        <v>45358.66667</v>
      </c>
      <c r="N47" s="1">
        <f>IFERROR(__xludf.DUMMYFUNCTION("""COMPUTED_VALUE"""),4.4440143E7)</f>
        <v>44440143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IFERROR(__xludf.DUMMYFUNCTION("""COMPUTED_VALUE"""),604.98)</f>
        <v>604.98</v>
      </c>
      <c r="D48" s="2">
        <f>IFERROR(__xludf.DUMMYFUNCTION("""COMPUTED_VALUE"""),45359.66666666667)</f>
        <v>45359.66667</v>
      </c>
      <c r="E48" s="1">
        <f>IFERROR(__xludf.DUMMYFUNCTION("""COMPUTED_VALUE"""),614.18)</f>
        <v>614.18</v>
      </c>
      <c r="G48" s="2">
        <f>IFERROR(__xludf.DUMMYFUNCTION("""COMPUTED_VALUE"""),45359.66666666667)</f>
        <v>45359.66667</v>
      </c>
      <c r="H48" s="1">
        <f>IFERROR(__xludf.DUMMYFUNCTION("""COMPUTED_VALUE"""),603.15)</f>
        <v>603.15</v>
      </c>
      <c r="J48" s="2">
        <f>IFERROR(__xludf.DUMMYFUNCTION("""COMPUTED_VALUE"""),45359.66666666667)</f>
        <v>45359.66667</v>
      </c>
      <c r="K48" s="1">
        <f>IFERROR(__xludf.DUMMYFUNCTION("""COMPUTED_VALUE"""),612.43)</f>
        <v>612.43</v>
      </c>
      <c r="M48" s="2">
        <f>IFERROR(__xludf.DUMMYFUNCTION("""COMPUTED_VALUE"""),45359.66666666667)</f>
        <v>45359.66667</v>
      </c>
      <c r="N48" s="1">
        <f>IFERROR(__xludf.DUMMYFUNCTION("""COMPUTED_VALUE"""),3.9280138E7)</f>
        <v>39280138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IFERROR(__xludf.DUMMYFUNCTION("""COMPUTED_VALUE"""),613.57)</f>
        <v>613.57</v>
      </c>
      <c r="D49" s="2">
        <f>IFERROR(__xludf.DUMMYFUNCTION("""COMPUTED_VALUE"""),45362.66666666667)</f>
        <v>45362.66667</v>
      </c>
      <c r="E49" s="1">
        <f>IFERROR(__xludf.DUMMYFUNCTION("""COMPUTED_VALUE"""),620.05)</f>
        <v>620.05</v>
      </c>
      <c r="G49" s="2">
        <f>IFERROR(__xludf.DUMMYFUNCTION("""COMPUTED_VALUE"""),45362.66666666667)</f>
        <v>45362.66667</v>
      </c>
      <c r="H49" s="1">
        <f>IFERROR(__xludf.DUMMYFUNCTION("""COMPUTED_VALUE"""),613.57)</f>
        <v>613.57</v>
      </c>
      <c r="J49" s="2">
        <f>IFERROR(__xludf.DUMMYFUNCTION("""COMPUTED_VALUE"""),45362.66666666667)</f>
        <v>45362.66667</v>
      </c>
      <c r="K49" s="1">
        <f>IFERROR(__xludf.DUMMYFUNCTION("""COMPUTED_VALUE"""),618.83)</f>
        <v>618.83</v>
      </c>
      <c r="M49" s="2">
        <f>IFERROR(__xludf.DUMMYFUNCTION("""COMPUTED_VALUE"""),45362.66666666667)</f>
        <v>45362.66667</v>
      </c>
      <c r="N49" s="1">
        <f>IFERROR(__xludf.DUMMYFUNCTION("""COMPUTED_VALUE"""),3.8564026E7)</f>
        <v>38564026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IFERROR(__xludf.DUMMYFUNCTION("""COMPUTED_VALUE"""),618.23)</f>
        <v>618.23</v>
      </c>
      <c r="D50" s="2">
        <f>IFERROR(__xludf.DUMMYFUNCTION("""COMPUTED_VALUE"""),45363.66666666667)</f>
        <v>45363.66667</v>
      </c>
      <c r="E50" s="1">
        <f>IFERROR(__xludf.DUMMYFUNCTION("""COMPUTED_VALUE"""),620.25)</f>
        <v>620.25</v>
      </c>
      <c r="G50" s="2">
        <f>IFERROR(__xludf.DUMMYFUNCTION("""COMPUTED_VALUE"""),45363.66666666667)</f>
        <v>45363.66667</v>
      </c>
      <c r="H50" s="1">
        <f>IFERROR(__xludf.DUMMYFUNCTION("""COMPUTED_VALUE"""),614.66)</f>
        <v>614.66</v>
      </c>
      <c r="J50" s="2">
        <f>IFERROR(__xludf.DUMMYFUNCTION("""COMPUTED_VALUE"""),45363.66666666667)</f>
        <v>45363.66667</v>
      </c>
      <c r="K50" s="1">
        <f>IFERROR(__xludf.DUMMYFUNCTION("""COMPUTED_VALUE"""),615.61)</f>
        <v>615.61</v>
      </c>
      <c r="M50" s="2">
        <f>IFERROR(__xludf.DUMMYFUNCTION("""COMPUTED_VALUE"""),45363.66666666667)</f>
        <v>45363.66667</v>
      </c>
      <c r="N50" s="1">
        <f>IFERROR(__xludf.DUMMYFUNCTION("""COMPUTED_VALUE"""),3.7938459E7)</f>
        <v>37938459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IFERROR(__xludf.DUMMYFUNCTION("""COMPUTED_VALUE"""),617.62)</f>
        <v>617.62</v>
      </c>
      <c r="D51" s="2">
        <f>IFERROR(__xludf.DUMMYFUNCTION("""COMPUTED_VALUE"""),45364.66666666667)</f>
        <v>45364.66667</v>
      </c>
      <c r="E51" s="1">
        <f>IFERROR(__xludf.DUMMYFUNCTION("""COMPUTED_VALUE"""),620.75)</f>
        <v>620.75</v>
      </c>
      <c r="G51" s="2">
        <f>IFERROR(__xludf.DUMMYFUNCTION("""COMPUTED_VALUE"""),45364.66666666667)</f>
        <v>45364.66667</v>
      </c>
      <c r="H51" s="1">
        <f>IFERROR(__xludf.DUMMYFUNCTION("""COMPUTED_VALUE"""),614.52)</f>
        <v>614.52</v>
      </c>
      <c r="J51" s="2">
        <f>IFERROR(__xludf.DUMMYFUNCTION("""COMPUTED_VALUE"""),45364.66666666667)</f>
        <v>45364.66667</v>
      </c>
      <c r="K51" s="1">
        <f>IFERROR(__xludf.DUMMYFUNCTION("""COMPUTED_VALUE"""),615.31)</f>
        <v>615.31</v>
      </c>
      <c r="M51" s="2">
        <f>IFERROR(__xludf.DUMMYFUNCTION("""COMPUTED_VALUE"""),45364.66666666667)</f>
        <v>45364.66667</v>
      </c>
      <c r="N51" s="1">
        <f>IFERROR(__xludf.DUMMYFUNCTION("""COMPUTED_VALUE"""),4.7804986E7)</f>
        <v>47804986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IFERROR(__xludf.DUMMYFUNCTION("""COMPUTED_VALUE"""),614.0)</f>
        <v>614</v>
      </c>
      <c r="D52" s="2">
        <f>IFERROR(__xludf.DUMMYFUNCTION("""COMPUTED_VALUE"""),45365.66666666667)</f>
        <v>45365.66667</v>
      </c>
      <c r="E52" s="1">
        <f>IFERROR(__xludf.DUMMYFUNCTION("""COMPUTED_VALUE"""),615.3)</f>
        <v>615.3</v>
      </c>
      <c r="G52" s="2">
        <f>IFERROR(__xludf.DUMMYFUNCTION("""COMPUTED_VALUE"""),45365.66666666667)</f>
        <v>45365.66667</v>
      </c>
      <c r="H52" s="1">
        <f>IFERROR(__xludf.DUMMYFUNCTION("""COMPUTED_VALUE"""),606.52)</f>
        <v>606.52</v>
      </c>
      <c r="J52" s="2">
        <f>IFERROR(__xludf.DUMMYFUNCTION("""COMPUTED_VALUE"""),45365.66666666667)</f>
        <v>45365.66667</v>
      </c>
      <c r="K52" s="1">
        <f>IFERROR(__xludf.DUMMYFUNCTION("""COMPUTED_VALUE"""),609.85)</f>
        <v>609.85</v>
      </c>
      <c r="M52" s="2">
        <f>IFERROR(__xludf.DUMMYFUNCTION("""COMPUTED_VALUE"""),45365.66666666667)</f>
        <v>45365.66667</v>
      </c>
      <c r="N52" s="1">
        <f>IFERROR(__xludf.DUMMYFUNCTION("""COMPUTED_VALUE"""),4.929625E7)</f>
        <v>49296250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IFERROR(__xludf.DUMMYFUNCTION("""COMPUTED_VALUE"""),609.02)</f>
        <v>609.02</v>
      </c>
      <c r="D53" s="2">
        <f>IFERROR(__xludf.DUMMYFUNCTION("""COMPUTED_VALUE"""),45366.66666666667)</f>
        <v>45366.66667</v>
      </c>
      <c r="E53" s="1">
        <f>IFERROR(__xludf.DUMMYFUNCTION("""COMPUTED_VALUE"""),612.76)</f>
        <v>612.76</v>
      </c>
      <c r="G53" s="2">
        <f>IFERROR(__xludf.DUMMYFUNCTION("""COMPUTED_VALUE"""),45366.66666666667)</f>
        <v>45366.66667</v>
      </c>
      <c r="H53" s="1">
        <f>IFERROR(__xludf.DUMMYFUNCTION("""COMPUTED_VALUE"""),607.48)</f>
        <v>607.48</v>
      </c>
      <c r="J53" s="2">
        <f>IFERROR(__xludf.DUMMYFUNCTION("""COMPUTED_VALUE"""),45366.66666666667)</f>
        <v>45366.66667</v>
      </c>
      <c r="K53" s="1">
        <f>IFERROR(__xludf.DUMMYFUNCTION("""COMPUTED_VALUE"""),611.74)</f>
        <v>611.74</v>
      </c>
      <c r="M53" s="2">
        <f>IFERROR(__xludf.DUMMYFUNCTION("""COMPUTED_VALUE"""),45366.66666666667)</f>
        <v>45366.66667</v>
      </c>
      <c r="N53" s="1">
        <f>IFERROR(__xludf.DUMMYFUNCTION("""COMPUTED_VALUE"""),1.27369184E8)</f>
        <v>127369184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IFERROR(__xludf.DUMMYFUNCTION("""COMPUTED_VALUE"""),612.25)</f>
        <v>612.25</v>
      </c>
      <c r="D54" s="2">
        <f>IFERROR(__xludf.DUMMYFUNCTION("""COMPUTED_VALUE"""),45369.66666666667)</f>
        <v>45369.66667</v>
      </c>
      <c r="E54" s="1">
        <f>IFERROR(__xludf.DUMMYFUNCTION("""COMPUTED_VALUE"""),621.03)</f>
        <v>621.03</v>
      </c>
      <c r="G54" s="2">
        <f>IFERROR(__xludf.DUMMYFUNCTION("""COMPUTED_VALUE"""),45369.66666666667)</f>
        <v>45369.66667</v>
      </c>
      <c r="H54" s="1">
        <f>IFERROR(__xludf.DUMMYFUNCTION("""COMPUTED_VALUE"""),611.17)</f>
        <v>611.17</v>
      </c>
      <c r="J54" s="2">
        <f>IFERROR(__xludf.DUMMYFUNCTION("""COMPUTED_VALUE"""),45369.66666666667)</f>
        <v>45369.66667</v>
      </c>
      <c r="K54" s="1">
        <f>IFERROR(__xludf.DUMMYFUNCTION("""COMPUTED_VALUE"""),617.75)</f>
        <v>617.75</v>
      </c>
      <c r="M54" s="2">
        <f>IFERROR(__xludf.DUMMYFUNCTION("""COMPUTED_VALUE"""),45369.66666666667)</f>
        <v>45369.66667</v>
      </c>
      <c r="N54" s="1">
        <f>IFERROR(__xludf.DUMMYFUNCTION("""COMPUTED_VALUE"""),5.5177364E7)</f>
        <v>55177364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IFERROR(__xludf.DUMMYFUNCTION("""COMPUTED_VALUE"""),618.34)</f>
        <v>618.34</v>
      </c>
      <c r="D55" s="2">
        <f>IFERROR(__xludf.DUMMYFUNCTION("""COMPUTED_VALUE"""),45370.66666666667)</f>
        <v>45370.66667</v>
      </c>
      <c r="E55" s="1">
        <f>IFERROR(__xludf.DUMMYFUNCTION("""COMPUTED_VALUE"""),627.05)</f>
        <v>627.05</v>
      </c>
      <c r="G55" s="2">
        <f>IFERROR(__xludf.DUMMYFUNCTION("""COMPUTED_VALUE"""),45370.66666666667)</f>
        <v>45370.66667</v>
      </c>
      <c r="H55" s="1">
        <f>IFERROR(__xludf.DUMMYFUNCTION("""COMPUTED_VALUE"""),618.34)</f>
        <v>618.34</v>
      </c>
      <c r="J55" s="2">
        <f>IFERROR(__xludf.DUMMYFUNCTION("""COMPUTED_VALUE"""),45370.66666666667)</f>
        <v>45370.66667</v>
      </c>
      <c r="K55" s="1">
        <f>IFERROR(__xludf.DUMMYFUNCTION("""COMPUTED_VALUE"""),626.54)</f>
        <v>626.54</v>
      </c>
      <c r="M55" s="2">
        <f>IFERROR(__xludf.DUMMYFUNCTION("""COMPUTED_VALUE"""),45370.66666666667)</f>
        <v>45370.66667</v>
      </c>
      <c r="N55" s="1">
        <f>IFERROR(__xludf.DUMMYFUNCTION("""COMPUTED_VALUE"""),5.1365124E7)</f>
        <v>51365124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IFERROR(__xludf.DUMMYFUNCTION("""COMPUTED_VALUE"""),633.31)</f>
        <v>633.31</v>
      </c>
      <c r="D56" s="2">
        <f>IFERROR(__xludf.DUMMYFUNCTION("""COMPUTED_VALUE"""),45371.66666666667)</f>
        <v>45371.66667</v>
      </c>
      <c r="E56" s="1">
        <f>IFERROR(__xludf.DUMMYFUNCTION("""COMPUTED_VALUE"""),634.59)</f>
        <v>634.59</v>
      </c>
      <c r="G56" s="2">
        <f>IFERROR(__xludf.DUMMYFUNCTION("""COMPUTED_VALUE"""),45371.66666666667)</f>
        <v>45371.66667</v>
      </c>
      <c r="H56" s="1">
        <f>IFERROR(__xludf.DUMMYFUNCTION("""COMPUTED_VALUE"""),620.78)</f>
        <v>620.78</v>
      </c>
      <c r="J56" s="2">
        <f>IFERROR(__xludf.DUMMYFUNCTION("""COMPUTED_VALUE"""),45371.66666666667)</f>
        <v>45371.66667</v>
      </c>
      <c r="K56" s="1">
        <f>IFERROR(__xludf.DUMMYFUNCTION("""COMPUTED_VALUE"""),624.86)</f>
        <v>624.86</v>
      </c>
      <c r="M56" s="2">
        <f>IFERROR(__xludf.DUMMYFUNCTION("""COMPUTED_VALUE"""),45371.66666666667)</f>
        <v>45371.66667</v>
      </c>
      <c r="N56" s="1">
        <f>IFERROR(__xludf.DUMMYFUNCTION("""COMPUTED_VALUE"""),5.2563864E7)</f>
        <v>52563864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IFERROR(__xludf.DUMMYFUNCTION("""COMPUTED_VALUE"""),624.68)</f>
        <v>624.68</v>
      </c>
      <c r="D57" s="2">
        <f>IFERROR(__xludf.DUMMYFUNCTION("""COMPUTED_VALUE"""),45372.66666666667)</f>
        <v>45372.66667</v>
      </c>
      <c r="E57" s="1">
        <f>IFERROR(__xludf.DUMMYFUNCTION("""COMPUTED_VALUE"""),628.49)</f>
        <v>628.49</v>
      </c>
      <c r="G57" s="2">
        <f>IFERROR(__xludf.DUMMYFUNCTION("""COMPUTED_VALUE"""),45372.66666666667)</f>
        <v>45372.66667</v>
      </c>
      <c r="H57" s="1">
        <f>IFERROR(__xludf.DUMMYFUNCTION("""COMPUTED_VALUE"""),621.66)</f>
        <v>621.66</v>
      </c>
      <c r="J57" s="2">
        <f>IFERROR(__xludf.DUMMYFUNCTION("""COMPUTED_VALUE"""),45372.66666666667)</f>
        <v>45372.66667</v>
      </c>
      <c r="K57" s="1">
        <f>IFERROR(__xludf.DUMMYFUNCTION("""COMPUTED_VALUE"""),627.01)</f>
        <v>627.01</v>
      </c>
      <c r="M57" s="2">
        <f>IFERROR(__xludf.DUMMYFUNCTION("""COMPUTED_VALUE"""),45372.66666666667)</f>
        <v>45372.66667</v>
      </c>
      <c r="N57" s="1">
        <f>IFERROR(__xludf.DUMMYFUNCTION("""COMPUTED_VALUE"""),4.1737432E7)</f>
        <v>41737432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IFERROR(__xludf.DUMMYFUNCTION("""COMPUTED_VALUE"""),627.5)</f>
        <v>627.5</v>
      </c>
      <c r="D58" s="2">
        <f>IFERROR(__xludf.DUMMYFUNCTION("""COMPUTED_VALUE"""),45373.66666666667)</f>
        <v>45373.66667</v>
      </c>
      <c r="E58" s="1">
        <f>IFERROR(__xludf.DUMMYFUNCTION("""COMPUTED_VALUE"""),630.26)</f>
        <v>630.26</v>
      </c>
      <c r="G58" s="2">
        <f>IFERROR(__xludf.DUMMYFUNCTION("""COMPUTED_VALUE"""),45373.66666666667)</f>
        <v>45373.66667</v>
      </c>
      <c r="H58" s="1">
        <f>IFERROR(__xludf.DUMMYFUNCTION("""COMPUTED_VALUE"""),625.83)</f>
        <v>625.83</v>
      </c>
      <c r="J58" s="2">
        <f>IFERROR(__xludf.DUMMYFUNCTION("""COMPUTED_VALUE"""),45373.66666666667)</f>
        <v>45373.66667</v>
      </c>
      <c r="K58" s="1">
        <f>IFERROR(__xludf.DUMMYFUNCTION("""COMPUTED_VALUE"""),628.34)</f>
        <v>628.34</v>
      </c>
      <c r="M58" s="2">
        <f>IFERROR(__xludf.DUMMYFUNCTION("""COMPUTED_VALUE"""),45373.66666666667)</f>
        <v>45373.66667</v>
      </c>
      <c r="N58" s="1">
        <f>IFERROR(__xludf.DUMMYFUNCTION("""COMPUTED_VALUE"""),4.2896855E7)</f>
        <v>42896855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IFERROR(__xludf.DUMMYFUNCTION("""COMPUTED_VALUE"""),629.29)</f>
        <v>629.29</v>
      </c>
      <c r="D59" s="2">
        <f>IFERROR(__xludf.DUMMYFUNCTION("""COMPUTED_VALUE"""),45376.66666666667)</f>
        <v>45376.66667</v>
      </c>
      <c r="E59" s="1">
        <f>IFERROR(__xludf.DUMMYFUNCTION("""COMPUTED_VALUE"""),630.02)</f>
        <v>630.02</v>
      </c>
      <c r="G59" s="2">
        <f>IFERROR(__xludf.DUMMYFUNCTION("""COMPUTED_VALUE"""),45376.66666666667)</f>
        <v>45376.66667</v>
      </c>
      <c r="H59" s="1">
        <f>IFERROR(__xludf.DUMMYFUNCTION("""COMPUTED_VALUE"""),622.7)</f>
        <v>622.7</v>
      </c>
      <c r="J59" s="2">
        <f>IFERROR(__xludf.DUMMYFUNCTION("""COMPUTED_VALUE"""),45376.66666666667)</f>
        <v>45376.66667</v>
      </c>
      <c r="K59" s="1">
        <f>IFERROR(__xludf.DUMMYFUNCTION("""COMPUTED_VALUE"""),623.05)</f>
        <v>623.05</v>
      </c>
      <c r="M59" s="2">
        <f>IFERROR(__xludf.DUMMYFUNCTION("""COMPUTED_VALUE"""),45376.66666666667)</f>
        <v>45376.66667</v>
      </c>
      <c r="N59" s="1">
        <f>IFERROR(__xludf.DUMMYFUNCTION("""COMPUTED_VALUE"""),4.1940699E7)</f>
        <v>41940699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IFERROR(__xludf.DUMMYFUNCTION("""COMPUTED_VALUE"""),623.29)</f>
        <v>623.29</v>
      </c>
      <c r="D60" s="2">
        <f>IFERROR(__xludf.DUMMYFUNCTION("""COMPUTED_VALUE"""),45377.66666666667)</f>
        <v>45377.66667</v>
      </c>
      <c r="E60" s="1">
        <f>IFERROR(__xludf.DUMMYFUNCTION("""COMPUTED_VALUE"""),627.36)</f>
        <v>627.36</v>
      </c>
      <c r="G60" s="2">
        <f>IFERROR(__xludf.DUMMYFUNCTION("""COMPUTED_VALUE"""),45377.66666666667)</f>
        <v>45377.66667</v>
      </c>
      <c r="H60" s="1">
        <f>IFERROR(__xludf.DUMMYFUNCTION("""COMPUTED_VALUE"""),622.34)</f>
        <v>622.34</v>
      </c>
      <c r="J60" s="2">
        <f>IFERROR(__xludf.DUMMYFUNCTION("""COMPUTED_VALUE"""),45377.66666666667)</f>
        <v>45377.66667</v>
      </c>
      <c r="K60" s="1">
        <f>IFERROR(__xludf.DUMMYFUNCTION("""COMPUTED_VALUE"""),624.22)</f>
        <v>624.22</v>
      </c>
      <c r="M60" s="2">
        <f>IFERROR(__xludf.DUMMYFUNCTION("""COMPUTED_VALUE"""),45377.66666666667)</f>
        <v>45377.66667</v>
      </c>
      <c r="N60" s="1">
        <f>IFERROR(__xludf.DUMMYFUNCTION("""COMPUTED_VALUE"""),5.6174675E7)</f>
        <v>56174675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IFERROR(__xludf.DUMMYFUNCTION("""COMPUTED_VALUE"""),625.46)</f>
        <v>625.46</v>
      </c>
      <c r="D61" s="2">
        <f>IFERROR(__xludf.DUMMYFUNCTION("""COMPUTED_VALUE"""),45378.66666666667)</f>
        <v>45378.66667</v>
      </c>
      <c r="E61" s="1">
        <f>IFERROR(__xludf.DUMMYFUNCTION("""COMPUTED_VALUE"""),630.77)</f>
        <v>630.77</v>
      </c>
      <c r="G61" s="2">
        <f>IFERROR(__xludf.DUMMYFUNCTION("""COMPUTED_VALUE"""),45378.66666666667)</f>
        <v>45378.66667</v>
      </c>
      <c r="H61" s="1">
        <f>IFERROR(__xludf.DUMMYFUNCTION("""COMPUTED_VALUE"""),625.46)</f>
        <v>625.46</v>
      </c>
      <c r="J61" s="2">
        <f>IFERROR(__xludf.DUMMYFUNCTION("""COMPUTED_VALUE"""),45378.66666666667)</f>
        <v>45378.66667</v>
      </c>
      <c r="K61" s="1">
        <f>IFERROR(__xludf.DUMMYFUNCTION("""COMPUTED_VALUE"""),629.23)</f>
        <v>629.23</v>
      </c>
      <c r="M61" s="2">
        <f>IFERROR(__xludf.DUMMYFUNCTION("""COMPUTED_VALUE"""),45378.66666666667)</f>
        <v>45378.66667</v>
      </c>
      <c r="N61" s="1">
        <f>IFERROR(__xludf.DUMMYFUNCTION("""COMPUTED_VALUE"""),4.4882924E7)</f>
        <v>44882924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IFERROR(__xludf.DUMMYFUNCTION("""COMPUTED_VALUE"""),630.48)</f>
        <v>630.48</v>
      </c>
      <c r="D62" s="2">
        <f>IFERROR(__xludf.DUMMYFUNCTION("""COMPUTED_VALUE"""),45379.66666666667)</f>
        <v>45379.66667</v>
      </c>
      <c r="E62" s="1">
        <f>IFERROR(__xludf.DUMMYFUNCTION("""COMPUTED_VALUE"""),634.51)</f>
        <v>634.51</v>
      </c>
      <c r="G62" s="2">
        <f>IFERROR(__xludf.DUMMYFUNCTION("""COMPUTED_VALUE"""),45379.66666666667)</f>
        <v>45379.66667</v>
      </c>
      <c r="H62" s="1">
        <f>IFERROR(__xludf.DUMMYFUNCTION("""COMPUTED_VALUE"""),630.48)</f>
        <v>630.48</v>
      </c>
      <c r="J62" s="2">
        <f>IFERROR(__xludf.DUMMYFUNCTION("""COMPUTED_VALUE"""),45379.66666666667)</f>
        <v>45379.66667</v>
      </c>
      <c r="K62" s="1">
        <f>IFERROR(__xludf.DUMMYFUNCTION("""COMPUTED_VALUE"""),631.15)</f>
        <v>631.15</v>
      </c>
      <c r="M62" s="2">
        <f>IFERROR(__xludf.DUMMYFUNCTION("""COMPUTED_VALUE"""),45379.66666666667)</f>
        <v>45379.66667</v>
      </c>
      <c r="N62" s="1">
        <f>IFERROR(__xludf.DUMMYFUNCTION("""COMPUTED_VALUE"""),4.936847E7)</f>
        <v>49368470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IFERROR(__xludf.DUMMYFUNCTION("""COMPUTED_VALUE"""),631.22)</f>
        <v>631.22</v>
      </c>
      <c r="D63" s="2">
        <f>IFERROR(__xludf.DUMMYFUNCTION("""COMPUTED_VALUE"""),45383.66666666667)</f>
        <v>45383.66667</v>
      </c>
      <c r="E63" s="1">
        <f>IFERROR(__xludf.DUMMYFUNCTION("""COMPUTED_VALUE"""),632.49)</f>
        <v>632.49</v>
      </c>
      <c r="G63" s="2">
        <f>IFERROR(__xludf.DUMMYFUNCTION("""COMPUTED_VALUE"""),45383.66666666667)</f>
        <v>45383.66667</v>
      </c>
      <c r="H63" s="1">
        <f>IFERROR(__xludf.DUMMYFUNCTION("""COMPUTED_VALUE"""),627.29)</f>
        <v>627.29</v>
      </c>
      <c r="J63" s="2">
        <f>IFERROR(__xludf.DUMMYFUNCTION("""COMPUTED_VALUE"""),45383.66666666667)</f>
        <v>45383.66667</v>
      </c>
      <c r="K63" s="1">
        <f>IFERROR(__xludf.DUMMYFUNCTION("""COMPUTED_VALUE"""),630.8)</f>
        <v>630.8</v>
      </c>
      <c r="M63" s="2">
        <f>IFERROR(__xludf.DUMMYFUNCTION("""COMPUTED_VALUE"""),45383.66666666667)</f>
        <v>45383.66667</v>
      </c>
      <c r="N63" s="1">
        <f>IFERROR(__xludf.DUMMYFUNCTION("""COMPUTED_VALUE"""),4.5487833E7)</f>
        <v>45487833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IFERROR(__xludf.DUMMYFUNCTION("""COMPUTED_VALUE"""),631.35)</f>
        <v>631.35</v>
      </c>
      <c r="D64" s="2">
        <f>IFERROR(__xludf.DUMMYFUNCTION("""COMPUTED_VALUE"""),45384.66666666667)</f>
        <v>45384.66667</v>
      </c>
      <c r="E64" s="1">
        <f>IFERROR(__xludf.DUMMYFUNCTION("""COMPUTED_VALUE"""),634.37)</f>
        <v>634.37</v>
      </c>
      <c r="G64" s="2">
        <f>IFERROR(__xludf.DUMMYFUNCTION("""COMPUTED_VALUE"""),45384.66666666667)</f>
        <v>45384.66667</v>
      </c>
      <c r="H64" s="1">
        <f>IFERROR(__xludf.DUMMYFUNCTION("""COMPUTED_VALUE"""),629.03)</f>
        <v>629.03</v>
      </c>
      <c r="J64" s="2">
        <f>IFERROR(__xludf.DUMMYFUNCTION("""COMPUTED_VALUE"""),45384.66666666667)</f>
        <v>45384.66667</v>
      </c>
      <c r="K64" s="1">
        <f>IFERROR(__xludf.DUMMYFUNCTION("""COMPUTED_VALUE"""),631.22)</f>
        <v>631.22</v>
      </c>
      <c r="M64" s="2">
        <f>IFERROR(__xludf.DUMMYFUNCTION("""COMPUTED_VALUE"""),45384.66666666667)</f>
        <v>45384.66667</v>
      </c>
      <c r="N64" s="1">
        <f>IFERROR(__xludf.DUMMYFUNCTION("""COMPUTED_VALUE"""),5.0271927E7)</f>
        <v>50271927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IFERROR(__xludf.DUMMYFUNCTION("""COMPUTED_VALUE"""),630.62)</f>
        <v>630.62</v>
      </c>
      <c r="D65" s="2">
        <f>IFERROR(__xludf.DUMMYFUNCTION("""COMPUTED_VALUE"""),45385.66666666667)</f>
        <v>45385.66667</v>
      </c>
      <c r="E65" s="1">
        <f>IFERROR(__xludf.DUMMYFUNCTION("""COMPUTED_VALUE"""),630.62)</f>
        <v>630.62</v>
      </c>
      <c r="G65" s="2">
        <f>IFERROR(__xludf.DUMMYFUNCTION("""COMPUTED_VALUE"""),45385.66666666667)</f>
        <v>45385.66667</v>
      </c>
      <c r="H65" s="1">
        <f>IFERROR(__xludf.DUMMYFUNCTION("""COMPUTED_VALUE"""),619.64)</f>
        <v>619.64</v>
      </c>
      <c r="J65" s="2">
        <f>IFERROR(__xludf.DUMMYFUNCTION("""COMPUTED_VALUE"""),45385.66666666667)</f>
        <v>45385.66667</v>
      </c>
      <c r="K65" s="1">
        <f>IFERROR(__xludf.DUMMYFUNCTION("""COMPUTED_VALUE"""),619.81)</f>
        <v>619.81</v>
      </c>
      <c r="M65" s="2">
        <f>IFERROR(__xludf.DUMMYFUNCTION("""COMPUTED_VALUE"""),45385.66666666667)</f>
        <v>45385.66667</v>
      </c>
      <c r="N65" s="1">
        <f>IFERROR(__xludf.DUMMYFUNCTION("""COMPUTED_VALUE"""),5.3565025E7)</f>
        <v>53565025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IFERROR(__xludf.DUMMYFUNCTION("""COMPUTED_VALUE"""),618.79)</f>
        <v>618.79</v>
      </c>
      <c r="D66" s="2">
        <f>IFERROR(__xludf.DUMMYFUNCTION("""COMPUTED_VALUE"""),45386.66666666667)</f>
        <v>45386.66667</v>
      </c>
      <c r="E66" s="1">
        <f>IFERROR(__xludf.DUMMYFUNCTION("""COMPUTED_VALUE"""),622.12)</f>
        <v>622.12</v>
      </c>
      <c r="G66" s="2">
        <f>IFERROR(__xludf.DUMMYFUNCTION("""COMPUTED_VALUE"""),45386.66666666667)</f>
        <v>45386.66667</v>
      </c>
      <c r="H66" s="1">
        <f>IFERROR(__xludf.DUMMYFUNCTION("""COMPUTED_VALUE"""),616.12)</f>
        <v>616.12</v>
      </c>
      <c r="J66" s="2">
        <f>IFERROR(__xludf.DUMMYFUNCTION("""COMPUTED_VALUE"""),45386.66666666667)</f>
        <v>45386.66667</v>
      </c>
      <c r="K66" s="1">
        <f>IFERROR(__xludf.DUMMYFUNCTION("""COMPUTED_VALUE"""),619.96)</f>
        <v>619.96</v>
      </c>
      <c r="M66" s="2">
        <f>IFERROR(__xludf.DUMMYFUNCTION("""COMPUTED_VALUE"""),45386.66666666667)</f>
        <v>45386.66667</v>
      </c>
      <c r="N66" s="1">
        <f>IFERROR(__xludf.DUMMYFUNCTION("""COMPUTED_VALUE"""),8.1667303E7)</f>
        <v>81667303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IFERROR(__xludf.DUMMYFUNCTION("""COMPUTED_VALUE"""),619.14)</f>
        <v>619.14</v>
      </c>
      <c r="D67" s="2">
        <f>IFERROR(__xludf.DUMMYFUNCTION("""COMPUTED_VALUE"""),45387.66666666667)</f>
        <v>45387.66667</v>
      </c>
      <c r="E67" s="1">
        <f>IFERROR(__xludf.DUMMYFUNCTION("""COMPUTED_VALUE"""),619.32)</f>
        <v>619.32</v>
      </c>
      <c r="G67" s="2">
        <f>IFERROR(__xludf.DUMMYFUNCTION("""COMPUTED_VALUE"""),45387.66666666667)</f>
        <v>45387.66667</v>
      </c>
      <c r="H67" s="1">
        <f>IFERROR(__xludf.DUMMYFUNCTION("""COMPUTED_VALUE"""),614.0)</f>
        <v>614</v>
      </c>
      <c r="J67" s="2">
        <f>IFERROR(__xludf.DUMMYFUNCTION("""COMPUTED_VALUE"""),45387.66666666667)</f>
        <v>45387.66667</v>
      </c>
      <c r="K67" s="1">
        <f>IFERROR(__xludf.DUMMYFUNCTION("""COMPUTED_VALUE"""),616.19)</f>
        <v>616.19</v>
      </c>
      <c r="M67" s="2">
        <f>IFERROR(__xludf.DUMMYFUNCTION("""COMPUTED_VALUE"""),45387.66666666667)</f>
        <v>45387.66667</v>
      </c>
      <c r="N67" s="1">
        <f>IFERROR(__xludf.DUMMYFUNCTION("""COMPUTED_VALUE"""),5.6683398E7)</f>
        <v>56683398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IFERROR(__xludf.DUMMYFUNCTION("""COMPUTED_VALUE"""),616.24)</f>
        <v>616.24</v>
      </c>
      <c r="D68" s="2">
        <f>IFERROR(__xludf.DUMMYFUNCTION("""COMPUTED_VALUE"""),45390.66666666667)</f>
        <v>45390.66667</v>
      </c>
      <c r="E68" s="1">
        <f>IFERROR(__xludf.DUMMYFUNCTION("""COMPUTED_VALUE"""),619.62)</f>
        <v>619.62</v>
      </c>
      <c r="G68" s="2">
        <f>IFERROR(__xludf.DUMMYFUNCTION("""COMPUTED_VALUE"""),45390.66666666667)</f>
        <v>45390.66667</v>
      </c>
      <c r="H68" s="1">
        <f>IFERROR(__xludf.DUMMYFUNCTION("""COMPUTED_VALUE"""),615.06)</f>
        <v>615.06</v>
      </c>
      <c r="J68" s="2">
        <f>IFERROR(__xludf.DUMMYFUNCTION("""COMPUTED_VALUE"""),45390.66666666667)</f>
        <v>45390.66667</v>
      </c>
      <c r="K68" s="1">
        <f>IFERROR(__xludf.DUMMYFUNCTION("""COMPUTED_VALUE"""),615.42)</f>
        <v>615.42</v>
      </c>
      <c r="M68" s="2">
        <f>IFERROR(__xludf.DUMMYFUNCTION("""COMPUTED_VALUE"""),45390.66666666667)</f>
        <v>45390.66667</v>
      </c>
      <c r="N68" s="1">
        <f>IFERROR(__xludf.DUMMYFUNCTION("""COMPUTED_VALUE"""),4.6287592E7)</f>
        <v>46287592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IFERROR(__xludf.DUMMYFUNCTION("""COMPUTED_VALUE"""),616.42)</f>
        <v>616.42</v>
      </c>
      <c r="D69" s="2">
        <f>IFERROR(__xludf.DUMMYFUNCTION("""COMPUTED_VALUE"""),45391.66666666667)</f>
        <v>45391.66667</v>
      </c>
      <c r="E69" s="1">
        <f>IFERROR(__xludf.DUMMYFUNCTION("""COMPUTED_VALUE"""),618.09)</f>
        <v>618.09</v>
      </c>
      <c r="G69" s="2">
        <f>IFERROR(__xludf.DUMMYFUNCTION("""COMPUTED_VALUE"""),45391.66666666667)</f>
        <v>45391.66667</v>
      </c>
      <c r="H69" s="1">
        <f>IFERROR(__xludf.DUMMYFUNCTION("""COMPUTED_VALUE"""),612.71)</f>
        <v>612.71</v>
      </c>
      <c r="J69" s="2">
        <f>IFERROR(__xludf.DUMMYFUNCTION("""COMPUTED_VALUE"""),45391.66666666667)</f>
        <v>45391.66667</v>
      </c>
      <c r="K69" s="1">
        <f>IFERROR(__xludf.DUMMYFUNCTION("""COMPUTED_VALUE"""),618.03)</f>
        <v>618.03</v>
      </c>
      <c r="M69" s="2">
        <f>IFERROR(__xludf.DUMMYFUNCTION("""COMPUTED_VALUE"""),45391.66666666667)</f>
        <v>45391.66667</v>
      </c>
      <c r="N69" s="1">
        <f>IFERROR(__xludf.DUMMYFUNCTION("""COMPUTED_VALUE"""),4.2412485E7)</f>
        <v>42412485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IFERROR(__xludf.DUMMYFUNCTION("""COMPUTED_VALUE"""),616.96)</f>
        <v>616.96</v>
      </c>
      <c r="D70" s="2">
        <f>IFERROR(__xludf.DUMMYFUNCTION("""COMPUTED_VALUE"""),45392.66666666667)</f>
        <v>45392.66667</v>
      </c>
      <c r="E70" s="1">
        <f>IFERROR(__xludf.DUMMYFUNCTION("""COMPUTED_VALUE"""),616.96)</f>
        <v>616.96</v>
      </c>
      <c r="G70" s="2">
        <f>IFERROR(__xludf.DUMMYFUNCTION("""COMPUTED_VALUE"""),45392.66666666667)</f>
        <v>45392.66667</v>
      </c>
      <c r="H70" s="1">
        <f>IFERROR(__xludf.DUMMYFUNCTION("""COMPUTED_VALUE"""),605.38)</f>
        <v>605.38</v>
      </c>
      <c r="J70" s="2">
        <f>IFERROR(__xludf.DUMMYFUNCTION("""COMPUTED_VALUE"""),45392.66666666667)</f>
        <v>45392.66667</v>
      </c>
      <c r="K70" s="1">
        <f>IFERROR(__xludf.DUMMYFUNCTION("""COMPUTED_VALUE"""),608.47)</f>
        <v>608.47</v>
      </c>
      <c r="M70" s="2">
        <f>IFERROR(__xludf.DUMMYFUNCTION("""COMPUTED_VALUE"""),45392.66666666667)</f>
        <v>45392.66667</v>
      </c>
      <c r="N70" s="1">
        <f>IFERROR(__xludf.DUMMYFUNCTION("""COMPUTED_VALUE"""),4.1547129E7)</f>
        <v>41547129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IFERROR(__xludf.DUMMYFUNCTION("""COMPUTED_VALUE"""),609.97)</f>
        <v>609.97</v>
      </c>
      <c r="D71" s="2">
        <f>IFERROR(__xludf.DUMMYFUNCTION("""COMPUTED_VALUE"""),45393.66666666667)</f>
        <v>45393.66667</v>
      </c>
      <c r="E71" s="1">
        <f>IFERROR(__xludf.DUMMYFUNCTION("""COMPUTED_VALUE"""),611.46)</f>
        <v>611.46</v>
      </c>
      <c r="G71" s="2">
        <f>IFERROR(__xludf.DUMMYFUNCTION("""COMPUTED_VALUE"""),45393.66666666667)</f>
        <v>45393.66667</v>
      </c>
      <c r="H71" s="1">
        <f>IFERROR(__xludf.DUMMYFUNCTION("""COMPUTED_VALUE"""),601.77)</f>
        <v>601.77</v>
      </c>
      <c r="J71" s="2">
        <f>IFERROR(__xludf.DUMMYFUNCTION("""COMPUTED_VALUE"""),45393.66666666667)</f>
        <v>45393.66667</v>
      </c>
      <c r="K71" s="1">
        <f>IFERROR(__xludf.DUMMYFUNCTION("""COMPUTED_VALUE"""),604.6)</f>
        <v>604.6</v>
      </c>
      <c r="M71" s="2">
        <f>IFERROR(__xludf.DUMMYFUNCTION("""COMPUTED_VALUE"""),45393.66666666667)</f>
        <v>45393.66667</v>
      </c>
      <c r="N71" s="1">
        <f>IFERROR(__xludf.DUMMYFUNCTION("""COMPUTED_VALUE"""),4.8405059E7)</f>
        <v>48405059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IFERROR(__xludf.DUMMYFUNCTION("""COMPUTED_VALUE"""),604.24)</f>
        <v>604.24</v>
      </c>
      <c r="D72" s="2">
        <f>IFERROR(__xludf.DUMMYFUNCTION("""COMPUTED_VALUE"""),45394.66666666667)</f>
        <v>45394.66667</v>
      </c>
      <c r="E72" s="1">
        <f>IFERROR(__xludf.DUMMYFUNCTION("""COMPUTED_VALUE"""),604.24)</f>
        <v>604.24</v>
      </c>
      <c r="G72" s="2">
        <f>IFERROR(__xludf.DUMMYFUNCTION("""COMPUTED_VALUE"""),45394.66666666667)</f>
        <v>45394.66667</v>
      </c>
      <c r="H72" s="1">
        <f>IFERROR(__xludf.DUMMYFUNCTION("""COMPUTED_VALUE"""),594.73)</f>
        <v>594.73</v>
      </c>
      <c r="J72" s="2">
        <f>IFERROR(__xludf.DUMMYFUNCTION("""COMPUTED_VALUE"""),45394.66666666667)</f>
        <v>45394.66667</v>
      </c>
      <c r="K72" s="1">
        <f>IFERROR(__xludf.DUMMYFUNCTION("""COMPUTED_VALUE"""),596.43)</f>
        <v>596.43</v>
      </c>
      <c r="M72" s="2">
        <f>IFERROR(__xludf.DUMMYFUNCTION("""COMPUTED_VALUE"""),45394.66666666667)</f>
        <v>45394.66667</v>
      </c>
      <c r="N72" s="1">
        <f>IFERROR(__xludf.DUMMYFUNCTION("""COMPUTED_VALUE"""),4.0658974E7)</f>
        <v>40658974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IFERROR(__xludf.DUMMYFUNCTION("""COMPUTED_VALUE"""),598.6)</f>
        <v>598.6</v>
      </c>
      <c r="D73" s="2">
        <f>IFERROR(__xludf.DUMMYFUNCTION("""COMPUTED_VALUE"""),45397.66666666667)</f>
        <v>45397.66667</v>
      </c>
      <c r="E73" s="1">
        <f>IFERROR(__xludf.DUMMYFUNCTION("""COMPUTED_VALUE"""),601.19)</f>
        <v>601.19</v>
      </c>
      <c r="G73" s="2">
        <f>IFERROR(__xludf.DUMMYFUNCTION("""COMPUTED_VALUE"""),45397.66666666667)</f>
        <v>45397.66667</v>
      </c>
      <c r="H73" s="1">
        <f>IFERROR(__xludf.DUMMYFUNCTION("""COMPUTED_VALUE"""),593.26)</f>
        <v>593.26</v>
      </c>
      <c r="J73" s="2">
        <f>IFERROR(__xludf.DUMMYFUNCTION("""COMPUTED_VALUE"""),45397.66666666667)</f>
        <v>45397.66667</v>
      </c>
      <c r="K73" s="1">
        <f>IFERROR(__xludf.DUMMYFUNCTION("""COMPUTED_VALUE"""),596.33)</f>
        <v>596.33</v>
      </c>
      <c r="M73" s="2">
        <f>IFERROR(__xludf.DUMMYFUNCTION("""COMPUTED_VALUE"""),45397.66666666667)</f>
        <v>45397.66667</v>
      </c>
      <c r="N73" s="1">
        <f>IFERROR(__xludf.DUMMYFUNCTION("""COMPUTED_VALUE"""),4.7722585E7)</f>
        <v>47722585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IFERROR(__xludf.DUMMYFUNCTION("""COMPUTED_VALUE"""),597.22)</f>
        <v>597.22</v>
      </c>
      <c r="D74" s="2">
        <f>IFERROR(__xludf.DUMMYFUNCTION("""COMPUTED_VALUE"""),45398.66666666667)</f>
        <v>45398.66667</v>
      </c>
      <c r="E74" s="1">
        <f>IFERROR(__xludf.DUMMYFUNCTION("""COMPUTED_VALUE"""),600.1)</f>
        <v>600.1</v>
      </c>
      <c r="G74" s="2">
        <f>IFERROR(__xludf.DUMMYFUNCTION("""COMPUTED_VALUE"""),45398.66666666667)</f>
        <v>45398.66667</v>
      </c>
      <c r="H74" s="1">
        <f>IFERROR(__xludf.DUMMYFUNCTION("""COMPUTED_VALUE"""),595.28)</f>
        <v>595.28</v>
      </c>
      <c r="J74" s="2">
        <f>IFERROR(__xludf.DUMMYFUNCTION("""COMPUTED_VALUE"""),45398.66666666667)</f>
        <v>45398.66667</v>
      </c>
      <c r="K74" s="1">
        <f>IFERROR(__xludf.DUMMYFUNCTION("""COMPUTED_VALUE"""),598.75)</f>
        <v>598.75</v>
      </c>
      <c r="M74" s="2">
        <f>IFERROR(__xludf.DUMMYFUNCTION("""COMPUTED_VALUE"""),45398.66666666667)</f>
        <v>45398.66667</v>
      </c>
      <c r="N74" s="1">
        <f>IFERROR(__xludf.DUMMYFUNCTION("""COMPUTED_VALUE"""),4.7106336E7)</f>
        <v>47106336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IFERROR(__xludf.DUMMYFUNCTION("""COMPUTED_VALUE"""),600.36)</f>
        <v>600.36</v>
      </c>
      <c r="D75" s="2">
        <f>IFERROR(__xludf.DUMMYFUNCTION("""COMPUTED_VALUE"""),45399.66666666667)</f>
        <v>45399.66667</v>
      </c>
      <c r="E75" s="1">
        <f>IFERROR(__xludf.DUMMYFUNCTION("""COMPUTED_VALUE"""),603.03)</f>
        <v>603.03</v>
      </c>
      <c r="G75" s="2">
        <f>IFERROR(__xludf.DUMMYFUNCTION("""COMPUTED_VALUE"""),45399.66666666667)</f>
        <v>45399.66667</v>
      </c>
      <c r="H75" s="1">
        <f>IFERROR(__xludf.DUMMYFUNCTION("""COMPUTED_VALUE"""),598.01)</f>
        <v>598.01</v>
      </c>
      <c r="J75" s="2">
        <f>IFERROR(__xludf.DUMMYFUNCTION("""COMPUTED_VALUE"""),45399.66666666667)</f>
        <v>45399.66667</v>
      </c>
      <c r="K75" s="1">
        <f>IFERROR(__xludf.DUMMYFUNCTION("""COMPUTED_VALUE"""),601.63)</f>
        <v>601.63</v>
      </c>
      <c r="M75" s="2">
        <f>IFERROR(__xludf.DUMMYFUNCTION("""COMPUTED_VALUE"""),45399.66666666667)</f>
        <v>45399.66667</v>
      </c>
      <c r="N75" s="1">
        <f>IFERROR(__xludf.DUMMYFUNCTION("""COMPUTED_VALUE"""),3.9598472E7)</f>
        <v>39598472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IFERROR(__xludf.DUMMYFUNCTION("""COMPUTED_VALUE"""),602.71)</f>
        <v>602.71</v>
      </c>
      <c r="D76" s="2">
        <f>IFERROR(__xludf.DUMMYFUNCTION("""COMPUTED_VALUE"""),45400.66666666667)</f>
        <v>45400.66667</v>
      </c>
      <c r="E76" s="1">
        <f>IFERROR(__xludf.DUMMYFUNCTION("""COMPUTED_VALUE"""),607.76)</f>
        <v>607.76</v>
      </c>
      <c r="G76" s="2">
        <f>IFERROR(__xludf.DUMMYFUNCTION("""COMPUTED_VALUE"""),45400.66666666667)</f>
        <v>45400.66667</v>
      </c>
      <c r="H76" s="1">
        <f>IFERROR(__xludf.DUMMYFUNCTION("""COMPUTED_VALUE"""),602.38)</f>
        <v>602.38</v>
      </c>
      <c r="J76" s="2">
        <f>IFERROR(__xludf.DUMMYFUNCTION("""COMPUTED_VALUE"""),45400.66666666667)</f>
        <v>45400.66667</v>
      </c>
      <c r="K76" s="1">
        <f>IFERROR(__xludf.DUMMYFUNCTION("""COMPUTED_VALUE"""),606.8)</f>
        <v>606.8</v>
      </c>
      <c r="M76" s="2">
        <f>IFERROR(__xludf.DUMMYFUNCTION("""COMPUTED_VALUE"""),45400.66666666667)</f>
        <v>45400.66667</v>
      </c>
      <c r="N76" s="1">
        <f>IFERROR(__xludf.DUMMYFUNCTION("""COMPUTED_VALUE"""),3.972072E7)</f>
        <v>39720720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IFERROR(__xludf.DUMMYFUNCTION("""COMPUTED_VALUE"""),607.09)</f>
        <v>607.09</v>
      </c>
      <c r="D77" s="2">
        <f>IFERROR(__xludf.DUMMYFUNCTION("""COMPUTED_VALUE"""),45401.66666666667)</f>
        <v>45401.66667</v>
      </c>
      <c r="E77" s="1">
        <f>IFERROR(__xludf.DUMMYFUNCTION("""COMPUTED_VALUE"""),615.76)</f>
        <v>615.76</v>
      </c>
      <c r="G77" s="2">
        <f>IFERROR(__xludf.DUMMYFUNCTION("""COMPUTED_VALUE"""),45401.66666666667)</f>
        <v>45401.66667</v>
      </c>
      <c r="H77" s="1">
        <f>IFERROR(__xludf.DUMMYFUNCTION("""COMPUTED_VALUE"""),606.54)</f>
        <v>606.54</v>
      </c>
      <c r="J77" s="2">
        <f>IFERROR(__xludf.DUMMYFUNCTION("""COMPUTED_VALUE"""),45401.66666666667)</f>
        <v>45401.66667</v>
      </c>
      <c r="K77" s="1">
        <f>IFERROR(__xludf.DUMMYFUNCTION("""COMPUTED_VALUE"""),615.5)</f>
        <v>615.5</v>
      </c>
      <c r="M77" s="2">
        <f>IFERROR(__xludf.DUMMYFUNCTION("""COMPUTED_VALUE"""),45401.66666666667)</f>
        <v>45401.66667</v>
      </c>
      <c r="N77" s="1">
        <f>IFERROR(__xludf.DUMMYFUNCTION("""COMPUTED_VALUE"""),4.9305853E7)</f>
        <v>49305853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IFERROR(__xludf.DUMMYFUNCTION("""COMPUTED_VALUE"""),616.5)</f>
        <v>616.5</v>
      </c>
      <c r="D78" s="2">
        <f>IFERROR(__xludf.DUMMYFUNCTION("""COMPUTED_VALUE"""),45404.66666666667)</f>
        <v>45404.66667</v>
      </c>
      <c r="E78" s="1">
        <f>IFERROR(__xludf.DUMMYFUNCTION("""COMPUTED_VALUE"""),624.2)</f>
        <v>624.2</v>
      </c>
      <c r="G78" s="2">
        <f>IFERROR(__xludf.DUMMYFUNCTION("""COMPUTED_VALUE"""),45404.66666666667)</f>
        <v>45404.66667</v>
      </c>
      <c r="H78" s="1">
        <f>IFERROR(__xludf.DUMMYFUNCTION("""COMPUTED_VALUE"""),616.5)</f>
        <v>616.5</v>
      </c>
      <c r="J78" s="2">
        <f>IFERROR(__xludf.DUMMYFUNCTION("""COMPUTED_VALUE"""),45404.66666666667)</f>
        <v>45404.66667</v>
      </c>
      <c r="K78" s="1">
        <f>IFERROR(__xludf.DUMMYFUNCTION("""COMPUTED_VALUE"""),623.8)</f>
        <v>623.8</v>
      </c>
      <c r="M78" s="2">
        <f>IFERROR(__xludf.DUMMYFUNCTION("""COMPUTED_VALUE"""),45404.66666666667)</f>
        <v>45404.66667</v>
      </c>
      <c r="N78" s="1">
        <f>IFERROR(__xludf.DUMMYFUNCTION("""COMPUTED_VALUE"""),4.3437054E7)</f>
        <v>43437054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IFERROR(__xludf.DUMMYFUNCTION("""COMPUTED_VALUE"""),623.58)</f>
        <v>623.58</v>
      </c>
      <c r="D79" s="2">
        <f>IFERROR(__xludf.DUMMYFUNCTION("""COMPUTED_VALUE"""),45405.66666666667)</f>
        <v>45405.66667</v>
      </c>
      <c r="E79" s="1">
        <f>IFERROR(__xludf.DUMMYFUNCTION("""COMPUTED_VALUE"""),628.83)</f>
        <v>628.83</v>
      </c>
      <c r="G79" s="2">
        <f>IFERROR(__xludf.DUMMYFUNCTION("""COMPUTED_VALUE"""),45405.66666666667)</f>
        <v>45405.66667</v>
      </c>
      <c r="H79" s="1">
        <f>IFERROR(__xludf.DUMMYFUNCTION("""COMPUTED_VALUE"""),622.92)</f>
        <v>622.92</v>
      </c>
      <c r="J79" s="2">
        <f>IFERROR(__xludf.DUMMYFUNCTION("""COMPUTED_VALUE"""),45405.66666666667)</f>
        <v>45405.66667</v>
      </c>
      <c r="K79" s="1">
        <f>IFERROR(__xludf.DUMMYFUNCTION("""COMPUTED_VALUE"""),628.47)</f>
        <v>628.47</v>
      </c>
      <c r="M79" s="2">
        <f>IFERROR(__xludf.DUMMYFUNCTION("""COMPUTED_VALUE"""),45405.66666666667)</f>
        <v>45405.66667</v>
      </c>
      <c r="N79" s="1">
        <f>IFERROR(__xludf.DUMMYFUNCTION("""COMPUTED_VALUE"""),4.73876E7)</f>
        <v>47387600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IFERROR(__xludf.DUMMYFUNCTION("""COMPUTED_VALUE"""),624.82)</f>
        <v>624.82</v>
      </c>
      <c r="D80" s="2">
        <f>IFERROR(__xludf.DUMMYFUNCTION("""COMPUTED_VALUE"""),45406.66666666667)</f>
        <v>45406.66667</v>
      </c>
      <c r="E80" s="1">
        <f>IFERROR(__xludf.DUMMYFUNCTION("""COMPUTED_VALUE"""),635.21)</f>
        <v>635.21</v>
      </c>
      <c r="G80" s="2">
        <f>IFERROR(__xludf.DUMMYFUNCTION("""COMPUTED_VALUE"""),45406.66666666667)</f>
        <v>45406.66667</v>
      </c>
      <c r="H80" s="1">
        <f>IFERROR(__xludf.DUMMYFUNCTION("""COMPUTED_VALUE"""),621.16)</f>
        <v>621.16</v>
      </c>
      <c r="J80" s="2">
        <f>IFERROR(__xludf.DUMMYFUNCTION("""COMPUTED_VALUE"""),45406.66666666667)</f>
        <v>45406.66667</v>
      </c>
      <c r="K80" s="1">
        <f>IFERROR(__xludf.DUMMYFUNCTION("""COMPUTED_VALUE"""),634.34)</f>
        <v>634.34</v>
      </c>
      <c r="M80" s="2">
        <f>IFERROR(__xludf.DUMMYFUNCTION("""COMPUTED_VALUE"""),45406.66666666667)</f>
        <v>45406.66667</v>
      </c>
      <c r="N80" s="1">
        <f>IFERROR(__xludf.DUMMYFUNCTION("""COMPUTED_VALUE"""),5.6523046E7)</f>
        <v>56523046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IFERROR(__xludf.DUMMYFUNCTION("""COMPUTED_VALUE"""),634.53)</f>
        <v>634.53</v>
      </c>
      <c r="D81" s="2">
        <f>IFERROR(__xludf.DUMMYFUNCTION("""COMPUTED_VALUE"""),45407.66666666667)</f>
        <v>45407.66667</v>
      </c>
      <c r="E81" s="1">
        <f>IFERROR(__xludf.DUMMYFUNCTION("""COMPUTED_VALUE"""),637.32)</f>
        <v>637.32</v>
      </c>
      <c r="G81" s="2">
        <f>IFERROR(__xludf.DUMMYFUNCTION("""COMPUTED_VALUE"""),45407.66666666667)</f>
        <v>45407.66667</v>
      </c>
      <c r="H81" s="1">
        <f>IFERROR(__xludf.DUMMYFUNCTION("""COMPUTED_VALUE"""),628.41)</f>
        <v>628.41</v>
      </c>
      <c r="J81" s="2">
        <f>IFERROR(__xludf.DUMMYFUNCTION("""COMPUTED_VALUE"""),45407.66666666667)</f>
        <v>45407.66667</v>
      </c>
      <c r="K81" s="1">
        <f>IFERROR(__xludf.DUMMYFUNCTION("""COMPUTED_VALUE"""),629.96)</f>
        <v>629.96</v>
      </c>
      <c r="M81" s="2">
        <f>IFERROR(__xludf.DUMMYFUNCTION("""COMPUTED_VALUE"""),45407.66666666667)</f>
        <v>45407.66667</v>
      </c>
      <c r="N81" s="1">
        <f>IFERROR(__xludf.DUMMYFUNCTION("""COMPUTED_VALUE"""),4.2563648E7)</f>
        <v>42563648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IFERROR(__xludf.DUMMYFUNCTION("""COMPUTED_VALUE"""),626.93)</f>
        <v>626.93</v>
      </c>
      <c r="D82" s="2">
        <f>IFERROR(__xludf.DUMMYFUNCTION("""COMPUTED_VALUE"""),45408.66666666667)</f>
        <v>45408.66667</v>
      </c>
      <c r="E82" s="1">
        <f>IFERROR(__xludf.DUMMYFUNCTION("""COMPUTED_VALUE"""),631.88)</f>
        <v>631.88</v>
      </c>
      <c r="G82" s="2">
        <f>IFERROR(__xludf.DUMMYFUNCTION("""COMPUTED_VALUE"""),45408.66666666667)</f>
        <v>45408.66667</v>
      </c>
      <c r="H82" s="1">
        <f>IFERROR(__xludf.DUMMYFUNCTION("""COMPUTED_VALUE"""),626.49)</f>
        <v>626.49</v>
      </c>
      <c r="J82" s="2">
        <f>IFERROR(__xludf.DUMMYFUNCTION("""COMPUTED_VALUE"""),45408.66666666667)</f>
        <v>45408.66667</v>
      </c>
      <c r="K82" s="1">
        <f>IFERROR(__xludf.DUMMYFUNCTION("""COMPUTED_VALUE"""),626.97)</f>
        <v>626.97</v>
      </c>
      <c r="M82" s="2">
        <f>IFERROR(__xludf.DUMMYFUNCTION("""COMPUTED_VALUE"""),45408.66666666667)</f>
        <v>45408.66667</v>
      </c>
      <c r="N82" s="1">
        <f>IFERROR(__xludf.DUMMYFUNCTION("""COMPUTED_VALUE"""),4.0037702E7)</f>
        <v>40037702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IFERROR(__xludf.DUMMYFUNCTION("""COMPUTED_VALUE"""),627.6)</f>
        <v>627.6</v>
      </c>
      <c r="D83" s="2">
        <f>IFERROR(__xludf.DUMMYFUNCTION("""COMPUTED_VALUE"""),45411.66666666667)</f>
        <v>45411.66667</v>
      </c>
      <c r="E83" s="1">
        <f>IFERROR(__xludf.DUMMYFUNCTION("""COMPUTED_VALUE"""),633.7)</f>
        <v>633.7</v>
      </c>
      <c r="G83" s="2">
        <f>IFERROR(__xludf.DUMMYFUNCTION("""COMPUTED_VALUE"""),45411.66666666667)</f>
        <v>45411.66667</v>
      </c>
      <c r="H83" s="1">
        <f>IFERROR(__xludf.DUMMYFUNCTION("""COMPUTED_VALUE"""),627.15)</f>
        <v>627.15</v>
      </c>
      <c r="J83" s="2">
        <f>IFERROR(__xludf.DUMMYFUNCTION("""COMPUTED_VALUE"""),45411.66666666667)</f>
        <v>45411.66667</v>
      </c>
      <c r="K83" s="1">
        <f>IFERROR(__xludf.DUMMYFUNCTION("""COMPUTED_VALUE"""),633.66)</f>
        <v>633.66</v>
      </c>
      <c r="M83" s="2">
        <f>IFERROR(__xludf.DUMMYFUNCTION("""COMPUTED_VALUE"""),45411.66666666667)</f>
        <v>45411.66667</v>
      </c>
      <c r="N83" s="1">
        <f>IFERROR(__xludf.DUMMYFUNCTION("""COMPUTED_VALUE"""),4.222827E7)</f>
        <v>42228270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IFERROR(__xludf.DUMMYFUNCTION("""COMPUTED_VALUE"""),633.23)</f>
        <v>633.23</v>
      </c>
      <c r="D84" s="2">
        <f>IFERROR(__xludf.DUMMYFUNCTION("""COMPUTED_VALUE"""),45412.66666666667)</f>
        <v>45412.66667</v>
      </c>
      <c r="E84" s="1">
        <f>IFERROR(__xludf.DUMMYFUNCTION("""COMPUTED_VALUE"""),637.12)</f>
        <v>637.12</v>
      </c>
      <c r="G84" s="2">
        <f>IFERROR(__xludf.DUMMYFUNCTION("""COMPUTED_VALUE"""),45412.66666666667)</f>
        <v>45412.66667</v>
      </c>
      <c r="H84" s="1">
        <f>IFERROR(__xludf.DUMMYFUNCTION("""COMPUTED_VALUE"""),631.38)</f>
        <v>631.38</v>
      </c>
      <c r="J84" s="2">
        <f>IFERROR(__xludf.DUMMYFUNCTION("""COMPUTED_VALUE"""),45412.66666666667)</f>
        <v>45412.66667</v>
      </c>
      <c r="K84" s="1">
        <f>IFERROR(__xludf.DUMMYFUNCTION("""COMPUTED_VALUE"""),633.91)</f>
        <v>633.91</v>
      </c>
      <c r="M84" s="2">
        <f>IFERROR(__xludf.DUMMYFUNCTION("""COMPUTED_VALUE"""),45412.66666666667)</f>
        <v>45412.66667</v>
      </c>
      <c r="N84" s="1">
        <f>IFERROR(__xludf.DUMMYFUNCTION("""COMPUTED_VALUE"""),5.819744E7)</f>
        <v>58197440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IFERROR(__xludf.DUMMYFUNCTION("""COMPUTED_VALUE"""),630.04)</f>
        <v>630.04</v>
      </c>
      <c r="D85" s="2">
        <f>IFERROR(__xludf.DUMMYFUNCTION("""COMPUTED_VALUE"""),45413.66666666667)</f>
        <v>45413.66667</v>
      </c>
      <c r="E85" s="1">
        <f>IFERROR(__xludf.DUMMYFUNCTION("""COMPUTED_VALUE"""),630.04)</f>
        <v>630.04</v>
      </c>
      <c r="G85" s="2">
        <f>IFERROR(__xludf.DUMMYFUNCTION("""COMPUTED_VALUE"""),45413.66666666667)</f>
        <v>45413.66667</v>
      </c>
      <c r="H85" s="1">
        <f>IFERROR(__xludf.DUMMYFUNCTION("""COMPUTED_VALUE"""),618.76)</f>
        <v>618.76</v>
      </c>
      <c r="J85" s="2">
        <f>IFERROR(__xludf.DUMMYFUNCTION("""COMPUTED_VALUE"""),45413.66666666667)</f>
        <v>45413.66667</v>
      </c>
      <c r="K85" s="1">
        <f>IFERROR(__xludf.DUMMYFUNCTION("""COMPUTED_VALUE"""),624.07)</f>
        <v>624.07</v>
      </c>
      <c r="M85" s="2">
        <f>IFERROR(__xludf.DUMMYFUNCTION("""COMPUTED_VALUE"""),45413.66666666667)</f>
        <v>45413.66667</v>
      </c>
      <c r="N85" s="1">
        <f>IFERROR(__xludf.DUMMYFUNCTION("""COMPUTED_VALUE"""),5.9733619E7)</f>
        <v>59733619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IFERROR(__xludf.DUMMYFUNCTION("""COMPUTED_VALUE"""),626.93)</f>
        <v>626.93</v>
      </c>
      <c r="D86" s="2">
        <f>IFERROR(__xludf.DUMMYFUNCTION("""COMPUTED_VALUE"""),45414.66666666667)</f>
        <v>45414.66667</v>
      </c>
      <c r="E86" s="1">
        <f>IFERROR(__xludf.DUMMYFUNCTION("""COMPUTED_VALUE"""),631.92)</f>
        <v>631.92</v>
      </c>
      <c r="G86" s="2">
        <f>IFERROR(__xludf.DUMMYFUNCTION("""COMPUTED_VALUE"""),45414.66666666667)</f>
        <v>45414.66667</v>
      </c>
      <c r="H86" s="1">
        <f>IFERROR(__xludf.DUMMYFUNCTION("""COMPUTED_VALUE"""),626.93)</f>
        <v>626.93</v>
      </c>
      <c r="J86" s="2">
        <f>IFERROR(__xludf.DUMMYFUNCTION("""COMPUTED_VALUE"""),45414.66666666667)</f>
        <v>45414.66667</v>
      </c>
      <c r="K86" s="1">
        <f>IFERROR(__xludf.DUMMYFUNCTION("""COMPUTED_VALUE"""),629.39)</f>
        <v>629.39</v>
      </c>
      <c r="M86" s="2">
        <f>IFERROR(__xludf.DUMMYFUNCTION("""COMPUTED_VALUE"""),45414.66666666667)</f>
        <v>45414.66667</v>
      </c>
      <c r="N86" s="1">
        <f>IFERROR(__xludf.DUMMYFUNCTION("""COMPUTED_VALUE"""),5.4173404E7)</f>
        <v>54173404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IFERROR(__xludf.DUMMYFUNCTION("""COMPUTED_VALUE"""),629.97)</f>
        <v>629.97</v>
      </c>
      <c r="D87" s="2">
        <f>IFERROR(__xludf.DUMMYFUNCTION("""COMPUTED_VALUE"""),45415.66666666667)</f>
        <v>45415.66667</v>
      </c>
      <c r="E87" s="1">
        <f>IFERROR(__xludf.DUMMYFUNCTION("""COMPUTED_VALUE"""),630.6)</f>
        <v>630.6</v>
      </c>
      <c r="G87" s="2">
        <f>IFERROR(__xludf.DUMMYFUNCTION("""COMPUTED_VALUE"""),45415.66666666667)</f>
        <v>45415.66667</v>
      </c>
      <c r="H87" s="1">
        <f>IFERROR(__xludf.DUMMYFUNCTION("""COMPUTED_VALUE"""),622.64)</f>
        <v>622.64</v>
      </c>
      <c r="J87" s="2">
        <f>IFERROR(__xludf.DUMMYFUNCTION("""COMPUTED_VALUE"""),45415.66666666667)</f>
        <v>45415.66667</v>
      </c>
      <c r="K87" s="1">
        <f>IFERROR(__xludf.DUMMYFUNCTION("""COMPUTED_VALUE"""),626.44)</f>
        <v>626.44</v>
      </c>
      <c r="M87" s="2">
        <f>IFERROR(__xludf.DUMMYFUNCTION("""COMPUTED_VALUE"""),45415.66666666667)</f>
        <v>45415.66667</v>
      </c>
      <c r="N87" s="1">
        <f>IFERROR(__xludf.DUMMYFUNCTION("""COMPUTED_VALUE"""),4.7163167E7)</f>
        <v>47163167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IFERROR(__xludf.DUMMYFUNCTION("""COMPUTED_VALUE"""),627.12)</f>
        <v>627.12</v>
      </c>
      <c r="D88" s="2">
        <f>IFERROR(__xludf.DUMMYFUNCTION("""COMPUTED_VALUE"""),45418.66666666667)</f>
        <v>45418.66667</v>
      </c>
      <c r="E88" s="1">
        <f>IFERROR(__xludf.DUMMYFUNCTION("""COMPUTED_VALUE"""),627.31)</f>
        <v>627.31</v>
      </c>
      <c r="G88" s="2">
        <f>IFERROR(__xludf.DUMMYFUNCTION("""COMPUTED_VALUE"""),45418.66666666667)</f>
        <v>45418.66667</v>
      </c>
      <c r="H88" s="1">
        <f>IFERROR(__xludf.DUMMYFUNCTION("""COMPUTED_VALUE"""),617.11)</f>
        <v>617.11</v>
      </c>
      <c r="J88" s="2">
        <f>IFERROR(__xludf.DUMMYFUNCTION("""COMPUTED_VALUE"""),45418.66666666667)</f>
        <v>45418.66667</v>
      </c>
      <c r="K88" s="1">
        <f>IFERROR(__xludf.DUMMYFUNCTION("""COMPUTED_VALUE"""),621.72)</f>
        <v>621.72</v>
      </c>
      <c r="M88" s="2">
        <f>IFERROR(__xludf.DUMMYFUNCTION("""COMPUTED_VALUE"""),45418.66666666667)</f>
        <v>45418.66667</v>
      </c>
      <c r="N88" s="1">
        <f>IFERROR(__xludf.DUMMYFUNCTION("""COMPUTED_VALUE"""),5.0837952E7)</f>
        <v>50837952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IFERROR(__xludf.DUMMYFUNCTION("""COMPUTED_VALUE"""),623.79)</f>
        <v>623.79</v>
      </c>
      <c r="D89" s="2">
        <f>IFERROR(__xludf.DUMMYFUNCTION("""COMPUTED_VALUE"""),45419.66666666667)</f>
        <v>45419.66667</v>
      </c>
      <c r="E89" s="1">
        <f>IFERROR(__xludf.DUMMYFUNCTION("""COMPUTED_VALUE"""),628.59)</f>
        <v>628.59</v>
      </c>
      <c r="G89" s="2">
        <f>IFERROR(__xludf.DUMMYFUNCTION("""COMPUTED_VALUE"""),45419.66666666667)</f>
        <v>45419.66667</v>
      </c>
      <c r="H89" s="1">
        <f>IFERROR(__xludf.DUMMYFUNCTION("""COMPUTED_VALUE"""),623.79)</f>
        <v>623.79</v>
      </c>
      <c r="J89" s="2">
        <f>IFERROR(__xludf.DUMMYFUNCTION("""COMPUTED_VALUE"""),45419.66666666667)</f>
        <v>45419.66667</v>
      </c>
      <c r="K89" s="1">
        <f>IFERROR(__xludf.DUMMYFUNCTION("""COMPUTED_VALUE"""),628.36)</f>
        <v>628.36</v>
      </c>
      <c r="M89" s="2">
        <f>IFERROR(__xludf.DUMMYFUNCTION("""COMPUTED_VALUE"""),45419.66666666667)</f>
        <v>45419.66667</v>
      </c>
      <c r="N89" s="1">
        <f>IFERROR(__xludf.DUMMYFUNCTION("""COMPUTED_VALUE"""),3.7973254E7)</f>
        <v>37973254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IFERROR(__xludf.DUMMYFUNCTION("""COMPUTED_VALUE"""),629.02)</f>
        <v>629.02</v>
      </c>
      <c r="D90" s="2">
        <f>IFERROR(__xludf.DUMMYFUNCTION("""COMPUTED_VALUE"""),45420.66666666667)</f>
        <v>45420.66667</v>
      </c>
      <c r="E90" s="1">
        <f>IFERROR(__xludf.DUMMYFUNCTION("""COMPUTED_VALUE"""),630.38)</f>
        <v>630.38</v>
      </c>
      <c r="G90" s="2">
        <f>IFERROR(__xludf.DUMMYFUNCTION("""COMPUTED_VALUE"""),45420.66666666667)</f>
        <v>45420.66667</v>
      </c>
      <c r="H90" s="1">
        <f>IFERROR(__xludf.DUMMYFUNCTION("""COMPUTED_VALUE"""),625.62)</f>
        <v>625.62</v>
      </c>
      <c r="J90" s="2">
        <f>IFERROR(__xludf.DUMMYFUNCTION("""COMPUTED_VALUE"""),45420.66666666667)</f>
        <v>45420.66667</v>
      </c>
      <c r="K90" s="1">
        <f>IFERROR(__xludf.DUMMYFUNCTION("""COMPUTED_VALUE"""),626.89)</f>
        <v>626.89</v>
      </c>
      <c r="M90" s="2">
        <f>IFERROR(__xludf.DUMMYFUNCTION("""COMPUTED_VALUE"""),45420.66666666667)</f>
        <v>45420.66667</v>
      </c>
      <c r="N90" s="1">
        <f>IFERROR(__xludf.DUMMYFUNCTION("""COMPUTED_VALUE"""),3.9701015E7)</f>
        <v>39701015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IFERROR(__xludf.DUMMYFUNCTION("""COMPUTED_VALUE"""),627.52)</f>
        <v>627.52</v>
      </c>
      <c r="D91" s="2">
        <f>IFERROR(__xludf.DUMMYFUNCTION("""COMPUTED_VALUE"""),45421.66666666667)</f>
        <v>45421.66667</v>
      </c>
      <c r="E91" s="1">
        <f>IFERROR(__xludf.DUMMYFUNCTION("""COMPUTED_VALUE"""),627.73)</f>
        <v>627.73</v>
      </c>
      <c r="G91" s="2">
        <f>IFERROR(__xludf.DUMMYFUNCTION("""COMPUTED_VALUE"""),45421.66666666667)</f>
        <v>45421.66667</v>
      </c>
      <c r="H91" s="1">
        <f>IFERROR(__xludf.DUMMYFUNCTION("""COMPUTED_VALUE"""),621.91)</f>
        <v>621.91</v>
      </c>
      <c r="J91" s="2">
        <f>IFERROR(__xludf.DUMMYFUNCTION("""COMPUTED_VALUE"""),45421.66666666667)</f>
        <v>45421.66667</v>
      </c>
      <c r="K91" s="1">
        <f>IFERROR(__xludf.DUMMYFUNCTION("""COMPUTED_VALUE"""),627.32)</f>
        <v>627.32</v>
      </c>
      <c r="M91" s="2">
        <f>IFERROR(__xludf.DUMMYFUNCTION("""COMPUTED_VALUE"""),45421.66666666667)</f>
        <v>45421.66667</v>
      </c>
      <c r="N91" s="1">
        <f>IFERROR(__xludf.DUMMYFUNCTION("""COMPUTED_VALUE"""),3.0524311E7)</f>
        <v>30524311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IFERROR(__xludf.DUMMYFUNCTION("""COMPUTED_VALUE"""),627.29)</f>
        <v>627.29</v>
      </c>
      <c r="D92" s="2">
        <f>IFERROR(__xludf.DUMMYFUNCTION("""COMPUTED_VALUE"""),45422.66666666667)</f>
        <v>45422.66667</v>
      </c>
      <c r="E92" s="1">
        <f>IFERROR(__xludf.DUMMYFUNCTION("""COMPUTED_VALUE"""),634.92)</f>
        <v>634.92</v>
      </c>
      <c r="G92" s="2">
        <f>IFERROR(__xludf.DUMMYFUNCTION("""COMPUTED_VALUE"""),45422.66666666667)</f>
        <v>45422.66667</v>
      </c>
      <c r="H92" s="1">
        <f>IFERROR(__xludf.DUMMYFUNCTION("""COMPUTED_VALUE"""),626.5)</f>
        <v>626.5</v>
      </c>
      <c r="J92" s="2">
        <f>IFERROR(__xludf.DUMMYFUNCTION("""COMPUTED_VALUE"""),45422.66666666667)</f>
        <v>45422.66667</v>
      </c>
      <c r="K92" s="1">
        <f>IFERROR(__xludf.DUMMYFUNCTION("""COMPUTED_VALUE"""),634.69)</f>
        <v>634.69</v>
      </c>
      <c r="M92" s="2">
        <f>IFERROR(__xludf.DUMMYFUNCTION("""COMPUTED_VALUE"""),45422.66666666667)</f>
        <v>45422.66667</v>
      </c>
      <c r="N92" s="1">
        <f>IFERROR(__xludf.DUMMYFUNCTION("""COMPUTED_VALUE"""),3.2417854E7)</f>
        <v>32417854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IFERROR(__xludf.DUMMYFUNCTION("""COMPUTED_VALUE"""),635.02)</f>
        <v>635.02</v>
      </c>
      <c r="D93" s="2">
        <f>IFERROR(__xludf.DUMMYFUNCTION("""COMPUTED_VALUE"""),45425.66666666667)</f>
        <v>45425.66667</v>
      </c>
      <c r="E93" s="1">
        <f>IFERROR(__xludf.DUMMYFUNCTION("""COMPUTED_VALUE"""),640.75)</f>
        <v>640.75</v>
      </c>
      <c r="G93" s="2">
        <f>IFERROR(__xludf.DUMMYFUNCTION("""COMPUTED_VALUE"""),45425.66666666667)</f>
        <v>45425.66667</v>
      </c>
      <c r="H93" s="1">
        <f>IFERROR(__xludf.DUMMYFUNCTION("""COMPUTED_VALUE"""),635.02)</f>
        <v>635.02</v>
      </c>
      <c r="J93" s="2">
        <f>IFERROR(__xludf.DUMMYFUNCTION("""COMPUTED_VALUE"""),45425.66666666667)</f>
        <v>45425.66667</v>
      </c>
      <c r="K93" s="1">
        <f>IFERROR(__xludf.DUMMYFUNCTION("""COMPUTED_VALUE"""),637.97)</f>
        <v>637.97</v>
      </c>
      <c r="M93" s="2">
        <f>IFERROR(__xludf.DUMMYFUNCTION("""COMPUTED_VALUE"""),45425.66666666667)</f>
        <v>45425.66667</v>
      </c>
      <c r="N93" s="1">
        <f>IFERROR(__xludf.DUMMYFUNCTION("""COMPUTED_VALUE"""),3.7345649E7)</f>
        <v>37345649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IFERROR(__xludf.DUMMYFUNCTION("""COMPUTED_VALUE"""),638.91)</f>
        <v>638.91</v>
      </c>
      <c r="D94" s="2">
        <f>IFERROR(__xludf.DUMMYFUNCTION("""COMPUTED_VALUE"""),45426.66666666667)</f>
        <v>45426.66667</v>
      </c>
      <c r="E94" s="1">
        <f>IFERROR(__xludf.DUMMYFUNCTION("""COMPUTED_VALUE"""),640.93)</f>
        <v>640.93</v>
      </c>
      <c r="G94" s="2">
        <f>IFERROR(__xludf.DUMMYFUNCTION("""COMPUTED_VALUE"""),45426.66666666667)</f>
        <v>45426.66667</v>
      </c>
      <c r="H94" s="1">
        <f>IFERROR(__xludf.DUMMYFUNCTION("""COMPUTED_VALUE"""),634.82)</f>
        <v>634.82</v>
      </c>
      <c r="J94" s="2">
        <f>IFERROR(__xludf.DUMMYFUNCTION("""COMPUTED_VALUE"""),45426.66666666667)</f>
        <v>45426.66667</v>
      </c>
      <c r="K94" s="1">
        <f>IFERROR(__xludf.DUMMYFUNCTION("""COMPUTED_VALUE"""),637.8)</f>
        <v>637.8</v>
      </c>
      <c r="M94" s="2">
        <f>IFERROR(__xludf.DUMMYFUNCTION("""COMPUTED_VALUE"""),45426.66666666667)</f>
        <v>45426.66667</v>
      </c>
      <c r="N94" s="1">
        <f>IFERROR(__xludf.DUMMYFUNCTION("""COMPUTED_VALUE"""),3.517244E7)</f>
        <v>35172440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IFERROR(__xludf.DUMMYFUNCTION("""COMPUTED_VALUE"""),638.19)</f>
        <v>638.19</v>
      </c>
      <c r="D95" s="2">
        <f>IFERROR(__xludf.DUMMYFUNCTION("""COMPUTED_VALUE"""),45427.66666666667)</f>
        <v>45427.66667</v>
      </c>
      <c r="E95" s="1">
        <f>IFERROR(__xludf.DUMMYFUNCTION("""COMPUTED_VALUE"""),639.14)</f>
        <v>639.14</v>
      </c>
      <c r="G95" s="2">
        <f>IFERROR(__xludf.DUMMYFUNCTION("""COMPUTED_VALUE"""),45427.66666666667)</f>
        <v>45427.66667</v>
      </c>
      <c r="H95" s="1">
        <f>IFERROR(__xludf.DUMMYFUNCTION("""COMPUTED_VALUE"""),632.33)</f>
        <v>632.33</v>
      </c>
      <c r="J95" s="2">
        <f>IFERROR(__xludf.DUMMYFUNCTION("""COMPUTED_VALUE"""),45427.66666666667)</f>
        <v>45427.66667</v>
      </c>
      <c r="K95" s="1">
        <f>IFERROR(__xludf.DUMMYFUNCTION("""COMPUTED_VALUE"""),632.54)</f>
        <v>632.54</v>
      </c>
      <c r="M95" s="2">
        <f>IFERROR(__xludf.DUMMYFUNCTION("""COMPUTED_VALUE"""),45427.66666666667)</f>
        <v>45427.66667</v>
      </c>
      <c r="N95" s="1">
        <f>IFERROR(__xludf.DUMMYFUNCTION("""COMPUTED_VALUE"""),3.5728874E7)</f>
        <v>35728874</v>
      </c>
    </row>
    <row r="96">
      <c r="A96" s="2">
        <f>IFERROR(__xludf.DUMMYFUNCTION("""COMPUTED_VALUE"""),45428.66666666667)</f>
        <v>45428.66667</v>
      </c>
      <c r="B96" s="1">
        <f>IFERROR(__xludf.DUMMYFUNCTION("""COMPUTED_VALUE"""),632.68)</f>
        <v>632.68</v>
      </c>
      <c r="D96" s="2">
        <f>IFERROR(__xludf.DUMMYFUNCTION("""COMPUTED_VALUE"""),45428.66666666667)</f>
        <v>45428.66667</v>
      </c>
      <c r="E96" s="1">
        <f>IFERROR(__xludf.DUMMYFUNCTION("""COMPUTED_VALUE"""),639.96)</f>
        <v>639.96</v>
      </c>
      <c r="G96" s="2">
        <f>IFERROR(__xludf.DUMMYFUNCTION("""COMPUTED_VALUE"""),45428.66666666667)</f>
        <v>45428.66667</v>
      </c>
      <c r="H96" s="1">
        <f>IFERROR(__xludf.DUMMYFUNCTION("""COMPUTED_VALUE"""),632.63)</f>
        <v>632.63</v>
      </c>
      <c r="J96" s="2">
        <f>IFERROR(__xludf.DUMMYFUNCTION("""COMPUTED_VALUE"""),45428.66666666667)</f>
        <v>45428.66667</v>
      </c>
      <c r="K96" s="1">
        <f>IFERROR(__xludf.DUMMYFUNCTION("""COMPUTED_VALUE"""),638.98)</f>
        <v>638.98</v>
      </c>
      <c r="M96" s="2">
        <f>IFERROR(__xludf.DUMMYFUNCTION("""COMPUTED_VALUE"""),45428.66666666667)</f>
        <v>45428.66667</v>
      </c>
      <c r="N96" s="1">
        <f>IFERROR(__xludf.DUMMYFUNCTION("""COMPUTED_VALUE"""),3.5122263E7)</f>
        <v>35122263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IFERROR(__xludf.DUMMYFUNCTION("""COMPUTED_VALUE"""),639.02)</f>
        <v>639.02</v>
      </c>
      <c r="D97" s="2">
        <f>IFERROR(__xludf.DUMMYFUNCTION("""COMPUTED_VALUE"""),45429.66666666667)</f>
        <v>45429.66667</v>
      </c>
      <c r="E97" s="1">
        <f>IFERROR(__xludf.DUMMYFUNCTION("""COMPUTED_VALUE"""),639.31)</f>
        <v>639.31</v>
      </c>
      <c r="G97" s="2">
        <f>IFERROR(__xludf.DUMMYFUNCTION("""COMPUTED_VALUE"""),45429.66666666667)</f>
        <v>45429.66667</v>
      </c>
      <c r="H97" s="1">
        <f>IFERROR(__xludf.DUMMYFUNCTION("""COMPUTED_VALUE"""),633.71)</f>
        <v>633.71</v>
      </c>
      <c r="J97" s="2">
        <f>IFERROR(__xludf.DUMMYFUNCTION("""COMPUTED_VALUE"""),45429.66666666667)</f>
        <v>45429.66667</v>
      </c>
      <c r="K97" s="1">
        <f>IFERROR(__xludf.DUMMYFUNCTION("""COMPUTED_VALUE"""),634.75)</f>
        <v>634.75</v>
      </c>
      <c r="M97" s="2">
        <f>IFERROR(__xludf.DUMMYFUNCTION("""COMPUTED_VALUE"""),45429.66666666667)</f>
        <v>45429.66667</v>
      </c>
      <c r="N97" s="1">
        <f>IFERROR(__xludf.DUMMYFUNCTION("""COMPUTED_VALUE"""),4.2107413E7)</f>
        <v>42107413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IFERROR(__xludf.DUMMYFUNCTION("""COMPUTED_VALUE"""),634.88)</f>
        <v>634.88</v>
      </c>
      <c r="D98" s="2">
        <f>IFERROR(__xludf.DUMMYFUNCTION("""COMPUTED_VALUE"""),45432.66666666667)</f>
        <v>45432.66667</v>
      </c>
      <c r="E98" s="1">
        <f>IFERROR(__xludf.DUMMYFUNCTION("""COMPUTED_VALUE"""),635.78)</f>
        <v>635.78</v>
      </c>
      <c r="G98" s="2">
        <f>IFERROR(__xludf.DUMMYFUNCTION("""COMPUTED_VALUE"""),45432.66666666667)</f>
        <v>45432.66667</v>
      </c>
      <c r="H98" s="1">
        <f>IFERROR(__xludf.DUMMYFUNCTION("""COMPUTED_VALUE"""),631.07)</f>
        <v>631.07</v>
      </c>
      <c r="J98" s="2">
        <f>IFERROR(__xludf.DUMMYFUNCTION("""COMPUTED_VALUE"""),45432.66666666667)</f>
        <v>45432.66667</v>
      </c>
      <c r="K98" s="1">
        <f>IFERROR(__xludf.DUMMYFUNCTION("""COMPUTED_VALUE"""),632.9)</f>
        <v>632.9</v>
      </c>
      <c r="M98" s="2">
        <f>IFERROR(__xludf.DUMMYFUNCTION("""COMPUTED_VALUE"""),45432.66666666667)</f>
        <v>45432.66667</v>
      </c>
      <c r="N98" s="1">
        <f>IFERROR(__xludf.DUMMYFUNCTION("""COMPUTED_VALUE"""),3.5376161E7)</f>
        <v>35376161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IFERROR(__xludf.DUMMYFUNCTION("""COMPUTED_VALUE"""),633.58)</f>
        <v>633.58</v>
      </c>
      <c r="D99" s="2">
        <f>IFERROR(__xludf.DUMMYFUNCTION("""COMPUTED_VALUE"""),45433.66666666667)</f>
        <v>45433.66667</v>
      </c>
      <c r="E99" s="1">
        <f>IFERROR(__xludf.DUMMYFUNCTION("""COMPUTED_VALUE"""),635.95)</f>
        <v>635.95</v>
      </c>
      <c r="G99" s="2">
        <f>IFERROR(__xludf.DUMMYFUNCTION("""COMPUTED_VALUE"""),45433.66666666667)</f>
        <v>45433.66667</v>
      </c>
      <c r="H99" s="1">
        <f>IFERROR(__xludf.DUMMYFUNCTION("""COMPUTED_VALUE"""),629.54)</f>
        <v>629.54</v>
      </c>
      <c r="J99" s="2">
        <f>IFERROR(__xludf.DUMMYFUNCTION("""COMPUTED_VALUE"""),45433.66666666667)</f>
        <v>45433.66667</v>
      </c>
      <c r="K99" s="1">
        <f>IFERROR(__xludf.DUMMYFUNCTION("""COMPUTED_VALUE"""),632.59)</f>
        <v>632.59</v>
      </c>
      <c r="M99" s="2">
        <f>IFERROR(__xludf.DUMMYFUNCTION("""COMPUTED_VALUE"""),45433.66666666667)</f>
        <v>45433.66667</v>
      </c>
      <c r="N99" s="1">
        <f>IFERROR(__xludf.DUMMYFUNCTION("""COMPUTED_VALUE"""),3.1622951E7)</f>
        <v>31622951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IFERROR(__xludf.DUMMYFUNCTION("""COMPUTED_VALUE"""),630.22)</f>
        <v>630.22</v>
      </c>
      <c r="D100" s="2">
        <f>IFERROR(__xludf.DUMMYFUNCTION("""COMPUTED_VALUE"""),45434.66666666667)</f>
        <v>45434.66667</v>
      </c>
      <c r="E100" s="1">
        <f>IFERROR(__xludf.DUMMYFUNCTION("""COMPUTED_VALUE"""),631.05)</f>
        <v>631.05</v>
      </c>
      <c r="G100" s="2">
        <f>IFERROR(__xludf.DUMMYFUNCTION("""COMPUTED_VALUE"""),45434.66666666667)</f>
        <v>45434.66667</v>
      </c>
      <c r="H100" s="1">
        <f>IFERROR(__xludf.DUMMYFUNCTION("""COMPUTED_VALUE"""),625.35)</f>
        <v>625.35</v>
      </c>
      <c r="J100" s="2">
        <f>IFERROR(__xludf.DUMMYFUNCTION("""COMPUTED_VALUE"""),45434.66666666667)</f>
        <v>45434.66667</v>
      </c>
      <c r="K100" s="1">
        <f>IFERROR(__xludf.DUMMYFUNCTION("""COMPUTED_VALUE"""),629.88)</f>
        <v>629.88</v>
      </c>
      <c r="M100" s="2">
        <f>IFERROR(__xludf.DUMMYFUNCTION("""COMPUTED_VALUE"""),45434.66666666667)</f>
        <v>45434.66667</v>
      </c>
      <c r="N100" s="1">
        <f>IFERROR(__xludf.DUMMYFUNCTION("""COMPUTED_VALUE"""),3.8805119E7)</f>
        <v>38805119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IFERROR(__xludf.DUMMYFUNCTION("""COMPUTED_VALUE"""),628.31)</f>
        <v>628.31</v>
      </c>
      <c r="D101" s="2">
        <f>IFERROR(__xludf.DUMMYFUNCTION("""COMPUTED_VALUE"""),45435.66666666667)</f>
        <v>45435.66667</v>
      </c>
      <c r="E101" s="1">
        <f>IFERROR(__xludf.DUMMYFUNCTION("""COMPUTED_VALUE"""),628.31)</f>
        <v>628.31</v>
      </c>
      <c r="G101" s="2">
        <f>IFERROR(__xludf.DUMMYFUNCTION("""COMPUTED_VALUE"""),45435.66666666667)</f>
        <v>45435.66667</v>
      </c>
      <c r="H101" s="1">
        <f>IFERROR(__xludf.DUMMYFUNCTION("""COMPUTED_VALUE"""),619.62)</f>
        <v>619.62</v>
      </c>
      <c r="J101" s="2">
        <f>IFERROR(__xludf.DUMMYFUNCTION("""COMPUTED_VALUE"""),45435.66666666667)</f>
        <v>45435.66667</v>
      </c>
      <c r="K101" s="1">
        <f>IFERROR(__xludf.DUMMYFUNCTION("""COMPUTED_VALUE"""),619.99)</f>
        <v>619.99</v>
      </c>
      <c r="M101" s="2">
        <f>IFERROR(__xludf.DUMMYFUNCTION("""COMPUTED_VALUE"""),45435.66666666667)</f>
        <v>45435.66667</v>
      </c>
      <c r="N101" s="1">
        <f>IFERROR(__xludf.DUMMYFUNCTION("""COMPUTED_VALUE"""),3.471402E7)</f>
        <v>34714020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IFERROR(__xludf.DUMMYFUNCTION("""COMPUTED_VALUE"""),620.61)</f>
        <v>620.61</v>
      </c>
      <c r="D102" s="2">
        <f>IFERROR(__xludf.DUMMYFUNCTION("""COMPUTED_VALUE"""),45436.66666666667)</f>
        <v>45436.66667</v>
      </c>
      <c r="E102" s="1">
        <f>IFERROR(__xludf.DUMMYFUNCTION("""COMPUTED_VALUE"""),622.93)</f>
        <v>622.93</v>
      </c>
      <c r="G102" s="2">
        <f>IFERROR(__xludf.DUMMYFUNCTION("""COMPUTED_VALUE"""),45436.66666666667)</f>
        <v>45436.66667</v>
      </c>
      <c r="H102" s="1">
        <f>IFERROR(__xludf.DUMMYFUNCTION("""COMPUTED_VALUE"""),615.69)</f>
        <v>615.69</v>
      </c>
      <c r="J102" s="2">
        <f>IFERROR(__xludf.DUMMYFUNCTION("""COMPUTED_VALUE"""),45436.66666666667)</f>
        <v>45436.66667</v>
      </c>
      <c r="K102" s="1">
        <f>IFERROR(__xludf.DUMMYFUNCTION("""COMPUTED_VALUE"""),616.28)</f>
        <v>616.28</v>
      </c>
      <c r="M102" s="2">
        <f>IFERROR(__xludf.DUMMYFUNCTION("""COMPUTED_VALUE"""),45436.66666666667)</f>
        <v>45436.66667</v>
      </c>
      <c r="N102" s="1">
        <f>IFERROR(__xludf.DUMMYFUNCTION("""COMPUTED_VALUE"""),3.0850668E7)</f>
        <v>30850668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IFERROR(__xludf.DUMMYFUNCTION("""COMPUTED_VALUE"""),614.0)</f>
        <v>614</v>
      </c>
      <c r="D103" s="2">
        <f>IFERROR(__xludf.DUMMYFUNCTION("""COMPUTED_VALUE"""),45440.66666666667)</f>
        <v>45440.66667</v>
      </c>
      <c r="E103" s="1">
        <f>IFERROR(__xludf.DUMMYFUNCTION("""COMPUTED_VALUE"""),615.65)</f>
        <v>615.65</v>
      </c>
      <c r="G103" s="2">
        <f>IFERROR(__xludf.DUMMYFUNCTION("""COMPUTED_VALUE"""),45440.66666666667)</f>
        <v>45440.66667</v>
      </c>
      <c r="H103" s="1">
        <f>IFERROR(__xludf.DUMMYFUNCTION("""COMPUTED_VALUE"""),605.49)</f>
        <v>605.49</v>
      </c>
      <c r="J103" s="2">
        <f>IFERROR(__xludf.DUMMYFUNCTION("""COMPUTED_VALUE"""),45440.66666666667)</f>
        <v>45440.66667</v>
      </c>
      <c r="K103" s="1">
        <f>IFERROR(__xludf.DUMMYFUNCTION("""COMPUTED_VALUE"""),607.05)</f>
        <v>607.05</v>
      </c>
      <c r="M103" s="2">
        <f>IFERROR(__xludf.DUMMYFUNCTION("""COMPUTED_VALUE"""),45440.66666666667)</f>
        <v>45440.66667</v>
      </c>
      <c r="N103" s="1">
        <f>IFERROR(__xludf.DUMMYFUNCTION("""COMPUTED_VALUE"""),4.3866007E7)</f>
        <v>43866007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IFERROR(__xludf.DUMMYFUNCTION("""COMPUTED_VALUE"""),606.17)</f>
        <v>606.17</v>
      </c>
      <c r="D104" s="2">
        <f>IFERROR(__xludf.DUMMYFUNCTION("""COMPUTED_VALUE"""),45441.66666666667)</f>
        <v>45441.66667</v>
      </c>
      <c r="E104" s="1">
        <f>IFERROR(__xludf.DUMMYFUNCTION("""COMPUTED_VALUE"""),606.17)</f>
        <v>606.17</v>
      </c>
      <c r="G104" s="2">
        <f>IFERROR(__xludf.DUMMYFUNCTION("""COMPUTED_VALUE"""),45441.66666666667)</f>
        <v>45441.66667</v>
      </c>
      <c r="H104" s="1">
        <f>IFERROR(__xludf.DUMMYFUNCTION("""COMPUTED_VALUE"""),599.67)</f>
        <v>599.67</v>
      </c>
      <c r="J104" s="2">
        <f>IFERROR(__xludf.DUMMYFUNCTION("""COMPUTED_VALUE"""),45441.66666666667)</f>
        <v>45441.66667</v>
      </c>
      <c r="K104" s="1">
        <f>IFERROR(__xludf.DUMMYFUNCTION("""COMPUTED_VALUE"""),600.0)</f>
        <v>600</v>
      </c>
      <c r="M104" s="2">
        <f>IFERROR(__xludf.DUMMYFUNCTION("""COMPUTED_VALUE"""),45441.66666666667)</f>
        <v>45441.66667</v>
      </c>
      <c r="N104" s="1">
        <f>IFERROR(__xludf.DUMMYFUNCTION("""COMPUTED_VALUE"""),4.310374E7)</f>
        <v>43103740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IFERROR(__xludf.DUMMYFUNCTION("""COMPUTED_VALUE"""),600.16)</f>
        <v>600.16</v>
      </c>
      <c r="D105" s="2">
        <f>IFERROR(__xludf.DUMMYFUNCTION("""COMPUTED_VALUE"""),45442.66666666667)</f>
        <v>45442.66667</v>
      </c>
      <c r="E105" s="1">
        <f>IFERROR(__xludf.DUMMYFUNCTION("""COMPUTED_VALUE"""),602.12)</f>
        <v>602.12</v>
      </c>
      <c r="G105" s="2">
        <f>IFERROR(__xludf.DUMMYFUNCTION("""COMPUTED_VALUE"""),45442.66666666667)</f>
        <v>45442.66667</v>
      </c>
      <c r="H105" s="1">
        <f>IFERROR(__xludf.DUMMYFUNCTION("""COMPUTED_VALUE"""),597.71)</f>
        <v>597.71</v>
      </c>
      <c r="J105" s="2">
        <f>IFERROR(__xludf.DUMMYFUNCTION("""COMPUTED_VALUE"""),45442.66666666667)</f>
        <v>45442.66667</v>
      </c>
      <c r="K105" s="1">
        <f>IFERROR(__xludf.DUMMYFUNCTION("""COMPUTED_VALUE"""),600.95)</f>
        <v>600.95</v>
      </c>
      <c r="M105" s="2">
        <f>IFERROR(__xludf.DUMMYFUNCTION("""COMPUTED_VALUE"""),45442.66666666667)</f>
        <v>45442.66667</v>
      </c>
      <c r="N105" s="1">
        <f>IFERROR(__xludf.DUMMYFUNCTION("""COMPUTED_VALUE"""),4.4624508E7)</f>
        <v>44624508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IFERROR(__xludf.DUMMYFUNCTION("""COMPUTED_VALUE"""),601.11)</f>
        <v>601.11</v>
      </c>
      <c r="D106" s="2">
        <f>IFERROR(__xludf.DUMMYFUNCTION("""COMPUTED_VALUE"""),45443.66666666667)</f>
        <v>45443.66667</v>
      </c>
      <c r="E106" s="1">
        <f>IFERROR(__xludf.DUMMYFUNCTION("""COMPUTED_VALUE"""),612.08)</f>
        <v>612.08</v>
      </c>
      <c r="G106" s="2">
        <f>IFERROR(__xludf.DUMMYFUNCTION("""COMPUTED_VALUE"""),45443.66666666667)</f>
        <v>45443.66667</v>
      </c>
      <c r="H106" s="1">
        <f>IFERROR(__xludf.DUMMYFUNCTION("""COMPUTED_VALUE"""),599.42)</f>
        <v>599.42</v>
      </c>
      <c r="J106" s="2">
        <f>IFERROR(__xludf.DUMMYFUNCTION("""COMPUTED_VALUE"""),45443.66666666667)</f>
        <v>45443.66667</v>
      </c>
      <c r="K106" s="1">
        <f>IFERROR(__xludf.DUMMYFUNCTION("""COMPUTED_VALUE"""),612.06)</f>
        <v>612.06</v>
      </c>
      <c r="M106" s="2">
        <f>IFERROR(__xludf.DUMMYFUNCTION("""COMPUTED_VALUE"""),45443.66666666667)</f>
        <v>45443.66667</v>
      </c>
      <c r="N106" s="1">
        <f>IFERROR(__xludf.DUMMYFUNCTION("""COMPUTED_VALUE"""),8.3219311E7)</f>
        <v>83219311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IFERROR(__xludf.DUMMYFUNCTION("""COMPUTED_VALUE"""),612.16)</f>
        <v>612.16</v>
      </c>
      <c r="D107" s="2">
        <f>IFERROR(__xludf.DUMMYFUNCTION("""COMPUTED_VALUE"""),45446.66666666667)</f>
        <v>45446.66667</v>
      </c>
      <c r="E107" s="1">
        <f>IFERROR(__xludf.DUMMYFUNCTION("""COMPUTED_VALUE"""),613.47)</f>
        <v>613.47</v>
      </c>
      <c r="G107" s="2">
        <f>IFERROR(__xludf.DUMMYFUNCTION("""COMPUTED_VALUE"""),45446.66666666667)</f>
        <v>45446.66667</v>
      </c>
      <c r="H107" s="1">
        <f>IFERROR(__xludf.DUMMYFUNCTION("""COMPUTED_VALUE"""),604.27)</f>
        <v>604.27</v>
      </c>
      <c r="J107" s="2">
        <f>IFERROR(__xludf.DUMMYFUNCTION("""COMPUTED_VALUE"""),45446.66666666667)</f>
        <v>45446.66667</v>
      </c>
      <c r="K107" s="1">
        <f>IFERROR(__xludf.DUMMYFUNCTION("""COMPUTED_VALUE"""),605.58)</f>
        <v>605.58</v>
      </c>
      <c r="M107" s="2">
        <f>IFERROR(__xludf.DUMMYFUNCTION("""COMPUTED_VALUE"""),45446.66666666667)</f>
        <v>45446.66667</v>
      </c>
      <c r="N107" s="1">
        <f>IFERROR(__xludf.DUMMYFUNCTION("""COMPUTED_VALUE"""),3.921314E7)</f>
        <v>39213140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IFERROR(__xludf.DUMMYFUNCTION("""COMPUTED_VALUE"""),605.24)</f>
        <v>605.24</v>
      </c>
      <c r="D108" s="2">
        <f>IFERROR(__xludf.DUMMYFUNCTION("""COMPUTED_VALUE"""),45447.66666666667)</f>
        <v>45447.66667</v>
      </c>
      <c r="E108" s="1">
        <f>IFERROR(__xludf.DUMMYFUNCTION("""COMPUTED_VALUE"""),610.86)</f>
        <v>610.86</v>
      </c>
      <c r="G108" s="2">
        <f>IFERROR(__xludf.DUMMYFUNCTION("""COMPUTED_VALUE"""),45447.66666666667)</f>
        <v>45447.66667</v>
      </c>
      <c r="H108" s="1">
        <f>IFERROR(__xludf.DUMMYFUNCTION("""COMPUTED_VALUE"""),601.12)</f>
        <v>601.12</v>
      </c>
      <c r="J108" s="2">
        <f>IFERROR(__xludf.DUMMYFUNCTION("""COMPUTED_VALUE"""),45447.66666666667)</f>
        <v>45447.66667</v>
      </c>
      <c r="K108" s="1">
        <f>IFERROR(__xludf.DUMMYFUNCTION("""COMPUTED_VALUE"""),608.46)</f>
        <v>608.46</v>
      </c>
      <c r="M108" s="2">
        <f>IFERROR(__xludf.DUMMYFUNCTION("""COMPUTED_VALUE"""),45447.66666666667)</f>
        <v>45447.66667</v>
      </c>
      <c r="N108" s="1">
        <f>IFERROR(__xludf.DUMMYFUNCTION("""COMPUTED_VALUE"""),4.2371914E7)</f>
        <v>42371914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IFERROR(__xludf.DUMMYFUNCTION("""COMPUTED_VALUE"""),607.75)</f>
        <v>607.75</v>
      </c>
      <c r="D109" s="2">
        <f>IFERROR(__xludf.DUMMYFUNCTION("""COMPUTED_VALUE"""),45448.66666666667)</f>
        <v>45448.66667</v>
      </c>
      <c r="E109" s="1">
        <f>IFERROR(__xludf.DUMMYFUNCTION("""COMPUTED_VALUE"""),607.75)</f>
        <v>607.75</v>
      </c>
      <c r="G109" s="2">
        <f>IFERROR(__xludf.DUMMYFUNCTION("""COMPUTED_VALUE"""),45448.66666666667)</f>
        <v>45448.66667</v>
      </c>
      <c r="H109" s="1">
        <f>IFERROR(__xludf.DUMMYFUNCTION("""COMPUTED_VALUE"""),598.38)</f>
        <v>598.38</v>
      </c>
      <c r="J109" s="2">
        <f>IFERROR(__xludf.DUMMYFUNCTION("""COMPUTED_VALUE"""),45448.66666666667)</f>
        <v>45448.66667</v>
      </c>
      <c r="K109" s="1">
        <f>IFERROR(__xludf.DUMMYFUNCTION("""COMPUTED_VALUE"""),603.63)</f>
        <v>603.63</v>
      </c>
      <c r="M109" s="2">
        <f>IFERROR(__xludf.DUMMYFUNCTION("""COMPUTED_VALUE"""),45448.66666666667)</f>
        <v>45448.66667</v>
      </c>
      <c r="N109" s="1">
        <f>IFERROR(__xludf.DUMMYFUNCTION("""COMPUTED_VALUE"""),4.5307736E7)</f>
        <v>45307736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IFERROR(__xludf.DUMMYFUNCTION("""COMPUTED_VALUE"""),603.67)</f>
        <v>603.67</v>
      </c>
      <c r="D110" s="2">
        <f>IFERROR(__xludf.DUMMYFUNCTION("""COMPUTED_VALUE"""),45449.66666666667)</f>
        <v>45449.66667</v>
      </c>
      <c r="E110" s="1">
        <f>IFERROR(__xludf.DUMMYFUNCTION("""COMPUTED_VALUE"""),608.76)</f>
        <v>608.76</v>
      </c>
      <c r="G110" s="2">
        <f>IFERROR(__xludf.DUMMYFUNCTION("""COMPUTED_VALUE"""),45449.66666666667)</f>
        <v>45449.66667</v>
      </c>
      <c r="H110" s="1">
        <f>IFERROR(__xludf.DUMMYFUNCTION("""COMPUTED_VALUE"""),600.01)</f>
        <v>600.01</v>
      </c>
      <c r="J110" s="2">
        <f>IFERROR(__xludf.DUMMYFUNCTION("""COMPUTED_VALUE"""),45449.66666666667)</f>
        <v>45449.66667</v>
      </c>
      <c r="K110" s="1">
        <f>IFERROR(__xludf.DUMMYFUNCTION("""COMPUTED_VALUE"""),605.2)</f>
        <v>605.2</v>
      </c>
      <c r="M110" s="2">
        <f>IFERROR(__xludf.DUMMYFUNCTION("""COMPUTED_VALUE"""),45449.66666666667)</f>
        <v>45449.66667</v>
      </c>
      <c r="N110" s="1">
        <f>IFERROR(__xludf.DUMMYFUNCTION("""COMPUTED_VALUE"""),3.7669532E7)</f>
        <v>37669532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IFERROR(__xludf.DUMMYFUNCTION("""COMPUTED_VALUE"""),603.86)</f>
        <v>603.86</v>
      </c>
      <c r="D111" s="2">
        <f>IFERROR(__xludf.DUMMYFUNCTION("""COMPUTED_VALUE"""),45450.66666666667)</f>
        <v>45450.66667</v>
      </c>
      <c r="E111" s="1">
        <f>IFERROR(__xludf.DUMMYFUNCTION("""COMPUTED_VALUE"""),607.38)</f>
        <v>607.38</v>
      </c>
      <c r="G111" s="2">
        <f>IFERROR(__xludf.DUMMYFUNCTION("""COMPUTED_VALUE"""),45450.66666666667)</f>
        <v>45450.66667</v>
      </c>
      <c r="H111" s="1">
        <f>IFERROR(__xludf.DUMMYFUNCTION("""COMPUTED_VALUE"""),601.22)</f>
        <v>601.22</v>
      </c>
      <c r="J111" s="2">
        <f>IFERROR(__xludf.DUMMYFUNCTION("""COMPUTED_VALUE"""),45450.66666666667)</f>
        <v>45450.66667</v>
      </c>
      <c r="K111" s="1">
        <f>IFERROR(__xludf.DUMMYFUNCTION("""COMPUTED_VALUE"""),602.14)</f>
        <v>602.14</v>
      </c>
      <c r="M111" s="2">
        <f>IFERROR(__xludf.DUMMYFUNCTION("""COMPUTED_VALUE"""),45450.66666666667)</f>
        <v>45450.66667</v>
      </c>
      <c r="N111" s="1">
        <f>IFERROR(__xludf.DUMMYFUNCTION("""COMPUTED_VALUE"""),3.4637597E7)</f>
        <v>34637597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IFERROR(__xludf.DUMMYFUNCTION("""COMPUTED_VALUE"""),601.69)</f>
        <v>601.69</v>
      </c>
      <c r="D112" s="2">
        <f>IFERROR(__xludf.DUMMYFUNCTION("""COMPUTED_VALUE"""),45453.66666666667)</f>
        <v>45453.66667</v>
      </c>
      <c r="E112" s="1">
        <f>IFERROR(__xludf.DUMMYFUNCTION("""COMPUTED_VALUE"""),601.69)</f>
        <v>601.69</v>
      </c>
      <c r="G112" s="2">
        <f>IFERROR(__xludf.DUMMYFUNCTION("""COMPUTED_VALUE"""),45453.66666666667)</f>
        <v>45453.66667</v>
      </c>
      <c r="H112" s="1">
        <f>IFERROR(__xludf.DUMMYFUNCTION("""COMPUTED_VALUE"""),589.7)</f>
        <v>589.7</v>
      </c>
      <c r="J112" s="2">
        <f>IFERROR(__xludf.DUMMYFUNCTION("""COMPUTED_VALUE"""),45453.66666666667)</f>
        <v>45453.66667</v>
      </c>
      <c r="K112" s="1">
        <f>IFERROR(__xludf.DUMMYFUNCTION("""COMPUTED_VALUE"""),595.83)</f>
        <v>595.83</v>
      </c>
      <c r="M112" s="2">
        <f>IFERROR(__xludf.DUMMYFUNCTION("""COMPUTED_VALUE"""),45453.66666666667)</f>
        <v>45453.66667</v>
      </c>
      <c r="N112" s="1">
        <f>IFERROR(__xludf.DUMMYFUNCTION("""COMPUTED_VALUE"""),4.616691E7)</f>
        <v>46166910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IFERROR(__xludf.DUMMYFUNCTION("""COMPUTED_VALUE"""),594.33)</f>
        <v>594.33</v>
      </c>
      <c r="D113" s="2">
        <f>IFERROR(__xludf.DUMMYFUNCTION("""COMPUTED_VALUE"""),45454.66666666667)</f>
        <v>45454.66667</v>
      </c>
      <c r="E113" s="1">
        <f>IFERROR(__xludf.DUMMYFUNCTION("""COMPUTED_VALUE"""),598.61)</f>
        <v>598.61</v>
      </c>
      <c r="G113" s="2">
        <f>IFERROR(__xludf.DUMMYFUNCTION("""COMPUTED_VALUE"""),45454.66666666667)</f>
        <v>45454.66667</v>
      </c>
      <c r="H113" s="1">
        <f>IFERROR(__xludf.DUMMYFUNCTION("""COMPUTED_VALUE"""),591.25)</f>
        <v>591.25</v>
      </c>
      <c r="J113" s="2">
        <f>IFERROR(__xludf.DUMMYFUNCTION("""COMPUTED_VALUE"""),45454.66666666667)</f>
        <v>45454.66667</v>
      </c>
      <c r="K113" s="1">
        <f>IFERROR(__xludf.DUMMYFUNCTION("""COMPUTED_VALUE"""),598.02)</f>
        <v>598.02</v>
      </c>
      <c r="M113" s="2">
        <f>IFERROR(__xludf.DUMMYFUNCTION("""COMPUTED_VALUE"""),45454.66666666667)</f>
        <v>45454.66667</v>
      </c>
      <c r="N113" s="1">
        <f>IFERROR(__xludf.DUMMYFUNCTION("""COMPUTED_VALUE"""),3.5612137E7)</f>
        <v>35612137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IFERROR(__xludf.DUMMYFUNCTION("""COMPUTED_VALUE"""),598.02)</f>
        <v>598.02</v>
      </c>
      <c r="D114" s="2">
        <f>IFERROR(__xludf.DUMMYFUNCTION("""COMPUTED_VALUE"""),45455.66666666667)</f>
        <v>45455.66667</v>
      </c>
      <c r="E114" s="1">
        <f>IFERROR(__xludf.DUMMYFUNCTION("""COMPUTED_VALUE"""),598.8)</f>
        <v>598.8</v>
      </c>
      <c r="G114" s="2">
        <f>IFERROR(__xludf.DUMMYFUNCTION("""COMPUTED_VALUE"""),45455.66666666667)</f>
        <v>45455.66667</v>
      </c>
      <c r="H114" s="1">
        <f>IFERROR(__xludf.DUMMYFUNCTION("""COMPUTED_VALUE"""),587.12)</f>
        <v>587.12</v>
      </c>
      <c r="J114" s="2">
        <f>IFERROR(__xludf.DUMMYFUNCTION("""COMPUTED_VALUE"""),45455.66666666667)</f>
        <v>45455.66667</v>
      </c>
      <c r="K114" s="1">
        <f>IFERROR(__xludf.DUMMYFUNCTION("""COMPUTED_VALUE"""),587.36)</f>
        <v>587.36</v>
      </c>
      <c r="M114" s="2">
        <f>IFERROR(__xludf.DUMMYFUNCTION("""COMPUTED_VALUE"""),45455.66666666667)</f>
        <v>45455.66667</v>
      </c>
      <c r="N114" s="1">
        <f>IFERROR(__xludf.DUMMYFUNCTION("""COMPUTED_VALUE"""),3.9235449E7)</f>
        <v>39235449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IFERROR(__xludf.DUMMYFUNCTION("""COMPUTED_VALUE"""),587.3)</f>
        <v>587.3</v>
      </c>
      <c r="D115" s="2">
        <f>IFERROR(__xludf.DUMMYFUNCTION("""COMPUTED_VALUE"""),45456.66666666667)</f>
        <v>45456.66667</v>
      </c>
      <c r="E115" s="1">
        <f>IFERROR(__xludf.DUMMYFUNCTION("""COMPUTED_VALUE"""),588.1)</f>
        <v>588.1</v>
      </c>
      <c r="G115" s="2">
        <f>IFERROR(__xludf.DUMMYFUNCTION("""COMPUTED_VALUE"""),45456.66666666667)</f>
        <v>45456.66667</v>
      </c>
      <c r="H115" s="1">
        <f>IFERROR(__xludf.DUMMYFUNCTION("""COMPUTED_VALUE"""),582.49)</f>
        <v>582.49</v>
      </c>
      <c r="J115" s="2">
        <f>IFERROR(__xludf.DUMMYFUNCTION("""COMPUTED_VALUE"""),45456.66666666667)</f>
        <v>45456.66667</v>
      </c>
      <c r="K115" s="1">
        <f>IFERROR(__xludf.DUMMYFUNCTION("""COMPUTED_VALUE"""),585.73)</f>
        <v>585.73</v>
      </c>
      <c r="M115" s="2">
        <f>IFERROR(__xludf.DUMMYFUNCTION("""COMPUTED_VALUE"""),45456.66666666667)</f>
        <v>45456.66667</v>
      </c>
      <c r="N115" s="1">
        <f>IFERROR(__xludf.DUMMYFUNCTION("""COMPUTED_VALUE"""),4.2722435E7)</f>
        <v>42722435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IFERROR(__xludf.DUMMYFUNCTION("""COMPUTED_VALUE"""),585.0)</f>
        <v>585</v>
      </c>
      <c r="D116" s="2">
        <f>IFERROR(__xludf.DUMMYFUNCTION("""COMPUTED_VALUE"""),45457.66666666667)</f>
        <v>45457.66667</v>
      </c>
      <c r="E116" s="1">
        <f>IFERROR(__xludf.DUMMYFUNCTION("""COMPUTED_VALUE"""),588.14)</f>
        <v>588.14</v>
      </c>
      <c r="G116" s="2">
        <f>IFERROR(__xludf.DUMMYFUNCTION("""COMPUTED_VALUE"""),45457.66666666667)</f>
        <v>45457.66667</v>
      </c>
      <c r="H116" s="1">
        <f>IFERROR(__xludf.DUMMYFUNCTION("""COMPUTED_VALUE"""),582.8)</f>
        <v>582.8</v>
      </c>
      <c r="J116" s="2">
        <f>IFERROR(__xludf.DUMMYFUNCTION("""COMPUTED_VALUE"""),45457.66666666667)</f>
        <v>45457.66667</v>
      </c>
      <c r="K116" s="1">
        <f>IFERROR(__xludf.DUMMYFUNCTION("""COMPUTED_VALUE"""),584.59)</f>
        <v>584.59</v>
      </c>
      <c r="M116" s="2">
        <f>IFERROR(__xludf.DUMMYFUNCTION("""COMPUTED_VALUE"""),45457.66666666667)</f>
        <v>45457.66667</v>
      </c>
      <c r="N116" s="1">
        <f>IFERROR(__xludf.DUMMYFUNCTION("""COMPUTED_VALUE"""),3.4858538E7)</f>
        <v>34858538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IFERROR(__xludf.DUMMYFUNCTION("""COMPUTED_VALUE"""),583.13)</f>
        <v>583.13</v>
      </c>
      <c r="D117" s="2">
        <f>IFERROR(__xludf.DUMMYFUNCTION("""COMPUTED_VALUE"""),45460.66666666667)</f>
        <v>45460.66667</v>
      </c>
      <c r="E117" s="1">
        <f>IFERROR(__xludf.DUMMYFUNCTION("""COMPUTED_VALUE"""),590.39)</f>
        <v>590.39</v>
      </c>
      <c r="G117" s="2">
        <f>IFERROR(__xludf.DUMMYFUNCTION("""COMPUTED_VALUE"""),45460.66666666667)</f>
        <v>45460.66667</v>
      </c>
      <c r="H117" s="1">
        <f>IFERROR(__xludf.DUMMYFUNCTION("""COMPUTED_VALUE"""),580.55)</f>
        <v>580.55</v>
      </c>
      <c r="J117" s="2">
        <f>IFERROR(__xludf.DUMMYFUNCTION("""COMPUTED_VALUE"""),45460.66666666667)</f>
        <v>45460.66667</v>
      </c>
      <c r="K117" s="1">
        <f>IFERROR(__xludf.DUMMYFUNCTION("""COMPUTED_VALUE"""),589.17)</f>
        <v>589.17</v>
      </c>
      <c r="M117" s="2">
        <f>IFERROR(__xludf.DUMMYFUNCTION("""COMPUTED_VALUE"""),45460.66666666667)</f>
        <v>45460.66667</v>
      </c>
      <c r="N117" s="1">
        <f>IFERROR(__xludf.DUMMYFUNCTION("""COMPUTED_VALUE"""),4.1224605E7)</f>
        <v>41224605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IFERROR(__xludf.DUMMYFUNCTION("""COMPUTED_VALUE"""),588.11)</f>
        <v>588.11</v>
      </c>
      <c r="D118" s="2">
        <f>IFERROR(__xludf.DUMMYFUNCTION("""COMPUTED_VALUE"""),45461.66666666667)</f>
        <v>45461.66667</v>
      </c>
      <c r="E118" s="1">
        <f>IFERROR(__xludf.DUMMYFUNCTION("""COMPUTED_VALUE"""),591.11)</f>
        <v>591.11</v>
      </c>
      <c r="G118" s="2">
        <f>IFERROR(__xludf.DUMMYFUNCTION("""COMPUTED_VALUE"""),45461.66666666667)</f>
        <v>45461.66667</v>
      </c>
      <c r="H118" s="1">
        <f>IFERROR(__xludf.DUMMYFUNCTION("""COMPUTED_VALUE"""),585.43)</f>
        <v>585.43</v>
      </c>
      <c r="J118" s="2">
        <f>IFERROR(__xludf.DUMMYFUNCTION("""COMPUTED_VALUE"""),45461.66666666667)</f>
        <v>45461.66667</v>
      </c>
      <c r="K118" s="1">
        <f>IFERROR(__xludf.DUMMYFUNCTION("""COMPUTED_VALUE"""),588.08)</f>
        <v>588.08</v>
      </c>
      <c r="M118" s="2">
        <f>IFERROR(__xludf.DUMMYFUNCTION("""COMPUTED_VALUE"""),45461.66666666667)</f>
        <v>45461.66667</v>
      </c>
      <c r="N118" s="1">
        <f>IFERROR(__xludf.DUMMYFUNCTION("""COMPUTED_VALUE"""),3.6747683E7)</f>
        <v>36747683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IFERROR(__xludf.DUMMYFUNCTION("""COMPUTED_VALUE"""),587.44)</f>
        <v>587.44</v>
      </c>
      <c r="D119" s="2">
        <f>IFERROR(__xludf.DUMMYFUNCTION("""COMPUTED_VALUE"""),45463.66666666667)</f>
        <v>45463.66667</v>
      </c>
      <c r="E119" s="1">
        <f>IFERROR(__xludf.DUMMYFUNCTION("""COMPUTED_VALUE"""),591.4)</f>
        <v>591.4</v>
      </c>
      <c r="G119" s="2">
        <f>IFERROR(__xludf.DUMMYFUNCTION("""COMPUTED_VALUE"""),45463.66666666667)</f>
        <v>45463.66667</v>
      </c>
      <c r="H119" s="1">
        <f>IFERROR(__xludf.DUMMYFUNCTION("""COMPUTED_VALUE"""),585.62)</f>
        <v>585.62</v>
      </c>
      <c r="J119" s="2">
        <f>IFERROR(__xludf.DUMMYFUNCTION("""COMPUTED_VALUE"""),45463.66666666667)</f>
        <v>45463.66667</v>
      </c>
      <c r="K119" s="1">
        <f>IFERROR(__xludf.DUMMYFUNCTION("""COMPUTED_VALUE"""),586.12)</f>
        <v>586.12</v>
      </c>
      <c r="M119" s="2">
        <f>IFERROR(__xludf.DUMMYFUNCTION("""COMPUTED_VALUE"""),45463.66666666667)</f>
        <v>45463.66667</v>
      </c>
      <c r="N119" s="1">
        <f>IFERROR(__xludf.DUMMYFUNCTION("""COMPUTED_VALUE"""),4.1447404E7)</f>
        <v>41447404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IFERROR(__xludf.DUMMYFUNCTION("""COMPUTED_VALUE"""),587.44)</f>
        <v>587.44</v>
      </c>
      <c r="D120" s="2">
        <f>IFERROR(__xludf.DUMMYFUNCTION("""COMPUTED_VALUE"""),45464.66666666667)</f>
        <v>45464.66667</v>
      </c>
      <c r="E120" s="1">
        <f>IFERROR(__xludf.DUMMYFUNCTION("""COMPUTED_VALUE"""),594.49)</f>
        <v>594.49</v>
      </c>
      <c r="G120" s="2">
        <f>IFERROR(__xludf.DUMMYFUNCTION("""COMPUTED_VALUE"""),45464.66666666667)</f>
        <v>45464.66667</v>
      </c>
      <c r="H120" s="1">
        <f>IFERROR(__xludf.DUMMYFUNCTION("""COMPUTED_VALUE"""),586.83)</f>
        <v>586.83</v>
      </c>
      <c r="J120" s="2">
        <f>IFERROR(__xludf.DUMMYFUNCTION("""COMPUTED_VALUE"""),45464.66666666667)</f>
        <v>45464.66667</v>
      </c>
      <c r="K120" s="1">
        <f>IFERROR(__xludf.DUMMYFUNCTION("""COMPUTED_VALUE"""),589.32)</f>
        <v>589.32</v>
      </c>
      <c r="M120" s="2">
        <f>IFERROR(__xludf.DUMMYFUNCTION("""COMPUTED_VALUE"""),45464.66666666667)</f>
        <v>45464.66667</v>
      </c>
      <c r="N120" s="1">
        <f>IFERROR(__xludf.DUMMYFUNCTION("""COMPUTED_VALUE"""),7.2601096E7)</f>
        <v>72601096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IFERROR(__xludf.DUMMYFUNCTION("""COMPUTED_VALUE"""),589.8)</f>
        <v>589.8</v>
      </c>
      <c r="D121" s="2">
        <f>IFERROR(__xludf.DUMMYFUNCTION("""COMPUTED_VALUE"""),45467.66666666667)</f>
        <v>45467.66667</v>
      </c>
      <c r="E121" s="1">
        <f>IFERROR(__xludf.DUMMYFUNCTION("""COMPUTED_VALUE"""),601.83)</f>
        <v>601.83</v>
      </c>
      <c r="G121" s="2">
        <f>IFERROR(__xludf.DUMMYFUNCTION("""COMPUTED_VALUE"""),45467.66666666667)</f>
        <v>45467.66667</v>
      </c>
      <c r="H121" s="1">
        <f>IFERROR(__xludf.DUMMYFUNCTION("""COMPUTED_VALUE"""),589.8)</f>
        <v>589.8</v>
      </c>
      <c r="J121" s="2">
        <f>IFERROR(__xludf.DUMMYFUNCTION("""COMPUTED_VALUE"""),45467.66666666667)</f>
        <v>45467.66667</v>
      </c>
      <c r="K121" s="1">
        <f>IFERROR(__xludf.DUMMYFUNCTION("""COMPUTED_VALUE"""),600.82)</f>
        <v>600.82</v>
      </c>
      <c r="M121" s="2">
        <f>IFERROR(__xludf.DUMMYFUNCTION("""COMPUTED_VALUE"""),45467.66666666667)</f>
        <v>45467.66667</v>
      </c>
      <c r="N121" s="1">
        <f>IFERROR(__xludf.DUMMYFUNCTION("""COMPUTED_VALUE"""),4.7846508E7)</f>
        <v>47846508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IFERROR(__xludf.DUMMYFUNCTION("""COMPUTED_VALUE"""),600.8)</f>
        <v>600.8</v>
      </c>
      <c r="D122" s="2">
        <f>IFERROR(__xludf.DUMMYFUNCTION("""COMPUTED_VALUE"""),45468.66666666667)</f>
        <v>45468.66667</v>
      </c>
      <c r="E122" s="1">
        <f>IFERROR(__xludf.DUMMYFUNCTION("""COMPUTED_VALUE"""),603.47)</f>
        <v>603.47</v>
      </c>
      <c r="G122" s="2">
        <f>IFERROR(__xludf.DUMMYFUNCTION("""COMPUTED_VALUE"""),45468.66666666667)</f>
        <v>45468.66667</v>
      </c>
      <c r="H122" s="1">
        <f>IFERROR(__xludf.DUMMYFUNCTION("""COMPUTED_VALUE"""),593.87)</f>
        <v>593.87</v>
      </c>
      <c r="J122" s="2">
        <f>IFERROR(__xludf.DUMMYFUNCTION("""COMPUTED_VALUE"""),45468.66666666667)</f>
        <v>45468.66667</v>
      </c>
      <c r="K122" s="1">
        <f>IFERROR(__xludf.DUMMYFUNCTION("""COMPUTED_VALUE"""),594.63)</f>
        <v>594.63</v>
      </c>
      <c r="M122" s="2">
        <f>IFERROR(__xludf.DUMMYFUNCTION("""COMPUTED_VALUE"""),45468.66666666667)</f>
        <v>45468.66667</v>
      </c>
      <c r="N122" s="1">
        <f>IFERROR(__xludf.DUMMYFUNCTION("""COMPUTED_VALUE"""),4.361756E7)</f>
        <v>43617560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IFERROR(__xludf.DUMMYFUNCTION("""COMPUTED_VALUE"""),593.21)</f>
        <v>593.21</v>
      </c>
      <c r="D123" s="2">
        <f>IFERROR(__xludf.DUMMYFUNCTION("""COMPUTED_VALUE"""),45469.66666666667)</f>
        <v>45469.66667</v>
      </c>
      <c r="E123" s="1">
        <f>IFERROR(__xludf.DUMMYFUNCTION("""COMPUTED_VALUE"""),593.21)</f>
        <v>593.21</v>
      </c>
      <c r="G123" s="2">
        <f>IFERROR(__xludf.DUMMYFUNCTION("""COMPUTED_VALUE"""),45469.66666666667)</f>
        <v>45469.66667</v>
      </c>
      <c r="H123" s="1">
        <f>IFERROR(__xludf.DUMMYFUNCTION("""COMPUTED_VALUE"""),583.36)</f>
        <v>583.36</v>
      </c>
      <c r="J123" s="2">
        <f>IFERROR(__xludf.DUMMYFUNCTION("""COMPUTED_VALUE"""),45469.66666666667)</f>
        <v>45469.66667</v>
      </c>
      <c r="K123" s="1">
        <f>IFERROR(__xludf.DUMMYFUNCTION("""COMPUTED_VALUE"""),584.92)</f>
        <v>584.92</v>
      </c>
      <c r="M123" s="2">
        <f>IFERROR(__xludf.DUMMYFUNCTION("""COMPUTED_VALUE"""),45469.66666666667)</f>
        <v>45469.66667</v>
      </c>
      <c r="N123" s="1">
        <f>IFERROR(__xludf.DUMMYFUNCTION("""COMPUTED_VALUE"""),4.8248779E7)</f>
        <v>48248779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IFERROR(__xludf.DUMMYFUNCTION("""COMPUTED_VALUE"""),586.45)</f>
        <v>586.45</v>
      </c>
      <c r="D124" s="2">
        <f>IFERROR(__xludf.DUMMYFUNCTION("""COMPUTED_VALUE"""),45470.66666666667)</f>
        <v>45470.66667</v>
      </c>
      <c r="E124" s="1">
        <f>IFERROR(__xludf.DUMMYFUNCTION("""COMPUTED_VALUE"""),589.0)</f>
        <v>589</v>
      </c>
      <c r="G124" s="2">
        <f>IFERROR(__xludf.DUMMYFUNCTION("""COMPUTED_VALUE"""),45470.66666666667)</f>
        <v>45470.66667</v>
      </c>
      <c r="H124" s="1">
        <f>IFERROR(__xludf.DUMMYFUNCTION("""COMPUTED_VALUE"""),583.5)</f>
        <v>583.5</v>
      </c>
      <c r="J124" s="2">
        <f>IFERROR(__xludf.DUMMYFUNCTION("""COMPUTED_VALUE"""),45470.66666666667)</f>
        <v>45470.66667</v>
      </c>
      <c r="K124" s="1">
        <f>IFERROR(__xludf.DUMMYFUNCTION("""COMPUTED_VALUE"""),585.52)</f>
        <v>585.52</v>
      </c>
      <c r="M124" s="2">
        <f>IFERROR(__xludf.DUMMYFUNCTION("""COMPUTED_VALUE"""),45470.66666666667)</f>
        <v>45470.66667</v>
      </c>
      <c r="N124" s="1">
        <f>IFERROR(__xludf.DUMMYFUNCTION("""COMPUTED_VALUE"""),4.1877542E7)</f>
        <v>41877542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IFERROR(__xludf.DUMMYFUNCTION("""COMPUTED_VALUE"""),585.55)</f>
        <v>585.55</v>
      </c>
      <c r="D125" s="2">
        <f>IFERROR(__xludf.DUMMYFUNCTION("""COMPUTED_VALUE"""),45471.66666666667)</f>
        <v>45471.66667</v>
      </c>
      <c r="E125" s="1">
        <f>IFERROR(__xludf.DUMMYFUNCTION("""COMPUTED_VALUE"""),585.91)</f>
        <v>585.91</v>
      </c>
      <c r="G125" s="2">
        <f>IFERROR(__xludf.DUMMYFUNCTION("""COMPUTED_VALUE"""),45471.66666666667)</f>
        <v>45471.66667</v>
      </c>
      <c r="H125" s="1">
        <f>IFERROR(__xludf.DUMMYFUNCTION("""COMPUTED_VALUE"""),579.89)</f>
        <v>579.89</v>
      </c>
      <c r="J125" s="2">
        <f>IFERROR(__xludf.DUMMYFUNCTION("""COMPUTED_VALUE"""),45471.66666666667)</f>
        <v>45471.66667</v>
      </c>
      <c r="K125" s="1">
        <f>IFERROR(__xludf.DUMMYFUNCTION("""COMPUTED_VALUE"""),583.04)</f>
        <v>583.04</v>
      </c>
      <c r="M125" s="2">
        <f>IFERROR(__xludf.DUMMYFUNCTION("""COMPUTED_VALUE"""),45471.66666666667)</f>
        <v>45471.66667</v>
      </c>
      <c r="N125" s="1">
        <f>IFERROR(__xludf.DUMMYFUNCTION("""COMPUTED_VALUE"""),8.2979107E7)</f>
        <v>82979107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IFERROR(__xludf.DUMMYFUNCTION("""COMPUTED_VALUE"""),584.25)</f>
        <v>584.25</v>
      </c>
      <c r="D126" s="2">
        <f>IFERROR(__xludf.DUMMYFUNCTION("""COMPUTED_VALUE"""),45474.66666666667)</f>
        <v>45474.66667</v>
      </c>
      <c r="E126" s="1">
        <f>IFERROR(__xludf.DUMMYFUNCTION("""COMPUTED_VALUE"""),591.44)</f>
        <v>591.44</v>
      </c>
      <c r="G126" s="2">
        <f>IFERROR(__xludf.DUMMYFUNCTION("""COMPUTED_VALUE"""),45474.66666666667)</f>
        <v>45474.66667</v>
      </c>
      <c r="H126" s="1">
        <f>IFERROR(__xludf.DUMMYFUNCTION("""COMPUTED_VALUE"""),580.3)</f>
        <v>580.3</v>
      </c>
      <c r="J126" s="2">
        <f>IFERROR(__xludf.DUMMYFUNCTION("""COMPUTED_VALUE"""),45474.66666666667)</f>
        <v>45474.66667</v>
      </c>
      <c r="K126" s="1">
        <f>IFERROR(__xludf.DUMMYFUNCTION("""COMPUTED_VALUE"""),580.36)</f>
        <v>580.36</v>
      </c>
      <c r="M126" s="2">
        <f>IFERROR(__xludf.DUMMYFUNCTION("""COMPUTED_VALUE"""),45474.66666666667)</f>
        <v>45474.66667</v>
      </c>
      <c r="N126" s="1">
        <f>IFERROR(__xludf.DUMMYFUNCTION("""COMPUTED_VALUE"""),4.2156089E7)</f>
        <v>42156089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IFERROR(__xludf.DUMMYFUNCTION("""COMPUTED_VALUE"""),580.47)</f>
        <v>580.47</v>
      </c>
      <c r="D127" s="2">
        <f>IFERROR(__xludf.DUMMYFUNCTION("""COMPUTED_VALUE"""),45475.66666666667)</f>
        <v>45475.66667</v>
      </c>
      <c r="E127" s="1">
        <f>IFERROR(__xludf.DUMMYFUNCTION("""COMPUTED_VALUE"""),583.81)</f>
        <v>583.81</v>
      </c>
      <c r="G127" s="2">
        <f>IFERROR(__xludf.DUMMYFUNCTION("""COMPUTED_VALUE"""),45475.66666666667)</f>
        <v>45475.66667</v>
      </c>
      <c r="H127" s="1">
        <f>IFERROR(__xludf.DUMMYFUNCTION("""COMPUTED_VALUE"""),579.34)</f>
        <v>579.34</v>
      </c>
      <c r="J127" s="2">
        <f>IFERROR(__xludf.DUMMYFUNCTION("""COMPUTED_VALUE"""),45475.66666666667)</f>
        <v>45475.66667</v>
      </c>
      <c r="K127" s="1">
        <f>IFERROR(__xludf.DUMMYFUNCTION("""COMPUTED_VALUE"""),583.66)</f>
        <v>583.66</v>
      </c>
      <c r="M127" s="2">
        <f>IFERROR(__xludf.DUMMYFUNCTION("""COMPUTED_VALUE"""),45475.66666666667)</f>
        <v>45475.66667</v>
      </c>
      <c r="N127" s="1">
        <f>IFERROR(__xludf.DUMMYFUNCTION("""COMPUTED_VALUE"""),3.6895797E7)</f>
        <v>36895797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IFERROR(__xludf.DUMMYFUNCTION("""COMPUTED_VALUE"""),583.59)</f>
        <v>583.59</v>
      </c>
      <c r="D128" s="2">
        <f>IFERROR(__xludf.DUMMYFUNCTION("""COMPUTED_VALUE"""),45476.54166666667)</f>
        <v>45476.54167</v>
      </c>
      <c r="E128" s="1">
        <f>IFERROR(__xludf.DUMMYFUNCTION("""COMPUTED_VALUE"""),584.3)</f>
        <v>584.3</v>
      </c>
      <c r="G128" s="2">
        <f>IFERROR(__xludf.DUMMYFUNCTION("""COMPUTED_VALUE"""),45476.54166666667)</f>
        <v>45476.54167</v>
      </c>
      <c r="H128" s="1">
        <f>IFERROR(__xludf.DUMMYFUNCTION("""COMPUTED_VALUE"""),580.46)</f>
        <v>580.46</v>
      </c>
      <c r="J128" s="2">
        <f>IFERROR(__xludf.DUMMYFUNCTION("""COMPUTED_VALUE"""),45476.54166666667)</f>
        <v>45476.54167</v>
      </c>
      <c r="K128" s="1">
        <f>IFERROR(__xludf.DUMMYFUNCTION("""COMPUTED_VALUE"""),582.81)</f>
        <v>582.81</v>
      </c>
      <c r="M128" s="2">
        <f>IFERROR(__xludf.DUMMYFUNCTION("""COMPUTED_VALUE"""),45476.54166666667)</f>
        <v>45476.54167</v>
      </c>
      <c r="N128" s="1">
        <f>IFERROR(__xludf.DUMMYFUNCTION("""COMPUTED_VALUE"""),2.1128572E7)</f>
        <v>21128572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IFERROR(__xludf.DUMMYFUNCTION("""COMPUTED_VALUE"""),582.62)</f>
        <v>582.62</v>
      </c>
      <c r="D129" s="2">
        <f>IFERROR(__xludf.DUMMYFUNCTION("""COMPUTED_VALUE"""),45478.66666666667)</f>
        <v>45478.66667</v>
      </c>
      <c r="E129" s="1">
        <f>IFERROR(__xludf.DUMMYFUNCTION("""COMPUTED_VALUE"""),584.96)</f>
        <v>584.96</v>
      </c>
      <c r="G129" s="2">
        <f>IFERROR(__xludf.DUMMYFUNCTION("""COMPUTED_VALUE"""),45478.66666666667)</f>
        <v>45478.66667</v>
      </c>
      <c r="H129" s="1">
        <f>IFERROR(__xludf.DUMMYFUNCTION("""COMPUTED_VALUE"""),578.87)</f>
        <v>578.87</v>
      </c>
      <c r="J129" s="2">
        <f>IFERROR(__xludf.DUMMYFUNCTION("""COMPUTED_VALUE"""),45478.66666666667)</f>
        <v>45478.66667</v>
      </c>
      <c r="K129" s="1">
        <f>IFERROR(__xludf.DUMMYFUNCTION("""COMPUTED_VALUE"""),584.52)</f>
        <v>584.52</v>
      </c>
      <c r="M129" s="2">
        <f>IFERROR(__xludf.DUMMYFUNCTION("""COMPUTED_VALUE"""),45478.66666666667)</f>
        <v>45478.66667</v>
      </c>
      <c r="N129" s="1">
        <f>IFERROR(__xludf.DUMMYFUNCTION("""COMPUTED_VALUE"""),3.7235681E7)</f>
        <v>37235681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IFERROR(__xludf.DUMMYFUNCTION("""COMPUTED_VALUE"""),585.09)</f>
        <v>585.09</v>
      </c>
      <c r="D130" s="2">
        <f>IFERROR(__xludf.DUMMYFUNCTION("""COMPUTED_VALUE"""),45481.66666666667)</f>
        <v>45481.66667</v>
      </c>
      <c r="E130" s="1">
        <f>IFERROR(__xludf.DUMMYFUNCTION("""COMPUTED_VALUE"""),585.11)</f>
        <v>585.11</v>
      </c>
      <c r="G130" s="2">
        <f>IFERROR(__xludf.DUMMYFUNCTION("""COMPUTED_VALUE"""),45481.66666666667)</f>
        <v>45481.66667</v>
      </c>
      <c r="H130" s="1">
        <f>IFERROR(__xludf.DUMMYFUNCTION("""COMPUTED_VALUE"""),580.44)</f>
        <v>580.44</v>
      </c>
      <c r="J130" s="2">
        <f>IFERROR(__xludf.DUMMYFUNCTION("""COMPUTED_VALUE"""),45481.66666666667)</f>
        <v>45481.66667</v>
      </c>
      <c r="K130" s="1">
        <f>IFERROR(__xludf.DUMMYFUNCTION("""COMPUTED_VALUE"""),581.02)</f>
        <v>581.02</v>
      </c>
      <c r="M130" s="2">
        <f>IFERROR(__xludf.DUMMYFUNCTION("""COMPUTED_VALUE"""),45481.66666666667)</f>
        <v>45481.66667</v>
      </c>
      <c r="N130" s="1">
        <f>IFERROR(__xludf.DUMMYFUNCTION("""COMPUTED_VALUE"""),3.8186634E7)</f>
        <v>38186634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IFERROR(__xludf.DUMMYFUNCTION("""COMPUTED_VALUE"""),579.77)</f>
        <v>579.77</v>
      </c>
      <c r="D131" s="2">
        <f>IFERROR(__xludf.DUMMYFUNCTION("""COMPUTED_VALUE"""),45482.66666666667)</f>
        <v>45482.66667</v>
      </c>
      <c r="E131" s="1">
        <f>IFERROR(__xludf.DUMMYFUNCTION("""COMPUTED_VALUE"""),580.05)</f>
        <v>580.05</v>
      </c>
      <c r="G131" s="2">
        <f>IFERROR(__xludf.DUMMYFUNCTION("""COMPUTED_VALUE"""),45482.66666666667)</f>
        <v>45482.66667</v>
      </c>
      <c r="H131" s="1">
        <f>IFERROR(__xludf.DUMMYFUNCTION("""COMPUTED_VALUE"""),576.36)</f>
        <v>576.36</v>
      </c>
      <c r="J131" s="2">
        <f>IFERROR(__xludf.DUMMYFUNCTION("""COMPUTED_VALUE"""),45482.66666666667)</f>
        <v>45482.66667</v>
      </c>
      <c r="K131" s="1">
        <f>IFERROR(__xludf.DUMMYFUNCTION("""COMPUTED_VALUE"""),576.79)</f>
        <v>576.79</v>
      </c>
      <c r="M131" s="2">
        <f>IFERROR(__xludf.DUMMYFUNCTION("""COMPUTED_VALUE"""),45482.66666666667)</f>
        <v>45482.66667</v>
      </c>
      <c r="N131" s="1">
        <f>IFERROR(__xludf.DUMMYFUNCTION("""COMPUTED_VALUE"""),4.0783646E7)</f>
        <v>40783646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IFERROR(__xludf.DUMMYFUNCTION("""COMPUTED_VALUE"""),577.31)</f>
        <v>577.31</v>
      </c>
      <c r="D132" s="2">
        <f>IFERROR(__xludf.DUMMYFUNCTION("""COMPUTED_VALUE"""),45483.66666666667)</f>
        <v>45483.66667</v>
      </c>
      <c r="E132" s="1">
        <f>IFERROR(__xludf.DUMMYFUNCTION("""COMPUTED_VALUE"""),581.59)</f>
        <v>581.59</v>
      </c>
      <c r="G132" s="2">
        <f>IFERROR(__xludf.DUMMYFUNCTION("""COMPUTED_VALUE"""),45483.66666666667)</f>
        <v>45483.66667</v>
      </c>
      <c r="H132" s="1">
        <f>IFERROR(__xludf.DUMMYFUNCTION("""COMPUTED_VALUE"""),576.39)</f>
        <v>576.39</v>
      </c>
      <c r="J132" s="2">
        <f>IFERROR(__xludf.DUMMYFUNCTION("""COMPUTED_VALUE"""),45483.66666666667)</f>
        <v>45483.66667</v>
      </c>
      <c r="K132" s="1">
        <f>IFERROR(__xludf.DUMMYFUNCTION("""COMPUTED_VALUE"""),581.36)</f>
        <v>581.36</v>
      </c>
      <c r="M132" s="2">
        <f>IFERROR(__xludf.DUMMYFUNCTION("""COMPUTED_VALUE"""),45483.66666666667)</f>
        <v>45483.66667</v>
      </c>
      <c r="N132" s="1">
        <f>IFERROR(__xludf.DUMMYFUNCTION("""COMPUTED_VALUE"""),4.0861964E7)</f>
        <v>40861964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IFERROR(__xludf.DUMMYFUNCTION("""COMPUTED_VALUE"""),580.76)</f>
        <v>580.76</v>
      </c>
      <c r="D133" s="2">
        <f>IFERROR(__xludf.DUMMYFUNCTION("""COMPUTED_VALUE"""),45484.66666666667)</f>
        <v>45484.66667</v>
      </c>
      <c r="E133" s="1">
        <f>IFERROR(__xludf.DUMMYFUNCTION("""COMPUTED_VALUE"""),583.95)</f>
        <v>583.95</v>
      </c>
      <c r="G133" s="2">
        <f>IFERROR(__xludf.DUMMYFUNCTION("""COMPUTED_VALUE"""),45484.66666666667)</f>
        <v>45484.66667</v>
      </c>
      <c r="H133" s="1">
        <f>IFERROR(__xludf.DUMMYFUNCTION("""COMPUTED_VALUE"""),576.73)</f>
        <v>576.73</v>
      </c>
      <c r="J133" s="2">
        <f>IFERROR(__xludf.DUMMYFUNCTION("""COMPUTED_VALUE"""),45484.66666666667)</f>
        <v>45484.66667</v>
      </c>
      <c r="K133" s="1">
        <f>IFERROR(__xludf.DUMMYFUNCTION("""COMPUTED_VALUE"""),581.91)</f>
        <v>581.91</v>
      </c>
      <c r="M133" s="2">
        <f>IFERROR(__xludf.DUMMYFUNCTION("""COMPUTED_VALUE"""),45484.66666666667)</f>
        <v>45484.66667</v>
      </c>
      <c r="N133" s="1">
        <f>IFERROR(__xludf.DUMMYFUNCTION("""COMPUTED_VALUE"""),5.1108912E7)</f>
        <v>51108912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IFERROR(__xludf.DUMMYFUNCTION("""COMPUTED_VALUE"""),584.1)</f>
        <v>584.1</v>
      </c>
      <c r="D134" s="2">
        <f>IFERROR(__xludf.DUMMYFUNCTION("""COMPUTED_VALUE"""),45485.66666666667)</f>
        <v>45485.66667</v>
      </c>
      <c r="E134" s="1">
        <f>IFERROR(__xludf.DUMMYFUNCTION("""COMPUTED_VALUE"""),587.63)</f>
        <v>587.63</v>
      </c>
      <c r="G134" s="2">
        <f>IFERROR(__xludf.DUMMYFUNCTION("""COMPUTED_VALUE"""),45485.66666666667)</f>
        <v>45485.66667</v>
      </c>
      <c r="H134" s="1">
        <f>IFERROR(__xludf.DUMMYFUNCTION("""COMPUTED_VALUE"""),582.7)</f>
        <v>582.7</v>
      </c>
      <c r="J134" s="2">
        <f>IFERROR(__xludf.DUMMYFUNCTION("""COMPUTED_VALUE"""),45485.66666666667)</f>
        <v>45485.66667</v>
      </c>
      <c r="K134" s="1">
        <f>IFERROR(__xludf.DUMMYFUNCTION("""COMPUTED_VALUE"""),583.03)</f>
        <v>583.03</v>
      </c>
      <c r="M134" s="2">
        <f>IFERROR(__xludf.DUMMYFUNCTION("""COMPUTED_VALUE"""),45485.66666666667)</f>
        <v>45485.66667</v>
      </c>
      <c r="N134" s="1">
        <f>IFERROR(__xludf.DUMMYFUNCTION("""COMPUTED_VALUE"""),3.9420397E7)</f>
        <v>39420397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IFERROR(__xludf.DUMMYFUNCTION("""COMPUTED_VALUE"""),582.88)</f>
        <v>582.88</v>
      </c>
      <c r="D135" s="2">
        <f>IFERROR(__xludf.DUMMYFUNCTION("""COMPUTED_VALUE"""),45488.66666666667)</f>
        <v>45488.66667</v>
      </c>
      <c r="E135" s="1">
        <f>IFERROR(__xludf.DUMMYFUNCTION("""COMPUTED_VALUE"""),584.82)</f>
        <v>584.82</v>
      </c>
      <c r="G135" s="2">
        <f>IFERROR(__xludf.DUMMYFUNCTION("""COMPUTED_VALUE"""),45488.66666666667)</f>
        <v>45488.66667</v>
      </c>
      <c r="H135" s="1">
        <f>IFERROR(__xludf.DUMMYFUNCTION("""COMPUTED_VALUE"""),580.5)</f>
        <v>580.5</v>
      </c>
      <c r="J135" s="2">
        <f>IFERROR(__xludf.DUMMYFUNCTION("""COMPUTED_VALUE"""),45488.66666666667)</f>
        <v>45488.66667</v>
      </c>
      <c r="K135" s="1">
        <f>IFERROR(__xludf.DUMMYFUNCTION("""COMPUTED_VALUE"""),581.24)</f>
        <v>581.24</v>
      </c>
      <c r="M135" s="2">
        <f>IFERROR(__xludf.DUMMYFUNCTION("""COMPUTED_VALUE"""),45488.66666666667)</f>
        <v>45488.66667</v>
      </c>
      <c r="N135" s="1">
        <f>IFERROR(__xludf.DUMMYFUNCTION("""COMPUTED_VALUE"""),4.3072661E7)</f>
        <v>43072661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IFERROR(__xludf.DUMMYFUNCTION("""COMPUTED_VALUE"""),581.35)</f>
        <v>581.35</v>
      </c>
      <c r="D136" s="2">
        <f>IFERROR(__xludf.DUMMYFUNCTION("""COMPUTED_VALUE"""),45489.66666666667)</f>
        <v>45489.66667</v>
      </c>
      <c r="E136" s="1">
        <f>IFERROR(__xludf.DUMMYFUNCTION("""COMPUTED_VALUE"""),590.13)</f>
        <v>590.13</v>
      </c>
      <c r="G136" s="2">
        <f>IFERROR(__xludf.DUMMYFUNCTION("""COMPUTED_VALUE"""),45489.66666666667)</f>
        <v>45489.66667</v>
      </c>
      <c r="H136" s="1">
        <f>IFERROR(__xludf.DUMMYFUNCTION("""COMPUTED_VALUE"""),580.44)</f>
        <v>580.44</v>
      </c>
      <c r="J136" s="2">
        <f>IFERROR(__xludf.DUMMYFUNCTION("""COMPUTED_VALUE"""),45489.66666666667)</f>
        <v>45489.66667</v>
      </c>
      <c r="K136" s="1">
        <f>IFERROR(__xludf.DUMMYFUNCTION("""COMPUTED_VALUE"""),590.05)</f>
        <v>590.05</v>
      </c>
      <c r="M136" s="2">
        <f>IFERROR(__xludf.DUMMYFUNCTION("""COMPUTED_VALUE"""),45489.66666666667)</f>
        <v>45489.66667</v>
      </c>
      <c r="N136" s="1">
        <f>IFERROR(__xludf.DUMMYFUNCTION("""COMPUTED_VALUE"""),3.7963234E7)</f>
        <v>37963234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IFERROR(__xludf.DUMMYFUNCTION("""COMPUTED_VALUE"""),592.05)</f>
        <v>592.05</v>
      </c>
      <c r="D137" s="2">
        <f>IFERROR(__xludf.DUMMYFUNCTION("""COMPUTED_VALUE"""),45490.66666666667)</f>
        <v>45490.66667</v>
      </c>
      <c r="E137" s="1">
        <f>IFERROR(__xludf.DUMMYFUNCTION("""COMPUTED_VALUE"""),606.75)</f>
        <v>606.75</v>
      </c>
      <c r="G137" s="2">
        <f>IFERROR(__xludf.DUMMYFUNCTION("""COMPUTED_VALUE"""),45490.66666666667)</f>
        <v>45490.66667</v>
      </c>
      <c r="H137" s="1">
        <f>IFERROR(__xludf.DUMMYFUNCTION("""COMPUTED_VALUE"""),592.05)</f>
        <v>592.05</v>
      </c>
      <c r="J137" s="2">
        <f>IFERROR(__xludf.DUMMYFUNCTION("""COMPUTED_VALUE"""),45490.66666666667)</f>
        <v>45490.66667</v>
      </c>
      <c r="K137" s="1">
        <f>IFERROR(__xludf.DUMMYFUNCTION("""COMPUTED_VALUE"""),605.05)</f>
        <v>605.05</v>
      </c>
      <c r="M137" s="2">
        <f>IFERROR(__xludf.DUMMYFUNCTION("""COMPUTED_VALUE"""),45490.66666666667)</f>
        <v>45490.66667</v>
      </c>
      <c r="N137" s="1">
        <f>IFERROR(__xludf.DUMMYFUNCTION("""COMPUTED_VALUE"""),4.9851497E7)</f>
        <v>49851497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IFERROR(__xludf.DUMMYFUNCTION("""COMPUTED_VALUE"""),601.21)</f>
        <v>601.21</v>
      </c>
      <c r="D138" s="2">
        <f>IFERROR(__xludf.DUMMYFUNCTION("""COMPUTED_VALUE"""),45491.66666666667)</f>
        <v>45491.66667</v>
      </c>
      <c r="E138" s="1">
        <f>IFERROR(__xludf.DUMMYFUNCTION("""COMPUTED_VALUE"""),614.46)</f>
        <v>614.46</v>
      </c>
      <c r="G138" s="2">
        <f>IFERROR(__xludf.DUMMYFUNCTION("""COMPUTED_VALUE"""),45491.66666666667)</f>
        <v>45491.66667</v>
      </c>
      <c r="H138" s="1">
        <f>IFERROR(__xludf.DUMMYFUNCTION("""COMPUTED_VALUE"""),600.28)</f>
        <v>600.28</v>
      </c>
      <c r="J138" s="2">
        <f>IFERROR(__xludf.DUMMYFUNCTION("""COMPUTED_VALUE"""),45491.66666666667)</f>
        <v>45491.66667</v>
      </c>
      <c r="K138" s="1">
        <f>IFERROR(__xludf.DUMMYFUNCTION("""COMPUTED_VALUE"""),603.99)</f>
        <v>603.99</v>
      </c>
      <c r="M138" s="2">
        <f>IFERROR(__xludf.DUMMYFUNCTION("""COMPUTED_VALUE"""),45491.66666666667)</f>
        <v>45491.66667</v>
      </c>
      <c r="N138" s="1">
        <f>IFERROR(__xludf.DUMMYFUNCTION("""COMPUTED_VALUE"""),3.9496232E7)</f>
        <v>39496232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IFERROR(__xludf.DUMMYFUNCTION("""COMPUTED_VALUE"""),604.69)</f>
        <v>604.69</v>
      </c>
      <c r="D139" s="2">
        <f>IFERROR(__xludf.DUMMYFUNCTION("""COMPUTED_VALUE"""),45492.66666666667)</f>
        <v>45492.66667</v>
      </c>
      <c r="E139" s="1">
        <f>IFERROR(__xludf.DUMMYFUNCTION("""COMPUTED_VALUE"""),605.81)</f>
        <v>605.81</v>
      </c>
      <c r="G139" s="2">
        <f>IFERROR(__xludf.DUMMYFUNCTION("""COMPUTED_VALUE"""),45492.66666666667)</f>
        <v>45492.66667</v>
      </c>
      <c r="H139" s="1">
        <f>IFERROR(__xludf.DUMMYFUNCTION("""COMPUTED_VALUE"""),594.23)</f>
        <v>594.23</v>
      </c>
      <c r="J139" s="2">
        <f>IFERROR(__xludf.DUMMYFUNCTION("""COMPUTED_VALUE"""),45492.66666666667)</f>
        <v>45492.66667</v>
      </c>
      <c r="K139" s="1">
        <f>IFERROR(__xludf.DUMMYFUNCTION("""COMPUTED_VALUE"""),596.07)</f>
        <v>596.07</v>
      </c>
      <c r="M139" s="2">
        <f>IFERROR(__xludf.DUMMYFUNCTION("""COMPUTED_VALUE"""),45492.66666666667)</f>
        <v>45492.66667</v>
      </c>
      <c r="N139" s="1">
        <f>IFERROR(__xludf.DUMMYFUNCTION("""COMPUTED_VALUE"""),3.4150199E7)</f>
        <v>34150199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IFERROR(__xludf.DUMMYFUNCTION("""COMPUTED_VALUE"""),597.9)</f>
        <v>597.9</v>
      </c>
      <c r="D140" s="2">
        <f>IFERROR(__xludf.DUMMYFUNCTION("""COMPUTED_VALUE"""),45495.66666666667)</f>
        <v>45495.66667</v>
      </c>
      <c r="E140" s="1">
        <f>IFERROR(__xludf.DUMMYFUNCTION("""COMPUTED_VALUE"""),598.27)</f>
        <v>598.27</v>
      </c>
      <c r="G140" s="2">
        <f>IFERROR(__xludf.DUMMYFUNCTION("""COMPUTED_VALUE"""),45495.66666666667)</f>
        <v>45495.66667</v>
      </c>
      <c r="H140" s="1">
        <f>IFERROR(__xludf.DUMMYFUNCTION("""COMPUTED_VALUE"""),592.59)</f>
        <v>592.59</v>
      </c>
      <c r="J140" s="2">
        <f>IFERROR(__xludf.DUMMYFUNCTION("""COMPUTED_VALUE"""),45495.66666666667)</f>
        <v>45495.66667</v>
      </c>
      <c r="K140" s="1">
        <f>IFERROR(__xludf.DUMMYFUNCTION("""COMPUTED_VALUE"""),595.75)</f>
        <v>595.75</v>
      </c>
      <c r="M140" s="2">
        <f>IFERROR(__xludf.DUMMYFUNCTION("""COMPUTED_VALUE"""),45495.66666666667)</f>
        <v>45495.66667</v>
      </c>
      <c r="N140" s="1">
        <f>IFERROR(__xludf.DUMMYFUNCTION("""COMPUTED_VALUE"""),3.1883882E7)</f>
        <v>31883882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IFERROR(__xludf.DUMMYFUNCTION("""COMPUTED_VALUE"""),594.83)</f>
        <v>594.83</v>
      </c>
      <c r="D141" s="2">
        <f>IFERROR(__xludf.DUMMYFUNCTION("""COMPUTED_VALUE"""),45496.66666666667)</f>
        <v>45496.66667</v>
      </c>
      <c r="E141" s="1">
        <f>IFERROR(__xludf.DUMMYFUNCTION("""COMPUTED_VALUE"""),595.68)</f>
        <v>595.68</v>
      </c>
      <c r="G141" s="2">
        <f>IFERROR(__xludf.DUMMYFUNCTION("""COMPUTED_VALUE"""),45496.66666666667)</f>
        <v>45496.66667</v>
      </c>
      <c r="H141" s="1">
        <f>IFERROR(__xludf.DUMMYFUNCTION("""COMPUTED_VALUE"""),589.94)</f>
        <v>589.94</v>
      </c>
      <c r="J141" s="2">
        <f>IFERROR(__xludf.DUMMYFUNCTION("""COMPUTED_VALUE"""),45496.66666666667)</f>
        <v>45496.66667</v>
      </c>
      <c r="K141" s="1">
        <f>IFERROR(__xludf.DUMMYFUNCTION("""COMPUTED_VALUE"""),591.63)</f>
        <v>591.63</v>
      </c>
      <c r="M141" s="2">
        <f>IFERROR(__xludf.DUMMYFUNCTION("""COMPUTED_VALUE"""),45496.66666666667)</f>
        <v>45496.66667</v>
      </c>
      <c r="N141" s="1">
        <f>IFERROR(__xludf.DUMMYFUNCTION("""COMPUTED_VALUE"""),2.9395446E7)</f>
        <v>29395446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IFERROR(__xludf.DUMMYFUNCTION("""COMPUTED_VALUE"""),586.91)</f>
        <v>586.91</v>
      </c>
      <c r="D142" s="2">
        <f>IFERROR(__xludf.DUMMYFUNCTION("""COMPUTED_VALUE"""),45497.66666666667)</f>
        <v>45497.66667</v>
      </c>
      <c r="E142" s="1">
        <f>IFERROR(__xludf.DUMMYFUNCTION("""COMPUTED_VALUE"""),592.23)</f>
        <v>592.23</v>
      </c>
      <c r="G142" s="2">
        <f>IFERROR(__xludf.DUMMYFUNCTION("""COMPUTED_VALUE"""),45497.66666666667)</f>
        <v>45497.66667</v>
      </c>
      <c r="H142" s="1">
        <f>IFERROR(__xludf.DUMMYFUNCTION("""COMPUTED_VALUE"""),582.2)</f>
        <v>582.2</v>
      </c>
      <c r="J142" s="2">
        <f>IFERROR(__xludf.DUMMYFUNCTION("""COMPUTED_VALUE"""),45497.66666666667)</f>
        <v>45497.66667</v>
      </c>
      <c r="K142" s="1">
        <f>IFERROR(__xludf.DUMMYFUNCTION("""COMPUTED_VALUE"""),590.89)</f>
        <v>590.89</v>
      </c>
      <c r="M142" s="2">
        <f>IFERROR(__xludf.DUMMYFUNCTION("""COMPUTED_VALUE"""),45497.66666666667)</f>
        <v>45497.66667</v>
      </c>
      <c r="N142" s="1">
        <f>IFERROR(__xludf.DUMMYFUNCTION("""COMPUTED_VALUE"""),5.9497441E7)</f>
        <v>59497441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IFERROR(__xludf.DUMMYFUNCTION("""COMPUTED_VALUE"""),591.72)</f>
        <v>591.72</v>
      </c>
      <c r="D143" s="2">
        <f>IFERROR(__xludf.DUMMYFUNCTION("""COMPUTED_VALUE"""),45498.66666666667)</f>
        <v>45498.66667</v>
      </c>
      <c r="E143" s="1">
        <f>IFERROR(__xludf.DUMMYFUNCTION("""COMPUTED_VALUE"""),604.15)</f>
        <v>604.15</v>
      </c>
      <c r="G143" s="2">
        <f>IFERROR(__xludf.DUMMYFUNCTION("""COMPUTED_VALUE"""),45498.66666666667)</f>
        <v>45498.66667</v>
      </c>
      <c r="H143" s="1">
        <f>IFERROR(__xludf.DUMMYFUNCTION("""COMPUTED_VALUE"""),590.52)</f>
        <v>590.52</v>
      </c>
      <c r="J143" s="2">
        <f>IFERROR(__xludf.DUMMYFUNCTION("""COMPUTED_VALUE"""),45498.66666666667)</f>
        <v>45498.66667</v>
      </c>
      <c r="K143" s="1">
        <f>IFERROR(__xludf.DUMMYFUNCTION("""COMPUTED_VALUE"""),591.53)</f>
        <v>591.53</v>
      </c>
      <c r="M143" s="2">
        <f>IFERROR(__xludf.DUMMYFUNCTION("""COMPUTED_VALUE"""),45498.66666666667)</f>
        <v>45498.66667</v>
      </c>
      <c r="N143" s="1">
        <f>IFERROR(__xludf.DUMMYFUNCTION("""COMPUTED_VALUE"""),5.3602259E7)</f>
        <v>53602259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IFERROR(__xludf.DUMMYFUNCTION("""COMPUTED_VALUE"""),590.9)</f>
        <v>590.9</v>
      </c>
      <c r="D144" s="2">
        <f>IFERROR(__xludf.DUMMYFUNCTION("""COMPUTED_VALUE"""),45499.66666666667)</f>
        <v>45499.66667</v>
      </c>
      <c r="E144" s="1">
        <f>IFERROR(__xludf.DUMMYFUNCTION("""COMPUTED_VALUE"""),597.66)</f>
        <v>597.66</v>
      </c>
      <c r="G144" s="2">
        <f>IFERROR(__xludf.DUMMYFUNCTION("""COMPUTED_VALUE"""),45499.66666666667)</f>
        <v>45499.66667</v>
      </c>
      <c r="H144" s="1">
        <f>IFERROR(__xludf.DUMMYFUNCTION("""COMPUTED_VALUE"""),590.83)</f>
        <v>590.83</v>
      </c>
      <c r="J144" s="2">
        <f>IFERROR(__xludf.DUMMYFUNCTION("""COMPUTED_VALUE"""),45499.66666666667)</f>
        <v>45499.66667</v>
      </c>
      <c r="K144" s="1">
        <f>IFERROR(__xludf.DUMMYFUNCTION("""COMPUTED_VALUE"""),595.96)</f>
        <v>595.96</v>
      </c>
      <c r="M144" s="2">
        <f>IFERROR(__xludf.DUMMYFUNCTION("""COMPUTED_VALUE"""),45499.66666666667)</f>
        <v>45499.66667</v>
      </c>
      <c r="N144" s="1">
        <f>IFERROR(__xludf.DUMMYFUNCTION("""COMPUTED_VALUE"""),4.3102576E7)</f>
        <v>43102576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IFERROR(__xludf.DUMMYFUNCTION("""COMPUTED_VALUE"""),595.01)</f>
        <v>595.01</v>
      </c>
      <c r="D145" s="2">
        <f>IFERROR(__xludf.DUMMYFUNCTION("""COMPUTED_VALUE"""),45502.66666666667)</f>
        <v>45502.66667</v>
      </c>
      <c r="E145" s="1">
        <f>IFERROR(__xludf.DUMMYFUNCTION("""COMPUTED_VALUE"""),600.59)</f>
        <v>600.59</v>
      </c>
      <c r="G145" s="2">
        <f>IFERROR(__xludf.DUMMYFUNCTION("""COMPUTED_VALUE"""),45502.66666666667)</f>
        <v>45502.66667</v>
      </c>
      <c r="H145" s="1">
        <f>IFERROR(__xludf.DUMMYFUNCTION("""COMPUTED_VALUE"""),591.81)</f>
        <v>591.81</v>
      </c>
      <c r="J145" s="2">
        <f>IFERROR(__xludf.DUMMYFUNCTION("""COMPUTED_VALUE"""),45502.66666666667)</f>
        <v>45502.66667</v>
      </c>
      <c r="K145" s="1">
        <f>IFERROR(__xludf.DUMMYFUNCTION("""COMPUTED_VALUE"""),598.13)</f>
        <v>598.13</v>
      </c>
      <c r="M145" s="2">
        <f>IFERROR(__xludf.DUMMYFUNCTION("""COMPUTED_VALUE"""),45502.66666666667)</f>
        <v>45502.66667</v>
      </c>
      <c r="N145" s="1">
        <f>IFERROR(__xludf.DUMMYFUNCTION("""COMPUTED_VALUE"""),4.0095637E7)</f>
        <v>40095637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IFERROR(__xludf.DUMMYFUNCTION("""COMPUTED_VALUE"""),595.47)</f>
        <v>595.47</v>
      </c>
      <c r="D146" s="2">
        <f>IFERROR(__xludf.DUMMYFUNCTION("""COMPUTED_VALUE"""),45503.66666666667)</f>
        <v>45503.66667</v>
      </c>
      <c r="E146" s="1">
        <f>IFERROR(__xludf.DUMMYFUNCTION("""COMPUTED_VALUE"""),604.39)</f>
        <v>604.39</v>
      </c>
      <c r="G146" s="2">
        <f>IFERROR(__xludf.DUMMYFUNCTION("""COMPUTED_VALUE"""),45503.66666666667)</f>
        <v>45503.66667</v>
      </c>
      <c r="H146" s="1">
        <f>IFERROR(__xludf.DUMMYFUNCTION("""COMPUTED_VALUE"""),594.41)</f>
        <v>594.41</v>
      </c>
      <c r="J146" s="2">
        <f>IFERROR(__xludf.DUMMYFUNCTION("""COMPUTED_VALUE"""),45503.66666666667)</f>
        <v>45503.66667</v>
      </c>
      <c r="K146" s="1">
        <f>IFERROR(__xludf.DUMMYFUNCTION("""COMPUTED_VALUE"""),602.83)</f>
        <v>602.83</v>
      </c>
      <c r="M146" s="2">
        <f>IFERROR(__xludf.DUMMYFUNCTION("""COMPUTED_VALUE"""),45503.66666666667)</f>
        <v>45503.66667</v>
      </c>
      <c r="N146" s="1">
        <f>IFERROR(__xludf.DUMMYFUNCTION("""COMPUTED_VALUE"""),4.9488942E7)</f>
        <v>49488942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IFERROR(__xludf.DUMMYFUNCTION("""COMPUTED_VALUE"""),607.52)</f>
        <v>607.52</v>
      </c>
      <c r="D147" s="2">
        <f>IFERROR(__xludf.DUMMYFUNCTION("""COMPUTED_VALUE"""),45504.66666666667)</f>
        <v>45504.66667</v>
      </c>
      <c r="E147" s="1">
        <f>IFERROR(__xludf.DUMMYFUNCTION("""COMPUTED_VALUE"""),615.03)</f>
        <v>615.03</v>
      </c>
      <c r="G147" s="2">
        <f>IFERROR(__xludf.DUMMYFUNCTION("""COMPUTED_VALUE"""),45504.66666666667)</f>
        <v>45504.66667</v>
      </c>
      <c r="H147" s="1">
        <f>IFERROR(__xludf.DUMMYFUNCTION("""COMPUTED_VALUE"""),605.54)</f>
        <v>605.54</v>
      </c>
      <c r="J147" s="2">
        <f>IFERROR(__xludf.DUMMYFUNCTION("""COMPUTED_VALUE"""),45504.66666666667)</f>
        <v>45504.66667</v>
      </c>
      <c r="K147" s="1">
        <f>IFERROR(__xludf.DUMMYFUNCTION("""COMPUTED_VALUE"""),608.52)</f>
        <v>608.52</v>
      </c>
      <c r="M147" s="2">
        <f>IFERROR(__xludf.DUMMYFUNCTION("""COMPUTED_VALUE"""),45504.66666666667)</f>
        <v>45504.66667</v>
      </c>
      <c r="N147" s="1">
        <f>IFERROR(__xludf.DUMMYFUNCTION("""COMPUTED_VALUE"""),7.3240838E7)</f>
        <v>73240838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IFERROR(__xludf.DUMMYFUNCTION("""COMPUTED_VALUE"""),607.51)</f>
        <v>607.51</v>
      </c>
      <c r="D148" s="2">
        <f>IFERROR(__xludf.DUMMYFUNCTION("""COMPUTED_VALUE"""),45505.66666666667)</f>
        <v>45505.66667</v>
      </c>
      <c r="E148" s="1">
        <f>IFERROR(__xludf.DUMMYFUNCTION("""COMPUTED_VALUE"""),614.58)</f>
        <v>614.58</v>
      </c>
      <c r="G148" s="2">
        <f>IFERROR(__xludf.DUMMYFUNCTION("""COMPUTED_VALUE"""),45505.66666666667)</f>
        <v>45505.66667</v>
      </c>
      <c r="H148" s="1">
        <f>IFERROR(__xludf.DUMMYFUNCTION("""COMPUTED_VALUE"""),604.97)</f>
        <v>604.97</v>
      </c>
      <c r="J148" s="2">
        <f>IFERROR(__xludf.DUMMYFUNCTION("""COMPUTED_VALUE"""),45505.66666666667)</f>
        <v>45505.66667</v>
      </c>
      <c r="K148" s="1">
        <f>IFERROR(__xludf.DUMMYFUNCTION("""COMPUTED_VALUE"""),613.21)</f>
        <v>613.21</v>
      </c>
      <c r="M148" s="2">
        <f>IFERROR(__xludf.DUMMYFUNCTION("""COMPUTED_VALUE"""),45505.66666666667)</f>
        <v>45505.66667</v>
      </c>
      <c r="N148" s="1">
        <f>IFERROR(__xludf.DUMMYFUNCTION("""COMPUTED_VALUE"""),5.2909985E7)</f>
        <v>52909985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IFERROR(__xludf.DUMMYFUNCTION("""COMPUTED_VALUE"""),620.08)</f>
        <v>620.08</v>
      </c>
      <c r="D149" s="2">
        <f>IFERROR(__xludf.DUMMYFUNCTION("""COMPUTED_VALUE"""),45506.66666666667)</f>
        <v>45506.66667</v>
      </c>
      <c r="E149" s="1">
        <f>IFERROR(__xludf.DUMMYFUNCTION("""COMPUTED_VALUE"""),626.27)</f>
        <v>626.27</v>
      </c>
      <c r="G149" s="2">
        <f>IFERROR(__xludf.DUMMYFUNCTION("""COMPUTED_VALUE"""),45506.66666666667)</f>
        <v>45506.66667</v>
      </c>
      <c r="H149" s="1">
        <f>IFERROR(__xludf.DUMMYFUNCTION("""COMPUTED_VALUE"""),611.5)</f>
        <v>611.5</v>
      </c>
      <c r="J149" s="2">
        <f>IFERROR(__xludf.DUMMYFUNCTION("""COMPUTED_VALUE"""),45506.66666666667)</f>
        <v>45506.66667</v>
      </c>
      <c r="K149" s="1">
        <f>IFERROR(__xludf.DUMMYFUNCTION("""COMPUTED_VALUE"""),624.8)</f>
        <v>624.8</v>
      </c>
      <c r="M149" s="2">
        <f>IFERROR(__xludf.DUMMYFUNCTION("""COMPUTED_VALUE"""),45506.66666666667)</f>
        <v>45506.66667</v>
      </c>
      <c r="N149" s="1">
        <f>IFERROR(__xludf.DUMMYFUNCTION("""COMPUTED_VALUE"""),6.2730129E7)</f>
        <v>62730129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IFERROR(__xludf.DUMMYFUNCTION("""COMPUTED_VALUE"""),625.06)</f>
        <v>625.06</v>
      </c>
      <c r="D150" s="2">
        <f>IFERROR(__xludf.DUMMYFUNCTION("""COMPUTED_VALUE"""),45509.66666666667)</f>
        <v>45509.66667</v>
      </c>
      <c r="E150" s="1">
        <f>IFERROR(__xludf.DUMMYFUNCTION("""COMPUTED_VALUE"""),641.33)</f>
        <v>641.33</v>
      </c>
      <c r="G150" s="2">
        <f>IFERROR(__xludf.DUMMYFUNCTION("""COMPUTED_VALUE"""),45509.66666666667)</f>
        <v>45509.66667</v>
      </c>
      <c r="H150" s="1">
        <f>IFERROR(__xludf.DUMMYFUNCTION("""COMPUTED_VALUE"""),617.64)</f>
        <v>617.64</v>
      </c>
      <c r="J150" s="2">
        <f>IFERROR(__xludf.DUMMYFUNCTION("""COMPUTED_VALUE"""),45509.66666666667)</f>
        <v>45509.66667</v>
      </c>
      <c r="K150" s="1">
        <f>IFERROR(__xludf.DUMMYFUNCTION("""COMPUTED_VALUE"""),619.33)</f>
        <v>619.33</v>
      </c>
      <c r="M150" s="2">
        <f>IFERROR(__xludf.DUMMYFUNCTION("""COMPUTED_VALUE"""),45509.66666666667)</f>
        <v>45509.66667</v>
      </c>
      <c r="N150" s="1">
        <f>IFERROR(__xludf.DUMMYFUNCTION("""COMPUTED_VALUE"""),7.6959116E7)</f>
        <v>76959116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IFERROR(__xludf.DUMMYFUNCTION("""COMPUTED_VALUE"""),620.63)</f>
        <v>620.63</v>
      </c>
      <c r="D151" s="2">
        <f>IFERROR(__xludf.DUMMYFUNCTION("""COMPUTED_VALUE"""),45510.66666666667)</f>
        <v>45510.66667</v>
      </c>
      <c r="E151" s="1">
        <f>IFERROR(__xludf.DUMMYFUNCTION("""COMPUTED_VALUE"""),626.64)</f>
        <v>626.64</v>
      </c>
      <c r="G151" s="2">
        <f>IFERROR(__xludf.DUMMYFUNCTION("""COMPUTED_VALUE"""),45510.66666666667)</f>
        <v>45510.66667</v>
      </c>
      <c r="H151" s="1">
        <f>IFERROR(__xludf.DUMMYFUNCTION("""COMPUTED_VALUE"""),617.41)</f>
        <v>617.41</v>
      </c>
      <c r="J151" s="2">
        <f>IFERROR(__xludf.DUMMYFUNCTION("""COMPUTED_VALUE"""),45510.66666666667)</f>
        <v>45510.66667</v>
      </c>
      <c r="K151" s="1">
        <f>IFERROR(__xludf.DUMMYFUNCTION("""COMPUTED_VALUE"""),617.47)</f>
        <v>617.47</v>
      </c>
      <c r="M151" s="2">
        <f>IFERROR(__xludf.DUMMYFUNCTION("""COMPUTED_VALUE"""),45510.66666666667)</f>
        <v>45510.66667</v>
      </c>
      <c r="N151" s="1">
        <f>IFERROR(__xludf.DUMMYFUNCTION("""COMPUTED_VALUE"""),5.3565851E7)</f>
        <v>53565851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IFERROR(__xludf.DUMMYFUNCTION("""COMPUTED_VALUE"""),618.55)</f>
        <v>618.55</v>
      </c>
      <c r="D152" s="2">
        <f>IFERROR(__xludf.DUMMYFUNCTION("""COMPUTED_VALUE"""),45511.66666666667)</f>
        <v>45511.66667</v>
      </c>
      <c r="E152" s="1">
        <f>IFERROR(__xludf.DUMMYFUNCTION("""COMPUTED_VALUE"""),627.19)</f>
        <v>627.19</v>
      </c>
      <c r="G152" s="2">
        <f>IFERROR(__xludf.DUMMYFUNCTION("""COMPUTED_VALUE"""),45511.66666666667)</f>
        <v>45511.66667</v>
      </c>
      <c r="H152" s="1">
        <f>IFERROR(__xludf.DUMMYFUNCTION("""COMPUTED_VALUE"""),617.42)</f>
        <v>617.42</v>
      </c>
      <c r="J152" s="2">
        <f>IFERROR(__xludf.DUMMYFUNCTION("""COMPUTED_VALUE"""),45511.66666666667)</f>
        <v>45511.66667</v>
      </c>
      <c r="K152" s="1">
        <f>IFERROR(__xludf.DUMMYFUNCTION("""COMPUTED_VALUE"""),621.16)</f>
        <v>621.16</v>
      </c>
      <c r="M152" s="2">
        <f>IFERROR(__xludf.DUMMYFUNCTION("""COMPUTED_VALUE"""),45511.66666666667)</f>
        <v>45511.66667</v>
      </c>
      <c r="N152" s="1">
        <f>IFERROR(__xludf.DUMMYFUNCTION("""COMPUTED_VALUE"""),4.553502E7)</f>
        <v>45535020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IFERROR(__xludf.DUMMYFUNCTION("""COMPUTED_VALUE"""),618.37)</f>
        <v>618.37</v>
      </c>
      <c r="D153" s="2">
        <f>IFERROR(__xludf.DUMMYFUNCTION("""COMPUTED_VALUE"""),45512.66666666667)</f>
        <v>45512.66667</v>
      </c>
      <c r="E153" s="1">
        <f>IFERROR(__xludf.DUMMYFUNCTION("""COMPUTED_VALUE"""),629.33)</f>
        <v>629.33</v>
      </c>
      <c r="G153" s="2">
        <f>IFERROR(__xludf.DUMMYFUNCTION("""COMPUTED_VALUE"""),45512.66666666667)</f>
        <v>45512.66667</v>
      </c>
      <c r="H153" s="1">
        <f>IFERROR(__xludf.DUMMYFUNCTION("""COMPUTED_VALUE"""),618.35)</f>
        <v>618.35</v>
      </c>
      <c r="J153" s="2">
        <f>IFERROR(__xludf.DUMMYFUNCTION("""COMPUTED_VALUE"""),45512.66666666667)</f>
        <v>45512.66667</v>
      </c>
      <c r="K153" s="1">
        <f>IFERROR(__xludf.DUMMYFUNCTION("""COMPUTED_VALUE"""),627.36)</f>
        <v>627.36</v>
      </c>
      <c r="M153" s="2">
        <f>IFERROR(__xludf.DUMMYFUNCTION("""COMPUTED_VALUE"""),45512.66666666667)</f>
        <v>45512.66667</v>
      </c>
      <c r="N153" s="1">
        <f>IFERROR(__xludf.DUMMYFUNCTION("""COMPUTED_VALUE"""),3.6883137E7)</f>
        <v>36883137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IFERROR(__xludf.DUMMYFUNCTION("""COMPUTED_VALUE"""),626.33)</f>
        <v>626.33</v>
      </c>
      <c r="D154" s="2">
        <f>IFERROR(__xludf.DUMMYFUNCTION("""COMPUTED_VALUE"""),45513.66666666667)</f>
        <v>45513.66667</v>
      </c>
      <c r="E154" s="1">
        <f>IFERROR(__xludf.DUMMYFUNCTION("""COMPUTED_VALUE"""),626.89)</f>
        <v>626.89</v>
      </c>
      <c r="G154" s="2">
        <f>IFERROR(__xludf.DUMMYFUNCTION("""COMPUTED_VALUE"""),45513.66666666667)</f>
        <v>45513.66667</v>
      </c>
      <c r="H154" s="1">
        <f>IFERROR(__xludf.DUMMYFUNCTION("""COMPUTED_VALUE"""),621.22)</f>
        <v>621.22</v>
      </c>
      <c r="J154" s="2">
        <f>IFERROR(__xludf.DUMMYFUNCTION("""COMPUTED_VALUE"""),45513.66666666667)</f>
        <v>45513.66667</v>
      </c>
      <c r="K154" s="1">
        <f>IFERROR(__xludf.DUMMYFUNCTION("""COMPUTED_VALUE"""),626.21)</f>
        <v>626.21</v>
      </c>
      <c r="M154" s="2">
        <f>IFERROR(__xludf.DUMMYFUNCTION("""COMPUTED_VALUE"""),45513.66666666667)</f>
        <v>45513.66667</v>
      </c>
      <c r="N154" s="1">
        <f>IFERROR(__xludf.DUMMYFUNCTION("""COMPUTED_VALUE"""),3.3058086E7)</f>
        <v>33058086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IFERROR(__xludf.DUMMYFUNCTION("""COMPUTED_VALUE"""),625.6)</f>
        <v>625.6</v>
      </c>
      <c r="D155" s="2">
        <f>IFERROR(__xludf.DUMMYFUNCTION("""COMPUTED_VALUE"""),45516.66666666667)</f>
        <v>45516.66667</v>
      </c>
      <c r="E155" s="1">
        <f>IFERROR(__xludf.DUMMYFUNCTION("""COMPUTED_VALUE"""),625.6)</f>
        <v>625.6</v>
      </c>
      <c r="G155" s="2">
        <f>IFERROR(__xludf.DUMMYFUNCTION("""COMPUTED_VALUE"""),45516.66666666667)</f>
        <v>45516.66667</v>
      </c>
      <c r="H155" s="1">
        <f>IFERROR(__xludf.DUMMYFUNCTION("""COMPUTED_VALUE"""),616.7)</f>
        <v>616.7</v>
      </c>
      <c r="J155" s="2">
        <f>IFERROR(__xludf.DUMMYFUNCTION("""COMPUTED_VALUE"""),45516.66666666667)</f>
        <v>45516.66667</v>
      </c>
      <c r="K155" s="1">
        <f>IFERROR(__xludf.DUMMYFUNCTION("""COMPUTED_VALUE"""),617.68)</f>
        <v>617.68</v>
      </c>
      <c r="M155" s="2">
        <f>IFERROR(__xludf.DUMMYFUNCTION("""COMPUTED_VALUE"""),45516.66666666667)</f>
        <v>45516.66667</v>
      </c>
      <c r="N155" s="1">
        <f>IFERROR(__xludf.DUMMYFUNCTION("""COMPUTED_VALUE"""),4.3403064E7)</f>
        <v>43403064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IFERROR(__xludf.DUMMYFUNCTION("""COMPUTED_VALUE"""),619.05)</f>
        <v>619.05</v>
      </c>
      <c r="D156" s="2">
        <f>IFERROR(__xludf.DUMMYFUNCTION("""COMPUTED_VALUE"""),45517.66666666667)</f>
        <v>45517.66667</v>
      </c>
      <c r="E156" s="1">
        <f>IFERROR(__xludf.DUMMYFUNCTION("""COMPUTED_VALUE"""),626.03)</f>
        <v>626.03</v>
      </c>
      <c r="G156" s="2">
        <f>IFERROR(__xludf.DUMMYFUNCTION("""COMPUTED_VALUE"""),45517.66666666667)</f>
        <v>45517.66667</v>
      </c>
      <c r="H156" s="1">
        <f>IFERROR(__xludf.DUMMYFUNCTION("""COMPUTED_VALUE"""),618.67)</f>
        <v>618.67</v>
      </c>
      <c r="J156" s="2">
        <f>IFERROR(__xludf.DUMMYFUNCTION("""COMPUTED_VALUE"""),45517.66666666667)</f>
        <v>45517.66667</v>
      </c>
      <c r="K156" s="1">
        <f>IFERROR(__xludf.DUMMYFUNCTION("""COMPUTED_VALUE"""),625.15)</f>
        <v>625.15</v>
      </c>
      <c r="M156" s="2">
        <f>IFERROR(__xludf.DUMMYFUNCTION("""COMPUTED_VALUE"""),45517.66666666667)</f>
        <v>45517.66667</v>
      </c>
      <c r="N156" s="1">
        <f>IFERROR(__xludf.DUMMYFUNCTION("""COMPUTED_VALUE"""),3.5807305E7)</f>
        <v>35807305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IFERROR(__xludf.DUMMYFUNCTION("""COMPUTED_VALUE"""),629.97)</f>
        <v>629.97</v>
      </c>
      <c r="D157" s="2">
        <f>IFERROR(__xludf.DUMMYFUNCTION("""COMPUTED_VALUE"""),45518.66666666667)</f>
        <v>45518.66667</v>
      </c>
      <c r="E157" s="1">
        <f>IFERROR(__xludf.DUMMYFUNCTION("""COMPUTED_VALUE"""),637.98)</f>
        <v>637.98</v>
      </c>
      <c r="G157" s="2">
        <f>IFERROR(__xludf.DUMMYFUNCTION("""COMPUTED_VALUE"""),45518.66666666667)</f>
        <v>45518.66667</v>
      </c>
      <c r="H157" s="1">
        <f>IFERROR(__xludf.DUMMYFUNCTION("""COMPUTED_VALUE"""),629.24)</f>
        <v>629.24</v>
      </c>
      <c r="J157" s="2">
        <f>IFERROR(__xludf.DUMMYFUNCTION("""COMPUTED_VALUE"""),45518.66666666667)</f>
        <v>45518.66667</v>
      </c>
      <c r="K157" s="1">
        <f>IFERROR(__xludf.DUMMYFUNCTION("""COMPUTED_VALUE"""),634.46)</f>
        <v>634.46</v>
      </c>
      <c r="M157" s="2">
        <f>IFERROR(__xludf.DUMMYFUNCTION("""COMPUTED_VALUE"""),45518.66666666667)</f>
        <v>45518.66667</v>
      </c>
      <c r="N157" s="1">
        <f>IFERROR(__xludf.DUMMYFUNCTION("""COMPUTED_VALUE"""),8.4508865E7)</f>
        <v>84508865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IFERROR(__xludf.DUMMYFUNCTION("""COMPUTED_VALUE"""),635.14)</f>
        <v>635.14</v>
      </c>
      <c r="D158" s="2">
        <f>IFERROR(__xludf.DUMMYFUNCTION("""COMPUTED_VALUE"""),45519.66666666667)</f>
        <v>45519.66667</v>
      </c>
      <c r="E158" s="1">
        <f>IFERROR(__xludf.DUMMYFUNCTION("""COMPUTED_VALUE"""),636.08)</f>
        <v>636.08</v>
      </c>
      <c r="G158" s="2">
        <f>IFERROR(__xludf.DUMMYFUNCTION("""COMPUTED_VALUE"""),45519.66666666667)</f>
        <v>45519.66667</v>
      </c>
      <c r="H158" s="1">
        <f>IFERROR(__xludf.DUMMYFUNCTION("""COMPUTED_VALUE"""),627.06)</f>
        <v>627.06</v>
      </c>
      <c r="J158" s="2">
        <f>IFERROR(__xludf.DUMMYFUNCTION("""COMPUTED_VALUE"""),45519.66666666667)</f>
        <v>45519.66667</v>
      </c>
      <c r="K158" s="1">
        <f>IFERROR(__xludf.DUMMYFUNCTION("""COMPUTED_VALUE"""),627.47)</f>
        <v>627.47</v>
      </c>
      <c r="M158" s="2">
        <f>IFERROR(__xludf.DUMMYFUNCTION("""COMPUTED_VALUE"""),45519.66666666667)</f>
        <v>45519.66667</v>
      </c>
      <c r="N158" s="1">
        <f>IFERROR(__xludf.DUMMYFUNCTION("""COMPUTED_VALUE"""),4.9881075E7)</f>
        <v>49881075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IFERROR(__xludf.DUMMYFUNCTION("""COMPUTED_VALUE"""),627.02)</f>
        <v>627.02</v>
      </c>
      <c r="D159" s="2">
        <f>IFERROR(__xludf.DUMMYFUNCTION("""COMPUTED_VALUE"""),45520.66666666667)</f>
        <v>45520.66667</v>
      </c>
      <c r="E159" s="1">
        <f>IFERROR(__xludf.DUMMYFUNCTION("""COMPUTED_VALUE"""),629.08)</f>
        <v>629.08</v>
      </c>
      <c r="G159" s="2">
        <f>IFERROR(__xludf.DUMMYFUNCTION("""COMPUTED_VALUE"""),45520.66666666667)</f>
        <v>45520.66667</v>
      </c>
      <c r="H159" s="1">
        <f>IFERROR(__xludf.DUMMYFUNCTION("""COMPUTED_VALUE"""),623.89)</f>
        <v>623.89</v>
      </c>
      <c r="J159" s="2">
        <f>IFERROR(__xludf.DUMMYFUNCTION("""COMPUTED_VALUE"""),45520.66666666667)</f>
        <v>45520.66667</v>
      </c>
      <c r="K159" s="1">
        <f>IFERROR(__xludf.DUMMYFUNCTION("""COMPUTED_VALUE"""),627.83)</f>
        <v>627.83</v>
      </c>
      <c r="M159" s="2">
        <f>IFERROR(__xludf.DUMMYFUNCTION("""COMPUTED_VALUE"""),45520.66666666667)</f>
        <v>45520.66667</v>
      </c>
      <c r="N159" s="1">
        <f>IFERROR(__xludf.DUMMYFUNCTION("""COMPUTED_VALUE"""),4.7333749E7)</f>
        <v>47333749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IFERROR(__xludf.DUMMYFUNCTION("""COMPUTED_VALUE"""),629.41)</f>
        <v>629.41</v>
      </c>
      <c r="D160" s="2">
        <f>IFERROR(__xludf.DUMMYFUNCTION("""COMPUTED_VALUE"""),45523.66666666667)</f>
        <v>45523.66667</v>
      </c>
      <c r="E160" s="1">
        <f>IFERROR(__xludf.DUMMYFUNCTION("""COMPUTED_VALUE"""),636.45)</f>
        <v>636.45</v>
      </c>
      <c r="G160" s="2">
        <f>IFERROR(__xludf.DUMMYFUNCTION("""COMPUTED_VALUE"""),45523.66666666667)</f>
        <v>45523.66667</v>
      </c>
      <c r="H160" s="1">
        <f>IFERROR(__xludf.DUMMYFUNCTION("""COMPUTED_VALUE"""),628.7)</f>
        <v>628.7</v>
      </c>
      <c r="J160" s="2">
        <f>IFERROR(__xludf.DUMMYFUNCTION("""COMPUTED_VALUE"""),45523.66666666667)</f>
        <v>45523.66667</v>
      </c>
      <c r="K160" s="1">
        <f>IFERROR(__xludf.DUMMYFUNCTION("""COMPUTED_VALUE"""),635.92)</f>
        <v>635.92</v>
      </c>
      <c r="M160" s="2">
        <f>IFERROR(__xludf.DUMMYFUNCTION("""COMPUTED_VALUE"""),45523.66666666667)</f>
        <v>45523.66667</v>
      </c>
      <c r="N160" s="1">
        <f>IFERROR(__xludf.DUMMYFUNCTION("""COMPUTED_VALUE"""),3.9567779E7)</f>
        <v>39567779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IFERROR(__xludf.DUMMYFUNCTION("""COMPUTED_VALUE"""),635.27)</f>
        <v>635.27</v>
      </c>
      <c r="D161" s="2">
        <f>IFERROR(__xludf.DUMMYFUNCTION("""COMPUTED_VALUE"""),45524.66666666667)</f>
        <v>45524.66667</v>
      </c>
      <c r="E161" s="1">
        <f>IFERROR(__xludf.DUMMYFUNCTION("""COMPUTED_VALUE"""),636.85)</f>
        <v>636.85</v>
      </c>
      <c r="G161" s="2">
        <f>IFERROR(__xludf.DUMMYFUNCTION("""COMPUTED_VALUE"""),45524.66666666667)</f>
        <v>45524.66667</v>
      </c>
      <c r="H161" s="1">
        <f>IFERROR(__xludf.DUMMYFUNCTION("""COMPUTED_VALUE"""),632.74)</f>
        <v>632.74</v>
      </c>
      <c r="J161" s="2">
        <f>IFERROR(__xludf.DUMMYFUNCTION("""COMPUTED_VALUE"""),45524.66666666667)</f>
        <v>45524.66667</v>
      </c>
      <c r="K161" s="1">
        <f>IFERROR(__xludf.DUMMYFUNCTION("""COMPUTED_VALUE"""),635.85)</f>
        <v>635.85</v>
      </c>
      <c r="M161" s="2">
        <f>IFERROR(__xludf.DUMMYFUNCTION("""COMPUTED_VALUE"""),45524.66666666667)</f>
        <v>45524.66667</v>
      </c>
      <c r="N161" s="1">
        <f>IFERROR(__xludf.DUMMYFUNCTION("""COMPUTED_VALUE"""),3.8429097E7)</f>
        <v>38429097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IFERROR(__xludf.DUMMYFUNCTION("""COMPUTED_VALUE"""),637.33)</f>
        <v>637.33</v>
      </c>
      <c r="D162" s="2">
        <f>IFERROR(__xludf.DUMMYFUNCTION("""COMPUTED_VALUE"""),45525.66666666667)</f>
        <v>45525.66667</v>
      </c>
      <c r="E162" s="1">
        <f>IFERROR(__xludf.DUMMYFUNCTION("""COMPUTED_VALUE"""),641.84)</f>
        <v>641.84</v>
      </c>
      <c r="G162" s="2">
        <f>IFERROR(__xludf.DUMMYFUNCTION("""COMPUTED_VALUE"""),45525.66666666667)</f>
        <v>45525.66667</v>
      </c>
      <c r="H162" s="1">
        <f>IFERROR(__xludf.DUMMYFUNCTION("""COMPUTED_VALUE"""),636.34)</f>
        <v>636.34</v>
      </c>
      <c r="J162" s="2">
        <f>IFERROR(__xludf.DUMMYFUNCTION("""COMPUTED_VALUE"""),45525.66666666667)</f>
        <v>45525.66667</v>
      </c>
      <c r="K162" s="1">
        <f>IFERROR(__xludf.DUMMYFUNCTION("""COMPUTED_VALUE"""),638.1)</f>
        <v>638.1</v>
      </c>
      <c r="M162" s="2">
        <f>IFERROR(__xludf.DUMMYFUNCTION("""COMPUTED_VALUE"""),45525.66666666667)</f>
        <v>45525.66667</v>
      </c>
      <c r="N162" s="1">
        <f>IFERROR(__xludf.DUMMYFUNCTION("""COMPUTED_VALUE"""),3.4707976E7)</f>
        <v>34707976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IFERROR(__xludf.DUMMYFUNCTION("""COMPUTED_VALUE"""),639.29)</f>
        <v>639.29</v>
      </c>
      <c r="D163" s="2">
        <f>IFERROR(__xludf.DUMMYFUNCTION("""COMPUTED_VALUE"""),45526.66666666667)</f>
        <v>45526.66667</v>
      </c>
      <c r="E163" s="1">
        <f>IFERROR(__xludf.DUMMYFUNCTION("""COMPUTED_VALUE"""),639.29)</f>
        <v>639.29</v>
      </c>
      <c r="G163" s="2">
        <f>IFERROR(__xludf.DUMMYFUNCTION("""COMPUTED_VALUE"""),45526.66666666667)</f>
        <v>45526.66667</v>
      </c>
      <c r="H163" s="1">
        <f>IFERROR(__xludf.DUMMYFUNCTION("""COMPUTED_VALUE"""),632.34)</f>
        <v>632.34</v>
      </c>
      <c r="J163" s="2">
        <f>IFERROR(__xludf.DUMMYFUNCTION("""COMPUTED_VALUE"""),45526.66666666667)</f>
        <v>45526.66667</v>
      </c>
      <c r="K163" s="1">
        <f>IFERROR(__xludf.DUMMYFUNCTION("""COMPUTED_VALUE"""),635.27)</f>
        <v>635.27</v>
      </c>
      <c r="M163" s="2">
        <f>IFERROR(__xludf.DUMMYFUNCTION("""COMPUTED_VALUE"""),45526.66666666667)</f>
        <v>45526.66667</v>
      </c>
      <c r="N163" s="1">
        <f>IFERROR(__xludf.DUMMYFUNCTION("""COMPUTED_VALUE"""),3.7357924E7)</f>
        <v>37357924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IFERROR(__xludf.DUMMYFUNCTION("""COMPUTED_VALUE"""),636.92)</f>
        <v>636.92</v>
      </c>
      <c r="D164" s="2">
        <f>IFERROR(__xludf.DUMMYFUNCTION("""COMPUTED_VALUE"""),45527.66666666667)</f>
        <v>45527.66667</v>
      </c>
      <c r="E164" s="1">
        <f>IFERROR(__xludf.DUMMYFUNCTION("""COMPUTED_VALUE"""),639.06)</f>
        <v>639.06</v>
      </c>
      <c r="G164" s="2">
        <f>IFERROR(__xludf.DUMMYFUNCTION("""COMPUTED_VALUE"""),45527.66666666667)</f>
        <v>45527.66667</v>
      </c>
      <c r="H164" s="1">
        <f>IFERROR(__xludf.DUMMYFUNCTION("""COMPUTED_VALUE"""),635.07)</f>
        <v>635.07</v>
      </c>
      <c r="J164" s="2">
        <f>IFERROR(__xludf.DUMMYFUNCTION("""COMPUTED_VALUE"""),45527.66666666667)</f>
        <v>45527.66667</v>
      </c>
      <c r="K164" s="1">
        <f>IFERROR(__xludf.DUMMYFUNCTION("""COMPUTED_VALUE"""),638.74)</f>
        <v>638.74</v>
      </c>
      <c r="M164" s="2">
        <f>IFERROR(__xludf.DUMMYFUNCTION("""COMPUTED_VALUE"""),45527.66666666667)</f>
        <v>45527.66667</v>
      </c>
      <c r="N164" s="1">
        <f>IFERROR(__xludf.DUMMYFUNCTION("""COMPUTED_VALUE"""),3.2587914E7)</f>
        <v>32587914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IFERROR(__xludf.DUMMYFUNCTION("""COMPUTED_VALUE"""),639.23)</f>
        <v>639.23</v>
      </c>
      <c r="D165" s="2">
        <f>IFERROR(__xludf.DUMMYFUNCTION("""COMPUTED_VALUE"""),45530.66666666667)</f>
        <v>45530.66667</v>
      </c>
      <c r="E165" s="1">
        <f>IFERROR(__xludf.DUMMYFUNCTION("""COMPUTED_VALUE"""),645.37)</f>
        <v>645.37</v>
      </c>
      <c r="G165" s="2">
        <f>IFERROR(__xludf.DUMMYFUNCTION("""COMPUTED_VALUE"""),45530.66666666667)</f>
        <v>45530.66667</v>
      </c>
      <c r="H165" s="1">
        <f>IFERROR(__xludf.DUMMYFUNCTION("""COMPUTED_VALUE"""),639.23)</f>
        <v>639.23</v>
      </c>
      <c r="J165" s="2">
        <f>IFERROR(__xludf.DUMMYFUNCTION("""COMPUTED_VALUE"""),45530.66666666667)</f>
        <v>45530.66667</v>
      </c>
      <c r="K165" s="1">
        <f>IFERROR(__xludf.DUMMYFUNCTION("""COMPUTED_VALUE"""),639.8)</f>
        <v>639.8</v>
      </c>
      <c r="M165" s="2">
        <f>IFERROR(__xludf.DUMMYFUNCTION("""COMPUTED_VALUE"""),45530.66666666667)</f>
        <v>45530.66667</v>
      </c>
      <c r="N165" s="1">
        <f>IFERROR(__xludf.DUMMYFUNCTION("""COMPUTED_VALUE"""),3.3088642E7)</f>
        <v>33088642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IFERROR(__xludf.DUMMYFUNCTION("""COMPUTED_VALUE"""),640.23)</f>
        <v>640.23</v>
      </c>
      <c r="D166" s="2">
        <f>IFERROR(__xludf.DUMMYFUNCTION("""COMPUTED_VALUE"""),45531.66666666667)</f>
        <v>45531.66667</v>
      </c>
      <c r="E166" s="1">
        <f>IFERROR(__xludf.DUMMYFUNCTION("""COMPUTED_VALUE"""),642.37)</f>
        <v>642.37</v>
      </c>
      <c r="G166" s="2">
        <f>IFERROR(__xludf.DUMMYFUNCTION("""COMPUTED_VALUE"""),45531.66666666667)</f>
        <v>45531.66667</v>
      </c>
      <c r="H166" s="1">
        <f>IFERROR(__xludf.DUMMYFUNCTION("""COMPUTED_VALUE"""),636.26)</f>
        <v>636.26</v>
      </c>
      <c r="J166" s="2">
        <f>IFERROR(__xludf.DUMMYFUNCTION("""COMPUTED_VALUE"""),45531.66666666667)</f>
        <v>45531.66667</v>
      </c>
      <c r="K166" s="1">
        <f>IFERROR(__xludf.DUMMYFUNCTION("""COMPUTED_VALUE"""),637.15)</f>
        <v>637.15</v>
      </c>
      <c r="M166" s="2">
        <f>IFERROR(__xludf.DUMMYFUNCTION("""COMPUTED_VALUE"""),45531.66666666667)</f>
        <v>45531.66667</v>
      </c>
      <c r="N166" s="1">
        <f>IFERROR(__xludf.DUMMYFUNCTION("""COMPUTED_VALUE"""),3.3093934E7)</f>
        <v>33093934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IFERROR(__xludf.DUMMYFUNCTION("""COMPUTED_VALUE"""),635.06)</f>
        <v>635.06</v>
      </c>
      <c r="D167" s="2">
        <f>IFERROR(__xludf.DUMMYFUNCTION("""COMPUTED_VALUE"""),45532.66666666667)</f>
        <v>45532.66667</v>
      </c>
      <c r="E167" s="1">
        <f>IFERROR(__xludf.DUMMYFUNCTION("""COMPUTED_VALUE"""),639.79)</f>
        <v>639.79</v>
      </c>
      <c r="G167" s="2">
        <f>IFERROR(__xludf.DUMMYFUNCTION("""COMPUTED_VALUE"""),45532.66666666667)</f>
        <v>45532.66667</v>
      </c>
      <c r="H167" s="1">
        <f>IFERROR(__xludf.DUMMYFUNCTION("""COMPUTED_VALUE"""),633.26)</f>
        <v>633.26</v>
      </c>
      <c r="J167" s="2">
        <f>IFERROR(__xludf.DUMMYFUNCTION("""COMPUTED_VALUE"""),45532.66666666667)</f>
        <v>45532.66667</v>
      </c>
      <c r="K167" s="1">
        <f>IFERROR(__xludf.DUMMYFUNCTION("""COMPUTED_VALUE"""),637.62)</f>
        <v>637.62</v>
      </c>
      <c r="M167" s="2">
        <f>IFERROR(__xludf.DUMMYFUNCTION("""COMPUTED_VALUE"""),45532.66666666667)</f>
        <v>45532.66667</v>
      </c>
      <c r="N167" s="1">
        <f>IFERROR(__xludf.DUMMYFUNCTION("""COMPUTED_VALUE"""),3.9111667E7)</f>
        <v>39111667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IFERROR(__xludf.DUMMYFUNCTION("""COMPUTED_VALUE"""),638.62)</f>
        <v>638.62</v>
      </c>
      <c r="D168" s="2">
        <f>IFERROR(__xludf.DUMMYFUNCTION("""COMPUTED_VALUE"""),45533.66666666667)</f>
        <v>45533.66667</v>
      </c>
      <c r="E168" s="1">
        <f>IFERROR(__xludf.DUMMYFUNCTION("""COMPUTED_VALUE"""),638.62)</f>
        <v>638.62</v>
      </c>
      <c r="G168" s="2">
        <f>IFERROR(__xludf.DUMMYFUNCTION("""COMPUTED_VALUE"""),45533.66666666667)</f>
        <v>45533.66667</v>
      </c>
      <c r="H168" s="1">
        <f>IFERROR(__xludf.DUMMYFUNCTION("""COMPUTED_VALUE"""),631.02)</f>
        <v>631.02</v>
      </c>
      <c r="J168" s="2">
        <f>IFERROR(__xludf.DUMMYFUNCTION("""COMPUTED_VALUE"""),45533.66666666667)</f>
        <v>45533.66667</v>
      </c>
      <c r="K168" s="1">
        <f>IFERROR(__xludf.DUMMYFUNCTION("""COMPUTED_VALUE"""),633.73)</f>
        <v>633.73</v>
      </c>
      <c r="M168" s="2">
        <f>IFERROR(__xludf.DUMMYFUNCTION("""COMPUTED_VALUE"""),45533.66666666667)</f>
        <v>45533.66667</v>
      </c>
      <c r="N168" s="1">
        <f>IFERROR(__xludf.DUMMYFUNCTION("""COMPUTED_VALUE"""),3.7551903E7)</f>
        <v>37551903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IFERROR(__xludf.DUMMYFUNCTION("""COMPUTED_VALUE"""),634.37)</f>
        <v>634.37</v>
      </c>
      <c r="D169" s="2">
        <f>IFERROR(__xludf.DUMMYFUNCTION("""COMPUTED_VALUE"""),45534.66666666667)</f>
        <v>45534.66667</v>
      </c>
      <c r="E169" s="1">
        <f>IFERROR(__xludf.DUMMYFUNCTION("""COMPUTED_VALUE"""),639.78)</f>
        <v>639.78</v>
      </c>
      <c r="G169" s="2">
        <f>IFERROR(__xludf.DUMMYFUNCTION("""COMPUTED_VALUE"""),45534.66666666667)</f>
        <v>45534.66667</v>
      </c>
      <c r="H169" s="1">
        <f>IFERROR(__xludf.DUMMYFUNCTION("""COMPUTED_VALUE"""),633.18)</f>
        <v>633.18</v>
      </c>
      <c r="J169" s="2">
        <f>IFERROR(__xludf.DUMMYFUNCTION("""COMPUTED_VALUE"""),45534.66666666667)</f>
        <v>45534.66667</v>
      </c>
      <c r="K169" s="1">
        <f>IFERROR(__xludf.DUMMYFUNCTION("""COMPUTED_VALUE"""),639.73)</f>
        <v>639.73</v>
      </c>
      <c r="M169" s="2">
        <f>IFERROR(__xludf.DUMMYFUNCTION("""COMPUTED_VALUE"""),45534.66666666667)</f>
        <v>45534.66667</v>
      </c>
      <c r="N169" s="1">
        <f>IFERROR(__xludf.DUMMYFUNCTION("""COMPUTED_VALUE"""),4.7643215E7)</f>
        <v>47643215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IFERROR(__xludf.DUMMYFUNCTION("""COMPUTED_VALUE"""),639.35)</f>
        <v>639.35</v>
      </c>
      <c r="D170" s="2">
        <f>IFERROR(__xludf.DUMMYFUNCTION("""COMPUTED_VALUE"""),45538.66666666667)</f>
        <v>45538.66667</v>
      </c>
      <c r="E170" s="1">
        <f>IFERROR(__xludf.DUMMYFUNCTION("""COMPUTED_VALUE"""),646.84)</f>
        <v>646.84</v>
      </c>
      <c r="G170" s="2">
        <f>IFERROR(__xludf.DUMMYFUNCTION("""COMPUTED_VALUE"""),45538.66666666667)</f>
        <v>45538.66667</v>
      </c>
      <c r="H170" s="1">
        <f>IFERROR(__xludf.DUMMYFUNCTION("""COMPUTED_VALUE"""),635.98)</f>
        <v>635.98</v>
      </c>
      <c r="J170" s="2">
        <f>IFERROR(__xludf.DUMMYFUNCTION("""COMPUTED_VALUE"""),45538.66666666667)</f>
        <v>45538.66667</v>
      </c>
      <c r="K170" s="1">
        <f>IFERROR(__xludf.DUMMYFUNCTION("""COMPUTED_VALUE"""),645.83)</f>
        <v>645.83</v>
      </c>
      <c r="M170" s="2">
        <f>IFERROR(__xludf.DUMMYFUNCTION("""COMPUTED_VALUE"""),45538.66666666667)</f>
        <v>45538.66667</v>
      </c>
      <c r="N170" s="1">
        <f>IFERROR(__xludf.DUMMYFUNCTION("""COMPUTED_VALUE"""),4.795147E7)</f>
        <v>47951470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IFERROR(__xludf.DUMMYFUNCTION("""COMPUTED_VALUE"""),646.89)</f>
        <v>646.89</v>
      </c>
      <c r="D171" s="2">
        <f>IFERROR(__xludf.DUMMYFUNCTION("""COMPUTED_VALUE"""),45539.66666666667)</f>
        <v>45539.66667</v>
      </c>
      <c r="E171" s="1">
        <f>IFERROR(__xludf.DUMMYFUNCTION("""COMPUTED_VALUE"""),657.67)</f>
        <v>657.67</v>
      </c>
      <c r="G171" s="2">
        <f>IFERROR(__xludf.DUMMYFUNCTION("""COMPUTED_VALUE"""),45539.66666666667)</f>
        <v>45539.66667</v>
      </c>
      <c r="H171" s="1">
        <f>IFERROR(__xludf.DUMMYFUNCTION("""COMPUTED_VALUE"""),646.39)</f>
        <v>646.39</v>
      </c>
      <c r="J171" s="2">
        <f>IFERROR(__xludf.DUMMYFUNCTION("""COMPUTED_VALUE"""),45539.66666666667)</f>
        <v>45539.66667</v>
      </c>
      <c r="K171" s="1">
        <f>IFERROR(__xludf.DUMMYFUNCTION("""COMPUTED_VALUE"""),657.11)</f>
        <v>657.11</v>
      </c>
      <c r="M171" s="2">
        <f>IFERROR(__xludf.DUMMYFUNCTION("""COMPUTED_VALUE"""),45539.66666666667)</f>
        <v>45539.66667</v>
      </c>
      <c r="N171" s="1">
        <f>IFERROR(__xludf.DUMMYFUNCTION("""COMPUTED_VALUE"""),4.897829E7)</f>
        <v>48978290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IFERROR(__xludf.DUMMYFUNCTION("""COMPUTED_VALUE"""),658.94)</f>
        <v>658.94</v>
      </c>
      <c r="D172" s="2">
        <f>IFERROR(__xludf.DUMMYFUNCTION("""COMPUTED_VALUE"""),45540.66666666667)</f>
        <v>45540.66667</v>
      </c>
      <c r="E172" s="1">
        <f>IFERROR(__xludf.DUMMYFUNCTION("""COMPUTED_VALUE"""),661.65)</f>
        <v>661.65</v>
      </c>
      <c r="G172" s="2">
        <f>IFERROR(__xludf.DUMMYFUNCTION("""COMPUTED_VALUE"""),45540.66666666667)</f>
        <v>45540.66667</v>
      </c>
      <c r="H172" s="1">
        <f>IFERROR(__xludf.DUMMYFUNCTION("""COMPUTED_VALUE"""),656.72)</f>
        <v>656.72</v>
      </c>
      <c r="J172" s="2">
        <f>IFERROR(__xludf.DUMMYFUNCTION("""COMPUTED_VALUE"""),45540.66666666667)</f>
        <v>45540.66667</v>
      </c>
      <c r="K172" s="1">
        <f>IFERROR(__xludf.DUMMYFUNCTION("""COMPUTED_VALUE"""),658.83)</f>
        <v>658.83</v>
      </c>
      <c r="M172" s="2">
        <f>IFERROR(__xludf.DUMMYFUNCTION("""COMPUTED_VALUE"""),45540.66666666667)</f>
        <v>45540.66667</v>
      </c>
      <c r="N172" s="1">
        <f>IFERROR(__xludf.DUMMYFUNCTION("""COMPUTED_VALUE"""),4.6660831E7)</f>
        <v>46660831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IFERROR(__xludf.DUMMYFUNCTION("""COMPUTED_VALUE"""),659.13)</f>
        <v>659.13</v>
      </c>
      <c r="D173" s="2">
        <f>IFERROR(__xludf.DUMMYFUNCTION("""COMPUTED_VALUE"""),45541.66666666667)</f>
        <v>45541.66667</v>
      </c>
      <c r="E173" s="1">
        <f>IFERROR(__xludf.DUMMYFUNCTION("""COMPUTED_VALUE"""),664.54)</f>
        <v>664.54</v>
      </c>
      <c r="G173" s="2">
        <f>IFERROR(__xludf.DUMMYFUNCTION("""COMPUTED_VALUE"""),45541.66666666667)</f>
        <v>45541.66667</v>
      </c>
      <c r="H173" s="1">
        <f>IFERROR(__xludf.DUMMYFUNCTION("""COMPUTED_VALUE"""),658.61)</f>
        <v>658.61</v>
      </c>
      <c r="J173" s="2">
        <f>IFERROR(__xludf.DUMMYFUNCTION("""COMPUTED_VALUE"""),45541.66666666667)</f>
        <v>45541.66667</v>
      </c>
      <c r="K173" s="1">
        <f>IFERROR(__xludf.DUMMYFUNCTION("""COMPUTED_VALUE"""),660.77)</f>
        <v>660.77</v>
      </c>
      <c r="M173" s="2">
        <f>IFERROR(__xludf.DUMMYFUNCTION("""COMPUTED_VALUE"""),45541.66666666667)</f>
        <v>45541.66667</v>
      </c>
      <c r="N173" s="1">
        <f>IFERROR(__xludf.DUMMYFUNCTION("""COMPUTED_VALUE"""),4.2178586E7)</f>
        <v>42178586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IFERROR(__xludf.DUMMYFUNCTION("""COMPUTED_VALUE"""),660.91)</f>
        <v>660.91</v>
      </c>
      <c r="D174" s="2">
        <f>IFERROR(__xludf.DUMMYFUNCTION("""COMPUTED_VALUE"""),45544.66666666667)</f>
        <v>45544.66667</v>
      </c>
      <c r="E174" s="1">
        <f>IFERROR(__xludf.DUMMYFUNCTION("""COMPUTED_VALUE"""),664.83)</f>
        <v>664.83</v>
      </c>
      <c r="G174" s="2">
        <f>IFERROR(__xludf.DUMMYFUNCTION("""COMPUTED_VALUE"""),45544.66666666667)</f>
        <v>45544.66667</v>
      </c>
      <c r="H174" s="1">
        <f>IFERROR(__xludf.DUMMYFUNCTION("""COMPUTED_VALUE"""),658.79)</f>
        <v>658.79</v>
      </c>
      <c r="J174" s="2">
        <f>IFERROR(__xludf.DUMMYFUNCTION("""COMPUTED_VALUE"""),45544.66666666667)</f>
        <v>45544.66667</v>
      </c>
      <c r="K174" s="1">
        <f>IFERROR(__xludf.DUMMYFUNCTION("""COMPUTED_VALUE"""),663.33)</f>
        <v>663.33</v>
      </c>
      <c r="M174" s="2">
        <f>IFERROR(__xludf.DUMMYFUNCTION("""COMPUTED_VALUE"""),45544.66666666667)</f>
        <v>45544.66667</v>
      </c>
      <c r="N174" s="1">
        <f>IFERROR(__xludf.DUMMYFUNCTION("""COMPUTED_VALUE"""),4.3250014E7)</f>
        <v>43250014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IFERROR(__xludf.DUMMYFUNCTION("""COMPUTED_VALUE"""),664.13)</f>
        <v>664.13</v>
      </c>
      <c r="D175" s="2">
        <f>IFERROR(__xludf.DUMMYFUNCTION("""COMPUTED_VALUE"""),45545.66666666667)</f>
        <v>45545.66667</v>
      </c>
      <c r="E175" s="1">
        <f>IFERROR(__xludf.DUMMYFUNCTION("""COMPUTED_VALUE"""),667.01)</f>
        <v>667.01</v>
      </c>
      <c r="G175" s="2">
        <f>IFERROR(__xludf.DUMMYFUNCTION("""COMPUTED_VALUE"""),45545.66666666667)</f>
        <v>45545.66667</v>
      </c>
      <c r="H175" s="1">
        <f>IFERROR(__xludf.DUMMYFUNCTION("""COMPUTED_VALUE"""),657.02)</f>
        <v>657.02</v>
      </c>
      <c r="J175" s="2">
        <f>IFERROR(__xludf.DUMMYFUNCTION("""COMPUTED_VALUE"""),45545.66666666667)</f>
        <v>45545.66667</v>
      </c>
      <c r="K175" s="1">
        <f>IFERROR(__xludf.DUMMYFUNCTION("""COMPUTED_VALUE"""),658.15)</f>
        <v>658.15</v>
      </c>
      <c r="M175" s="2">
        <f>IFERROR(__xludf.DUMMYFUNCTION("""COMPUTED_VALUE"""),45545.66666666667)</f>
        <v>45545.66667</v>
      </c>
      <c r="N175" s="1">
        <f>IFERROR(__xludf.DUMMYFUNCTION("""COMPUTED_VALUE"""),3.6642334E7)</f>
        <v>36642334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IFERROR(__xludf.DUMMYFUNCTION("""COMPUTED_VALUE"""),657.26)</f>
        <v>657.26</v>
      </c>
      <c r="D176" s="2">
        <f>IFERROR(__xludf.DUMMYFUNCTION("""COMPUTED_VALUE"""),45546.66666666667)</f>
        <v>45546.66667</v>
      </c>
      <c r="E176" s="1">
        <f>IFERROR(__xludf.DUMMYFUNCTION("""COMPUTED_VALUE"""),657.26)</f>
        <v>657.26</v>
      </c>
      <c r="G176" s="2">
        <f>IFERROR(__xludf.DUMMYFUNCTION("""COMPUTED_VALUE"""),45546.66666666667)</f>
        <v>45546.66667</v>
      </c>
      <c r="H176" s="1">
        <f>IFERROR(__xludf.DUMMYFUNCTION("""COMPUTED_VALUE"""),644.59)</f>
        <v>644.59</v>
      </c>
      <c r="J176" s="2">
        <f>IFERROR(__xludf.DUMMYFUNCTION("""COMPUTED_VALUE"""),45546.66666666667)</f>
        <v>45546.66667</v>
      </c>
      <c r="K176" s="1">
        <f>IFERROR(__xludf.DUMMYFUNCTION("""COMPUTED_VALUE"""),647.69)</f>
        <v>647.69</v>
      </c>
      <c r="M176" s="2">
        <f>IFERROR(__xludf.DUMMYFUNCTION("""COMPUTED_VALUE"""),45546.66666666667)</f>
        <v>45546.66667</v>
      </c>
      <c r="N176" s="1">
        <f>IFERROR(__xludf.DUMMYFUNCTION("""COMPUTED_VALUE"""),4.4369223E7)</f>
        <v>44369223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IFERROR(__xludf.DUMMYFUNCTION("""COMPUTED_VALUE"""),646.75)</f>
        <v>646.75</v>
      </c>
      <c r="D177" s="2">
        <f>IFERROR(__xludf.DUMMYFUNCTION("""COMPUTED_VALUE"""),45547.66666666667)</f>
        <v>45547.66667</v>
      </c>
      <c r="E177" s="1">
        <f>IFERROR(__xludf.DUMMYFUNCTION("""COMPUTED_VALUE"""),650.21)</f>
        <v>650.21</v>
      </c>
      <c r="G177" s="2">
        <f>IFERROR(__xludf.DUMMYFUNCTION("""COMPUTED_VALUE"""),45547.66666666667)</f>
        <v>45547.66667</v>
      </c>
      <c r="H177" s="1">
        <f>IFERROR(__xludf.DUMMYFUNCTION("""COMPUTED_VALUE"""),643.13)</f>
        <v>643.13</v>
      </c>
      <c r="J177" s="2">
        <f>IFERROR(__xludf.DUMMYFUNCTION("""COMPUTED_VALUE"""),45547.66666666667)</f>
        <v>45547.66667</v>
      </c>
      <c r="K177" s="1">
        <f>IFERROR(__xludf.DUMMYFUNCTION("""COMPUTED_VALUE"""),649.4)</f>
        <v>649.4</v>
      </c>
      <c r="M177" s="2">
        <f>IFERROR(__xludf.DUMMYFUNCTION("""COMPUTED_VALUE"""),45547.66666666667)</f>
        <v>45547.66667</v>
      </c>
      <c r="N177" s="1">
        <f>IFERROR(__xludf.DUMMYFUNCTION("""COMPUTED_VALUE"""),3.6396386E7)</f>
        <v>36396386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IFERROR(__xludf.DUMMYFUNCTION("""COMPUTED_VALUE"""),649.65)</f>
        <v>649.65</v>
      </c>
      <c r="D178" s="2">
        <f>IFERROR(__xludf.DUMMYFUNCTION("""COMPUTED_VALUE"""),45548.66666666667)</f>
        <v>45548.66667</v>
      </c>
      <c r="E178" s="1">
        <f>IFERROR(__xludf.DUMMYFUNCTION("""COMPUTED_VALUE"""),656.41)</f>
        <v>656.41</v>
      </c>
      <c r="G178" s="2">
        <f>IFERROR(__xludf.DUMMYFUNCTION("""COMPUTED_VALUE"""),45548.66666666667)</f>
        <v>45548.66667</v>
      </c>
      <c r="H178" s="1">
        <f>IFERROR(__xludf.DUMMYFUNCTION("""COMPUTED_VALUE"""),648.82)</f>
        <v>648.82</v>
      </c>
      <c r="J178" s="2">
        <f>IFERROR(__xludf.DUMMYFUNCTION("""COMPUTED_VALUE"""),45548.66666666667)</f>
        <v>45548.66667</v>
      </c>
      <c r="K178" s="1">
        <f>IFERROR(__xludf.DUMMYFUNCTION("""COMPUTED_VALUE"""),656.04)</f>
        <v>656.04</v>
      </c>
      <c r="M178" s="2">
        <f>IFERROR(__xludf.DUMMYFUNCTION("""COMPUTED_VALUE"""),45548.66666666667)</f>
        <v>45548.66667</v>
      </c>
      <c r="N178" s="1">
        <f>IFERROR(__xludf.DUMMYFUNCTION("""COMPUTED_VALUE"""),3.2034513E7)</f>
        <v>32034513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IFERROR(__xludf.DUMMYFUNCTION("""COMPUTED_VALUE"""),659.55)</f>
        <v>659.55</v>
      </c>
      <c r="D179" s="2">
        <f>IFERROR(__xludf.DUMMYFUNCTION("""COMPUTED_VALUE"""),45551.66666666667)</f>
        <v>45551.66667</v>
      </c>
      <c r="E179" s="1">
        <f>IFERROR(__xludf.DUMMYFUNCTION("""COMPUTED_VALUE"""),664.96)</f>
        <v>664.96</v>
      </c>
      <c r="G179" s="2">
        <f>IFERROR(__xludf.DUMMYFUNCTION("""COMPUTED_VALUE"""),45551.66666666667)</f>
        <v>45551.66667</v>
      </c>
      <c r="H179" s="1">
        <f>IFERROR(__xludf.DUMMYFUNCTION("""COMPUTED_VALUE"""),658.25)</f>
        <v>658.25</v>
      </c>
      <c r="J179" s="2">
        <f>IFERROR(__xludf.DUMMYFUNCTION("""COMPUTED_VALUE"""),45551.66666666667)</f>
        <v>45551.66667</v>
      </c>
      <c r="K179" s="1">
        <f>IFERROR(__xludf.DUMMYFUNCTION("""COMPUTED_VALUE"""),659.9)</f>
        <v>659.9</v>
      </c>
      <c r="M179" s="2">
        <f>IFERROR(__xludf.DUMMYFUNCTION("""COMPUTED_VALUE"""),45551.66666666667)</f>
        <v>45551.66667</v>
      </c>
      <c r="N179" s="1">
        <f>IFERROR(__xludf.DUMMYFUNCTION("""COMPUTED_VALUE"""),3.3485712E7)</f>
        <v>33485712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IFERROR(__xludf.DUMMYFUNCTION("""COMPUTED_VALUE"""),659.21)</f>
        <v>659.21</v>
      </c>
      <c r="D180" s="2">
        <f>IFERROR(__xludf.DUMMYFUNCTION("""COMPUTED_VALUE"""),45552.66666666667)</f>
        <v>45552.66667</v>
      </c>
      <c r="E180" s="1">
        <f>IFERROR(__xludf.DUMMYFUNCTION("""COMPUTED_VALUE"""),664.01)</f>
        <v>664.01</v>
      </c>
      <c r="G180" s="2">
        <f>IFERROR(__xludf.DUMMYFUNCTION("""COMPUTED_VALUE"""),45552.66666666667)</f>
        <v>45552.66667</v>
      </c>
      <c r="H180" s="1">
        <f>IFERROR(__xludf.DUMMYFUNCTION("""COMPUTED_VALUE"""),656.61)</f>
        <v>656.61</v>
      </c>
      <c r="J180" s="2">
        <f>IFERROR(__xludf.DUMMYFUNCTION("""COMPUTED_VALUE"""),45552.66666666667)</f>
        <v>45552.66667</v>
      </c>
      <c r="K180" s="1">
        <f>IFERROR(__xludf.DUMMYFUNCTION("""COMPUTED_VALUE"""),656.99)</f>
        <v>656.99</v>
      </c>
      <c r="M180" s="2">
        <f>IFERROR(__xludf.DUMMYFUNCTION("""COMPUTED_VALUE"""),45552.66666666667)</f>
        <v>45552.66667</v>
      </c>
      <c r="N180" s="1">
        <f>IFERROR(__xludf.DUMMYFUNCTION("""COMPUTED_VALUE"""),3.3524686E7)</f>
        <v>33524686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IFERROR(__xludf.DUMMYFUNCTION("""COMPUTED_VALUE"""),653.4)</f>
        <v>653.4</v>
      </c>
      <c r="D181" s="2">
        <f>IFERROR(__xludf.DUMMYFUNCTION("""COMPUTED_VALUE"""),45553.66666666667)</f>
        <v>45553.66667</v>
      </c>
      <c r="E181" s="1">
        <f>IFERROR(__xludf.DUMMYFUNCTION("""COMPUTED_VALUE"""),662.78)</f>
        <v>662.78</v>
      </c>
      <c r="G181" s="2">
        <f>IFERROR(__xludf.DUMMYFUNCTION("""COMPUTED_VALUE"""),45553.66666666667)</f>
        <v>45553.66667</v>
      </c>
      <c r="H181" s="1">
        <f>IFERROR(__xludf.DUMMYFUNCTION("""COMPUTED_VALUE"""),652.55)</f>
        <v>652.55</v>
      </c>
      <c r="J181" s="2">
        <f>IFERROR(__xludf.DUMMYFUNCTION("""COMPUTED_VALUE"""),45553.66666666667)</f>
        <v>45553.66667</v>
      </c>
      <c r="K181" s="1">
        <f>IFERROR(__xludf.DUMMYFUNCTION("""COMPUTED_VALUE"""),657.11)</f>
        <v>657.11</v>
      </c>
      <c r="M181" s="2">
        <f>IFERROR(__xludf.DUMMYFUNCTION("""COMPUTED_VALUE"""),45553.66666666667)</f>
        <v>45553.66667</v>
      </c>
      <c r="N181" s="1">
        <f>IFERROR(__xludf.DUMMYFUNCTION("""COMPUTED_VALUE"""),3.9984172E7)</f>
        <v>39984172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IFERROR(__xludf.DUMMYFUNCTION("""COMPUTED_VALUE"""),657.01)</f>
        <v>657.01</v>
      </c>
      <c r="D182" s="2">
        <f>IFERROR(__xludf.DUMMYFUNCTION("""COMPUTED_VALUE"""),45554.66666666667)</f>
        <v>45554.66667</v>
      </c>
      <c r="E182" s="1">
        <f>IFERROR(__xludf.DUMMYFUNCTION("""COMPUTED_VALUE"""),657.27)</f>
        <v>657.27</v>
      </c>
      <c r="G182" s="2">
        <f>IFERROR(__xludf.DUMMYFUNCTION("""COMPUTED_VALUE"""),45554.66666666667)</f>
        <v>45554.66667</v>
      </c>
      <c r="H182" s="1">
        <f>IFERROR(__xludf.DUMMYFUNCTION("""COMPUTED_VALUE"""),651.68)</f>
        <v>651.68</v>
      </c>
      <c r="J182" s="2">
        <f>IFERROR(__xludf.DUMMYFUNCTION("""COMPUTED_VALUE"""),45554.66666666667)</f>
        <v>45554.66667</v>
      </c>
      <c r="K182" s="1">
        <f>IFERROR(__xludf.DUMMYFUNCTION("""COMPUTED_VALUE"""),654.37)</f>
        <v>654.37</v>
      </c>
      <c r="M182" s="2">
        <f>IFERROR(__xludf.DUMMYFUNCTION("""COMPUTED_VALUE"""),45554.66666666667)</f>
        <v>45554.66667</v>
      </c>
      <c r="N182" s="1">
        <f>IFERROR(__xludf.DUMMYFUNCTION("""COMPUTED_VALUE"""),3.8025587E7)</f>
        <v>38025587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IFERROR(__xludf.DUMMYFUNCTION("""COMPUTED_VALUE"""),654.64)</f>
        <v>654.64</v>
      </c>
      <c r="D183" s="2">
        <f>IFERROR(__xludf.DUMMYFUNCTION("""COMPUTED_VALUE"""),45555.66666666667)</f>
        <v>45555.66667</v>
      </c>
      <c r="E183" s="1">
        <f>IFERROR(__xludf.DUMMYFUNCTION("""COMPUTED_VALUE"""),658.5)</f>
        <v>658.5</v>
      </c>
      <c r="G183" s="2">
        <f>IFERROR(__xludf.DUMMYFUNCTION("""COMPUTED_VALUE"""),45555.66666666667)</f>
        <v>45555.66667</v>
      </c>
      <c r="H183" s="1">
        <f>IFERROR(__xludf.DUMMYFUNCTION("""COMPUTED_VALUE"""),649.98)</f>
        <v>649.98</v>
      </c>
      <c r="J183" s="2">
        <f>IFERROR(__xludf.DUMMYFUNCTION("""COMPUTED_VALUE"""),45555.66666666667)</f>
        <v>45555.66667</v>
      </c>
      <c r="K183" s="1">
        <f>IFERROR(__xludf.DUMMYFUNCTION("""COMPUTED_VALUE"""),651.11)</f>
        <v>651.11</v>
      </c>
      <c r="M183" s="2">
        <f>IFERROR(__xludf.DUMMYFUNCTION("""COMPUTED_VALUE"""),45555.66666666667)</f>
        <v>45555.66667</v>
      </c>
      <c r="N183" s="1">
        <f>IFERROR(__xludf.DUMMYFUNCTION("""COMPUTED_VALUE"""),1.29089753E8)</f>
        <v>129089753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IFERROR(__xludf.DUMMYFUNCTION("""COMPUTED_VALUE"""),649.78)</f>
        <v>649.78</v>
      </c>
      <c r="D184" s="2">
        <f>IFERROR(__xludf.DUMMYFUNCTION("""COMPUTED_VALUE"""),45558.66666666667)</f>
        <v>45558.66667</v>
      </c>
      <c r="E184" s="1">
        <f>IFERROR(__xludf.DUMMYFUNCTION("""COMPUTED_VALUE"""),653.89)</f>
        <v>653.89</v>
      </c>
      <c r="G184" s="2">
        <f>IFERROR(__xludf.DUMMYFUNCTION("""COMPUTED_VALUE"""),45558.66666666667)</f>
        <v>45558.66667</v>
      </c>
      <c r="H184" s="1">
        <f>IFERROR(__xludf.DUMMYFUNCTION("""COMPUTED_VALUE"""),646.23)</f>
        <v>646.23</v>
      </c>
      <c r="J184" s="2">
        <f>IFERROR(__xludf.DUMMYFUNCTION("""COMPUTED_VALUE"""),45558.66666666667)</f>
        <v>45558.66667</v>
      </c>
      <c r="K184" s="1">
        <f>IFERROR(__xludf.DUMMYFUNCTION("""COMPUTED_VALUE"""),650.49)</f>
        <v>650.49</v>
      </c>
      <c r="M184" s="2">
        <f>IFERROR(__xludf.DUMMYFUNCTION("""COMPUTED_VALUE"""),45558.66666666667)</f>
        <v>45558.66667</v>
      </c>
      <c r="N184" s="1">
        <f>IFERROR(__xludf.DUMMYFUNCTION("""COMPUTED_VALUE"""),3.8602211E7)</f>
        <v>38602211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IFERROR(__xludf.DUMMYFUNCTION("""COMPUTED_VALUE"""),649.12)</f>
        <v>649.12</v>
      </c>
      <c r="D185" s="2">
        <f>IFERROR(__xludf.DUMMYFUNCTION("""COMPUTED_VALUE"""),45559.66666666667)</f>
        <v>45559.66667</v>
      </c>
      <c r="E185" s="1">
        <f>IFERROR(__xludf.DUMMYFUNCTION("""COMPUTED_VALUE"""),653.0)</f>
        <v>653</v>
      </c>
      <c r="G185" s="2">
        <f>IFERROR(__xludf.DUMMYFUNCTION("""COMPUTED_VALUE"""),45559.66666666667)</f>
        <v>45559.66667</v>
      </c>
      <c r="H185" s="1">
        <f>IFERROR(__xludf.DUMMYFUNCTION("""COMPUTED_VALUE"""),647.35)</f>
        <v>647.35</v>
      </c>
      <c r="J185" s="2">
        <f>IFERROR(__xludf.DUMMYFUNCTION("""COMPUTED_VALUE"""),45559.66666666667)</f>
        <v>45559.66667</v>
      </c>
      <c r="K185" s="1">
        <f>IFERROR(__xludf.DUMMYFUNCTION("""COMPUTED_VALUE"""),647.86)</f>
        <v>647.86</v>
      </c>
      <c r="M185" s="2">
        <f>IFERROR(__xludf.DUMMYFUNCTION("""COMPUTED_VALUE"""),45559.66666666667)</f>
        <v>45559.66667</v>
      </c>
      <c r="N185" s="1">
        <f>IFERROR(__xludf.DUMMYFUNCTION("""COMPUTED_VALUE"""),3.6122055E7)</f>
        <v>36122055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IFERROR(__xludf.DUMMYFUNCTION("""COMPUTED_VALUE"""),648.05)</f>
        <v>648.05</v>
      </c>
      <c r="D186" s="2">
        <f>IFERROR(__xludf.DUMMYFUNCTION("""COMPUTED_VALUE"""),45560.66666666667)</f>
        <v>45560.66667</v>
      </c>
      <c r="E186" s="1">
        <f>IFERROR(__xludf.DUMMYFUNCTION("""COMPUTED_VALUE"""),649.85)</f>
        <v>649.85</v>
      </c>
      <c r="G186" s="2">
        <f>IFERROR(__xludf.DUMMYFUNCTION("""COMPUTED_VALUE"""),45560.66666666667)</f>
        <v>45560.66667</v>
      </c>
      <c r="H186" s="1">
        <f>IFERROR(__xludf.DUMMYFUNCTION("""COMPUTED_VALUE"""),644.22)</f>
        <v>644.22</v>
      </c>
      <c r="J186" s="2">
        <f>IFERROR(__xludf.DUMMYFUNCTION("""COMPUTED_VALUE"""),45560.66666666667)</f>
        <v>45560.66667</v>
      </c>
      <c r="K186" s="1">
        <f>IFERROR(__xludf.DUMMYFUNCTION("""COMPUTED_VALUE"""),645.02)</f>
        <v>645.02</v>
      </c>
      <c r="M186" s="2">
        <f>IFERROR(__xludf.DUMMYFUNCTION("""COMPUTED_VALUE"""),45560.66666666667)</f>
        <v>45560.66667</v>
      </c>
      <c r="N186" s="1">
        <f>IFERROR(__xludf.DUMMYFUNCTION("""COMPUTED_VALUE"""),3.7509839E7)</f>
        <v>37509839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IFERROR(__xludf.DUMMYFUNCTION("""COMPUTED_VALUE"""),644.49)</f>
        <v>644.49</v>
      </c>
      <c r="D187" s="2">
        <f>IFERROR(__xludf.DUMMYFUNCTION("""COMPUTED_VALUE"""),45561.66666666667)</f>
        <v>45561.66667</v>
      </c>
      <c r="E187" s="1">
        <f>IFERROR(__xludf.DUMMYFUNCTION("""COMPUTED_VALUE"""),650.1)</f>
        <v>650.1</v>
      </c>
      <c r="G187" s="2">
        <f>IFERROR(__xludf.DUMMYFUNCTION("""COMPUTED_VALUE"""),45561.66666666667)</f>
        <v>45561.66667</v>
      </c>
      <c r="H187" s="1">
        <f>IFERROR(__xludf.DUMMYFUNCTION("""COMPUTED_VALUE"""),644.22)</f>
        <v>644.22</v>
      </c>
      <c r="J187" s="2">
        <f>IFERROR(__xludf.DUMMYFUNCTION("""COMPUTED_VALUE"""),45561.66666666667)</f>
        <v>45561.66667</v>
      </c>
      <c r="K187" s="1">
        <f>IFERROR(__xludf.DUMMYFUNCTION("""COMPUTED_VALUE"""),648.43)</f>
        <v>648.43</v>
      </c>
      <c r="M187" s="2">
        <f>IFERROR(__xludf.DUMMYFUNCTION("""COMPUTED_VALUE"""),45561.66666666667)</f>
        <v>45561.66667</v>
      </c>
      <c r="N187" s="1">
        <f>IFERROR(__xludf.DUMMYFUNCTION("""COMPUTED_VALUE"""),3.6599641E7)</f>
        <v>36599641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IFERROR(__xludf.DUMMYFUNCTION("""COMPUTED_VALUE"""),649.11)</f>
        <v>649.11</v>
      </c>
      <c r="D188" s="2">
        <f>IFERROR(__xludf.DUMMYFUNCTION("""COMPUTED_VALUE"""),45562.66666666667)</f>
        <v>45562.66667</v>
      </c>
      <c r="E188" s="1">
        <f>IFERROR(__xludf.DUMMYFUNCTION("""COMPUTED_VALUE"""),656.75)</f>
        <v>656.75</v>
      </c>
      <c r="G188" s="2">
        <f>IFERROR(__xludf.DUMMYFUNCTION("""COMPUTED_VALUE"""),45562.66666666667)</f>
        <v>45562.66667</v>
      </c>
      <c r="H188" s="1">
        <f>IFERROR(__xludf.DUMMYFUNCTION("""COMPUTED_VALUE"""),649.11)</f>
        <v>649.11</v>
      </c>
      <c r="J188" s="2">
        <f>IFERROR(__xludf.DUMMYFUNCTION("""COMPUTED_VALUE"""),45562.66666666667)</f>
        <v>45562.66667</v>
      </c>
      <c r="K188" s="1">
        <f>IFERROR(__xludf.DUMMYFUNCTION("""COMPUTED_VALUE"""),651.17)</f>
        <v>651.17</v>
      </c>
      <c r="M188" s="2">
        <f>IFERROR(__xludf.DUMMYFUNCTION("""COMPUTED_VALUE"""),45562.66666666667)</f>
        <v>45562.66667</v>
      </c>
      <c r="N188" s="1">
        <f>IFERROR(__xludf.DUMMYFUNCTION("""COMPUTED_VALUE"""),3.4790689E7)</f>
        <v>34790689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IFERROR(__xludf.DUMMYFUNCTION("""COMPUTED_VALUE"""),652.03)</f>
        <v>652.03</v>
      </c>
      <c r="D189" s="2">
        <f>IFERROR(__xludf.DUMMYFUNCTION("""COMPUTED_VALUE"""),45565.66666666667)</f>
        <v>45565.66667</v>
      </c>
      <c r="E189" s="1">
        <f>IFERROR(__xludf.DUMMYFUNCTION("""COMPUTED_VALUE"""),653.14)</f>
        <v>653.14</v>
      </c>
      <c r="G189" s="2">
        <f>IFERROR(__xludf.DUMMYFUNCTION("""COMPUTED_VALUE"""),45565.66666666667)</f>
        <v>45565.66667</v>
      </c>
      <c r="H189" s="1">
        <f>IFERROR(__xludf.DUMMYFUNCTION("""COMPUTED_VALUE"""),644.12)</f>
        <v>644.12</v>
      </c>
      <c r="J189" s="2">
        <f>IFERROR(__xludf.DUMMYFUNCTION("""COMPUTED_VALUE"""),45565.66666666667)</f>
        <v>45565.66667</v>
      </c>
      <c r="K189" s="1">
        <f>IFERROR(__xludf.DUMMYFUNCTION("""COMPUTED_VALUE"""),646.98)</f>
        <v>646.98</v>
      </c>
      <c r="M189" s="2">
        <f>IFERROR(__xludf.DUMMYFUNCTION("""COMPUTED_VALUE"""),45565.66666666667)</f>
        <v>45565.66667</v>
      </c>
      <c r="N189" s="1">
        <f>IFERROR(__xludf.DUMMYFUNCTION("""COMPUTED_VALUE"""),3.7040106E7)</f>
        <v>37040106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IFERROR(__xludf.DUMMYFUNCTION("""COMPUTED_VALUE"""),647.08)</f>
        <v>647.08</v>
      </c>
      <c r="D190" s="2">
        <f>IFERROR(__xludf.DUMMYFUNCTION("""COMPUTED_VALUE"""),45566.66666666667)</f>
        <v>45566.66667</v>
      </c>
      <c r="E190" s="1">
        <f>IFERROR(__xludf.DUMMYFUNCTION("""COMPUTED_VALUE"""),650.41)</f>
        <v>650.41</v>
      </c>
      <c r="G190" s="2">
        <f>IFERROR(__xludf.DUMMYFUNCTION("""COMPUTED_VALUE"""),45566.66666666667)</f>
        <v>45566.66667</v>
      </c>
      <c r="H190" s="1">
        <f>IFERROR(__xludf.DUMMYFUNCTION("""COMPUTED_VALUE"""),643.89)</f>
        <v>643.89</v>
      </c>
      <c r="J190" s="2">
        <f>IFERROR(__xludf.DUMMYFUNCTION("""COMPUTED_VALUE"""),45566.66666666667)</f>
        <v>45566.66667</v>
      </c>
      <c r="K190" s="1">
        <f>IFERROR(__xludf.DUMMYFUNCTION("""COMPUTED_VALUE"""),647.28)</f>
        <v>647.28</v>
      </c>
      <c r="M190" s="2">
        <f>IFERROR(__xludf.DUMMYFUNCTION("""COMPUTED_VALUE"""),45566.66666666667)</f>
        <v>45566.66667</v>
      </c>
      <c r="N190" s="1">
        <f>IFERROR(__xludf.DUMMYFUNCTION("""COMPUTED_VALUE"""),4.5738849E7)</f>
        <v>45738849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IFERROR(__xludf.DUMMYFUNCTION("""COMPUTED_VALUE"""),644.49)</f>
        <v>644.49</v>
      </c>
      <c r="D191" s="2">
        <f>IFERROR(__xludf.DUMMYFUNCTION("""COMPUTED_VALUE"""),45567.66666666667)</f>
        <v>45567.66667</v>
      </c>
      <c r="E191" s="1">
        <f>IFERROR(__xludf.DUMMYFUNCTION("""COMPUTED_VALUE"""),644.49)</f>
        <v>644.49</v>
      </c>
      <c r="G191" s="2">
        <f>IFERROR(__xludf.DUMMYFUNCTION("""COMPUTED_VALUE"""),45567.66666666667)</f>
        <v>45567.66667</v>
      </c>
      <c r="H191" s="1">
        <f>IFERROR(__xludf.DUMMYFUNCTION("""COMPUTED_VALUE"""),636.72)</f>
        <v>636.72</v>
      </c>
      <c r="J191" s="2">
        <f>IFERROR(__xludf.DUMMYFUNCTION("""COMPUTED_VALUE"""),45567.66666666667)</f>
        <v>45567.66667</v>
      </c>
      <c r="K191" s="1">
        <f>IFERROR(__xludf.DUMMYFUNCTION("""COMPUTED_VALUE"""),638.74)</f>
        <v>638.74</v>
      </c>
      <c r="M191" s="2">
        <f>IFERROR(__xludf.DUMMYFUNCTION("""COMPUTED_VALUE"""),45567.66666666667)</f>
        <v>45567.66667</v>
      </c>
      <c r="N191" s="1">
        <f>IFERROR(__xludf.DUMMYFUNCTION("""COMPUTED_VALUE"""),6.4341142E7)</f>
        <v>64341142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IFERROR(__xludf.DUMMYFUNCTION("""COMPUTED_VALUE"""),636.36)</f>
        <v>636.36</v>
      </c>
      <c r="D192" s="2">
        <f>IFERROR(__xludf.DUMMYFUNCTION("""COMPUTED_VALUE"""),45568.66666666667)</f>
        <v>45568.66667</v>
      </c>
      <c r="E192" s="1">
        <f>IFERROR(__xludf.DUMMYFUNCTION("""COMPUTED_VALUE"""),636.36)</f>
        <v>636.36</v>
      </c>
      <c r="G192" s="2">
        <f>IFERROR(__xludf.DUMMYFUNCTION("""COMPUTED_VALUE"""),45568.66666666667)</f>
        <v>45568.66667</v>
      </c>
      <c r="H192" s="1">
        <f>IFERROR(__xludf.DUMMYFUNCTION("""COMPUTED_VALUE"""),629.64)</f>
        <v>629.64</v>
      </c>
      <c r="J192" s="2">
        <f>IFERROR(__xludf.DUMMYFUNCTION("""COMPUTED_VALUE"""),45568.66666666667)</f>
        <v>45568.66667</v>
      </c>
      <c r="K192" s="1">
        <f>IFERROR(__xludf.DUMMYFUNCTION("""COMPUTED_VALUE"""),631.57)</f>
        <v>631.57</v>
      </c>
      <c r="M192" s="2">
        <f>IFERROR(__xludf.DUMMYFUNCTION("""COMPUTED_VALUE"""),45568.66666666667)</f>
        <v>45568.66667</v>
      </c>
      <c r="N192" s="1">
        <f>IFERROR(__xludf.DUMMYFUNCTION("""COMPUTED_VALUE"""),4.5012269E7)</f>
        <v>45012269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IFERROR(__xludf.DUMMYFUNCTION("""COMPUTED_VALUE"""),630.13)</f>
        <v>630.13</v>
      </c>
      <c r="D193" s="2">
        <f>IFERROR(__xludf.DUMMYFUNCTION("""COMPUTED_VALUE"""),45569.66666666667)</f>
        <v>45569.66667</v>
      </c>
      <c r="E193" s="1">
        <f>IFERROR(__xludf.DUMMYFUNCTION("""COMPUTED_VALUE"""),635.73)</f>
        <v>635.73</v>
      </c>
      <c r="G193" s="2">
        <f>IFERROR(__xludf.DUMMYFUNCTION("""COMPUTED_VALUE"""),45569.66666666667)</f>
        <v>45569.66667</v>
      </c>
      <c r="H193" s="1">
        <f>IFERROR(__xludf.DUMMYFUNCTION("""COMPUTED_VALUE"""),629.62)</f>
        <v>629.62</v>
      </c>
      <c r="J193" s="2">
        <f>IFERROR(__xludf.DUMMYFUNCTION("""COMPUTED_VALUE"""),45569.66666666667)</f>
        <v>45569.66667</v>
      </c>
      <c r="K193" s="1">
        <f>IFERROR(__xludf.DUMMYFUNCTION("""COMPUTED_VALUE"""),635.0)</f>
        <v>635</v>
      </c>
      <c r="M193" s="2">
        <f>IFERROR(__xludf.DUMMYFUNCTION("""COMPUTED_VALUE"""),45569.66666666667)</f>
        <v>45569.66667</v>
      </c>
      <c r="N193" s="1">
        <f>IFERROR(__xludf.DUMMYFUNCTION("""COMPUTED_VALUE"""),3.2506861E7)</f>
        <v>32506861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IFERROR(__xludf.DUMMYFUNCTION("""COMPUTED_VALUE"""),634.99)</f>
        <v>634.99</v>
      </c>
      <c r="D194" s="2">
        <f>IFERROR(__xludf.DUMMYFUNCTION("""COMPUTED_VALUE"""),45572.66666666667)</f>
        <v>45572.66667</v>
      </c>
      <c r="E194" s="1">
        <f>IFERROR(__xludf.DUMMYFUNCTION("""COMPUTED_VALUE"""),634.99)</f>
        <v>634.99</v>
      </c>
      <c r="G194" s="2">
        <f>IFERROR(__xludf.DUMMYFUNCTION("""COMPUTED_VALUE"""),45572.66666666667)</f>
        <v>45572.66667</v>
      </c>
      <c r="H194" s="1">
        <f>IFERROR(__xludf.DUMMYFUNCTION("""COMPUTED_VALUE"""),628.98)</f>
        <v>628.98</v>
      </c>
      <c r="J194" s="2">
        <f>IFERROR(__xludf.DUMMYFUNCTION("""COMPUTED_VALUE"""),45572.66666666667)</f>
        <v>45572.66667</v>
      </c>
      <c r="K194" s="1">
        <f>IFERROR(__xludf.DUMMYFUNCTION("""COMPUTED_VALUE"""),630.05)</f>
        <v>630.05</v>
      </c>
      <c r="M194" s="2">
        <f>IFERROR(__xludf.DUMMYFUNCTION("""COMPUTED_VALUE"""),45572.66666666667)</f>
        <v>45572.66667</v>
      </c>
      <c r="N194" s="1">
        <f>IFERROR(__xludf.DUMMYFUNCTION("""COMPUTED_VALUE"""),3.1977821E7)</f>
        <v>31977821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IFERROR(__xludf.DUMMYFUNCTION("""COMPUTED_VALUE"""),630.15)</f>
        <v>630.15</v>
      </c>
      <c r="D195" s="2">
        <f>IFERROR(__xludf.DUMMYFUNCTION("""COMPUTED_VALUE"""),45573.66666666667)</f>
        <v>45573.66667</v>
      </c>
      <c r="E195" s="1">
        <f>IFERROR(__xludf.DUMMYFUNCTION("""COMPUTED_VALUE"""),631.33)</f>
        <v>631.33</v>
      </c>
      <c r="G195" s="2">
        <f>IFERROR(__xludf.DUMMYFUNCTION("""COMPUTED_VALUE"""),45573.66666666667)</f>
        <v>45573.66667</v>
      </c>
      <c r="H195" s="1">
        <f>IFERROR(__xludf.DUMMYFUNCTION("""COMPUTED_VALUE"""),626.11)</f>
        <v>626.11</v>
      </c>
      <c r="J195" s="2">
        <f>IFERROR(__xludf.DUMMYFUNCTION("""COMPUTED_VALUE"""),45573.66666666667)</f>
        <v>45573.66667</v>
      </c>
      <c r="K195" s="1">
        <f>IFERROR(__xludf.DUMMYFUNCTION("""COMPUTED_VALUE"""),630.7)</f>
        <v>630.7</v>
      </c>
      <c r="M195" s="2">
        <f>IFERROR(__xludf.DUMMYFUNCTION("""COMPUTED_VALUE"""),45573.66666666667)</f>
        <v>45573.66667</v>
      </c>
      <c r="N195" s="1">
        <f>IFERROR(__xludf.DUMMYFUNCTION("""COMPUTED_VALUE"""),3.1783001E7)</f>
        <v>31783001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IFERROR(__xludf.DUMMYFUNCTION("""COMPUTED_VALUE"""),631.5)</f>
        <v>631.5</v>
      </c>
      <c r="D196" s="2">
        <f>IFERROR(__xludf.DUMMYFUNCTION("""COMPUTED_VALUE"""),45574.66666666667)</f>
        <v>45574.66667</v>
      </c>
      <c r="E196" s="1">
        <f>IFERROR(__xludf.DUMMYFUNCTION("""COMPUTED_VALUE"""),633.55)</f>
        <v>633.55</v>
      </c>
      <c r="G196" s="2">
        <f>IFERROR(__xludf.DUMMYFUNCTION("""COMPUTED_VALUE"""),45574.66666666667)</f>
        <v>45574.66667</v>
      </c>
      <c r="H196" s="1">
        <f>IFERROR(__xludf.DUMMYFUNCTION("""COMPUTED_VALUE"""),627.82)</f>
        <v>627.82</v>
      </c>
      <c r="J196" s="2">
        <f>IFERROR(__xludf.DUMMYFUNCTION("""COMPUTED_VALUE"""),45574.66666666667)</f>
        <v>45574.66667</v>
      </c>
      <c r="K196" s="1">
        <f>IFERROR(__xludf.DUMMYFUNCTION("""COMPUTED_VALUE"""),630.61)</f>
        <v>630.61</v>
      </c>
      <c r="M196" s="2">
        <f>IFERROR(__xludf.DUMMYFUNCTION("""COMPUTED_VALUE"""),45574.66666666667)</f>
        <v>45574.66667</v>
      </c>
      <c r="N196" s="1">
        <f>IFERROR(__xludf.DUMMYFUNCTION("""COMPUTED_VALUE"""),2.8849974E7)</f>
        <v>28849974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IFERROR(__xludf.DUMMYFUNCTION("""COMPUTED_VALUE"""),631.68)</f>
        <v>631.68</v>
      </c>
      <c r="D197" s="2">
        <f>IFERROR(__xludf.DUMMYFUNCTION("""COMPUTED_VALUE"""),45575.66666666667)</f>
        <v>45575.66667</v>
      </c>
      <c r="E197" s="1">
        <f>IFERROR(__xludf.DUMMYFUNCTION("""COMPUTED_VALUE"""),634.11)</f>
        <v>634.11</v>
      </c>
      <c r="G197" s="2">
        <f>IFERROR(__xludf.DUMMYFUNCTION("""COMPUTED_VALUE"""),45575.66666666667)</f>
        <v>45575.66667</v>
      </c>
      <c r="H197" s="1">
        <f>IFERROR(__xludf.DUMMYFUNCTION("""COMPUTED_VALUE"""),628.76)</f>
        <v>628.76</v>
      </c>
      <c r="J197" s="2">
        <f>IFERROR(__xludf.DUMMYFUNCTION("""COMPUTED_VALUE"""),45575.66666666667)</f>
        <v>45575.66667</v>
      </c>
      <c r="K197" s="1">
        <f>IFERROR(__xludf.DUMMYFUNCTION("""COMPUTED_VALUE"""),630.45)</f>
        <v>630.45</v>
      </c>
      <c r="M197" s="2">
        <f>IFERROR(__xludf.DUMMYFUNCTION("""COMPUTED_VALUE"""),45575.66666666667)</f>
        <v>45575.66667</v>
      </c>
      <c r="N197" s="1">
        <f>IFERROR(__xludf.DUMMYFUNCTION("""COMPUTED_VALUE"""),2.9514591E7)</f>
        <v>29514591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IFERROR(__xludf.DUMMYFUNCTION("""COMPUTED_VALUE"""),631.18)</f>
        <v>631.18</v>
      </c>
      <c r="D198" s="2">
        <f>IFERROR(__xludf.DUMMYFUNCTION("""COMPUTED_VALUE"""),45576.66666666667)</f>
        <v>45576.66667</v>
      </c>
      <c r="E198" s="1">
        <f>IFERROR(__xludf.DUMMYFUNCTION("""COMPUTED_VALUE"""),632.66)</f>
        <v>632.66</v>
      </c>
      <c r="G198" s="2">
        <f>IFERROR(__xludf.DUMMYFUNCTION("""COMPUTED_VALUE"""),45576.66666666667)</f>
        <v>45576.66667</v>
      </c>
      <c r="H198" s="1">
        <f>IFERROR(__xludf.DUMMYFUNCTION("""COMPUTED_VALUE"""),628.95)</f>
        <v>628.95</v>
      </c>
      <c r="J198" s="2">
        <f>IFERROR(__xludf.DUMMYFUNCTION("""COMPUTED_VALUE"""),45576.66666666667)</f>
        <v>45576.66667</v>
      </c>
      <c r="K198" s="1">
        <f>IFERROR(__xludf.DUMMYFUNCTION("""COMPUTED_VALUE"""),629.45)</f>
        <v>629.45</v>
      </c>
      <c r="M198" s="2">
        <f>IFERROR(__xludf.DUMMYFUNCTION("""COMPUTED_VALUE"""),45576.66666666667)</f>
        <v>45576.66667</v>
      </c>
      <c r="N198" s="1">
        <f>IFERROR(__xludf.DUMMYFUNCTION("""COMPUTED_VALUE"""),2.7303549E7)</f>
        <v>27303549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IFERROR(__xludf.DUMMYFUNCTION("""COMPUTED_VALUE"""),629.65)</f>
        <v>629.65</v>
      </c>
      <c r="D199" s="2">
        <f>IFERROR(__xludf.DUMMYFUNCTION("""COMPUTED_VALUE"""),45579.66666666667)</f>
        <v>45579.66667</v>
      </c>
      <c r="E199" s="1">
        <f>IFERROR(__xludf.DUMMYFUNCTION("""COMPUTED_VALUE"""),631.9)</f>
        <v>631.9</v>
      </c>
      <c r="G199" s="2">
        <f>IFERROR(__xludf.DUMMYFUNCTION("""COMPUTED_VALUE"""),45579.66666666667)</f>
        <v>45579.66667</v>
      </c>
      <c r="H199" s="1">
        <f>IFERROR(__xludf.DUMMYFUNCTION("""COMPUTED_VALUE"""),627.99)</f>
        <v>627.99</v>
      </c>
      <c r="J199" s="2">
        <f>IFERROR(__xludf.DUMMYFUNCTION("""COMPUTED_VALUE"""),45579.66666666667)</f>
        <v>45579.66667</v>
      </c>
      <c r="K199" s="1">
        <f>IFERROR(__xludf.DUMMYFUNCTION("""COMPUTED_VALUE"""),631.63)</f>
        <v>631.63</v>
      </c>
      <c r="M199" s="2">
        <f>IFERROR(__xludf.DUMMYFUNCTION("""COMPUTED_VALUE"""),45579.66666666667)</f>
        <v>45579.66667</v>
      </c>
      <c r="N199" s="1">
        <f>IFERROR(__xludf.DUMMYFUNCTION("""COMPUTED_VALUE"""),2.6313789E7)</f>
        <v>26313789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IFERROR(__xludf.DUMMYFUNCTION("""COMPUTED_VALUE"""),632.45)</f>
        <v>632.45</v>
      </c>
      <c r="D200" s="2">
        <f>IFERROR(__xludf.DUMMYFUNCTION("""COMPUTED_VALUE"""),45580.66666666667)</f>
        <v>45580.66667</v>
      </c>
      <c r="E200" s="1">
        <f>IFERROR(__xludf.DUMMYFUNCTION("""COMPUTED_VALUE"""),645.1)</f>
        <v>645.1</v>
      </c>
      <c r="G200" s="2">
        <f>IFERROR(__xludf.DUMMYFUNCTION("""COMPUTED_VALUE"""),45580.66666666667)</f>
        <v>45580.66667</v>
      </c>
      <c r="H200" s="1">
        <f>IFERROR(__xludf.DUMMYFUNCTION("""COMPUTED_VALUE"""),632.45)</f>
        <v>632.45</v>
      </c>
      <c r="J200" s="2">
        <f>IFERROR(__xludf.DUMMYFUNCTION("""COMPUTED_VALUE"""),45580.66666666667)</f>
        <v>45580.66667</v>
      </c>
      <c r="K200" s="1">
        <f>IFERROR(__xludf.DUMMYFUNCTION("""COMPUTED_VALUE"""),636.52)</f>
        <v>636.52</v>
      </c>
      <c r="M200" s="2">
        <f>IFERROR(__xludf.DUMMYFUNCTION("""COMPUTED_VALUE"""),45580.66666666667)</f>
        <v>45580.66667</v>
      </c>
      <c r="N200" s="1">
        <f>IFERROR(__xludf.DUMMYFUNCTION("""COMPUTED_VALUE"""),3.5228685E7)</f>
        <v>35228685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IFERROR(__xludf.DUMMYFUNCTION("""COMPUTED_VALUE"""),635.34)</f>
        <v>635.34</v>
      </c>
      <c r="D201" s="2">
        <f>IFERROR(__xludf.DUMMYFUNCTION("""COMPUTED_VALUE"""),45581.66666666667)</f>
        <v>45581.66667</v>
      </c>
      <c r="E201" s="1">
        <f>IFERROR(__xludf.DUMMYFUNCTION("""COMPUTED_VALUE"""),639.42)</f>
        <v>639.42</v>
      </c>
      <c r="G201" s="2">
        <f>IFERROR(__xludf.DUMMYFUNCTION("""COMPUTED_VALUE"""),45581.66666666667)</f>
        <v>45581.66667</v>
      </c>
      <c r="H201" s="1">
        <f>IFERROR(__xludf.DUMMYFUNCTION("""COMPUTED_VALUE"""),634.78)</f>
        <v>634.78</v>
      </c>
      <c r="J201" s="2">
        <f>IFERROR(__xludf.DUMMYFUNCTION("""COMPUTED_VALUE"""),45581.66666666667)</f>
        <v>45581.66667</v>
      </c>
      <c r="K201" s="1">
        <f>IFERROR(__xludf.DUMMYFUNCTION("""COMPUTED_VALUE"""),637.24)</f>
        <v>637.24</v>
      </c>
      <c r="M201" s="2">
        <f>IFERROR(__xludf.DUMMYFUNCTION("""COMPUTED_VALUE"""),45581.66666666667)</f>
        <v>45581.66667</v>
      </c>
      <c r="N201" s="1">
        <f>IFERROR(__xludf.DUMMYFUNCTION("""COMPUTED_VALUE"""),3.2383873E7)</f>
        <v>32383873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IFERROR(__xludf.DUMMYFUNCTION("""COMPUTED_VALUE"""),638.22)</f>
        <v>638.22</v>
      </c>
      <c r="D202" s="2">
        <f>IFERROR(__xludf.DUMMYFUNCTION("""COMPUTED_VALUE"""),45582.66666666667)</f>
        <v>45582.66667</v>
      </c>
      <c r="E202" s="1">
        <f>IFERROR(__xludf.DUMMYFUNCTION("""COMPUTED_VALUE"""),638.35)</f>
        <v>638.35</v>
      </c>
      <c r="G202" s="2">
        <f>IFERROR(__xludf.DUMMYFUNCTION("""COMPUTED_VALUE"""),45582.66666666667)</f>
        <v>45582.66667</v>
      </c>
      <c r="H202" s="1">
        <f>IFERROR(__xludf.DUMMYFUNCTION("""COMPUTED_VALUE"""),633.66)</f>
        <v>633.66</v>
      </c>
      <c r="J202" s="2">
        <f>IFERROR(__xludf.DUMMYFUNCTION("""COMPUTED_VALUE"""),45582.66666666667)</f>
        <v>45582.66667</v>
      </c>
      <c r="K202" s="1">
        <f>IFERROR(__xludf.DUMMYFUNCTION("""COMPUTED_VALUE"""),634.78)</f>
        <v>634.78</v>
      </c>
      <c r="M202" s="2">
        <f>IFERROR(__xludf.DUMMYFUNCTION("""COMPUTED_VALUE"""),45582.66666666667)</f>
        <v>45582.66667</v>
      </c>
      <c r="N202" s="1">
        <f>IFERROR(__xludf.DUMMYFUNCTION("""COMPUTED_VALUE"""),3.3867923E7)</f>
        <v>33867923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IFERROR(__xludf.DUMMYFUNCTION("""COMPUTED_VALUE"""),634.07)</f>
        <v>634.07</v>
      </c>
      <c r="D203" s="2">
        <f>IFERROR(__xludf.DUMMYFUNCTION("""COMPUTED_VALUE"""),45583.66666666667)</f>
        <v>45583.66667</v>
      </c>
      <c r="E203" s="1">
        <f>IFERROR(__xludf.DUMMYFUNCTION("""COMPUTED_VALUE"""),639.13)</f>
        <v>639.13</v>
      </c>
      <c r="G203" s="2">
        <f>IFERROR(__xludf.DUMMYFUNCTION("""COMPUTED_VALUE"""),45583.66666666667)</f>
        <v>45583.66667</v>
      </c>
      <c r="H203" s="1">
        <f>IFERROR(__xludf.DUMMYFUNCTION("""COMPUTED_VALUE"""),634.07)</f>
        <v>634.07</v>
      </c>
      <c r="J203" s="2">
        <f>IFERROR(__xludf.DUMMYFUNCTION("""COMPUTED_VALUE"""),45583.66666666667)</f>
        <v>45583.66667</v>
      </c>
      <c r="K203" s="1">
        <f>IFERROR(__xludf.DUMMYFUNCTION("""COMPUTED_VALUE"""),638.19)</f>
        <v>638.19</v>
      </c>
      <c r="M203" s="2">
        <f>IFERROR(__xludf.DUMMYFUNCTION("""COMPUTED_VALUE"""),45583.66666666667)</f>
        <v>45583.66667</v>
      </c>
      <c r="N203" s="1">
        <f>IFERROR(__xludf.DUMMYFUNCTION("""COMPUTED_VALUE"""),4.3109811E7)</f>
        <v>43109811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IFERROR(__xludf.DUMMYFUNCTION("""COMPUTED_VALUE"""),637.96)</f>
        <v>637.96</v>
      </c>
      <c r="D204" s="2">
        <f>IFERROR(__xludf.DUMMYFUNCTION("""COMPUTED_VALUE"""),45586.66666666667)</f>
        <v>45586.66667</v>
      </c>
      <c r="E204" s="1">
        <f>IFERROR(__xludf.DUMMYFUNCTION("""COMPUTED_VALUE"""),639.03)</f>
        <v>639.03</v>
      </c>
      <c r="G204" s="2">
        <f>IFERROR(__xludf.DUMMYFUNCTION("""COMPUTED_VALUE"""),45586.66666666667)</f>
        <v>45586.66667</v>
      </c>
      <c r="H204" s="1">
        <f>IFERROR(__xludf.DUMMYFUNCTION("""COMPUTED_VALUE"""),627.88)</f>
        <v>627.88</v>
      </c>
      <c r="J204" s="2">
        <f>IFERROR(__xludf.DUMMYFUNCTION("""COMPUTED_VALUE"""),45586.66666666667)</f>
        <v>45586.66667</v>
      </c>
      <c r="K204" s="1">
        <f>IFERROR(__xludf.DUMMYFUNCTION("""COMPUTED_VALUE"""),628.37)</f>
        <v>628.37</v>
      </c>
      <c r="M204" s="2">
        <f>IFERROR(__xludf.DUMMYFUNCTION("""COMPUTED_VALUE"""),45586.66666666667)</f>
        <v>45586.66667</v>
      </c>
      <c r="N204" s="1">
        <f>IFERROR(__xludf.DUMMYFUNCTION("""COMPUTED_VALUE"""),3.6766409E7)</f>
        <v>36766409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IFERROR(__xludf.DUMMYFUNCTION("""COMPUTED_VALUE"""),627.71)</f>
        <v>627.71</v>
      </c>
      <c r="D205" s="2">
        <f>IFERROR(__xludf.DUMMYFUNCTION("""COMPUTED_VALUE"""),45587.66666666667)</f>
        <v>45587.66667</v>
      </c>
      <c r="E205" s="1">
        <f>IFERROR(__xludf.DUMMYFUNCTION("""COMPUTED_VALUE"""),631.22)</f>
        <v>631.22</v>
      </c>
      <c r="G205" s="2">
        <f>IFERROR(__xludf.DUMMYFUNCTION("""COMPUTED_VALUE"""),45587.66666666667)</f>
        <v>45587.66667</v>
      </c>
      <c r="H205" s="1">
        <f>IFERROR(__xludf.DUMMYFUNCTION("""COMPUTED_VALUE"""),626.31)</f>
        <v>626.31</v>
      </c>
      <c r="J205" s="2">
        <f>IFERROR(__xludf.DUMMYFUNCTION("""COMPUTED_VALUE"""),45587.66666666667)</f>
        <v>45587.66667</v>
      </c>
      <c r="K205" s="1">
        <f>IFERROR(__xludf.DUMMYFUNCTION("""COMPUTED_VALUE"""),630.56)</f>
        <v>630.56</v>
      </c>
      <c r="M205" s="2">
        <f>IFERROR(__xludf.DUMMYFUNCTION("""COMPUTED_VALUE"""),45587.66666666667)</f>
        <v>45587.66667</v>
      </c>
      <c r="N205" s="1">
        <f>IFERROR(__xludf.DUMMYFUNCTION("""COMPUTED_VALUE"""),3.6180746E7)</f>
        <v>36180746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IFERROR(__xludf.DUMMYFUNCTION("""COMPUTED_VALUE"""),626.55)</f>
        <v>626.55</v>
      </c>
      <c r="D206" s="2">
        <f>IFERROR(__xludf.DUMMYFUNCTION("""COMPUTED_VALUE"""),45588.66666666667)</f>
        <v>45588.66667</v>
      </c>
      <c r="E206" s="1">
        <f>IFERROR(__xludf.DUMMYFUNCTION("""COMPUTED_VALUE"""),630.31)</f>
        <v>630.31</v>
      </c>
      <c r="G206" s="2">
        <f>IFERROR(__xludf.DUMMYFUNCTION("""COMPUTED_VALUE"""),45588.66666666667)</f>
        <v>45588.66667</v>
      </c>
      <c r="H206" s="1">
        <f>IFERROR(__xludf.DUMMYFUNCTION("""COMPUTED_VALUE"""),624.81)</f>
        <v>624.81</v>
      </c>
      <c r="J206" s="2">
        <f>IFERROR(__xludf.DUMMYFUNCTION("""COMPUTED_VALUE"""),45588.66666666667)</f>
        <v>45588.66667</v>
      </c>
      <c r="K206" s="1">
        <f>IFERROR(__xludf.DUMMYFUNCTION("""COMPUTED_VALUE"""),627.47)</f>
        <v>627.47</v>
      </c>
      <c r="M206" s="2">
        <f>IFERROR(__xludf.DUMMYFUNCTION("""COMPUTED_VALUE"""),45588.66666666667)</f>
        <v>45588.66667</v>
      </c>
      <c r="N206" s="1">
        <f>IFERROR(__xludf.DUMMYFUNCTION("""COMPUTED_VALUE"""),3.4830292E7)</f>
        <v>34830292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IFERROR(__xludf.DUMMYFUNCTION("""COMPUTED_VALUE"""),627.37)</f>
        <v>627.37</v>
      </c>
      <c r="D207" s="2">
        <f>IFERROR(__xludf.DUMMYFUNCTION("""COMPUTED_VALUE"""),45589.66666666667)</f>
        <v>45589.66667</v>
      </c>
      <c r="E207" s="1">
        <f>IFERROR(__xludf.DUMMYFUNCTION("""COMPUTED_VALUE"""),629.3)</f>
        <v>629.3</v>
      </c>
      <c r="G207" s="2">
        <f>IFERROR(__xludf.DUMMYFUNCTION("""COMPUTED_VALUE"""),45589.66666666667)</f>
        <v>45589.66667</v>
      </c>
      <c r="H207" s="1">
        <f>IFERROR(__xludf.DUMMYFUNCTION("""COMPUTED_VALUE"""),624.66)</f>
        <v>624.66</v>
      </c>
      <c r="J207" s="2">
        <f>IFERROR(__xludf.DUMMYFUNCTION("""COMPUTED_VALUE"""),45589.66666666667)</f>
        <v>45589.66667</v>
      </c>
      <c r="K207" s="1">
        <f>IFERROR(__xludf.DUMMYFUNCTION("""COMPUTED_VALUE"""),624.79)</f>
        <v>624.79</v>
      </c>
      <c r="M207" s="2">
        <f>IFERROR(__xludf.DUMMYFUNCTION("""COMPUTED_VALUE"""),45589.66666666667)</f>
        <v>45589.66667</v>
      </c>
      <c r="N207" s="1">
        <f>IFERROR(__xludf.DUMMYFUNCTION("""COMPUTED_VALUE"""),3.106929E7)</f>
        <v>31069290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IFERROR(__xludf.DUMMYFUNCTION("""COMPUTED_VALUE"""),624.37)</f>
        <v>624.37</v>
      </c>
      <c r="D208" s="2">
        <f>IFERROR(__xludf.DUMMYFUNCTION("""COMPUTED_VALUE"""),45590.66666666667)</f>
        <v>45590.66667</v>
      </c>
      <c r="E208" s="1">
        <f>IFERROR(__xludf.DUMMYFUNCTION("""COMPUTED_VALUE"""),626.46)</f>
        <v>626.46</v>
      </c>
      <c r="G208" s="2">
        <f>IFERROR(__xludf.DUMMYFUNCTION("""COMPUTED_VALUE"""),45590.66666666667)</f>
        <v>45590.66667</v>
      </c>
      <c r="H208" s="1">
        <f>IFERROR(__xludf.DUMMYFUNCTION("""COMPUTED_VALUE"""),620.52)</f>
        <v>620.52</v>
      </c>
      <c r="J208" s="2">
        <f>IFERROR(__xludf.DUMMYFUNCTION("""COMPUTED_VALUE"""),45590.66666666667)</f>
        <v>45590.66667</v>
      </c>
      <c r="K208" s="1">
        <f>IFERROR(__xludf.DUMMYFUNCTION("""COMPUTED_VALUE"""),620.74)</f>
        <v>620.74</v>
      </c>
      <c r="M208" s="2">
        <f>IFERROR(__xludf.DUMMYFUNCTION("""COMPUTED_VALUE"""),45590.66666666667)</f>
        <v>45590.66667</v>
      </c>
      <c r="N208" s="1">
        <f>IFERROR(__xludf.DUMMYFUNCTION("""COMPUTED_VALUE"""),3.1080921E7)</f>
        <v>31080921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IFERROR(__xludf.DUMMYFUNCTION("""COMPUTED_VALUE"""),621.62)</f>
        <v>621.62</v>
      </c>
      <c r="D209" s="2">
        <f>IFERROR(__xludf.DUMMYFUNCTION("""COMPUTED_VALUE"""),45593.66666666667)</f>
        <v>45593.66667</v>
      </c>
      <c r="E209" s="1">
        <f>IFERROR(__xludf.DUMMYFUNCTION("""COMPUTED_VALUE"""),627.91)</f>
        <v>627.91</v>
      </c>
      <c r="G209" s="2">
        <f>IFERROR(__xludf.DUMMYFUNCTION("""COMPUTED_VALUE"""),45593.66666666667)</f>
        <v>45593.66667</v>
      </c>
      <c r="H209" s="1">
        <f>IFERROR(__xludf.DUMMYFUNCTION("""COMPUTED_VALUE"""),621.62)</f>
        <v>621.62</v>
      </c>
      <c r="J209" s="2">
        <f>IFERROR(__xludf.DUMMYFUNCTION("""COMPUTED_VALUE"""),45593.66666666667)</f>
        <v>45593.66667</v>
      </c>
      <c r="K209" s="1">
        <f>IFERROR(__xludf.DUMMYFUNCTION("""COMPUTED_VALUE"""),623.83)</f>
        <v>623.83</v>
      </c>
      <c r="M209" s="2">
        <f>IFERROR(__xludf.DUMMYFUNCTION("""COMPUTED_VALUE"""),45593.66666666667)</f>
        <v>45593.66667</v>
      </c>
      <c r="N209" s="1">
        <f>IFERROR(__xludf.DUMMYFUNCTION("""COMPUTED_VALUE"""),3.1678339E7)</f>
        <v>31678339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IFERROR(__xludf.DUMMYFUNCTION("""COMPUTED_VALUE"""),622.85)</f>
        <v>622.85</v>
      </c>
      <c r="D210" s="2">
        <f>IFERROR(__xludf.DUMMYFUNCTION("""COMPUTED_VALUE"""),45594.66666666667)</f>
        <v>45594.66667</v>
      </c>
      <c r="E210" s="1">
        <f>IFERROR(__xludf.DUMMYFUNCTION("""COMPUTED_VALUE"""),624.67)</f>
        <v>624.67</v>
      </c>
      <c r="G210" s="2">
        <f>IFERROR(__xludf.DUMMYFUNCTION("""COMPUTED_VALUE"""),45594.66666666667)</f>
        <v>45594.66667</v>
      </c>
      <c r="H210" s="1">
        <f>IFERROR(__xludf.DUMMYFUNCTION("""COMPUTED_VALUE"""),618.83)</f>
        <v>618.83</v>
      </c>
      <c r="J210" s="2">
        <f>IFERROR(__xludf.DUMMYFUNCTION("""COMPUTED_VALUE"""),45594.66666666667)</f>
        <v>45594.66667</v>
      </c>
      <c r="K210" s="1">
        <f>IFERROR(__xludf.DUMMYFUNCTION("""COMPUTED_VALUE"""),618.83)</f>
        <v>618.83</v>
      </c>
      <c r="M210" s="2">
        <f>IFERROR(__xludf.DUMMYFUNCTION("""COMPUTED_VALUE"""),45594.66666666667)</f>
        <v>45594.66667</v>
      </c>
      <c r="N210" s="1">
        <f>IFERROR(__xludf.DUMMYFUNCTION("""COMPUTED_VALUE"""),3.8433468E7)</f>
        <v>38433468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IFERROR(__xludf.DUMMYFUNCTION("""COMPUTED_VALUE"""),614.84)</f>
        <v>614.84</v>
      </c>
      <c r="D211" s="2">
        <f>IFERROR(__xludf.DUMMYFUNCTION("""COMPUTED_VALUE"""),45595.66666666667)</f>
        <v>45595.66667</v>
      </c>
      <c r="E211" s="1">
        <f>IFERROR(__xludf.DUMMYFUNCTION("""COMPUTED_VALUE"""),619.29)</f>
        <v>619.29</v>
      </c>
      <c r="G211" s="2">
        <f>IFERROR(__xludf.DUMMYFUNCTION("""COMPUTED_VALUE"""),45595.66666666667)</f>
        <v>45595.66667</v>
      </c>
      <c r="H211" s="1">
        <f>IFERROR(__xludf.DUMMYFUNCTION("""COMPUTED_VALUE"""),611.97)</f>
        <v>611.97</v>
      </c>
      <c r="J211" s="2">
        <f>IFERROR(__xludf.DUMMYFUNCTION("""COMPUTED_VALUE"""),45595.66666666667)</f>
        <v>45595.66667</v>
      </c>
      <c r="K211" s="1">
        <f>IFERROR(__xludf.DUMMYFUNCTION("""COMPUTED_VALUE"""),618.79)</f>
        <v>618.79</v>
      </c>
      <c r="M211" s="2">
        <f>IFERROR(__xludf.DUMMYFUNCTION("""COMPUTED_VALUE"""),45595.66666666667)</f>
        <v>45595.66667</v>
      </c>
      <c r="N211" s="1">
        <f>IFERROR(__xludf.DUMMYFUNCTION("""COMPUTED_VALUE"""),5.0414274E7)</f>
        <v>50414274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IFERROR(__xludf.DUMMYFUNCTION("""COMPUTED_VALUE"""),617.94)</f>
        <v>617.94</v>
      </c>
      <c r="D212" s="2">
        <f>IFERROR(__xludf.DUMMYFUNCTION("""COMPUTED_VALUE"""),45596.66666666667)</f>
        <v>45596.66667</v>
      </c>
      <c r="E212" s="1">
        <f>IFERROR(__xludf.DUMMYFUNCTION("""COMPUTED_VALUE"""),620.69)</f>
        <v>620.69</v>
      </c>
      <c r="G212" s="2">
        <f>IFERROR(__xludf.DUMMYFUNCTION("""COMPUTED_VALUE"""),45596.66666666667)</f>
        <v>45596.66667</v>
      </c>
      <c r="H212" s="1">
        <f>IFERROR(__xludf.DUMMYFUNCTION("""COMPUTED_VALUE"""),613.78)</f>
        <v>613.78</v>
      </c>
      <c r="J212" s="2">
        <f>IFERROR(__xludf.DUMMYFUNCTION("""COMPUTED_VALUE"""),45596.66666666667)</f>
        <v>45596.66667</v>
      </c>
      <c r="K212" s="1">
        <f>IFERROR(__xludf.DUMMYFUNCTION("""COMPUTED_VALUE"""),613.8)</f>
        <v>613.8</v>
      </c>
      <c r="M212" s="2">
        <f>IFERROR(__xludf.DUMMYFUNCTION("""COMPUTED_VALUE"""),45596.66666666667)</f>
        <v>45596.66667</v>
      </c>
      <c r="N212" s="1">
        <f>IFERROR(__xludf.DUMMYFUNCTION("""COMPUTED_VALUE"""),4.773189E7)</f>
        <v>47731890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IFERROR(__xludf.DUMMYFUNCTION("""COMPUTED_VALUE"""),615.02)</f>
        <v>615.02</v>
      </c>
      <c r="D213" s="2">
        <f>IFERROR(__xludf.DUMMYFUNCTION("""COMPUTED_VALUE"""),45597.66666666667)</f>
        <v>45597.66667</v>
      </c>
      <c r="E213" s="1">
        <f>IFERROR(__xludf.DUMMYFUNCTION("""COMPUTED_VALUE"""),617.08)</f>
        <v>617.08</v>
      </c>
      <c r="G213" s="2">
        <f>IFERROR(__xludf.DUMMYFUNCTION("""COMPUTED_VALUE"""),45597.66666666667)</f>
        <v>45597.66667</v>
      </c>
      <c r="H213" s="1">
        <f>IFERROR(__xludf.DUMMYFUNCTION("""COMPUTED_VALUE"""),613.41)</f>
        <v>613.41</v>
      </c>
      <c r="J213" s="2">
        <f>IFERROR(__xludf.DUMMYFUNCTION("""COMPUTED_VALUE"""),45597.66666666667)</f>
        <v>45597.66667</v>
      </c>
      <c r="K213" s="1">
        <f>IFERROR(__xludf.DUMMYFUNCTION("""COMPUTED_VALUE"""),615.02)</f>
        <v>615.02</v>
      </c>
      <c r="M213" s="2">
        <f>IFERROR(__xludf.DUMMYFUNCTION("""COMPUTED_VALUE"""),45597.66666666667)</f>
        <v>45597.66667</v>
      </c>
      <c r="N213" s="1">
        <f>IFERROR(__xludf.DUMMYFUNCTION("""COMPUTED_VALUE"""),3.7440644E7)</f>
        <v>37440644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IFERROR(__xludf.DUMMYFUNCTION("""COMPUTED_VALUE"""),615.76)</f>
        <v>615.76</v>
      </c>
      <c r="D214" s="2">
        <f>IFERROR(__xludf.DUMMYFUNCTION("""COMPUTED_VALUE"""),45600.66666666667)</f>
        <v>45600.66667</v>
      </c>
      <c r="E214" s="1">
        <f>IFERROR(__xludf.DUMMYFUNCTION("""COMPUTED_VALUE"""),617.17)</f>
        <v>617.17</v>
      </c>
      <c r="G214" s="2">
        <f>IFERROR(__xludf.DUMMYFUNCTION("""COMPUTED_VALUE"""),45600.66666666667)</f>
        <v>45600.66667</v>
      </c>
      <c r="H214" s="1">
        <f>IFERROR(__xludf.DUMMYFUNCTION("""COMPUTED_VALUE"""),612.58)</f>
        <v>612.58</v>
      </c>
      <c r="J214" s="2">
        <f>IFERROR(__xludf.DUMMYFUNCTION("""COMPUTED_VALUE"""),45600.66666666667)</f>
        <v>45600.66667</v>
      </c>
      <c r="K214" s="1">
        <f>IFERROR(__xludf.DUMMYFUNCTION("""COMPUTED_VALUE"""),614.18)</f>
        <v>614.18</v>
      </c>
      <c r="M214" s="2">
        <f>IFERROR(__xludf.DUMMYFUNCTION("""COMPUTED_VALUE"""),45600.66666666667)</f>
        <v>45600.66667</v>
      </c>
      <c r="N214" s="1">
        <f>IFERROR(__xludf.DUMMYFUNCTION("""COMPUTED_VALUE"""),3.4757768E7)</f>
        <v>34757768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IFERROR(__xludf.DUMMYFUNCTION("""COMPUTED_VALUE"""),614.05)</f>
        <v>614.05</v>
      </c>
      <c r="D215" s="2">
        <f>IFERROR(__xludf.DUMMYFUNCTION("""COMPUTED_VALUE"""),45601.66666666667)</f>
        <v>45601.66667</v>
      </c>
      <c r="E215" s="1">
        <f>IFERROR(__xludf.DUMMYFUNCTION("""COMPUTED_VALUE"""),620.1)</f>
        <v>620.1</v>
      </c>
      <c r="G215" s="2">
        <f>IFERROR(__xludf.DUMMYFUNCTION("""COMPUTED_VALUE"""),45601.66666666667)</f>
        <v>45601.66667</v>
      </c>
      <c r="H215" s="1">
        <f>IFERROR(__xludf.DUMMYFUNCTION("""COMPUTED_VALUE"""),611.94)</f>
        <v>611.94</v>
      </c>
      <c r="J215" s="2">
        <f>IFERROR(__xludf.DUMMYFUNCTION("""COMPUTED_VALUE"""),45601.66666666667)</f>
        <v>45601.66667</v>
      </c>
      <c r="K215" s="1">
        <f>IFERROR(__xludf.DUMMYFUNCTION("""COMPUTED_VALUE"""),620.0)</f>
        <v>620</v>
      </c>
      <c r="M215" s="2">
        <f>IFERROR(__xludf.DUMMYFUNCTION("""COMPUTED_VALUE"""),45601.66666666667)</f>
        <v>45601.66667</v>
      </c>
      <c r="N215" s="1">
        <f>IFERROR(__xludf.DUMMYFUNCTION("""COMPUTED_VALUE"""),3.5312561E7)</f>
        <v>35312561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IFERROR(__xludf.DUMMYFUNCTION("""COMPUTED_VALUE"""),622.66)</f>
        <v>622.66</v>
      </c>
      <c r="D216" s="2">
        <f>IFERROR(__xludf.DUMMYFUNCTION("""COMPUTED_VALUE"""),45602.66666666667)</f>
        <v>45602.66667</v>
      </c>
      <c r="E216" s="1">
        <f>IFERROR(__xludf.DUMMYFUNCTION("""COMPUTED_VALUE"""),623.55)</f>
        <v>623.55</v>
      </c>
      <c r="G216" s="2">
        <f>IFERROR(__xludf.DUMMYFUNCTION("""COMPUTED_VALUE"""),45602.66666666667)</f>
        <v>45602.66667</v>
      </c>
      <c r="H216" s="1">
        <f>IFERROR(__xludf.DUMMYFUNCTION("""COMPUTED_VALUE"""),607.74)</f>
        <v>607.74</v>
      </c>
      <c r="J216" s="2">
        <f>IFERROR(__xludf.DUMMYFUNCTION("""COMPUTED_VALUE"""),45602.66666666667)</f>
        <v>45602.66667</v>
      </c>
      <c r="K216" s="1">
        <f>IFERROR(__xludf.DUMMYFUNCTION("""COMPUTED_VALUE"""),607.88)</f>
        <v>607.88</v>
      </c>
      <c r="M216" s="2">
        <f>IFERROR(__xludf.DUMMYFUNCTION("""COMPUTED_VALUE"""),45602.66666666667)</f>
        <v>45602.66667</v>
      </c>
      <c r="N216" s="1">
        <f>IFERROR(__xludf.DUMMYFUNCTION("""COMPUTED_VALUE"""),5.5517299E7)</f>
        <v>55517299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IFERROR(__xludf.DUMMYFUNCTION("""COMPUTED_VALUE"""),607.92)</f>
        <v>607.92</v>
      </c>
      <c r="D217" s="2">
        <f>IFERROR(__xludf.DUMMYFUNCTION("""COMPUTED_VALUE"""),45603.66666666667)</f>
        <v>45603.66667</v>
      </c>
      <c r="E217" s="1">
        <f>IFERROR(__xludf.DUMMYFUNCTION("""COMPUTED_VALUE"""),609.84)</f>
        <v>609.84</v>
      </c>
      <c r="G217" s="2">
        <f>IFERROR(__xludf.DUMMYFUNCTION("""COMPUTED_VALUE"""),45603.66666666667)</f>
        <v>45603.66667</v>
      </c>
      <c r="H217" s="1">
        <f>IFERROR(__xludf.DUMMYFUNCTION("""COMPUTED_VALUE"""),600.27)</f>
        <v>600.27</v>
      </c>
      <c r="J217" s="2">
        <f>IFERROR(__xludf.DUMMYFUNCTION("""COMPUTED_VALUE"""),45603.66666666667)</f>
        <v>45603.66667</v>
      </c>
      <c r="K217" s="1">
        <f>IFERROR(__xludf.DUMMYFUNCTION("""COMPUTED_VALUE"""),600.68)</f>
        <v>600.68</v>
      </c>
      <c r="M217" s="2">
        <f>IFERROR(__xludf.DUMMYFUNCTION("""COMPUTED_VALUE"""),45603.66666666667)</f>
        <v>45603.66667</v>
      </c>
      <c r="N217" s="1">
        <f>IFERROR(__xludf.DUMMYFUNCTION("""COMPUTED_VALUE"""),4.5918518E7)</f>
        <v>45918518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IFERROR(__xludf.DUMMYFUNCTION("""COMPUTED_VALUE"""),600.61)</f>
        <v>600.61</v>
      </c>
      <c r="D218" s="2">
        <f>IFERROR(__xludf.DUMMYFUNCTION("""COMPUTED_VALUE"""),45604.66666666667)</f>
        <v>45604.66667</v>
      </c>
      <c r="E218" s="1">
        <f>IFERROR(__xludf.DUMMYFUNCTION("""COMPUTED_VALUE"""),606.5)</f>
        <v>606.5</v>
      </c>
      <c r="G218" s="2">
        <f>IFERROR(__xludf.DUMMYFUNCTION("""COMPUTED_VALUE"""),45604.66666666667)</f>
        <v>45604.66667</v>
      </c>
      <c r="H218" s="1">
        <f>IFERROR(__xludf.DUMMYFUNCTION("""COMPUTED_VALUE"""),598.89)</f>
        <v>598.89</v>
      </c>
      <c r="J218" s="2">
        <f>IFERROR(__xludf.DUMMYFUNCTION("""COMPUTED_VALUE"""),45604.66666666667)</f>
        <v>45604.66667</v>
      </c>
      <c r="K218" s="1">
        <f>IFERROR(__xludf.DUMMYFUNCTION("""COMPUTED_VALUE"""),605.66)</f>
        <v>605.66</v>
      </c>
      <c r="M218" s="2">
        <f>IFERROR(__xludf.DUMMYFUNCTION("""COMPUTED_VALUE"""),45604.66666666667)</f>
        <v>45604.66667</v>
      </c>
      <c r="N218" s="1">
        <f>IFERROR(__xludf.DUMMYFUNCTION("""COMPUTED_VALUE"""),3.707839E7)</f>
        <v>37078390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IFERROR(__xludf.DUMMYFUNCTION("""COMPUTED_VALUE"""),604.47)</f>
        <v>604.47</v>
      </c>
      <c r="D219" s="2">
        <f>IFERROR(__xludf.DUMMYFUNCTION("""COMPUTED_VALUE"""),45607.66666666667)</f>
        <v>45607.66667</v>
      </c>
      <c r="E219" s="1">
        <f>IFERROR(__xludf.DUMMYFUNCTION("""COMPUTED_VALUE"""),608.14)</f>
        <v>608.14</v>
      </c>
      <c r="G219" s="2">
        <f>IFERROR(__xludf.DUMMYFUNCTION("""COMPUTED_VALUE"""),45607.66666666667)</f>
        <v>45607.66667</v>
      </c>
      <c r="H219" s="1">
        <f>IFERROR(__xludf.DUMMYFUNCTION("""COMPUTED_VALUE"""),601.11)</f>
        <v>601.11</v>
      </c>
      <c r="J219" s="2">
        <f>IFERROR(__xludf.DUMMYFUNCTION("""COMPUTED_VALUE"""),45607.66666666667)</f>
        <v>45607.66667</v>
      </c>
      <c r="K219" s="1">
        <f>IFERROR(__xludf.DUMMYFUNCTION("""COMPUTED_VALUE"""),601.7)</f>
        <v>601.7</v>
      </c>
      <c r="M219" s="2">
        <f>IFERROR(__xludf.DUMMYFUNCTION("""COMPUTED_VALUE"""),45607.66666666667)</f>
        <v>45607.66667</v>
      </c>
      <c r="N219" s="1">
        <f>IFERROR(__xludf.DUMMYFUNCTION("""COMPUTED_VALUE"""),4.483259E7)</f>
        <v>44832590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IFERROR(__xludf.DUMMYFUNCTION("""COMPUTED_VALUE"""),603.06)</f>
        <v>603.06</v>
      </c>
      <c r="D220" s="2">
        <f>IFERROR(__xludf.DUMMYFUNCTION("""COMPUTED_VALUE"""),45608.66666666667)</f>
        <v>45608.66667</v>
      </c>
      <c r="E220" s="1">
        <f>IFERROR(__xludf.DUMMYFUNCTION("""COMPUTED_VALUE"""),606.77)</f>
        <v>606.77</v>
      </c>
      <c r="G220" s="2">
        <f>IFERROR(__xludf.DUMMYFUNCTION("""COMPUTED_VALUE"""),45608.66666666667)</f>
        <v>45608.66667</v>
      </c>
      <c r="H220" s="1">
        <f>IFERROR(__xludf.DUMMYFUNCTION("""COMPUTED_VALUE"""),602.74)</f>
        <v>602.74</v>
      </c>
      <c r="J220" s="2">
        <f>IFERROR(__xludf.DUMMYFUNCTION("""COMPUTED_VALUE"""),45608.66666666667)</f>
        <v>45608.66667</v>
      </c>
      <c r="K220" s="1">
        <f>IFERROR(__xludf.DUMMYFUNCTION("""COMPUTED_VALUE"""),603.94)</f>
        <v>603.94</v>
      </c>
      <c r="M220" s="2">
        <f>IFERROR(__xludf.DUMMYFUNCTION("""COMPUTED_VALUE"""),45608.66666666667)</f>
        <v>45608.66667</v>
      </c>
      <c r="N220" s="1">
        <f>IFERROR(__xludf.DUMMYFUNCTION("""COMPUTED_VALUE"""),4.957285E7)</f>
        <v>49572850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IFERROR(__xludf.DUMMYFUNCTION("""COMPUTED_VALUE"""),602.39)</f>
        <v>602.39</v>
      </c>
      <c r="D221" s="2">
        <f>IFERROR(__xludf.DUMMYFUNCTION("""COMPUTED_VALUE"""),45609.66666666667)</f>
        <v>45609.66667</v>
      </c>
      <c r="E221" s="1">
        <f>IFERROR(__xludf.DUMMYFUNCTION("""COMPUTED_VALUE"""),604.92)</f>
        <v>604.92</v>
      </c>
      <c r="G221" s="2">
        <f>IFERROR(__xludf.DUMMYFUNCTION("""COMPUTED_VALUE"""),45609.66666666667)</f>
        <v>45609.66667</v>
      </c>
      <c r="H221" s="1">
        <f>IFERROR(__xludf.DUMMYFUNCTION("""COMPUTED_VALUE"""),599.85)</f>
        <v>599.85</v>
      </c>
      <c r="J221" s="2">
        <f>IFERROR(__xludf.DUMMYFUNCTION("""COMPUTED_VALUE"""),45609.66666666667)</f>
        <v>45609.66667</v>
      </c>
      <c r="K221" s="1">
        <f>IFERROR(__xludf.DUMMYFUNCTION("""COMPUTED_VALUE"""),604.28)</f>
        <v>604.28</v>
      </c>
      <c r="M221" s="2">
        <f>IFERROR(__xludf.DUMMYFUNCTION("""COMPUTED_VALUE"""),45609.66666666667)</f>
        <v>45609.66667</v>
      </c>
      <c r="N221" s="1">
        <f>IFERROR(__xludf.DUMMYFUNCTION("""COMPUTED_VALUE"""),3.7685214E7)</f>
        <v>37685214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IFERROR(__xludf.DUMMYFUNCTION("""COMPUTED_VALUE"""),604.45)</f>
        <v>604.45</v>
      </c>
      <c r="D222" s="2">
        <f>IFERROR(__xludf.DUMMYFUNCTION("""COMPUTED_VALUE"""),45610.66666666667)</f>
        <v>45610.66667</v>
      </c>
      <c r="E222" s="1">
        <f>IFERROR(__xludf.DUMMYFUNCTION("""COMPUTED_VALUE"""),607.97)</f>
        <v>607.97</v>
      </c>
      <c r="G222" s="2">
        <f>IFERROR(__xludf.DUMMYFUNCTION("""COMPUTED_VALUE"""),45610.66666666667)</f>
        <v>45610.66667</v>
      </c>
      <c r="H222" s="1">
        <f>IFERROR(__xludf.DUMMYFUNCTION("""COMPUTED_VALUE"""),599.25)</f>
        <v>599.25</v>
      </c>
      <c r="J222" s="2">
        <f>IFERROR(__xludf.DUMMYFUNCTION("""COMPUTED_VALUE"""),45610.66666666667)</f>
        <v>45610.66667</v>
      </c>
      <c r="K222" s="1">
        <f>IFERROR(__xludf.DUMMYFUNCTION("""COMPUTED_VALUE"""),599.68)</f>
        <v>599.68</v>
      </c>
      <c r="M222" s="2">
        <f>IFERROR(__xludf.DUMMYFUNCTION("""COMPUTED_VALUE"""),45610.66666666667)</f>
        <v>45610.66667</v>
      </c>
      <c r="N222" s="1">
        <f>IFERROR(__xludf.DUMMYFUNCTION("""COMPUTED_VALUE"""),4.9403276E7)</f>
        <v>49403276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IFERROR(__xludf.DUMMYFUNCTION("""COMPUTED_VALUE"""),599.76)</f>
        <v>599.76</v>
      </c>
      <c r="D223" s="2">
        <f>IFERROR(__xludf.DUMMYFUNCTION("""COMPUTED_VALUE"""),45611.66666666667)</f>
        <v>45611.66667</v>
      </c>
      <c r="E223" s="1">
        <f>IFERROR(__xludf.DUMMYFUNCTION("""COMPUTED_VALUE"""),599.76)</f>
        <v>599.76</v>
      </c>
      <c r="G223" s="2">
        <f>IFERROR(__xludf.DUMMYFUNCTION("""COMPUTED_VALUE"""),45611.66666666667)</f>
        <v>45611.66667</v>
      </c>
      <c r="H223" s="1">
        <f>IFERROR(__xludf.DUMMYFUNCTION("""COMPUTED_VALUE"""),582.85)</f>
        <v>582.85</v>
      </c>
      <c r="J223" s="2">
        <f>IFERROR(__xludf.DUMMYFUNCTION("""COMPUTED_VALUE"""),45611.66666666667)</f>
        <v>45611.66667</v>
      </c>
      <c r="K223" s="1">
        <f>IFERROR(__xludf.DUMMYFUNCTION("""COMPUTED_VALUE"""),586.97)</f>
        <v>586.97</v>
      </c>
      <c r="M223" s="2">
        <f>IFERROR(__xludf.DUMMYFUNCTION("""COMPUTED_VALUE"""),45611.66666666667)</f>
        <v>45611.66667</v>
      </c>
      <c r="N223" s="1">
        <f>IFERROR(__xludf.DUMMYFUNCTION("""COMPUTED_VALUE"""),7.5599633E7)</f>
        <v>75599633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IFERROR(__xludf.DUMMYFUNCTION("""COMPUTED_VALUE"""),588.36)</f>
        <v>588.36</v>
      </c>
      <c r="D224" s="2">
        <f>IFERROR(__xludf.DUMMYFUNCTION("""COMPUTED_VALUE"""),45614.66666666667)</f>
        <v>45614.66667</v>
      </c>
      <c r="E224" s="1">
        <f>IFERROR(__xludf.DUMMYFUNCTION("""COMPUTED_VALUE"""),590.88)</f>
        <v>590.88</v>
      </c>
      <c r="G224" s="2">
        <f>IFERROR(__xludf.DUMMYFUNCTION("""COMPUTED_VALUE"""),45614.66666666667)</f>
        <v>45614.66667</v>
      </c>
      <c r="H224" s="1">
        <f>IFERROR(__xludf.DUMMYFUNCTION("""COMPUTED_VALUE"""),586.16)</f>
        <v>586.16</v>
      </c>
      <c r="J224" s="2">
        <f>IFERROR(__xludf.DUMMYFUNCTION("""COMPUTED_VALUE"""),45614.66666666667)</f>
        <v>45614.66667</v>
      </c>
      <c r="K224" s="1">
        <f>IFERROR(__xludf.DUMMYFUNCTION("""COMPUTED_VALUE"""),586.63)</f>
        <v>586.63</v>
      </c>
      <c r="M224" s="2">
        <f>IFERROR(__xludf.DUMMYFUNCTION("""COMPUTED_VALUE"""),45614.66666666667)</f>
        <v>45614.66667</v>
      </c>
      <c r="N224" s="1">
        <f>IFERROR(__xludf.DUMMYFUNCTION("""COMPUTED_VALUE"""),5.0185924E7)</f>
        <v>50185924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IFERROR(__xludf.DUMMYFUNCTION("""COMPUTED_VALUE"""),585.02)</f>
        <v>585.02</v>
      </c>
      <c r="D225" s="2">
        <f>IFERROR(__xludf.DUMMYFUNCTION("""COMPUTED_VALUE"""),45615.66666666667)</f>
        <v>45615.66667</v>
      </c>
      <c r="E225" s="1">
        <f>IFERROR(__xludf.DUMMYFUNCTION("""COMPUTED_VALUE"""),586.47)</f>
        <v>586.47</v>
      </c>
      <c r="G225" s="2">
        <f>IFERROR(__xludf.DUMMYFUNCTION("""COMPUTED_VALUE"""),45615.66666666667)</f>
        <v>45615.66667</v>
      </c>
      <c r="H225" s="1">
        <f>IFERROR(__xludf.DUMMYFUNCTION("""COMPUTED_VALUE"""),581.53)</f>
        <v>581.53</v>
      </c>
      <c r="J225" s="2">
        <f>IFERROR(__xludf.DUMMYFUNCTION("""COMPUTED_VALUE"""),45615.66666666667)</f>
        <v>45615.66667</v>
      </c>
      <c r="K225" s="1">
        <f>IFERROR(__xludf.DUMMYFUNCTION("""COMPUTED_VALUE"""),585.27)</f>
        <v>585.27</v>
      </c>
      <c r="M225" s="2">
        <f>IFERROR(__xludf.DUMMYFUNCTION("""COMPUTED_VALUE"""),45615.66666666667)</f>
        <v>45615.66667</v>
      </c>
      <c r="N225" s="1">
        <f>IFERROR(__xludf.DUMMYFUNCTION("""COMPUTED_VALUE"""),4.5421314E7)</f>
        <v>45421314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IFERROR(__xludf.DUMMYFUNCTION("""COMPUTED_VALUE"""),585.8)</f>
        <v>585.8</v>
      </c>
      <c r="D226" s="2">
        <f>IFERROR(__xludf.DUMMYFUNCTION("""COMPUTED_VALUE"""),45616.66666666667)</f>
        <v>45616.66667</v>
      </c>
      <c r="E226" s="1">
        <f>IFERROR(__xludf.DUMMYFUNCTION("""COMPUTED_VALUE"""),592.23)</f>
        <v>592.23</v>
      </c>
      <c r="G226" s="2">
        <f>IFERROR(__xludf.DUMMYFUNCTION("""COMPUTED_VALUE"""),45616.66666666667)</f>
        <v>45616.66667</v>
      </c>
      <c r="H226" s="1">
        <f>IFERROR(__xludf.DUMMYFUNCTION("""COMPUTED_VALUE"""),584.76)</f>
        <v>584.76</v>
      </c>
      <c r="J226" s="2">
        <f>IFERROR(__xludf.DUMMYFUNCTION("""COMPUTED_VALUE"""),45616.66666666667)</f>
        <v>45616.66667</v>
      </c>
      <c r="K226" s="1">
        <f>IFERROR(__xludf.DUMMYFUNCTION("""COMPUTED_VALUE"""),592.04)</f>
        <v>592.04</v>
      </c>
      <c r="M226" s="2">
        <f>IFERROR(__xludf.DUMMYFUNCTION("""COMPUTED_VALUE"""),45616.66666666667)</f>
        <v>45616.66667</v>
      </c>
      <c r="N226" s="1">
        <f>IFERROR(__xludf.DUMMYFUNCTION("""COMPUTED_VALUE"""),4.5831551E7)</f>
        <v>45831551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IFERROR(__xludf.DUMMYFUNCTION("""COMPUTED_VALUE"""),592.02)</f>
        <v>592.02</v>
      </c>
      <c r="D227" s="2">
        <f>IFERROR(__xludf.DUMMYFUNCTION("""COMPUTED_VALUE"""),45617.66666666667)</f>
        <v>45617.66667</v>
      </c>
      <c r="E227" s="1">
        <f>IFERROR(__xludf.DUMMYFUNCTION("""COMPUTED_VALUE"""),596.68)</f>
        <v>596.68</v>
      </c>
      <c r="G227" s="2">
        <f>IFERROR(__xludf.DUMMYFUNCTION("""COMPUTED_VALUE"""),45617.66666666667)</f>
        <v>45617.66667</v>
      </c>
      <c r="H227" s="1">
        <f>IFERROR(__xludf.DUMMYFUNCTION("""COMPUTED_VALUE"""),588.86)</f>
        <v>588.86</v>
      </c>
      <c r="J227" s="2">
        <f>IFERROR(__xludf.DUMMYFUNCTION("""COMPUTED_VALUE"""),45617.66666666667)</f>
        <v>45617.66667</v>
      </c>
      <c r="K227" s="1">
        <f>IFERROR(__xludf.DUMMYFUNCTION("""COMPUTED_VALUE"""),596.22)</f>
        <v>596.22</v>
      </c>
      <c r="M227" s="2">
        <f>IFERROR(__xludf.DUMMYFUNCTION("""COMPUTED_VALUE"""),45617.66666666667)</f>
        <v>45617.66667</v>
      </c>
      <c r="N227" s="1">
        <f>IFERROR(__xludf.DUMMYFUNCTION("""COMPUTED_VALUE"""),4.6451186E7)</f>
        <v>46451186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IFERROR(__xludf.DUMMYFUNCTION("""COMPUTED_VALUE"""),596.54)</f>
        <v>596.54</v>
      </c>
      <c r="D228" s="2">
        <f>IFERROR(__xludf.DUMMYFUNCTION("""COMPUTED_VALUE"""),45618.66666666667)</f>
        <v>45618.66667</v>
      </c>
      <c r="E228" s="1">
        <f>IFERROR(__xludf.DUMMYFUNCTION("""COMPUTED_VALUE"""),600.79)</f>
        <v>600.79</v>
      </c>
      <c r="G228" s="2">
        <f>IFERROR(__xludf.DUMMYFUNCTION("""COMPUTED_VALUE"""),45618.66666666667)</f>
        <v>45618.66667</v>
      </c>
      <c r="H228" s="1">
        <f>IFERROR(__xludf.DUMMYFUNCTION("""COMPUTED_VALUE"""),595.77)</f>
        <v>595.77</v>
      </c>
      <c r="J228" s="2">
        <f>IFERROR(__xludf.DUMMYFUNCTION("""COMPUTED_VALUE"""),45618.66666666667)</f>
        <v>45618.66667</v>
      </c>
      <c r="K228" s="1">
        <f>IFERROR(__xludf.DUMMYFUNCTION("""COMPUTED_VALUE"""),598.3)</f>
        <v>598.3</v>
      </c>
      <c r="M228" s="2">
        <f>IFERROR(__xludf.DUMMYFUNCTION("""COMPUTED_VALUE"""),45618.66666666667)</f>
        <v>45618.66667</v>
      </c>
      <c r="N228" s="1">
        <f>IFERROR(__xludf.DUMMYFUNCTION("""COMPUTED_VALUE"""),4.6309976E7)</f>
        <v>46309976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IFERROR(__xludf.DUMMYFUNCTION("""COMPUTED_VALUE"""),599.37)</f>
        <v>599.37</v>
      </c>
      <c r="D229" s="2">
        <f>IFERROR(__xludf.DUMMYFUNCTION("""COMPUTED_VALUE"""),45621.66666666667)</f>
        <v>45621.66667</v>
      </c>
      <c r="E229" s="1">
        <f>IFERROR(__xludf.DUMMYFUNCTION("""COMPUTED_VALUE"""),604.68)</f>
        <v>604.68</v>
      </c>
      <c r="G229" s="2">
        <f>IFERROR(__xludf.DUMMYFUNCTION("""COMPUTED_VALUE"""),45621.66666666667)</f>
        <v>45621.66667</v>
      </c>
      <c r="H229" s="1">
        <f>IFERROR(__xludf.DUMMYFUNCTION("""COMPUTED_VALUE"""),599.37)</f>
        <v>599.37</v>
      </c>
      <c r="J229" s="2">
        <f>IFERROR(__xludf.DUMMYFUNCTION("""COMPUTED_VALUE"""),45621.66666666667)</f>
        <v>45621.66667</v>
      </c>
      <c r="K229" s="1">
        <f>IFERROR(__xludf.DUMMYFUNCTION("""COMPUTED_VALUE"""),601.72)</f>
        <v>601.72</v>
      </c>
      <c r="M229" s="2">
        <f>IFERROR(__xludf.DUMMYFUNCTION("""COMPUTED_VALUE"""),45621.66666666667)</f>
        <v>45621.66667</v>
      </c>
      <c r="N229" s="1">
        <f>IFERROR(__xludf.DUMMYFUNCTION("""COMPUTED_VALUE"""),7.0821201E7)</f>
        <v>70821201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IFERROR(__xludf.DUMMYFUNCTION("""COMPUTED_VALUE"""),602.17)</f>
        <v>602.17</v>
      </c>
      <c r="D230" s="2">
        <f>IFERROR(__xludf.DUMMYFUNCTION("""COMPUTED_VALUE"""),45622.66666666667)</f>
        <v>45622.66667</v>
      </c>
      <c r="E230" s="1">
        <f>IFERROR(__xludf.DUMMYFUNCTION("""COMPUTED_VALUE"""),605.11)</f>
        <v>605.11</v>
      </c>
      <c r="G230" s="2">
        <f>IFERROR(__xludf.DUMMYFUNCTION("""COMPUTED_VALUE"""),45622.66666666667)</f>
        <v>45622.66667</v>
      </c>
      <c r="H230" s="1">
        <f>IFERROR(__xludf.DUMMYFUNCTION("""COMPUTED_VALUE"""),600.64)</f>
        <v>600.64</v>
      </c>
      <c r="J230" s="2">
        <f>IFERROR(__xludf.DUMMYFUNCTION("""COMPUTED_VALUE"""),45622.66666666667)</f>
        <v>45622.66667</v>
      </c>
      <c r="K230" s="1">
        <f>IFERROR(__xludf.DUMMYFUNCTION("""COMPUTED_VALUE"""),603.48)</f>
        <v>603.48</v>
      </c>
      <c r="M230" s="2">
        <f>IFERROR(__xludf.DUMMYFUNCTION("""COMPUTED_VALUE"""),45622.66666666667)</f>
        <v>45622.66667</v>
      </c>
      <c r="N230" s="1">
        <f>IFERROR(__xludf.DUMMYFUNCTION("""COMPUTED_VALUE"""),4.5188325E7)</f>
        <v>45188325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IFERROR(__xludf.DUMMYFUNCTION("""COMPUTED_VALUE"""),605.37)</f>
        <v>605.37</v>
      </c>
      <c r="D231" s="2">
        <f>IFERROR(__xludf.DUMMYFUNCTION("""COMPUTED_VALUE"""),45623.66666666667)</f>
        <v>45623.66667</v>
      </c>
      <c r="E231" s="1">
        <f>IFERROR(__xludf.DUMMYFUNCTION("""COMPUTED_VALUE"""),608.22)</f>
        <v>608.22</v>
      </c>
      <c r="G231" s="2">
        <f>IFERROR(__xludf.DUMMYFUNCTION("""COMPUTED_VALUE"""),45623.66666666667)</f>
        <v>45623.66667</v>
      </c>
      <c r="H231" s="1">
        <f>IFERROR(__xludf.DUMMYFUNCTION("""COMPUTED_VALUE"""),603.29)</f>
        <v>603.29</v>
      </c>
      <c r="J231" s="2">
        <f>IFERROR(__xludf.DUMMYFUNCTION("""COMPUTED_VALUE"""),45623.66666666667)</f>
        <v>45623.66667</v>
      </c>
      <c r="K231" s="1">
        <f>IFERROR(__xludf.DUMMYFUNCTION("""COMPUTED_VALUE"""),604.14)</f>
        <v>604.14</v>
      </c>
      <c r="M231" s="2">
        <f>IFERROR(__xludf.DUMMYFUNCTION("""COMPUTED_VALUE"""),45623.66666666667)</f>
        <v>45623.66667</v>
      </c>
      <c r="N231" s="1">
        <f>IFERROR(__xludf.DUMMYFUNCTION("""COMPUTED_VALUE"""),3.354845E7)</f>
        <v>33548450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IFERROR(__xludf.DUMMYFUNCTION("""COMPUTED_VALUE"""),603.39)</f>
        <v>603.39</v>
      </c>
      <c r="D232" s="2">
        <f>IFERROR(__xludf.DUMMYFUNCTION("""COMPUTED_VALUE"""),45625.54166666667)</f>
        <v>45625.54167</v>
      </c>
      <c r="E232" s="1">
        <f>IFERROR(__xludf.DUMMYFUNCTION("""COMPUTED_VALUE"""),606.66)</f>
        <v>606.66</v>
      </c>
      <c r="G232" s="2">
        <f>IFERROR(__xludf.DUMMYFUNCTION("""COMPUTED_VALUE"""),45625.54166666667)</f>
        <v>45625.54167</v>
      </c>
      <c r="H232" s="1">
        <f>IFERROR(__xludf.DUMMYFUNCTION("""COMPUTED_VALUE"""),603.08)</f>
        <v>603.08</v>
      </c>
      <c r="J232" s="2">
        <f>IFERROR(__xludf.DUMMYFUNCTION("""COMPUTED_VALUE"""),45625.54166666667)</f>
        <v>45625.54167</v>
      </c>
      <c r="K232" s="1">
        <f>IFERROR(__xludf.DUMMYFUNCTION("""COMPUTED_VALUE"""),605.64)</f>
        <v>605.64</v>
      </c>
      <c r="M232" s="2">
        <f>IFERROR(__xludf.DUMMYFUNCTION("""COMPUTED_VALUE"""),45625.54166666667)</f>
        <v>45625.54167</v>
      </c>
      <c r="N232" s="1">
        <f>IFERROR(__xludf.DUMMYFUNCTION("""COMPUTED_VALUE"""),2.7818471E7)</f>
        <v>27818471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IFERROR(__xludf.DUMMYFUNCTION("""COMPUTED_VALUE"""),605.22)</f>
        <v>605.22</v>
      </c>
      <c r="D233" s="2">
        <f>IFERROR(__xludf.DUMMYFUNCTION("""COMPUTED_VALUE"""),45628.66666666667)</f>
        <v>45628.66667</v>
      </c>
      <c r="E233" s="1">
        <f>IFERROR(__xludf.DUMMYFUNCTION("""COMPUTED_VALUE"""),608.33)</f>
        <v>608.33</v>
      </c>
      <c r="G233" s="2">
        <f>IFERROR(__xludf.DUMMYFUNCTION("""COMPUTED_VALUE"""),45628.66666666667)</f>
        <v>45628.66667</v>
      </c>
      <c r="H233" s="1">
        <f>IFERROR(__xludf.DUMMYFUNCTION("""COMPUTED_VALUE"""),600.72)</f>
        <v>600.72</v>
      </c>
      <c r="J233" s="2">
        <f>IFERROR(__xludf.DUMMYFUNCTION("""COMPUTED_VALUE"""),45628.66666666667)</f>
        <v>45628.66667</v>
      </c>
      <c r="K233" s="1">
        <f>IFERROR(__xludf.DUMMYFUNCTION("""COMPUTED_VALUE"""),607.57)</f>
        <v>607.57</v>
      </c>
      <c r="M233" s="2">
        <f>IFERROR(__xludf.DUMMYFUNCTION("""COMPUTED_VALUE"""),45628.66666666667)</f>
        <v>45628.66667</v>
      </c>
      <c r="N233" s="1">
        <f>IFERROR(__xludf.DUMMYFUNCTION("""COMPUTED_VALUE"""),5.5132495E7)</f>
        <v>55132495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IFERROR(__xludf.DUMMYFUNCTION("""COMPUTED_VALUE"""),607.38)</f>
        <v>607.38</v>
      </c>
      <c r="D234" s="2">
        <f>IFERROR(__xludf.DUMMYFUNCTION("""COMPUTED_VALUE"""),45629.66666666667)</f>
        <v>45629.66667</v>
      </c>
      <c r="E234" s="1">
        <f>IFERROR(__xludf.DUMMYFUNCTION("""COMPUTED_VALUE"""),607.65)</f>
        <v>607.65</v>
      </c>
      <c r="G234" s="2">
        <f>IFERROR(__xludf.DUMMYFUNCTION("""COMPUTED_VALUE"""),45629.66666666667)</f>
        <v>45629.66667</v>
      </c>
      <c r="H234" s="1">
        <f>IFERROR(__xludf.DUMMYFUNCTION("""COMPUTED_VALUE"""),603.75)</f>
        <v>603.75</v>
      </c>
      <c r="J234" s="2">
        <f>IFERROR(__xludf.DUMMYFUNCTION("""COMPUTED_VALUE"""),45629.66666666667)</f>
        <v>45629.66667</v>
      </c>
      <c r="K234" s="1">
        <f>IFERROR(__xludf.DUMMYFUNCTION("""COMPUTED_VALUE"""),604.52)</f>
        <v>604.52</v>
      </c>
      <c r="M234" s="2">
        <f>IFERROR(__xludf.DUMMYFUNCTION("""COMPUTED_VALUE"""),45629.66666666667)</f>
        <v>45629.66667</v>
      </c>
      <c r="N234" s="1">
        <f>IFERROR(__xludf.DUMMYFUNCTION("""COMPUTED_VALUE"""),5.0564119E7)</f>
        <v>50564119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IFERROR(__xludf.DUMMYFUNCTION("""COMPUTED_VALUE"""),601.33)</f>
        <v>601.33</v>
      </c>
      <c r="D235" s="2">
        <f>IFERROR(__xludf.DUMMYFUNCTION("""COMPUTED_VALUE"""),45630.66666666667)</f>
        <v>45630.66667</v>
      </c>
      <c r="E235" s="1">
        <f>IFERROR(__xludf.DUMMYFUNCTION("""COMPUTED_VALUE"""),601.33)</f>
        <v>601.33</v>
      </c>
      <c r="G235" s="2">
        <f>IFERROR(__xludf.DUMMYFUNCTION("""COMPUTED_VALUE"""),45630.66666666667)</f>
        <v>45630.66667</v>
      </c>
      <c r="H235" s="1">
        <f>IFERROR(__xludf.DUMMYFUNCTION("""COMPUTED_VALUE"""),592.94)</f>
        <v>592.94</v>
      </c>
      <c r="J235" s="2">
        <f>IFERROR(__xludf.DUMMYFUNCTION("""COMPUTED_VALUE"""),45630.66666666667)</f>
        <v>45630.66667</v>
      </c>
      <c r="K235" s="1">
        <f>IFERROR(__xludf.DUMMYFUNCTION("""COMPUTED_VALUE"""),595.43)</f>
        <v>595.43</v>
      </c>
      <c r="M235" s="2">
        <f>IFERROR(__xludf.DUMMYFUNCTION("""COMPUTED_VALUE"""),45630.66666666667)</f>
        <v>45630.66667</v>
      </c>
      <c r="N235" s="1">
        <f>IFERROR(__xludf.DUMMYFUNCTION("""COMPUTED_VALUE"""),5.012085E7)</f>
        <v>50120850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IFERROR(__xludf.DUMMYFUNCTION("""COMPUTED_VALUE"""),594.5)</f>
        <v>594.5</v>
      </c>
      <c r="D236" s="2">
        <f>IFERROR(__xludf.DUMMYFUNCTION("""COMPUTED_VALUE"""),45631.66666666667)</f>
        <v>45631.66667</v>
      </c>
      <c r="E236" s="1">
        <f>IFERROR(__xludf.DUMMYFUNCTION("""COMPUTED_VALUE"""),596.47)</f>
        <v>596.47</v>
      </c>
      <c r="G236" s="2">
        <f>IFERROR(__xludf.DUMMYFUNCTION("""COMPUTED_VALUE"""),45631.66666666667)</f>
        <v>45631.66667</v>
      </c>
      <c r="H236" s="1">
        <f>IFERROR(__xludf.DUMMYFUNCTION("""COMPUTED_VALUE"""),591.7)</f>
        <v>591.7</v>
      </c>
      <c r="J236" s="2">
        <f>IFERROR(__xludf.DUMMYFUNCTION("""COMPUTED_VALUE"""),45631.66666666667)</f>
        <v>45631.66667</v>
      </c>
      <c r="K236" s="1">
        <f>IFERROR(__xludf.DUMMYFUNCTION("""COMPUTED_VALUE"""),595.94)</f>
        <v>595.94</v>
      </c>
      <c r="M236" s="2">
        <f>IFERROR(__xludf.DUMMYFUNCTION("""COMPUTED_VALUE"""),45631.66666666667)</f>
        <v>45631.66667</v>
      </c>
      <c r="N236" s="1">
        <f>IFERROR(__xludf.DUMMYFUNCTION("""COMPUTED_VALUE"""),4.7199398E7)</f>
        <v>47199398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IFERROR(__xludf.DUMMYFUNCTION("""COMPUTED_VALUE"""),596.61)</f>
        <v>596.61</v>
      </c>
      <c r="D237" s="2">
        <f>IFERROR(__xludf.DUMMYFUNCTION("""COMPUTED_VALUE"""),45632.66666666667)</f>
        <v>45632.66667</v>
      </c>
      <c r="E237" s="1">
        <f>IFERROR(__xludf.DUMMYFUNCTION("""COMPUTED_VALUE"""),598.94)</f>
        <v>598.94</v>
      </c>
      <c r="G237" s="2">
        <f>IFERROR(__xludf.DUMMYFUNCTION("""COMPUTED_VALUE"""),45632.66666666667)</f>
        <v>45632.66667</v>
      </c>
      <c r="H237" s="1">
        <f>IFERROR(__xludf.DUMMYFUNCTION("""COMPUTED_VALUE"""),591.56)</f>
        <v>591.56</v>
      </c>
      <c r="J237" s="2">
        <f>IFERROR(__xludf.DUMMYFUNCTION("""COMPUTED_VALUE"""),45632.66666666667)</f>
        <v>45632.66667</v>
      </c>
      <c r="K237" s="1">
        <f>IFERROR(__xludf.DUMMYFUNCTION("""COMPUTED_VALUE"""),591.99)</f>
        <v>591.99</v>
      </c>
      <c r="M237" s="2">
        <f>IFERROR(__xludf.DUMMYFUNCTION("""COMPUTED_VALUE"""),45632.66666666667)</f>
        <v>45632.66667</v>
      </c>
      <c r="N237" s="1">
        <f>IFERROR(__xludf.DUMMYFUNCTION("""COMPUTED_VALUE"""),4.3630417E7)</f>
        <v>43630417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IFERROR(__xludf.DUMMYFUNCTION("""COMPUTED_VALUE"""),591.91)</f>
        <v>591.91</v>
      </c>
      <c r="D238" s="2">
        <f>IFERROR(__xludf.DUMMYFUNCTION("""COMPUTED_VALUE"""),45635.66666666667)</f>
        <v>45635.66667</v>
      </c>
      <c r="E238" s="1">
        <f>IFERROR(__xludf.DUMMYFUNCTION("""COMPUTED_VALUE"""),607.27)</f>
        <v>607.27</v>
      </c>
      <c r="G238" s="2">
        <f>IFERROR(__xludf.DUMMYFUNCTION("""COMPUTED_VALUE"""),45635.66666666667)</f>
        <v>45635.66667</v>
      </c>
      <c r="H238" s="1">
        <f>IFERROR(__xludf.DUMMYFUNCTION("""COMPUTED_VALUE"""),591.67)</f>
        <v>591.67</v>
      </c>
      <c r="J238" s="2">
        <f>IFERROR(__xludf.DUMMYFUNCTION("""COMPUTED_VALUE"""),45635.66666666667)</f>
        <v>45635.66667</v>
      </c>
      <c r="K238" s="1">
        <f>IFERROR(__xludf.DUMMYFUNCTION("""COMPUTED_VALUE"""),598.74)</f>
        <v>598.74</v>
      </c>
      <c r="M238" s="2">
        <f>IFERROR(__xludf.DUMMYFUNCTION("""COMPUTED_VALUE"""),45635.66666666667)</f>
        <v>45635.66667</v>
      </c>
      <c r="N238" s="1">
        <f>IFERROR(__xludf.DUMMYFUNCTION("""COMPUTED_VALUE"""),7.6284186E7)</f>
        <v>76284186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IFERROR(__xludf.DUMMYFUNCTION("""COMPUTED_VALUE"""),597.94)</f>
        <v>597.94</v>
      </c>
      <c r="D239" s="2">
        <f>IFERROR(__xludf.DUMMYFUNCTION("""COMPUTED_VALUE"""),45636.66666666667)</f>
        <v>45636.66667</v>
      </c>
      <c r="E239" s="1">
        <f>IFERROR(__xludf.DUMMYFUNCTION("""COMPUTED_VALUE"""),601.93)</f>
        <v>601.93</v>
      </c>
      <c r="G239" s="2">
        <f>IFERROR(__xludf.DUMMYFUNCTION("""COMPUTED_VALUE"""),45636.66666666667)</f>
        <v>45636.66667</v>
      </c>
      <c r="H239" s="1">
        <f>IFERROR(__xludf.DUMMYFUNCTION("""COMPUTED_VALUE"""),592.44)</f>
        <v>592.44</v>
      </c>
      <c r="J239" s="2">
        <f>IFERROR(__xludf.DUMMYFUNCTION("""COMPUTED_VALUE"""),45636.66666666667)</f>
        <v>45636.66667</v>
      </c>
      <c r="K239" s="1">
        <f>IFERROR(__xludf.DUMMYFUNCTION("""COMPUTED_VALUE"""),598.33)</f>
        <v>598.33</v>
      </c>
      <c r="M239" s="2">
        <f>IFERROR(__xludf.DUMMYFUNCTION("""COMPUTED_VALUE"""),45636.66666666667)</f>
        <v>45636.66667</v>
      </c>
      <c r="N239" s="1">
        <f>IFERROR(__xludf.DUMMYFUNCTION("""COMPUTED_VALUE"""),5.3160653E7)</f>
        <v>53160653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IFERROR(__xludf.DUMMYFUNCTION("""COMPUTED_VALUE"""),601.93)</f>
        <v>601.93</v>
      </c>
      <c r="D240" s="2">
        <f>IFERROR(__xludf.DUMMYFUNCTION("""COMPUTED_VALUE"""),45637.66666666667)</f>
        <v>45637.66667</v>
      </c>
      <c r="E240" s="1">
        <f>IFERROR(__xludf.DUMMYFUNCTION("""COMPUTED_VALUE"""),603.14)</f>
        <v>603.14</v>
      </c>
      <c r="G240" s="2">
        <f>IFERROR(__xludf.DUMMYFUNCTION("""COMPUTED_VALUE"""),45637.66666666667)</f>
        <v>45637.66667</v>
      </c>
      <c r="H240" s="1">
        <f>IFERROR(__xludf.DUMMYFUNCTION("""COMPUTED_VALUE"""),595.31)</f>
        <v>595.31</v>
      </c>
      <c r="J240" s="2">
        <f>IFERROR(__xludf.DUMMYFUNCTION("""COMPUTED_VALUE"""),45637.66666666667)</f>
        <v>45637.66667</v>
      </c>
      <c r="K240" s="1">
        <f>IFERROR(__xludf.DUMMYFUNCTION("""COMPUTED_VALUE"""),596.03)</f>
        <v>596.03</v>
      </c>
      <c r="M240" s="2">
        <f>IFERROR(__xludf.DUMMYFUNCTION("""COMPUTED_VALUE"""),45637.66666666667)</f>
        <v>45637.66667</v>
      </c>
      <c r="N240" s="1">
        <f>IFERROR(__xludf.DUMMYFUNCTION("""COMPUTED_VALUE"""),5.9075044E7)</f>
        <v>59075044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IFERROR(__xludf.DUMMYFUNCTION("""COMPUTED_VALUE"""),596.52)</f>
        <v>596.52</v>
      </c>
      <c r="D241" s="2">
        <f>IFERROR(__xludf.DUMMYFUNCTION("""COMPUTED_VALUE"""),45638.66666666667)</f>
        <v>45638.66667</v>
      </c>
      <c r="E241" s="1">
        <f>IFERROR(__xludf.DUMMYFUNCTION("""COMPUTED_VALUE"""),599.59)</f>
        <v>599.59</v>
      </c>
      <c r="G241" s="2">
        <f>IFERROR(__xludf.DUMMYFUNCTION("""COMPUTED_VALUE"""),45638.66666666667)</f>
        <v>45638.66667</v>
      </c>
      <c r="H241" s="1">
        <f>IFERROR(__xludf.DUMMYFUNCTION("""COMPUTED_VALUE"""),593.45)</f>
        <v>593.45</v>
      </c>
      <c r="J241" s="2">
        <f>IFERROR(__xludf.DUMMYFUNCTION("""COMPUTED_VALUE"""),45638.66666666667)</f>
        <v>45638.66667</v>
      </c>
      <c r="K241" s="1">
        <f>IFERROR(__xludf.DUMMYFUNCTION("""COMPUTED_VALUE"""),597.73)</f>
        <v>597.73</v>
      </c>
      <c r="M241" s="2">
        <f>IFERROR(__xludf.DUMMYFUNCTION("""COMPUTED_VALUE"""),45638.66666666667)</f>
        <v>45638.66667</v>
      </c>
      <c r="N241" s="1">
        <f>IFERROR(__xludf.DUMMYFUNCTION("""COMPUTED_VALUE"""),4.4029863E7)</f>
        <v>44029863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IFERROR(__xludf.DUMMYFUNCTION("""COMPUTED_VALUE"""),597.58)</f>
        <v>597.58</v>
      </c>
      <c r="D242" s="2">
        <f>IFERROR(__xludf.DUMMYFUNCTION("""COMPUTED_VALUE"""),45639.66666666667)</f>
        <v>45639.66667</v>
      </c>
      <c r="E242" s="1">
        <f>IFERROR(__xludf.DUMMYFUNCTION("""COMPUTED_VALUE"""),599.37)</f>
        <v>599.37</v>
      </c>
      <c r="G242" s="2">
        <f>IFERROR(__xludf.DUMMYFUNCTION("""COMPUTED_VALUE"""),45639.66666666667)</f>
        <v>45639.66667</v>
      </c>
      <c r="H242" s="1">
        <f>IFERROR(__xludf.DUMMYFUNCTION("""COMPUTED_VALUE"""),593.13)</f>
        <v>593.13</v>
      </c>
      <c r="J242" s="2">
        <f>IFERROR(__xludf.DUMMYFUNCTION("""COMPUTED_VALUE"""),45639.66666666667)</f>
        <v>45639.66667</v>
      </c>
      <c r="K242" s="1">
        <f>IFERROR(__xludf.DUMMYFUNCTION("""COMPUTED_VALUE"""),596.99)</f>
        <v>596.99</v>
      </c>
      <c r="M242" s="2">
        <f>IFERROR(__xludf.DUMMYFUNCTION("""COMPUTED_VALUE"""),45639.66666666667)</f>
        <v>45639.66667</v>
      </c>
      <c r="N242" s="1">
        <f>IFERROR(__xludf.DUMMYFUNCTION("""COMPUTED_VALUE"""),4.7684731E7)</f>
        <v>47684731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IFERROR(__xludf.DUMMYFUNCTION("""COMPUTED_VALUE"""),596.9)</f>
        <v>596.9</v>
      </c>
      <c r="D243" s="2">
        <f>IFERROR(__xludf.DUMMYFUNCTION("""COMPUTED_VALUE"""),45642.66666666667)</f>
        <v>45642.66667</v>
      </c>
      <c r="E243" s="1">
        <f>IFERROR(__xludf.DUMMYFUNCTION("""COMPUTED_VALUE"""),599.68)</f>
        <v>599.68</v>
      </c>
      <c r="G243" s="2">
        <f>IFERROR(__xludf.DUMMYFUNCTION("""COMPUTED_VALUE"""),45642.66666666667)</f>
        <v>45642.66667</v>
      </c>
      <c r="H243" s="1">
        <f>IFERROR(__xludf.DUMMYFUNCTION("""COMPUTED_VALUE"""),590.9)</f>
        <v>590.9</v>
      </c>
      <c r="J243" s="2">
        <f>IFERROR(__xludf.DUMMYFUNCTION("""COMPUTED_VALUE"""),45642.66666666667)</f>
        <v>45642.66667</v>
      </c>
      <c r="K243" s="1">
        <f>IFERROR(__xludf.DUMMYFUNCTION("""COMPUTED_VALUE"""),591.0)</f>
        <v>591</v>
      </c>
      <c r="M243" s="2">
        <f>IFERROR(__xludf.DUMMYFUNCTION("""COMPUTED_VALUE"""),45642.66666666667)</f>
        <v>45642.66667</v>
      </c>
      <c r="N243" s="1">
        <f>IFERROR(__xludf.DUMMYFUNCTION("""COMPUTED_VALUE"""),5.7507103E7)</f>
        <v>57507103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IFERROR(__xludf.DUMMYFUNCTION("""COMPUTED_VALUE"""),588.76)</f>
        <v>588.76</v>
      </c>
      <c r="D244" s="2">
        <f>IFERROR(__xludf.DUMMYFUNCTION("""COMPUTED_VALUE"""),45643.66666666667)</f>
        <v>45643.66667</v>
      </c>
      <c r="E244" s="1">
        <f>IFERROR(__xludf.DUMMYFUNCTION("""COMPUTED_VALUE"""),597.52)</f>
        <v>597.52</v>
      </c>
      <c r="G244" s="2">
        <f>IFERROR(__xludf.DUMMYFUNCTION("""COMPUTED_VALUE"""),45643.66666666667)</f>
        <v>45643.66667</v>
      </c>
      <c r="H244" s="1">
        <f>IFERROR(__xludf.DUMMYFUNCTION("""COMPUTED_VALUE"""),588.4)</f>
        <v>588.4</v>
      </c>
      <c r="J244" s="2">
        <f>IFERROR(__xludf.DUMMYFUNCTION("""COMPUTED_VALUE"""),45643.66666666667)</f>
        <v>45643.66667</v>
      </c>
      <c r="K244" s="1">
        <f>IFERROR(__xludf.DUMMYFUNCTION("""COMPUTED_VALUE"""),591.37)</f>
        <v>591.37</v>
      </c>
      <c r="M244" s="2">
        <f>IFERROR(__xludf.DUMMYFUNCTION("""COMPUTED_VALUE"""),45643.66666666667)</f>
        <v>45643.66667</v>
      </c>
      <c r="N244" s="1">
        <f>IFERROR(__xludf.DUMMYFUNCTION("""COMPUTED_VALUE"""),5.6869734E7)</f>
        <v>56869734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IFERROR(__xludf.DUMMYFUNCTION("""COMPUTED_VALUE"""),586.98)</f>
        <v>586.98</v>
      </c>
      <c r="D245" s="2">
        <f>IFERROR(__xludf.DUMMYFUNCTION("""COMPUTED_VALUE"""),45644.66666666667)</f>
        <v>45644.66667</v>
      </c>
      <c r="E245" s="1">
        <f>IFERROR(__xludf.DUMMYFUNCTION("""COMPUTED_VALUE"""),586.98)</f>
        <v>586.98</v>
      </c>
      <c r="G245" s="2">
        <f>IFERROR(__xludf.DUMMYFUNCTION("""COMPUTED_VALUE"""),45644.66666666667)</f>
        <v>45644.66667</v>
      </c>
      <c r="H245" s="1">
        <f>IFERROR(__xludf.DUMMYFUNCTION("""COMPUTED_VALUE"""),577.08)</f>
        <v>577.08</v>
      </c>
      <c r="J245" s="2">
        <f>IFERROR(__xludf.DUMMYFUNCTION("""COMPUTED_VALUE"""),45644.66666666667)</f>
        <v>45644.66667</v>
      </c>
      <c r="K245" s="1">
        <f>IFERROR(__xludf.DUMMYFUNCTION("""COMPUTED_VALUE"""),577.86)</f>
        <v>577.86</v>
      </c>
      <c r="M245" s="2">
        <f>IFERROR(__xludf.DUMMYFUNCTION("""COMPUTED_VALUE"""),45644.66666666667)</f>
        <v>45644.66667</v>
      </c>
      <c r="N245" s="1">
        <f>IFERROR(__xludf.DUMMYFUNCTION("""COMPUTED_VALUE"""),8.0194212E7)</f>
        <v>80194212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IFERROR(__xludf.DUMMYFUNCTION("""COMPUTED_VALUE"""),571.66)</f>
        <v>571.66</v>
      </c>
      <c r="D246" s="2">
        <f>IFERROR(__xludf.DUMMYFUNCTION("""COMPUTED_VALUE"""),45645.66666666667)</f>
        <v>45645.66667</v>
      </c>
      <c r="E246" s="1">
        <f>IFERROR(__xludf.DUMMYFUNCTION("""COMPUTED_VALUE"""),575.09)</f>
        <v>575.09</v>
      </c>
      <c r="G246" s="2">
        <f>IFERROR(__xludf.DUMMYFUNCTION("""COMPUTED_VALUE"""),45645.66666666667)</f>
        <v>45645.66667</v>
      </c>
      <c r="H246" s="1">
        <f>IFERROR(__xludf.DUMMYFUNCTION("""COMPUTED_VALUE"""),568.12)</f>
        <v>568.12</v>
      </c>
      <c r="J246" s="2">
        <f>IFERROR(__xludf.DUMMYFUNCTION("""COMPUTED_VALUE"""),45645.66666666667)</f>
        <v>45645.66667</v>
      </c>
      <c r="K246" s="1">
        <f>IFERROR(__xludf.DUMMYFUNCTION("""COMPUTED_VALUE"""),568.16)</f>
        <v>568.16</v>
      </c>
      <c r="M246" s="2">
        <f>IFERROR(__xludf.DUMMYFUNCTION("""COMPUTED_VALUE"""),45645.66666666667)</f>
        <v>45645.66667</v>
      </c>
      <c r="N246" s="1">
        <f>IFERROR(__xludf.DUMMYFUNCTION("""COMPUTED_VALUE"""),7.1731112E7)</f>
        <v>71731112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IFERROR(__xludf.DUMMYFUNCTION("""COMPUTED_VALUE"""),568.12)</f>
        <v>568.12</v>
      </c>
      <c r="D247" s="2">
        <f>IFERROR(__xludf.DUMMYFUNCTION("""COMPUTED_VALUE"""),45646.66666666667)</f>
        <v>45646.66667</v>
      </c>
      <c r="E247" s="1">
        <f>IFERROR(__xludf.DUMMYFUNCTION("""COMPUTED_VALUE"""),574.64)</f>
        <v>574.64</v>
      </c>
      <c r="G247" s="2">
        <f>IFERROR(__xludf.DUMMYFUNCTION("""COMPUTED_VALUE"""),45646.66666666667)</f>
        <v>45646.66667</v>
      </c>
      <c r="H247" s="1">
        <f>IFERROR(__xludf.DUMMYFUNCTION("""COMPUTED_VALUE"""),567.49)</f>
        <v>567.49</v>
      </c>
      <c r="J247" s="2">
        <f>IFERROR(__xludf.DUMMYFUNCTION("""COMPUTED_VALUE"""),45646.66666666667)</f>
        <v>45646.66667</v>
      </c>
      <c r="K247" s="1">
        <f>IFERROR(__xludf.DUMMYFUNCTION("""COMPUTED_VALUE"""),569.61)</f>
        <v>569.61</v>
      </c>
      <c r="M247" s="2">
        <f>IFERROR(__xludf.DUMMYFUNCTION("""COMPUTED_VALUE"""),45646.66666666667)</f>
        <v>45646.66667</v>
      </c>
      <c r="N247" s="1">
        <f>IFERROR(__xludf.DUMMYFUNCTION("""COMPUTED_VALUE"""),1.28237822E8)</f>
        <v>128237822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IFERROR(__xludf.DUMMYFUNCTION("""COMPUTED_VALUE"""),568.88)</f>
        <v>568.88</v>
      </c>
      <c r="D248" s="2">
        <f>IFERROR(__xludf.DUMMYFUNCTION("""COMPUTED_VALUE"""),45649.66666666667)</f>
        <v>45649.66667</v>
      </c>
      <c r="E248" s="1">
        <f>IFERROR(__xludf.DUMMYFUNCTION("""COMPUTED_VALUE"""),570.48)</f>
        <v>570.48</v>
      </c>
      <c r="G248" s="2">
        <f>IFERROR(__xludf.DUMMYFUNCTION("""COMPUTED_VALUE"""),45649.66666666667)</f>
        <v>45649.66667</v>
      </c>
      <c r="H248" s="1">
        <f>IFERROR(__xludf.DUMMYFUNCTION("""COMPUTED_VALUE"""),564.92)</f>
        <v>564.92</v>
      </c>
      <c r="J248" s="2">
        <f>IFERROR(__xludf.DUMMYFUNCTION("""COMPUTED_VALUE"""),45649.66666666667)</f>
        <v>45649.66667</v>
      </c>
      <c r="K248" s="1">
        <f>IFERROR(__xludf.DUMMYFUNCTION("""COMPUTED_VALUE"""),569.3)</f>
        <v>569.3</v>
      </c>
      <c r="M248" s="2">
        <f>IFERROR(__xludf.DUMMYFUNCTION("""COMPUTED_VALUE"""),45649.66666666667)</f>
        <v>45649.66667</v>
      </c>
      <c r="N248" s="1">
        <f>IFERROR(__xludf.DUMMYFUNCTION("""COMPUTED_VALUE"""),4.3325932E7)</f>
        <v>43325932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IFERROR(__xludf.DUMMYFUNCTION("""COMPUTED_VALUE"""),568.36)</f>
        <v>568.36</v>
      </c>
      <c r="D249" s="2">
        <f>IFERROR(__xludf.DUMMYFUNCTION("""COMPUTED_VALUE"""),45650.54166666667)</f>
        <v>45650.54167</v>
      </c>
      <c r="E249" s="1">
        <f>IFERROR(__xludf.DUMMYFUNCTION("""COMPUTED_VALUE"""),572.44)</f>
        <v>572.44</v>
      </c>
      <c r="G249" s="2">
        <f>IFERROR(__xludf.DUMMYFUNCTION("""COMPUTED_VALUE"""),45650.54166666667)</f>
        <v>45650.54167</v>
      </c>
      <c r="H249" s="1">
        <f>IFERROR(__xludf.DUMMYFUNCTION("""COMPUTED_VALUE"""),567.24)</f>
        <v>567.24</v>
      </c>
      <c r="J249" s="2">
        <f>IFERROR(__xludf.DUMMYFUNCTION("""COMPUTED_VALUE"""),45650.54166666667)</f>
        <v>45650.54167</v>
      </c>
      <c r="K249" s="1">
        <f>IFERROR(__xludf.DUMMYFUNCTION("""COMPUTED_VALUE"""),572.41)</f>
        <v>572.41</v>
      </c>
      <c r="M249" s="2">
        <f>IFERROR(__xludf.DUMMYFUNCTION("""COMPUTED_VALUE"""),45650.54166666667)</f>
        <v>45650.54167</v>
      </c>
      <c r="N249" s="1">
        <f>IFERROR(__xludf.DUMMYFUNCTION("""COMPUTED_VALUE"""),2.0919702E7)</f>
        <v>20919702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IFERROR(__xludf.DUMMYFUNCTION("""COMPUTED_VALUE"""),570.67)</f>
        <v>570.67</v>
      </c>
      <c r="D250" s="2">
        <f>IFERROR(__xludf.DUMMYFUNCTION("""COMPUTED_VALUE"""),45652.66666666667)</f>
        <v>45652.66667</v>
      </c>
      <c r="E250" s="1">
        <f>IFERROR(__xludf.DUMMYFUNCTION("""COMPUTED_VALUE"""),575.13)</f>
        <v>575.13</v>
      </c>
      <c r="G250" s="2">
        <f>IFERROR(__xludf.DUMMYFUNCTION("""COMPUTED_VALUE"""),45652.66666666667)</f>
        <v>45652.66667</v>
      </c>
      <c r="H250" s="1">
        <f>IFERROR(__xludf.DUMMYFUNCTION("""COMPUTED_VALUE"""),570.67)</f>
        <v>570.67</v>
      </c>
      <c r="J250" s="2">
        <f>IFERROR(__xludf.DUMMYFUNCTION("""COMPUTED_VALUE"""),45652.66666666667)</f>
        <v>45652.66667</v>
      </c>
      <c r="K250" s="1">
        <f>IFERROR(__xludf.DUMMYFUNCTION("""COMPUTED_VALUE"""),572.34)</f>
        <v>572.34</v>
      </c>
      <c r="M250" s="2">
        <f>IFERROR(__xludf.DUMMYFUNCTION("""COMPUTED_VALUE"""),45652.66666666667)</f>
        <v>45652.66667</v>
      </c>
      <c r="N250" s="1">
        <f>IFERROR(__xludf.DUMMYFUNCTION("""COMPUTED_VALUE"""),3.3137522E7)</f>
        <v>33137522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IFERROR(__xludf.DUMMYFUNCTION("""COMPUTED_VALUE"""),571.53)</f>
        <v>571.53</v>
      </c>
      <c r="D251" s="2">
        <f>IFERROR(__xludf.DUMMYFUNCTION("""COMPUTED_VALUE"""),45653.66666666667)</f>
        <v>45653.66667</v>
      </c>
      <c r="E251" s="1">
        <f>IFERROR(__xludf.DUMMYFUNCTION("""COMPUTED_VALUE"""),576.0)</f>
        <v>576</v>
      </c>
      <c r="G251" s="2">
        <f>IFERROR(__xludf.DUMMYFUNCTION("""COMPUTED_VALUE"""),45653.66666666667)</f>
        <v>45653.66667</v>
      </c>
      <c r="H251" s="1">
        <f>IFERROR(__xludf.DUMMYFUNCTION("""COMPUTED_VALUE"""),570.74)</f>
        <v>570.74</v>
      </c>
      <c r="J251" s="2">
        <f>IFERROR(__xludf.DUMMYFUNCTION("""COMPUTED_VALUE"""),45653.66666666667)</f>
        <v>45653.66667</v>
      </c>
      <c r="K251" s="1">
        <f>IFERROR(__xludf.DUMMYFUNCTION("""COMPUTED_VALUE"""),574.3)</f>
        <v>574.3</v>
      </c>
      <c r="M251" s="2">
        <f>IFERROR(__xludf.DUMMYFUNCTION("""COMPUTED_VALUE"""),45653.66666666667)</f>
        <v>45653.66667</v>
      </c>
      <c r="N251" s="1">
        <f>IFERROR(__xludf.DUMMYFUNCTION("""COMPUTED_VALUE"""),3.4114784E7)</f>
        <v>34114784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IFERROR(__xludf.DUMMYFUNCTION("""COMPUTED_VALUE"""),573.82)</f>
        <v>573.82</v>
      </c>
      <c r="D252" s="2">
        <f>IFERROR(__xludf.DUMMYFUNCTION("""COMPUTED_VALUE"""),45656.66666666667)</f>
        <v>45656.66667</v>
      </c>
      <c r="E252" s="1">
        <f>IFERROR(__xludf.DUMMYFUNCTION("""COMPUTED_VALUE"""),573.82)</f>
        <v>573.82</v>
      </c>
      <c r="G252" s="2">
        <f>IFERROR(__xludf.DUMMYFUNCTION("""COMPUTED_VALUE"""),45656.66666666667)</f>
        <v>45656.66667</v>
      </c>
      <c r="H252" s="1">
        <f>IFERROR(__xludf.DUMMYFUNCTION("""COMPUTED_VALUE"""),565.65)</f>
        <v>565.65</v>
      </c>
      <c r="J252" s="2">
        <f>IFERROR(__xludf.DUMMYFUNCTION("""COMPUTED_VALUE"""),45656.66666666667)</f>
        <v>45656.66667</v>
      </c>
      <c r="K252" s="1">
        <f>IFERROR(__xludf.DUMMYFUNCTION("""COMPUTED_VALUE"""),567.52)</f>
        <v>567.52</v>
      </c>
      <c r="M252" s="2">
        <f>IFERROR(__xludf.DUMMYFUNCTION("""COMPUTED_VALUE"""),45656.66666666667)</f>
        <v>45656.66667</v>
      </c>
      <c r="N252" s="1">
        <f>IFERROR(__xludf.DUMMYFUNCTION("""COMPUTED_VALUE"""),3.7539953E7)</f>
        <v>37539953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IFERROR(__xludf.DUMMYFUNCTION("""COMPUTED_VALUE"""),567.41)</f>
        <v>567.41</v>
      </c>
      <c r="D253" s="2">
        <f>IFERROR(__xludf.DUMMYFUNCTION("""COMPUTED_VALUE"""),45657.66666666667)</f>
        <v>45657.66667</v>
      </c>
      <c r="E253" s="1">
        <f>IFERROR(__xludf.DUMMYFUNCTION("""COMPUTED_VALUE"""),571.22)</f>
        <v>571.22</v>
      </c>
      <c r="G253" s="2">
        <f>IFERROR(__xludf.DUMMYFUNCTION("""COMPUTED_VALUE"""),45657.66666666667)</f>
        <v>45657.66667</v>
      </c>
      <c r="H253" s="1">
        <f>IFERROR(__xludf.DUMMYFUNCTION("""COMPUTED_VALUE"""),566.15)</f>
        <v>566.15</v>
      </c>
      <c r="J253" s="2">
        <f>IFERROR(__xludf.DUMMYFUNCTION("""COMPUTED_VALUE"""),45657.66666666667)</f>
        <v>45657.66667</v>
      </c>
      <c r="K253" s="1">
        <f>IFERROR(__xludf.DUMMYFUNCTION("""COMPUTED_VALUE"""),571.01)</f>
        <v>571.01</v>
      </c>
      <c r="M253" s="2">
        <f>IFERROR(__xludf.DUMMYFUNCTION("""COMPUTED_VALUE"""),45657.66666666667)</f>
        <v>45657.66667</v>
      </c>
      <c r="N253" s="1">
        <f>IFERROR(__xludf.DUMMYFUNCTION("""COMPUTED_VALUE"""),3.3596781E7)</f>
        <v>33596781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IFERROR(__xludf.DUMMYFUNCTION("""COMPUTED_VALUE"""),572.74)</f>
        <v>572.74</v>
      </c>
      <c r="D254" s="2">
        <f>IFERROR(__xludf.DUMMYFUNCTION("""COMPUTED_VALUE"""),45659.66666666667)</f>
        <v>45659.66667</v>
      </c>
      <c r="E254" s="1">
        <f>IFERROR(__xludf.DUMMYFUNCTION("""COMPUTED_VALUE"""),575.22)</f>
        <v>575.22</v>
      </c>
      <c r="G254" s="2">
        <f>IFERROR(__xludf.DUMMYFUNCTION("""COMPUTED_VALUE"""),45659.66666666667)</f>
        <v>45659.66667</v>
      </c>
      <c r="H254" s="1">
        <f>IFERROR(__xludf.DUMMYFUNCTION("""COMPUTED_VALUE"""),568.85)</f>
        <v>568.85</v>
      </c>
      <c r="J254" s="2">
        <f>IFERROR(__xludf.DUMMYFUNCTION("""COMPUTED_VALUE"""),45659.66666666667)</f>
        <v>45659.66667</v>
      </c>
      <c r="K254" s="1">
        <f>IFERROR(__xludf.DUMMYFUNCTION("""COMPUTED_VALUE"""),570.45)</f>
        <v>570.45</v>
      </c>
      <c r="M254" s="2">
        <f>IFERROR(__xludf.DUMMYFUNCTION("""COMPUTED_VALUE"""),45659.66666666667)</f>
        <v>45659.66667</v>
      </c>
      <c r="N254" s="1">
        <f>IFERROR(__xludf.DUMMYFUNCTION("""COMPUTED_VALUE"""),3.5805747E7)</f>
        <v>35805747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IFERROR(__xludf.DUMMYFUNCTION("""COMPUTED_VALUE"""),571.62)</f>
        <v>571.62</v>
      </c>
      <c r="D255" s="2">
        <f>IFERROR(__xludf.DUMMYFUNCTION("""COMPUTED_VALUE"""),45660.66666666667)</f>
        <v>45660.66667</v>
      </c>
      <c r="E255" s="1">
        <f>IFERROR(__xludf.DUMMYFUNCTION("""COMPUTED_VALUE"""),574.31)</f>
        <v>574.31</v>
      </c>
      <c r="G255" s="2">
        <f>IFERROR(__xludf.DUMMYFUNCTION("""COMPUTED_VALUE"""),45660.66666666667)</f>
        <v>45660.66667</v>
      </c>
      <c r="H255" s="1">
        <f>IFERROR(__xludf.DUMMYFUNCTION("""COMPUTED_VALUE"""),568.53)</f>
        <v>568.53</v>
      </c>
      <c r="J255" s="2">
        <f>IFERROR(__xludf.DUMMYFUNCTION("""COMPUTED_VALUE"""),45660.66666666667)</f>
        <v>45660.66667</v>
      </c>
      <c r="K255" s="1">
        <f>IFERROR(__xludf.DUMMYFUNCTION("""COMPUTED_VALUE"""),571.5)</f>
        <v>571.5</v>
      </c>
      <c r="M255" s="2">
        <f>IFERROR(__xludf.DUMMYFUNCTION("""COMPUTED_VALUE"""),45660.66666666667)</f>
        <v>45660.66667</v>
      </c>
      <c r="N255" s="1">
        <f>IFERROR(__xludf.DUMMYFUNCTION("""COMPUTED_VALUE"""),3.6110438E7)</f>
        <v>36110438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IFERROR(__xludf.DUMMYFUNCTION("""COMPUTED_VALUE"""),571.04)</f>
        <v>571.04</v>
      </c>
      <c r="D256" s="2">
        <f>IFERROR(__xludf.DUMMYFUNCTION("""COMPUTED_VALUE"""),45663.66666666667)</f>
        <v>45663.66667</v>
      </c>
      <c r="E256" s="1">
        <f>IFERROR(__xludf.DUMMYFUNCTION("""COMPUTED_VALUE"""),571.04)</f>
        <v>571.04</v>
      </c>
      <c r="G256" s="2">
        <f>IFERROR(__xludf.DUMMYFUNCTION("""COMPUTED_VALUE"""),45663.66666666667)</f>
        <v>45663.66667</v>
      </c>
      <c r="H256" s="1">
        <f>IFERROR(__xludf.DUMMYFUNCTION("""COMPUTED_VALUE"""),557.4)</f>
        <v>557.4</v>
      </c>
      <c r="J256" s="2">
        <f>IFERROR(__xludf.DUMMYFUNCTION("""COMPUTED_VALUE"""),45663.66666666667)</f>
        <v>45663.66667</v>
      </c>
      <c r="K256" s="1">
        <f>IFERROR(__xludf.DUMMYFUNCTION("""COMPUTED_VALUE"""),557.7)</f>
        <v>557.7</v>
      </c>
      <c r="M256" s="2">
        <f>IFERROR(__xludf.DUMMYFUNCTION("""COMPUTED_VALUE"""),45663.66666666667)</f>
        <v>45663.66667</v>
      </c>
      <c r="N256" s="1">
        <f>IFERROR(__xludf.DUMMYFUNCTION("""COMPUTED_VALUE"""),5.1152547E7)</f>
        <v>51152547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IFERROR(__xludf.DUMMYFUNCTION("""COMPUTED_VALUE"""),556.91)</f>
        <v>556.91</v>
      </c>
      <c r="D257" s="2">
        <f>IFERROR(__xludf.DUMMYFUNCTION("""COMPUTED_VALUE"""),45664.66666666667)</f>
        <v>45664.66667</v>
      </c>
      <c r="E257" s="1">
        <f>IFERROR(__xludf.DUMMYFUNCTION("""COMPUTED_VALUE"""),563.15)</f>
        <v>563.15</v>
      </c>
      <c r="G257" s="2">
        <f>IFERROR(__xludf.DUMMYFUNCTION("""COMPUTED_VALUE"""),45664.66666666667)</f>
        <v>45664.66667</v>
      </c>
      <c r="H257" s="1">
        <f>IFERROR(__xludf.DUMMYFUNCTION("""COMPUTED_VALUE"""),553.81)</f>
        <v>553.81</v>
      </c>
      <c r="J257" s="2">
        <f>IFERROR(__xludf.DUMMYFUNCTION("""COMPUTED_VALUE"""),45664.66666666667)</f>
        <v>45664.66667</v>
      </c>
      <c r="K257" s="1">
        <f>IFERROR(__xludf.DUMMYFUNCTION("""COMPUTED_VALUE"""),554.02)</f>
        <v>554.02</v>
      </c>
      <c r="M257" s="2">
        <f>IFERROR(__xludf.DUMMYFUNCTION("""COMPUTED_VALUE"""),45664.66666666667)</f>
        <v>45664.66667</v>
      </c>
      <c r="N257" s="1">
        <f>IFERROR(__xludf.DUMMYFUNCTION("""COMPUTED_VALUE"""),4.9078697E7)</f>
        <v>49078697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IFERROR(__xludf.DUMMYFUNCTION("""COMPUTED_VALUE"""),553.71)</f>
        <v>553.71</v>
      </c>
      <c r="D258" s="2">
        <f>IFERROR(__xludf.DUMMYFUNCTION("""COMPUTED_VALUE"""),45665.66666666667)</f>
        <v>45665.66667</v>
      </c>
      <c r="E258" s="1">
        <f>IFERROR(__xludf.DUMMYFUNCTION("""COMPUTED_VALUE"""),553.71)</f>
        <v>553.71</v>
      </c>
      <c r="G258" s="2">
        <f>IFERROR(__xludf.DUMMYFUNCTION("""COMPUTED_VALUE"""),45665.66666666667)</f>
        <v>45665.66667</v>
      </c>
      <c r="H258" s="1">
        <f>IFERROR(__xludf.DUMMYFUNCTION("""COMPUTED_VALUE"""),546.99)</f>
        <v>546.99</v>
      </c>
      <c r="J258" s="2">
        <f>IFERROR(__xludf.DUMMYFUNCTION("""COMPUTED_VALUE"""),45665.66666666667)</f>
        <v>45665.66667</v>
      </c>
      <c r="K258" s="1">
        <f>IFERROR(__xludf.DUMMYFUNCTION("""COMPUTED_VALUE"""),552.38)</f>
        <v>552.38</v>
      </c>
      <c r="M258" s="2">
        <f>IFERROR(__xludf.DUMMYFUNCTION("""COMPUTED_VALUE"""),45665.66666666667)</f>
        <v>45665.66667</v>
      </c>
      <c r="N258" s="1">
        <f>IFERROR(__xludf.DUMMYFUNCTION("""COMPUTED_VALUE"""),5.0364436E7)</f>
        <v>50364436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IFERROR(__xludf.DUMMYFUNCTION("""COMPUTED_VALUE"""),551.57)</f>
        <v>551.57</v>
      </c>
      <c r="D259" s="2">
        <f>IFERROR(__xludf.DUMMYFUNCTION("""COMPUTED_VALUE"""),45667.66666666667)</f>
        <v>45667.66667</v>
      </c>
      <c r="E259" s="1">
        <f>IFERROR(__xludf.DUMMYFUNCTION("""COMPUTED_VALUE"""),551.57)</f>
        <v>551.57</v>
      </c>
      <c r="G259" s="2">
        <f>IFERROR(__xludf.DUMMYFUNCTION("""COMPUTED_VALUE"""),45667.66666666667)</f>
        <v>45667.66667</v>
      </c>
      <c r="H259" s="1">
        <f>IFERROR(__xludf.DUMMYFUNCTION("""COMPUTED_VALUE"""),534.95)</f>
        <v>534.95</v>
      </c>
      <c r="J259" s="2">
        <f>IFERROR(__xludf.DUMMYFUNCTION("""COMPUTED_VALUE"""),45667.66666666667)</f>
        <v>45667.66667</v>
      </c>
      <c r="K259" s="1">
        <f>IFERROR(__xludf.DUMMYFUNCTION("""COMPUTED_VALUE"""),535.9)</f>
        <v>535.9</v>
      </c>
      <c r="M259" s="2">
        <f>IFERROR(__xludf.DUMMYFUNCTION("""COMPUTED_VALUE"""),45667.66666666667)</f>
        <v>45667.66667</v>
      </c>
      <c r="N259" s="1">
        <f>IFERROR(__xludf.DUMMYFUNCTION("""COMPUTED_VALUE"""),6.3334621E7)</f>
        <v>63334621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IFERROR(__xludf.DUMMYFUNCTION("""COMPUTED_VALUE"""),537.27)</f>
        <v>537.27</v>
      </c>
      <c r="D260" s="2">
        <f>IFERROR(__xludf.DUMMYFUNCTION("""COMPUTED_VALUE"""),45670.66666666667)</f>
        <v>45670.66667</v>
      </c>
      <c r="E260" s="1">
        <f>IFERROR(__xludf.DUMMYFUNCTION("""COMPUTED_VALUE"""),541.86)</f>
        <v>541.86</v>
      </c>
      <c r="G260" s="2">
        <f>IFERROR(__xludf.DUMMYFUNCTION("""COMPUTED_VALUE"""),45670.66666666667)</f>
        <v>45670.66667</v>
      </c>
      <c r="H260" s="1">
        <f>IFERROR(__xludf.DUMMYFUNCTION("""COMPUTED_VALUE"""),534.37)</f>
        <v>534.37</v>
      </c>
      <c r="J260" s="2">
        <f>IFERROR(__xludf.DUMMYFUNCTION("""COMPUTED_VALUE"""),45670.66666666667)</f>
        <v>45670.66667</v>
      </c>
      <c r="K260" s="1">
        <f>IFERROR(__xludf.DUMMYFUNCTION("""COMPUTED_VALUE"""),538.75)</f>
        <v>538.75</v>
      </c>
      <c r="M260" s="2">
        <f>IFERROR(__xludf.DUMMYFUNCTION("""COMPUTED_VALUE"""),45670.66666666667)</f>
        <v>45670.66667</v>
      </c>
      <c r="N260" s="1">
        <f>IFERROR(__xludf.DUMMYFUNCTION("""COMPUTED_VALUE"""),6.8837987E7)</f>
        <v>68837987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IFERROR(__xludf.DUMMYFUNCTION("""COMPUTED_VALUE"""),538.47)</f>
        <v>538.47</v>
      </c>
      <c r="D261" s="2">
        <f>IFERROR(__xludf.DUMMYFUNCTION("""COMPUTED_VALUE"""),45671.66666666667)</f>
        <v>45671.66667</v>
      </c>
      <c r="E261" s="1">
        <f>IFERROR(__xludf.DUMMYFUNCTION("""COMPUTED_VALUE"""),539.99)</f>
        <v>539.99</v>
      </c>
      <c r="G261" s="2">
        <f>IFERROR(__xludf.DUMMYFUNCTION("""COMPUTED_VALUE"""),45671.66666666667)</f>
        <v>45671.66667</v>
      </c>
      <c r="H261" s="1">
        <f>IFERROR(__xludf.DUMMYFUNCTION("""COMPUTED_VALUE"""),535.84)</f>
        <v>535.84</v>
      </c>
      <c r="J261" s="2">
        <f>IFERROR(__xludf.DUMMYFUNCTION("""COMPUTED_VALUE"""),45671.66666666667)</f>
        <v>45671.66667</v>
      </c>
      <c r="K261" s="1">
        <f>IFERROR(__xludf.DUMMYFUNCTION("""COMPUTED_VALUE"""),539.61)</f>
        <v>539.61</v>
      </c>
      <c r="M261" s="2">
        <f>IFERROR(__xludf.DUMMYFUNCTION("""COMPUTED_VALUE"""),45671.66666666667)</f>
        <v>45671.66667</v>
      </c>
      <c r="N261" s="1">
        <f>IFERROR(__xludf.DUMMYFUNCTION("""COMPUTED_VALUE"""),4.9279779E7)</f>
        <v>49279779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IFERROR(__xludf.DUMMYFUNCTION("""COMPUTED_VALUE"""),541.05)</f>
        <v>541.05</v>
      </c>
      <c r="D262" s="2">
        <f>IFERROR(__xludf.DUMMYFUNCTION("""COMPUTED_VALUE"""),45672.66666666667)</f>
        <v>45672.66667</v>
      </c>
      <c r="E262" s="1">
        <f>IFERROR(__xludf.DUMMYFUNCTION("""COMPUTED_VALUE"""),543.6)</f>
        <v>543.6</v>
      </c>
      <c r="G262" s="2">
        <f>IFERROR(__xludf.DUMMYFUNCTION("""COMPUTED_VALUE"""),45672.66666666667)</f>
        <v>45672.66667</v>
      </c>
      <c r="H262" s="1">
        <f>IFERROR(__xludf.DUMMYFUNCTION("""COMPUTED_VALUE"""),534.59)</f>
        <v>534.59</v>
      </c>
      <c r="J262" s="2">
        <f>IFERROR(__xludf.DUMMYFUNCTION("""COMPUTED_VALUE"""),45672.66666666667)</f>
        <v>45672.66667</v>
      </c>
      <c r="K262" s="1">
        <f>IFERROR(__xludf.DUMMYFUNCTION("""COMPUTED_VALUE"""),535.46)</f>
        <v>535.46</v>
      </c>
      <c r="M262" s="2">
        <f>IFERROR(__xludf.DUMMYFUNCTION("""COMPUTED_VALUE"""),45672.66666666667)</f>
        <v>45672.66667</v>
      </c>
      <c r="N262" s="1">
        <f>IFERROR(__xludf.DUMMYFUNCTION("""COMPUTED_VALUE"""),5.0016391E7)</f>
        <v>50016391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IFERROR(__xludf.DUMMYFUNCTION("""COMPUTED_VALUE"""),533.05)</f>
        <v>533.05</v>
      </c>
      <c r="D263" s="2">
        <f>IFERROR(__xludf.DUMMYFUNCTION("""COMPUTED_VALUE"""),45673.66666666667)</f>
        <v>45673.66667</v>
      </c>
      <c r="E263" s="1">
        <f>IFERROR(__xludf.DUMMYFUNCTION("""COMPUTED_VALUE"""),544.19)</f>
        <v>544.19</v>
      </c>
      <c r="G263" s="2">
        <f>IFERROR(__xludf.DUMMYFUNCTION("""COMPUTED_VALUE"""),45673.66666666667)</f>
        <v>45673.66667</v>
      </c>
      <c r="H263" s="1">
        <f>IFERROR(__xludf.DUMMYFUNCTION("""COMPUTED_VALUE"""),532.22)</f>
        <v>532.22</v>
      </c>
      <c r="J263" s="2">
        <f>IFERROR(__xludf.DUMMYFUNCTION("""COMPUTED_VALUE"""),45673.66666666667)</f>
        <v>45673.66667</v>
      </c>
      <c r="K263" s="1">
        <f>IFERROR(__xludf.DUMMYFUNCTION("""COMPUTED_VALUE"""),543.5)</f>
        <v>543.5</v>
      </c>
      <c r="M263" s="2">
        <f>IFERROR(__xludf.DUMMYFUNCTION("""COMPUTED_VALUE"""),45673.66666666667)</f>
        <v>45673.66667</v>
      </c>
      <c r="N263" s="1">
        <f>IFERROR(__xludf.DUMMYFUNCTION("""COMPUTED_VALUE"""),4.7947813E7)</f>
        <v>47947813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IFERROR(__xludf.DUMMYFUNCTION("""COMPUTED_VALUE"""),545.1)</f>
        <v>545.1</v>
      </c>
      <c r="D264" s="2">
        <f>IFERROR(__xludf.DUMMYFUNCTION("""COMPUTED_VALUE"""),45674.66666666667)</f>
        <v>45674.66667</v>
      </c>
      <c r="E264" s="1">
        <f>IFERROR(__xludf.DUMMYFUNCTION("""COMPUTED_VALUE"""),547.51)</f>
        <v>547.51</v>
      </c>
      <c r="G264" s="2">
        <f>IFERROR(__xludf.DUMMYFUNCTION("""COMPUTED_VALUE"""),45674.66666666667)</f>
        <v>45674.66667</v>
      </c>
      <c r="H264" s="1">
        <f>IFERROR(__xludf.DUMMYFUNCTION("""COMPUTED_VALUE"""),543.76)</f>
        <v>543.76</v>
      </c>
      <c r="J264" s="2">
        <f>IFERROR(__xludf.DUMMYFUNCTION("""COMPUTED_VALUE"""),45674.66666666667)</f>
        <v>45674.66667</v>
      </c>
      <c r="K264" s="1">
        <f>IFERROR(__xludf.DUMMYFUNCTION("""COMPUTED_VALUE"""),543.87)</f>
        <v>543.87</v>
      </c>
      <c r="M264" s="2">
        <f>IFERROR(__xludf.DUMMYFUNCTION("""COMPUTED_VALUE"""),45674.66666666667)</f>
        <v>45674.66667</v>
      </c>
      <c r="N264" s="1">
        <f>IFERROR(__xludf.DUMMYFUNCTION("""COMPUTED_VALUE"""),5.3843508E7)</f>
        <v>53843508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IFERROR(__xludf.DUMMYFUNCTION("""COMPUTED_VALUE"""),543.62)</f>
        <v>543.62</v>
      </c>
      <c r="D265" s="2">
        <f>IFERROR(__xludf.DUMMYFUNCTION("""COMPUTED_VALUE"""),45678.66666666667)</f>
        <v>45678.66667</v>
      </c>
      <c r="E265" s="1">
        <f>IFERROR(__xludf.DUMMYFUNCTION("""COMPUTED_VALUE"""),550.2)</f>
        <v>550.2</v>
      </c>
      <c r="G265" s="2">
        <f>IFERROR(__xludf.DUMMYFUNCTION("""COMPUTED_VALUE"""),45678.66666666667)</f>
        <v>45678.66667</v>
      </c>
      <c r="H265" s="1">
        <f>IFERROR(__xludf.DUMMYFUNCTION("""COMPUTED_VALUE"""),543.3)</f>
        <v>543.3</v>
      </c>
      <c r="J265" s="2">
        <f>IFERROR(__xludf.DUMMYFUNCTION("""COMPUTED_VALUE"""),45678.66666666667)</f>
        <v>45678.66667</v>
      </c>
      <c r="K265" s="1">
        <f>IFERROR(__xludf.DUMMYFUNCTION("""COMPUTED_VALUE"""),546.8)</f>
        <v>546.8</v>
      </c>
      <c r="M265" s="2">
        <f>IFERROR(__xludf.DUMMYFUNCTION("""COMPUTED_VALUE"""),45678.66666666667)</f>
        <v>45678.66667</v>
      </c>
      <c r="N265" s="1">
        <f>IFERROR(__xludf.DUMMYFUNCTION("""COMPUTED_VALUE"""),5.5612069E7)</f>
        <v>55612069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IFERROR(__xludf.DUMMYFUNCTION("""COMPUTED_VALUE"""),545.11)</f>
        <v>545.11</v>
      </c>
      <c r="D266" s="2">
        <f>IFERROR(__xludf.DUMMYFUNCTION("""COMPUTED_VALUE"""),45679.66666666667)</f>
        <v>45679.66667</v>
      </c>
      <c r="E266" s="1">
        <f>IFERROR(__xludf.DUMMYFUNCTION("""COMPUTED_VALUE"""),546.76)</f>
        <v>546.76</v>
      </c>
      <c r="G266" s="2">
        <f>IFERROR(__xludf.DUMMYFUNCTION("""COMPUTED_VALUE"""),45679.66666666667)</f>
        <v>45679.66667</v>
      </c>
      <c r="H266" s="1">
        <f>IFERROR(__xludf.DUMMYFUNCTION("""COMPUTED_VALUE"""),537.94)</f>
        <v>537.94</v>
      </c>
      <c r="J266" s="2">
        <f>IFERROR(__xludf.DUMMYFUNCTION("""COMPUTED_VALUE"""),45679.66666666667)</f>
        <v>45679.66667</v>
      </c>
      <c r="K266" s="1">
        <f>IFERROR(__xludf.DUMMYFUNCTION("""COMPUTED_VALUE"""),538.27)</f>
        <v>538.27</v>
      </c>
      <c r="M266" s="2">
        <f>IFERROR(__xludf.DUMMYFUNCTION("""COMPUTED_VALUE"""),45679.66666666667)</f>
        <v>45679.66667</v>
      </c>
      <c r="N266" s="1">
        <f>IFERROR(__xludf.DUMMYFUNCTION("""COMPUTED_VALUE"""),5.1734587E7)</f>
        <v>51734587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IFERROR(__xludf.DUMMYFUNCTION("""COMPUTED_VALUE"""),537.82)</f>
        <v>537.82</v>
      </c>
      <c r="D267" s="2">
        <f>IFERROR(__xludf.DUMMYFUNCTION("""COMPUTED_VALUE"""),45680.66666666667)</f>
        <v>45680.66667</v>
      </c>
      <c r="E267" s="1">
        <f>IFERROR(__xludf.DUMMYFUNCTION("""COMPUTED_VALUE"""),542.14)</f>
        <v>542.14</v>
      </c>
      <c r="G267" s="2">
        <f>IFERROR(__xludf.DUMMYFUNCTION("""COMPUTED_VALUE"""),45680.66666666667)</f>
        <v>45680.66667</v>
      </c>
      <c r="H267" s="1">
        <f>IFERROR(__xludf.DUMMYFUNCTION("""COMPUTED_VALUE"""),536.63)</f>
        <v>536.63</v>
      </c>
      <c r="J267" s="2">
        <f>IFERROR(__xludf.DUMMYFUNCTION("""COMPUTED_VALUE"""),45680.66666666667)</f>
        <v>45680.66667</v>
      </c>
      <c r="K267" s="1">
        <f>IFERROR(__xludf.DUMMYFUNCTION("""COMPUTED_VALUE"""),541.62)</f>
        <v>541.62</v>
      </c>
      <c r="M267" s="2">
        <f>IFERROR(__xludf.DUMMYFUNCTION("""COMPUTED_VALUE"""),45680.66666666667)</f>
        <v>45680.66667</v>
      </c>
      <c r="N267" s="1">
        <f>IFERROR(__xludf.DUMMYFUNCTION("""COMPUTED_VALUE"""),4.3943618E7)</f>
        <v>43943618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IFERROR(__xludf.DUMMYFUNCTION("""COMPUTED_VALUE"""),541.39)</f>
        <v>541.39</v>
      </c>
      <c r="D268" s="2">
        <f>IFERROR(__xludf.DUMMYFUNCTION("""COMPUTED_VALUE"""),45681.66666666667)</f>
        <v>45681.66667</v>
      </c>
      <c r="E268" s="1">
        <f>IFERROR(__xludf.DUMMYFUNCTION("""COMPUTED_VALUE"""),546.26)</f>
        <v>546.26</v>
      </c>
      <c r="G268" s="2">
        <f>IFERROR(__xludf.DUMMYFUNCTION("""COMPUTED_VALUE"""),45681.66666666667)</f>
        <v>45681.66667</v>
      </c>
      <c r="H268" s="1">
        <f>IFERROR(__xludf.DUMMYFUNCTION("""COMPUTED_VALUE"""),540.29)</f>
        <v>540.29</v>
      </c>
      <c r="J268" s="2">
        <f>IFERROR(__xludf.DUMMYFUNCTION("""COMPUTED_VALUE"""),45681.66666666667)</f>
        <v>45681.66667</v>
      </c>
      <c r="K268" s="1">
        <f>IFERROR(__xludf.DUMMYFUNCTION("""COMPUTED_VALUE"""),545.37)</f>
        <v>545.37</v>
      </c>
      <c r="M268" s="2">
        <f>IFERROR(__xludf.DUMMYFUNCTION("""COMPUTED_VALUE"""),45681.66666666667)</f>
        <v>45681.66667</v>
      </c>
      <c r="N268" s="1">
        <f>IFERROR(__xludf.DUMMYFUNCTION("""COMPUTED_VALUE"""),4.6072809E7)</f>
        <v>46072809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IFERROR(__xludf.DUMMYFUNCTION("""COMPUTED_VALUE"""),550.26)</f>
        <v>550.26</v>
      </c>
      <c r="D269" s="2">
        <f>IFERROR(__xludf.DUMMYFUNCTION("""COMPUTED_VALUE"""),45684.66666666667)</f>
        <v>45684.66667</v>
      </c>
      <c r="E269" s="1">
        <f>IFERROR(__xludf.DUMMYFUNCTION("""COMPUTED_VALUE"""),563.29)</f>
        <v>563.29</v>
      </c>
      <c r="G269" s="2">
        <f>IFERROR(__xludf.DUMMYFUNCTION("""COMPUTED_VALUE"""),45684.66666666667)</f>
        <v>45684.66667</v>
      </c>
      <c r="H269" s="1">
        <f>IFERROR(__xludf.DUMMYFUNCTION("""COMPUTED_VALUE"""),550.26)</f>
        <v>550.26</v>
      </c>
      <c r="J269" s="2">
        <f>IFERROR(__xludf.DUMMYFUNCTION("""COMPUTED_VALUE"""),45684.66666666667)</f>
        <v>45684.66667</v>
      </c>
      <c r="K269" s="1">
        <f>IFERROR(__xludf.DUMMYFUNCTION("""COMPUTED_VALUE"""),556.25)</f>
        <v>556.25</v>
      </c>
      <c r="M269" s="2">
        <f>IFERROR(__xludf.DUMMYFUNCTION("""COMPUTED_VALUE"""),45684.66666666667)</f>
        <v>45684.66667</v>
      </c>
      <c r="N269" s="1">
        <f>IFERROR(__xludf.DUMMYFUNCTION("""COMPUTED_VALUE"""),6.0847605E7)</f>
        <v>60847605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IFERROR(__xludf.DUMMYFUNCTION("""COMPUTED_VALUE"""),555.52)</f>
        <v>555.52</v>
      </c>
      <c r="D270" s="2">
        <f>IFERROR(__xludf.DUMMYFUNCTION("""COMPUTED_VALUE"""),45685.66666666667)</f>
        <v>45685.66667</v>
      </c>
      <c r="E270" s="1">
        <f>IFERROR(__xludf.DUMMYFUNCTION("""COMPUTED_VALUE"""),557.73)</f>
        <v>557.73</v>
      </c>
      <c r="G270" s="2">
        <f>IFERROR(__xludf.DUMMYFUNCTION("""COMPUTED_VALUE"""),45685.66666666667)</f>
        <v>45685.66667</v>
      </c>
      <c r="H270" s="1">
        <f>IFERROR(__xludf.DUMMYFUNCTION("""COMPUTED_VALUE"""),543.01)</f>
        <v>543.01</v>
      </c>
      <c r="J270" s="2">
        <f>IFERROR(__xludf.DUMMYFUNCTION("""COMPUTED_VALUE"""),45685.66666666667)</f>
        <v>45685.66667</v>
      </c>
      <c r="K270" s="1">
        <f>IFERROR(__xludf.DUMMYFUNCTION("""COMPUTED_VALUE"""),544.33)</f>
        <v>544.33</v>
      </c>
      <c r="M270" s="2">
        <f>IFERROR(__xludf.DUMMYFUNCTION("""COMPUTED_VALUE"""),45685.66666666667)</f>
        <v>45685.66667</v>
      </c>
      <c r="N270" s="1">
        <f>IFERROR(__xludf.DUMMYFUNCTION("""COMPUTED_VALUE"""),4.6525731E7)</f>
        <v>46525731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IFERROR(__xludf.DUMMYFUNCTION("""COMPUTED_VALUE"""),544.71)</f>
        <v>544.71</v>
      </c>
      <c r="D271" s="2">
        <f>IFERROR(__xludf.DUMMYFUNCTION("""COMPUTED_VALUE"""),45686.66666666667)</f>
        <v>45686.66667</v>
      </c>
      <c r="E271" s="1">
        <f>IFERROR(__xludf.DUMMYFUNCTION("""COMPUTED_VALUE"""),549.05)</f>
        <v>549.05</v>
      </c>
      <c r="G271" s="2">
        <f>IFERROR(__xludf.DUMMYFUNCTION("""COMPUTED_VALUE"""),45686.66666666667)</f>
        <v>45686.66667</v>
      </c>
      <c r="H271" s="1">
        <f>IFERROR(__xludf.DUMMYFUNCTION("""COMPUTED_VALUE"""),544.48)</f>
        <v>544.48</v>
      </c>
      <c r="J271" s="2">
        <f>IFERROR(__xludf.DUMMYFUNCTION("""COMPUTED_VALUE"""),45686.66666666667)</f>
        <v>45686.66667</v>
      </c>
      <c r="K271" s="1">
        <f>IFERROR(__xludf.DUMMYFUNCTION("""COMPUTED_VALUE"""),545.46)</f>
        <v>545.46</v>
      </c>
      <c r="M271" s="2">
        <f>IFERROR(__xludf.DUMMYFUNCTION("""COMPUTED_VALUE"""),45686.66666666667)</f>
        <v>45686.66667</v>
      </c>
      <c r="N271" s="1">
        <f>IFERROR(__xludf.DUMMYFUNCTION("""COMPUTED_VALUE"""),4.0202079E7)</f>
        <v>40202079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IFERROR(__xludf.DUMMYFUNCTION("""COMPUTED_VALUE"""),547.57)</f>
        <v>547.57</v>
      </c>
      <c r="D272" s="2">
        <f>IFERROR(__xludf.DUMMYFUNCTION("""COMPUTED_VALUE"""),45687.66666666667)</f>
        <v>45687.66667</v>
      </c>
      <c r="E272" s="1">
        <f>IFERROR(__xludf.DUMMYFUNCTION("""COMPUTED_VALUE"""),554.4)</f>
        <v>554.4</v>
      </c>
      <c r="G272" s="2">
        <f>IFERROR(__xludf.DUMMYFUNCTION("""COMPUTED_VALUE"""),45687.66666666667)</f>
        <v>45687.66667</v>
      </c>
      <c r="H272" s="1">
        <f>IFERROR(__xludf.DUMMYFUNCTION("""COMPUTED_VALUE"""),546.37)</f>
        <v>546.37</v>
      </c>
      <c r="J272" s="2">
        <f>IFERROR(__xludf.DUMMYFUNCTION("""COMPUTED_VALUE"""),45687.66666666667)</f>
        <v>45687.66667</v>
      </c>
      <c r="K272" s="1">
        <f>IFERROR(__xludf.DUMMYFUNCTION("""COMPUTED_VALUE"""),553.61)</f>
        <v>553.61</v>
      </c>
      <c r="M272" s="2">
        <f>IFERROR(__xludf.DUMMYFUNCTION("""COMPUTED_VALUE"""),45687.66666666667)</f>
        <v>45687.66667</v>
      </c>
      <c r="N272" s="1">
        <f>IFERROR(__xludf.DUMMYFUNCTION("""COMPUTED_VALUE"""),4.3949563E7)</f>
        <v>43949563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IFERROR(__xludf.DUMMYFUNCTION("""COMPUTED_VALUE"""),548.29)</f>
        <v>548.29</v>
      </c>
      <c r="D273" s="2">
        <f>IFERROR(__xludf.DUMMYFUNCTION("""COMPUTED_VALUE"""),45688.66666666667)</f>
        <v>45688.66667</v>
      </c>
      <c r="E273" s="1">
        <f>IFERROR(__xludf.DUMMYFUNCTION("""COMPUTED_VALUE"""),552.44)</f>
        <v>552.44</v>
      </c>
      <c r="G273" s="2">
        <f>IFERROR(__xludf.DUMMYFUNCTION("""COMPUTED_VALUE"""),45688.66666666667)</f>
        <v>45688.66667</v>
      </c>
      <c r="H273" s="1">
        <f>IFERROR(__xludf.DUMMYFUNCTION("""COMPUTED_VALUE"""),547.58)</f>
        <v>547.58</v>
      </c>
      <c r="J273" s="2">
        <f>IFERROR(__xludf.DUMMYFUNCTION("""COMPUTED_VALUE"""),45688.66666666667)</f>
        <v>45688.66667</v>
      </c>
      <c r="K273" s="1">
        <f>IFERROR(__xludf.DUMMYFUNCTION("""COMPUTED_VALUE"""),547.93)</f>
        <v>547.93</v>
      </c>
      <c r="M273" s="2">
        <f>IFERROR(__xludf.DUMMYFUNCTION("""COMPUTED_VALUE"""),45688.66666666667)</f>
        <v>45688.66667</v>
      </c>
      <c r="N273" s="1">
        <f>IFERROR(__xludf.DUMMYFUNCTION("""COMPUTED_VALUE"""),6.760592E7)</f>
        <v>67605920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IFERROR(__xludf.DUMMYFUNCTION("""COMPUTED_VALUE"""),547.74)</f>
        <v>547.74</v>
      </c>
      <c r="D274" s="2">
        <f>IFERROR(__xludf.DUMMYFUNCTION("""COMPUTED_VALUE"""),45691.66666666667)</f>
        <v>45691.66667</v>
      </c>
      <c r="E274" s="1">
        <f>IFERROR(__xludf.DUMMYFUNCTION("""COMPUTED_VALUE"""),548.85)</f>
        <v>548.85</v>
      </c>
      <c r="G274" s="2">
        <f>IFERROR(__xludf.DUMMYFUNCTION("""COMPUTED_VALUE"""),45691.66666666667)</f>
        <v>45691.66667</v>
      </c>
      <c r="H274" s="1">
        <f>IFERROR(__xludf.DUMMYFUNCTION("""COMPUTED_VALUE"""),539.16)</f>
        <v>539.16</v>
      </c>
      <c r="J274" s="2">
        <f>IFERROR(__xludf.DUMMYFUNCTION("""COMPUTED_VALUE"""),45691.66666666667)</f>
        <v>45691.66667</v>
      </c>
      <c r="K274" s="1">
        <f>IFERROR(__xludf.DUMMYFUNCTION("""COMPUTED_VALUE"""),544.84)</f>
        <v>544.84</v>
      </c>
      <c r="M274" s="2">
        <f>IFERROR(__xludf.DUMMYFUNCTION("""COMPUTED_VALUE"""),45691.66666666667)</f>
        <v>45691.66667</v>
      </c>
      <c r="N274" s="1">
        <f>IFERROR(__xludf.DUMMYFUNCTION("""COMPUTED_VALUE"""),5.0644768E7)</f>
        <v>50644768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IFERROR(__xludf.DUMMYFUNCTION("""COMPUTED_VALUE"""),542.57)</f>
        <v>542.57</v>
      </c>
      <c r="D275" s="2">
        <f>IFERROR(__xludf.DUMMYFUNCTION("""COMPUTED_VALUE"""),45692.66666666667)</f>
        <v>45692.66667</v>
      </c>
      <c r="E275" s="1">
        <f>IFERROR(__xludf.DUMMYFUNCTION("""COMPUTED_VALUE"""),542.57)</f>
        <v>542.57</v>
      </c>
      <c r="G275" s="2">
        <f>IFERROR(__xludf.DUMMYFUNCTION("""COMPUTED_VALUE"""),45692.66666666667)</f>
        <v>45692.66667</v>
      </c>
      <c r="H275" s="1">
        <f>IFERROR(__xludf.DUMMYFUNCTION("""COMPUTED_VALUE"""),534.07)</f>
        <v>534.07</v>
      </c>
      <c r="J275" s="2">
        <f>IFERROR(__xludf.DUMMYFUNCTION("""COMPUTED_VALUE"""),45692.66666666667)</f>
        <v>45692.66667</v>
      </c>
      <c r="K275" s="1">
        <f>IFERROR(__xludf.DUMMYFUNCTION("""COMPUTED_VALUE"""),536.51)</f>
        <v>536.51</v>
      </c>
      <c r="M275" s="2">
        <f>IFERROR(__xludf.DUMMYFUNCTION("""COMPUTED_VALUE"""),45692.66666666667)</f>
        <v>45692.66667</v>
      </c>
      <c r="N275" s="1">
        <f>IFERROR(__xludf.DUMMYFUNCTION("""COMPUTED_VALUE"""),5.4738665E7)</f>
        <v>54738665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IFERROR(__xludf.DUMMYFUNCTION("""COMPUTED_VALUE"""),531.14)</f>
        <v>531.14</v>
      </c>
      <c r="D276" s="2">
        <f>IFERROR(__xludf.DUMMYFUNCTION("""COMPUTED_VALUE"""),45693.66666666667)</f>
        <v>45693.66667</v>
      </c>
      <c r="E276" s="1">
        <f>IFERROR(__xludf.DUMMYFUNCTION("""COMPUTED_VALUE"""),541.32)</f>
        <v>541.32</v>
      </c>
      <c r="G276" s="2">
        <f>IFERROR(__xludf.DUMMYFUNCTION("""COMPUTED_VALUE"""),45693.66666666667)</f>
        <v>45693.66667</v>
      </c>
      <c r="H276" s="1">
        <f>IFERROR(__xludf.DUMMYFUNCTION("""COMPUTED_VALUE"""),529.4)</f>
        <v>529.4</v>
      </c>
      <c r="J276" s="2">
        <f>IFERROR(__xludf.DUMMYFUNCTION("""COMPUTED_VALUE"""),45693.66666666667)</f>
        <v>45693.66667</v>
      </c>
      <c r="K276" s="1">
        <f>IFERROR(__xludf.DUMMYFUNCTION("""COMPUTED_VALUE"""),540.97)</f>
        <v>540.97</v>
      </c>
      <c r="M276" s="2">
        <f>IFERROR(__xludf.DUMMYFUNCTION("""COMPUTED_VALUE"""),45693.66666666667)</f>
        <v>45693.66667</v>
      </c>
      <c r="N276" s="1">
        <f>IFERROR(__xludf.DUMMYFUNCTION("""COMPUTED_VALUE"""),7.4439011E7)</f>
        <v>74439011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IFERROR(__xludf.DUMMYFUNCTION("""COMPUTED_VALUE"""),545.16)</f>
        <v>545.16</v>
      </c>
      <c r="D277" s="2">
        <f>IFERROR(__xludf.DUMMYFUNCTION("""COMPUTED_VALUE"""),45694.66666666667)</f>
        <v>45694.66667</v>
      </c>
      <c r="E277" s="1">
        <f>IFERROR(__xludf.DUMMYFUNCTION("""COMPUTED_VALUE"""),550.0)</f>
        <v>550</v>
      </c>
      <c r="G277" s="2">
        <f>IFERROR(__xludf.DUMMYFUNCTION("""COMPUTED_VALUE"""),45694.66666666667)</f>
        <v>45694.66667</v>
      </c>
      <c r="H277" s="1">
        <f>IFERROR(__xludf.DUMMYFUNCTION("""COMPUTED_VALUE"""),542.93)</f>
        <v>542.93</v>
      </c>
      <c r="J277" s="2">
        <f>IFERROR(__xludf.DUMMYFUNCTION("""COMPUTED_VALUE"""),45694.66666666667)</f>
        <v>45694.66667</v>
      </c>
      <c r="K277" s="1">
        <f>IFERROR(__xludf.DUMMYFUNCTION("""COMPUTED_VALUE"""),544.85)</f>
        <v>544.85</v>
      </c>
      <c r="M277" s="2">
        <f>IFERROR(__xludf.DUMMYFUNCTION("""COMPUTED_VALUE"""),45694.66666666667)</f>
        <v>45694.66667</v>
      </c>
      <c r="N277" s="1">
        <f>IFERROR(__xludf.DUMMYFUNCTION("""COMPUTED_VALUE"""),5.4853445E7)</f>
        <v>54853445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IFERROR(__xludf.DUMMYFUNCTION("""COMPUTED_VALUE"""),545.71)</f>
        <v>545.71</v>
      </c>
      <c r="D278" s="2">
        <f>IFERROR(__xludf.DUMMYFUNCTION("""COMPUTED_VALUE"""),45695.66666666667)</f>
        <v>45695.66667</v>
      </c>
      <c r="E278" s="1">
        <f>IFERROR(__xludf.DUMMYFUNCTION("""COMPUTED_VALUE"""),548.95)</f>
        <v>548.95</v>
      </c>
      <c r="G278" s="2">
        <f>IFERROR(__xludf.DUMMYFUNCTION("""COMPUTED_VALUE"""),45695.66666666667)</f>
        <v>45695.66667</v>
      </c>
      <c r="H278" s="1">
        <f>IFERROR(__xludf.DUMMYFUNCTION("""COMPUTED_VALUE"""),544.27)</f>
        <v>544.27</v>
      </c>
      <c r="J278" s="2">
        <f>IFERROR(__xludf.DUMMYFUNCTION("""COMPUTED_VALUE"""),45695.66666666667)</f>
        <v>45695.66667</v>
      </c>
      <c r="K278" s="1">
        <f>IFERROR(__xludf.DUMMYFUNCTION("""COMPUTED_VALUE"""),548.64)</f>
        <v>548.64</v>
      </c>
      <c r="M278" s="2">
        <f>IFERROR(__xludf.DUMMYFUNCTION("""COMPUTED_VALUE"""),45695.66666666667)</f>
        <v>45695.66667</v>
      </c>
      <c r="N278" s="1">
        <f>IFERROR(__xludf.DUMMYFUNCTION("""COMPUTED_VALUE"""),5.9581109E7)</f>
        <v>59581109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IFERROR(__xludf.DUMMYFUNCTION("""COMPUTED_VALUE"""),548.65)</f>
        <v>548.65</v>
      </c>
      <c r="D279" s="2">
        <f>IFERROR(__xludf.DUMMYFUNCTION("""COMPUTED_VALUE"""),45698.66666666667)</f>
        <v>45698.66667</v>
      </c>
      <c r="E279" s="1">
        <f>IFERROR(__xludf.DUMMYFUNCTION("""COMPUTED_VALUE"""),548.65)</f>
        <v>548.65</v>
      </c>
      <c r="G279" s="2">
        <f>IFERROR(__xludf.DUMMYFUNCTION("""COMPUTED_VALUE"""),45698.66666666667)</f>
        <v>45698.66667</v>
      </c>
      <c r="H279" s="1">
        <f>IFERROR(__xludf.DUMMYFUNCTION("""COMPUTED_VALUE"""),541.7)</f>
        <v>541.7</v>
      </c>
      <c r="J279" s="2">
        <f>IFERROR(__xludf.DUMMYFUNCTION("""COMPUTED_VALUE"""),45698.66666666667)</f>
        <v>45698.66667</v>
      </c>
      <c r="K279" s="1">
        <f>IFERROR(__xludf.DUMMYFUNCTION("""COMPUTED_VALUE"""),545.12)</f>
        <v>545.12</v>
      </c>
      <c r="M279" s="2">
        <f>IFERROR(__xludf.DUMMYFUNCTION("""COMPUTED_VALUE"""),45698.66666666667)</f>
        <v>45698.66667</v>
      </c>
      <c r="N279" s="1">
        <f>IFERROR(__xludf.DUMMYFUNCTION("""COMPUTED_VALUE"""),5.0155114E7)</f>
        <v>50155114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IFERROR(__xludf.DUMMYFUNCTION("""COMPUTED_VALUE"""),544.27)</f>
        <v>544.27</v>
      </c>
      <c r="D280" s="2">
        <f>IFERROR(__xludf.DUMMYFUNCTION("""COMPUTED_VALUE"""),45699.66666666667)</f>
        <v>45699.66667</v>
      </c>
      <c r="E280" s="1">
        <f>IFERROR(__xludf.DUMMYFUNCTION("""COMPUTED_VALUE"""),556.33)</f>
        <v>556.33</v>
      </c>
      <c r="G280" s="2">
        <f>IFERROR(__xludf.DUMMYFUNCTION("""COMPUTED_VALUE"""),45699.66666666667)</f>
        <v>45699.66667</v>
      </c>
      <c r="H280" s="1">
        <f>IFERROR(__xludf.DUMMYFUNCTION("""COMPUTED_VALUE"""),542.99)</f>
        <v>542.99</v>
      </c>
      <c r="J280" s="2">
        <f>IFERROR(__xludf.DUMMYFUNCTION("""COMPUTED_VALUE"""),45699.66666666667)</f>
        <v>45699.66667</v>
      </c>
      <c r="K280" s="1">
        <f>IFERROR(__xludf.DUMMYFUNCTION("""COMPUTED_VALUE"""),555.98)</f>
        <v>555.98</v>
      </c>
      <c r="M280" s="2">
        <f>IFERROR(__xludf.DUMMYFUNCTION("""COMPUTED_VALUE"""),45699.66666666667)</f>
        <v>45699.66667</v>
      </c>
      <c r="N280" s="1">
        <f>IFERROR(__xludf.DUMMYFUNCTION("""COMPUTED_VALUE"""),5.1091517E7)</f>
        <v>51091517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IFERROR(__xludf.DUMMYFUNCTION("""COMPUTED_VALUE"""),550.1)</f>
        <v>550.1</v>
      </c>
      <c r="D281" s="2">
        <f>IFERROR(__xludf.DUMMYFUNCTION("""COMPUTED_VALUE"""),45700.66666666667)</f>
        <v>45700.66667</v>
      </c>
      <c r="E281" s="1">
        <f>IFERROR(__xludf.DUMMYFUNCTION("""COMPUTED_VALUE"""),553.58)</f>
        <v>553.58</v>
      </c>
      <c r="G281" s="2">
        <f>IFERROR(__xludf.DUMMYFUNCTION("""COMPUTED_VALUE"""),45700.66666666667)</f>
        <v>45700.66667</v>
      </c>
      <c r="H281" s="1">
        <f>IFERROR(__xludf.DUMMYFUNCTION("""COMPUTED_VALUE"""),545.91)</f>
        <v>545.91</v>
      </c>
      <c r="J281" s="2">
        <f>IFERROR(__xludf.DUMMYFUNCTION("""COMPUTED_VALUE"""),45700.66666666667)</f>
        <v>45700.66667</v>
      </c>
      <c r="K281" s="1">
        <f>IFERROR(__xludf.DUMMYFUNCTION("""COMPUTED_VALUE"""),551.65)</f>
        <v>551.65</v>
      </c>
      <c r="M281" s="2">
        <f>IFERROR(__xludf.DUMMYFUNCTION("""COMPUTED_VALUE"""),45700.66666666667)</f>
        <v>45700.66667</v>
      </c>
      <c r="N281" s="1">
        <f>IFERROR(__xludf.DUMMYFUNCTION("""COMPUTED_VALUE"""),6.4317564E7)</f>
        <v>64317564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IFERROR(__xludf.DUMMYFUNCTION("""COMPUTED_VALUE"""),551.37)</f>
        <v>551.37</v>
      </c>
      <c r="D282" s="2">
        <f>IFERROR(__xludf.DUMMYFUNCTION("""COMPUTED_VALUE"""),45701.66666666667)</f>
        <v>45701.66667</v>
      </c>
      <c r="E282" s="1">
        <f>IFERROR(__xludf.DUMMYFUNCTION("""COMPUTED_VALUE"""),558.33)</f>
        <v>558.33</v>
      </c>
      <c r="G282" s="2">
        <f>IFERROR(__xludf.DUMMYFUNCTION("""COMPUTED_VALUE"""),45701.66666666667)</f>
        <v>45701.66667</v>
      </c>
      <c r="H282" s="1">
        <f>IFERROR(__xludf.DUMMYFUNCTION("""COMPUTED_VALUE"""),549.22)</f>
        <v>549.22</v>
      </c>
      <c r="J282" s="2">
        <f>IFERROR(__xludf.DUMMYFUNCTION("""COMPUTED_VALUE"""),45701.66666666667)</f>
        <v>45701.66667</v>
      </c>
      <c r="K282" s="1">
        <f>IFERROR(__xludf.DUMMYFUNCTION("""COMPUTED_VALUE"""),557.8)</f>
        <v>557.8</v>
      </c>
      <c r="M282" s="2">
        <f>IFERROR(__xludf.DUMMYFUNCTION("""COMPUTED_VALUE"""),45701.66666666667)</f>
        <v>45701.66667</v>
      </c>
      <c r="N282" s="1">
        <f>IFERROR(__xludf.DUMMYFUNCTION("""COMPUTED_VALUE"""),5.5352231E7)</f>
        <v>55352231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IFERROR(__xludf.DUMMYFUNCTION("""COMPUTED_VALUE"""),558.22)</f>
        <v>558.22</v>
      </c>
      <c r="D283" s="2">
        <f>IFERROR(__xludf.DUMMYFUNCTION("""COMPUTED_VALUE"""),45702.66666666667)</f>
        <v>45702.66667</v>
      </c>
      <c r="E283" s="1">
        <f>IFERROR(__xludf.DUMMYFUNCTION("""COMPUTED_VALUE"""),564.19)</f>
        <v>564.19</v>
      </c>
      <c r="G283" s="2">
        <f>IFERROR(__xludf.DUMMYFUNCTION("""COMPUTED_VALUE"""),45702.66666666667)</f>
        <v>45702.66667</v>
      </c>
      <c r="H283" s="1">
        <f>IFERROR(__xludf.DUMMYFUNCTION("""COMPUTED_VALUE"""),553.44)</f>
        <v>553.44</v>
      </c>
      <c r="J283" s="2">
        <f>IFERROR(__xludf.DUMMYFUNCTION("""COMPUTED_VALUE"""),45702.66666666667)</f>
        <v>45702.66667</v>
      </c>
      <c r="K283" s="1">
        <f>IFERROR(__xludf.DUMMYFUNCTION("""COMPUTED_VALUE"""),553.83)</f>
        <v>553.83</v>
      </c>
      <c r="M283" s="2">
        <f>IFERROR(__xludf.DUMMYFUNCTION("""COMPUTED_VALUE"""),45702.66666666667)</f>
        <v>45702.66667</v>
      </c>
      <c r="N283" s="1">
        <f>IFERROR(__xludf.DUMMYFUNCTION("""COMPUTED_VALUE"""),5.2444461E7)</f>
        <v>52444461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IFERROR(__xludf.DUMMYFUNCTION("""COMPUTED_VALUE"""),549.04)</f>
        <v>549.04</v>
      </c>
      <c r="D284" s="2">
        <f>IFERROR(__xludf.DUMMYFUNCTION("""COMPUTED_VALUE"""),45706.66666666667)</f>
        <v>45706.66667</v>
      </c>
      <c r="E284" s="1">
        <f>IFERROR(__xludf.DUMMYFUNCTION("""COMPUTED_VALUE"""),554.11)</f>
        <v>554.11</v>
      </c>
      <c r="G284" s="2">
        <f>IFERROR(__xludf.DUMMYFUNCTION("""COMPUTED_VALUE"""),45706.66666666667)</f>
        <v>45706.66667</v>
      </c>
      <c r="H284" s="1">
        <f>IFERROR(__xludf.DUMMYFUNCTION("""COMPUTED_VALUE"""),541.77)</f>
        <v>541.77</v>
      </c>
      <c r="J284" s="2">
        <f>IFERROR(__xludf.DUMMYFUNCTION("""COMPUTED_VALUE"""),45706.66666666667)</f>
        <v>45706.66667</v>
      </c>
      <c r="K284" s="1">
        <f>IFERROR(__xludf.DUMMYFUNCTION("""COMPUTED_VALUE"""),553.25)</f>
        <v>553.25</v>
      </c>
      <c r="M284" s="2">
        <f>IFERROR(__xludf.DUMMYFUNCTION("""COMPUTED_VALUE"""),45706.66666666667)</f>
        <v>45706.66667</v>
      </c>
      <c r="N284" s="1">
        <f>IFERROR(__xludf.DUMMYFUNCTION("""COMPUTED_VALUE"""),7.0305195E7)</f>
        <v>70305195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IFERROR(__xludf.DUMMYFUNCTION("""COMPUTED_VALUE"""),553.25)</f>
        <v>553.25</v>
      </c>
      <c r="D285" s="2">
        <f>IFERROR(__xludf.DUMMYFUNCTION("""COMPUTED_VALUE"""),45707.66666666667)</f>
        <v>45707.66667</v>
      </c>
      <c r="E285" s="1">
        <f>IFERROR(__xludf.DUMMYFUNCTION("""COMPUTED_VALUE"""),559.74)</f>
        <v>559.74</v>
      </c>
      <c r="G285" s="2">
        <f>IFERROR(__xludf.DUMMYFUNCTION("""COMPUTED_VALUE"""),45707.66666666667)</f>
        <v>45707.66667</v>
      </c>
      <c r="H285" s="1">
        <f>IFERROR(__xludf.DUMMYFUNCTION("""COMPUTED_VALUE"""),551.63)</f>
        <v>551.63</v>
      </c>
      <c r="J285" s="2">
        <f>IFERROR(__xludf.DUMMYFUNCTION("""COMPUTED_VALUE"""),45707.66666666667)</f>
        <v>45707.66667</v>
      </c>
      <c r="K285" s="1">
        <f>IFERROR(__xludf.DUMMYFUNCTION("""COMPUTED_VALUE"""),559.64)</f>
        <v>559.64</v>
      </c>
      <c r="M285" s="2">
        <f>IFERROR(__xludf.DUMMYFUNCTION("""COMPUTED_VALUE"""),45707.66666666667)</f>
        <v>45707.66667</v>
      </c>
      <c r="N285" s="1">
        <f>IFERROR(__xludf.DUMMYFUNCTION("""COMPUTED_VALUE"""),4.875426E7)</f>
        <v>48754260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IFERROR(__xludf.DUMMYFUNCTION("""COMPUTED_VALUE"""),558.71)</f>
        <v>558.71</v>
      </c>
      <c r="D286" s="2">
        <f>IFERROR(__xludf.DUMMYFUNCTION("""COMPUTED_VALUE"""),45708.66666666667)</f>
        <v>45708.66667</v>
      </c>
      <c r="E286" s="1">
        <f>IFERROR(__xludf.DUMMYFUNCTION("""COMPUTED_VALUE"""),566.3)</f>
        <v>566.3</v>
      </c>
      <c r="G286" s="2">
        <f>IFERROR(__xludf.DUMMYFUNCTION("""COMPUTED_VALUE"""),45708.66666666667)</f>
        <v>45708.66667</v>
      </c>
      <c r="H286" s="1">
        <f>IFERROR(__xludf.DUMMYFUNCTION("""COMPUTED_VALUE"""),557.93)</f>
        <v>557.93</v>
      </c>
      <c r="J286" s="2">
        <f>IFERROR(__xludf.DUMMYFUNCTION("""COMPUTED_VALUE"""),45708.66666666667)</f>
        <v>45708.66667</v>
      </c>
      <c r="K286" s="1">
        <f>IFERROR(__xludf.DUMMYFUNCTION("""COMPUTED_VALUE"""),565.82)</f>
        <v>565.82</v>
      </c>
      <c r="M286" s="2">
        <f>IFERROR(__xludf.DUMMYFUNCTION("""COMPUTED_VALUE"""),45708.66666666667)</f>
        <v>45708.66667</v>
      </c>
      <c r="N286" s="1">
        <f>IFERROR(__xludf.DUMMYFUNCTION("""COMPUTED_VALUE"""),4.609693E7)</f>
        <v>46096930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IFERROR(__xludf.DUMMYFUNCTION("""COMPUTED_VALUE"""),566.18)</f>
        <v>566.18</v>
      </c>
      <c r="D287" s="2">
        <f>IFERROR(__xludf.DUMMYFUNCTION("""COMPUTED_VALUE"""),45709.66666666667)</f>
        <v>45709.66667</v>
      </c>
      <c r="E287" s="1">
        <f>IFERROR(__xludf.DUMMYFUNCTION("""COMPUTED_VALUE"""),584.42)</f>
        <v>584.42</v>
      </c>
      <c r="G287" s="2">
        <f>IFERROR(__xludf.DUMMYFUNCTION("""COMPUTED_VALUE"""),45709.66666666667)</f>
        <v>45709.66667</v>
      </c>
      <c r="H287" s="1">
        <f>IFERROR(__xludf.DUMMYFUNCTION("""COMPUTED_VALUE"""),565.65)</f>
        <v>565.65</v>
      </c>
      <c r="J287" s="2">
        <f>IFERROR(__xludf.DUMMYFUNCTION("""COMPUTED_VALUE"""),45709.66666666667)</f>
        <v>45709.66667</v>
      </c>
      <c r="K287" s="1">
        <f>IFERROR(__xludf.DUMMYFUNCTION("""COMPUTED_VALUE"""),581.84)</f>
        <v>581.84</v>
      </c>
      <c r="M287" s="2">
        <f>IFERROR(__xludf.DUMMYFUNCTION("""COMPUTED_VALUE"""),45709.66666666667)</f>
        <v>45709.66667</v>
      </c>
      <c r="N287" s="1">
        <f>IFERROR(__xludf.DUMMYFUNCTION("""COMPUTED_VALUE"""),7.0451142E7)</f>
        <v>70451142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IFERROR(__xludf.DUMMYFUNCTION("""COMPUTED_VALUE"""),581.09)</f>
        <v>581.09</v>
      </c>
      <c r="D288" s="2">
        <f>IFERROR(__xludf.DUMMYFUNCTION("""COMPUTED_VALUE"""),45712.66666666667)</f>
        <v>45712.66667</v>
      </c>
      <c r="E288" s="1">
        <f>IFERROR(__xludf.DUMMYFUNCTION("""COMPUTED_VALUE"""),592.61)</f>
        <v>592.61</v>
      </c>
      <c r="G288" s="2">
        <f>IFERROR(__xludf.DUMMYFUNCTION("""COMPUTED_VALUE"""),45712.66666666667)</f>
        <v>45712.66667</v>
      </c>
      <c r="H288" s="1">
        <f>IFERROR(__xludf.DUMMYFUNCTION("""COMPUTED_VALUE"""),578.01)</f>
        <v>578.01</v>
      </c>
      <c r="J288" s="2">
        <f>IFERROR(__xludf.DUMMYFUNCTION("""COMPUTED_VALUE"""),45712.66666666667)</f>
        <v>45712.66667</v>
      </c>
      <c r="K288" s="1">
        <f>IFERROR(__xludf.DUMMYFUNCTION("""COMPUTED_VALUE"""),585.92)</f>
        <v>585.92</v>
      </c>
      <c r="M288" s="2">
        <f>IFERROR(__xludf.DUMMYFUNCTION("""COMPUTED_VALUE"""),45712.66666666667)</f>
        <v>45712.66667</v>
      </c>
      <c r="N288" s="1">
        <f>IFERROR(__xludf.DUMMYFUNCTION("""COMPUTED_VALUE"""),7.2247103E7)</f>
        <v>72247103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IFERROR(__xludf.DUMMYFUNCTION("""COMPUTED_VALUE"""),586.38)</f>
        <v>586.38</v>
      </c>
      <c r="D289" s="2">
        <f>IFERROR(__xludf.DUMMYFUNCTION("""COMPUTED_VALUE"""),45713.66666666667)</f>
        <v>45713.66667</v>
      </c>
      <c r="E289" s="1">
        <f>IFERROR(__xludf.DUMMYFUNCTION("""COMPUTED_VALUE"""),594.31)</f>
        <v>594.31</v>
      </c>
      <c r="G289" s="2">
        <f>IFERROR(__xludf.DUMMYFUNCTION("""COMPUTED_VALUE"""),45713.66666666667)</f>
        <v>45713.66667</v>
      </c>
      <c r="H289" s="1">
        <f>IFERROR(__xludf.DUMMYFUNCTION("""COMPUTED_VALUE"""),586.38)</f>
        <v>586.38</v>
      </c>
      <c r="J289" s="2">
        <f>IFERROR(__xludf.DUMMYFUNCTION("""COMPUTED_VALUE"""),45713.66666666667)</f>
        <v>45713.66667</v>
      </c>
      <c r="K289" s="1">
        <f>IFERROR(__xludf.DUMMYFUNCTION("""COMPUTED_VALUE"""),590.23)</f>
        <v>590.23</v>
      </c>
      <c r="M289" s="2">
        <f>IFERROR(__xludf.DUMMYFUNCTION("""COMPUTED_VALUE"""),45713.66666666667)</f>
        <v>45713.66667</v>
      </c>
      <c r="N289" s="1">
        <f>IFERROR(__xludf.DUMMYFUNCTION("""COMPUTED_VALUE"""),5.8135644E7)</f>
        <v>58135644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IFERROR(__xludf.DUMMYFUNCTION("""COMPUTED_VALUE"""),587.31)</f>
        <v>587.31</v>
      </c>
      <c r="D290" s="2">
        <f>IFERROR(__xludf.DUMMYFUNCTION("""COMPUTED_VALUE"""),45714.66666666667)</f>
        <v>45714.66667</v>
      </c>
      <c r="E290" s="1">
        <f>IFERROR(__xludf.DUMMYFUNCTION("""COMPUTED_VALUE"""),587.31)</f>
        <v>587.31</v>
      </c>
      <c r="G290" s="2">
        <f>IFERROR(__xludf.DUMMYFUNCTION("""COMPUTED_VALUE"""),45714.66666666667)</f>
        <v>45714.66667</v>
      </c>
      <c r="H290" s="1">
        <f>IFERROR(__xludf.DUMMYFUNCTION("""COMPUTED_VALUE"""),570.97)</f>
        <v>570.97</v>
      </c>
      <c r="J290" s="2">
        <f>IFERROR(__xludf.DUMMYFUNCTION("""COMPUTED_VALUE"""),45714.66666666667)</f>
        <v>45714.66667</v>
      </c>
      <c r="K290" s="1">
        <f>IFERROR(__xludf.DUMMYFUNCTION("""COMPUTED_VALUE"""),572.45)</f>
        <v>572.45</v>
      </c>
      <c r="M290" s="2">
        <f>IFERROR(__xludf.DUMMYFUNCTION("""COMPUTED_VALUE"""),45714.66666666667)</f>
        <v>45714.66667</v>
      </c>
      <c r="N290" s="1">
        <f>IFERROR(__xludf.DUMMYFUNCTION("""COMPUTED_VALUE"""),5.6491168E7)</f>
        <v>56491168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IFERROR(__xludf.DUMMYFUNCTION("""COMPUTED_VALUE"""),571.67)</f>
        <v>571.67</v>
      </c>
      <c r="D291" s="2">
        <f>IFERROR(__xludf.DUMMYFUNCTION("""COMPUTED_VALUE"""),45715.66666666667)</f>
        <v>45715.66667</v>
      </c>
      <c r="E291" s="1">
        <f>IFERROR(__xludf.DUMMYFUNCTION("""COMPUTED_VALUE"""),576.82)</f>
        <v>576.82</v>
      </c>
      <c r="G291" s="2">
        <f>IFERROR(__xludf.DUMMYFUNCTION("""COMPUTED_VALUE"""),45715.66666666667)</f>
        <v>45715.66667</v>
      </c>
      <c r="H291" s="1">
        <f>IFERROR(__xludf.DUMMYFUNCTION("""COMPUTED_VALUE"""),567.81)</f>
        <v>567.81</v>
      </c>
      <c r="J291" s="2">
        <f>IFERROR(__xludf.DUMMYFUNCTION("""COMPUTED_VALUE"""),45715.66666666667)</f>
        <v>45715.66667</v>
      </c>
      <c r="K291" s="1">
        <f>IFERROR(__xludf.DUMMYFUNCTION("""COMPUTED_VALUE"""),575.65)</f>
        <v>575.65</v>
      </c>
      <c r="M291" s="2">
        <f>IFERROR(__xludf.DUMMYFUNCTION("""COMPUTED_VALUE"""),45715.66666666667)</f>
        <v>45715.66667</v>
      </c>
      <c r="N291" s="1">
        <f>IFERROR(__xludf.DUMMYFUNCTION("""COMPUTED_VALUE"""),4.9382907E7)</f>
        <v>49382907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IFERROR(__xludf.DUMMYFUNCTION("""COMPUTED_VALUE"""),577.94)</f>
        <v>577.94</v>
      </c>
      <c r="D292" s="2">
        <f>IFERROR(__xludf.DUMMYFUNCTION("""COMPUTED_VALUE"""),45716.66666666667)</f>
        <v>45716.66667</v>
      </c>
      <c r="E292" s="1">
        <f>IFERROR(__xludf.DUMMYFUNCTION("""COMPUTED_VALUE"""),582.31)</f>
        <v>582.31</v>
      </c>
      <c r="G292" s="2">
        <f>IFERROR(__xludf.DUMMYFUNCTION("""COMPUTED_VALUE"""),45716.66666666667)</f>
        <v>45716.66667</v>
      </c>
      <c r="H292" s="1">
        <f>IFERROR(__xludf.DUMMYFUNCTION("""COMPUTED_VALUE"""),574.46)</f>
        <v>574.46</v>
      </c>
      <c r="J292" s="2">
        <f>IFERROR(__xludf.DUMMYFUNCTION("""COMPUTED_VALUE"""),45716.66666666667)</f>
        <v>45716.66667</v>
      </c>
      <c r="K292" s="1">
        <f>IFERROR(__xludf.DUMMYFUNCTION("""COMPUTED_VALUE"""),578.85)</f>
        <v>578.85</v>
      </c>
      <c r="M292" s="2">
        <f>IFERROR(__xludf.DUMMYFUNCTION("""COMPUTED_VALUE"""),45716.66666666667)</f>
        <v>45716.66667</v>
      </c>
      <c r="N292" s="1">
        <f>IFERROR(__xludf.DUMMYFUNCTION("""COMPUTED_VALUE"""),7.3499919E7)</f>
        <v>73499919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IFERROR(__xludf.DUMMYFUNCTION("""COMPUTED_VALUE"""),578.65)</f>
        <v>578.65</v>
      </c>
      <c r="D293" s="2">
        <f>IFERROR(__xludf.DUMMYFUNCTION("""COMPUTED_VALUE"""),45719.66666666667)</f>
        <v>45719.66667</v>
      </c>
      <c r="E293" s="1">
        <f>IFERROR(__xludf.DUMMYFUNCTION("""COMPUTED_VALUE"""),590.61)</f>
        <v>590.61</v>
      </c>
      <c r="G293" s="2">
        <f>IFERROR(__xludf.DUMMYFUNCTION("""COMPUTED_VALUE"""),45719.66666666667)</f>
        <v>45719.66667</v>
      </c>
      <c r="H293" s="1">
        <f>IFERROR(__xludf.DUMMYFUNCTION("""COMPUTED_VALUE"""),578.55)</f>
        <v>578.55</v>
      </c>
      <c r="J293" s="2">
        <f>IFERROR(__xludf.DUMMYFUNCTION("""COMPUTED_VALUE"""),45719.66666666667)</f>
        <v>45719.66667</v>
      </c>
      <c r="K293" s="1">
        <f>IFERROR(__xludf.DUMMYFUNCTION("""COMPUTED_VALUE"""),589.86)</f>
        <v>589.86</v>
      </c>
      <c r="M293" s="2">
        <f>IFERROR(__xludf.DUMMYFUNCTION("""COMPUTED_VALUE"""),45719.66666666667)</f>
        <v>45719.66667</v>
      </c>
      <c r="N293" s="1">
        <f>IFERROR(__xludf.DUMMYFUNCTION("""COMPUTED_VALUE"""),5.1544579E7)</f>
        <v>51544579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IFERROR(__xludf.DUMMYFUNCTION("""COMPUTED_VALUE"""),592.0)</f>
        <v>592</v>
      </c>
      <c r="D294" s="2">
        <f>IFERROR(__xludf.DUMMYFUNCTION("""COMPUTED_VALUE"""),45720.66666666667)</f>
        <v>45720.66667</v>
      </c>
      <c r="E294" s="1">
        <f>IFERROR(__xludf.DUMMYFUNCTION("""COMPUTED_VALUE"""),601.55)</f>
        <v>601.55</v>
      </c>
      <c r="G294" s="2">
        <f>IFERROR(__xludf.DUMMYFUNCTION("""COMPUTED_VALUE"""),45720.66666666667)</f>
        <v>45720.66667</v>
      </c>
      <c r="H294" s="1">
        <f>IFERROR(__xludf.DUMMYFUNCTION("""COMPUTED_VALUE"""),581.88)</f>
        <v>581.88</v>
      </c>
      <c r="J294" s="2">
        <f>IFERROR(__xludf.DUMMYFUNCTION("""COMPUTED_VALUE"""),45720.66666666667)</f>
        <v>45720.66667</v>
      </c>
      <c r="K294" s="1">
        <f>IFERROR(__xludf.DUMMYFUNCTION("""COMPUTED_VALUE"""),582.15)</f>
        <v>582.15</v>
      </c>
      <c r="M294" s="2">
        <f>IFERROR(__xludf.DUMMYFUNCTION("""COMPUTED_VALUE"""),45720.66666666667)</f>
        <v>45720.66667</v>
      </c>
      <c r="N294" s="1">
        <f>IFERROR(__xludf.DUMMYFUNCTION("""COMPUTED_VALUE"""),6.6919534E7)</f>
        <v>66919534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IFERROR(__xludf.DUMMYFUNCTION("""COMPUTED_VALUE"""),581.14)</f>
        <v>581.14</v>
      </c>
      <c r="D295" s="2">
        <f>IFERROR(__xludf.DUMMYFUNCTION("""COMPUTED_VALUE"""),45721.66666666667)</f>
        <v>45721.66667</v>
      </c>
      <c r="E295" s="1">
        <f>IFERROR(__xludf.DUMMYFUNCTION("""COMPUTED_VALUE"""),588.08)</f>
        <v>588.08</v>
      </c>
      <c r="G295" s="2">
        <f>IFERROR(__xludf.DUMMYFUNCTION("""COMPUTED_VALUE"""),45721.66666666667)</f>
        <v>45721.66667</v>
      </c>
      <c r="H295" s="1">
        <f>IFERROR(__xludf.DUMMYFUNCTION("""COMPUTED_VALUE"""),578.79)</f>
        <v>578.79</v>
      </c>
      <c r="J295" s="2">
        <f>IFERROR(__xludf.DUMMYFUNCTION("""COMPUTED_VALUE"""),45721.66666666667)</f>
        <v>45721.66667</v>
      </c>
      <c r="K295" s="1">
        <f>IFERROR(__xludf.DUMMYFUNCTION("""COMPUTED_VALUE"""),584.96)</f>
        <v>584.96</v>
      </c>
      <c r="M295" s="2">
        <f>IFERROR(__xludf.DUMMYFUNCTION("""COMPUTED_VALUE"""),45721.66666666667)</f>
        <v>45721.66667</v>
      </c>
      <c r="N295" s="1">
        <f>IFERROR(__xludf.DUMMYFUNCTION("""COMPUTED_VALUE"""),5.4721145E7)</f>
        <v>54721145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IFERROR(__xludf.DUMMYFUNCTION("""COMPUTED_VALUE"""),585.61)</f>
        <v>585.61</v>
      </c>
      <c r="D296" s="2">
        <f>IFERROR(__xludf.DUMMYFUNCTION("""COMPUTED_VALUE"""),45722.66666666667)</f>
        <v>45722.66667</v>
      </c>
      <c r="E296" s="1">
        <f>IFERROR(__xludf.DUMMYFUNCTION("""COMPUTED_VALUE"""),592.85)</f>
        <v>592.85</v>
      </c>
      <c r="G296" s="2">
        <f>IFERROR(__xludf.DUMMYFUNCTION("""COMPUTED_VALUE"""),45722.66666666667)</f>
        <v>45722.66667</v>
      </c>
      <c r="H296" s="1">
        <f>IFERROR(__xludf.DUMMYFUNCTION("""COMPUTED_VALUE"""),582.19)</f>
        <v>582.19</v>
      </c>
      <c r="J296" s="2">
        <f>IFERROR(__xludf.DUMMYFUNCTION("""COMPUTED_VALUE"""),45722.66666666667)</f>
        <v>45722.66667</v>
      </c>
      <c r="K296" s="1">
        <f>IFERROR(__xludf.DUMMYFUNCTION("""COMPUTED_VALUE"""),589.84)</f>
        <v>589.84</v>
      </c>
      <c r="M296" s="2">
        <f>IFERROR(__xludf.DUMMYFUNCTION("""COMPUTED_VALUE"""),45722.66666666667)</f>
        <v>45722.66667</v>
      </c>
      <c r="N296" s="1">
        <f>IFERROR(__xludf.DUMMYFUNCTION("""COMPUTED_VALUE"""),4.8993577E7)</f>
        <v>48993577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IFERROR(__xludf.DUMMYFUNCTION("""COMPUTED_VALUE"""),588.91)</f>
        <v>588.91</v>
      </c>
      <c r="D297" s="2">
        <f>IFERROR(__xludf.DUMMYFUNCTION("""COMPUTED_VALUE"""),45723.66666666667)</f>
        <v>45723.66667</v>
      </c>
      <c r="E297" s="1">
        <f>IFERROR(__xludf.DUMMYFUNCTION("""COMPUTED_VALUE"""),615.44)</f>
        <v>615.44</v>
      </c>
      <c r="G297" s="2">
        <f>IFERROR(__xludf.DUMMYFUNCTION("""COMPUTED_VALUE"""),45723.66666666667)</f>
        <v>45723.66667</v>
      </c>
      <c r="H297" s="1">
        <f>IFERROR(__xludf.DUMMYFUNCTION("""COMPUTED_VALUE"""),588.51)</f>
        <v>588.51</v>
      </c>
      <c r="J297" s="2">
        <f>IFERROR(__xludf.DUMMYFUNCTION("""COMPUTED_VALUE"""),45723.66666666667)</f>
        <v>45723.66667</v>
      </c>
      <c r="K297" s="1">
        <f>IFERROR(__xludf.DUMMYFUNCTION("""COMPUTED_VALUE"""),603.49)</f>
        <v>603.49</v>
      </c>
      <c r="M297" s="2">
        <f>IFERROR(__xludf.DUMMYFUNCTION("""COMPUTED_VALUE"""),45723.66666666667)</f>
        <v>45723.66667</v>
      </c>
      <c r="N297" s="1">
        <f>IFERROR(__xludf.DUMMYFUNCTION("""COMPUTED_VALUE"""),8.0185074E7)</f>
        <v>80185074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IFERROR(__xludf.DUMMYFUNCTION("""COMPUTED_VALUE"""),607.39)</f>
        <v>607.39</v>
      </c>
      <c r="D298" s="2">
        <f>IFERROR(__xludf.DUMMYFUNCTION("""COMPUTED_VALUE"""),45726.66666666667)</f>
        <v>45726.66667</v>
      </c>
      <c r="E298" s="1">
        <f>IFERROR(__xludf.DUMMYFUNCTION("""COMPUTED_VALUE"""),625.15)</f>
        <v>625.15</v>
      </c>
      <c r="G298" s="2">
        <f>IFERROR(__xludf.DUMMYFUNCTION("""COMPUTED_VALUE"""),45726.66666666667)</f>
        <v>45726.66667</v>
      </c>
      <c r="H298" s="1">
        <f>IFERROR(__xludf.DUMMYFUNCTION("""COMPUTED_VALUE"""),605.69)</f>
        <v>605.69</v>
      </c>
      <c r="J298" s="2">
        <f>IFERROR(__xludf.DUMMYFUNCTION("""COMPUTED_VALUE"""),45726.66666666667)</f>
        <v>45726.66667</v>
      </c>
      <c r="K298" s="1">
        <f>IFERROR(__xludf.DUMMYFUNCTION("""COMPUTED_VALUE"""),607.27)</f>
        <v>607.27</v>
      </c>
      <c r="M298" s="2">
        <f>IFERROR(__xludf.DUMMYFUNCTION("""COMPUTED_VALUE"""),45726.66666666667)</f>
        <v>45726.66667</v>
      </c>
      <c r="N298" s="1">
        <f>IFERROR(__xludf.DUMMYFUNCTION("""COMPUTED_VALUE"""),7.9187454E7)</f>
        <v>79187454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IFERROR(__xludf.DUMMYFUNCTION("""COMPUTED_VALUE"""),607.18)</f>
        <v>607.18</v>
      </c>
      <c r="D299" s="2">
        <f>IFERROR(__xludf.DUMMYFUNCTION("""COMPUTED_VALUE"""),45727.66666666667)</f>
        <v>45727.66667</v>
      </c>
      <c r="E299" s="1">
        <f>IFERROR(__xludf.DUMMYFUNCTION("""COMPUTED_VALUE"""),607.18)</f>
        <v>607.18</v>
      </c>
      <c r="G299" s="2">
        <f>IFERROR(__xludf.DUMMYFUNCTION("""COMPUTED_VALUE"""),45727.66666666667)</f>
        <v>45727.66667</v>
      </c>
      <c r="H299" s="1">
        <f>IFERROR(__xludf.DUMMYFUNCTION("""COMPUTED_VALUE"""),594.75)</f>
        <v>594.75</v>
      </c>
      <c r="J299" s="2">
        <f>IFERROR(__xludf.DUMMYFUNCTION("""COMPUTED_VALUE"""),45727.66666666667)</f>
        <v>45727.66667</v>
      </c>
      <c r="K299" s="1">
        <f>IFERROR(__xludf.DUMMYFUNCTION("""COMPUTED_VALUE"""),595.06)</f>
        <v>595.06</v>
      </c>
      <c r="M299" s="2">
        <f>IFERROR(__xludf.DUMMYFUNCTION("""COMPUTED_VALUE"""),45727.66666666667)</f>
        <v>45727.66667</v>
      </c>
      <c r="N299" s="1">
        <f>IFERROR(__xludf.DUMMYFUNCTION("""COMPUTED_VALUE"""),6.7162014E7)</f>
        <v>67162014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IFERROR(__xludf.DUMMYFUNCTION("""COMPUTED_VALUE"""),590.97)</f>
        <v>590.97</v>
      </c>
      <c r="D300" s="2">
        <f>IFERROR(__xludf.DUMMYFUNCTION("""COMPUTED_VALUE"""),45728.66666666667)</f>
        <v>45728.66667</v>
      </c>
      <c r="E300" s="1">
        <f>IFERROR(__xludf.DUMMYFUNCTION("""COMPUTED_VALUE"""),590.97)</f>
        <v>590.97</v>
      </c>
      <c r="G300" s="2">
        <f>IFERROR(__xludf.DUMMYFUNCTION("""COMPUTED_VALUE"""),45728.66666666667)</f>
        <v>45728.66667</v>
      </c>
      <c r="H300" s="1">
        <f>IFERROR(__xludf.DUMMYFUNCTION("""COMPUTED_VALUE"""),576.14)</f>
        <v>576.14</v>
      </c>
      <c r="J300" s="2">
        <f>IFERROR(__xludf.DUMMYFUNCTION("""COMPUTED_VALUE"""),45728.66666666667)</f>
        <v>45728.66667</v>
      </c>
      <c r="K300" s="1">
        <f>IFERROR(__xludf.DUMMYFUNCTION("""COMPUTED_VALUE"""),576.59)</f>
        <v>576.59</v>
      </c>
      <c r="M300" s="2">
        <f>IFERROR(__xludf.DUMMYFUNCTION("""COMPUTED_VALUE"""),45728.66666666667)</f>
        <v>45728.66667</v>
      </c>
      <c r="N300" s="1">
        <f>IFERROR(__xludf.DUMMYFUNCTION("""COMPUTED_VALUE"""),5.9575073E7)</f>
        <v>59575073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IFERROR(__xludf.DUMMYFUNCTION("""COMPUTED_VALUE"""),576.69)</f>
        <v>576.69</v>
      </c>
      <c r="D301" s="2">
        <f>IFERROR(__xludf.DUMMYFUNCTION("""COMPUTED_VALUE"""),45729.66666666667)</f>
        <v>45729.66667</v>
      </c>
      <c r="E301" s="1">
        <f>IFERROR(__xludf.DUMMYFUNCTION("""COMPUTED_VALUE"""),582.8)</f>
        <v>582.8</v>
      </c>
      <c r="G301" s="2">
        <f>IFERROR(__xludf.DUMMYFUNCTION("""COMPUTED_VALUE"""),45729.66666666667)</f>
        <v>45729.66667</v>
      </c>
      <c r="H301" s="1">
        <f>IFERROR(__xludf.DUMMYFUNCTION("""COMPUTED_VALUE"""),573.79)</f>
        <v>573.79</v>
      </c>
      <c r="J301" s="2">
        <f>IFERROR(__xludf.DUMMYFUNCTION("""COMPUTED_VALUE"""),45729.66666666667)</f>
        <v>45729.66667</v>
      </c>
      <c r="K301" s="1">
        <f>IFERROR(__xludf.DUMMYFUNCTION("""COMPUTED_VALUE"""),574.49)</f>
        <v>574.49</v>
      </c>
      <c r="M301" s="2">
        <f>IFERROR(__xludf.DUMMYFUNCTION("""COMPUTED_VALUE"""),45729.66666666667)</f>
        <v>45729.66667</v>
      </c>
      <c r="N301" s="1">
        <f>IFERROR(__xludf.DUMMYFUNCTION("""COMPUTED_VALUE"""),4.872928E7)</f>
        <v>48729280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IFERROR(__xludf.DUMMYFUNCTION("""COMPUTED_VALUE"""),571.41)</f>
        <v>571.41</v>
      </c>
      <c r="D302" s="2">
        <f>IFERROR(__xludf.DUMMYFUNCTION("""COMPUTED_VALUE"""),45730.66666666667)</f>
        <v>45730.66667</v>
      </c>
      <c r="E302" s="1">
        <f>IFERROR(__xludf.DUMMYFUNCTION("""COMPUTED_VALUE"""),576.56)</f>
        <v>576.56</v>
      </c>
      <c r="G302" s="2">
        <f>IFERROR(__xludf.DUMMYFUNCTION("""COMPUTED_VALUE"""),45730.66666666667)</f>
        <v>45730.66667</v>
      </c>
      <c r="H302" s="1">
        <f>IFERROR(__xludf.DUMMYFUNCTION("""COMPUTED_VALUE"""),570.72)</f>
        <v>570.72</v>
      </c>
      <c r="J302" s="2">
        <f>IFERROR(__xludf.DUMMYFUNCTION("""COMPUTED_VALUE"""),45730.66666666667)</f>
        <v>45730.66667</v>
      </c>
      <c r="K302" s="1">
        <f>IFERROR(__xludf.DUMMYFUNCTION("""COMPUTED_VALUE"""),572.95)</f>
        <v>572.95</v>
      </c>
      <c r="M302" s="2">
        <f>IFERROR(__xludf.DUMMYFUNCTION("""COMPUTED_VALUE"""),45730.66666666667)</f>
        <v>45730.66667</v>
      </c>
      <c r="N302" s="1">
        <f>IFERROR(__xludf.DUMMYFUNCTION("""COMPUTED_VALUE"""),4.6602675E7)</f>
        <v>46602675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IFERROR(__xludf.DUMMYFUNCTION("""COMPUTED_VALUE"""),573.16)</f>
        <v>573.16</v>
      </c>
      <c r="D303" s="2">
        <f>IFERROR(__xludf.DUMMYFUNCTION("""COMPUTED_VALUE"""),45733.66666666667)</f>
        <v>45733.66667</v>
      </c>
      <c r="E303" s="1">
        <f>IFERROR(__xludf.DUMMYFUNCTION("""COMPUTED_VALUE"""),582.8)</f>
        <v>582.8</v>
      </c>
      <c r="G303" s="2">
        <f>IFERROR(__xludf.DUMMYFUNCTION("""COMPUTED_VALUE"""),45733.66666666667)</f>
        <v>45733.66667</v>
      </c>
      <c r="H303" s="1">
        <f>IFERROR(__xludf.DUMMYFUNCTION("""COMPUTED_VALUE"""),572.74)</f>
        <v>572.74</v>
      </c>
      <c r="J303" s="2">
        <f>IFERROR(__xludf.DUMMYFUNCTION("""COMPUTED_VALUE"""),45733.66666666667)</f>
        <v>45733.66667</v>
      </c>
      <c r="K303" s="1">
        <f>IFERROR(__xludf.DUMMYFUNCTION("""COMPUTED_VALUE"""),580.64)</f>
        <v>580.64</v>
      </c>
      <c r="M303" s="2">
        <f>IFERROR(__xludf.DUMMYFUNCTION("""COMPUTED_VALUE"""),45733.66666666667)</f>
        <v>45733.66667</v>
      </c>
      <c r="N303" s="1">
        <f>IFERROR(__xludf.DUMMYFUNCTION("""COMPUTED_VALUE"""),4.4911667E7)</f>
        <v>44911667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IFERROR(__xludf.DUMMYFUNCTION("""COMPUTED_VALUE"""),581.7)</f>
        <v>581.7</v>
      </c>
      <c r="D304" s="2">
        <f>IFERROR(__xludf.DUMMYFUNCTION("""COMPUTED_VALUE"""),45734.66666666667)</f>
        <v>45734.66667</v>
      </c>
      <c r="E304" s="1">
        <f>IFERROR(__xludf.DUMMYFUNCTION("""COMPUTED_VALUE"""),583.4)</f>
        <v>583.4</v>
      </c>
      <c r="G304" s="2">
        <f>IFERROR(__xludf.DUMMYFUNCTION("""COMPUTED_VALUE"""),45734.66666666667)</f>
        <v>45734.66667</v>
      </c>
      <c r="H304" s="1">
        <f>IFERROR(__xludf.DUMMYFUNCTION("""COMPUTED_VALUE"""),576.5)</f>
        <v>576.5</v>
      </c>
      <c r="J304" s="2">
        <f>IFERROR(__xludf.DUMMYFUNCTION("""COMPUTED_VALUE"""),45734.66666666667)</f>
        <v>45734.66667</v>
      </c>
      <c r="K304" s="1">
        <f>IFERROR(__xludf.DUMMYFUNCTION("""COMPUTED_VALUE"""),576.95)</f>
        <v>576.95</v>
      </c>
      <c r="M304" s="2">
        <f>IFERROR(__xludf.DUMMYFUNCTION("""COMPUTED_VALUE"""),45734.66666666667)</f>
        <v>45734.66667</v>
      </c>
      <c r="N304" s="1">
        <f>IFERROR(__xludf.DUMMYFUNCTION("""COMPUTED_VALUE"""),4.3556704E7)</f>
        <v>43556704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IFERROR(__xludf.DUMMYFUNCTION("""COMPUTED_VALUE"""),574.13)</f>
        <v>574.13</v>
      </c>
      <c r="D305" s="2">
        <f>IFERROR(__xludf.DUMMYFUNCTION("""COMPUTED_VALUE"""),45735.66666666667)</f>
        <v>45735.66667</v>
      </c>
      <c r="E305" s="1">
        <f>IFERROR(__xludf.DUMMYFUNCTION("""COMPUTED_VALUE"""),574.72)</f>
        <v>574.72</v>
      </c>
      <c r="G305" s="2">
        <f>IFERROR(__xludf.DUMMYFUNCTION("""COMPUTED_VALUE"""),45735.66666666667)</f>
        <v>45735.66667</v>
      </c>
      <c r="H305" s="1">
        <f>IFERROR(__xludf.DUMMYFUNCTION("""COMPUTED_VALUE"""),568.05)</f>
        <v>568.05</v>
      </c>
      <c r="J305" s="2">
        <f>IFERROR(__xludf.DUMMYFUNCTION("""COMPUTED_VALUE"""),45735.66666666667)</f>
        <v>45735.66667</v>
      </c>
      <c r="K305" s="1">
        <f>IFERROR(__xludf.DUMMYFUNCTION("""COMPUTED_VALUE"""),571.98)</f>
        <v>571.98</v>
      </c>
      <c r="M305" s="2">
        <f>IFERROR(__xludf.DUMMYFUNCTION("""COMPUTED_VALUE"""),45735.66666666667)</f>
        <v>45735.66667</v>
      </c>
      <c r="N305" s="1">
        <f>IFERROR(__xludf.DUMMYFUNCTION("""COMPUTED_VALUE"""),5.9099991E7)</f>
        <v>59099991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IFERROR(__xludf.DUMMYFUNCTION("""COMPUTED_VALUE"""),572.86)</f>
        <v>572.86</v>
      </c>
      <c r="D306" s="2">
        <f>IFERROR(__xludf.DUMMYFUNCTION("""COMPUTED_VALUE"""),45736.66666666667)</f>
        <v>45736.66667</v>
      </c>
      <c r="E306" s="1">
        <f>IFERROR(__xludf.DUMMYFUNCTION("""COMPUTED_VALUE"""),573.52)</f>
        <v>573.52</v>
      </c>
      <c r="G306" s="2">
        <f>IFERROR(__xludf.DUMMYFUNCTION("""COMPUTED_VALUE"""),45736.66666666667)</f>
        <v>45736.66667</v>
      </c>
      <c r="H306" s="1">
        <f>IFERROR(__xludf.DUMMYFUNCTION("""COMPUTED_VALUE"""),567.47)</f>
        <v>567.47</v>
      </c>
      <c r="J306" s="2">
        <f>IFERROR(__xludf.DUMMYFUNCTION("""COMPUTED_VALUE"""),45736.66666666667)</f>
        <v>45736.66667</v>
      </c>
      <c r="K306" s="1">
        <f>IFERROR(__xludf.DUMMYFUNCTION("""COMPUTED_VALUE"""),568.65)</f>
        <v>568.65</v>
      </c>
      <c r="M306" s="2">
        <f>IFERROR(__xludf.DUMMYFUNCTION("""COMPUTED_VALUE"""),45736.66666666667)</f>
        <v>45736.66667</v>
      </c>
      <c r="N306" s="1">
        <f>IFERROR(__xludf.DUMMYFUNCTION("""COMPUTED_VALUE"""),5.7335474E7)</f>
        <v>57335474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IFERROR(__xludf.DUMMYFUNCTION("""COMPUTED_VALUE"""),568.64)</f>
        <v>568.64</v>
      </c>
      <c r="D307" s="2">
        <f>IFERROR(__xludf.DUMMYFUNCTION("""COMPUTED_VALUE"""),45737.66666666667)</f>
        <v>45737.66667</v>
      </c>
      <c r="E307" s="1">
        <f>IFERROR(__xludf.DUMMYFUNCTION("""COMPUTED_VALUE"""),574.09)</f>
        <v>574.09</v>
      </c>
      <c r="G307" s="2">
        <f>IFERROR(__xludf.DUMMYFUNCTION("""COMPUTED_VALUE"""),45737.66666666667)</f>
        <v>45737.66667</v>
      </c>
      <c r="H307" s="1">
        <f>IFERROR(__xludf.DUMMYFUNCTION("""COMPUTED_VALUE"""),568.03)</f>
        <v>568.03</v>
      </c>
      <c r="J307" s="2">
        <f>IFERROR(__xludf.DUMMYFUNCTION("""COMPUTED_VALUE"""),45737.66666666667)</f>
        <v>45737.66667</v>
      </c>
      <c r="K307" s="1">
        <f>IFERROR(__xludf.DUMMYFUNCTION("""COMPUTED_VALUE"""),570.73)</f>
        <v>570.73</v>
      </c>
      <c r="M307" s="2">
        <f>IFERROR(__xludf.DUMMYFUNCTION("""COMPUTED_VALUE"""),45737.66666666667)</f>
        <v>45737.66667</v>
      </c>
      <c r="N307" s="1">
        <f>IFERROR(__xludf.DUMMYFUNCTION("""COMPUTED_VALUE"""),1.90977855E8)</f>
        <v>190977855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IFERROR(__xludf.DUMMYFUNCTION("""COMPUTED_VALUE"""),569.61)</f>
        <v>569.61</v>
      </c>
      <c r="D308" s="2">
        <f>IFERROR(__xludf.DUMMYFUNCTION("""COMPUTED_VALUE"""),45740.66666666667)</f>
        <v>45740.66667</v>
      </c>
      <c r="E308" s="1">
        <f>IFERROR(__xludf.DUMMYFUNCTION("""COMPUTED_VALUE"""),574.18)</f>
        <v>574.18</v>
      </c>
      <c r="G308" s="2">
        <f>IFERROR(__xludf.DUMMYFUNCTION("""COMPUTED_VALUE"""),45740.66666666667)</f>
        <v>45740.66667</v>
      </c>
      <c r="H308" s="1">
        <f>IFERROR(__xludf.DUMMYFUNCTION("""COMPUTED_VALUE"""),567.75)</f>
        <v>567.75</v>
      </c>
      <c r="J308" s="2">
        <f>IFERROR(__xludf.DUMMYFUNCTION("""COMPUTED_VALUE"""),45740.66666666667)</f>
        <v>45740.66667</v>
      </c>
      <c r="K308" s="1">
        <f>IFERROR(__xludf.DUMMYFUNCTION("""COMPUTED_VALUE"""),571.39)</f>
        <v>571.39</v>
      </c>
      <c r="M308" s="2">
        <f>IFERROR(__xludf.DUMMYFUNCTION("""COMPUTED_VALUE"""),45740.66666666667)</f>
        <v>45740.66667</v>
      </c>
      <c r="N308" s="1">
        <f>IFERROR(__xludf.DUMMYFUNCTION("""COMPUTED_VALUE"""),5.6700359E7)</f>
        <v>56700359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IFERROR(__xludf.DUMMYFUNCTION("""COMPUTED_VALUE"""),571.07)</f>
        <v>571.07</v>
      </c>
      <c r="D309" s="2">
        <f>IFERROR(__xludf.DUMMYFUNCTION("""COMPUTED_VALUE"""),45741.66666666667)</f>
        <v>45741.66667</v>
      </c>
      <c r="E309" s="1">
        <f>IFERROR(__xludf.DUMMYFUNCTION("""COMPUTED_VALUE"""),571.07)</f>
        <v>571.07</v>
      </c>
      <c r="G309" s="2">
        <f>IFERROR(__xludf.DUMMYFUNCTION("""COMPUTED_VALUE"""),45741.66666666667)</f>
        <v>45741.66667</v>
      </c>
      <c r="H309" s="1">
        <f>IFERROR(__xludf.DUMMYFUNCTION("""COMPUTED_VALUE"""),565.11)</f>
        <v>565.11</v>
      </c>
      <c r="J309" s="2">
        <f>IFERROR(__xludf.DUMMYFUNCTION("""COMPUTED_VALUE"""),45741.66666666667)</f>
        <v>45741.66667</v>
      </c>
      <c r="K309" s="1">
        <f>IFERROR(__xludf.DUMMYFUNCTION("""COMPUTED_VALUE"""),568.18)</f>
        <v>568.18</v>
      </c>
      <c r="M309" s="2">
        <f>IFERROR(__xludf.DUMMYFUNCTION("""COMPUTED_VALUE"""),45741.66666666667)</f>
        <v>45741.66667</v>
      </c>
      <c r="N309" s="1">
        <f>IFERROR(__xludf.DUMMYFUNCTION("""COMPUTED_VALUE"""),4.9220617E7)</f>
        <v>49220617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IFERROR(__xludf.DUMMYFUNCTION("""COMPUTED_VALUE"""),568.37)</f>
        <v>568.37</v>
      </c>
      <c r="D310" s="2">
        <f>IFERROR(__xludf.DUMMYFUNCTION("""COMPUTED_VALUE"""),45742.66666666667)</f>
        <v>45742.66667</v>
      </c>
      <c r="E310" s="1">
        <f>IFERROR(__xludf.DUMMYFUNCTION("""COMPUTED_VALUE"""),581.24)</f>
        <v>581.24</v>
      </c>
      <c r="G310" s="2">
        <f>IFERROR(__xludf.DUMMYFUNCTION("""COMPUTED_VALUE"""),45742.66666666667)</f>
        <v>45742.66667</v>
      </c>
      <c r="H310" s="1">
        <f>IFERROR(__xludf.DUMMYFUNCTION("""COMPUTED_VALUE"""),568.37)</f>
        <v>568.37</v>
      </c>
      <c r="J310" s="2">
        <f>IFERROR(__xludf.DUMMYFUNCTION("""COMPUTED_VALUE"""),45742.66666666667)</f>
        <v>45742.66667</v>
      </c>
      <c r="K310" s="1">
        <f>IFERROR(__xludf.DUMMYFUNCTION("""COMPUTED_VALUE"""),579.72)</f>
        <v>579.72</v>
      </c>
      <c r="M310" s="2">
        <f>IFERROR(__xludf.DUMMYFUNCTION("""COMPUTED_VALUE"""),45742.66666666667)</f>
        <v>45742.66667</v>
      </c>
      <c r="N310" s="1">
        <f>IFERROR(__xludf.DUMMYFUNCTION("""COMPUTED_VALUE"""),4.64061E7)</f>
        <v>46406100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IFERROR(__xludf.DUMMYFUNCTION("""COMPUTED_VALUE"""),582.09)</f>
        <v>582.09</v>
      </c>
      <c r="D311" s="2">
        <f>IFERROR(__xludf.DUMMYFUNCTION("""COMPUTED_VALUE"""),45743.66666666667)</f>
        <v>45743.66667</v>
      </c>
      <c r="E311" s="1">
        <f>IFERROR(__xludf.DUMMYFUNCTION("""COMPUTED_VALUE"""),588.56)</f>
        <v>588.56</v>
      </c>
      <c r="G311" s="2">
        <f>IFERROR(__xludf.DUMMYFUNCTION("""COMPUTED_VALUE"""),45743.66666666667)</f>
        <v>45743.66667</v>
      </c>
      <c r="H311" s="1">
        <f>IFERROR(__xludf.DUMMYFUNCTION("""COMPUTED_VALUE"""),581.06)</f>
        <v>581.06</v>
      </c>
      <c r="J311" s="2">
        <f>IFERROR(__xludf.DUMMYFUNCTION("""COMPUTED_VALUE"""),45743.66666666667)</f>
        <v>45743.66667</v>
      </c>
      <c r="K311" s="1">
        <f>IFERROR(__xludf.DUMMYFUNCTION("""COMPUTED_VALUE"""),587.53)</f>
        <v>587.53</v>
      </c>
      <c r="M311" s="2">
        <f>IFERROR(__xludf.DUMMYFUNCTION("""COMPUTED_VALUE"""),45743.66666666667)</f>
        <v>45743.66667</v>
      </c>
      <c r="N311" s="1">
        <f>IFERROR(__xludf.DUMMYFUNCTION("""COMPUTED_VALUE"""),4.2121658E7)</f>
        <v>42121658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IFERROR(__xludf.DUMMYFUNCTION("""COMPUTED_VALUE"""),590.56)</f>
        <v>590.56</v>
      </c>
      <c r="D312" s="2">
        <f>IFERROR(__xludf.DUMMYFUNCTION("""COMPUTED_VALUE"""),45744.66666666667)</f>
        <v>45744.66667</v>
      </c>
      <c r="E312" s="1">
        <f>IFERROR(__xludf.DUMMYFUNCTION("""COMPUTED_VALUE"""),593.18)</f>
        <v>593.18</v>
      </c>
      <c r="G312" s="2">
        <f>IFERROR(__xludf.DUMMYFUNCTION("""COMPUTED_VALUE"""),45744.66666666667)</f>
        <v>45744.66667</v>
      </c>
      <c r="H312" s="1">
        <f>IFERROR(__xludf.DUMMYFUNCTION("""COMPUTED_VALUE"""),584.9)</f>
        <v>584.9</v>
      </c>
      <c r="J312" s="2">
        <f>IFERROR(__xludf.DUMMYFUNCTION("""COMPUTED_VALUE"""),45744.66666666667)</f>
        <v>45744.66667</v>
      </c>
      <c r="K312" s="1">
        <f>IFERROR(__xludf.DUMMYFUNCTION("""COMPUTED_VALUE"""),587.5)</f>
        <v>587.5</v>
      </c>
      <c r="M312" s="2">
        <f>IFERROR(__xludf.DUMMYFUNCTION("""COMPUTED_VALUE"""),45744.66666666667)</f>
        <v>45744.66667</v>
      </c>
      <c r="N312" s="1">
        <f>IFERROR(__xludf.DUMMYFUNCTION("""COMPUTED_VALUE"""),4.7607848E7)</f>
        <v>47607848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IFERROR(__xludf.DUMMYFUNCTION("""COMPUTED_VALUE"""),589.12)</f>
        <v>589.12</v>
      </c>
      <c r="D313" s="2">
        <f>IFERROR(__xludf.DUMMYFUNCTION("""COMPUTED_VALUE"""),45747.66666666667)</f>
        <v>45747.66667</v>
      </c>
      <c r="E313" s="1">
        <f>IFERROR(__xludf.DUMMYFUNCTION("""COMPUTED_VALUE"""),595.31)</f>
        <v>595.31</v>
      </c>
      <c r="G313" s="2">
        <f>IFERROR(__xludf.DUMMYFUNCTION("""COMPUTED_VALUE"""),45747.66666666667)</f>
        <v>45747.66667</v>
      </c>
      <c r="H313" s="1">
        <f>IFERROR(__xludf.DUMMYFUNCTION("""COMPUTED_VALUE"""),588.45)</f>
        <v>588.45</v>
      </c>
      <c r="J313" s="2">
        <f>IFERROR(__xludf.DUMMYFUNCTION("""COMPUTED_VALUE"""),45747.66666666667)</f>
        <v>45747.66667</v>
      </c>
      <c r="K313" s="1">
        <f>IFERROR(__xludf.DUMMYFUNCTION("""COMPUTED_VALUE"""),591.53)</f>
        <v>591.53</v>
      </c>
      <c r="M313" s="2">
        <f>IFERROR(__xludf.DUMMYFUNCTION("""COMPUTED_VALUE"""),45747.66666666667)</f>
        <v>45747.66667</v>
      </c>
      <c r="N313" s="1">
        <f>IFERROR(__xludf.DUMMYFUNCTION("""COMPUTED_VALUE"""),6.0940344E7)</f>
        <v>60940344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IFERROR(__xludf.DUMMYFUNCTION("""COMPUTED_VALUE"""),592.57)</f>
        <v>592.57</v>
      </c>
      <c r="D314" s="2">
        <f>IFERROR(__xludf.DUMMYFUNCTION("""COMPUTED_VALUE"""),45748.66666666667)</f>
        <v>45748.66667</v>
      </c>
      <c r="E314" s="1">
        <f>IFERROR(__xludf.DUMMYFUNCTION("""COMPUTED_VALUE"""),594.18)</f>
        <v>594.18</v>
      </c>
      <c r="G314" s="2">
        <f>IFERROR(__xludf.DUMMYFUNCTION("""COMPUTED_VALUE"""),45748.66666666667)</f>
        <v>45748.66667</v>
      </c>
      <c r="H314" s="1">
        <f>IFERROR(__xludf.DUMMYFUNCTION("""COMPUTED_VALUE"""),586.96)</f>
        <v>586.96</v>
      </c>
      <c r="J314" s="2">
        <f>IFERROR(__xludf.DUMMYFUNCTION("""COMPUTED_VALUE"""),45748.66666666667)</f>
        <v>45748.66667</v>
      </c>
      <c r="K314" s="1">
        <f>IFERROR(__xludf.DUMMYFUNCTION("""COMPUTED_VALUE"""),589.98)</f>
        <v>589.98</v>
      </c>
      <c r="M314" s="2">
        <f>IFERROR(__xludf.DUMMYFUNCTION("""COMPUTED_VALUE"""),45748.66666666667)</f>
        <v>45748.66667</v>
      </c>
      <c r="N314" s="1">
        <f>IFERROR(__xludf.DUMMYFUNCTION("""COMPUTED_VALUE"""),5.064888E7)</f>
        <v>50648880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IFERROR(__xludf.DUMMYFUNCTION("""COMPUTED_VALUE"""),590.45)</f>
        <v>590.45</v>
      </c>
      <c r="D315" s="2">
        <f>IFERROR(__xludf.DUMMYFUNCTION("""COMPUTED_VALUE"""),45749.66666666667)</f>
        <v>45749.66667</v>
      </c>
      <c r="E315" s="1">
        <f>IFERROR(__xludf.DUMMYFUNCTION("""COMPUTED_VALUE"""),592.19)</f>
        <v>592.19</v>
      </c>
      <c r="G315" s="2">
        <f>IFERROR(__xludf.DUMMYFUNCTION("""COMPUTED_VALUE"""),45749.66666666667)</f>
        <v>45749.66667</v>
      </c>
      <c r="H315" s="1">
        <f>IFERROR(__xludf.DUMMYFUNCTION("""COMPUTED_VALUE"""),580.57)</f>
        <v>580.57</v>
      </c>
      <c r="J315" s="2">
        <f>IFERROR(__xludf.DUMMYFUNCTION("""COMPUTED_VALUE"""),45749.66666666667)</f>
        <v>45749.66667</v>
      </c>
      <c r="K315" s="1">
        <f>IFERROR(__xludf.DUMMYFUNCTION("""COMPUTED_VALUE"""),582.25)</f>
        <v>582.25</v>
      </c>
      <c r="M315" s="2">
        <f>IFERROR(__xludf.DUMMYFUNCTION("""COMPUTED_VALUE"""),45749.66666666667)</f>
        <v>45749.66667</v>
      </c>
      <c r="N315" s="1">
        <f>IFERROR(__xludf.DUMMYFUNCTION("""COMPUTED_VALUE"""),5.2413425E7)</f>
        <v>52413425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IFERROR(__xludf.DUMMYFUNCTION("""COMPUTED_VALUE"""),585.06)</f>
        <v>585.06</v>
      </c>
      <c r="D316" s="2">
        <f>IFERROR(__xludf.DUMMYFUNCTION("""COMPUTED_VALUE"""),45750.66666666667)</f>
        <v>45750.66667</v>
      </c>
      <c r="E316" s="1">
        <f>IFERROR(__xludf.DUMMYFUNCTION("""COMPUTED_VALUE"""),599.44)</f>
        <v>599.44</v>
      </c>
      <c r="G316" s="2">
        <f>IFERROR(__xludf.DUMMYFUNCTION("""COMPUTED_VALUE"""),45750.66666666667)</f>
        <v>45750.66667</v>
      </c>
      <c r="H316" s="1">
        <f>IFERROR(__xludf.DUMMYFUNCTION("""COMPUTED_VALUE"""),585.06)</f>
        <v>585.06</v>
      </c>
      <c r="J316" s="2">
        <f>IFERROR(__xludf.DUMMYFUNCTION("""COMPUTED_VALUE"""),45750.66666666667)</f>
        <v>45750.66667</v>
      </c>
      <c r="K316" s="1">
        <f>IFERROR(__xludf.DUMMYFUNCTION("""COMPUTED_VALUE"""),594.11)</f>
        <v>594.11</v>
      </c>
      <c r="M316" s="2">
        <f>IFERROR(__xludf.DUMMYFUNCTION("""COMPUTED_VALUE"""),45750.66666666667)</f>
        <v>45750.66667</v>
      </c>
      <c r="N316" s="1">
        <f>IFERROR(__xludf.DUMMYFUNCTION("""COMPUTED_VALUE"""),8.3592958E7)</f>
        <v>83592958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IFERROR(__xludf.DUMMYFUNCTION("""COMPUTED_VALUE"""),594.04)</f>
        <v>594.04</v>
      </c>
      <c r="D317" s="2">
        <f>IFERROR(__xludf.DUMMYFUNCTION("""COMPUTED_VALUE"""),45751.66666666667)</f>
        <v>45751.66667</v>
      </c>
      <c r="E317" s="1">
        <f>IFERROR(__xludf.DUMMYFUNCTION("""COMPUTED_VALUE"""),601.53)</f>
        <v>601.53</v>
      </c>
      <c r="G317" s="2">
        <f>IFERROR(__xludf.DUMMYFUNCTION("""COMPUTED_VALUE"""),45751.66666666667)</f>
        <v>45751.66667</v>
      </c>
      <c r="H317" s="1">
        <f>IFERROR(__xludf.DUMMYFUNCTION("""COMPUTED_VALUE"""),576.87)</f>
        <v>576.87</v>
      </c>
      <c r="J317" s="2">
        <f>IFERROR(__xludf.DUMMYFUNCTION("""COMPUTED_VALUE"""),45751.66666666667)</f>
        <v>45751.66667</v>
      </c>
      <c r="K317" s="1">
        <f>IFERROR(__xludf.DUMMYFUNCTION("""COMPUTED_VALUE"""),578.91)</f>
        <v>578.91</v>
      </c>
      <c r="M317" s="2">
        <f>IFERROR(__xludf.DUMMYFUNCTION("""COMPUTED_VALUE"""),45751.66666666667)</f>
        <v>45751.66667</v>
      </c>
      <c r="N317" s="1">
        <f>IFERROR(__xludf.DUMMYFUNCTION("""COMPUTED_VALUE"""),8.7220713E7)</f>
        <v>87220713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IFERROR(__xludf.DUMMYFUNCTION("""COMPUTED_VALUE"""),571.35)</f>
        <v>571.35</v>
      </c>
      <c r="D318" s="2">
        <f>IFERROR(__xludf.DUMMYFUNCTION("""COMPUTED_VALUE"""),45754.66666666667)</f>
        <v>45754.66667</v>
      </c>
      <c r="E318" s="1">
        <f>IFERROR(__xludf.DUMMYFUNCTION("""COMPUTED_VALUE"""),580.68)</f>
        <v>580.68</v>
      </c>
      <c r="G318" s="2">
        <f>IFERROR(__xludf.DUMMYFUNCTION("""COMPUTED_VALUE"""),45754.66666666667)</f>
        <v>45754.66667</v>
      </c>
      <c r="H318" s="1">
        <f>IFERROR(__xludf.DUMMYFUNCTION("""COMPUTED_VALUE"""),562.68)</f>
        <v>562.68</v>
      </c>
      <c r="J318" s="2">
        <f>IFERROR(__xludf.DUMMYFUNCTION("""COMPUTED_VALUE"""),45754.66666666667)</f>
        <v>45754.66667</v>
      </c>
      <c r="K318" s="1">
        <f>IFERROR(__xludf.DUMMYFUNCTION("""COMPUTED_VALUE"""),567.5)</f>
        <v>567.5</v>
      </c>
      <c r="M318" s="2">
        <f>IFERROR(__xludf.DUMMYFUNCTION("""COMPUTED_VALUE"""),45754.66666666667)</f>
        <v>45754.66667</v>
      </c>
      <c r="N318" s="1">
        <f>IFERROR(__xludf.DUMMYFUNCTION("""COMPUTED_VALUE"""),9.4321864E7)</f>
        <v>94321864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IFERROR(__xludf.DUMMYFUNCTION("""COMPUTED_VALUE"""),571.26)</f>
        <v>571.26</v>
      </c>
      <c r="D319" s="2">
        <f>IFERROR(__xludf.DUMMYFUNCTION("""COMPUTED_VALUE"""),45755.66666666667)</f>
        <v>45755.66667</v>
      </c>
      <c r="E319" s="1">
        <f>IFERROR(__xludf.DUMMYFUNCTION("""COMPUTED_VALUE"""),573.91)</f>
        <v>573.91</v>
      </c>
      <c r="G319" s="2">
        <f>IFERROR(__xludf.DUMMYFUNCTION("""COMPUTED_VALUE"""),45755.66666666667)</f>
        <v>45755.66667</v>
      </c>
      <c r="H319" s="1">
        <f>IFERROR(__xludf.DUMMYFUNCTION("""COMPUTED_VALUE"""),550.83)</f>
        <v>550.83</v>
      </c>
      <c r="J319" s="2">
        <f>IFERROR(__xludf.DUMMYFUNCTION("""COMPUTED_VALUE"""),45755.66666666667)</f>
        <v>45755.66667</v>
      </c>
      <c r="K319" s="1">
        <f>IFERROR(__xludf.DUMMYFUNCTION("""COMPUTED_VALUE"""),554.57)</f>
        <v>554.57</v>
      </c>
      <c r="M319" s="2">
        <f>IFERROR(__xludf.DUMMYFUNCTION("""COMPUTED_VALUE"""),45755.66666666667)</f>
        <v>45755.66667</v>
      </c>
      <c r="N319" s="1">
        <f>IFERROR(__xludf.DUMMYFUNCTION("""COMPUTED_VALUE"""),7.8346631E7)</f>
        <v>78346631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IFERROR(__xludf.DUMMYFUNCTION("""COMPUTED_VALUE"""),550.6)</f>
        <v>550.6</v>
      </c>
      <c r="D320" s="2">
        <f>IFERROR(__xludf.DUMMYFUNCTION("""COMPUTED_VALUE"""),45756.66666666667)</f>
        <v>45756.66667</v>
      </c>
      <c r="E320" s="1">
        <f>IFERROR(__xludf.DUMMYFUNCTION("""COMPUTED_VALUE"""),575.26)</f>
        <v>575.26</v>
      </c>
      <c r="G320" s="2">
        <f>IFERROR(__xludf.DUMMYFUNCTION("""COMPUTED_VALUE"""),45756.66666666667)</f>
        <v>45756.66667</v>
      </c>
      <c r="H320" s="1">
        <f>IFERROR(__xludf.DUMMYFUNCTION("""COMPUTED_VALUE"""),547.32)</f>
        <v>547.32</v>
      </c>
      <c r="J320" s="2">
        <f>IFERROR(__xludf.DUMMYFUNCTION("""COMPUTED_VALUE"""),45756.66666666667)</f>
        <v>45756.66667</v>
      </c>
      <c r="K320" s="1">
        <f>IFERROR(__xludf.DUMMYFUNCTION("""COMPUTED_VALUE"""),573.1)</f>
        <v>573.1</v>
      </c>
      <c r="M320" s="2">
        <f>IFERROR(__xludf.DUMMYFUNCTION("""COMPUTED_VALUE"""),45756.66666666667)</f>
        <v>45756.66667</v>
      </c>
      <c r="N320" s="1">
        <f>IFERROR(__xludf.DUMMYFUNCTION("""COMPUTED_VALUE"""),7.8377943E7)</f>
        <v>78377943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IFERROR(__xludf.DUMMYFUNCTION("""COMPUTED_VALUE"""),572.31)</f>
        <v>572.31</v>
      </c>
      <c r="D321" s="2">
        <f>IFERROR(__xludf.DUMMYFUNCTION("""COMPUTED_VALUE"""),45757.66666666667)</f>
        <v>45757.66667</v>
      </c>
      <c r="E321" s="1">
        <f>IFERROR(__xludf.DUMMYFUNCTION("""COMPUTED_VALUE"""),577.39)</f>
        <v>577.39</v>
      </c>
      <c r="G321" s="2">
        <f>IFERROR(__xludf.DUMMYFUNCTION("""COMPUTED_VALUE"""),45757.66666666667)</f>
        <v>45757.66667</v>
      </c>
      <c r="H321" s="1">
        <f>IFERROR(__xludf.DUMMYFUNCTION("""COMPUTED_VALUE"""),560.59)</f>
        <v>560.59</v>
      </c>
      <c r="J321" s="2">
        <f>IFERROR(__xludf.DUMMYFUNCTION("""COMPUTED_VALUE"""),45757.66666666667)</f>
        <v>45757.66667</v>
      </c>
      <c r="K321" s="1">
        <f>IFERROR(__xludf.DUMMYFUNCTION("""COMPUTED_VALUE"""),570.05)</f>
        <v>570.05</v>
      </c>
      <c r="M321" s="2">
        <f>IFERROR(__xludf.DUMMYFUNCTION("""COMPUTED_VALUE"""),45757.66666666667)</f>
        <v>45757.66667</v>
      </c>
      <c r="N321" s="1">
        <f>IFERROR(__xludf.DUMMYFUNCTION("""COMPUTED_VALUE"""),6.0815537E7)</f>
        <v>60815537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IFERROR(__xludf.DUMMYFUNCTION("""COMPUTED_VALUE"""),571.93)</f>
        <v>571.93</v>
      </c>
      <c r="D322" s="2">
        <f>IFERROR(__xludf.DUMMYFUNCTION("""COMPUTED_VALUE"""),45758.66666666667)</f>
        <v>45758.66667</v>
      </c>
      <c r="E322" s="1">
        <f>IFERROR(__xludf.DUMMYFUNCTION("""COMPUTED_VALUE"""),581.46)</f>
        <v>581.46</v>
      </c>
      <c r="G322" s="2">
        <f>IFERROR(__xludf.DUMMYFUNCTION("""COMPUTED_VALUE"""),45758.66666666667)</f>
        <v>45758.66667</v>
      </c>
      <c r="H322" s="1">
        <f>IFERROR(__xludf.DUMMYFUNCTION("""COMPUTED_VALUE"""),569.34)</f>
        <v>569.34</v>
      </c>
      <c r="J322" s="2">
        <f>IFERROR(__xludf.DUMMYFUNCTION("""COMPUTED_VALUE"""),45758.66666666667)</f>
        <v>45758.66667</v>
      </c>
      <c r="K322" s="1">
        <f>IFERROR(__xludf.DUMMYFUNCTION("""COMPUTED_VALUE"""),577.6)</f>
        <v>577.6</v>
      </c>
      <c r="M322" s="2">
        <f>IFERROR(__xludf.DUMMYFUNCTION("""COMPUTED_VALUE"""),45758.66666666667)</f>
        <v>45758.66667</v>
      </c>
      <c r="N322" s="1">
        <f>IFERROR(__xludf.DUMMYFUNCTION("""COMPUTED_VALUE"""),5.3849962E7)</f>
        <v>53849962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IFERROR(__xludf.DUMMYFUNCTION("""COMPUTED_VALUE"""),578.28)</f>
        <v>578.28</v>
      </c>
      <c r="D323" s="2">
        <f>IFERROR(__xludf.DUMMYFUNCTION("""COMPUTED_VALUE"""),45761.66666666667)</f>
        <v>45761.66667</v>
      </c>
      <c r="E323" s="1">
        <f>IFERROR(__xludf.DUMMYFUNCTION("""COMPUTED_VALUE"""),589.48)</f>
        <v>589.48</v>
      </c>
      <c r="G323" s="2">
        <f>IFERROR(__xludf.DUMMYFUNCTION("""COMPUTED_VALUE"""),45761.66666666667)</f>
        <v>45761.66667</v>
      </c>
      <c r="H323" s="1">
        <f>IFERROR(__xludf.DUMMYFUNCTION("""COMPUTED_VALUE"""),575.54)</f>
        <v>575.54</v>
      </c>
      <c r="J323" s="2">
        <f>IFERROR(__xludf.DUMMYFUNCTION("""COMPUTED_VALUE"""),45761.66666666667)</f>
        <v>45761.66667</v>
      </c>
      <c r="K323" s="1">
        <f>IFERROR(__xludf.DUMMYFUNCTION("""COMPUTED_VALUE"""),587.32)</f>
        <v>587.32</v>
      </c>
      <c r="M323" s="2">
        <f>IFERROR(__xludf.DUMMYFUNCTION("""COMPUTED_VALUE"""),45761.66666666667)</f>
        <v>45761.66667</v>
      </c>
      <c r="N323" s="1">
        <f>IFERROR(__xludf.DUMMYFUNCTION("""COMPUTED_VALUE"""),4.5336247E7)</f>
        <v>45336247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IFERROR(__xludf.DUMMYFUNCTION("""COMPUTED_VALUE"""),587.31)</f>
        <v>587.31</v>
      </c>
      <c r="D324" s="2">
        <f>IFERROR(__xludf.DUMMYFUNCTION("""COMPUTED_VALUE"""),45762.66666666667)</f>
        <v>45762.66667</v>
      </c>
      <c r="E324" s="1">
        <f>IFERROR(__xludf.DUMMYFUNCTION("""COMPUTED_VALUE"""),588.45)</f>
        <v>588.45</v>
      </c>
      <c r="G324" s="2">
        <f>IFERROR(__xludf.DUMMYFUNCTION("""COMPUTED_VALUE"""),45762.66666666667)</f>
        <v>45762.66667</v>
      </c>
      <c r="H324" s="1">
        <f>IFERROR(__xludf.DUMMYFUNCTION("""COMPUTED_VALUE"""),576.01)</f>
        <v>576.01</v>
      </c>
      <c r="J324" s="2">
        <f>IFERROR(__xludf.DUMMYFUNCTION("""COMPUTED_VALUE"""),45762.66666666667)</f>
        <v>45762.66667</v>
      </c>
      <c r="K324" s="1">
        <f>IFERROR(__xludf.DUMMYFUNCTION("""COMPUTED_VALUE"""),577.68)</f>
        <v>577.68</v>
      </c>
      <c r="M324" s="2">
        <f>IFERROR(__xludf.DUMMYFUNCTION("""COMPUTED_VALUE"""),45762.66666666667)</f>
        <v>45762.66667</v>
      </c>
      <c r="N324" s="1">
        <f>IFERROR(__xludf.DUMMYFUNCTION("""COMPUTED_VALUE"""),3.8074635E7)</f>
        <v>38074635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IFERROR(__xludf.DUMMYFUNCTION("""COMPUTED_VALUE"""),580.74)</f>
        <v>580.74</v>
      </c>
      <c r="D325" s="2">
        <f>IFERROR(__xludf.DUMMYFUNCTION("""COMPUTED_VALUE"""),45763.66666666667)</f>
        <v>45763.66667</v>
      </c>
      <c r="E325" s="1">
        <f>IFERROR(__xludf.DUMMYFUNCTION("""COMPUTED_VALUE"""),582.24)</f>
        <v>582.24</v>
      </c>
      <c r="G325" s="2">
        <f>IFERROR(__xludf.DUMMYFUNCTION("""COMPUTED_VALUE"""),45763.66666666667)</f>
        <v>45763.66667</v>
      </c>
      <c r="H325" s="1">
        <f>IFERROR(__xludf.DUMMYFUNCTION("""COMPUTED_VALUE"""),567.18)</f>
        <v>567.18</v>
      </c>
      <c r="J325" s="2">
        <f>IFERROR(__xludf.DUMMYFUNCTION("""COMPUTED_VALUE"""),45763.66666666667)</f>
        <v>45763.66667</v>
      </c>
      <c r="K325" s="1">
        <f>IFERROR(__xludf.DUMMYFUNCTION("""COMPUTED_VALUE"""),569.43)</f>
        <v>569.43</v>
      </c>
      <c r="M325" s="2">
        <f>IFERROR(__xludf.DUMMYFUNCTION("""COMPUTED_VALUE"""),45763.66666666667)</f>
        <v>45763.66667</v>
      </c>
      <c r="N325" s="1">
        <f>IFERROR(__xludf.DUMMYFUNCTION("""COMPUTED_VALUE"""),4.1320771E7)</f>
        <v>41320771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IFERROR(__xludf.DUMMYFUNCTION("""COMPUTED_VALUE"""),570.36)</f>
        <v>570.36</v>
      </c>
      <c r="D326" s="2">
        <f>IFERROR(__xludf.DUMMYFUNCTION("""COMPUTED_VALUE"""),45764.66666666667)</f>
        <v>45764.66667</v>
      </c>
      <c r="E326" s="1">
        <f>IFERROR(__xludf.DUMMYFUNCTION("""COMPUTED_VALUE"""),579.82)</f>
        <v>579.82</v>
      </c>
      <c r="G326" s="2">
        <f>IFERROR(__xludf.DUMMYFUNCTION("""COMPUTED_VALUE"""),45764.66666666667)</f>
        <v>45764.66667</v>
      </c>
      <c r="H326" s="1">
        <f>IFERROR(__xludf.DUMMYFUNCTION("""COMPUTED_VALUE"""),570.36)</f>
        <v>570.36</v>
      </c>
      <c r="J326" s="2">
        <f>IFERROR(__xludf.DUMMYFUNCTION("""COMPUTED_VALUE"""),45764.66666666667)</f>
        <v>45764.66667</v>
      </c>
      <c r="K326" s="1">
        <f>IFERROR(__xludf.DUMMYFUNCTION("""COMPUTED_VALUE"""),577.49)</f>
        <v>577.49</v>
      </c>
      <c r="M326" s="2">
        <f>IFERROR(__xludf.DUMMYFUNCTION("""COMPUTED_VALUE"""),45764.66666666667)</f>
        <v>45764.66667</v>
      </c>
      <c r="N326" s="1">
        <f>IFERROR(__xludf.DUMMYFUNCTION("""COMPUTED_VALUE"""),4.4891494E7)</f>
        <v>44891494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IFERROR(__xludf.DUMMYFUNCTION("""COMPUTED_VALUE"""),577.14)</f>
        <v>577.14</v>
      </c>
      <c r="D327" s="2">
        <f>IFERROR(__xludf.DUMMYFUNCTION("""COMPUTED_VALUE"""),45768.66666666667)</f>
        <v>45768.66667</v>
      </c>
      <c r="E327" s="1">
        <f>IFERROR(__xludf.DUMMYFUNCTION("""COMPUTED_VALUE"""),578.66)</f>
        <v>578.66</v>
      </c>
      <c r="G327" s="2">
        <f>IFERROR(__xludf.DUMMYFUNCTION("""COMPUTED_VALUE"""),45768.66666666667)</f>
        <v>45768.66667</v>
      </c>
      <c r="H327" s="1">
        <f>IFERROR(__xludf.DUMMYFUNCTION("""COMPUTED_VALUE"""),572.83)</f>
        <v>572.83</v>
      </c>
      <c r="J327" s="2">
        <f>IFERROR(__xludf.DUMMYFUNCTION("""COMPUTED_VALUE"""),45768.66666666667)</f>
        <v>45768.66667</v>
      </c>
      <c r="K327" s="1">
        <f>IFERROR(__xludf.DUMMYFUNCTION("""COMPUTED_VALUE"""),578.22)</f>
        <v>578.22</v>
      </c>
      <c r="M327" s="2">
        <f>IFERROR(__xludf.DUMMYFUNCTION("""COMPUTED_VALUE"""),45768.66666666667)</f>
        <v>45768.66667</v>
      </c>
      <c r="N327" s="1">
        <f>IFERROR(__xludf.DUMMYFUNCTION("""COMPUTED_VALUE"""),4.0069888E7)</f>
        <v>40069888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IFERROR(__xludf.DUMMYFUNCTION("""COMPUTED_VALUE"""),579.47)</f>
        <v>579.47</v>
      </c>
      <c r="D328" s="2">
        <f>IFERROR(__xludf.DUMMYFUNCTION("""COMPUTED_VALUE"""),45769.66666666667)</f>
        <v>45769.66667</v>
      </c>
      <c r="E328" s="1">
        <f>IFERROR(__xludf.DUMMYFUNCTION("""COMPUTED_VALUE"""),586.97)</f>
        <v>586.97</v>
      </c>
      <c r="G328" s="2">
        <f>IFERROR(__xludf.DUMMYFUNCTION("""COMPUTED_VALUE"""),45769.66666666667)</f>
        <v>45769.66667</v>
      </c>
      <c r="H328" s="1">
        <f>IFERROR(__xludf.DUMMYFUNCTION("""COMPUTED_VALUE"""),578.07)</f>
        <v>578.07</v>
      </c>
      <c r="J328" s="2">
        <f>IFERROR(__xludf.DUMMYFUNCTION("""COMPUTED_VALUE"""),45769.66666666667)</f>
        <v>45769.66667</v>
      </c>
      <c r="K328" s="1">
        <f>IFERROR(__xludf.DUMMYFUNCTION("""COMPUTED_VALUE"""),583.09)</f>
        <v>583.09</v>
      </c>
      <c r="M328" s="2">
        <f>IFERROR(__xludf.DUMMYFUNCTION("""COMPUTED_VALUE"""),45769.66666666667)</f>
        <v>45769.66667</v>
      </c>
      <c r="N328" s="1">
        <f>IFERROR(__xludf.DUMMYFUNCTION("""COMPUTED_VALUE"""),4.1986595E7)</f>
        <v>41986595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IFERROR(__xludf.DUMMYFUNCTION("""COMPUTED_VALUE"""),583.01)</f>
        <v>583.01</v>
      </c>
      <c r="D329" s="2">
        <f>IFERROR(__xludf.DUMMYFUNCTION("""COMPUTED_VALUE"""),45770.66666666667)</f>
        <v>45770.66667</v>
      </c>
      <c r="E329" s="1">
        <f>IFERROR(__xludf.DUMMYFUNCTION("""COMPUTED_VALUE"""),585.62)</f>
        <v>585.62</v>
      </c>
      <c r="G329" s="2">
        <f>IFERROR(__xludf.DUMMYFUNCTION("""COMPUTED_VALUE"""),45770.66666666667)</f>
        <v>45770.66667</v>
      </c>
      <c r="H329" s="1">
        <f>IFERROR(__xludf.DUMMYFUNCTION("""COMPUTED_VALUE"""),576.07)</f>
        <v>576.07</v>
      </c>
      <c r="J329" s="2">
        <f>IFERROR(__xludf.DUMMYFUNCTION("""COMPUTED_VALUE"""),45770.66666666667)</f>
        <v>45770.66667</v>
      </c>
      <c r="K329" s="1">
        <f>IFERROR(__xludf.DUMMYFUNCTION("""COMPUTED_VALUE"""),579.99)</f>
        <v>579.99</v>
      </c>
      <c r="M329" s="2">
        <f>IFERROR(__xludf.DUMMYFUNCTION("""COMPUTED_VALUE"""),45770.66666666667)</f>
        <v>45770.66667</v>
      </c>
      <c r="N329" s="1">
        <f>IFERROR(__xludf.DUMMYFUNCTION("""COMPUTED_VALUE"""),4.1416261E7)</f>
        <v>41416261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IFERROR(__xludf.DUMMYFUNCTION("""COMPUTED_VALUE"""),577.65)</f>
        <v>577.65</v>
      </c>
      <c r="D330" s="2">
        <f>IFERROR(__xludf.DUMMYFUNCTION("""COMPUTED_VALUE"""),45771.66666666667)</f>
        <v>45771.66667</v>
      </c>
      <c r="E330" s="1">
        <f>IFERROR(__xludf.DUMMYFUNCTION("""COMPUTED_VALUE"""),577.65)</f>
        <v>577.65</v>
      </c>
      <c r="G330" s="2">
        <f>IFERROR(__xludf.DUMMYFUNCTION("""COMPUTED_VALUE"""),45771.66666666667)</f>
        <v>45771.66667</v>
      </c>
      <c r="H330" s="1">
        <f>IFERROR(__xludf.DUMMYFUNCTION("""COMPUTED_VALUE"""),569.23)</f>
        <v>569.23</v>
      </c>
      <c r="J330" s="2">
        <f>IFERROR(__xludf.DUMMYFUNCTION("""COMPUTED_VALUE"""),45771.66666666667)</f>
        <v>45771.66667</v>
      </c>
      <c r="K330" s="1">
        <f>IFERROR(__xludf.DUMMYFUNCTION("""COMPUTED_VALUE"""),569.87)</f>
        <v>569.87</v>
      </c>
      <c r="M330" s="2">
        <f>IFERROR(__xludf.DUMMYFUNCTION("""COMPUTED_VALUE"""),45771.66666666667)</f>
        <v>45771.66667</v>
      </c>
      <c r="N330" s="1">
        <f>IFERROR(__xludf.DUMMYFUNCTION("""COMPUTED_VALUE"""),4.1330694E7)</f>
        <v>41330694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IFERROR(__xludf.DUMMYFUNCTION("""COMPUTED_VALUE"""),570.31)</f>
        <v>570.31</v>
      </c>
      <c r="D331" s="2">
        <f>IFERROR(__xludf.DUMMYFUNCTION("""COMPUTED_VALUE"""),45772.66666666667)</f>
        <v>45772.66667</v>
      </c>
      <c r="E331" s="1">
        <f>IFERROR(__xludf.DUMMYFUNCTION("""COMPUTED_VALUE"""),570.97)</f>
        <v>570.97</v>
      </c>
      <c r="G331" s="2">
        <f>IFERROR(__xludf.DUMMYFUNCTION("""COMPUTED_VALUE"""),45772.66666666667)</f>
        <v>45772.66667</v>
      </c>
      <c r="H331" s="1">
        <f>IFERROR(__xludf.DUMMYFUNCTION("""COMPUTED_VALUE"""),561.32)</f>
        <v>561.32</v>
      </c>
      <c r="J331" s="2">
        <f>IFERROR(__xludf.DUMMYFUNCTION("""COMPUTED_VALUE"""),45772.66666666667)</f>
        <v>45772.66667</v>
      </c>
      <c r="K331" s="1">
        <f>IFERROR(__xludf.DUMMYFUNCTION("""COMPUTED_VALUE"""),567.14)</f>
        <v>567.14</v>
      </c>
      <c r="M331" s="2">
        <f>IFERROR(__xludf.DUMMYFUNCTION("""COMPUTED_VALUE"""),45772.66666666667)</f>
        <v>45772.66667</v>
      </c>
      <c r="N331" s="1">
        <f>IFERROR(__xludf.DUMMYFUNCTION("""COMPUTED_VALUE"""),4.0226495E7)</f>
        <v>40226495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IFERROR(__xludf.DUMMYFUNCTION("""COMPUTED_VALUE"""),566.69)</f>
        <v>566.69</v>
      </c>
      <c r="D332" s="2">
        <f>IFERROR(__xludf.DUMMYFUNCTION("""COMPUTED_VALUE"""),45775.66666666667)</f>
        <v>45775.66667</v>
      </c>
      <c r="E332" s="1">
        <f>IFERROR(__xludf.DUMMYFUNCTION("""COMPUTED_VALUE"""),567.71)</f>
        <v>567.71</v>
      </c>
      <c r="G332" s="2">
        <f>IFERROR(__xludf.DUMMYFUNCTION("""COMPUTED_VALUE"""),45775.66666666667)</f>
        <v>45775.66667</v>
      </c>
      <c r="H332" s="1">
        <f>IFERROR(__xludf.DUMMYFUNCTION("""COMPUTED_VALUE"""),560.55)</f>
        <v>560.55</v>
      </c>
      <c r="J332" s="2">
        <f>IFERROR(__xludf.DUMMYFUNCTION("""COMPUTED_VALUE"""),45775.66666666667)</f>
        <v>45775.66667</v>
      </c>
      <c r="K332" s="1">
        <f>IFERROR(__xludf.DUMMYFUNCTION("""COMPUTED_VALUE"""),562.72)</f>
        <v>562.72</v>
      </c>
      <c r="M332" s="2">
        <f>IFERROR(__xludf.DUMMYFUNCTION("""COMPUTED_VALUE"""),45775.66666666667)</f>
        <v>45775.66667</v>
      </c>
      <c r="N332" s="1">
        <f>IFERROR(__xludf.DUMMYFUNCTION("""COMPUTED_VALUE"""),5.2880201E7)</f>
        <v>52880201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IFERROR(__xludf.DUMMYFUNCTION("""COMPUTED_VALUE"""),562.6)</f>
        <v>562.6</v>
      </c>
      <c r="D333" s="2">
        <f>IFERROR(__xludf.DUMMYFUNCTION("""COMPUTED_VALUE"""),45776.66666666667)</f>
        <v>45776.66667</v>
      </c>
      <c r="E333" s="1">
        <f>IFERROR(__xludf.DUMMYFUNCTION("""COMPUTED_VALUE"""),567.78)</f>
        <v>567.78</v>
      </c>
      <c r="G333" s="2">
        <f>IFERROR(__xludf.DUMMYFUNCTION("""COMPUTED_VALUE"""),45776.66666666667)</f>
        <v>45776.66667</v>
      </c>
      <c r="H333" s="1">
        <f>IFERROR(__xludf.DUMMYFUNCTION("""COMPUTED_VALUE"""),556.89)</f>
        <v>556.89</v>
      </c>
      <c r="J333" s="2">
        <f>IFERROR(__xludf.DUMMYFUNCTION("""COMPUTED_VALUE"""),45776.66666666667)</f>
        <v>45776.66667</v>
      </c>
      <c r="K333" s="1">
        <f>IFERROR(__xludf.DUMMYFUNCTION("""COMPUTED_VALUE"""),567.31)</f>
        <v>567.31</v>
      </c>
      <c r="M333" s="2">
        <f>IFERROR(__xludf.DUMMYFUNCTION("""COMPUTED_VALUE"""),45776.66666666667)</f>
        <v>45776.66667</v>
      </c>
      <c r="N333" s="1">
        <f>IFERROR(__xludf.DUMMYFUNCTION("""COMPUTED_VALUE"""),4.9505415E7)</f>
        <v>49505415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IFERROR(__xludf.DUMMYFUNCTION("""COMPUTED_VALUE"""),570.46)</f>
        <v>570.46</v>
      </c>
      <c r="D334" s="2">
        <f>IFERROR(__xludf.DUMMYFUNCTION("""COMPUTED_VALUE"""),45777.66666666667)</f>
        <v>45777.66667</v>
      </c>
      <c r="E334" s="1">
        <f>IFERROR(__xludf.DUMMYFUNCTION("""COMPUTED_VALUE"""),579.03)</f>
        <v>579.03</v>
      </c>
      <c r="G334" s="2">
        <f>IFERROR(__xludf.DUMMYFUNCTION("""COMPUTED_VALUE"""),45777.66666666667)</f>
        <v>45777.66667</v>
      </c>
      <c r="H334" s="1">
        <f>IFERROR(__xludf.DUMMYFUNCTION("""COMPUTED_VALUE"""),570.09)</f>
        <v>570.09</v>
      </c>
      <c r="J334" s="2">
        <f>IFERROR(__xludf.DUMMYFUNCTION("""COMPUTED_VALUE"""),45777.66666666667)</f>
        <v>45777.66667</v>
      </c>
      <c r="K334" s="1">
        <f>IFERROR(__xludf.DUMMYFUNCTION("""COMPUTED_VALUE"""),576.15)</f>
        <v>576.15</v>
      </c>
      <c r="M334" s="2">
        <f>IFERROR(__xludf.DUMMYFUNCTION("""COMPUTED_VALUE"""),45777.66666666667)</f>
        <v>45777.66667</v>
      </c>
      <c r="N334" s="1">
        <f>IFERROR(__xludf.DUMMYFUNCTION("""COMPUTED_VALUE"""),6.0794179E7)</f>
        <v>60794179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IFERROR(__xludf.DUMMYFUNCTION("""COMPUTED_VALUE"""),571.55)</f>
        <v>571.55</v>
      </c>
      <c r="D335" s="2">
        <f>IFERROR(__xludf.DUMMYFUNCTION("""COMPUTED_VALUE"""),45778.66666666667)</f>
        <v>45778.66667</v>
      </c>
      <c r="E335" s="1">
        <f>IFERROR(__xludf.DUMMYFUNCTION("""COMPUTED_VALUE"""),573.03)</f>
        <v>573.03</v>
      </c>
      <c r="G335" s="2">
        <f>IFERROR(__xludf.DUMMYFUNCTION("""COMPUTED_VALUE"""),45778.66666666667)</f>
        <v>45778.66667</v>
      </c>
      <c r="H335" s="1">
        <f>IFERROR(__xludf.DUMMYFUNCTION("""COMPUTED_VALUE"""),566.01)</f>
        <v>566.01</v>
      </c>
      <c r="J335" s="2">
        <f>IFERROR(__xludf.DUMMYFUNCTION("""COMPUTED_VALUE"""),45778.66666666667)</f>
        <v>45778.66667</v>
      </c>
      <c r="K335" s="1">
        <f>IFERROR(__xludf.DUMMYFUNCTION("""COMPUTED_VALUE"""),569.38)</f>
        <v>569.38</v>
      </c>
      <c r="M335" s="2">
        <f>IFERROR(__xludf.DUMMYFUNCTION("""COMPUTED_VALUE"""),45778.66666666667)</f>
        <v>45778.66667</v>
      </c>
      <c r="N335" s="1">
        <f>IFERROR(__xludf.DUMMYFUNCTION("""COMPUTED_VALUE"""),5.3912015E7)</f>
        <v>53912015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IFERROR(__xludf.DUMMYFUNCTION("""COMPUTED_VALUE"""),571.86)</f>
        <v>571.86</v>
      </c>
      <c r="D336" s="2">
        <f>IFERROR(__xludf.DUMMYFUNCTION("""COMPUTED_VALUE"""),45779.66666666667)</f>
        <v>45779.66667</v>
      </c>
      <c r="E336" s="1">
        <f>IFERROR(__xludf.DUMMYFUNCTION("""COMPUTED_VALUE"""),572.47)</f>
        <v>572.47</v>
      </c>
      <c r="G336" s="2">
        <f>IFERROR(__xludf.DUMMYFUNCTION("""COMPUTED_VALUE"""),45779.66666666667)</f>
        <v>45779.66667</v>
      </c>
      <c r="H336" s="1">
        <f>IFERROR(__xludf.DUMMYFUNCTION("""COMPUTED_VALUE"""),565.01)</f>
        <v>565.01</v>
      </c>
      <c r="J336" s="2">
        <f>IFERROR(__xludf.DUMMYFUNCTION("""COMPUTED_VALUE"""),45779.66666666667)</f>
        <v>45779.66667</v>
      </c>
      <c r="K336" s="1">
        <f>IFERROR(__xludf.DUMMYFUNCTION("""COMPUTED_VALUE"""),568.5)</f>
        <v>568.5</v>
      </c>
      <c r="M336" s="2">
        <f>IFERROR(__xludf.DUMMYFUNCTION("""COMPUTED_VALUE"""),45779.66666666667)</f>
        <v>45779.66667</v>
      </c>
      <c r="N336" s="1">
        <f>IFERROR(__xludf.DUMMYFUNCTION("""COMPUTED_VALUE"""),4.9329484E7)</f>
        <v>49329484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IFERROR(__xludf.DUMMYFUNCTION("""COMPUTED_VALUE"""),568.19)</f>
        <v>568.19</v>
      </c>
      <c r="D337" s="2">
        <f>IFERROR(__xludf.DUMMYFUNCTION("""COMPUTED_VALUE"""),45782.66666666667)</f>
        <v>45782.66667</v>
      </c>
      <c r="E337" s="1">
        <f>IFERROR(__xludf.DUMMYFUNCTION("""COMPUTED_VALUE"""),568.19)</f>
        <v>568.19</v>
      </c>
      <c r="G337" s="2">
        <f>IFERROR(__xludf.DUMMYFUNCTION("""COMPUTED_VALUE"""),45782.66666666667)</f>
        <v>45782.66667</v>
      </c>
      <c r="H337" s="1">
        <f>IFERROR(__xludf.DUMMYFUNCTION("""COMPUTED_VALUE"""),559.7)</f>
        <v>559.7</v>
      </c>
      <c r="J337" s="2">
        <f>IFERROR(__xludf.DUMMYFUNCTION("""COMPUTED_VALUE"""),45782.66666666667)</f>
        <v>45782.66667</v>
      </c>
      <c r="K337" s="1">
        <f>IFERROR(__xludf.DUMMYFUNCTION("""COMPUTED_VALUE"""),565.21)</f>
        <v>565.21</v>
      </c>
      <c r="M337" s="2">
        <f>IFERROR(__xludf.DUMMYFUNCTION("""COMPUTED_VALUE"""),45782.66666666667)</f>
        <v>45782.66667</v>
      </c>
      <c r="N337" s="1">
        <f>IFERROR(__xludf.DUMMYFUNCTION("""COMPUTED_VALUE"""),5.2003872E7)</f>
        <v>52003872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IFERROR(__xludf.DUMMYFUNCTION("""COMPUTED_VALUE"""),564.39)</f>
        <v>564.39</v>
      </c>
      <c r="D338" s="2">
        <f>IFERROR(__xludf.DUMMYFUNCTION("""COMPUTED_VALUE"""),45783.66666666667)</f>
        <v>45783.66667</v>
      </c>
      <c r="E338" s="1">
        <f>IFERROR(__xludf.DUMMYFUNCTION("""COMPUTED_VALUE"""),565.37)</f>
        <v>565.37</v>
      </c>
      <c r="G338" s="2">
        <f>IFERROR(__xludf.DUMMYFUNCTION("""COMPUTED_VALUE"""),45783.66666666667)</f>
        <v>45783.66667</v>
      </c>
      <c r="H338" s="1">
        <f>IFERROR(__xludf.DUMMYFUNCTION("""COMPUTED_VALUE"""),561.08)</f>
        <v>561.08</v>
      </c>
      <c r="J338" s="2">
        <f>IFERROR(__xludf.DUMMYFUNCTION("""COMPUTED_VALUE"""),45783.66666666667)</f>
        <v>45783.66667</v>
      </c>
      <c r="K338" s="1">
        <f>IFERROR(__xludf.DUMMYFUNCTION("""COMPUTED_VALUE"""),563.64)</f>
        <v>563.64</v>
      </c>
      <c r="M338" s="2">
        <f>IFERROR(__xludf.DUMMYFUNCTION("""COMPUTED_VALUE"""),45783.66666666667)</f>
        <v>45783.66667</v>
      </c>
      <c r="N338" s="1">
        <f>IFERROR(__xludf.DUMMYFUNCTION("""COMPUTED_VALUE"""),4.2468158E7)</f>
        <v>42468158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IFERROR(__xludf.DUMMYFUNCTION("""COMPUTED_VALUE"""),563.88)</f>
        <v>563.88</v>
      </c>
      <c r="D339" s="2">
        <f>IFERROR(__xludf.DUMMYFUNCTION("""COMPUTED_VALUE"""),45784.66666666667)</f>
        <v>45784.66667</v>
      </c>
      <c r="E339" s="1">
        <f>IFERROR(__xludf.DUMMYFUNCTION("""COMPUTED_VALUE"""),563.98)</f>
        <v>563.98</v>
      </c>
      <c r="G339" s="2">
        <f>IFERROR(__xludf.DUMMYFUNCTION("""COMPUTED_VALUE"""),45784.66666666667)</f>
        <v>45784.66667</v>
      </c>
      <c r="H339" s="1">
        <f>IFERROR(__xludf.DUMMYFUNCTION("""COMPUTED_VALUE"""),558.36)</f>
        <v>558.36</v>
      </c>
      <c r="J339" s="2">
        <f>IFERROR(__xludf.DUMMYFUNCTION("""COMPUTED_VALUE"""),45784.66666666667)</f>
        <v>45784.66667</v>
      </c>
      <c r="K339" s="1">
        <f>IFERROR(__xludf.DUMMYFUNCTION("""COMPUTED_VALUE"""),560.76)</f>
        <v>560.76</v>
      </c>
      <c r="M339" s="2">
        <f>IFERROR(__xludf.DUMMYFUNCTION("""COMPUTED_VALUE"""),45784.66666666667)</f>
        <v>45784.66667</v>
      </c>
      <c r="N339" s="1">
        <f>IFERROR(__xludf.DUMMYFUNCTION("""COMPUTED_VALUE"""),5.1910505E7)</f>
        <v>51910505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IFERROR(__xludf.DUMMYFUNCTION("""COMPUTED_VALUE"""),560.77)</f>
        <v>560.77</v>
      </c>
      <c r="D340" s="2">
        <f>IFERROR(__xludf.DUMMYFUNCTION("""COMPUTED_VALUE"""),45785.66666666667)</f>
        <v>45785.66667</v>
      </c>
      <c r="E340" s="1">
        <f>IFERROR(__xludf.DUMMYFUNCTION("""COMPUTED_VALUE"""),567.37)</f>
        <v>567.37</v>
      </c>
      <c r="G340" s="2">
        <f>IFERROR(__xludf.DUMMYFUNCTION("""COMPUTED_VALUE"""),45785.66666666667)</f>
        <v>45785.66667</v>
      </c>
      <c r="H340" s="1">
        <f>IFERROR(__xludf.DUMMYFUNCTION("""COMPUTED_VALUE"""),559.89)</f>
        <v>559.89</v>
      </c>
      <c r="J340" s="2">
        <f>IFERROR(__xludf.DUMMYFUNCTION("""COMPUTED_VALUE"""),45785.66666666667)</f>
        <v>45785.66667</v>
      </c>
      <c r="K340" s="1">
        <f>IFERROR(__xludf.DUMMYFUNCTION("""COMPUTED_VALUE"""),564.24)</f>
        <v>564.24</v>
      </c>
      <c r="M340" s="2">
        <f>IFERROR(__xludf.DUMMYFUNCTION("""COMPUTED_VALUE"""),45785.66666666667)</f>
        <v>45785.66667</v>
      </c>
      <c r="N340" s="1">
        <f>IFERROR(__xludf.DUMMYFUNCTION("""COMPUTED_VALUE"""),5.242418E7)</f>
        <v>52424180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IFERROR(__xludf.DUMMYFUNCTION("""COMPUTED_VALUE"""),563.75)</f>
        <v>563.75</v>
      </c>
      <c r="D341" s="2">
        <f>IFERROR(__xludf.DUMMYFUNCTION("""COMPUTED_VALUE"""),45786.66666666667)</f>
        <v>45786.66667</v>
      </c>
      <c r="E341" s="1">
        <f>IFERROR(__xludf.DUMMYFUNCTION("""COMPUTED_VALUE"""),564.71)</f>
        <v>564.71</v>
      </c>
      <c r="G341" s="2">
        <f>IFERROR(__xludf.DUMMYFUNCTION("""COMPUTED_VALUE"""),45786.66666666667)</f>
        <v>45786.66667</v>
      </c>
      <c r="H341" s="1">
        <f>IFERROR(__xludf.DUMMYFUNCTION("""COMPUTED_VALUE"""),559.63)</f>
        <v>559.63</v>
      </c>
      <c r="J341" s="2">
        <f>IFERROR(__xludf.DUMMYFUNCTION("""COMPUTED_VALUE"""),45786.66666666667)</f>
        <v>45786.66667</v>
      </c>
      <c r="K341" s="1">
        <f>IFERROR(__xludf.DUMMYFUNCTION("""COMPUTED_VALUE"""),559.89)</f>
        <v>559.89</v>
      </c>
      <c r="M341" s="2">
        <f>IFERROR(__xludf.DUMMYFUNCTION("""COMPUTED_VALUE"""),45786.66666666667)</f>
        <v>45786.66667</v>
      </c>
      <c r="N341" s="1">
        <f>IFERROR(__xludf.DUMMYFUNCTION("""COMPUTED_VALUE"""),4.1980589E7)</f>
        <v>41980589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IFERROR(__xludf.DUMMYFUNCTION("""COMPUTED_VALUE"""),560.08)</f>
        <v>560.08</v>
      </c>
      <c r="D342" s="2">
        <f>IFERROR(__xludf.DUMMYFUNCTION("""COMPUTED_VALUE"""),45789.66666666667)</f>
        <v>45789.66667</v>
      </c>
      <c r="E342" s="1">
        <f>IFERROR(__xludf.DUMMYFUNCTION("""COMPUTED_VALUE"""),564.78)</f>
        <v>564.78</v>
      </c>
      <c r="G342" s="2">
        <f>IFERROR(__xludf.DUMMYFUNCTION("""COMPUTED_VALUE"""),45789.66666666667)</f>
        <v>45789.66667</v>
      </c>
      <c r="H342" s="1">
        <f>IFERROR(__xludf.DUMMYFUNCTION("""COMPUTED_VALUE"""),554.94)</f>
        <v>554.94</v>
      </c>
      <c r="J342" s="2">
        <f>IFERROR(__xludf.DUMMYFUNCTION("""COMPUTED_VALUE"""),45789.66666666667)</f>
        <v>45789.66667</v>
      </c>
      <c r="K342" s="1">
        <f>IFERROR(__xludf.DUMMYFUNCTION("""COMPUTED_VALUE"""),559.59)</f>
        <v>559.59</v>
      </c>
      <c r="M342" s="2">
        <f>IFERROR(__xludf.DUMMYFUNCTION("""COMPUTED_VALUE"""),45789.66666666667)</f>
        <v>45789.66667</v>
      </c>
      <c r="N342" s="1">
        <f>IFERROR(__xludf.DUMMYFUNCTION("""COMPUTED_VALUE"""),6.2171935E7)</f>
        <v>62171935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IFERROR(__xludf.DUMMYFUNCTION("""COMPUTED_VALUE"""),559.15)</f>
        <v>559.15</v>
      </c>
      <c r="D343" s="2">
        <f>IFERROR(__xludf.DUMMYFUNCTION("""COMPUTED_VALUE"""),45790.66666666667)</f>
        <v>45790.66667</v>
      </c>
      <c r="E343" s="1">
        <f>IFERROR(__xludf.DUMMYFUNCTION("""COMPUTED_VALUE"""),559.15)</f>
        <v>559.15</v>
      </c>
      <c r="G343" s="2">
        <f>IFERROR(__xludf.DUMMYFUNCTION("""COMPUTED_VALUE"""),45790.66666666667)</f>
        <v>45790.66667</v>
      </c>
      <c r="H343" s="1">
        <f>IFERROR(__xludf.DUMMYFUNCTION("""COMPUTED_VALUE"""),546.09)</f>
        <v>546.09</v>
      </c>
      <c r="J343" s="2">
        <f>IFERROR(__xludf.DUMMYFUNCTION("""COMPUTED_VALUE"""),45790.66666666667)</f>
        <v>45790.66667</v>
      </c>
      <c r="K343" s="1">
        <f>IFERROR(__xludf.DUMMYFUNCTION("""COMPUTED_VALUE"""),549.2)</f>
        <v>549.2</v>
      </c>
      <c r="M343" s="2">
        <f>IFERROR(__xludf.DUMMYFUNCTION("""COMPUTED_VALUE"""),45790.66666666667)</f>
        <v>45790.66667</v>
      </c>
      <c r="N343" s="1">
        <f>IFERROR(__xludf.DUMMYFUNCTION("""COMPUTED_VALUE"""),6.9702464E7)</f>
        <v>69702464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IFERROR(__xludf.DUMMYFUNCTION("""COMPUTED_VALUE"""),548.83)</f>
        <v>548.83</v>
      </c>
      <c r="D344" s="2">
        <f>IFERROR(__xludf.DUMMYFUNCTION("""COMPUTED_VALUE"""),45791.66666666667)</f>
        <v>45791.66667</v>
      </c>
      <c r="E344" s="1">
        <f>IFERROR(__xludf.DUMMYFUNCTION("""COMPUTED_VALUE"""),548.83)</f>
        <v>548.83</v>
      </c>
      <c r="G344" s="2">
        <f>IFERROR(__xludf.DUMMYFUNCTION("""COMPUTED_VALUE"""),45791.66666666667)</f>
        <v>45791.66667</v>
      </c>
      <c r="H344" s="1">
        <f>IFERROR(__xludf.DUMMYFUNCTION("""COMPUTED_VALUE"""),541.72)</f>
        <v>541.72</v>
      </c>
      <c r="J344" s="2">
        <f>IFERROR(__xludf.DUMMYFUNCTION("""COMPUTED_VALUE"""),45791.66666666667)</f>
        <v>45791.66667</v>
      </c>
      <c r="K344" s="1">
        <f>IFERROR(__xludf.DUMMYFUNCTION("""COMPUTED_VALUE"""),543.31)</f>
        <v>543.31</v>
      </c>
      <c r="M344" s="2">
        <f>IFERROR(__xludf.DUMMYFUNCTION("""COMPUTED_VALUE"""),45791.66666666667)</f>
        <v>45791.66667</v>
      </c>
      <c r="N344" s="1">
        <f>IFERROR(__xludf.DUMMYFUNCTION("""COMPUTED_VALUE"""),6.1063038E7)</f>
        <v>61063038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IFERROR(__xludf.DUMMYFUNCTION("""COMPUTED_VALUE"""),544.66)</f>
        <v>544.66</v>
      </c>
      <c r="D345" s="2">
        <f>IFERROR(__xludf.DUMMYFUNCTION("""COMPUTED_VALUE"""),45792.66666666667)</f>
        <v>45792.66667</v>
      </c>
      <c r="E345" s="1">
        <f>IFERROR(__xludf.DUMMYFUNCTION("""COMPUTED_VALUE"""),553.63)</f>
        <v>553.63</v>
      </c>
      <c r="G345" s="2">
        <f>IFERROR(__xludf.DUMMYFUNCTION("""COMPUTED_VALUE"""),45792.66666666667)</f>
        <v>45792.66667</v>
      </c>
      <c r="H345" s="1">
        <f>IFERROR(__xludf.DUMMYFUNCTION("""COMPUTED_VALUE"""),544.66)</f>
        <v>544.66</v>
      </c>
      <c r="J345" s="2">
        <f>IFERROR(__xludf.DUMMYFUNCTION("""COMPUTED_VALUE"""),45792.66666666667)</f>
        <v>45792.66667</v>
      </c>
      <c r="K345" s="1">
        <f>IFERROR(__xludf.DUMMYFUNCTION("""COMPUTED_VALUE"""),553.4)</f>
        <v>553.4</v>
      </c>
      <c r="M345" s="2">
        <f>IFERROR(__xludf.DUMMYFUNCTION("""COMPUTED_VALUE"""),45792.66666666667)</f>
        <v>45792.66667</v>
      </c>
      <c r="N345" s="1">
        <f>IFERROR(__xludf.DUMMYFUNCTION("""COMPUTED_VALUE"""),5.4504694E7)</f>
        <v>54504694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IFERROR(__xludf.DUMMYFUNCTION("""COMPUTED_VALUE"""),553.93)</f>
        <v>553.93</v>
      </c>
      <c r="D346" s="2">
        <f>IFERROR(__xludf.DUMMYFUNCTION("""COMPUTED_VALUE"""),45793.66666666667)</f>
        <v>45793.66667</v>
      </c>
      <c r="E346" s="1">
        <f>IFERROR(__xludf.DUMMYFUNCTION("""COMPUTED_VALUE"""),556.05)</f>
        <v>556.05</v>
      </c>
      <c r="G346" s="2">
        <f>IFERROR(__xludf.DUMMYFUNCTION("""COMPUTED_VALUE"""),45793.66666666667)</f>
        <v>45793.66667</v>
      </c>
      <c r="H346" s="1">
        <f>IFERROR(__xludf.DUMMYFUNCTION("""COMPUTED_VALUE"""),548.09)</f>
        <v>548.09</v>
      </c>
      <c r="J346" s="2">
        <f>IFERROR(__xludf.DUMMYFUNCTION("""COMPUTED_VALUE"""),45793.66666666667)</f>
        <v>45793.66667</v>
      </c>
      <c r="K346" s="1">
        <f>IFERROR(__xludf.DUMMYFUNCTION("""COMPUTED_VALUE"""),555.97)</f>
        <v>555.97</v>
      </c>
      <c r="M346" s="2">
        <f>IFERROR(__xludf.DUMMYFUNCTION("""COMPUTED_VALUE"""),45793.66666666667)</f>
        <v>45793.66667</v>
      </c>
      <c r="N346" s="1">
        <f>IFERROR(__xludf.DUMMYFUNCTION("""COMPUTED_VALUE"""),5.9596907E7)</f>
        <v>59596907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IFERROR(__xludf.DUMMYFUNCTION("""COMPUTED_VALUE"""),555.33)</f>
        <v>555.33</v>
      </c>
      <c r="D347" s="2">
        <f>IFERROR(__xludf.DUMMYFUNCTION("""COMPUTED_VALUE"""),45796.66666666667)</f>
        <v>45796.66667</v>
      </c>
      <c r="E347" s="1">
        <f>IFERROR(__xludf.DUMMYFUNCTION("""COMPUTED_VALUE"""),556.33)</f>
        <v>556.33</v>
      </c>
      <c r="G347" s="2">
        <f>IFERROR(__xludf.DUMMYFUNCTION("""COMPUTED_VALUE"""),45796.66666666667)</f>
        <v>45796.66667</v>
      </c>
      <c r="H347" s="1">
        <f>IFERROR(__xludf.DUMMYFUNCTION("""COMPUTED_VALUE"""),552.06)</f>
        <v>552.06</v>
      </c>
      <c r="J347" s="2">
        <f>IFERROR(__xludf.DUMMYFUNCTION("""COMPUTED_VALUE"""),45796.66666666667)</f>
        <v>45796.66667</v>
      </c>
      <c r="K347" s="1">
        <f>IFERROR(__xludf.DUMMYFUNCTION("""COMPUTED_VALUE"""),555.34)</f>
        <v>555.34</v>
      </c>
      <c r="M347" s="2">
        <f>IFERROR(__xludf.DUMMYFUNCTION("""COMPUTED_VALUE"""),45796.66666666667)</f>
        <v>45796.66667</v>
      </c>
      <c r="N347" s="1">
        <f>IFERROR(__xludf.DUMMYFUNCTION("""COMPUTED_VALUE"""),5.0795692E7)</f>
        <v>50795692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IFERROR(__xludf.DUMMYFUNCTION("""COMPUTED_VALUE"""),555.54)</f>
        <v>555.54</v>
      </c>
      <c r="D348" s="2">
        <f>IFERROR(__xludf.DUMMYFUNCTION("""COMPUTED_VALUE"""),45797.66666666667)</f>
        <v>45797.66667</v>
      </c>
      <c r="E348" s="1">
        <f>IFERROR(__xludf.DUMMYFUNCTION("""COMPUTED_VALUE"""),560.25)</f>
        <v>560.25</v>
      </c>
      <c r="G348" s="2">
        <f>IFERROR(__xludf.DUMMYFUNCTION("""COMPUTED_VALUE"""),45797.66666666667)</f>
        <v>45797.66667</v>
      </c>
      <c r="H348" s="1">
        <f>IFERROR(__xludf.DUMMYFUNCTION("""COMPUTED_VALUE"""),555.36)</f>
        <v>555.36</v>
      </c>
      <c r="J348" s="2">
        <f>IFERROR(__xludf.DUMMYFUNCTION("""COMPUTED_VALUE"""),45797.66666666667)</f>
        <v>45797.66667</v>
      </c>
      <c r="K348" s="1">
        <f>IFERROR(__xludf.DUMMYFUNCTION("""COMPUTED_VALUE"""),556.66)</f>
        <v>556.66</v>
      </c>
      <c r="M348" s="2">
        <f>IFERROR(__xludf.DUMMYFUNCTION("""COMPUTED_VALUE"""),45797.66666666667)</f>
        <v>45797.66667</v>
      </c>
      <c r="N348" s="1">
        <f>IFERROR(__xludf.DUMMYFUNCTION("""COMPUTED_VALUE"""),5.2781236E7)</f>
        <v>52781236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IFERROR(__xludf.DUMMYFUNCTION("""COMPUTED_VALUE"""),556.48)</f>
        <v>556.48</v>
      </c>
      <c r="D349" s="2">
        <f>IFERROR(__xludf.DUMMYFUNCTION("""COMPUTED_VALUE"""),45798.66666666667)</f>
        <v>45798.66667</v>
      </c>
      <c r="E349" s="1">
        <f>IFERROR(__xludf.DUMMYFUNCTION("""COMPUTED_VALUE"""),556.63)</f>
        <v>556.63</v>
      </c>
      <c r="G349" s="2">
        <f>IFERROR(__xludf.DUMMYFUNCTION("""COMPUTED_VALUE"""),45798.66666666667)</f>
        <v>45798.66667</v>
      </c>
      <c r="H349" s="1">
        <f>IFERROR(__xludf.DUMMYFUNCTION("""COMPUTED_VALUE"""),545.05)</f>
        <v>545.05</v>
      </c>
      <c r="J349" s="2">
        <f>IFERROR(__xludf.DUMMYFUNCTION("""COMPUTED_VALUE"""),45798.66666666667)</f>
        <v>45798.66667</v>
      </c>
      <c r="K349" s="1">
        <f>IFERROR(__xludf.DUMMYFUNCTION("""COMPUTED_VALUE"""),545.38)</f>
        <v>545.38</v>
      </c>
      <c r="M349" s="2">
        <f>IFERROR(__xludf.DUMMYFUNCTION("""COMPUTED_VALUE"""),45798.66666666667)</f>
        <v>45798.66667</v>
      </c>
      <c r="N349" s="1">
        <f>IFERROR(__xludf.DUMMYFUNCTION("""COMPUTED_VALUE"""),6.4806602E7)</f>
        <v>64806602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IFERROR(__xludf.DUMMYFUNCTION("""COMPUTED_VALUE"""),544.93)</f>
        <v>544.93</v>
      </c>
      <c r="D350" s="2">
        <f>IFERROR(__xludf.DUMMYFUNCTION("""COMPUTED_VALUE"""),45799.66666666667)</f>
        <v>45799.66667</v>
      </c>
      <c r="E350" s="1">
        <f>IFERROR(__xludf.DUMMYFUNCTION("""COMPUTED_VALUE"""),546.45)</f>
        <v>546.45</v>
      </c>
      <c r="G350" s="2">
        <f>IFERROR(__xludf.DUMMYFUNCTION("""COMPUTED_VALUE"""),45799.66666666667)</f>
        <v>45799.66667</v>
      </c>
      <c r="H350" s="1">
        <f>IFERROR(__xludf.DUMMYFUNCTION("""COMPUTED_VALUE"""),540.03)</f>
        <v>540.03</v>
      </c>
      <c r="J350" s="2">
        <f>IFERROR(__xludf.DUMMYFUNCTION("""COMPUTED_VALUE"""),45799.66666666667)</f>
        <v>45799.66667</v>
      </c>
      <c r="K350" s="1">
        <f>IFERROR(__xludf.DUMMYFUNCTION("""COMPUTED_VALUE"""),544.72)</f>
        <v>544.72</v>
      </c>
      <c r="M350" s="2">
        <f>IFERROR(__xludf.DUMMYFUNCTION("""COMPUTED_VALUE"""),45799.66666666667)</f>
        <v>45799.66667</v>
      </c>
      <c r="N350" s="1">
        <f>IFERROR(__xludf.DUMMYFUNCTION("""COMPUTED_VALUE"""),6.4052402E7)</f>
        <v>64052402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IFERROR(__xludf.DUMMYFUNCTION("""COMPUTED_VALUE"""),544.92)</f>
        <v>544.92</v>
      </c>
      <c r="D351" s="2">
        <f>IFERROR(__xludf.DUMMYFUNCTION("""COMPUTED_VALUE"""),45800.66666666667)</f>
        <v>45800.66667</v>
      </c>
      <c r="E351" s="1">
        <f>IFERROR(__xludf.DUMMYFUNCTION("""COMPUTED_VALUE"""),548.02)</f>
        <v>548.02</v>
      </c>
      <c r="G351" s="2">
        <f>IFERROR(__xludf.DUMMYFUNCTION("""COMPUTED_VALUE"""),45800.66666666667)</f>
        <v>45800.66667</v>
      </c>
      <c r="H351" s="1">
        <f>IFERROR(__xludf.DUMMYFUNCTION("""COMPUTED_VALUE"""),539.54)</f>
        <v>539.54</v>
      </c>
      <c r="J351" s="2">
        <f>IFERROR(__xludf.DUMMYFUNCTION("""COMPUTED_VALUE"""),45800.66666666667)</f>
        <v>45800.66667</v>
      </c>
      <c r="K351" s="1">
        <f>IFERROR(__xludf.DUMMYFUNCTION("""COMPUTED_VALUE"""),546.55)</f>
        <v>546.55</v>
      </c>
      <c r="M351" s="2">
        <f>IFERROR(__xludf.DUMMYFUNCTION("""COMPUTED_VALUE"""),45800.66666666667)</f>
        <v>45800.66667</v>
      </c>
      <c r="N351" s="1">
        <f>IFERROR(__xludf.DUMMYFUNCTION("""COMPUTED_VALUE"""),5.3631806E7)</f>
        <v>53631806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IFERROR(__xludf.DUMMYFUNCTION("""COMPUTED_VALUE"""),547.82)</f>
        <v>547.82</v>
      </c>
      <c r="D352" s="2">
        <f>IFERROR(__xludf.DUMMYFUNCTION("""COMPUTED_VALUE"""),45804.66666666667)</f>
        <v>45804.66667</v>
      </c>
      <c r="E352" s="1">
        <f>IFERROR(__xludf.DUMMYFUNCTION("""COMPUTED_VALUE"""),554.56)</f>
        <v>554.56</v>
      </c>
      <c r="G352" s="2">
        <f>IFERROR(__xludf.DUMMYFUNCTION("""COMPUTED_VALUE"""),45804.66666666667)</f>
        <v>45804.66667</v>
      </c>
      <c r="H352" s="1">
        <f>IFERROR(__xludf.DUMMYFUNCTION("""COMPUTED_VALUE"""),547.81)</f>
        <v>547.81</v>
      </c>
      <c r="J352" s="2">
        <f>IFERROR(__xludf.DUMMYFUNCTION("""COMPUTED_VALUE"""),45804.66666666667)</f>
        <v>45804.66667</v>
      </c>
      <c r="K352" s="1">
        <f>IFERROR(__xludf.DUMMYFUNCTION("""COMPUTED_VALUE"""),554.32)</f>
        <v>554.32</v>
      </c>
      <c r="M352" s="2">
        <f>IFERROR(__xludf.DUMMYFUNCTION("""COMPUTED_VALUE"""),45804.66666666667)</f>
        <v>45804.66667</v>
      </c>
      <c r="N352" s="1">
        <f>IFERROR(__xludf.DUMMYFUNCTION("""COMPUTED_VALUE"""),5.6591903E7)</f>
        <v>56591903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IFERROR(__xludf.DUMMYFUNCTION("""COMPUTED_VALUE"""),554.27)</f>
        <v>554.27</v>
      </c>
      <c r="D353" s="2">
        <f>IFERROR(__xludf.DUMMYFUNCTION("""COMPUTED_VALUE"""),45805.66666666667)</f>
        <v>45805.66667</v>
      </c>
      <c r="E353" s="1">
        <f>IFERROR(__xludf.DUMMYFUNCTION("""COMPUTED_VALUE"""),555.88)</f>
        <v>555.88</v>
      </c>
      <c r="G353" s="2">
        <f>IFERROR(__xludf.DUMMYFUNCTION("""COMPUTED_VALUE"""),45805.66666666667)</f>
        <v>45805.66667</v>
      </c>
      <c r="H353" s="1">
        <f>IFERROR(__xludf.DUMMYFUNCTION("""COMPUTED_VALUE"""),548.46)</f>
        <v>548.46</v>
      </c>
      <c r="J353" s="2">
        <f>IFERROR(__xludf.DUMMYFUNCTION("""COMPUTED_VALUE"""),45805.66666666667)</f>
        <v>45805.66667</v>
      </c>
      <c r="K353" s="1">
        <f>IFERROR(__xludf.DUMMYFUNCTION("""COMPUTED_VALUE"""),549.69)</f>
        <v>549.69</v>
      </c>
      <c r="M353" s="2">
        <f>IFERROR(__xludf.DUMMYFUNCTION("""COMPUTED_VALUE"""),45805.66666666667)</f>
        <v>45805.66667</v>
      </c>
      <c r="N353" s="1">
        <f>IFERROR(__xludf.DUMMYFUNCTION("""COMPUTED_VALUE"""),4.5434502E7)</f>
        <v>45434502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IFERROR(__xludf.DUMMYFUNCTION("""COMPUTED_VALUE"""),549.48)</f>
        <v>549.48</v>
      </c>
      <c r="D354" s="2">
        <f>IFERROR(__xludf.DUMMYFUNCTION("""COMPUTED_VALUE"""),45806.66666666667)</f>
        <v>45806.66667</v>
      </c>
      <c r="E354" s="1">
        <f>IFERROR(__xludf.DUMMYFUNCTION("""COMPUTED_VALUE"""),557.36)</f>
        <v>557.36</v>
      </c>
      <c r="G354" s="2">
        <f>IFERROR(__xludf.DUMMYFUNCTION("""COMPUTED_VALUE"""),45806.66666666667)</f>
        <v>45806.66667</v>
      </c>
      <c r="H354" s="1">
        <f>IFERROR(__xludf.DUMMYFUNCTION("""COMPUTED_VALUE"""),547.7)</f>
        <v>547.7</v>
      </c>
      <c r="J354" s="2">
        <f>IFERROR(__xludf.DUMMYFUNCTION("""COMPUTED_VALUE"""),45806.66666666667)</f>
        <v>45806.66667</v>
      </c>
      <c r="K354" s="1">
        <f>IFERROR(__xludf.DUMMYFUNCTION("""COMPUTED_VALUE"""),557.19)</f>
        <v>557.19</v>
      </c>
      <c r="M354" s="2">
        <f>IFERROR(__xludf.DUMMYFUNCTION("""COMPUTED_VALUE"""),45806.66666666667)</f>
        <v>45806.66667</v>
      </c>
      <c r="N354" s="1">
        <f>IFERROR(__xludf.DUMMYFUNCTION("""COMPUTED_VALUE"""),5.8425421E7)</f>
        <v>58425421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IFERROR(__xludf.DUMMYFUNCTION("""COMPUTED_VALUE"""),557.2)</f>
        <v>557.2</v>
      </c>
      <c r="D355" s="2">
        <f>IFERROR(__xludf.DUMMYFUNCTION("""COMPUTED_VALUE"""),45807.66666666667)</f>
        <v>45807.66667</v>
      </c>
      <c r="E355" s="1">
        <f>IFERROR(__xludf.DUMMYFUNCTION("""COMPUTED_VALUE"""),561.0)</f>
        <v>561</v>
      </c>
      <c r="G355" s="2">
        <f>IFERROR(__xludf.DUMMYFUNCTION("""COMPUTED_VALUE"""),45807.66666666667)</f>
        <v>45807.66667</v>
      </c>
      <c r="H355" s="1">
        <f>IFERROR(__xludf.DUMMYFUNCTION("""COMPUTED_VALUE"""),554.85)</f>
        <v>554.85</v>
      </c>
      <c r="J355" s="2">
        <f>IFERROR(__xludf.DUMMYFUNCTION("""COMPUTED_VALUE"""),45807.66666666667)</f>
        <v>45807.66667</v>
      </c>
      <c r="K355" s="1">
        <f>IFERROR(__xludf.DUMMYFUNCTION("""COMPUTED_VALUE"""),557.93)</f>
        <v>557.93</v>
      </c>
      <c r="M355" s="2">
        <f>IFERROR(__xludf.DUMMYFUNCTION("""COMPUTED_VALUE"""),45807.66666666667)</f>
        <v>45807.66667</v>
      </c>
      <c r="N355" s="1">
        <f>IFERROR(__xludf.DUMMYFUNCTION("""COMPUTED_VALUE"""),8.2654546E7)</f>
        <v>82654546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IFERROR(__xludf.DUMMYFUNCTION("""COMPUTED_VALUE"""),556.77)</f>
        <v>556.77</v>
      </c>
      <c r="D356" s="2">
        <f>IFERROR(__xludf.DUMMYFUNCTION("""COMPUTED_VALUE"""),45810.66666666667)</f>
        <v>45810.66667</v>
      </c>
      <c r="E356" s="1">
        <f>IFERROR(__xludf.DUMMYFUNCTION("""COMPUTED_VALUE"""),557.68)</f>
        <v>557.68</v>
      </c>
      <c r="G356" s="2">
        <f>IFERROR(__xludf.DUMMYFUNCTION("""COMPUTED_VALUE"""),45810.66666666667)</f>
        <v>45810.66667</v>
      </c>
      <c r="H356" s="1">
        <f>IFERROR(__xludf.DUMMYFUNCTION("""COMPUTED_VALUE"""),550.62)</f>
        <v>550.62</v>
      </c>
      <c r="J356" s="2">
        <f>IFERROR(__xludf.DUMMYFUNCTION("""COMPUTED_VALUE"""),45810.66666666667)</f>
        <v>45810.66667</v>
      </c>
      <c r="K356" s="1">
        <f>IFERROR(__xludf.DUMMYFUNCTION("""COMPUTED_VALUE"""),557.55)</f>
        <v>557.55</v>
      </c>
      <c r="M356" s="2">
        <f>IFERROR(__xludf.DUMMYFUNCTION("""COMPUTED_VALUE"""),45810.66666666667)</f>
        <v>45810.66667</v>
      </c>
      <c r="N356" s="1">
        <f>IFERROR(__xludf.DUMMYFUNCTION("""COMPUTED_VALUE"""),5.3656431E7)</f>
        <v>53656431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IFERROR(__xludf.DUMMYFUNCTION("""COMPUTED_VALUE"""),555.19)</f>
        <v>555.19</v>
      </c>
      <c r="D357" s="2">
        <f>IFERROR(__xludf.DUMMYFUNCTION("""COMPUTED_VALUE"""),45811.66666666667)</f>
        <v>45811.66667</v>
      </c>
      <c r="E357" s="1">
        <f>IFERROR(__xludf.DUMMYFUNCTION("""COMPUTED_VALUE"""),558.63)</f>
        <v>558.63</v>
      </c>
      <c r="G357" s="2">
        <f>IFERROR(__xludf.DUMMYFUNCTION("""COMPUTED_VALUE"""),45811.66666666667)</f>
        <v>45811.66667</v>
      </c>
      <c r="H357" s="1">
        <f>IFERROR(__xludf.DUMMYFUNCTION("""COMPUTED_VALUE"""),550.97)</f>
        <v>550.97</v>
      </c>
      <c r="J357" s="2">
        <f>IFERROR(__xludf.DUMMYFUNCTION("""COMPUTED_VALUE"""),45811.66666666667)</f>
        <v>45811.66667</v>
      </c>
      <c r="K357" s="1">
        <f>IFERROR(__xludf.DUMMYFUNCTION("""COMPUTED_VALUE"""),557.14)</f>
        <v>557.14</v>
      </c>
      <c r="M357" s="2">
        <f>IFERROR(__xludf.DUMMYFUNCTION("""COMPUTED_VALUE"""),45811.66666666667)</f>
        <v>45811.66667</v>
      </c>
      <c r="N357" s="1">
        <f>IFERROR(__xludf.DUMMYFUNCTION("""COMPUTED_VALUE"""),5.24107E7)</f>
        <v>52410700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IFERROR(__xludf.DUMMYFUNCTION("""COMPUTED_VALUE"""),557.74)</f>
        <v>557.74</v>
      </c>
      <c r="D358" s="2">
        <f>IFERROR(__xludf.DUMMYFUNCTION("""COMPUTED_VALUE"""),45812.66666666667)</f>
        <v>45812.66667</v>
      </c>
      <c r="E358" s="1">
        <f>IFERROR(__xludf.DUMMYFUNCTION("""COMPUTED_VALUE"""),559.07)</f>
        <v>559.07</v>
      </c>
      <c r="G358" s="2">
        <f>IFERROR(__xludf.DUMMYFUNCTION("""COMPUTED_VALUE"""),45812.66666666667)</f>
        <v>45812.66667</v>
      </c>
      <c r="H358" s="1">
        <f>IFERROR(__xludf.DUMMYFUNCTION("""COMPUTED_VALUE"""),553.72)</f>
        <v>553.72</v>
      </c>
      <c r="J358" s="2">
        <f>IFERROR(__xludf.DUMMYFUNCTION("""COMPUTED_VALUE"""),45812.66666666667)</f>
        <v>45812.66667</v>
      </c>
      <c r="K358" s="1">
        <f>IFERROR(__xludf.DUMMYFUNCTION("""COMPUTED_VALUE"""),555.0)</f>
        <v>555</v>
      </c>
      <c r="M358" s="2">
        <f>IFERROR(__xludf.DUMMYFUNCTION("""COMPUTED_VALUE"""),45812.66666666667)</f>
        <v>45812.66667</v>
      </c>
      <c r="N358" s="1">
        <f>IFERROR(__xludf.DUMMYFUNCTION("""COMPUTED_VALUE"""),5.0090787E7)</f>
        <v>50090787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IFERROR(__xludf.DUMMYFUNCTION("""COMPUTED_VALUE"""),554.47)</f>
        <v>554.47</v>
      </c>
      <c r="D359" s="2">
        <f>IFERROR(__xludf.DUMMYFUNCTION("""COMPUTED_VALUE"""),45813.66666666667)</f>
        <v>45813.66667</v>
      </c>
      <c r="E359" s="1">
        <f>IFERROR(__xludf.DUMMYFUNCTION("""COMPUTED_VALUE"""),554.99)</f>
        <v>554.99</v>
      </c>
      <c r="G359" s="2">
        <f>IFERROR(__xludf.DUMMYFUNCTION("""COMPUTED_VALUE"""),45813.66666666667)</f>
        <v>45813.66667</v>
      </c>
      <c r="H359" s="1">
        <f>IFERROR(__xludf.DUMMYFUNCTION("""COMPUTED_VALUE"""),549.88)</f>
        <v>549.88</v>
      </c>
      <c r="J359" s="2">
        <f>IFERROR(__xludf.DUMMYFUNCTION("""COMPUTED_VALUE"""),45813.66666666667)</f>
        <v>45813.66667</v>
      </c>
      <c r="K359" s="1">
        <f>IFERROR(__xludf.DUMMYFUNCTION("""COMPUTED_VALUE"""),553.58)</f>
        <v>553.58</v>
      </c>
      <c r="M359" s="2">
        <f>IFERROR(__xludf.DUMMYFUNCTION("""COMPUTED_VALUE"""),45813.66666666667)</f>
        <v>45813.66667</v>
      </c>
      <c r="N359" s="1">
        <f>IFERROR(__xludf.DUMMYFUNCTION("""COMPUTED_VALUE"""),4.7648705E7)</f>
        <v>47648705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IFERROR(__xludf.DUMMYFUNCTION("""COMPUTED_VALUE"""),555.19)</f>
        <v>555.19</v>
      </c>
      <c r="D360" s="2">
        <f>IFERROR(__xludf.DUMMYFUNCTION("""COMPUTED_VALUE"""),45814.66666666667)</f>
        <v>45814.66667</v>
      </c>
      <c r="E360" s="1">
        <f>IFERROR(__xludf.DUMMYFUNCTION("""COMPUTED_VALUE"""),557.26)</f>
        <v>557.26</v>
      </c>
      <c r="G360" s="2">
        <f>IFERROR(__xludf.DUMMYFUNCTION("""COMPUTED_VALUE"""),45814.66666666667)</f>
        <v>45814.66667</v>
      </c>
      <c r="H360" s="1">
        <f>IFERROR(__xludf.DUMMYFUNCTION("""COMPUTED_VALUE"""),551.72)</f>
        <v>551.72</v>
      </c>
      <c r="J360" s="2">
        <f>IFERROR(__xludf.DUMMYFUNCTION("""COMPUTED_VALUE"""),45814.66666666667)</f>
        <v>45814.66667</v>
      </c>
      <c r="K360" s="1">
        <f>IFERROR(__xludf.DUMMYFUNCTION("""COMPUTED_VALUE"""),554.28)</f>
        <v>554.28</v>
      </c>
      <c r="M360" s="2">
        <f>IFERROR(__xludf.DUMMYFUNCTION("""COMPUTED_VALUE"""),45814.66666666667)</f>
        <v>45814.66667</v>
      </c>
      <c r="N360" s="1">
        <f>IFERROR(__xludf.DUMMYFUNCTION("""COMPUTED_VALUE"""),3.8563733E7)</f>
        <v>38563733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IFERROR(__xludf.DUMMYFUNCTION("""COMPUTED_VALUE"""),552.84)</f>
        <v>552.84</v>
      </c>
      <c r="D361" s="2">
        <f>IFERROR(__xludf.DUMMYFUNCTION("""COMPUTED_VALUE"""),45817.66666666667)</f>
        <v>45817.66667</v>
      </c>
      <c r="E361" s="1">
        <f>IFERROR(__xludf.DUMMYFUNCTION("""COMPUTED_VALUE"""),559.22)</f>
        <v>559.22</v>
      </c>
      <c r="G361" s="2">
        <f>IFERROR(__xludf.DUMMYFUNCTION("""COMPUTED_VALUE"""),45817.66666666667)</f>
        <v>45817.66667</v>
      </c>
      <c r="H361" s="1">
        <f>IFERROR(__xludf.DUMMYFUNCTION("""COMPUTED_VALUE"""),551.58)</f>
        <v>551.58</v>
      </c>
      <c r="J361" s="2">
        <f>IFERROR(__xludf.DUMMYFUNCTION("""COMPUTED_VALUE"""),45817.66666666667)</f>
        <v>45817.66667</v>
      </c>
      <c r="K361" s="1">
        <f>IFERROR(__xludf.DUMMYFUNCTION("""COMPUTED_VALUE"""),557.76)</f>
        <v>557.76</v>
      </c>
      <c r="M361" s="2">
        <f>IFERROR(__xludf.DUMMYFUNCTION("""COMPUTED_VALUE"""),45817.66666666667)</f>
        <v>45817.66667</v>
      </c>
      <c r="N361" s="1">
        <f>IFERROR(__xludf.DUMMYFUNCTION("""COMPUTED_VALUE"""),5.4899975E7)</f>
        <v>54899975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IFERROR(__xludf.DUMMYFUNCTION("""COMPUTED_VALUE"""),558.18)</f>
        <v>558.18</v>
      </c>
      <c r="D362" s="2">
        <f>IFERROR(__xludf.DUMMYFUNCTION("""COMPUTED_VALUE"""),45818.66666666667)</f>
        <v>45818.66667</v>
      </c>
      <c r="E362" s="1">
        <f>IFERROR(__xludf.DUMMYFUNCTION("""COMPUTED_VALUE"""),559.58)</f>
        <v>559.58</v>
      </c>
      <c r="G362" s="2">
        <f>IFERROR(__xludf.DUMMYFUNCTION("""COMPUTED_VALUE"""),45818.66666666667)</f>
        <v>45818.66667</v>
      </c>
      <c r="H362" s="1">
        <f>IFERROR(__xludf.DUMMYFUNCTION("""COMPUTED_VALUE"""),552.87)</f>
        <v>552.87</v>
      </c>
      <c r="J362" s="2">
        <f>IFERROR(__xludf.DUMMYFUNCTION("""COMPUTED_VALUE"""),45818.66666666667)</f>
        <v>45818.66667</v>
      </c>
      <c r="K362" s="1">
        <f>IFERROR(__xludf.DUMMYFUNCTION("""COMPUTED_VALUE"""),555.9)</f>
        <v>555.9</v>
      </c>
      <c r="M362" s="2">
        <f>IFERROR(__xludf.DUMMYFUNCTION("""COMPUTED_VALUE"""),45818.66666666667)</f>
        <v>45818.66667</v>
      </c>
      <c r="N362" s="1">
        <f>IFERROR(__xludf.DUMMYFUNCTION("""COMPUTED_VALUE"""),6.9187127E7)</f>
        <v>69187127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IFERROR(__xludf.DUMMYFUNCTION("""COMPUTED_VALUE"""),555.12)</f>
        <v>555.12</v>
      </c>
      <c r="D363" s="2">
        <f>IFERROR(__xludf.DUMMYFUNCTION("""COMPUTED_VALUE"""),45819.66666666667)</f>
        <v>45819.66667</v>
      </c>
      <c r="E363" s="1">
        <f>IFERROR(__xludf.DUMMYFUNCTION("""COMPUTED_VALUE"""),556.01)</f>
        <v>556.01</v>
      </c>
      <c r="G363" s="2">
        <f>IFERROR(__xludf.DUMMYFUNCTION("""COMPUTED_VALUE"""),45819.66666666667)</f>
        <v>45819.66667</v>
      </c>
      <c r="H363" s="1">
        <f>IFERROR(__xludf.DUMMYFUNCTION("""COMPUTED_VALUE"""),552.37)</f>
        <v>552.37</v>
      </c>
      <c r="J363" s="2">
        <f>IFERROR(__xludf.DUMMYFUNCTION("""COMPUTED_VALUE"""),45819.66666666667)</f>
        <v>45819.66667</v>
      </c>
      <c r="K363" s="1">
        <f>IFERROR(__xludf.DUMMYFUNCTION("""COMPUTED_VALUE"""),554.08)</f>
        <v>554.08</v>
      </c>
      <c r="M363" s="2">
        <f>IFERROR(__xludf.DUMMYFUNCTION("""COMPUTED_VALUE"""),45819.66666666667)</f>
        <v>45819.66667</v>
      </c>
      <c r="N363" s="1">
        <f>IFERROR(__xludf.DUMMYFUNCTION("""COMPUTED_VALUE"""),5.5872403E7)</f>
        <v>55872403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IFERROR(__xludf.DUMMYFUNCTION("""COMPUTED_VALUE"""),553.94)</f>
        <v>553.94</v>
      </c>
      <c r="D364" s="2">
        <f>IFERROR(__xludf.DUMMYFUNCTION("""COMPUTED_VALUE"""),45820.66666666667)</f>
        <v>45820.66667</v>
      </c>
      <c r="E364" s="1">
        <f>IFERROR(__xludf.DUMMYFUNCTION("""COMPUTED_VALUE"""),559.16)</f>
        <v>559.16</v>
      </c>
      <c r="G364" s="2">
        <f>IFERROR(__xludf.DUMMYFUNCTION("""COMPUTED_VALUE"""),45820.66666666667)</f>
        <v>45820.66667</v>
      </c>
      <c r="H364" s="1">
        <f>IFERROR(__xludf.DUMMYFUNCTION("""COMPUTED_VALUE"""),549.87)</f>
        <v>549.87</v>
      </c>
      <c r="J364" s="2">
        <f>IFERROR(__xludf.DUMMYFUNCTION("""COMPUTED_VALUE"""),45820.66666666667)</f>
        <v>45820.66667</v>
      </c>
      <c r="K364" s="1">
        <f>IFERROR(__xludf.DUMMYFUNCTION("""COMPUTED_VALUE"""),559.08)</f>
        <v>559.08</v>
      </c>
      <c r="M364" s="2">
        <f>IFERROR(__xludf.DUMMYFUNCTION("""COMPUTED_VALUE"""),45820.66666666667)</f>
        <v>45820.66667</v>
      </c>
      <c r="N364" s="1">
        <f>IFERROR(__xludf.DUMMYFUNCTION("""COMPUTED_VALUE"""),5.9884509E7)</f>
        <v>59884509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IFERROR(__xludf.DUMMYFUNCTION("""COMPUTED_VALUE"""),558.35)</f>
        <v>558.35</v>
      </c>
      <c r="D365" s="2">
        <f>IFERROR(__xludf.DUMMYFUNCTION("""COMPUTED_VALUE"""),45821.66666666667)</f>
        <v>45821.66667</v>
      </c>
      <c r="E365" s="1">
        <f>IFERROR(__xludf.DUMMYFUNCTION("""COMPUTED_VALUE"""),561.58)</f>
        <v>561.58</v>
      </c>
      <c r="G365" s="2">
        <f>IFERROR(__xludf.DUMMYFUNCTION("""COMPUTED_VALUE"""),45821.66666666667)</f>
        <v>45821.66667</v>
      </c>
      <c r="H365" s="1">
        <f>IFERROR(__xludf.DUMMYFUNCTION("""COMPUTED_VALUE"""),548.57)</f>
        <v>548.57</v>
      </c>
      <c r="J365" s="2">
        <f>IFERROR(__xludf.DUMMYFUNCTION("""COMPUTED_VALUE"""),45821.66666666667)</f>
        <v>45821.66667</v>
      </c>
      <c r="K365" s="1">
        <f>IFERROR(__xludf.DUMMYFUNCTION("""COMPUTED_VALUE"""),549.38)</f>
        <v>549.38</v>
      </c>
      <c r="M365" s="2">
        <f>IFERROR(__xludf.DUMMYFUNCTION("""COMPUTED_VALUE"""),45821.66666666667)</f>
        <v>45821.66667</v>
      </c>
      <c r="N365" s="1">
        <f>IFERROR(__xludf.DUMMYFUNCTION("""COMPUTED_VALUE"""),6.0920988E7)</f>
        <v>60920988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IFERROR(__xludf.DUMMYFUNCTION("""COMPUTED_VALUE"""),550.39)</f>
        <v>550.39</v>
      </c>
      <c r="D366" s="2">
        <f>IFERROR(__xludf.DUMMYFUNCTION("""COMPUTED_VALUE"""),45824.66666666667)</f>
        <v>45824.66667</v>
      </c>
      <c r="E366" s="1">
        <f>IFERROR(__xludf.DUMMYFUNCTION("""COMPUTED_VALUE"""),553.54)</f>
        <v>553.54</v>
      </c>
      <c r="G366" s="2">
        <f>IFERROR(__xludf.DUMMYFUNCTION("""COMPUTED_VALUE"""),45824.66666666667)</f>
        <v>45824.66667</v>
      </c>
      <c r="H366" s="1">
        <f>IFERROR(__xludf.DUMMYFUNCTION("""COMPUTED_VALUE"""),545.48)</f>
        <v>545.48</v>
      </c>
      <c r="J366" s="2">
        <f>IFERROR(__xludf.DUMMYFUNCTION("""COMPUTED_VALUE"""),45824.66666666667)</f>
        <v>45824.66667</v>
      </c>
      <c r="K366" s="1">
        <f>IFERROR(__xludf.DUMMYFUNCTION("""COMPUTED_VALUE"""),550.03)</f>
        <v>550.03</v>
      </c>
      <c r="M366" s="2">
        <f>IFERROR(__xludf.DUMMYFUNCTION("""COMPUTED_VALUE"""),45824.66666666667)</f>
        <v>45824.66667</v>
      </c>
      <c r="N366" s="1">
        <f>IFERROR(__xludf.DUMMYFUNCTION("""COMPUTED_VALUE"""),6.2870421E7)</f>
        <v>62870421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IFERROR(__xludf.DUMMYFUNCTION("""COMPUTED_VALUE"""),549.28)</f>
        <v>549.28</v>
      </c>
      <c r="D367" s="2">
        <f>IFERROR(__xludf.DUMMYFUNCTION("""COMPUTED_VALUE"""),45825.66666666667)</f>
        <v>45825.66667</v>
      </c>
      <c r="E367" s="1">
        <f>IFERROR(__xludf.DUMMYFUNCTION("""COMPUTED_VALUE"""),551.18)</f>
        <v>551.18</v>
      </c>
      <c r="G367" s="2">
        <f>IFERROR(__xludf.DUMMYFUNCTION("""COMPUTED_VALUE"""),45825.66666666667)</f>
        <v>45825.66667</v>
      </c>
      <c r="H367" s="1">
        <f>IFERROR(__xludf.DUMMYFUNCTION("""COMPUTED_VALUE"""),543.99)</f>
        <v>543.99</v>
      </c>
      <c r="J367" s="2">
        <f>IFERROR(__xludf.DUMMYFUNCTION("""COMPUTED_VALUE"""),45825.66666666667)</f>
        <v>45825.66667</v>
      </c>
      <c r="K367" s="1">
        <f>IFERROR(__xludf.DUMMYFUNCTION("""COMPUTED_VALUE"""),545.12)</f>
        <v>545.12</v>
      </c>
      <c r="M367" s="2">
        <f>IFERROR(__xludf.DUMMYFUNCTION("""COMPUTED_VALUE"""),45825.66666666667)</f>
        <v>45825.66667</v>
      </c>
      <c r="N367" s="1">
        <f>IFERROR(__xludf.DUMMYFUNCTION("""COMPUTED_VALUE"""),5.5538888E7)</f>
        <v>55538888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IFERROR(__xludf.DUMMYFUNCTION("""COMPUTED_VALUE"""),544.88)</f>
        <v>544.88</v>
      </c>
      <c r="D368" s="2">
        <f>IFERROR(__xludf.DUMMYFUNCTION("""COMPUTED_VALUE"""),45826.66666666667)</f>
        <v>45826.66667</v>
      </c>
      <c r="E368" s="1">
        <f>IFERROR(__xludf.DUMMYFUNCTION("""COMPUTED_VALUE"""),547.83)</f>
        <v>547.83</v>
      </c>
      <c r="G368" s="2">
        <f>IFERROR(__xludf.DUMMYFUNCTION("""COMPUTED_VALUE"""),45826.66666666667)</f>
        <v>45826.66667</v>
      </c>
      <c r="H368" s="1">
        <f>IFERROR(__xludf.DUMMYFUNCTION("""COMPUTED_VALUE"""),542.2)</f>
        <v>542.2</v>
      </c>
      <c r="J368" s="2">
        <f>IFERROR(__xludf.DUMMYFUNCTION("""COMPUTED_VALUE"""),45826.66666666667)</f>
        <v>45826.66667</v>
      </c>
      <c r="K368" s="1">
        <f>IFERROR(__xludf.DUMMYFUNCTION("""COMPUTED_VALUE"""),544.52)</f>
        <v>544.52</v>
      </c>
      <c r="M368" s="2">
        <f>IFERROR(__xludf.DUMMYFUNCTION("""COMPUTED_VALUE"""),45826.66666666667)</f>
        <v>45826.66667</v>
      </c>
      <c r="N368" s="1">
        <f>IFERROR(__xludf.DUMMYFUNCTION("""COMPUTED_VALUE"""),6.5525008E7)</f>
        <v>65525008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IFERROR(__xludf.DUMMYFUNCTION("""COMPUTED_VALUE"""),546.68)</f>
        <v>546.68</v>
      </c>
      <c r="D369" s="2">
        <f>IFERROR(__xludf.DUMMYFUNCTION("""COMPUTED_VALUE"""),45828.66666666667)</f>
        <v>45828.66667</v>
      </c>
      <c r="E369" s="1">
        <f>IFERROR(__xludf.DUMMYFUNCTION("""COMPUTED_VALUE"""),553.11)</f>
        <v>553.11</v>
      </c>
      <c r="G369" s="2">
        <f>IFERROR(__xludf.DUMMYFUNCTION("""COMPUTED_VALUE"""),45828.66666666667)</f>
        <v>45828.66667</v>
      </c>
      <c r="H369" s="1">
        <f>IFERROR(__xludf.DUMMYFUNCTION("""COMPUTED_VALUE"""),546.27)</f>
        <v>546.27</v>
      </c>
      <c r="J369" s="2">
        <f>IFERROR(__xludf.DUMMYFUNCTION("""COMPUTED_VALUE"""),45828.66666666667)</f>
        <v>45828.66667</v>
      </c>
      <c r="K369" s="1">
        <f>IFERROR(__xludf.DUMMYFUNCTION("""COMPUTED_VALUE"""),550.5)</f>
        <v>550.5</v>
      </c>
      <c r="M369" s="2">
        <f>IFERROR(__xludf.DUMMYFUNCTION("""COMPUTED_VALUE"""),45828.66666666667)</f>
        <v>45828.66667</v>
      </c>
      <c r="N369" s="1">
        <f>IFERROR(__xludf.DUMMYFUNCTION("""COMPUTED_VALUE"""),1.15263647E8)</f>
        <v>115263647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IFERROR(__xludf.DUMMYFUNCTION("""COMPUTED_VALUE"""),551.15)</f>
        <v>551.15</v>
      </c>
      <c r="D370" s="2">
        <f>IFERROR(__xludf.DUMMYFUNCTION("""COMPUTED_VALUE"""),45831.66666666667)</f>
        <v>45831.66667</v>
      </c>
      <c r="E370" s="1">
        <f>IFERROR(__xludf.DUMMYFUNCTION("""COMPUTED_VALUE"""),555.57)</f>
        <v>555.57</v>
      </c>
      <c r="G370" s="2">
        <f>IFERROR(__xludf.DUMMYFUNCTION("""COMPUTED_VALUE"""),45831.66666666667)</f>
        <v>45831.66667</v>
      </c>
      <c r="H370" s="1">
        <f>IFERROR(__xludf.DUMMYFUNCTION("""COMPUTED_VALUE"""),548.16)</f>
        <v>548.16</v>
      </c>
      <c r="J370" s="2">
        <f>IFERROR(__xludf.DUMMYFUNCTION("""COMPUTED_VALUE"""),45831.66666666667)</f>
        <v>45831.66667</v>
      </c>
      <c r="K370" s="1">
        <f>IFERROR(__xludf.DUMMYFUNCTION("""COMPUTED_VALUE"""),554.45)</f>
        <v>554.45</v>
      </c>
      <c r="M370" s="2">
        <f>IFERROR(__xludf.DUMMYFUNCTION("""COMPUTED_VALUE"""),45831.66666666667)</f>
        <v>45831.66667</v>
      </c>
      <c r="N370" s="1">
        <f>IFERROR(__xludf.DUMMYFUNCTION("""COMPUTED_VALUE"""),6.0774867E7)</f>
        <v>60774867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IFERROR(__xludf.DUMMYFUNCTION("""COMPUTED_VALUE"""),554.26)</f>
        <v>554.26</v>
      </c>
      <c r="D371" s="2">
        <f>IFERROR(__xludf.DUMMYFUNCTION("""COMPUTED_VALUE"""),45832.66666666667)</f>
        <v>45832.66667</v>
      </c>
      <c r="E371" s="1">
        <f>IFERROR(__xludf.DUMMYFUNCTION("""COMPUTED_VALUE"""),555.34)</f>
        <v>555.34</v>
      </c>
      <c r="G371" s="2">
        <f>IFERROR(__xludf.DUMMYFUNCTION("""COMPUTED_VALUE"""),45832.66666666667)</f>
        <v>45832.66667</v>
      </c>
      <c r="H371" s="1">
        <f>IFERROR(__xludf.DUMMYFUNCTION("""COMPUTED_VALUE"""),551.11)</f>
        <v>551.11</v>
      </c>
      <c r="J371" s="2">
        <f>IFERROR(__xludf.DUMMYFUNCTION("""COMPUTED_VALUE"""),45832.66666666667)</f>
        <v>45832.66667</v>
      </c>
      <c r="K371" s="1">
        <f>IFERROR(__xludf.DUMMYFUNCTION("""COMPUTED_VALUE"""),553.6)</f>
        <v>553.6</v>
      </c>
      <c r="M371" s="2">
        <f>IFERROR(__xludf.DUMMYFUNCTION("""COMPUTED_VALUE"""),45832.66666666667)</f>
        <v>45832.66667</v>
      </c>
      <c r="N371" s="1">
        <f>IFERROR(__xludf.DUMMYFUNCTION("""COMPUTED_VALUE"""),6.3276014E7)</f>
        <v>63276014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IFERROR(__xludf.DUMMYFUNCTION("""COMPUTED_VALUE"""),550.63)</f>
        <v>550.63</v>
      </c>
      <c r="D372" s="2">
        <f>IFERROR(__xludf.DUMMYFUNCTION("""COMPUTED_VALUE"""),45833.66666666667)</f>
        <v>45833.66667</v>
      </c>
      <c r="E372" s="1">
        <f>IFERROR(__xludf.DUMMYFUNCTION("""COMPUTED_VALUE"""),550.79)</f>
        <v>550.79</v>
      </c>
      <c r="G372" s="2">
        <f>IFERROR(__xludf.DUMMYFUNCTION("""COMPUTED_VALUE"""),45833.66666666667)</f>
        <v>45833.66667</v>
      </c>
      <c r="H372" s="1">
        <f>IFERROR(__xludf.DUMMYFUNCTION("""COMPUTED_VALUE"""),540.92)</f>
        <v>540.92</v>
      </c>
      <c r="J372" s="2">
        <f>IFERROR(__xludf.DUMMYFUNCTION("""COMPUTED_VALUE"""),45833.66666666667)</f>
        <v>45833.66667</v>
      </c>
      <c r="K372" s="1">
        <f>IFERROR(__xludf.DUMMYFUNCTION("""COMPUTED_VALUE"""),541.59)</f>
        <v>541.59</v>
      </c>
      <c r="M372" s="2">
        <f>IFERROR(__xludf.DUMMYFUNCTION("""COMPUTED_VALUE"""),45833.66666666667)</f>
        <v>45833.66667</v>
      </c>
      <c r="N372" s="1">
        <f>IFERROR(__xludf.DUMMYFUNCTION("""COMPUTED_VALUE"""),7.8179897E7)</f>
        <v>78179897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IFERROR(__xludf.DUMMYFUNCTION("""COMPUTED_VALUE"""),545.61)</f>
        <v>545.61</v>
      </c>
      <c r="D373" s="2">
        <f>IFERROR(__xludf.DUMMYFUNCTION("""COMPUTED_VALUE"""),45834.66666666667)</f>
        <v>45834.66667</v>
      </c>
      <c r="E373" s="1">
        <f>IFERROR(__xludf.DUMMYFUNCTION("""COMPUTED_VALUE"""),550.79)</f>
        <v>550.79</v>
      </c>
      <c r="G373" s="2">
        <f>IFERROR(__xludf.DUMMYFUNCTION("""COMPUTED_VALUE"""),45834.66666666667)</f>
        <v>45834.66667</v>
      </c>
      <c r="H373" s="1">
        <f>IFERROR(__xludf.DUMMYFUNCTION("""COMPUTED_VALUE"""),543.68)</f>
        <v>543.68</v>
      </c>
      <c r="J373" s="2">
        <f>IFERROR(__xludf.DUMMYFUNCTION("""COMPUTED_VALUE"""),45834.66666666667)</f>
        <v>45834.66667</v>
      </c>
      <c r="K373" s="1">
        <f>IFERROR(__xludf.DUMMYFUNCTION("""COMPUTED_VALUE"""),545.66)</f>
        <v>545.66</v>
      </c>
      <c r="M373" s="2">
        <f>IFERROR(__xludf.DUMMYFUNCTION("""COMPUTED_VALUE"""),45834.66666666667)</f>
        <v>45834.66667</v>
      </c>
      <c r="N373" s="1">
        <f>IFERROR(__xludf.DUMMYFUNCTION("""COMPUTED_VALUE"""),7.0560301E7)</f>
        <v>70560301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IFERROR(__xludf.DUMMYFUNCTION("""COMPUTED_VALUE"""),545.8)</f>
        <v>545.8</v>
      </c>
      <c r="D374" s="2">
        <f>IFERROR(__xludf.DUMMYFUNCTION("""COMPUTED_VALUE"""),45835.66666666667)</f>
        <v>45835.66667</v>
      </c>
      <c r="E374" s="1">
        <f>IFERROR(__xludf.DUMMYFUNCTION("""COMPUTED_VALUE"""),547.43)</f>
        <v>547.43</v>
      </c>
      <c r="G374" s="2">
        <f>IFERROR(__xludf.DUMMYFUNCTION("""COMPUTED_VALUE"""),45835.66666666667)</f>
        <v>45835.66667</v>
      </c>
      <c r="H374" s="1">
        <f>IFERROR(__xludf.DUMMYFUNCTION("""COMPUTED_VALUE"""),542.65)</f>
        <v>542.65</v>
      </c>
      <c r="J374" s="2">
        <f>IFERROR(__xludf.DUMMYFUNCTION("""COMPUTED_VALUE"""),45835.66666666667)</f>
        <v>45835.66667</v>
      </c>
      <c r="K374" s="1">
        <f>IFERROR(__xludf.DUMMYFUNCTION("""COMPUTED_VALUE"""),545.1)</f>
        <v>545.1</v>
      </c>
      <c r="M374" s="2">
        <f>IFERROR(__xludf.DUMMYFUNCTION("""COMPUTED_VALUE"""),45835.66666666667)</f>
        <v>45835.66667</v>
      </c>
      <c r="N374" s="1">
        <f>IFERROR(__xludf.DUMMYFUNCTION("""COMPUTED_VALUE"""),1.00486628E8)</f>
        <v>100486628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IFERROR(__xludf.DUMMYFUNCTION("""COMPUTED_VALUE"""),544.04)</f>
        <v>544.04</v>
      </c>
      <c r="D375" s="2">
        <f>IFERROR(__xludf.DUMMYFUNCTION("""COMPUTED_VALUE"""),45838.66666666667)</f>
        <v>45838.66667</v>
      </c>
      <c r="E375" s="1">
        <f>IFERROR(__xludf.DUMMYFUNCTION("""COMPUTED_VALUE"""),547.47)</f>
        <v>547.47</v>
      </c>
      <c r="G375" s="2">
        <f>IFERROR(__xludf.DUMMYFUNCTION("""COMPUTED_VALUE"""),45838.66666666667)</f>
        <v>45838.66667</v>
      </c>
      <c r="H375" s="1">
        <f>IFERROR(__xludf.DUMMYFUNCTION("""COMPUTED_VALUE"""),542.34)</f>
        <v>542.34</v>
      </c>
      <c r="J375" s="2">
        <f>IFERROR(__xludf.DUMMYFUNCTION("""COMPUTED_VALUE"""),45838.66666666667)</f>
        <v>45838.66667</v>
      </c>
      <c r="K375" s="1">
        <f>IFERROR(__xludf.DUMMYFUNCTION("""COMPUTED_VALUE"""),546.22)</f>
        <v>546.22</v>
      </c>
      <c r="M375" s="2">
        <f>IFERROR(__xludf.DUMMYFUNCTION("""COMPUTED_VALUE"""),45838.66666666667)</f>
        <v>45838.66667</v>
      </c>
      <c r="N375" s="1">
        <f>IFERROR(__xludf.DUMMYFUNCTION("""COMPUTED_VALUE"""),7.7747638E7)</f>
        <v>77747638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IFERROR(__xludf.DUMMYFUNCTION("""COMPUTED_VALUE"""),546.16)</f>
        <v>546.16</v>
      </c>
      <c r="D376" s="2">
        <f>IFERROR(__xludf.DUMMYFUNCTION("""COMPUTED_VALUE"""),45839.66666666667)</f>
        <v>45839.66667</v>
      </c>
      <c r="E376" s="1">
        <f>IFERROR(__xludf.DUMMYFUNCTION("""COMPUTED_VALUE"""),565.07)</f>
        <v>565.07</v>
      </c>
      <c r="G376" s="2">
        <f>IFERROR(__xludf.DUMMYFUNCTION("""COMPUTED_VALUE"""),45839.66666666667)</f>
        <v>45839.66667</v>
      </c>
      <c r="H376" s="1">
        <f>IFERROR(__xludf.DUMMYFUNCTION("""COMPUTED_VALUE"""),546.16)</f>
        <v>546.16</v>
      </c>
      <c r="J376" s="2">
        <f>IFERROR(__xludf.DUMMYFUNCTION("""COMPUTED_VALUE"""),45839.66666666667)</f>
        <v>45839.66667</v>
      </c>
      <c r="K376" s="1">
        <f>IFERROR(__xludf.DUMMYFUNCTION("""COMPUTED_VALUE"""),560.57)</f>
        <v>560.57</v>
      </c>
      <c r="M376" s="2">
        <f>IFERROR(__xludf.DUMMYFUNCTION("""COMPUTED_VALUE"""),45839.66666666667)</f>
        <v>45839.66667</v>
      </c>
      <c r="N376" s="1">
        <f>IFERROR(__xludf.DUMMYFUNCTION("""COMPUTED_VALUE"""),9.0913383E7)</f>
        <v>90913383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IFERROR(__xludf.DUMMYFUNCTION("""COMPUTED_VALUE"""),560.37)</f>
        <v>560.37</v>
      </c>
      <c r="D377" s="2">
        <f>IFERROR(__xludf.DUMMYFUNCTION("""COMPUTED_VALUE"""),45840.66666666667)</f>
        <v>45840.66667</v>
      </c>
      <c r="E377" s="1">
        <f>IFERROR(__xludf.DUMMYFUNCTION("""COMPUTED_VALUE"""),566.16)</f>
        <v>566.16</v>
      </c>
      <c r="G377" s="2">
        <f>IFERROR(__xludf.DUMMYFUNCTION("""COMPUTED_VALUE"""),45840.66666666667)</f>
        <v>45840.66667</v>
      </c>
      <c r="H377" s="1">
        <f>IFERROR(__xludf.DUMMYFUNCTION("""COMPUTED_VALUE"""),558.42)</f>
        <v>558.42</v>
      </c>
      <c r="J377" s="2">
        <f>IFERROR(__xludf.DUMMYFUNCTION("""COMPUTED_VALUE"""),45840.66666666667)</f>
        <v>45840.66667</v>
      </c>
      <c r="K377" s="1">
        <f>IFERROR(__xludf.DUMMYFUNCTION("""COMPUTED_VALUE"""),564.64)</f>
        <v>564.64</v>
      </c>
      <c r="M377" s="2">
        <f>IFERROR(__xludf.DUMMYFUNCTION("""COMPUTED_VALUE"""),45840.66666666667)</f>
        <v>45840.66667</v>
      </c>
      <c r="N377" s="1">
        <f>IFERROR(__xludf.DUMMYFUNCTION("""COMPUTED_VALUE"""),6.722888E7)</f>
        <v>67228880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IFERROR(__xludf.DUMMYFUNCTION("""COMPUTED_VALUE"""),564.99)</f>
        <v>564.99</v>
      </c>
      <c r="D378" s="2">
        <f>IFERROR(__xludf.DUMMYFUNCTION("""COMPUTED_VALUE"""),45841.54166666667)</f>
        <v>45841.54167</v>
      </c>
      <c r="E378" s="1">
        <f>IFERROR(__xludf.DUMMYFUNCTION("""COMPUTED_VALUE"""),564.99)</f>
        <v>564.99</v>
      </c>
      <c r="G378" s="2">
        <f>IFERROR(__xludf.DUMMYFUNCTION("""COMPUTED_VALUE"""),45841.54166666667)</f>
        <v>45841.54167</v>
      </c>
      <c r="H378" s="1">
        <f>IFERROR(__xludf.DUMMYFUNCTION("""COMPUTED_VALUE"""),558.65)</f>
        <v>558.65</v>
      </c>
      <c r="J378" s="2">
        <f>IFERROR(__xludf.DUMMYFUNCTION("""COMPUTED_VALUE"""),45841.54166666667)</f>
        <v>45841.54167</v>
      </c>
      <c r="K378" s="1">
        <f>IFERROR(__xludf.DUMMYFUNCTION("""COMPUTED_VALUE"""),559.58)</f>
        <v>559.58</v>
      </c>
      <c r="M378" s="2">
        <f>IFERROR(__xludf.DUMMYFUNCTION("""COMPUTED_VALUE"""),45841.54166666667)</f>
        <v>45841.54167</v>
      </c>
      <c r="N378" s="1">
        <f>IFERROR(__xludf.DUMMYFUNCTION("""COMPUTED_VALUE"""),3.9026073E7)</f>
        <v>39026073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IFERROR(__xludf.DUMMYFUNCTION("""COMPUTED_VALUE"""),559.15)</f>
        <v>559.15</v>
      </c>
      <c r="D379" s="2">
        <f>IFERROR(__xludf.DUMMYFUNCTION("""COMPUTED_VALUE"""),45845.66666666667)</f>
        <v>45845.66667</v>
      </c>
      <c r="E379" s="1">
        <f>IFERROR(__xludf.DUMMYFUNCTION("""COMPUTED_VALUE"""),559.15)</f>
        <v>559.15</v>
      </c>
      <c r="G379" s="2">
        <f>IFERROR(__xludf.DUMMYFUNCTION("""COMPUTED_VALUE"""),45845.66666666667)</f>
        <v>45845.66667</v>
      </c>
      <c r="H379" s="1">
        <f>IFERROR(__xludf.DUMMYFUNCTION("""COMPUTED_VALUE"""),550.91)</f>
        <v>550.91</v>
      </c>
      <c r="J379" s="2">
        <f>IFERROR(__xludf.DUMMYFUNCTION("""COMPUTED_VALUE"""),45845.66666666667)</f>
        <v>45845.66667</v>
      </c>
      <c r="K379" s="1">
        <f>IFERROR(__xludf.DUMMYFUNCTION("""COMPUTED_VALUE"""),552.61)</f>
        <v>552.61</v>
      </c>
      <c r="M379" s="2">
        <f>IFERROR(__xludf.DUMMYFUNCTION("""COMPUTED_VALUE"""),45845.66666666667)</f>
        <v>45845.66667</v>
      </c>
      <c r="N379" s="1">
        <f>IFERROR(__xludf.DUMMYFUNCTION("""COMPUTED_VALUE"""),6.691657E7)</f>
        <v>66916570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IFERROR(__xludf.DUMMYFUNCTION("""COMPUTED_VALUE"""),551.07)</f>
        <v>551.07</v>
      </c>
      <c r="D380" s="2">
        <f>IFERROR(__xludf.DUMMYFUNCTION("""COMPUTED_VALUE"""),45846.66666666667)</f>
        <v>45846.66667</v>
      </c>
      <c r="E380" s="1">
        <f>IFERROR(__xludf.DUMMYFUNCTION("""COMPUTED_VALUE"""),554.03)</f>
        <v>554.03</v>
      </c>
      <c r="G380" s="2">
        <f>IFERROR(__xludf.DUMMYFUNCTION("""COMPUTED_VALUE"""),45846.66666666667)</f>
        <v>45846.66667</v>
      </c>
      <c r="H380" s="1">
        <f>IFERROR(__xludf.DUMMYFUNCTION("""COMPUTED_VALUE"""),547.03)</f>
        <v>547.03</v>
      </c>
      <c r="J380" s="2">
        <f>IFERROR(__xludf.DUMMYFUNCTION("""COMPUTED_VALUE"""),45846.66666666667)</f>
        <v>45846.66667</v>
      </c>
      <c r="K380" s="1">
        <f>IFERROR(__xludf.DUMMYFUNCTION("""COMPUTED_VALUE"""),550.62)</f>
        <v>550.62</v>
      </c>
      <c r="M380" s="2">
        <f>IFERROR(__xludf.DUMMYFUNCTION("""COMPUTED_VALUE"""),45846.66666666667)</f>
        <v>45846.66667</v>
      </c>
      <c r="N380" s="1">
        <f>IFERROR(__xludf.DUMMYFUNCTION("""COMPUTED_VALUE"""),6.3954402E7)</f>
        <v>63954402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IFERROR(__xludf.DUMMYFUNCTION("""COMPUTED_VALUE"""),551.26)</f>
        <v>551.26</v>
      </c>
      <c r="D381" s="2">
        <f>IFERROR(__xludf.DUMMYFUNCTION("""COMPUTED_VALUE"""),45847.66666666667)</f>
        <v>45847.66667</v>
      </c>
      <c r="E381" s="1">
        <f>IFERROR(__xludf.DUMMYFUNCTION("""COMPUTED_VALUE"""),551.26)</f>
        <v>551.26</v>
      </c>
      <c r="G381" s="2">
        <f>IFERROR(__xludf.DUMMYFUNCTION("""COMPUTED_VALUE"""),45847.66666666667)</f>
        <v>45847.66667</v>
      </c>
      <c r="H381" s="1">
        <f>IFERROR(__xludf.DUMMYFUNCTION("""COMPUTED_VALUE"""),538.98)</f>
        <v>538.98</v>
      </c>
      <c r="J381" s="2">
        <f>IFERROR(__xludf.DUMMYFUNCTION("""COMPUTED_VALUE"""),45847.66666666667)</f>
        <v>45847.66667</v>
      </c>
      <c r="K381" s="1">
        <f>IFERROR(__xludf.DUMMYFUNCTION("""COMPUTED_VALUE"""),542.79)</f>
        <v>542.79</v>
      </c>
      <c r="M381" s="2">
        <f>IFERROR(__xludf.DUMMYFUNCTION("""COMPUTED_VALUE"""),45847.66666666667)</f>
        <v>45847.66667</v>
      </c>
      <c r="N381" s="1">
        <f>IFERROR(__xludf.DUMMYFUNCTION("""COMPUTED_VALUE"""),7.3141098E7)</f>
        <v>73141098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IFERROR(__xludf.DUMMYFUNCTION("""COMPUTED_VALUE"""),539.34)</f>
        <v>539.34</v>
      </c>
      <c r="D382" s="2">
        <f>IFERROR(__xludf.DUMMYFUNCTION("""COMPUTED_VALUE"""),45848.66666666667)</f>
        <v>45848.66667</v>
      </c>
      <c r="E382" s="1">
        <f>IFERROR(__xludf.DUMMYFUNCTION("""COMPUTED_VALUE"""),546.32)</f>
        <v>546.32</v>
      </c>
      <c r="G382" s="2">
        <f>IFERROR(__xludf.DUMMYFUNCTION("""COMPUTED_VALUE"""),45848.66666666667)</f>
        <v>45848.66667</v>
      </c>
      <c r="H382" s="1">
        <f>IFERROR(__xludf.DUMMYFUNCTION("""COMPUTED_VALUE"""),534.39)</f>
        <v>534.39</v>
      </c>
      <c r="J382" s="2">
        <f>IFERROR(__xludf.DUMMYFUNCTION("""COMPUTED_VALUE"""),45848.66666666667)</f>
        <v>45848.66667</v>
      </c>
      <c r="K382" s="1">
        <f>IFERROR(__xludf.DUMMYFUNCTION("""COMPUTED_VALUE"""),544.26)</f>
        <v>544.26</v>
      </c>
      <c r="M382" s="2">
        <f>IFERROR(__xludf.DUMMYFUNCTION("""COMPUTED_VALUE"""),45848.66666666667)</f>
        <v>45848.66667</v>
      </c>
      <c r="N382" s="1">
        <f>IFERROR(__xludf.DUMMYFUNCTION("""COMPUTED_VALUE"""),9.8641673E7)</f>
        <v>98641673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IFERROR(__xludf.DUMMYFUNCTION("""COMPUTED_VALUE"""),541.92)</f>
        <v>541.92</v>
      </c>
      <c r="D383" s="2">
        <f>IFERROR(__xludf.DUMMYFUNCTION("""COMPUTED_VALUE"""),45849.66666666667)</f>
        <v>45849.66667</v>
      </c>
      <c r="E383" s="1">
        <f>IFERROR(__xludf.DUMMYFUNCTION("""COMPUTED_VALUE"""),546.13)</f>
        <v>546.13</v>
      </c>
      <c r="G383" s="2">
        <f>IFERROR(__xludf.DUMMYFUNCTION("""COMPUTED_VALUE"""),45849.66666666667)</f>
        <v>45849.66667</v>
      </c>
      <c r="H383" s="1">
        <f>IFERROR(__xludf.DUMMYFUNCTION("""COMPUTED_VALUE"""),536.95)</f>
        <v>536.95</v>
      </c>
      <c r="J383" s="2">
        <f>IFERROR(__xludf.DUMMYFUNCTION("""COMPUTED_VALUE"""),45849.66666666667)</f>
        <v>45849.66667</v>
      </c>
      <c r="K383" s="1">
        <f>IFERROR(__xludf.DUMMYFUNCTION("""COMPUTED_VALUE"""),544.66)</f>
        <v>544.66</v>
      </c>
      <c r="M383" s="2">
        <f>IFERROR(__xludf.DUMMYFUNCTION("""COMPUTED_VALUE"""),45849.66666666667)</f>
        <v>45849.66667</v>
      </c>
      <c r="N383" s="1">
        <f>IFERROR(__xludf.DUMMYFUNCTION("""COMPUTED_VALUE"""),1.2022143E8)</f>
        <v>120221430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IFERROR(__xludf.DUMMYFUNCTION("""COMPUTED_VALUE"""),544.54)</f>
        <v>544.54</v>
      </c>
      <c r="D384" s="2">
        <f>IFERROR(__xludf.DUMMYFUNCTION("""COMPUTED_VALUE"""),45852.66666666667)</f>
        <v>45852.66667</v>
      </c>
      <c r="E384" s="1">
        <f>IFERROR(__xludf.DUMMYFUNCTION("""COMPUTED_VALUE"""),546.23)</f>
        <v>546.23</v>
      </c>
      <c r="G384" s="2">
        <f>IFERROR(__xludf.DUMMYFUNCTION("""COMPUTED_VALUE"""),45852.66666666667)</f>
        <v>45852.66667</v>
      </c>
      <c r="H384" s="1">
        <f>IFERROR(__xludf.DUMMYFUNCTION("""COMPUTED_VALUE"""),541.59)</f>
        <v>541.59</v>
      </c>
      <c r="J384" s="2">
        <f>IFERROR(__xludf.DUMMYFUNCTION("""COMPUTED_VALUE"""),45852.66666666667)</f>
        <v>45852.66667</v>
      </c>
      <c r="K384" s="1">
        <f>IFERROR(__xludf.DUMMYFUNCTION("""COMPUTED_VALUE"""),545.82)</f>
        <v>545.82</v>
      </c>
      <c r="M384" s="2">
        <f>IFERROR(__xludf.DUMMYFUNCTION("""COMPUTED_VALUE"""),45852.66666666667)</f>
        <v>45852.66667</v>
      </c>
      <c r="N384" s="1">
        <f>IFERROR(__xludf.DUMMYFUNCTION("""COMPUTED_VALUE"""),9.2919814E7)</f>
        <v>92919814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IFERROR(__xludf.DUMMYFUNCTION("""COMPUTED_VALUE"""),545.53)</f>
        <v>545.53</v>
      </c>
      <c r="D385" s="2">
        <f>IFERROR(__xludf.DUMMYFUNCTION("""COMPUTED_VALUE"""),45853.66666666667)</f>
        <v>45853.66667</v>
      </c>
      <c r="E385" s="1">
        <f>IFERROR(__xludf.DUMMYFUNCTION("""COMPUTED_VALUE"""),545.78)</f>
        <v>545.78</v>
      </c>
      <c r="G385" s="2">
        <f>IFERROR(__xludf.DUMMYFUNCTION("""COMPUTED_VALUE"""),45853.66666666667)</f>
        <v>45853.66667</v>
      </c>
      <c r="H385" s="1">
        <f>IFERROR(__xludf.DUMMYFUNCTION("""COMPUTED_VALUE"""),537.26)</f>
        <v>537.26</v>
      </c>
      <c r="J385" s="2">
        <f>IFERROR(__xludf.DUMMYFUNCTION("""COMPUTED_VALUE"""),45853.66666666667)</f>
        <v>45853.66667</v>
      </c>
      <c r="K385" s="1">
        <f>IFERROR(__xludf.DUMMYFUNCTION("""COMPUTED_VALUE"""),537.33)</f>
        <v>537.33</v>
      </c>
      <c r="M385" s="2">
        <f>IFERROR(__xludf.DUMMYFUNCTION("""COMPUTED_VALUE"""),45853.66666666667)</f>
        <v>45853.66667</v>
      </c>
      <c r="N385" s="1">
        <f>IFERROR(__xludf.DUMMYFUNCTION("""COMPUTED_VALUE"""),7.473834E7)</f>
        <v>74738340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IFERROR(__xludf.DUMMYFUNCTION("""COMPUTED_VALUE"""),537.63)</f>
        <v>537.63</v>
      </c>
      <c r="D386" s="2">
        <f>IFERROR(__xludf.DUMMYFUNCTION("""COMPUTED_VALUE"""),45854.66666666667)</f>
        <v>45854.66667</v>
      </c>
      <c r="E386" s="1">
        <f>IFERROR(__xludf.DUMMYFUNCTION("""COMPUTED_VALUE"""),543.41)</f>
        <v>543.41</v>
      </c>
      <c r="G386" s="2">
        <f>IFERROR(__xludf.DUMMYFUNCTION("""COMPUTED_VALUE"""),45854.66666666667)</f>
        <v>45854.66667</v>
      </c>
      <c r="H386" s="1">
        <f>IFERROR(__xludf.DUMMYFUNCTION("""COMPUTED_VALUE"""),535.81)</f>
        <v>535.81</v>
      </c>
      <c r="J386" s="2">
        <f>IFERROR(__xludf.DUMMYFUNCTION("""COMPUTED_VALUE"""),45854.66666666667)</f>
        <v>45854.66667</v>
      </c>
      <c r="K386" s="1">
        <f>IFERROR(__xludf.DUMMYFUNCTION("""COMPUTED_VALUE"""),543.05)</f>
        <v>543.05</v>
      </c>
      <c r="M386" s="2">
        <f>IFERROR(__xludf.DUMMYFUNCTION("""COMPUTED_VALUE"""),45854.66666666667)</f>
        <v>45854.66667</v>
      </c>
      <c r="N386" s="1">
        <f>IFERROR(__xludf.DUMMYFUNCTION("""COMPUTED_VALUE"""),6.8216617E7)</f>
        <v>68216617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IFERROR(__xludf.DUMMYFUNCTION("""COMPUTED_VALUE"""),545.91)</f>
        <v>545.91</v>
      </c>
      <c r="D387" s="2">
        <f>IFERROR(__xludf.DUMMYFUNCTION("""COMPUTED_VALUE"""),45855.66666666667)</f>
        <v>45855.66667</v>
      </c>
      <c r="E387" s="1">
        <f>IFERROR(__xludf.DUMMYFUNCTION("""COMPUTED_VALUE"""),553.71)</f>
        <v>553.71</v>
      </c>
      <c r="G387" s="2">
        <f>IFERROR(__xludf.DUMMYFUNCTION("""COMPUTED_VALUE"""),45855.66666666667)</f>
        <v>45855.66667</v>
      </c>
      <c r="H387" s="1">
        <f>IFERROR(__xludf.DUMMYFUNCTION("""COMPUTED_VALUE"""),545.91)</f>
        <v>545.91</v>
      </c>
      <c r="J387" s="2">
        <f>IFERROR(__xludf.DUMMYFUNCTION("""COMPUTED_VALUE"""),45855.66666666667)</f>
        <v>45855.66667</v>
      </c>
      <c r="K387" s="1">
        <f>IFERROR(__xludf.DUMMYFUNCTION("""COMPUTED_VALUE"""),553.49)</f>
        <v>553.49</v>
      </c>
      <c r="M387" s="2">
        <f>IFERROR(__xludf.DUMMYFUNCTION("""COMPUTED_VALUE"""),45855.66666666667)</f>
        <v>45855.66667</v>
      </c>
      <c r="N387" s="1">
        <f>IFERROR(__xludf.DUMMYFUNCTION("""COMPUTED_VALUE"""),7.1161688E7)</f>
        <v>71161688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IFERROR(__xludf.DUMMYFUNCTION("""COMPUTED_VALUE"""),554.05)</f>
        <v>554.05</v>
      </c>
      <c r="D388" s="2">
        <f>IFERROR(__xludf.DUMMYFUNCTION("""COMPUTED_VALUE"""),45856.66666666667)</f>
        <v>45856.66667</v>
      </c>
      <c r="E388" s="1">
        <f>IFERROR(__xludf.DUMMYFUNCTION("""COMPUTED_VALUE"""),556.58)</f>
        <v>556.58</v>
      </c>
      <c r="G388" s="2">
        <f>IFERROR(__xludf.DUMMYFUNCTION("""COMPUTED_VALUE"""),45856.66666666667)</f>
        <v>45856.66667</v>
      </c>
      <c r="H388" s="1">
        <f>IFERROR(__xludf.DUMMYFUNCTION("""COMPUTED_VALUE"""),550.42)</f>
        <v>550.42</v>
      </c>
      <c r="J388" s="2">
        <f>IFERROR(__xludf.DUMMYFUNCTION("""COMPUTED_VALUE"""),45856.66666666667)</f>
        <v>45856.66667</v>
      </c>
      <c r="K388" s="1">
        <f>IFERROR(__xludf.DUMMYFUNCTION("""COMPUTED_VALUE"""),550.86)</f>
        <v>550.86</v>
      </c>
      <c r="M388" s="2">
        <f>IFERROR(__xludf.DUMMYFUNCTION("""COMPUTED_VALUE"""),45856.66666666667)</f>
        <v>45856.66667</v>
      </c>
      <c r="N388" s="1">
        <f>IFERROR(__xludf.DUMMYFUNCTION("""COMPUTED_VALUE"""),6.5672251E7)</f>
        <v>65672251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IFERROR(__xludf.DUMMYFUNCTION("""COMPUTED_VALUE"""),551.68)</f>
        <v>551.68</v>
      </c>
      <c r="D389" s="2">
        <f>IFERROR(__xludf.DUMMYFUNCTION("""COMPUTED_VALUE"""),45859.66666666667)</f>
        <v>45859.66667</v>
      </c>
      <c r="E389" s="1">
        <f>IFERROR(__xludf.DUMMYFUNCTION("""COMPUTED_VALUE"""),557.32)</f>
        <v>557.32</v>
      </c>
      <c r="G389" s="2">
        <f>IFERROR(__xludf.DUMMYFUNCTION("""COMPUTED_VALUE"""),45859.66666666667)</f>
        <v>45859.66667</v>
      </c>
      <c r="H389" s="1">
        <f>IFERROR(__xludf.DUMMYFUNCTION("""COMPUTED_VALUE"""),547.15)</f>
        <v>547.15</v>
      </c>
      <c r="J389" s="2">
        <f>IFERROR(__xludf.DUMMYFUNCTION("""COMPUTED_VALUE"""),45859.66666666667)</f>
        <v>45859.66667</v>
      </c>
      <c r="K389" s="1">
        <f>IFERROR(__xludf.DUMMYFUNCTION("""COMPUTED_VALUE"""),548.44)</f>
        <v>548.44</v>
      </c>
      <c r="M389" s="2">
        <f>IFERROR(__xludf.DUMMYFUNCTION("""COMPUTED_VALUE"""),45859.66666666667)</f>
        <v>45859.66667</v>
      </c>
      <c r="N389" s="1">
        <f>IFERROR(__xludf.DUMMYFUNCTION("""COMPUTED_VALUE"""),6.9831649E7)</f>
        <v>69831649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IFERROR(__xludf.DUMMYFUNCTION("""COMPUTED_VALUE"""),548.47)</f>
        <v>548.47</v>
      </c>
      <c r="D390" s="2">
        <f>IFERROR(__xludf.DUMMYFUNCTION("""COMPUTED_VALUE"""),45860.66666666667)</f>
        <v>45860.66667</v>
      </c>
      <c r="E390" s="1">
        <f>IFERROR(__xludf.DUMMYFUNCTION("""COMPUTED_VALUE"""),562.7)</f>
        <v>562.7</v>
      </c>
      <c r="G390" s="2">
        <f>IFERROR(__xludf.DUMMYFUNCTION("""COMPUTED_VALUE"""),45860.66666666667)</f>
        <v>45860.66667</v>
      </c>
      <c r="H390" s="1">
        <f>IFERROR(__xludf.DUMMYFUNCTION("""COMPUTED_VALUE"""),548.47)</f>
        <v>548.47</v>
      </c>
      <c r="J390" s="2">
        <f>IFERROR(__xludf.DUMMYFUNCTION("""COMPUTED_VALUE"""),45860.66666666667)</f>
        <v>45860.66667</v>
      </c>
      <c r="K390" s="1">
        <f>IFERROR(__xludf.DUMMYFUNCTION("""COMPUTED_VALUE"""),562.56)</f>
        <v>562.56</v>
      </c>
      <c r="M390" s="2">
        <f>IFERROR(__xludf.DUMMYFUNCTION("""COMPUTED_VALUE"""),45860.66666666667)</f>
        <v>45860.66667</v>
      </c>
      <c r="N390" s="1">
        <f>IFERROR(__xludf.DUMMYFUNCTION("""COMPUTED_VALUE"""),6.9226704E7)</f>
        <v>69226704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IFERROR(__xludf.DUMMYFUNCTION("""COMPUTED_VALUE"""),563.29)</f>
        <v>563.29</v>
      </c>
      <c r="D391" s="2">
        <f>IFERROR(__xludf.DUMMYFUNCTION("""COMPUTED_VALUE"""),45861.66666666667)</f>
        <v>45861.66667</v>
      </c>
      <c r="E391" s="1">
        <f>IFERROR(__xludf.DUMMYFUNCTION("""COMPUTED_VALUE"""),569.95)</f>
        <v>569.95</v>
      </c>
      <c r="G391" s="2">
        <f>IFERROR(__xludf.DUMMYFUNCTION("""COMPUTED_VALUE"""),45861.66666666667)</f>
        <v>45861.66667</v>
      </c>
      <c r="H391" s="1">
        <f>IFERROR(__xludf.DUMMYFUNCTION("""COMPUTED_VALUE"""),562.27)</f>
        <v>562.27</v>
      </c>
      <c r="J391" s="2">
        <f>IFERROR(__xludf.DUMMYFUNCTION("""COMPUTED_VALUE"""),45861.66666666667)</f>
        <v>45861.66667</v>
      </c>
      <c r="K391" s="1">
        <f>IFERROR(__xludf.DUMMYFUNCTION("""COMPUTED_VALUE"""),565.03)</f>
        <v>565.03</v>
      </c>
      <c r="M391" s="2">
        <f>IFERROR(__xludf.DUMMYFUNCTION("""COMPUTED_VALUE"""),45861.66666666667)</f>
        <v>45861.66667</v>
      </c>
      <c r="N391" s="1">
        <f>IFERROR(__xludf.DUMMYFUNCTION("""COMPUTED_VALUE"""),7.2209134E7)</f>
        <v>72209134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IFERROR(__xludf.DUMMYFUNCTION("""COMPUTED_VALUE"""),564.76)</f>
        <v>564.76</v>
      </c>
      <c r="D392" s="2">
        <f>IFERROR(__xludf.DUMMYFUNCTION("""COMPUTED_VALUE"""),45862.66666666667)</f>
        <v>45862.66667</v>
      </c>
      <c r="E392" s="1">
        <f>IFERROR(__xludf.DUMMYFUNCTION("""COMPUTED_VALUE"""),566.64)</f>
        <v>566.64</v>
      </c>
      <c r="G392" s="2">
        <f>IFERROR(__xludf.DUMMYFUNCTION("""COMPUTED_VALUE"""),45862.66666666667)</f>
        <v>45862.66667</v>
      </c>
      <c r="H392" s="1">
        <f>IFERROR(__xludf.DUMMYFUNCTION("""COMPUTED_VALUE"""),561.97)</f>
        <v>561.97</v>
      </c>
      <c r="J392" s="2">
        <f>IFERROR(__xludf.DUMMYFUNCTION("""COMPUTED_VALUE"""),45862.66666666667)</f>
        <v>45862.66667</v>
      </c>
      <c r="K392" s="1">
        <f>IFERROR(__xludf.DUMMYFUNCTION("""COMPUTED_VALUE"""),563.32)</f>
        <v>563.32</v>
      </c>
      <c r="M392" s="2">
        <f>IFERROR(__xludf.DUMMYFUNCTION("""COMPUTED_VALUE"""),45862.66666666667)</f>
        <v>45862.66667</v>
      </c>
      <c r="N392" s="1">
        <f>IFERROR(__xludf.DUMMYFUNCTION("""COMPUTED_VALUE"""),5.4433465E7)</f>
        <v>54433465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IFERROR(__xludf.DUMMYFUNCTION("""COMPUTED_VALUE"""),563.11)</f>
        <v>563.11</v>
      </c>
      <c r="D393" s="2">
        <f>IFERROR(__xludf.DUMMYFUNCTION("""COMPUTED_VALUE"""),45863.66666666667)</f>
        <v>45863.66667</v>
      </c>
      <c r="E393" s="1">
        <f>IFERROR(__xludf.DUMMYFUNCTION("""COMPUTED_VALUE"""),566.35)</f>
        <v>566.35</v>
      </c>
      <c r="G393" s="2">
        <f>IFERROR(__xludf.DUMMYFUNCTION("""COMPUTED_VALUE"""),45863.66666666667)</f>
        <v>45863.66667</v>
      </c>
      <c r="H393" s="1">
        <f>IFERROR(__xludf.DUMMYFUNCTION("""COMPUTED_VALUE"""),560.22)</f>
        <v>560.22</v>
      </c>
      <c r="J393" s="2">
        <f>IFERROR(__xludf.DUMMYFUNCTION("""COMPUTED_VALUE"""),45863.66666666667)</f>
        <v>45863.66667</v>
      </c>
      <c r="K393" s="1">
        <f>IFERROR(__xludf.DUMMYFUNCTION("""COMPUTED_VALUE"""),565.88)</f>
        <v>565.88</v>
      </c>
      <c r="M393" s="2">
        <f>IFERROR(__xludf.DUMMYFUNCTION("""COMPUTED_VALUE"""),45863.66666666667)</f>
        <v>45863.66667</v>
      </c>
      <c r="N393" s="1">
        <f>IFERROR(__xludf.DUMMYFUNCTION("""COMPUTED_VALUE"""),4.8497387E7)</f>
        <v>48497387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IFERROR(__xludf.DUMMYFUNCTION("""COMPUTED_VALUE"""),564.88)</f>
        <v>564.88</v>
      </c>
      <c r="D394" s="2">
        <f>IFERROR(__xludf.DUMMYFUNCTION("""COMPUTED_VALUE"""),45866.66666666667)</f>
        <v>45866.66667</v>
      </c>
      <c r="E394" s="1">
        <f>IFERROR(__xludf.DUMMYFUNCTION("""COMPUTED_VALUE"""),564.88)</f>
        <v>564.88</v>
      </c>
      <c r="G394" s="2">
        <f>IFERROR(__xludf.DUMMYFUNCTION("""COMPUTED_VALUE"""),45866.66666666667)</f>
        <v>45866.66667</v>
      </c>
      <c r="H394" s="1">
        <f>IFERROR(__xludf.DUMMYFUNCTION("""COMPUTED_VALUE"""),556.5)</f>
        <v>556.5</v>
      </c>
      <c r="J394" s="2">
        <f>IFERROR(__xludf.DUMMYFUNCTION("""COMPUTED_VALUE"""),45866.66666666667)</f>
        <v>45866.66667</v>
      </c>
      <c r="K394" s="1">
        <f>IFERROR(__xludf.DUMMYFUNCTION("""COMPUTED_VALUE"""),559.01)</f>
        <v>559.01</v>
      </c>
      <c r="M394" s="2">
        <f>IFERROR(__xludf.DUMMYFUNCTION("""COMPUTED_VALUE"""),45866.66666666667)</f>
        <v>45866.66667</v>
      </c>
      <c r="N394" s="1">
        <f>IFERROR(__xludf.DUMMYFUNCTION("""COMPUTED_VALUE"""),5.8440423E7)</f>
        <v>58440423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IFERROR(__xludf.DUMMYFUNCTION("""COMPUTED_VALUE"""),559.06)</f>
        <v>559.06</v>
      </c>
      <c r="D395" s="2">
        <f>IFERROR(__xludf.DUMMYFUNCTION("""COMPUTED_VALUE"""),45867.66666666667)</f>
        <v>45867.66667</v>
      </c>
      <c r="E395" s="1">
        <f>IFERROR(__xludf.DUMMYFUNCTION("""COMPUTED_VALUE"""),566.42)</f>
        <v>566.42</v>
      </c>
      <c r="G395" s="2">
        <f>IFERROR(__xludf.DUMMYFUNCTION("""COMPUTED_VALUE"""),45867.66666666667)</f>
        <v>45867.66667</v>
      </c>
      <c r="H395" s="1">
        <f>IFERROR(__xludf.DUMMYFUNCTION("""COMPUTED_VALUE"""),558.22)</f>
        <v>558.22</v>
      </c>
      <c r="J395" s="2">
        <f>IFERROR(__xludf.DUMMYFUNCTION("""COMPUTED_VALUE"""),45867.66666666667)</f>
        <v>45867.66667</v>
      </c>
      <c r="K395" s="1">
        <f>IFERROR(__xludf.DUMMYFUNCTION("""COMPUTED_VALUE"""),562.87)</f>
        <v>562.87</v>
      </c>
      <c r="M395" s="2">
        <f>IFERROR(__xludf.DUMMYFUNCTION("""COMPUTED_VALUE"""),45867.66666666667)</f>
        <v>45867.66667</v>
      </c>
      <c r="N395" s="1">
        <f>IFERROR(__xludf.DUMMYFUNCTION("""COMPUTED_VALUE"""),6.4818354E7)</f>
        <v>64818354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IFERROR(__xludf.DUMMYFUNCTION("""COMPUTED_VALUE"""),562.96)</f>
        <v>562.96</v>
      </c>
      <c r="D396" s="2">
        <f>IFERROR(__xludf.DUMMYFUNCTION("""COMPUTED_VALUE"""),45868.66666666667)</f>
        <v>45868.66667</v>
      </c>
      <c r="E396" s="1">
        <f>IFERROR(__xludf.DUMMYFUNCTION("""COMPUTED_VALUE"""),562.96)</f>
        <v>562.96</v>
      </c>
      <c r="G396" s="2">
        <f>IFERROR(__xludf.DUMMYFUNCTION("""COMPUTED_VALUE"""),45868.66666666667)</f>
        <v>45868.66667</v>
      </c>
      <c r="H396" s="1">
        <f>IFERROR(__xludf.DUMMYFUNCTION("""COMPUTED_VALUE"""),546.2)</f>
        <v>546.2</v>
      </c>
      <c r="J396" s="2">
        <f>IFERROR(__xludf.DUMMYFUNCTION("""COMPUTED_VALUE"""),45868.66666666667)</f>
        <v>45868.66667</v>
      </c>
      <c r="K396" s="1">
        <f>IFERROR(__xludf.DUMMYFUNCTION("""COMPUTED_VALUE"""),547.01)</f>
        <v>547.01</v>
      </c>
      <c r="M396" s="2">
        <f>IFERROR(__xludf.DUMMYFUNCTION("""COMPUTED_VALUE"""),45868.66666666667)</f>
        <v>45868.66667</v>
      </c>
      <c r="N396" s="1">
        <f>IFERROR(__xludf.DUMMYFUNCTION("""COMPUTED_VALUE"""),8.8975062E7)</f>
        <v>88975062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IFERROR(__xludf.DUMMYFUNCTION("""COMPUTED_VALUE"""),543.87)</f>
        <v>543.87</v>
      </c>
      <c r="D397" s="2">
        <f>IFERROR(__xludf.DUMMYFUNCTION("""COMPUTED_VALUE"""),45869.66666666667)</f>
        <v>45869.66667</v>
      </c>
      <c r="E397" s="1">
        <f>IFERROR(__xludf.DUMMYFUNCTION("""COMPUTED_VALUE"""),547.18)</f>
        <v>547.18</v>
      </c>
      <c r="G397" s="2">
        <f>IFERROR(__xludf.DUMMYFUNCTION("""COMPUTED_VALUE"""),45869.66666666667)</f>
        <v>45869.66667</v>
      </c>
      <c r="H397" s="1">
        <f>IFERROR(__xludf.DUMMYFUNCTION("""COMPUTED_VALUE"""),540.28)</f>
        <v>540.28</v>
      </c>
      <c r="J397" s="2">
        <f>IFERROR(__xludf.DUMMYFUNCTION("""COMPUTED_VALUE"""),45869.66666666667)</f>
        <v>45869.66667</v>
      </c>
      <c r="K397" s="1">
        <f>IFERROR(__xludf.DUMMYFUNCTION("""COMPUTED_VALUE"""),540.88)</f>
        <v>540.88</v>
      </c>
      <c r="M397" s="2">
        <f>IFERROR(__xludf.DUMMYFUNCTION("""COMPUTED_VALUE"""),45869.66666666667)</f>
        <v>45869.66667</v>
      </c>
      <c r="N397" s="1">
        <f>IFERROR(__xludf.DUMMYFUNCTION("""COMPUTED_VALUE"""),9.4658389E7)</f>
        <v>94658389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IFERROR(__xludf.DUMMYFUNCTION("""COMPUTED_VALUE"""),542.37)</f>
        <v>542.37</v>
      </c>
      <c r="D398" s="2">
        <f>IFERROR(__xludf.DUMMYFUNCTION("""COMPUTED_VALUE"""),45870.66666666667)</f>
        <v>45870.66667</v>
      </c>
      <c r="E398" s="1">
        <f>IFERROR(__xludf.DUMMYFUNCTION("""COMPUTED_VALUE"""),548.44)</f>
        <v>548.44</v>
      </c>
      <c r="G398" s="2">
        <f>IFERROR(__xludf.DUMMYFUNCTION("""COMPUTED_VALUE"""),45870.66666666667)</f>
        <v>45870.66667</v>
      </c>
      <c r="H398" s="1">
        <f>IFERROR(__xludf.DUMMYFUNCTION("""COMPUTED_VALUE"""),539.79)</f>
        <v>539.79</v>
      </c>
      <c r="J398" s="2">
        <f>IFERROR(__xludf.DUMMYFUNCTION("""COMPUTED_VALUE"""),45870.66666666667)</f>
        <v>45870.66667</v>
      </c>
      <c r="K398" s="1">
        <f>IFERROR(__xludf.DUMMYFUNCTION("""COMPUTED_VALUE"""),539.93)</f>
        <v>539.93</v>
      </c>
      <c r="M398" s="2">
        <f>IFERROR(__xludf.DUMMYFUNCTION("""COMPUTED_VALUE"""),45870.66666666667)</f>
        <v>45870.66667</v>
      </c>
      <c r="N398" s="1">
        <f>IFERROR(__xludf.DUMMYFUNCTION("""COMPUTED_VALUE"""),7.0334356E7)</f>
        <v>70334356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IFERROR(__xludf.DUMMYFUNCTION("""COMPUTED_VALUE"""),540.91)</f>
        <v>540.91</v>
      </c>
      <c r="D399" s="2">
        <f>IFERROR(__xludf.DUMMYFUNCTION("""COMPUTED_VALUE"""),45873.66666666667)</f>
        <v>45873.66667</v>
      </c>
      <c r="E399" s="1">
        <f>IFERROR(__xludf.DUMMYFUNCTION("""COMPUTED_VALUE"""),542.38)</f>
        <v>542.38</v>
      </c>
      <c r="G399" s="2">
        <f>IFERROR(__xludf.DUMMYFUNCTION("""COMPUTED_VALUE"""),45873.66666666667)</f>
        <v>45873.66667</v>
      </c>
      <c r="H399" s="1">
        <f>IFERROR(__xludf.DUMMYFUNCTION("""COMPUTED_VALUE"""),537.66)</f>
        <v>537.66</v>
      </c>
      <c r="J399" s="2">
        <f>IFERROR(__xludf.DUMMYFUNCTION("""COMPUTED_VALUE"""),45873.66666666667)</f>
        <v>45873.66667</v>
      </c>
      <c r="K399" s="1">
        <f>IFERROR(__xludf.DUMMYFUNCTION("""COMPUTED_VALUE"""),539.57)</f>
        <v>539.57</v>
      </c>
      <c r="M399" s="2">
        <f>IFERROR(__xludf.DUMMYFUNCTION("""COMPUTED_VALUE"""),45873.66666666667)</f>
        <v>45873.66667</v>
      </c>
      <c r="N399" s="1">
        <f>IFERROR(__xludf.DUMMYFUNCTION("""COMPUTED_VALUE"""),6.5296365E7)</f>
        <v>65296365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IFERROR(__xludf.DUMMYFUNCTION("""COMPUTED_VALUE"""),539.66)</f>
        <v>539.66</v>
      </c>
      <c r="D400" s="2">
        <f>IFERROR(__xludf.DUMMYFUNCTION("""COMPUTED_VALUE"""),45874.66666666667)</f>
        <v>45874.66667</v>
      </c>
      <c r="E400" s="1">
        <f>IFERROR(__xludf.DUMMYFUNCTION("""COMPUTED_VALUE"""),542.48)</f>
        <v>542.48</v>
      </c>
      <c r="G400" s="2">
        <f>IFERROR(__xludf.DUMMYFUNCTION("""COMPUTED_VALUE"""),45874.66666666667)</f>
        <v>45874.66667</v>
      </c>
      <c r="H400" s="1">
        <f>IFERROR(__xludf.DUMMYFUNCTION("""COMPUTED_VALUE"""),535.92)</f>
        <v>535.92</v>
      </c>
      <c r="J400" s="2">
        <f>IFERROR(__xludf.DUMMYFUNCTION("""COMPUTED_VALUE"""),45874.66666666667)</f>
        <v>45874.66667</v>
      </c>
      <c r="K400" s="1">
        <f>IFERROR(__xludf.DUMMYFUNCTION("""COMPUTED_VALUE"""),536.26)</f>
        <v>536.26</v>
      </c>
      <c r="M400" s="2">
        <f>IFERROR(__xludf.DUMMYFUNCTION("""COMPUTED_VALUE"""),45874.66666666667)</f>
        <v>45874.66667</v>
      </c>
      <c r="N400" s="1">
        <f>IFERROR(__xludf.DUMMYFUNCTION("""COMPUTED_VALUE"""),5.703942E7)</f>
        <v>57039420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IFERROR(__xludf.DUMMYFUNCTION("""COMPUTED_VALUE"""),537.16)</f>
        <v>537.16</v>
      </c>
      <c r="D401" s="2">
        <f>IFERROR(__xludf.DUMMYFUNCTION("""COMPUTED_VALUE"""),45875.66666666667)</f>
        <v>45875.66667</v>
      </c>
      <c r="E401" s="1">
        <f>IFERROR(__xludf.DUMMYFUNCTION("""COMPUTED_VALUE"""),539.6)</f>
        <v>539.6</v>
      </c>
      <c r="G401" s="2">
        <f>IFERROR(__xludf.DUMMYFUNCTION("""COMPUTED_VALUE"""),45875.66666666667)</f>
        <v>45875.66667</v>
      </c>
      <c r="H401" s="1">
        <f>IFERROR(__xludf.DUMMYFUNCTION("""COMPUTED_VALUE"""),534.05)</f>
        <v>534.05</v>
      </c>
      <c r="J401" s="2">
        <f>IFERROR(__xludf.DUMMYFUNCTION("""COMPUTED_VALUE"""),45875.66666666667)</f>
        <v>45875.66667</v>
      </c>
      <c r="K401" s="1">
        <f>IFERROR(__xludf.DUMMYFUNCTION("""COMPUTED_VALUE"""),536.13)</f>
        <v>536.13</v>
      </c>
      <c r="M401" s="2">
        <f>IFERROR(__xludf.DUMMYFUNCTION("""COMPUTED_VALUE"""),45875.66666666667)</f>
        <v>45875.66667</v>
      </c>
      <c r="N401" s="1">
        <f>IFERROR(__xludf.DUMMYFUNCTION("""COMPUTED_VALUE"""),5.3818531E7)</f>
        <v>53818531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IFERROR(__xludf.DUMMYFUNCTION("""COMPUTED_VALUE"""),536.88)</f>
        <v>536.88</v>
      </c>
      <c r="D402" s="2">
        <f>IFERROR(__xludf.DUMMYFUNCTION("""COMPUTED_VALUE"""),45876.66666666667)</f>
        <v>45876.66667</v>
      </c>
      <c r="E402" s="1">
        <f>IFERROR(__xludf.DUMMYFUNCTION("""COMPUTED_VALUE"""),542.27)</f>
        <v>542.27</v>
      </c>
      <c r="G402" s="2">
        <f>IFERROR(__xludf.DUMMYFUNCTION("""COMPUTED_VALUE"""),45876.66666666667)</f>
        <v>45876.66667</v>
      </c>
      <c r="H402" s="1">
        <f>IFERROR(__xludf.DUMMYFUNCTION("""COMPUTED_VALUE"""),533.8)</f>
        <v>533.8</v>
      </c>
      <c r="J402" s="2">
        <f>IFERROR(__xludf.DUMMYFUNCTION("""COMPUTED_VALUE"""),45876.66666666667)</f>
        <v>45876.66667</v>
      </c>
      <c r="K402" s="1">
        <f>IFERROR(__xludf.DUMMYFUNCTION("""COMPUTED_VALUE"""),540.31)</f>
        <v>540.31</v>
      </c>
      <c r="M402" s="2">
        <f>IFERROR(__xludf.DUMMYFUNCTION("""COMPUTED_VALUE"""),45876.66666666667)</f>
        <v>45876.66667</v>
      </c>
      <c r="N402" s="1">
        <f>IFERROR(__xludf.DUMMYFUNCTION("""COMPUTED_VALUE"""),5.7540765E7)</f>
        <v>57540765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IFERROR(__xludf.DUMMYFUNCTION("""COMPUTED_VALUE"""),540.49)</f>
        <v>540.49</v>
      </c>
      <c r="D403" s="2">
        <f>IFERROR(__xludf.DUMMYFUNCTION("""COMPUTED_VALUE"""),45877.66666666667)</f>
        <v>45877.66667</v>
      </c>
      <c r="E403" s="1">
        <f>IFERROR(__xludf.DUMMYFUNCTION("""COMPUTED_VALUE"""),541.91)</f>
        <v>541.91</v>
      </c>
      <c r="G403" s="2">
        <f>IFERROR(__xludf.DUMMYFUNCTION("""COMPUTED_VALUE"""),45877.66666666667)</f>
        <v>45877.66667</v>
      </c>
      <c r="H403" s="1">
        <f>IFERROR(__xludf.DUMMYFUNCTION("""COMPUTED_VALUE"""),535.99)</f>
        <v>535.99</v>
      </c>
      <c r="J403" s="2">
        <f>IFERROR(__xludf.DUMMYFUNCTION("""COMPUTED_VALUE"""),45877.66666666667)</f>
        <v>45877.66667</v>
      </c>
      <c r="K403" s="1">
        <f>IFERROR(__xludf.DUMMYFUNCTION("""COMPUTED_VALUE"""),538.23)</f>
        <v>538.23</v>
      </c>
      <c r="M403" s="2">
        <f>IFERROR(__xludf.DUMMYFUNCTION("""COMPUTED_VALUE"""),45877.66666666667)</f>
        <v>45877.66667</v>
      </c>
      <c r="N403" s="1">
        <f>IFERROR(__xludf.DUMMYFUNCTION("""COMPUTED_VALUE"""),4.7595496E7)</f>
        <v>47595496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IFERROR(__xludf.DUMMYFUNCTION("""COMPUTED_VALUE"""),538.3)</f>
        <v>538.3</v>
      </c>
      <c r="D404" s="2">
        <f>IFERROR(__xludf.DUMMYFUNCTION("""COMPUTED_VALUE"""),45880.66666666667)</f>
        <v>45880.66667</v>
      </c>
      <c r="E404" s="1">
        <f>IFERROR(__xludf.DUMMYFUNCTION("""COMPUTED_VALUE"""),540.15)</f>
        <v>540.15</v>
      </c>
      <c r="G404" s="2">
        <f>IFERROR(__xludf.DUMMYFUNCTION("""COMPUTED_VALUE"""),45880.66666666667)</f>
        <v>45880.66667</v>
      </c>
      <c r="H404" s="1">
        <f>IFERROR(__xludf.DUMMYFUNCTION("""COMPUTED_VALUE"""),528.55)</f>
        <v>528.55</v>
      </c>
      <c r="J404" s="2">
        <f>IFERROR(__xludf.DUMMYFUNCTION("""COMPUTED_VALUE"""),45880.66666666667)</f>
        <v>45880.66667</v>
      </c>
      <c r="K404" s="1">
        <f>IFERROR(__xludf.DUMMYFUNCTION("""COMPUTED_VALUE"""),533.21)</f>
        <v>533.21</v>
      </c>
      <c r="M404" s="2">
        <f>IFERROR(__xludf.DUMMYFUNCTION("""COMPUTED_VALUE"""),45880.66666666667)</f>
        <v>45880.66667</v>
      </c>
      <c r="N404" s="1">
        <f>IFERROR(__xludf.DUMMYFUNCTION("""COMPUTED_VALUE"""),6.5867589E7)</f>
        <v>65867589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IFERROR(__xludf.DUMMYFUNCTION("""COMPUTED_VALUE"""),533.5)</f>
        <v>533.5</v>
      </c>
      <c r="D405" s="2">
        <f>IFERROR(__xludf.DUMMYFUNCTION("""COMPUTED_VALUE"""),45881.66666666667)</f>
        <v>45881.66667</v>
      </c>
      <c r="E405" s="1">
        <f>IFERROR(__xludf.DUMMYFUNCTION("""COMPUTED_VALUE"""),536.17)</f>
        <v>536.17</v>
      </c>
      <c r="G405" s="2">
        <f>IFERROR(__xludf.DUMMYFUNCTION("""COMPUTED_VALUE"""),45881.66666666667)</f>
        <v>45881.66667</v>
      </c>
      <c r="H405" s="1">
        <f>IFERROR(__xludf.DUMMYFUNCTION("""COMPUTED_VALUE"""),531.51)</f>
        <v>531.51</v>
      </c>
      <c r="J405" s="2">
        <f>IFERROR(__xludf.DUMMYFUNCTION("""COMPUTED_VALUE"""),45881.66666666667)</f>
        <v>45881.66667</v>
      </c>
      <c r="K405" s="1">
        <f>IFERROR(__xludf.DUMMYFUNCTION("""COMPUTED_VALUE"""),533.32)</f>
        <v>533.32</v>
      </c>
      <c r="M405" s="2">
        <f>IFERROR(__xludf.DUMMYFUNCTION("""COMPUTED_VALUE"""),45881.66666666667)</f>
        <v>45881.66667</v>
      </c>
      <c r="N405" s="1">
        <f>IFERROR(__xludf.DUMMYFUNCTION("""COMPUTED_VALUE"""),6.3534895E7)</f>
        <v>63534895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IFERROR(__xludf.DUMMYFUNCTION("""COMPUTED_VALUE"""),532.98)</f>
        <v>532.98</v>
      </c>
      <c r="D406" s="2">
        <f>IFERROR(__xludf.DUMMYFUNCTION("""COMPUTED_VALUE"""),45882.66666666667)</f>
        <v>45882.66667</v>
      </c>
      <c r="E406" s="1">
        <f>IFERROR(__xludf.DUMMYFUNCTION("""COMPUTED_VALUE"""),542.11)</f>
        <v>542.11</v>
      </c>
      <c r="G406" s="2">
        <f>IFERROR(__xludf.DUMMYFUNCTION("""COMPUTED_VALUE"""),45882.66666666667)</f>
        <v>45882.66667</v>
      </c>
      <c r="H406" s="1">
        <f>IFERROR(__xludf.DUMMYFUNCTION("""COMPUTED_VALUE"""),531.62)</f>
        <v>531.62</v>
      </c>
      <c r="J406" s="2">
        <f>IFERROR(__xludf.DUMMYFUNCTION("""COMPUTED_VALUE"""),45882.66666666667)</f>
        <v>45882.66667</v>
      </c>
      <c r="K406" s="1">
        <f>IFERROR(__xludf.DUMMYFUNCTION("""COMPUTED_VALUE"""),541.17)</f>
        <v>541.17</v>
      </c>
      <c r="M406" s="2">
        <f>IFERROR(__xludf.DUMMYFUNCTION("""COMPUTED_VALUE"""),45882.66666666667)</f>
        <v>45882.66667</v>
      </c>
      <c r="N406" s="1">
        <f>IFERROR(__xludf.DUMMYFUNCTION("""COMPUTED_VALUE"""),5.5744457E7)</f>
        <v>55744457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IFERROR(__xludf.DUMMYFUNCTION("""COMPUTED_VALUE"""),539.97)</f>
        <v>539.97</v>
      </c>
      <c r="D407" s="2">
        <f>IFERROR(__xludf.DUMMYFUNCTION("""COMPUTED_VALUE"""),45883.66666666667)</f>
        <v>45883.66667</v>
      </c>
      <c r="E407" s="1">
        <f>IFERROR(__xludf.DUMMYFUNCTION("""COMPUTED_VALUE"""),539.97)</f>
        <v>539.97</v>
      </c>
      <c r="G407" s="2">
        <f>IFERROR(__xludf.DUMMYFUNCTION("""COMPUTED_VALUE"""),45883.66666666667)</f>
        <v>45883.66667</v>
      </c>
      <c r="H407" s="1">
        <f>IFERROR(__xludf.DUMMYFUNCTION("""COMPUTED_VALUE"""),534.88)</f>
        <v>534.88</v>
      </c>
      <c r="J407" s="2">
        <f>IFERROR(__xludf.DUMMYFUNCTION("""COMPUTED_VALUE"""),45883.66666666667)</f>
        <v>45883.66667</v>
      </c>
      <c r="K407" s="1">
        <f>IFERROR(__xludf.DUMMYFUNCTION("""COMPUTED_VALUE"""),536.5)</f>
        <v>536.5</v>
      </c>
      <c r="M407" s="2">
        <f>IFERROR(__xludf.DUMMYFUNCTION("""COMPUTED_VALUE"""),45883.66666666667)</f>
        <v>45883.66667</v>
      </c>
      <c r="N407" s="1">
        <f>IFERROR(__xludf.DUMMYFUNCTION("""COMPUTED_VALUE"""),5.4160971E7)</f>
        <v>54160971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IFERROR(__xludf.DUMMYFUNCTION("""COMPUTED_VALUE"""),537.03)</f>
        <v>537.03</v>
      </c>
      <c r="D408" s="2">
        <f>IFERROR(__xludf.DUMMYFUNCTION("""COMPUTED_VALUE"""),45884.66666666667)</f>
        <v>45884.66667</v>
      </c>
      <c r="E408" s="1">
        <f>IFERROR(__xludf.DUMMYFUNCTION("""COMPUTED_VALUE"""),538.5)</f>
        <v>538.5</v>
      </c>
      <c r="G408" s="2">
        <f>IFERROR(__xludf.DUMMYFUNCTION("""COMPUTED_VALUE"""),45884.66666666667)</f>
        <v>45884.66667</v>
      </c>
      <c r="H408" s="1">
        <f>IFERROR(__xludf.DUMMYFUNCTION("""COMPUTED_VALUE"""),533.17)</f>
        <v>533.17</v>
      </c>
      <c r="J408" s="2">
        <f>IFERROR(__xludf.DUMMYFUNCTION("""COMPUTED_VALUE"""),45884.66666666667)</f>
        <v>45884.66667</v>
      </c>
      <c r="K408" s="1">
        <f>IFERROR(__xludf.DUMMYFUNCTION("""COMPUTED_VALUE"""),536.69)</f>
        <v>536.69</v>
      </c>
      <c r="M408" s="2">
        <f>IFERROR(__xludf.DUMMYFUNCTION("""COMPUTED_VALUE"""),45884.66666666667)</f>
        <v>45884.66667</v>
      </c>
      <c r="N408" s="1">
        <f>IFERROR(__xludf.DUMMYFUNCTION("""COMPUTED_VALUE"""),5.8131266E7)</f>
        <v>58131266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IFERROR(__xludf.DUMMYFUNCTION("""COMPUTED_VALUE"""),536.84)</f>
        <v>536.84</v>
      </c>
      <c r="D409" s="2">
        <f>IFERROR(__xludf.DUMMYFUNCTION("""COMPUTED_VALUE"""),45887.66666666667)</f>
        <v>45887.66667</v>
      </c>
      <c r="E409" s="1">
        <f>IFERROR(__xludf.DUMMYFUNCTION("""COMPUTED_VALUE"""),537.37)</f>
        <v>537.37</v>
      </c>
      <c r="G409" s="2">
        <f>IFERROR(__xludf.DUMMYFUNCTION("""COMPUTED_VALUE"""),45887.66666666667)</f>
        <v>45887.66667</v>
      </c>
      <c r="H409" s="1">
        <f>IFERROR(__xludf.DUMMYFUNCTION("""COMPUTED_VALUE"""),532.89)</f>
        <v>532.89</v>
      </c>
      <c r="J409" s="2">
        <f>IFERROR(__xludf.DUMMYFUNCTION("""COMPUTED_VALUE"""),45887.66666666667)</f>
        <v>45887.66667</v>
      </c>
      <c r="K409" s="1">
        <f>IFERROR(__xludf.DUMMYFUNCTION("""COMPUTED_VALUE"""),533.83)</f>
        <v>533.83</v>
      </c>
      <c r="M409" s="2">
        <f>IFERROR(__xludf.DUMMYFUNCTION("""COMPUTED_VALUE"""),45887.66666666667)</f>
        <v>45887.66667</v>
      </c>
      <c r="N409" s="1">
        <f>IFERROR(__xludf.DUMMYFUNCTION("""COMPUTED_VALUE"""),5.5528197E7)</f>
        <v>55528197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IFERROR(__xludf.DUMMYFUNCTION("""COMPUTED_VALUE"""),534.85)</f>
        <v>534.85</v>
      </c>
      <c r="D410" s="2">
        <f>IFERROR(__xludf.DUMMYFUNCTION("""COMPUTED_VALUE"""),45888.66666666667)</f>
        <v>45888.66667</v>
      </c>
      <c r="E410" s="1">
        <f>IFERROR(__xludf.DUMMYFUNCTION("""COMPUTED_VALUE"""),540.93)</f>
        <v>540.93</v>
      </c>
      <c r="G410" s="2">
        <f>IFERROR(__xludf.DUMMYFUNCTION("""COMPUTED_VALUE"""),45888.66666666667)</f>
        <v>45888.66667</v>
      </c>
      <c r="H410" s="1">
        <f>IFERROR(__xludf.DUMMYFUNCTION("""COMPUTED_VALUE"""),534.85)</f>
        <v>534.85</v>
      </c>
      <c r="J410" s="2">
        <f>IFERROR(__xludf.DUMMYFUNCTION("""COMPUTED_VALUE"""),45888.66666666667)</f>
        <v>45888.66667</v>
      </c>
      <c r="K410" s="1">
        <f>IFERROR(__xludf.DUMMYFUNCTION("""COMPUTED_VALUE"""),539.62)</f>
        <v>539.62</v>
      </c>
      <c r="M410" s="2">
        <f>IFERROR(__xludf.DUMMYFUNCTION("""COMPUTED_VALUE"""),45888.66666666667)</f>
        <v>45888.66667</v>
      </c>
      <c r="N410" s="1">
        <f>IFERROR(__xludf.DUMMYFUNCTION("""COMPUTED_VALUE"""),5.6307753E7)</f>
        <v>56307753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IFERROR(__xludf.DUMMYFUNCTION("""COMPUTED_VALUE"""),541.76)</f>
        <v>541.76</v>
      </c>
      <c r="D411" s="2">
        <f>IFERROR(__xludf.DUMMYFUNCTION("""COMPUTED_VALUE"""),45889.66666666667)</f>
        <v>45889.66667</v>
      </c>
      <c r="E411" s="1">
        <f>IFERROR(__xludf.DUMMYFUNCTION("""COMPUTED_VALUE"""),549.47)</f>
        <v>549.47</v>
      </c>
      <c r="G411" s="2">
        <f>IFERROR(__xludf.DUMMYFUNCTION("""COMPUTED_VALUE"""),45889.66666666667)</f>
        <v>45889.66667</v>
      </c>
      <c r="H411" s="1">
        <f>IFERROR(__xludf.DUMMYFUNCTION("""COMPUTED_VALUE"""),539.58)</f>
        <v>539.58</v>
      </c>
      <c r="J411" s="2">
        <f>IFERROR(__xludf.DUMMYFUNCTION("""COMPUTED_VALUE"""),45889.66666666667)</f>
        <v>45889.66667</v>
      </c>
      <c r="K411" s="1">
        <f>IFERROR(__xludf.DUMMYFUNCTION("""COMPUTED_VALUE"""),541.13)</f>
        <v>541.13</v>
      </c>
      <c r="M411" s="2">
        <f>IFERROR(__xludf.DUMMYFUNCTION("""COMPUTED_VALUE"""),45889.66666666667)</f>
        <v>45889.66667</v>
      </c>
      <c r="N411" s="1">
        <f>IFERROR(__xludf.DUMMYFUNCTION("""COMPUTED_VALUE"""),5.4880429E7)</f>
        <v>54880429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IFERROR(__xludf.DUMMYFUNCTION("""COMPUTED_VALUE"""),539.4)</f>
        <v>539.4</v>
      </c>
      <c r="D412" s="2">
        <f>IFERROR(__xludf.DUMMYFUNCTION("""COMPUTED_VALUE"""),45890.66666666667)</f>
        <v>45890.66667</v>
      </c>
      <c r="E412" s="1">
        <f>IFERROR(__xludf.DUMMYFUNCTION("""COMPUTED_VALUE"""),541.48)</f>
        <v>541.48</v>
      </c>
      <c r="G412" s="2">
        <f>IFERROR(__xludf.DUMMYFUNCTION("""COMPUTED_VALUE"""),45890.66666666667)</f>
        <v>45890.66667</v>
      </c>
      <c r="H412" s="1">
        <f>IFERROR(__xludf.DUMMYFUNCTION("""COMPUTED_VALUE"""),536.6)</f>
        <v>536.6</v>
      </c>
      <c r="J412" s="2">
        <f>IFERROR(__xludf.DUMMYFUNCTION("""COMPUTED_VALUE"""),45890.66666666667)</f>
        <v>45890.66667</v>
      </c>
      <c r="K412" s="1">
        <f>IFERROR(__xludf.DUMMYFUNCTION("""COMPUTED_VALUE"""),541.03)</f>
        <v>541.03</v>
      </c>
      <c r="M412" s="2">
        <f>IFERROR(__xludf.DUMMYFUNCTION("""COMPUTED_VALUE"""),45890.66666666667)</f>
        <v>45890.66667</v>
      </c>
      <c r="N412" s="1">
        <f>IFERROR(__xludf.DUMMYFUNCTION("""COMPUTED_VALUE"""),4.7671236E7)</f>
        <v>47671236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IFERROR(__xludf.DUMMYFUNCTION("""COMPUTED_VALUE"""),542.54)</f>
        <v>542.54</v>
      </c>
      <c r="D413" s="2">
        <f>IFERROR(__xludf.DUMMYFUNCTION("""COMPUTED_VALUE"""),45891.66666666667)</f>
        <v>45891.66667</v>
      </c>
      <c r="E413" s="1">
        <f>IFERROR(__xludf.DUMMYFUNCTION("""COMPUTED_VALUE"""),548.92)</f>
        <v>548.92</v>
      </c>
      <c r="G413" s="2">
        <f>IFERROR(__xludf.DUMMYFUNCTION("""COMPUTED_VALUE"""),45891.66666666667)</f>
        <v>45891.66667</v>
      </c>
      <c r="H413" s="1">
        <f>IFERROR(__xludf.DUMMYFUNCTION("""COMPUTED_VALUE"""),542.54)</f>
        <v>542.54</v>
      </c>
      <c r="J413" s="2">
        <f>IFERROR(__xludf.DUMMYFUNCTION("""COMPUTED_VALUE"""),45891.66666666667)</f>
        <v>45891.66667</v>
      </c>
      <c r="K413" s="1">
        <f>IFERROR(__xludf.DUMMYFUNCTION("""COMPUTED_VALUE"""),547.49)</f>
        <v>547.49</v>
      </c>
      <c r="M413" s="2">
        <f>IFERROR(__xludf.DUMMYFUNCTION("""COMPUTED_VALUE"""),45891.66666666667)</f>
        <v>45891.66667</v>
      </c>
      <c r="N413" s="1">
        <f>IFERROR(__xludf.DUMMYFUNCTION("""COMPUTED_VALUE"""),5.8721154E7)</f>
        <v>58721154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IFERROR(__xludf.DUMMYFUNCTION("""COMPUTED_VALUE"""),546.72)</f>
        <v>546.72</v>
      </c>
      <c r="D414" s="2">
        <f>IFERROR(__xludf.DUMMYFUNCTION("""COMPUTED_VALUE"""),45894.66666666667)</f>
        <v>45894.66667</v>
      </c>
      <c r="E414" s="1">
        <f>IFERROR(__xludf.DUMMYFUNCTION("""COMPUTED_VALUE"""),546.72)</f>
        <v>546.72</v>
      </c>
      <c r="G414" s="2">
        <f>IFERROR(__xludf.DUMMYFUNCTION("""COMPUTED_VALUE"""),45894.66666666667)</f>
        <v>45894.66667</v>
      </c>
      <c r="H414" s="1">
        <f>IFERROR(__xludf.DUMMYFUNCTION("""COMPUTED_VALUE"""),538.69)</f>
        <v>538.69</v>
      </c>
      <c r="J414" s="2">
        <f>IFERROR(__xludf.DUMMYFUNCTION("""COMPUTED_VALUE"""),45894.66666666667)</f>
        <v>45894.66667</v>
      </c>
      <c r="K414" s="1">
        <f>IFERROR(__xludf.DUMMYFUNCTION("""COMPUTED_VALUE"""),538.75)</f>
        <v>538.75</v>
      </c>
      <c r="M414" s="2">
        <f>IFERROR(__xludf.DUMMYFUNCTION("""COMPUTED_VALUE"""),45894.66666666667)</f>
        <v>45894.66667</v>
      </c>
      <c r="N414" s="1">
        <f>IFERROR(__xludf.DUMMYFUNCTION("""COMPUTED_VALUE"""),5.1808879E7)</f>
        <v>51808879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IFERROR(__xludf.DUMMYFUNCTION("""COMPUTED_VALUE"""),538.24)</f>
        <v>538.24</v>
      </c>
      <c r="D415" s="2">
        <f>IFERROR(__xludf.DUMMYFUNCTION("""COMPUTED_VALUE"""),45895.66666666667)</f>
        <v>45895.66667</v>
      </c>
      <c r="E415" s="1">
        <f>IFERROR(__xludf.DUMMYFUNCTION("""COMPUTED_VALUE"""),538.66)</f>
        <v>538.66</v>
      </c>
      <c r="G415" s="2">
        <f>IFERROR(__xludf.DUMMYFUNCTION("""COMPUTED_VALUE"""),45895.66666666667)</f>
        <v>45895.66667</v>
      </c>
      <c r="H415" s="1">
        <f>IFERROR(__xludf.DUMMYFUNCTION("""COMPUTED_VALUE"""),535.22)</f>
        <v>535.22</v>
      </c>
      <c r="J415" s="2">
        <f>IFERROR(__xludf.DUMMYFUNCTION("""COMPUTED_VALUE"""),45895.66666666667)</f>
        <v>45895.66667</v>
      </c>
      <c r="K415" s="1">
        <f>IFERROR(__xludf.DUMMYFUNCTION("""COMPUTED_VALUE"""),538.32)</f>
        <v>538.32</v>
      </c>
      <c r="M415" s="2">
        <f>IFERROR(__xludf.DUMMYFUNCTION("""COMPUTED_VALUE"""),45895.66666666667)</f>
        <v>45895.66667</v>
      </c>
      <c r="N415" s="1">
        <f>IFERROR(__xludf.DUMMYFUNCTION("""COMPUTED_VALUE"""),1.43854717E8)</f>
        <v>143854717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IFERROR(__xludf.DUMMYFUNCTION("""COMPUTED_VALUE"""),534.86)</f>
        <v>534.86</v>
      </c>
      <c r="D416" s="2">
        <f>IFERROR(__xludf.DUMMYFUNCTION("""COMPUTED_VALUE"""),45896.66666666667)</f>
        <v>45896.66667</v>
      </c>
      <c r="E416" s="1">
        <f>IFERROR(__xludf.DUMMYFUNCTION("""COMPUTED_VALUE"""),538.17)</f>
        <v>538.17</v>
      </c>
      <c r="G416" s="2">
        <f>IFERROR(__xludf.DUMMYFUNCTION("""COMPUTED_VALUE"""),45896.66666666667)</f>
        <v>45896.66667</v>
      </c>
      <c r="H416" s="1">
        <f>IFERROR(__xludf.DUMMYFUNCTION("""COMPUTED_VALUE"""),533.95)</f>
        <v>533.95</v>
      </c>
      <c r="J416" s="2">
        <f>IFERROR(__xludf.DUMMYFUNCTION("""COMPUTED_VALUE"""),45896.66666666667)</f>
        <v>45896.66667</v>
      </c>
      <c r="K416" s="1">
        <f>IFERROR(__xludf.DUMMYFUNCTION("""COMPUTED_VALUE"""),537.45)</f>
        <v>537.45</v>
      </c>
      <c r="M416" s="2">
        <f>IFERROR(__xludf.DUMMYFUNCTION("""COMPUTED_VALUE"""),45896.66666666667)</f>
        <v>45896.66667</v>
      </c>
      <c r="N416" s="1">
        <f>IFERROR(__xludf.DUMMYFUNCTION("""COMPUTED_VALUE"""),6.2759654E7)</f>
        <v>62759654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IFERROR(__xludf.DUMMYFUNCTION("""COMPUTED_VALUE"""),534.99)</f>
        <v>534.99</v>
      </c>
      <c r="D417" s="2">
        <f>IFERROR(__xludf.DUMMYFUNCTION("""COMPUTED_VALUE"""),45897.66666666667)</f>
        <v>45897.66667</v>
      </c>
      <c r="E417" s="1">
        <f>IFERROR(__xludf.DUMMYFUNCTION("""COMPUTED_VALUE"""),534.99)</f>
        <v>534.99</v>
      </c>
      <c r="G417" s="2">
        <f>IFERROR(__xludf.DUMMYFUNCTION("""COMPUTED_VALUE"""),45897.66666666667)</f>
        <v>45897.66667</v>
      </c>
      <c r="H417" s="1">
        <f>IFERROR(__xludf.DUMMYFUNCTION("""COMPUTED_VALUE"""),526.36)</f>
        <v>526.36</v>
      </c>
      <c r="J417" s="2">
        <f>IFERROR(__xludf.DUMMYFUNCTION("""COMPUTED_VALUE"""),45897.66666666667)</f>
        <v>45897.66667</v>
      </c>
      <c r="K417" s="1">
        <f>IFERROR(__xludf.DUMMYFUNCTION("""COMPUTED_VALUE"""),530.08)</f>
        <v>530.08</v>
      </c>
      <c r="M417" s="2">
        <f>IFERROR(__xludf.DUMMYFUNCTION("""COMPUTED_VALUE"""),45897.66666666667)</f>
        <v>45897.66667</v>
      </c>
      <c r="N417" s="1">
        <f>IFERROR(__xludf.DUMMYFUNCTION("""COMPUTED_VALUE"""),8.0603185E7)</f>
        <v>80603185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IFERROR(__xludf.DUMMYFUNCTION("""COMPUTED_VALUE"""),529.78)</f>
        <v>529.78</v>
      </c>
      <c r="D418" s="2">
        <f>IFERROR(__xludf.DUMMYFUNCTION("""COMPUTED_VALUE"""),45898.66666666667)</f>
        <v>45898.66667</v>
      </c>
      <c r="E418" s="1">
        <f>IFERROR(__xludf.DUMMYFUNCTION("""COMPUTED_VALUE"""),536.35)</f>
        <v>536.35</v>
      </c>
      <c r="G418" s="2">
        <f>IFERROR(__xludf.DUMMYFUNCTION("""COMPUTED_VALUE"""),45898.66666666667)</f>
        <v>45898.66667</v>
      </c>
      <c r="H418" s="1">
        <f>IFERROR(__xludf.DUMMYFUNCTION("""COMPUTED_VALUE"""),529.78)</f>
        <v>529.78</v>
      </c>
      <c r="J418" s="2">
        <f>IFERROR(__xludf.DUMMYFUNCTION("""COMPUTED_VALUE"""),45898.66666666667)</f>
        <v>45898.66667</v>
      </c>
      <c r="K418" s="1">
        <f>IFERROR(__xludf.DUMMYFUNCTION("""COMPUTED_VALUE"""),535.87)</f>
        <v>535.87</v>
      </c>
      <c r="M418" s="2">
        <f>IFERROR(__xludf.DUMMYFUNCTION("""COMPUTED_VALUE"""),45898.66666666667)</f>
        <v>45898.66667</v>
      </c>
      <c r="N418" s="1">
        <f>IFERROR(__xludf.DUMMYFUNCTION("""COMPUTED_VALUE"""),7.4080233E7)</f>
        <v>74080233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IFERROR(__xludf.DUMMYFUNCTION("""COMPUTED_VALUE"""),536.32)</f>
        <v>536.32</v>
      </c>
      <c r="D419" s="2">
        <f>IFERROR(__xludf.DUMMYFUNCTION("""COMPUTED_VALUE"""),45902.66666666667)</f>
        <v>45902.66667</v>
      </c>
      <c r="E419" s="1">
        <f>IFERROR(__xludf.DUMMYFUNCTION("""COMPUTED_VALUE"""),538.86)</f>
        <v>538.86</v>
      </c>
      <c r="G419" s="2">
        <f>IFERROR(__xludf.DUMMYFUNCTION("""COMPUTED_VALUE"""),45902.66666666667)</f>
        <v>45902.66667</v>
      </c>
      <c r="H419" s="1">
        <f>IFERROR(__xludf.DUMMYFUNCTION("""COMPUTED_VALUE"""),528.66)</f>
        <v>528.66</v>
      </c>
      <c r="J419" s="2">
        <f>IFERROR(__xludf.DUMMYFUNCTION("""COMPUTED_VALUE"""),45902.66666666667)</f>
        <v>45902.66667</v>
      </c>
      <c r="K419" s="1">
        <f>IFERROR(__xludf.DUMMYFUNCTION("""COMPUTED_VALUE"""),531.24)</f>
        <v>531.24</v>
      </c>
      <c r="M419" s="2">
        <f>IFERROR(__xludf.DUMMYFUNCTION("""COMPUTED_VALUE"""),45902.66666666667)</f>
        <v>45902.66667</v>
      </c>
      <c r="N419" s="1">
        <f>IFERROR(__xludf.DUMMYFUNCTION("""COMPUTED_VALUE"""),1.04149024E8)</f>
        <v>104149024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IFERROR(__xludf.DUMMYFUNCTION("""COMPUTED_VALUE"""),530.83)</f>
        <v>530.83</v>
      </c>
      <c r="D420" s="2">
        <f>IFERROR(__xludf.DUMMYFUNCTION("""COMPUTED_VALUE"""),45903.66666666667)</f>
        <v>45903.66667</v>
      </c>
      <c r="E420" s="1">
        <f>IFERROR(__xludf.DUMMYFUNCTION("""COMPUTED_VALUE"""),534.36)</f>
        <v>534.36</v>
      </c>
      <c r="G420" s="2">
        <f>IFERROR(__xludf.DUMMYFUNCTION("""COMPUTED_VALUE"""),45903.66666666667)</f>
        <v>45903.66667</v>
      </c>
      <c r="H420" s="1">
        <f>IFERROR(__xludf.DUMMYFUNCTION("""COMPUTED_VALUE"""),524.18)</f>
        <v>524.18</v>
      </c>
      <c r="J420" s="2">
        <f>IFERROR(__xludf.DUMMYFUNCTION("""COMPUTED_VALUE"""),45903.66666666667)</f>
        <v>45903.66667</v>
      </c>
      <c r="K420" s="1">
        <f>IFERROR(__xludf.DUMMYFUNCTION("""COMPUTED_VALUE"""),534.0)</f>
        <v>534</v>
      </c>
      <c r="M420" s="2">
        <f>IFERROR(__xludf.DUMMYFUNCTION("""COMPUTED_VALUE"""),45903.66666666667)</f>
        <v>45903.66667</v>
      </c>
      <c r="N420" s="1">
        <f>IFERROR(__xludf.DUMMYFUNCTION("""COMPUTED_VALUE"""),8.2923123E7)</f>
        <v>82923123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IFERROR(__xludf.DUMMYFUNCTION("""COMPUTED_VALUE"""),534.5)</f>
        <v>534.5</v>
      </c>
      <c r="D421" s="2">
        <f>IFERROR(__xludf.DUMMYFUNCTION("""COMPUTED_VALUE"""),45904.66666666667)</f>
        <v>45904.66667</v>
      </c>
      <c r="E421" s="1">
        <f>IFERROR(__xludf.DUMMYFUNCTION("""COMPUTED_VALUE"""),537.14)</f>
        <v>537.14</v>
      </c>
      <c r="G421" s="2">
        <f>IFERROR(__xludf.DUMMYFUNCTION("""COMPUTED_VALUE"""),45904.66666666667)</f>
        <v>45904.66667</v>
      </c>
      <c r="H421" s="1">
        <f>IFERROR(__xludf.DUMMYFUNCTION("""COMPUTED_VALUE"""),531.25)</f>
        <v>531.25</v>
      </c>
      <c r="J421" s="2">
        <f>IFERROR(__xludf.DUMMYFUNCTION("""COMPUTED_VALUE"""),45904.66666666667)</f>
        <v>45904.66667</v>
      </c>
      <c r="K421" s="1">
        <f>IFERROR(__xludf.DUMMYFUNCTION("""COMPUTED_VALUE"""),532.33)</f>
        <v>532.33</v>
      </c>
      <c r="M421" s="2">
        <f>IFERROR(__xludf.DUMMYFUNCTION("""COMPUTED_VALUE"""),45904.66666666667)</f>
        <v>45904.66667</v>
      </c>
      <c r="N421" s="1">
        <f>IFERROR(__xludf.DUMMYFUNCTION("""COMPUTED_VALUE"""),6.1572544E7)</f>
        <v>61572544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IFERROR(__xludf.DUMMYFUNCTION("""COMPUTED_VALUE"""),532.72)</f>
        <v>532.72</v>
      </c>
      <c r="D422" s="2">
        <f>IFERROR(__xludf.DUMMYFUNCTION("""COMPUTED_VALUE"""),45905.66666666667)</f>
        <v>45905.66667</v>
      </c>
      <c r="E422" s="1">
        <f>IFERROR(__xludf.DUMMYFUNCTION("""COMPUTED_VALUE"""),542.82)</f>
        <v>542.82</v>
      </c>
      <c r="G422" s="2">
        <f>IFERROR(__xludf.DUMMYFUNCTION("""COMPUTED_VALUE"""),45905.66666666667)</f>
        <v>45905.66667</v>
      </c>
      <c r="H422" s="1">
        <f>IFERROR(__xludf.DUMMYFUNCTION("""COMPUTED_VALUE"""),532.4)</f>
        <v>532.4</v>
      </c>
      <c r="J422" s="2">
        <f>IFERROR(__xludf.DUMMYFUNCTION("""COMPUTED_VALUE"""),45905.66666666667)</f>
        <v>45905.66667</v>
      </c>
      <c r="K422" s="1">
        <f>IFERROR(__xludf.DUMMYFUNCTION("""COMPUTED_VALUE"""),538.66)</f>
        <v>538.66</v>
      </c>
      <c r="M422" s="2">
        <f>IFERROR(__xludf.DUMMYFUNCTION("""COMPUTED_VALUE"""),45905.66666666667)</f>
        <v>45905.66667</v>
      </c>
      <c r="N422" s="1">
        <f>IFERROR(__xludf.DUMMYFUNCTION("""COMPUTED_VALUE"""),6.6151086E7)</f>
        <v>66151086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IFERROR(__xludf.DUMMYFUNCTION("""COMPUTED_VALUE"""),538.17)</f>
        <v>538.17</v>
      </c>
      <c r="D423" s="2">
        <f>IFERROR(__xludf.DUMMYFUNCTION("""COMPUTED_VALUE"""),45908.66666666667)</f>
        <v>45908.66667</v>
      </c>
      <c r="E423" s="1">
        <f>IFERROR(__xludf.DUMMYFUNCTION("""COMPUTED_VALUE"""),538.17)</f>
        <v>538.17</v>
      </c>
      <c r="G423" s="2">
        <f>IFERROR(__xludf.DUMMYFUNCTION("""COMPUTED_VALUE"""),45908.66666666667)</f>
        <v>45908.66667</v>
      </c>
      <c r="H423" s="1">
        <f>IFERROR(__xludf.DUMMYFUNCTION("""COMPUTED_VALUE"""),531.44)</f>
        <v>531.44</v>
      </c>
      <c r="J423" s="2">
        <f>IFERROR(__xludf.DUMMYFUNCTION("""COMPUTED_VALUE"""),45908.66666666667)</f>
        <v>45908.66667</v>
      </c>
      <c r="K423" s="1">
        <f>IFERROR(__xludf.DUMMYFUNCTION("""COMPUTED_VALUE"""),537.37)</f>
        <v>537.37</v>
      </c>
      <c r="M423" s="2">
        <f>IFERROR(__xludf.DUMMYFUNCTION("""COMPUTED_VALUE"""),45908.66666666667)</f>
        <v>45908.66667</v>
      </c>
      <c r="N423" s="1">
        <f>IFERROR(__xludf.DUMMYFUNCTION("""COMPUTED_VALUE"""),6.978061E7)</f>
        <v>69780610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IFERROR(__xludf.DUMMYFUNCTION("""COMPUTED_VALUE"""),536.99)</f>
        <v>536.99</v>
      </c>
      <c r="D424" s="2">
        <f>IFERROR(__xludf.DUMMYFUNCTION("""COMPUTED_VALUE"""),45909.66666666667)</f>
        <v>45909.66667</v>
      </c>
      <c r="E424" s="1">
        <f>IFERROR(__xludf.DUMMYFUNCTION("""COMPUTED_VALUE"""),540.01)</f>
        <v>540.01</v>
      </c>
      <c r="G424" s="2">
        <f>IFERROR(__xludf.DUMMYFUNCTION("""COMPUTED_VALUE"""),45909.66666666667)</f>
        <v>45909.66667</v>
      </c>
      <c r="H424" s="1">
        <f>IFERROR(__xludf.DUMMYFUNCTION("""COMPUTED_VALUE"""),536.4)</f>
        <v>536.4</v>
      </c>
      <c r="J424" s="2">
        <f>IFERROR(__xludf.DUMMYFUNCTION("""COMPUTED_VALUE"""),45909.66666666667)</f>
        <v>45909.66667</v>
      </c>
      <c r="K424" s="1">
        <f>IFERROR(__xludf.DUMMYFUNCTION("""COMPUTED_VALUE"""),538.07)</f>
        <v>538.07</v>
      </c>
      <c r="M424" s="2">
        <f>IFERROR(__xludf.DUMMYFUNCTION("""COMPUTED_VALUE"""),45909.66666666667)</f>
        <v>45909.66667</v>
      </c>
      <c r="N424" s="1">
        <f>IFERROR(__xludf.DUMMYFUNCTION("""COMPUTED_VALUE"""),4.8450618E7)</f>
        <v>48450618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IFERROR(__xludf.DUMMYFUNCTION("""COMPUTED_VALUE"""),537.61)</f>
        <v>537.61</v>
      </c>
      <c r="D425" s="2">
        <f>IFERROR(__xludf.DUMMYFUNCTION("""COMPUTED_VALUE"""),45910.66666666667)</f>
        <v>45910.66667</v>
      </c>
      <c r="E425" s="1">
        <f>IFERROR(__xludf.DUMMYFUNCTION("""COMPUTED_VALUE"""),537.61)</f>
        <v>537.61</v>
      </c>
      <c r="G425" s="2">
        <f>IFERROR(__xludf.DUMMYFUNCTION("""COMPUTED_VALUE"""),45910.66666666667)</f>
        <v>45910.66667</v>
      </c>
      <c r="H425" s="1">
        <f>IFERROR(__xludf.DUMMYFUNCTION("""COMPUTED_VALUE"""),528.08)</f>
        <v>528.08</v>
      </c>
      <c r="J425" s="2">
        <f>IFERROR(__xludf.DUMMYFUNCTION("""COMPUTED_VALUE"""),45910.66666666667)</f>
        <v>45910.66667</v>
      </c>
      <c r="K425" s="1">
        <f>IFERROR(__xludf.DUMMYFUNCTION("""COMPUTED_VALUE"""),533.87)</f>
        <v>533.87</v>
      </c>
      <c r="M425" s="2">
        <f>IFERROR(__xludf.DUMMYFUNCTION("""COMPUTED_VALUE"""),45910.66666666667)</f>
        <v>45910.66667</v>
      </c>
      <c r="N425" s="1">
        <f>IFERROR(__xludf.DUMMYFUNCTION("""COMPUTED_VALUE"""),6.2449694E7)</f>
        <v>62449694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IFERROR(__xludf.DUMMYFUNCTION("""COMPUTED_VALUE"""),535.02)</f>
        <v>535.02</v>
      </c>
      <c r="D426" s="2">
        <f>IFERROR(__xludf.DUMMYFUNCTION("""COMPUTED_VALUE"""),45911.66666666667)</f>
        <v>45911.66667</v>
      </c>
      <c r="E426" s="1">
        <f>IFERROR(__xludf.DUMMYFUNCTION("""COMPUTED_VALUE"""),540.53)</f>
        <v>540.53</v>
      </c>
      <c r="G426" s="2">
        <f>IFERROR(__xludf.DUMMYFUNCTION("""COMPUTED_VALUE"""),45911.66666666667)</f>
        <v>45911.66667</v>
      </c>
      <c r="H426" s="1">
        <f>IFERROR(__xludf.DUMMYFUNCTION("""COMPUTED_VALUE"""),534.85)</f>
        <v>534.85</v>
      </c>
      <c r="J426" s="2">
        <f>IFERROR(__xludf.DUMMYFUNCTION("""COMPUTED_VALUE"""),45911.66666666667)</f>
        <v>45911.66667</v>
      </c>
      <c r="K426" s="1">
        <f>IFERROR(__xludf.DUMMYFUNCTION("""COMPUTED_VALUE"""),536.33)</f>
        <v>536.33</v>
      </c>
      <c r="M426" s="2">
        <f>IFERROR(__xludf.DUMMYFUNCTION("""COMPUTED_VALUE"""),45911.66666666667)</f>
        <v>45911.66667</v>
      </c>
      <c r="N426" s="1">
        <f>IFERROR(__xludf.DUMMYFUNCTION("""COMPUTED_VALUE"""),5.6128633E7)</f>
        <v>56128633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IFERROR(__xludf.DUMMYFUNCTION("""COMPUTED_VALUE"""),535.27)</f>
        <v>535.27</v>
      </c>
      <c r="D427" s="2">
        <f>IFERROR(__xludf.DUMMYFUNCTION("""COMPUTED_VALUE"""),45912.66666666667)</f>
        <v>45912.66667</v>
      </c>
      <c r="E427" s="1">
        <f>IFERROR(__xludf.DUMMYFUNCTION("""COMPUTED_VALUE"""),536.38)</f>
        <v>536.38</v>
      </c>
      <c r="G427" s="2">
        <f>IFERROR(__xludf.DUMMYFUNCTION("""COMPUTED_VALUE"""),45912.66666666667)</f>
        <v>45912.66667</v>
      </c>
      <c r="H427" s="1">
        <f>IFERROR(__xludf.DUMMYFUNCTION("""COMPUTED_VALUE"""),530.42)</f>
        <v>530.42</v>
      </c>
      <c r="J427" s="2">
        <f>IFERROR(__xludf.DUMMYFUNCTION("""COMPUTED_VALUE"""),45912.66666666667)</f>
        <v>45912.66667</v>
      </c>
      <c r="K427" s="1">
        <f>IFERROR(__xludf.DUMMYFUNCTION("""COMPUTED_VALUE"""),531.59)</f>
        <v>531.59</v>
      </c>
      <c r="M427" s="2">
        <f>IFERROR(__xludf.DUMMYFUNCTION("""COMPUTED_VALUE"""),45912.66666666667)</f>
        <v>45912.66667</v>
      </c>
      <c r="N427" s="1">
        <f>IFERROR(__xludf.DUMMYFUNCTION("""COMPUTED_VALUE"""),5.4869147E7)</f>
        <v>54869147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IFERROR(__xludf.DUMMYFUNCTION("""COMPUTED_VALUE"""),531.94)</f>
        <v>531.94</v>
      </c>
      <c r="D428" s="2">
        <f>IFERROR(__xludf.DUMMYFUNCTION("""COMPUTED_VALUE"""),45915.66666666667)</f>
        <v>45915.66667</v>
      </c>
      <c r="E428" s="1">
        <f>IFERROR(__xludf.DUMMYFUNCTION("""COMPUTED_VALUE"""),534.09)</f>
        <v>534.09</v>
      </c>
      <c r="G428" s="2">
        <f>IFERROR(__xludf.DUMMYFUNCTION("""COMPUTED_VALUE"""),45915.66666666667)</f>
        <v>45915.66667</v>
      </c>
      <c r="H428" s="1">
        <f>IFERROR(__xludf.DUMMYFUNCTION("""COMPUTED_VALUE"""),524.0)</f>
        <v>524</v>
      </c>
      <c r="J428" s="2">
        <f>IFERROR(__xludf.DUMMYFUNCTION("""COMPUTED_VALUE"""),45915.66666666667)</f>
        <v>45915.66667</v>
      </c>
      <c r="K428" s="1">
        <f>IFERROR(__xludf.DUMMYFUNCTION("""COMPUTED_VALUE"""),524.05)</f>
        <v>524.05</v>
      </c>
      <c r="M428" s="2">
        <f>IFERROR(__xludf.DUMMYFUNCTION("""COMPUTED_VALUE"""),45915.66666666667)</f>
        <v>45915.66667</v>
      </c>
      <c r="N428" s="1">
        <f>IFERROR(__xludf.DUMMYFUNCTION("""COMPUTED_VALUE"""),7.4901968E7)</f>
        <v>74901968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IFERROR(__xludf.DUMMYFUNCTION("""COMPUTED_VALUE"""),524.27)</f>
        <v>524.27</v>
      </c>
      <c r="D429" s="2">
        <f>IFERROR(__xludf.DUMMYFUNCTION("""COMPUTED_VALUE"""),45916.66666666667)</f>
        <v>45916.66667</v>
      </c>
      <c r="E429" s="1">
        <f>IFERROR(__xludf.DUMMYFUNCTION("""COMPUTED_VALUE"""),534.55)</f>
        <v>534.55</v>
      </c>
      <c r="G429" s="2">
        <f>IFERROR(__xludf.DUMMYFUNCTION("""COMPUTED_VALUE"""),45916.66666666667)</f>
        <v>45916.66667</v>
      </c>
      <c r="H429" s="1">
        <f>IFERROR(__xludf.DUMMYFUNCTION("""COMPUTED_VALUE"""),524.27)</f>
        <v>524.27</v>
      </c>
      <c r="J429" s="2">
        <f>IFERROR(__xludf.DUMMYFUNCTION("""COMPUTED_VALUE"""),45916.66666666667)</f>
        <v>45916.66667</v>
      </c>
      <c r="K429" s="1">
        <f>IFERROR(__xludf.DUMMYFUNCTION("""COMPUTED_VALUE"""),533.03)</f>
        <v>533.03</v>
      </c>
      <c r="M429" s="2">
        <f>IFERROR(__xludf.DUMMYFUNCTION("""COMPUTED_VALUE"""),45916.66666666667)</f>
        <v>45916.66667</v>
      </c>
      <c r="N429" s="1">
        <f>IFERROR(__xludf.DUMMYFUNCTION("""COMPUTED_VALUE"""),7.8894059E7)</f>
        <v>78894059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IFERROR(__xludf.DUMMYFUNCTION("""COMPUTED_VALUE"""),532.36)</f>
        <v>532.36</v>
      </c>
      <c r="D430" s="2">
        <f>IFERROR(__xludf.DUMMYFUNCTION("""COMPUTED_VALUE"""),45917.66666666667)</f>
        <v>45917.66667</v>
      </c>
      <c r="E430" s="1">
        <f>IFERROR(__xludf.DUMMYFUNCTION("""COMPUTED_VALUE"""),537.22)</f>
        <v>537.22</v>
      </c>
      <c r="G430" s="2">
        <f>IFERROR(__xludf.DUMMYFUNCTION("""COMPUTED_VALUE"""),45917.66666666667)</f>
        <v>45917.66667</v>
      </c>
      <c r="H430" s="1">
        <f>IFERROR(__xludf.DUMMYFUNCTION("""COMPUTED_VALUE"""),528.76)</f>
        <v>528.76</v>
      </c>
      <c r="J430" s="2">
        <f>IFERROR(__xludf.DUMMYFUNCTION("""COMPUTED_VALUE"""),45917.66666666667)</f>
        <v>45917.66667</v>
      </c>
      <c r="K430" s="1">
        <f>IFERROR(__xludf.DUMMYFUNCTION("""COMPUTED_VALUE"""),530.2)</f>
        <v>530.2</v>
      </c>
      <c r="M430" s="2">
        <f>IFERROR(__xludf.DUMMYFUNCTION("""COMPUTED_VALUE"""),45917.66666666667)</f>
        <v>45917.66667</v>
      </c>
      <c r="N430" s="1">
        <f>IFERROR(__xludf.DUMMYFUNCTION("""COMPUTED_VALUE"""),7.591913E7)</f>
        <v>75919130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IFERROR(__xludf.DUMMYFUNCTION("""COMPUTED_VALUE"""),527.93)</f>
        <v>527.93</v>
      </c>
      <c r="D431" s="2">
        <f>IFERROR(__xludf.DUMMYFUNCTION("""COMPUTED_VALUE"""),45918.66666666667)</f>
        <v>45918.66667</v>
      </c>
      <c r="E431" s="1">
        <f>IFERROR(__xludf.DUMMYFUNCTION("""COMPUTED_VALUE"""),533.68)</f>
        <v>533.68</v>
      </c>
      <c r="G431" s="2">
        <f>IFERROR(__xludf.DUMMYFUNCTION("""COMPUTED_VALUE"""),45918.66666666667)</f>
        <v>45918.66667</v>
      </c>
      <c r="H431" s="1">
        <f>IFERROR(__xludf.DUMMYFUNCTION("""COMPUTED_VALUE"""),527.93)</f>
        <v>527.93</v>
      </c>
      <c r="J431" s="2">
        <f>IFERROR(__xludf.DUMMYFUNCTION("""COMPUTED_VALUE"""),45918.66666666667)</f>
        <v>45918.66667</v>
      </c>
      <c r="K431" s="1">
        <f>IFERROR(__xludf.DUMMYFUNCTION("""COMPUTED_VALUE"""),532.14)</f>
        <v>532.14</v>
      </c>
      <c r="M431" s="2">
        <f>IFERROR(__xludf.DUMMYFUNCTION("""COMPUTED_VALUE"""),45918.66666666667)</f>
        <v>45918.66667</v>
      </c>
      <c r="N431" s="1">
        <f>IFERROR(__xludf.DUMMYFUNCTION("""COMPUTED_VALUE"""),7.642344E7)</f>
        <v>76423440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IFERROR(__xludf.DUMMYFUNCTION("""COMPUTED_VALUE"""),533.05)</f>
        <v>533.05</v>
      </c>
      <c r="D432" s="2">
        <f>IFERROR(__xludf.DUMMYFUNCTION("""COMPUTED_VALUE"""),45919.66666666667)</f>
        <v>45919.66667</v>
      </c>
      <c r="E432" s="1">
        <f>IFERROR(__xludf.DUMMYFUNCTION("""COMPUTED_VALUE"""),535.44)</f>
        <v>535.44</v>
      </c>
      <c r="G432" s="2">
        <f>IFERROR(__xludf.DUMMYFUNCTION("""COMPUTED_VALUE"""),45919.66666666667)</f>
        <v>45919.66667</v>
      </c>
      <c r="H432" s="1">
        <f>IFERROR(__xludf.DUMMYFUNCTION("""COMPUTED_VALUE"""),531.25)</f>
        <v>531.25</v>
      </c>
      <c r="J432" s="2">
        <f>IFERROR(__xludf.DUMMYFUNCTION("""COMPUTED_VALUE"""),45919.66666666667)</f>
        <v>45919.66667</v>
      </c>
      <c r="K432" s="1">
        <f>IFERROR(__xludf.DUMMYFUNCTION("""COMPUTED_VALUE"""),533.3)</f>
        <v>533.3</v>
      </c>
      <c r="M432" s="2">
        <f>IFERROR(__xludf.DUMMYFUNCTION("""COMPUTED_VALUE"""),45919.66666666667)</f>
        <v>45919.66667</v>
      </c>
      <c r="N432" s="1">
        <f>IFERROR(__xludf.DUMMYFUNCTION("""COMPUTED_VALUE"""),1.48669288E8)</f>
        <v>148669288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IFERROR(__xludf.DUMMYFUNCTION("""COMPUTED_VALUE"""),531.98)</f>
        <v>531.98</v>
      </c>
      <c r="D433" s="2">
        <f>IFERROR(__xludf.DUMMYFUNCTION("""COMPUTED_VALUE"""),45922.66666666667)</f>
        <v>45922.66667</v>
      </c>
      <c r="E433" s="1">
        <f>IFERROR(__xludf.DUMMYFUNCTION("""COMPUTED_VALUE"""),532.96)</f>
        <v>532.96</v>
      </c>
      <c r="G433" s="2">
        <f>IFERROR(__xludf.DUMMYFUNCTION("""COMPUTED_VALUE"""),45922.66666666667)</f>
        <v>45922.66667</v>
      </c>
      <c r="H433" s="1">
        <f>IFERROR(__xludf.DUMMYFUNCTION("""COMPUTED_VALUE"""),529.78)</f>
        <v>529.78</v>
      </c>
      <c r="J433" s="2">
        <f>IFERROR(__xludf.DUMMYFUNCTION("""COMPUTED_VALUE"""),45922.66666666667)</f>
        <v>45922.66667</v>
      </c>
      <c r="K433" s="1">
        <f>IFERROR(__xludf.DUMMYFUNCTION("""COMPUTED_VALUE"""),531.51)</f>
        <v>531.51</v>
      </c>
      <c r="M433" s="2">
        <f>IFERROR(__xludf.DUMMYFUNCTION("""COMPUTED_VALUE"""),45922.66666666667)</f>
        <v>45922.66667</v>
      </c>
      <c r="N433" s="1">
        <f>IFERROR(__xludf.DUMMYFUNCTION("""COMPUTED_VALUE"""),6.2823363E7)</f>
        <v>62823363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IFERROR(__xludf.DUMMYFUNCTION("""COMPUTED_VALUE"""),531.7)</f>
        <v>531.7</v>
      </c>
      <c r="D434" s="2">
        <f>IFERROR(__xludf.DUMMYFUNCTION("""COMPUTED_VALUE"""),45923.66666666667)</f>
        <v>45923.66667</v>
      </c>
      <c r="E434" s="1">
        <f>IFERROR(__xludf.DUMMYFUNCTION("""COMPUTED_VALUE"""),534.2)</f>
        <v>534.2</v>
      </c>
      <c r="G434" s="2">
        <f>IFERROR(__xludf.DUMMYFUNCTION("""COMPUTED_VALUE"""),45923.66666666667)</f>
        <v>45923.66667</v>
      </c>
      <c r="H434" s="1">
        <f>IFERROR(__xludf.DUMMYFUNCTION("""COMPUTED_VALUE"""),530.85)</f>
        <v>530.85</v>
      </c>
      <c r="J434" s="2">
        <f>IFERROR(__xludf.DUMMYFUNCTION("""COMPUTED_VALUE"""),45923.66666666667)</f>
        <v>45923.66667</v>
      </c>
      <c r="K434" s="1">
        <f>IFERROR(__xludf.DUMMYFUNCTION("""COMPUTED_VALUE"""),532.59)</f>
        <v>532.59</v>
      </c>
      <c r="M434" s="2">
        <f>IFERROR(__xludf.DUMMYFUNCTION("""COMPUTED_VALUE"""),45923.66666666667)</f>
        <v>45923.66667</v>
      </c>
      <c r="N434" s="1">
        <f>IFERROR(__xludf.DUMMYFUNCTION("""COMPUTED_VALUE"""),6.3628567E7)</f>
        <v>63628567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IFERROR(__xludf.DUMMYFUNCTION("""COMPUTED_VALUE"""),532.49)</f>
        <v>532.49</v>
      </c>
      <c r="D435" s="2">
        <f>IFERROR(__xludf.DUMMYFUNCTION("""COMPUTED_VALUE"""),45924.66666666667)</f>
        <v>45924.66667</v>
      </c>
      <c r="E435" s="1">
        <f>IFERROR(__xludf.DUMMYFUNCTION("""COMPUTED_VALUE"""),538.39)</f>
        <v>538.39</v>
      </c>
      <c r="G435" s="2">
        <f>IFERROR(__xludf.DUMMYFUNCTION("""COMPUTED_VALUE"""),45924.66666666667)</f>
        <v>45924.66667</v>
      </c>
      <c r="H435" s="1">
        <f>IFERROR(__xludf.DUMMYFUNCTION("""COMPUTED_VALUE"""),532.31)</f>
        <v>532.31</v>
      </c>
      <c r="J435" s="2">
        <f>IFERROR(__xludf.DUMMYFUNCTION("""COMPUTED_VALUE"""),45924.66666666667)</f>
        <v>45924.66667</v>
      </c>
      <c r="K435" s="1">
        <f>IFERROR(__xludf.DUMMYFUNCTION("""COMPUTED_VALUE"""),536.85)</f>
        <v>536.85</v>
      </c>
      <c r="M435" s="2">
        <f>IFERROR(__xludf.DUMMYFUNCTION("""COMPUTED_VALUE"""),45924.66666666667)</f>
        <v>45924.66667</v>
      </c>
      <c r="N435" s="1">
        <f>IFERROR(__xludf.DUMMYFUNCTION("""COMPUTED_VALUE"""),6.1025204E7)</f>
        <v>61025204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IFERROR(__xludf.DUMMYFUNCTION("""COMPUTED_VALUE"""),537.58)</f>
        <v>537.58</v>
      </c>
      <c r="D436" s="2">
        <f>IFERROR(__xludf.DUMMYFUNCTION("""COMPUTED_VALUE"""),45925.66666666667)</f>
        <v>45925.66667</v>
      </c>
      <c r="E436" s="1">
        <f>IFERROR(__xludf.DUMMYFUNCTION("""COMPUTED_VALUE"""),539.18)</f>
        <v>539.18</v>
      </c>
      <c r="G436" s="2">
        <f>IFERROR(__xludf.DUMMYFUNCTION("""COMPUTED_VALUE"""),45925.66666666667)</f>
        <v>45925.66667</v>
      </c>
      <c r="H436" s="1">
        <f>IFERROR(__xludf.DUMMYFUNCTION("""COMPUTED_VALUE"""),524.01)</f>
        <v>524.01</v>
      </c>
      <c r="J436" s="2">
        <f>IFERROR(__xludf.DUMMYFUNCTION("""COMPUTED_VALUE"""),45925.66666666667)</f>
        <v>45925.66667</v>
      </c>
      <c r="K436" s="1">
        <f>IFERROR(__xludf.DUMMYFUNCTION("""COMPUTED_VALUE"""),524.11)</f>
        <v>524.11</v>
      </c>
      <c r="M436" s="2">
        <f>IFERROR(__xludf.DUMMYFUNCTION("""COMPUTED_VALUE"""),45925.66666666667)</f>
        <v>45925.66667</v>
      </c>
      <c r="N436" s="1">
        <f>IFERROR(__xludf.DUMMYFUNCTION("""COMPUTED_VALUE"""),6.4639139E7)</f>
        <v>64639139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IFERROR(__xludf.DUMMYFUNCTION("""COMPUTED_VALUE"""),524.68)</f>
        <v>524.68</v>
      </c>
      <c r="D437" s="2">
        <f>IFERROR(__xludf.DUMMYFUNCTION("""COMPUTED_VALUE"""),45926.66666666667)</f>
        <v>45926.66667</v>
      </c>
      <c r="E437" s="1">
        <f>IFERROR(__xludf.DUMMYFUNCTION("""COMPUTED_VALUE"""),530.85)</f>
        <v>530.85</v>
      </c>
      <c r="G437" s="2">
        <f>IFERROR(__xludf.DUMMYFUNCTION("""COMPUTED_VALUE"""),45926.66666666667)</f>
        <v>45926.66667</v>
      </c>
      <c r="H437" s="1">
        <f>IFERROR(__xludf.DUMMYFUNCTION("""COMPUTED_VALUE"""),524.56)</f>
        <v>524.56</v>
      </c>
      <c r="J437" s="2">
        <f>IFERROR(__xludf.DUMMYFUNCTION("""COMPUTED_VALUE"""),45926.66666666667)</f>
        <v>45926.66667</v>
      </c>
      <c r="K437" s="1">
        <f>IFERROR(__xludf.DUMMYFUNCTION("""COMPUTED_VALUE"""),530.65)</f>
        <v>530.65</v>
      </c>
      <c r="M437" s="2">
        <f>IFERROR(__xludf.DUMMYFUNCTION("""COMPUTED_VALUE"""),45926.66666666667)</f>
        <v>45926.66667</v>
      </c>
      <c r="N437" s="1">
        <f>IFERROR(__xludf.DUMMYFUNCTION("""COMPUTED_VALUE"""),6.0865785E7)</f>
        <v>60865785</v>
      </c>
    </row>
  </sheetData>
  <drawing r:id="rId1"/>
</worksheet>
</file>