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IFERROR(__xludf.DUMMYFUNCTION("""COMPUTED_VALUE"""),2150.72)</f>
        <v>2150.72</v>
      </c>
      <c r="D2" s="2">
        <f>IFERROR(__xludf.DUMMYFUNCTION("""COMPUTED_VALUE"""),45293.66666666667)</f>
        <v>45293.66667</v>
      </c>
      <c r="E2" s="1">
        <f>IFERROR(__xludf.DUMMYFUNCTION("""COMPUTED_VALUE"""),2150.72)</f>
        <v>2150.72</v>
      </c>
      <c r="G2" s="2">
        <f>IFERROR(__xludf.DUMMYFUNCTION("""COMPUTED_VALUE"""),45293.66666666667)</f>
        <v>45293.66667</v>
      </c>
      <c r="H2" s="1">
        <f>IFERROR(__xludf.DUMMYFUNCTION("""COMPUTED_VALUE"""),2117.9)</f>
        <v>2117.9</v>
      </c>
      <c r="J2" s="2">
        <f>IFERROR(__xludf.DUMMYFUNCTION("""COMPUTED_VALUE"""),45293.66666666667)</f>
        <v>45293.66667</v>
      </c>
      <c r="K2" s="1">
        <f>IFERROR(__xludf.DUMMYFUNCTION("""COMPUTED_VALUE"""),2121.85)</f>
        <v>2121.85</v>
      </c>
      <c r="M2" s="2">
        <f>IFERROR(__xludf.DUMMYFUNCTION("""COMPUTED_VALUE"""),45293.66666666667)</f>
        <v>45293.66667</v>
      </c>
      <c r="N2" s="1">
        <f>IFERROR(__xludf.DUMMYFUNCTION("""COMPUTED_VALUE"""),1.2506628E7)</f>
        <v>12506628</v>
      </c>
    </row>
    <row r="3">
      <c r="A3" s="2">
        <f>IFERROR(__xludf.DUMMYFUNCTION("""COMPUTED_VALUE"""),45294.66666666667)</f>
        <v>45294.66667</v>
      </c>
      <c r="B3" s="1">
        <f>IFERROR(__xludf.DUMMYFUNCTION("""COMPUTED_VALUE"""),2106.27)</f>
        <v>2106.27</v>
      </c>
      <c r="D3" s="2">
        <f>IFERROR(__xludf.DUMMYFUNCTION("""COMPUTED_VALUE"""),45294.66666666667)</f>
        <v>45294.66667</v>
      </c>
      <c r="E3" s="1">
        <f>IFERROR(__xludf.DUMMYFUNCTION("""COMPUTED_VALUE"""),2107.12)</f>
        <v>2107.12</v>
      </c>
      <c r="G3" s="2">
        <f>IFERROR(__xludf.DUMMYFUNCTION("""COMPUTED_VALUE"""),45294.66666666667)</f>
        <v>45294.66667</v>
      </c>
      <c r="H3" s="1">
        <f>IFERROR(__xludf.DUMMYFUNCTION("""COMPUTED_VALUE"""),2074.75)</f>
        <v>2074.75</v>
      </c>
      <c r="J3" s="2">
        <f>IFERROR(__xludf.DUMMYFUNCTION("""COMPUTED_VALUE"""),45294.66666666667)</f>
        <v>45294.66667</v>
      </c>
      <c r="K3" s="1">
        <f>IFERROR(__xludf.DUMMYFUNCTION("""COMPUTED_VALUE"""),2076.91)</f>
        <v>2076.91</v>
      </c>
      <c r="M3" s="2">
        <f>IFERROR(__xludf.DUMMYFUNCTION("""COMPUTED_VALUE"""),45294.66666666667)</f>
        <v>45294.66667</v>
      </c>
      <c r="N3" s="1">
        <f>IFERROR(__xludf.DUMMYFUNCTION("""COMPUTED_VALUE"""),1.4463942E7)</f>
        <v>14463942</v>
      </c>
    </row>
    <row r="4">
      <c r="A4" s="2">
        <f>IFERROR(__xludf.DUMMYFUNCTION("""COMPUTED_VALUE"""),45295.66666666667)</f>
        <v>45295.66667</v>
      </c>
      <c r="B4" s="1">
        <f>IFERROR(__xludf.DUMMYFUNCTION("""COMPUTED_VALUE"""),2075.09)</f>
        <v>2075.09</v>
      </c>
      <c r="D4" s="2">
        <f>IFERROR(__xludf.DUMMYFUNCTION("""COMPUTED_VALUE"""),45295.66666666667)</f>
        <v>45295.66667</v>
      </c>
      <c r="E4" s="1">
        <f>IFERROR(__xludf.DUMMYFUNCTION("""COMPUTED_VALUE"""),2075.09)</f>
        <v>2075.09</v>
      </c>
      <c r="G4" s="2">
        <f>IFERROR(__xludf.DUMMYFUNCTION("""COMPUTED_VALUE"""),45295.66666666667)</f>
        <v>45295.66667</v>
      </c>
      <c r="H4" s="1">
        <f>IFERROR(__xludf.DUMMYFUNCTION("""COMPUTED_VALUE"""),2046.68)</f>
        <v>2046.68</v>
      </c>
      <c r="J4" s="2">
        <f>IFERROR(__xludf.DUMMYFUNCTION("""COMPUTED_VALUE"""),45295.66666666667)</f>
        <v>45295.66667</v>
      </c>
      <c r="K4" s="1">
        <f>IFERROR(__xludf.DUMMYFUNCTION("""COMPUTED_VALUE"""),2046.68)</f>
        <v>2046.68</v>
      </c>
      <c r="M4" s="2">
        <f>IFERROR(__xludf.DUMMYFUNCTION("""COMPUTED_VALUE"""),45295.66666666667)</f>
        <v>45295.66667</v>
      </c>
      <c r="N4" s="1">
        <f>IFERROR(__xludf.DUMMYFUNCTION("""COMPUTED_VALUE"""),1.3931969E7)</f>
        <v>13931969</v>
      </c>
    </row>
    <row r="5">
      <c r="A5" s="2">
        <f>IFERROR(__xludf.DUMMYFUNCTION("""COMPUTED_VALUE"""),45296.66666666667)</f>
        <v>45296.66667</v>
      </c>
      <c r="B5" s="1">
        <f>IFERROR(__xludf.DUMMYFUNCTION("""COMPUTED_VALUE"""),2046.93)</f>
        <v>2046.93</v>
      </c>
      <c r="D5" s="2">
        <f>IFERROR(__xludf.DUMMYFUNCTION("""COMPUTED_VALUE"""),45296.66666666667)</f>
        <v>45296.66667</v>
      </c>
      <c r="E5" s="1">
        <f>IFERROR(__xludf.DUMMYFUNCTION("""COMPUTED_VALUE"""),2069.3)</f>
        <v>2069.3</v>
      </c>
      <c r="G5" s="2">
        <f>IFERROR(__xludf.DUMMYFUNCTION("""COMPUTED_VALUE"""),45296.66666666667)</f>
        <v>45296.66667</v>
      </c>
      <c r="H5" s="1">
        <f>IFERROR(__xludf.DUMMYFUNCTION("""COMPUTED_VALUE"""),2031.41)</f>
        <v>2031.41</v>
      </c>
      <c r="J5" s="2">
        <f>IFERROR(__xludf.DUMMYFUNCTION("""COMPUTED_VALUE"""),45296.66666666667)</f>
        <v>45296.66667</v>
      </c>
      <c r="K5" s="1">
        <f>IFERROR(__xludf.DUMMYFUNCTION("""COMPUTED_VALUE"""),2033.9)</f>
        <v>2033.9</v>
      </c>
      <c r="M5" s="2">
        <f>IFERROR(__xludf.DUMMYFUNCTION("""COMPUTED_VALUE"""),45296.66666666667)</f>
        <v>45296.66667</v>
      </c>
      <c r="N5" s="1">
        <f>IFERROR(__xludf.DUMMYFUNCTION("""COMPUTED_VALUE"""),1.2350257E7)</f>
        <v>12350257</v>
      </c>
    </row>
    <row r="6">
      <c r="A6" s="2">
        <f>IFERROR(__xludf.DUMMYFUNCTION("""COMPUTED_VALUE"""),45299.66666666667)</f>
        <v>45299.66667</v>
      </c>
      <c r="B6" s="1">
        <f>IFERROR(__xludf.DUMMYFUNCTION("""COMPUTED_VALUE"""),2047.04)</f>
        <v>2047.04</v>
      </c>
      <c r="D6" s="2">
        <f>IFERROR(__xludf.DUMMYFUNCTION("""COMPUTED_VALUE"""),45299.66666666667)</f>
        <v>45299.66667</v>
      </c>
      <c r="E6" s="1">
        <f>IFERROR(__xludf.DUMMYFUNCTION("""COMPUTED_VALUE"""),2088.23)</f>
        <v>2088.23</v>
      </c>
      <c r="G6" s="2">
        <f>IFERROR(__xludf.DUMMYFUNCTION("""COMPUTED_VALUE"""),45299.66666666667)</f>
        <v>45299.66667</v>
      </c>
      <c r="H6" s="1">
        <f>IFERROR(__xludf.DUMMYFUNCTION("""COMPUTED_VALUE"""),2042.36)</f>
        <v>2042.36</v>
      </c>
      <c r="J6" s="2">
        <f>IFERROR(__xludf.DUMMYFUNCTION("""COMPUTED_VALUE"""),45299.66666666667)</f>
        <v>45299.66667</v>
      </c>
      <c r="K6" s="1">
        <f>IFERROR(__xludf.DUMMYFUNCTION("""COMPUTED_VALUE"""),2087.88)</f>
        <v>2087.88</v>
      </c>
      <c r="M6" s="2">
        <f>IFERROR(__xludf.DUMMYFUNCTION("""COMPUTED_VALUE"""),45299.66666666667)</f>
        <v>45299.66667</v>
      </c>
      <c r="N6" s="1">
        <f>IFERROR(__xludf.DUMMYFUNCTION("""COMPUTED_VALUE"""),1.9194834E7)</f>
        <v>19194834</v>
      </c>
    </row>
    <row r="7">
      <c r="A7" s="2">
        <f>IFERROR(__xludf.DUMMYFUNCTION("""COMPUTED_VALUE"""),45300.66666666667)</f>
        <v>45300.66667</v>
      </c>
      <c r="B7" s="1">
        <f>IFERROR(__xludf.DUMMYFUNCTION("""COMPUTED_VALUE"""),2087.58)</f>
        <v>2087.58</v>
      </c>
      <c r="D7" s="2">
        <f>IFERROR(__xludf.DUMMYFUNCTION("""COMPUTED_VALUE"""),45300.66666666667)</f>
        <v>45300.66667</v>
      </c>
      <c r="E7" s="1">
        <f>IFERROR(__xludf.DUMMYFUNCTION("""COMPUTED_VALUE"""),2087.58)</f>
        <v>2087.58</v>
      </c>
      <c r="G7" s="2">
        <f>IFERROR(__xludf.DUMMYFUNCTION("""COMPUTED_VALUE"""),45300.66666666667)</f>
        <v>45300.66667</v>
      </c>
      <c r="H7" s="1">
        <f>IFERROR(__xludf.DUMMYFUNCTION("""COMPUTED_VALUE"""),2070.83)</f>
        <v>2070.83</v>
      </c>
      <c r="J7" s="2">
        <f>IFERROR(__xludf.DUMMYFUNCTION("""COMPUTED_VALUE"""),45300.66666666667)</f>
        <v>45300.66667</v>
      </c>
      <c r="K7" s="1">
        <f>IFERROR(__xludf.DUMMYFUNCTION("""COMPUTED_VALUE"""),2074.17)</f>
        <v>2074.17</v>
      </c>
      <c r="M7" s="2">
        <f>IFERROR(__xludf.DUMMYFUNCTION("""COMPUTED_VALUE"""),45300.66666666667)</f>
        <v>45300.66667</v>
      </c>
      <c r="N7" s="1">
        <f>IFERROR(__xludf.DUMMYFUNCTION("""COMPUTED_VALUE"""),1.206803E7)</f>
        <v>12068030</v>
      </c>
    </row>
    <row r="8">
      <c r="A8" s="2">
        <f>IFERROR(__xludf.DUMMYFUNCTION("""COMPUTED_VALUE"""),45301.66666666667)</f>
        <v>45301.66667</v>
      </c>
      <c r="B8" s="1">
        <f>IFERROR(__xludf.DUMMYFUNCTION("""COMPUTED_VALUE"""),2074.83)</f>
        <v>2074.83</v>
      </c>
      <c r="D8" s="2">
        <f>IFERROR(__xludf.DUMMYFUNCTION("""COMPUTED_VALUE"""),45301.66666666667)</f>
        <v>45301.66667</v>
      </c>
      <c r="E8" s="1">
        <f>IFERROR(__xludf.DUMMYFUNCTION("""COMPUTED_VALUE"""),2095.76)</f>
        <v>2095.76</v>
      </c>
      <c r="G8" s="2">
        <f>IFERROR(__xludf.DUMMYFUNCTION("""COMPUTED_VALUE"""),45301.66666666667)</f>
        <v>45301.66667</v>
      </c>
      <c r="H8" s="1">
        <f>IFERROR(__xludf.DUMMYFUNCTION("""COMPUTED_VALUE"""),2068.79)</f>
        <v>2068.79</v>
      </c>
      <c r="J8" s="2">
        <f>IFERROR(__xludf.DUMMYFUNCTION("""COMPUTED_VALUE"""),45301.66666666667)</f>
        <v>45301.66667</v>
      </c>
      <c r="K8" s="1">
        <f>IFERROR(__xludf.DUMMYFUNCTION("""COMPUTED_VALUE"""),2095.11)</f>
        <v>2095.11</v>
      </c>
      <c r="M8" s="2">
        <f>IFERROR(__xludf.DUMMYFUNCTION("""COMPUTED_VALUE"""),45301.66666666667)</f>
        <v>45301.66667</v>
      </c>
      <c r="N8" s="1">
        <f>IFERROR(__xludf.DUMMYFUNCTION("""COMPUTED_VALUE"""),1.0114463E7)</f>
        <v>10114463</v>
      </c>
    </row>
    <row r="9">
      <c r="A9" s="2">
        <f>IFERROR(__xludf.DUMMYFUNCTION("""COMPUTED_VALUE"""),45302.66666666667)</f>
        <v>45302.66667</v>
      </c>
      <c r="B9" s="1">
        <f>IFERROR(__xludf.DUMMYFUNCTION("""COMPUTED_VALUE"""),2095.9)</f>
        <v>2095.9</v>
      </c>
      <c r="D9" s="2">
        <f>IFERROR(__xludf.DUMMYFUNCTION("""COMPUTED_VALUE"""),45302.66666666667)</f>
        <v>45302.66667</v>
      </c>
      <c r="E9" s="1">
        <f>IFERROR(__xludf.DUMMYFUNCTION("""COMPUTED_VALUE"""),2134.8)</f>
        <v>2134.8</v>
      </c>
      <c r="G9" s="2">
        <f>IFERROR(__xludf.DUMMYFUNCTION("""COMPUTED_VALUE"""),45302.66666666667)</f>
        <v>45302.66667</v>
      </c>
      <c r="H9" s="1">
        <f>IFERROR(__xludf.DUMMYFUNCTION("""COMPUTED_VALUE"""),2093.41)</f>
        <v>2093.41</v>
      </c>
      <c r="J9" s="2">
        <f>IFERROR(__xludf.DUMMYFUNCTION("""COMPUTED_VALUE"""),45302.66666666667)</f>
        <v>45302.66667</v>
      </c>
      <c r="K9" s="1">
        <f>IFERROR(__xludf.DUMMYFUNCTION("""COMPUTED_VALUE"""),2132.9)</f>
        <v>2132.9</v>
      </c>
      <c r="M9" s="2">
        <f>IFERROR(__xludf.DUMMYFUNCTION("""COMPUTED_VALUE"""),45302.66666666667)</f>
        <v>45302.66667</v>
      </c>
      <c r="N9" s="1">
        <f>IFERROR(__xludf.DUMMYFUNCTION("""COMPUTED_VALUE"""),1.2237981E7)</f>
        <v>12237981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IFERROR(__xludf.DUMMYFUNCTION("""COMPUTED_VALUE"""),2134.97)</f>
        <v>2134.97</v>
      </c>
      <c r="D10" s="2">
        <f>IFERROR(__xludf.DUMMYFUNCTION("""COMPUTED_VALUE"""),45303.66666666667)</f>
        <v>45303.66667</v>
      </c>
      <c r="E10" s="1">
        <f>IFERROR(__xludf.DUMMYFUNCTION("""COMPUTED_VALUE"""),2139.7)</f>
        <v>2139.7</v>
      </c>
      <c r="G10" s="2">
        <f>IFERROR(__xludf.DUMMYFUNCTION("""COMPUTED_VALUE"""),45303.66666666667)</f>
        <v>45303.66667</v>
      </c>
      <c r="H10" s="1">
        <f>IFERROR(__xludf.DUMMYFUNCTION("""COMPUTED_VALUE"""),2110.13)</f>
        <v>2110.13</v>
      </c>
      <c r="J10" s="2">
        <f>IFERROR(__xludf.DUMMYFUNCTION("""COMPUTED_VALUE"""),45303.66666666667)</f>
        <v>45303.66667</v>
      </c>
      <c r="K10" s="1">
        <f>IFERROR(__xludf.DUMMYFUNCTION("""COMPUTED_VALUE"""),2118.48)</f>
        <v>2118.48</v>
      </c>
      <c r="M10" s="2">
        <f>IFERROR(__xludf.DUMMYFUNCTION("""COMPUTED_VALUE"""),45303.66666666667)</f>
        <v>45303.66667</v>
      </c>
      <c r="N10" s="1">
        <f>IFERROR(__xludf.DUMMYFUNCTION("""COMPUTED_VALUE"""),9226086.0)</f>
        <v>9226086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IFERROR(__xludf.DUMMYFUNCTION("""COMPUTED_VALUE"""),2118.07)</f>
        <v>2118.07</v>
      </c>
      <c r="D11" s="2">
        <f>IFERROR(__xludf.DUMMYFUNCTION("""COMPUTED_VALUE"""),45307.66666666667)</f>
        <v>45307.66667</v>
      </c>
      <c r="E11" s="1">
        <f>IFERROR(__xludf.DUMMYFUNCTION("""COMPUTED_VALUE"""),2118.07)</f>
        <v>2118.07</v>
      </c>
      <c r="G11" s="2">
        <f>IFERROR(__xludf.DUMMYFUNCTION("""COMPUTED_VALUE"""),45307.66666666667)</f>
        <v>45307.66667</v>
      </c>
      <c r="H11" s="1">
        <f>IFERROR(__xludf.DUMMYFUNCTION("""COMPUTED_VALUE"""),2060.04)</f>
        <v>2060.04</v>
      </c>
      <c r="J11" s="2">
        <f>IFERROR(__xludf.DUMMYFUNCTION("""COMPUTED_VALUE"""),45307.66666666667)</f>
        <v>45307.66667</v>
      </c>
      <c r="K11" s="1">
        <f>IFERROR(__xludf.DUMMYFUNCTION("""COMPUTED_VALUE"""),2067.25)</f>
        <v>2067.25</v>
      </c>
      <c r="M11" s="2">
        <f>IFERROR(__xludf.DUMMYFUNCTION("""COMPUTED_VALUE"""),45307.66666666667)</f>
        <v>45307.66667</v>
      </c>
      <c r="N11" s="1">
        <f>IFERROR(__xludf.DUMMYFUNCTION("""COMPUTED_VALUE"""),1.3776049E7)</f>
        <v>13776049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IFERROR(__xludf.DUMMYFUNCTION("""COMPUTED_VALUE"""),2055.34)</f>
        <v>2055.34</v>
      </c>
      <c r="D12" s="2">
        <f>IFERROR(__xludf.DUMMYFUNCTION("""COMPUTED_VALUE"""),45308.66666666667)</f>
        <v>45308.66667</v>
      </c>
      <c r="E12" s="1">
        <f>IFERROR(__xludf.DUMMYFUNCTION("""COMPUTED_VALUE"""),2058.51)</f>
        <v>2058.51</v>
      </c>
      <c r="G12" s="2">
        <f>IFERROR(__xludf.DUMMYFUNCTION("""COMPUTED_VALUE"""),45308.66666666667)</f>
        <v>45308.66667</v>
      </c>
      <c r="H12" s="1">
        <f>IFERROR(__xludf.DUMMYFUNCTION("""COMPUTED_VALUE"""),2038.09)</f>
        <v>2038.09</v>
      </c>
      <c r="J12" s="2">
        <f>IFERROR(__xludf.DUMMYFUNCTION("""COMPUTED_VALUE"""),45308.66666666667)</f>
        <v>45308.66667</v>
      </c>
      <c r="K12" s="1">
        <f>IFERROR(__xludf.DUMMYFUNCTION("""COMPUTED_VALUE"""),2053.1)</f>
        <v>2053.1</v>
      </c>
      <c r="M12" s="2">
        <f>IFERROR(__xludf.DUMMYFUNCTION("""COMPUTED_VALUE"""),45308.66666666667)</f>
        <v>45308.66667</v>
      </c>
      <c r="N12" s="1">
        <f>IFERROR(__xludf.DUMMYFUNCTION("""COMPUTED_VALUE"""),1.0971776E7)</f>
        <v>10971776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IFERROR(__xludf.DUMMYFUNCTION("""COMPUTED_VALUE"""),2055.53)</f>
        <v>2055.53</v>
      </c>
      <c r="D13" s="2">
        <f>IFERROR(__xludf.DUMMYFUNCTION("""COMPUTED_VALUE"""),45309.66666666667)</f>
        <v>45309.66667</v>
      </c>
      <c r="E13" s="1">
        <f>IFERROR(__xludf.DUMMYFUNCTION("""COMPUTED_VALUE"""),2064.54)</f>
        <v>2064.54</v>
      </c>
      <c r="G13" s="2">
        <f>IFERROR(__xludf.DUMMYFUNCTION("""COMPUTED_VALUE"""),45309.66666666667)</f>
        <v>45309.66667</v>
      </c>
      <c r="H13" s="1">
        <f>IFERROR(__xludf.DUMMYFUNCTION("""COMPUTED_VALUE"""),2039.82)</f>
        <v>2039.82</v>
      </c>
      <c r="J13" s="2">
        <f>IFERROR(__xludf.DUMMYFUNCTION("""COMPUTED_VALUE"""),45309.66666666667)</f>
        <v>45309.66667</v>
      </c>
      <c r="K13" s="1">
        <f>IFERROR(__xludf.DUMMYFUNCTION("""COMPUTED_VALUE"""),2061.69)</f>
        <v>2061.69</v>
      </c>
      <c r="M13" s="2">
        <f>IFERROR(__xludf.DUMMYFUNCTION("""COMPUTED_VALUE"""),45309.66666666667)</f>
        <v>45309.66667</v>
      </c>
      <c r="N13" s="1">
        <f>IFERROR(__xludf.DUMMYFUNCTION("""COMPUTED_VALUE"""),1.1540553E7)</f>
        <v>11540553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IFERROR(__xludf.DUMMYFUNCTION("""COMPUTED_VALUE"""),2064.56)</f>
        <v>2064.56</v>
      </c>
      <c r="D14" s="2">
        <f>IFERROR(__xludf.DUMMYFUNCTION("""COMPUTED_VALUE"""),45310.66666666667)</f>
        <v>45310.66667</v>
      </c>
      <c r="E14" s="1">
        <f>IFERROR(__xludf.DUMMYFUNCTION("""COMPUTED_VALUE"""),2087.48)</f>
        <v>2087.48</v>
      </c>
      <c r="G14" s="2">
        <f>IFERROR(__xludf.DUMMYFUNCTION("""COMPUTED_VALUE"""),45310.66666666667)</f>
        <v>45310.66667</v>
      </c>
      <c r="H14" s="1">
        <f>IFERROR(__xludf.DUMMYFUNCTION("""COMPUTED_VALUE"""),2039.98)</f>
        <v>2039.98</v>
      </c>
      <c r="J14" s="2">
        <f>IFERROR(__xludf.DUMMYFUNCTION("""COMPUTED_VALUE"""),45310.66666666667)</f>
        <v>45310.66667</v>
      </c>
      <c r="K14" s="1">
        <f>IFERROR(__xludf.DUMMYFUNCTION("""COMPUTED_VALUE"""),2081.4)</f>
        <v>2081.4</v>
      </c>
      <c r="M14" s="2">
        <f>IFERROR(__xludf.DUMMYFUNCTION("""COMPUTED_VALUE"""),45310.66666666667)</f>
        <v>45310.66667</v>
      </c>
      <c r="N14" s="1">
        <f>IFERROR(__xludf.DUMMYFUNCTION("""COMPUTED_VALUE"""),1.0452691E7)</f>
        <v>10452691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IFERROR(__xludf.DUMMYFUNCTION("""COMPUTED_VALUE"""),2083.69)</f>
        <v>2083.69</v>
      </c>
      <c r="D15" s="2">
        <f>IFERROR(__xludf.DUMMYFUNCTION("""COMPUTED_VALUE"""),45313.66666666667)</f>
        <v>45313.66667</v>
      </c>
      <c r="E15" s="1">
        <f>IFERROR(__xludf.DUMMYFUNCTION("""COMPUTED_VALUE"""),2084.51)</f>
        <v>2084.51</v>
      </c>
      <c r="G15" s="2">
        <f>IFERROR(__xludf.DUMMYFUNCTION("""COMPUTED_VALUE"""),45313.66666666667)</f>
        <v>45313.66667</v>
      </c>
      <c r="H15" s="1">
        <f>IFERROR(__xludf.DUMMYFUNCTION("""COMPUTED_VALUE"""),2056.26)</f>
        <v>2056.26</v>
      </c>
      <c r="J15" s="2">
        <f>IFERROR(__xludf.DUMMYFUNCTION("""COMPUTED_VALUE"""),45313.66666666667)</f>
        <v>45313.66667</v>
      </c>
      <c r="K15" s="1">
        <f>IFERROR(__xludf.DUMMYFUNCTION("""COMPUTED_VALUE"""),2066.38)</f>
        <v>2066.38</v>
      </c>
      <c r="M15" s="2">
        <f>IFERROR(__xludf.DUMMYFUNCTION("""COMPUTED_VALUE"""),45313.66666666667)</f>
        <v>45313.66667</v>
      </c>
      <c r="N15" s="1">
        <f>IFERROR(__xludf.DUMMYFUNCTION("""COMPUTED_VALUE"""),1.2914313E7)</f>
        <v>12914313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IFERROR(__xludf.DUMMYFUNCTION("""COMPUTED_VALUE"""),2065.81)</f>
        <v>2065.81</v>
      </c>
      <c r="D16" s="2">
        <f>IFERROR(__xludf.DUMMYFUNCTION("""COMPUTED_VALUE"""),45314.66666666667)</f>
        <v>45314.66667</v>
      </c>
      <c r="E16" s="1">
        <f>IFERROR(__xludf.DUMMYFUNCTION("""COMPUTED_VALUE"""),2091.33)</f>
        <v>2091.33</v>
      </c>
      <c r="G16" s="2">
        <f>IFERROR(__xludf.DUMMYFUNCTION("""COMPUTED_VALUE"""),45314.66666666667)</f>
        <v>45314.66667</v>
      </c>
      <c r="H16" s="1">
        <f>IFERROR(__xludf.DUMMYFUNCTION("""COMPUTED_VALUE"""),2065.81)</f>
        <v>2065.81</v>
      </c>
      <c r="J16" s="2">
        <f>IFERROR(__xludf.DUMMYFUNCTION("""COMPUTED_VALUE"""),45314.66666666667)</f>
        <v>45314.66667</v>
      </c>
      <c r="K16" s="1">
        <f>IFERROR(__xludf.DUMMYFUNCTION("""COMPUTED_VALUE"""),2080.74)</f>
        <v>2080.74</v>
      </c>
      <c r="M16" s="2">
        <f>IFERROR(__xludf.DUMMYFUNCTION("""COMPUTED_VALUE"""),45314.66666666667)</f>
        <v>45314.66667</v>
      </c>
      <c r="N16" s="1">
        <f>IFERROR(__xludf.DUMMYFUNCTION("""COMPUTED_VALUE"""),1.1372972E7)</f>
        <v>11372972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IFERROR(__xludf.DUMMYFUNCTION("""COMPUTED_VALUE"""),2080.7)</f>
        <v>2080.7</v>
      </c>
      <c r="D17" s="2">
        <f>IFERROR(__xludf.DUMMYFUNCTION("""COMPUTED_VALUE"""),45315.66666666667)</f>
        <v>45315.66667</v>
      </c>
      <c r="E17" s="1">
        <f>IFERROR(__xludf.DUMMYFUNCTION("""COMPUTED_VALUE"""),2081.31)</f>
        <v>2081.31</v>
      </c>
      <c r="G17" s="2">
        <f>IFERROR(__xludf.DUMMYFUNCTION("""COMPUTED_VALUE"""),45315.66666666667)</f>
        <v>45315.66667</v>
      </c>
      <c r="H17" s="1">
        <f>IFERROR(__xludf.DUMMYFUNCTION("""COMPUTED_VALUE"""),2057.21)</f>
        <v>2057.21</v>
      </c>
      <c r="J17" s="2">
        <f>IFERROR(__xludf.DUMMYFUNCTION("""COMPUTED_VALUE"""),45315.66666666667)</f>
        <v>45315.66667</v>
      </c>
      <c r="K17" s="1">
        <f>IFERROR(__xludf.DUMMYFUNCTION("""COMPUTED_VALUE"""),2058.4)</f>
        <v>2058.4</v>
      </c>
      <c r="M17" s="2">
        <f>IFERROR(__xludf.DUMMYFUNCTION("""COMPUTED_VALUE"""),45315.66666666667)</f>
        <v>45315.66667</v>
      </c>
      <c r="N17" s="1">
        <f>IFERROR(__xludf.DUMMYFUNCTION("""COMPUTED_VALUE"""),1.0677973E7)</f>
        <v>10677973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IFERROR(__xludf.DUMMYFUNCTION("""COMPUTED_VALUE"""),2072.72)</f>
        <v>2072.72</v>
      </c>
      <c r="D18" s="2">
        <f>IFERROR(__xludf.DUMMYFUNCTION("""COMPUTED_VALUE"""),45316.66666666667)</f>
        <v>45316.66667</v>
      </c>
      <c r="E18" s="1">
        <f>IFERROR(__xludf.DUMMYFUNCTION("""COMPUTED_VALUE"""),2078.02)</f>
        <v>2078.02</v>
      </c>
      <c r="G18" s="2">
        <f>IFERROR(__xludf.DUMMYFUNCTION("""COMPUTED_VALUE"""),45316.66666666667)</f>
        <v>45316.66667</v>
      </c>
      <c r="H18" s="1">
        <f>IFERROR(__xludf.DUMMYFUNCTION("""COMPUTED_VALUE"""),2048.45)</f>
        <v>2048.45</v>
      </c>
      <c r="J18" s="2">
        <f>IFERROR(__xludf.DUMMYFUNCTION("""COMPUTED_VALUE"""),45316.66666666667)</f>
        <v>45316.66667</v>
      </c>
      <c r="K18" s="1">
        <f>IFERROR(__xludf.DUMMYFUNCTION("""COMPUTED_VALUE"""),2063.48)</f>
        <v>2063.48</v>
      </c>
      <c r="M18" s="2">
        <f>IFERROR(__xludf.DUMMYFUNCTION("""COMPUTED_VALUE"""),45316.66666666667)</f>
        <v>45316.66667</v>
      </c>
      <c r="N18" s="1">
        <f>IFERROR(__xludf.DUMMYFUNCTION("""COMPUTED_VALUE"""),1.31744E7)</f>
        <v>13174400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IFERROR(__xludf.DUMMYFUNCTION("""COMPUTED_VALUE"""),2067.45)</f>
        <v>2067.45</v>
      </c>
      <c r="D19" s="2">
        <f>IFERROR(__xludf.DUMMYFUNCTION("""COMPUTED_VALUE"""),45317.66666666667)</f>
        <v>45317.66667</v>
      </c>
      <c r="E19" s="1">
        <f>IFERROR(__xludf.DUMMYFUNCTION("""COMPUTED_VALUE"""),2109.21)</f>
        <v>2109.21</v>
      </c>
      <c r="G19" s="2">
        <f>IFERROR(__xludf.DUMMYFUNCTION("""COMPUTED_VALUE"""),45317.66666666667)</f>
        <v>45317.66667</v>
      </c>
      <c r="H19" s="1">
        <f>IFERROR(__xludf.DUMMYFUNCTION("""COMPUTED_VALUE"""),2067.45)</f>
        <v>2067.45</v>
      </c>
      <c r="J19" s="2">
        <f>IFERROR(__xludf.DUMMYFUNCTION("""COMPUTED_VALUE"""),45317.66666666667)</f>
        <v>45317.66667</v>
      </c>
      <c r="K19" s="1">
        <f>IFERROR(__xludf.DUMMYFUNCTION("""COMPUTED_VALUE"""),2101.11)</f>
        <v>2101.11</v>
      </c>
      <c r="M19" s="2">
        <f>IFERROR(__xludf.DUMMYFUNCTION("""COMPUTED_VALUE"""),45317.66666666667)</f>
        <v>45317.66667</v>
      </c>
      <c r="N19" s="1">
        <f>IFERROR(__xludf.DUMMYFUNCTION("""COMPUTED_VALUE"""),1.2532532E7)</f>
        <v>12532532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IFERROR(__xludf.DUMMYFUNCTION("""COMPUTED_VALUE"""),2103.2)</f>
        <v>2103.2</v>
      </c>
      <c r="D20" s="2">
        <f>IFERROR(__xludf.DUMMYFUNCTION("""COMPUTED_VALUE"""),45320.66666666667)</f>
        <v>45320.66667</v>
      </c>
      <c r="E20" s="1">
        <f>IFERROR(__xludf.DUMMYFUNCTION("""COMPUTED_VALUE"""),2126.17)</f>
        <v>2126.17</v>
      </c>
      <c r="G20" s="2">
        <f>IFERROR(__xludf.DUMMYFUNCTION("""COMPUTED_VALUE"""),45320.66666666667)</f>
        <v>45320.66667</v>
      </c>
      <c r="H20" s="1">
        <f>IFERROR(__xludf.DUMMYFUNCTION("""COMPUTED_VALUE"""),2080.87)</f>
        <v>2080.87</v>
      </c>
      <c r="J20" s="2">
        <f>IFERROR(__xludf.DUMMYFUNCTION("""COMPUTED_VALUE"""),45320.66666666667)</f>
        <v>45320.66667</v>
      </c>
      <c r="K20" s="1">
        <f>IFERROR(__xludf.DUMMYFUNCTION("""COMPUTED_VALUE"""),2124.44)</f>
        <v>2124.44</v>
      </c>
      <c r="M20" s="2">
        <f>IFERROR(__xludf.DUMMYFUNCTION("""COMPUTED_VALUE"""),45320.66666666667)</f>
        <v>45320.66667</v>
      </c>
      <c r="N20" s="1">
        <f>IFERROR(__xludf.DUMMYFUNCTION("""COMPUTED_VALUE"""),1.2577883E7)</f>
        <v>12577883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IFERROR(__xludf.DUMMYFUNCTION("""COMPUTED_VALUE"""),2115.76)</f>
        <v>2115.76</v>
      </c>
      <c r="D21" s="2">
        <f>IFERROR(__xludf.DUMMYFUNCTION("""COMPUTED_VALUE"""),45321.66666666667)</f>
        <v>45321.66667</v>
      </c>
      <c r="E21" s="1">
        <f>IFERROR(__xludf.DUMMYFUNCTION("""COMPUTED_VALUE"""),2131.24)</f>
        <v>2131.24</v>
      </c>
      <c r="G21" s="2">
        <f>IFERROR(__xludf.DUMMYFUNCTION("""COMPUTED_VALUE"""),45321.66666666667)</f>
        <v>45321.66667</v>
      </c>
      <c r="H21" s="1">
        <f>IFERROR(__xludf.DUMMYFUNCTION("""COMPUTED_VALUE"""),2108.47)</f>
        <v>2108.47</v>
      </c>
      <c r="J21" s="2">
        <f>IFERROR(__xludf.DUMMYFUNCTION("""COMPUTED_VALUE"""),45321.66666666667)</f>
        <v>45321.66667</v>
      </c>
      <c r="K21" s="1">
        <f>IFERROR(__xludf.DUMMYFUNCTION("""COMPUTED_VALUE"""),2128.48)</f>
        <v>2128.48</v>
      </c>
      <c r="M21" s="2">
        <f>IFERROR(__xludf.DUMMYFUNCTION("""COMPUTED_VALUE"""),45321.66666666667)</f>
        <v>45321.66667</v>
      </c>
      <c r="N21" s="1">
        <f>IFERROR(__xludf.DUMMYFUNCTION("""COMPUTED_VALUE"""),1.0200007E7)</f>
        <v>10200007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IFERROR(__xludf.DUMMYFUNCTION("""COMPUTED_VALUE"""),2126.38)</f>
        <v>2126.38</v>
      </c>
      <c r="D22" s="2">
        <f>IFERROR(__xludf.DUMMYFUNCTION("""COMPUTED_VALUE"""),45322.66666666667)</f>
        <v>45322.66667</v>
      </c>
      <c r="E22" s="1">
        <f>IFERROR(__xludf.DUMMYFUNCTION("""COMPUTED_VALUE"""),2127.42)</f>
        <v>2127.42</v>
      </c>
      <c r="G22" s="2">
        <f>IFERROR(__xludf.DUMMYFUNCTION("""COMPUTED_VALUE"""),45322.66666666667)</f>
        <v>45322.66667</v>
      </c>
      <c r="H22" s="1">
        <f>IFERROR(__xludf.DUMMYFUNCTION("""COMPUTED_VALUE"""),2068.25)</f>
        <v>2068.25</v>
      </c>
      <c r="J22" s="2">
        <f>IFERROR(__xludf.DUMMYFUNCTION("""COMPUTED_VALUE"""),45322.66666666667)</f>
        <v>45322.66667</v>
      </c>
      <c r="K22" s="1">
        <f>IFERROR(__xludf.DUMMYFUNCTION("""COMPUTED_VALUE"""),2074.83)</f>
        <v>2074.83</v>
      </c>
      <c r="M22" s="2">
        <f>IFERROR(__xludf.DUMMYFUNCTION("""COMPUTED_VALUE"""),45322.66666666667)</f>
        <v>45322.66667</v>
      </c>
      <c r="N22" s="1">
        <f>IFERROR(__xludf.DUMMYFUNCTION("""COMPUTED_VALUE"""),1.5067204E7)</f>
        <v>15067204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IFERROR(__xludf.DUMMYFUNCTION("""COMPUTED_VALUE"""),2076.86)</f>
        <v>2076.86</v>
      </c>
      <c r="D23" s="2">
        <f>IFERROR(__xludf.DUMMYFUNCTION("""COMPUTED_VALUE"""),45323.66666666667)</f>
        <v>45323.66667</v>
      </c>
      <c r="E23" s="1">
        <f>IFERROR(__xludf.DUMMYFUNCTION("""COMPUTED_VALUE"""),2095.7)</f>
        <v>2095.7</v>
      </c>
      <c r="G23" s="2">
        <f>IFERROR(__xludf.DUMMYFUNCTION("""COMPUTED_VALUE"""),45323.66666666667)</f>
        <v>45323.66667</v>
      </c>
      <c r="H23" s="1">
        <f>IFERROR(__xludf.DUMMYFUNCTION("""COMPUTED_VALUE"""),2061.3)</f>
        <v>2061.3</v>
      </c>
      <c r="J23" s="2">
        <f>IFERROR(__xludf.DUMMYFUNCTION("""COMPUTED_VALUE"""),45323.66666666667)</f>
        <v>45323.66667</v>
      </c>
      <c r="K23" s="1">
        <f>IFERROR(__xludf.DUMMYFUNCTION("""COMPUTED_VALUE"""),2086.48)</f>
        <v>2086.48</v>
      </c>
      <c r="M23" s="2">
        <f>IFERROR(__xludf.DUMMYFUNCTION("""COMPUTED_VALUE"""),45323.66666666667)</f>
        <v>45323.66667</v>
      </c>
      <c r="N23" s="1">
        <f>IFERROR(__xludf.DUMMYFUNCTION("""COMPUTED_VALUE"""),1.3305799E7)</f>
        <v>13305799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IFERROR(__xludf.DUMMYFUNCTION("""COMPUTED_VALUE"""),2056.24)</f>
        <v>2056.24</v>
      </c>
      <c r="D24" s="2">
        <f>IFERROR(__xludf.DUMMYFUNCTION("""COMPUTED_VALUE"""),45324.66666666667)</f>
        <v>45324.66667</v>
      </c>
      <c r="E24" s="1">
        <f>IFERROR(__xludf.DUMMYFUNCTION("""COMPUTED_VALUE"""),2111.29)</f>
        <v>2111.29</v>
      </c>
      <c r="G24" s="2">
        <f>IFERROR(__xludf.DUMMYFUNCTION("""COMPUTED_VALUE"""),45324.66666666667)</f>
        <v>45324.66667</v>
      </c>
      <c r="H24" s="1">
        <f>IFERROR(__xludf.DUMMYFUNCTION("""COMPUTED_VALUE"""),2041.58)</f>
        <v>2041.58</v>
      </c>
      <c r="J24" s="2">
        <f>IFERROR(__xludf.DUMMYFUNCTION("""COMPUTED_VALUE"""),45324.66666666667)</f>
        <v>45324.66667</v>
      </c>
      <c r="K24" s="1">
        <f>IFERROR(__xludf.DUMMYFUNCTION("""COMPUTED_VALUE"""),2092.89)</f>
        <v>2092.89</v>
      </c>
      <c r="M24" s="2">
        <f>IFERROR(__xludf.DUMMYFUNCTION("""COMPUTED_VALUE"""),45324.66666666667)</f>
        <v>45324.66667</v>
      </c>
      <c r="N24" s="1">
        <f>IFERROR(__xludf.DUMMYFUNCTION("""COMPUTED_VALUE"""),2.0070922E7)</f>
        <v>20070922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IFERROR(__xludf.DUMMYFUNCTION("""COMPUTED_VALUE"""),2088.81)</f>
        <v>2088.81</v>
      </c>
      <c r="D25" s="2">
        <f>IFERROR(__xludf.DUMMYFUNCTION("""COMPUTED_VALUE"""),45327.66666666667)</f>
        <v>45327.66667</v>
      </c>
      <c r="E25" s="1">
        <f>IFERROR(__xludf.DUMMYFUNCTION("""COMPUTED_VALUE"""),2088.81)</f>
        <v>2088.81</v>
      </c>
      <c r="G25" s="2">
        <f>IFERROR(__xludf.DUMMYFUNCTION("""COMPUTED_VALUE"""),45327.66666666667)</f>
        <v>45327.66667</v>
      </c>
      <c r="H25" s="1">
        <f>IFERROR(__xludf.DUMMYFUNCTION("""COMPUTED_VALUE"""),2056.67)</f>
        <v>2056.67</v>
      </c>
      <c r="J25" s="2">
        <f>IFERROR(__xludf.DUMMYFUNCTION("""COMPUTED_VALUE"""),45327.66666666667)</f>
        <v>45327.66667</v>
      </c>
      <c r="K25" s="1">
        <f>IFERROR(__xludf.DUMMYFUNCTION("""COMPUTED_VALUE"""),2066.42)</f>
        <v>2066.42</v>
      </c>
      <c r="M25" s="2">
        <f>IFERROR(__xludf.DUMMYFUNCTION("""COMPUTED_VALUE"""),45327.66666666667)</f>
        <v>45327.66667</v>
      </c>
      <c r="N25" s="1">
        <f>IFERROR(__xludf.DUMMYFUNCTION("""COMPUTED_VALUE"""),1.5565912E7)</f>
        <v>15565912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IFERROR(__xludf.DUMMYFUNCTION("""COMPUTED_VALUE"""),2066.46)</f>
        <v>2066.46</v>
      </c>
      <c r="D26" s="2">
        <f>IFERROR(__xludf.DUMMYFUNCTION("""COMPUTED_VALUE"""),45328.66666666667)</f>
        <v>45328.66667</v>
      </c>
      <c r="E26" s="1">
        <f>IFERROR(__xludf.DUMMYFUNCTION("""COMPUTED_VALUE"""),2106.26)</f>
        <v>2106.26</v>
      </c>
      <c r="G26" s="2">
        <f>IFERROR(__xludf.DUMMYFUNCTION("""COMPUTED_VALUE"""),45328.66666666667)</f>
        <v>45328.66667</v>
      </c>
      <c r="H26" s="1">
        <f>IFERROR(__xludf.DUMMYFUNCTION("""COMPUTED_VALUE"""),2056.06)</f>
        <v>2056.06</v>
      </c>
      <c r="J26" s="2">
        <f>IFERROR(__xludf.DUMMYFUNCTION("""COMPUTED_VALUE"""),45328.66666666667)</f>
        <v>45328.66667</v>
      </c>
      <c r="K26" s="1">
        <f>IFERROR(__xludf.DUMMYFUNCTION("""COMPUTED_VALUE"""),2106.12)</f>
        <v>2106.12</v>
      </c>
      <c r="M26" s="2">
        <f>IFERROR(__xludf.DUMMYFUNCTION("""COMPUTED_VALUE"""),45328.66666666667)</f>
        <v>45328.66667</v>
      </c>
      <c r="N26" s="1">
        <f>IFERROR(__xludf.DUMMYFUNCTION("""COMPUTED_VALUE"""),1.60269E7)</f>
        <v>16026900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IFERROR(__xludf.DUMMYFUNCTION("""COMPUTED_VALUE"""),2106.79)</f>
        <v>2106.79</v>
      </c>
      <c r="D27" s="2">
        <f>IFERROR(__xludf.DUMMYFUNCTION("""COMPUTED_VALUE"""),45329.66666666667)</f>
        <v>45329.66667</v>
      </c>
      <c r="E27" s="1">
        <f>IFERROR(__xludf.DUMMYFUNCTION("""COMPUTED_VALUE"""),2136.33)</f>
        <v>2136.33</v>
      </c>
      <c r="G27" s="2">
        <f>IFERROR(__xludf.DUMMYFUNCTION("""COMPUTED_VALUE"""),45329.66666666667)</f>
        <v>45329.66667</v>
      </c>
      <c r="H27" s="1">
        <f>IFERROR(__xludf.DUMMYFUNCTION("""COMPUTED_VALUE"""),2102.59)</f>
        <v>2102.59</v>
      </c>
      <c r="J27" s="2">
        <f>IFERROR(__xludf.DUMMYFUNCTION("""COMPUTED_VALUE"""),45329.66666666667)</f>
        <v>45329.66667</v>
      </c>
      <c r="K27" s="1">
        <f>IFERROR(__xludf.DUMMYFUNCTION("""COMPUTED_VALUE"""),2127.34)</f>
        <v>2127.34</v>
      </c>
      <c r="M27" s="2">
        <f>IFERROR(__xludf.DUMMYFUNCTION("""COMPUTED_VALUE"""),45329.66666666667)</f>
        <v>45329.66667</v>
      </c>
      <c r="N27" s="1">
        <f>IFERROR(__xludf.DUMMYFUNCTION("""COMPUTED_VALUE"""),1.3177572E7)</f>
        <v>13177572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IFERROR(__xludf.DUMMYFUNCTION("""COMPUTED_VALUE"""),2139.89)</f>
        <v>2139.89</v>
      </c>
      <c r="D28" s="2">
        <f>IFERROR(__xludf.DUMMYFUNCTION("""COMPUTED_VALUE"""),45330.66666666667)</f>
        <v>45330.66667</v>
      </c>
      <c r="E28" s="1">
        <f>IFERROR(__xludf.DUMMYFUNCTION("""COMPUTED_VALUE"""),2154.08)</f>
        <v>2154.08</v>
      </c>
      <c r="G28" s="2">
        <f>IFERROR(__xludf.DUMMYFUNCTION("""COMPUTED_VALUE"""),45330.66666666667)</f>
        <v>45330.66667</v>
      </c>
      <c r="H28" s="1">
        <f>IFERROR(__xludf.DUMMYFUNCTION("""COMPUTED_VALUE"""),2121.37)</f>
        <v>2121.37</v>
      </c>
      <c r="J28" s="2">
        <f>IFERROR(__xludf.DUMMYFUNCTION("""COMPUTED_VALUE"""),45330.66666666667)</f>
        <v>45330.66667</v>
      </c>
      <c r="K28" s="1">
        <f>IFERROR(__xludf.DUMMYFUNCTION("""COMPUTED_VALUE"""),2131.77)</f>
        <v>2131.77</v>
      </c>
      <c r="M28" s="2">
        <f>IFERROR(__xludf.DUMMYFUNCTION("""COMPUTED_VALUE"""),45330.66666666667)</f>
        <v>45330.66667</v>
      </c>
      <c r="N28" s="1">
        <f>IFERROR(__xludf.DUMMYFUNCTION("""COMPUTED_VALUE"""),9794885.0)</f>
        <v>9794885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IFERROR(__xludf.DUMMYFUNCTION("""COMPUTED_VALUE"""),2134.87)</f>
        <v>2134.87</v>
      </c>
      <c r="D29" s="2">
        <f>IFERROR(__xludf.DUMMYFUNCTION("""COMPUTED_VALUE"""),45331.66666666667)</f>
        <v>45331.66667</v>
      </c>
      <c r="E29" s="1">
        <f>IFERROR(__xludf.DUMMYFUNCTION("""COMPUTED_VALUE"""),2160.04)</f>
        <v>2160.04</v>
      </c>
      <c r="G29" s="2">
        <f>IFERROR(__xludf.DUMMYFUNCTION("""COMPUTED_VALUE"""),45331.66666666667)</f>
        <v>45331.66667</v>
      </c>
      <c r="H29" s="1">
        <f>IFERROR(__xludf.DUMMYFUNCTION("""COMPUTED_VALUE"""),2128.52)</f>
        <v>2128.52</v>
      </c>
      <c r="J29" s="2">
        <f>IFERROR(__xludf.DUMMYFUNCTION("""COMPUTED_VALUE"""),45331.66666666667)</f>
        <v>45331.66667</v>
      </c>
      <c r="K29" s="1">
        <f>IFERROR(__xludf.DUMMYFUNCTION("""COMPUTED_VALUE"""),2152.03)</f>
        <v>2152.03</v>
      </c>
      <c r="M29" s="2">
        <f>IFERROR(__xludf.DUMMYFUNCTION("""COMPUTED_VALUE"""),45331.66666666667)</f>
        <v>45331.66667</v>
      </c>
      <c r="N29" s="1">
        <f>IFERROR(__xludf.DUMMYFUNCTION("""COMPUTED_VALUE"""),8351163.0)</f>
        <v>8351163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IFERROR(__xludf.DUMMYFUNCTION("""COMPUTED_VALUE"""),2150.4)</f>
        <v>2150.4</v>
      </c>
      <c r="D30" s="2">
        <f>IFERROR(__xludf.DUMMYFUNCTION("""COMPUTED_VALUE"""),45334.66666666667)</f>
        <v>45334.66667</v>
      </c>
      <c r="E30" s="1">
        <f>IFERROR(__xludf.DUMMYFUNCTION("""COMPUTED_VALUE"""),2200.2)</f>
        <v>2200.2</v>
      </c>
      <c r="G30" s="2">
        <f>IFERROR(__xludf.DUMMYFUNCTION("""COMPUTED_VALUE"""),45334.66666666667)</f>
        <v>45334.66667</v>
      </c>
      <c r="H30" s="1">
        <f>IFERROR(__xludf.DUMMYFUNCTION("""COMPUTED_VALUE"""),2150.4)</f>
        <v>2150.4</v>
      </c>
      <c r="J30" s="2">
        <f>IFERROR(__xludf.DUMMYFUNCTION("""COMPUTED_VALUE"""),45334.66666666667)</f>
        <v>45334.66667</v>
      </c>
      <c r="K30" s="1">
        <f>IFERROR(__xludf.DUMMYFUNCTION("""COMPUTED_VALUE"""),2197.65)</f>
        <v>2197.65</v>
      </c>
      <c r="M30" s="2">
        <f>IFERROR(__xludf.DUMMYFUNCTION("""COMPUTED_VALUE"""),45334.66666666667)</f>
        <v>45334.66667</v>
      </c>
      <c r="N30" s="1">
        <f>IFERROR(__xludf.DUMMYFUNCTION("""COMPUTED_VALUE"""),1.1137002E7)</f>
        <v>11137002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IFERROR(__xludf.DUMMYFUNCTION("""COMPUTED_VALUE"""),2187.21)</f>
        <v>2187.21</v>
      </c>
      <c r="D31" s="2">
        <f>IFERROR(__xludf.DUMMYFUNCTION("""COMPUTED_VALUE"""),45335.66666666667)</f>
        <v>45335.66667</v>
      </c>
      <c r="E31" s="1">
        <f>IFERROR(__xludf.DUMMYFUNCTION("""COMPUTED_VALUE"""),2187.21)</f>
        <v>2187.21</v>
      </c>
      <c r="G31" s="2">
        <f>IFERROR(__xludf.DUMMYFUNCTION("""COMPUTED_VALUE"""),45335.66666666667)</f>
        <v>45335.66667</v>
      </c>
      <c r="H31" s="1">
        <f>IFERROR(__xludf.DUMMYFUNCTION("""COMPUTED_VALUE"""),2140.77)</f>
        <v>2140.77</v>
      </c>
      <c r="J31" s="2">
        <f>IFERROR(__xludf.DUMMYFUNCTION("""COMPUTED_VALUE"""),45335.66666666667)</f>
        <v>45335.66667</v>
      </c>
      <c r="K31" s="1">
        <f>IFERROR(__xludf.DUMMYFUNCTION("""COMPUTED_VALUE"""),2156.96)</f>
        <v>2156.96</v>
      </c>
      <c r="M31" s="2">
        <f>IFERROR(__xludf.DUMMYFUNCTION("""COMPUTED_VALUE"""),45335.66666666667)</f>
        <v>45335.66667</v>
      </c>
      <c r="N31" s="1">
        <f>IFERROR(__xludf.DUMMYFUNCTION("""COMPUTED_VALUE"""),9590629.0)</f>
        <v>9590629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IFERROR(__xludf.DUMMYFUNCTION("""COMPUTED_VALUE"""),2157.76)</f>
        <v>2157.76</v>
      </c>
      <c r="D32" s="2">
        <f>IFERROR(__xludf.DUMMYFUNCTION("""COMPUTED_VALUE"""),45336.66666666667)</f>
        <v>45336.66667</v>
      </c>
      <c r="E32" s="1">
        <f>IFERROR(__xludf.DUMMYFUNCTION("""COMPUTED_VALUE"""),2185.37)</f>
        <v>2185.37</v>
      </c>
      <c r="G32" s="2">
        <f>IFERROR(__xludf.DUMMYFUNCTION("""COMPUTED_VALUE"""),45336.66666666667)</f>
        <v>45336.66667</v>
      </c>
      <c r="H32" s="1">
        <f>IFERROR(__xludf.DUMMYFUNCTION("""COMPUTED_VALUE"""),2147.96)</f>
        <v>2147.96</v>
      </c>
      <c r="J32" s="2">
        <f>IFERROR(__xludf.DUMMYFUNCTION("""COMPUTED_VALUE"""),45336.66666666667)</f>
        <v>45336.66667</v>
      </c>
      <c r="K32" s="1">
        <f>IFERROR(__xludf.DUMMYFUNCTION("""COMPUTED_VALUE"""),2184.31)</f>
        <v>2184.31</v>
      </c>
      <c r="M32" s="2">
        <f>IFERROR(__xludf.DUMMYFUNCTION("""COMPUTED_VALUE"""),45336.66666666667)</f>
        <v>45336.66667</v>
      </c>
      <c r="N32" s="1">
        <f>IFERROR(__xludf.DUMMYFUNCTION("""COMPUTED_VALUE"""),9861142.0)</f>
        <v>9861142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IFERROR(__xludf.DUMMYFUNCTION("""COMPUTED_VALUE"""),2198.2)</f>
        <v>2198.2</v>
      </c>
      <c r="D33" s="2">
        <f>IFERROR(__xludf.DUMMYFUNCTION("""COMPUTED_VALUE"""),45337.66666666667)</f>
        <v>45337.66667</v>
      </c>
      <c r="E33" s="1">
        <f>IFERROR(__xludf.DUMMYFUNCTION("""COMPUTED_VALUE"""),2213.99)</f>
        <v>2213.99</v>
      </c>
      <c r="G33" s="2">
        <f>IFERROR(__xludf.DUMMYFUNCTION("""COMPUTED_VALUE"""),45337.66666666667)</f>
        <v>45337.66667</v>
      </c>
      <c r="H33" s="1">
        <f>IFERROR(__xludf.DUMMYFUNCTION("""COMPUTED_VALUE"""),2191.53)</f>
        <v>2191.53</v>
      </c>
      <c r="J33" s="2">
        <f>IFERROR(__xludf.DUMMYFUNCTION("""COMPUTED_VALUE"""),45337.66666666667)</f>
        <v>45337.66667</v>
      </c>
      <c r="K33" s="1">
        <f>IFERROR(__xludf.DUMMYFUNCTION("""COMPUTED_VALUE"""),2199.23)</f>
        <v>2199.23</v>
      </c>
      <c r="M33" s="2">
        <f>IFERROR(__xludf.DUMMYFUNCTION("""COMPUTED_VALUE"""),45337.66666666667)</f>
        <v>45337.66667</v>
      </c>
      <c r="N33" s="1">
        <f>IFERROR(__xludf.DUMMYFUNCTION("""COMPUTED_VALUE"""),1.3924074E7)</f>
        <v>13924074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IFERROR(__xludf.DUMMYFUNCTION("""COMPUTED_VALUE"""),2198.24)</f>
        <v>2198.24</v>
      </c>
      <c r="D34" s="2">
        <f>IFERROR(__xludf.DUMMYFUNCTION("""COMPUTED_VALUE"""),45338.66666666667)</f>
        <v>45338.66667</v>
      </c>
      <c r="E34" s="1">
        <f>IFERROR(__xludf.DUMMYFUNCTION("""COMPUTED_VALUE"""),2198.24)</f>
        <v>2198.24</v>
      </c>
      <c r="G34" s="2">
        <f>IFERROR(__xludf.DUMMYFUNCTION("""COMPUTED_VALUE"""),45338.66666666667)</f>
        <v>45338.66667</v>
      </c>
      <c r="H34" s="1">
        <f>IFERROR(__xludf.DUMMYFUNCTION("""COMPUTED_VALUE"""),2124.74)</f>
        <v>2124.74</v>
      </c>
      <c r="J34" s="2">
        <f>IFERROR(__xludf.DUMMYFUNCTION("""COMPUTED_VALUE"""),45338.66666666667)</f>
        <v>45338.66667</v>
      </c>
      <c r="K34" s="1">
        <f>IFERROR(__xludf.DUMMYFUNCTION("""COMPUTED_VALUE"""),2152.53)</f>
        <v>2152.53</v>
      </c>
      <c r="M34" s="2">
        <f>IFERROR(__xludf.DUMMYFUNCTION("""COMPUTED_VALUE"""),45338.66666666667)</f>
        <v>45338.66667</v>
      </c>
      <c r="N34" s="1">
        <f>IFERROR(__xludf.DUMMYFUNCTION("""COMPUTED_VALUE"""),1.7891679E7)</f>
        <v>17891679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IFERROR(__xludf.DUMMYFUNCTION("""COMPUTED_VALUE"""),2140.36)</f>
        <v>2140.36</v>
      </c>
      <c r="D35" s="2">
        <f>IFERROR(__xludf.DUMMYFUNCTION("""COMPUTED_VALUE"""),45342.66666666667)</f>
        <v>45342.66667</v>
      </c>
      <c r="E35" s="1">
        <f>IFERROR(__xludf.DUMMYFUNCTION("""COMPUTED_VALUE"""),2150.42)</f>
        <v>2150.42</v>
      </c>
      <c r="G35" s="2">
        <f>IFERROR(__xludf.DUMMYFUNCTION("""COMPUTED_VALUE"""),45342.66666666667)</f>
        <v>45342.66667</v>
      </c>
      <c r="H35" s="1">
        <f>IFERROR(__xludf.DUMMYFUNCTION("""COMPUTED_VALUE"""),2124.52)</f>
        <v>2124.52</v>
      </c>
      <c r="J35" s="2">
        <f>IFERROR(__xludf.DUMMYFUNCTION("""COMPUTED_VALUE"""),45342.66666666667)</f>
        <v>45342.66667</v>
      </c>
      <c r="K35" s="1">
        <f>IFERROR(__xludf.DUMMYFUNCTION("""COMPUTED_VALUE"""),2143.01)</f>
        <v>2143.01</v>
      </c>
      <c r="M35" s="2">
        <f>IFERROR(__xludf.DUMMYFUNCTION("""COMPUTED_VALUE"""),45342.66666666667)</f>
        <v>45342.66667</v>
      </c>
      <c r="N35" s="1">
        <f>IFERROR(__xludf.DUMMYFUNCTION("""COMPUTED_VALUE"""),1.2247032E7)</f>
        <v>12247032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IFERROR(__xludf.DUMMYFUNCTION("""COMPUTED_VALUE"""),2141.68)</f>
        <v>2141.68</v>
      </c>
      <c r="D36" s="2">
        <f>IFERROR(__xludf.DUMMYFUNCTION("""COMPUTED_VALUE"""),45343.66666666667)</f>
        <v>45343.66667</v>
      </c>
      <c r="E36" s="1">
        <f>IFERROR(__xludf.DUMMYFUNCTION("""COMPUTED_VALUE"""),2181.82)</f>
        <v>2181.82</v>
      </c>
      <c r="G36" s="2">
        <f>IFERROR(__xludf.DUMMYFUNCTION("""COMPUTED_VALUE"""),45343.66666666667)</f>
        <v>45343.66667</v>
      </c>
      <c r="H36" s="1">
        <f>IFERROR(__xludf.DUMMYFUNCTION("""COMPUTED_VALUE"""),2134.82)</f>
        <v>2134.82</v>
      </c>
      <c r="J36" s="2">
        <f>IFERROR(__xludf.DUMMYFUNCTION("""COMPUTED_VALUE"""),45343.66666666667)</f>
        <v>45343.66667</v>
      </c>
      <c r="K36" s="1">
        <f>IFERROR(__xludf.DUMMYFUNCTION("""COMPUTED_VALUE"""),2176.2)</f>
        <v>2176.2</v>
      </c>
      <c r="M36" s="2">
        <f>IFERROR(__xludf.DUMMYFUNCTION("""COMPUTED_VALUE"""),45343.66666666667)</f>
        <v>45343.66667</v>
      </c>
      <c r="N36" s="1">
        <f>IFERROR(__xludf.DUMMYFUNCTION("""COMPUTED_VALUE"""),1.1172753E7)</f>
        <v>11172753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IFERROR(__xludf.DUMMYFUNCTION("""COMPUTED_VALUE"""),2188.2)</f>
        <v>2188.2</v>
      </c>
      <c r="D37" s="2">
        <f>IFERROR(__xludf.DUMMYFUNCTION("""COMPUTED_VALUE"""),45344.66666666667)</f>
        <v>45344.66667</v>
      </c>
      <c r="E37" s="1">
        <f>IFERROR(__xludf.DUMMYFUNCTION("""COMPUTED_VALUE"""),2193.64)</f>
        <v>2193.64</v>
      </c>
      <c r="G37" s="2">
        <f>IFERROR(__xludf.DUMMYFUNCTION("""COMPUTED_VALUE"""),45344.66666666667)</f>
        <v>45344.66667</v>
      </c>
      <c r="H37" s="1">
        <f>IFERROR(__xludf.DUMMYFUNCTION("""COMPUTED_VALUE"""),2165.82)</f>
        <v>2165.82</v>
      </c>
      <c r="J37" s="2">
        <f>IFERROR(__xludf.DUMMYFUNCTION("""COMPUTED_VALUE"""),45344.66666666667)</f>
        <v>45344.66667</v>
      </c>
      <c r="K37" s="1">
        <f>IFERROR(__xludf.DUMMYFUNCTION("""COMPUTED_VALUE"""),2183.02)</f>
        <v>2183.02</v>
      </c>
      <c r="M37" s="2">
        <f>IFERROR(__xludf.DUMMYFUNCTION("""COMPUTED_VALUE"""),45344.66666666667)</f>
        <v>45344.66667</v>
      </c>
      <c r="N37" s="1">
        <f>IFERROR(__xludf.DUMMYFUNCTION("""COMPUTED_VALUE"""),9460597.0)</f>
        <v>9460597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IFERROR(__xludf.DUMMYFUNCTION("""COMPUTED_VALUE"""),2184.33)</f>
        <v>2184.33</v>
      </c>
      <c r="D38" s="2">
        <f>IFERROR(__xludf.DUMMYFUNCTION("""COMPUTED_VALUE"""),45345.66666666667)</f>
        <v>45345.66667</v>
      </c>
      <c r="E38" s="1">
        <f>IFERROR(__xludf.DUMMYFUNCTION("""COMPUTED_VALUE"""),2213.32)</f>
        <v>2213.32</v>
      </c>
      <c r="G38" s="2">
        <f>IFERROR(__xludf.DUMMYFUNCTION("""COMPUTED_VALUE"""),45345.66666666667)</f>
        <v>45345.66667</v>
      </c>
      <c r="H38" s="1">
        <f>IFERROR(__xludf.DUMMYFUNCTION("""COMPUTED_VALUE"""),2184.33)</f>
        <v>2184.33</v>
      </c>
      <c r="J38" s="2">
        <f>IFERROR(__xludf.DUMMYFUNCTION("""COMPUTED_VALUE"""),45345.66666666667)</f>
        <v>45345.66667</v>
      </c>
      <c r="K38" s="1">
        <f>IFERROR(__xludf.DUMMYFUNCTION("""COMPUTED_VALUE"""),2192.9)</f>
        <v>2192.9</v>
      </c>
      <c r="M38" s="2">
        <f>IFERROR(__xludf.DUMMYFUNCTION("""COMPUTED_VALUE"""),45345.66666666667)</f>
        <v>45345.66667</v>
      </c>
      <c r="N38" s="1">
        <f>IFERROR(__xludf.DUMMYFUNCTION("""COMPUTED_VALUE"""),9057348.0)</f>
        <v>9057348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IFERROR(__xludf.DUMMYFUNCTION("""COMPUTED_VALUE"""),2193.24)</f>
        <v>2193.24</v>
      </c>
      <c r="D39" s="2">
        <f>IFERROR(__xludf.DUMMYFUNCTION("""COMPUTED_VALUE"""),45348.66666666667)</f>
        <v>45348.66667</v>
      </c>
      <c r="E39" s="1">
        <f>IFERROR(__xludf.DUMMYFUNCTION("""COMPUTED_VALUE"""),2203.91)</f>
        <v>2203.91</v>
      </c>
      <c r="G39" s="2">
        <f>IFERROR(__xludf.DUMMYFUNCTION("""COMPUTED_VALUE"""),45348.66666666667)</f>
        <v>45348.66667</v>
      </c>
      <c r="H39" s="1">
        <f>IFERROR(__xludf.DUMMYFUNCTION("""COMPUTED_VALUE"""),2162.65)</f>
        <v>2162.65</v>
      </c>
      <c r="J39" s="2">
        <f>IFERROR(__xludf.DUMMYFUNCTION("""COMPUTED_VALUE"""),45348.66666666667)</f>
        <v>45348.66667</v>
      </c>
      <c r="K39" s="1">
        <f>IFERROR(__xludf.DUMMYFUNCTION("""COMPUTED_VALUE"""),2173.45)</f>
        <v>2173.45</v>
      </c>
      <c r="M39" s="2">
        <f>IFERROR(__xludf.DUMMYFUNCTION("""COMPUTED_VALUE"""),45348.66666666667)</f>
        <v>45348.66667</v>
      </c>
      <c r="N39" s="1">
        <f>IFERROR(__xludf.DUMMYFUNCTION("""COMPUTED_VALUE"""),8256856.0)</f>
        <v>8256856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IFERROR(__xludf.DUMMYFUNCTION("""COMPUTED_VALUE"""),2173.36)</f>
        <v>2173.36</v>
      </c>
      <c r="D40" s="2">
        <f>IFERROR(__xludf.DUMMYFUNCTION("""COMPUTED_VALUE"""),45349.66666666667)</f>
        <v>45349.66667</v>
      </c>
      <c r="E40" s="1">
        <f>IFERROR(__xludf.DUMMYFUNCTION("""COMPUTED_VALUE"""),2187.16)</f>
        <v>2187.16</v>
      </c>
      <c r="G40" s="2">
        <f>IFERROR(__xludf.DUMMYFUNCTION("""COMPUTED_VALUE"""),45349.66666666667)</f>
        <v>45349.66667</v>
      </c>
      <c r="H40" s="1">
        <f>IFERROR(__xludf.DUMMYFUNCTION("""COMPUTED_VALUE"""),2163.45)</f>
        <v>2163.45</v>
      </c>
      <c r="J40" s="2">
        <f>IFERROR(__xludf.DUMMYFUNCTION("""COMPUTED_VALUE"""),45349.66666666667)</f>
        <v>45349.66667</v>
      </c>
      <c r="K40" s="1">
        <f>IFERROR(__xludf.DUMMYFUNCTION("""COMPUTED_VALUE"""),2185.56)</f>
        <v>2185.56</v>
      </c>
      <c r="M40" s="2">
        <f>IFERROR(__xludf.DUMMYFUNCTION("""COMPUTED_VALUE"""),45349.66666666667)</f>
        <v>45349.66667</v>
      </c>
      <c r="N40" s="1">
        <f>IFERROR(__xludf.DUMMYFUNCTION("""COMPUTED_VALUE"""),8258141.0)</f>
        <v>8258141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IFERROR(__xludf.DUMMYFUNCTION("""COMPUTED_VALUE"""),2182.32)</f>
        <v>2182.32</v>
      </c>
      <c r="D41" s="2">
        <f>IFERROR(__xludf.DUMMYFUNCTION("""COMPUTED_VALUE"""),45350.66666666667)</f>
        <v>45350.66667</v>
      </c>
      <c r="E41" s="1">
        <f>IFERROR(__xludf.DUMMYFUNCTION("""COMPUTED_VALUE"""),2195.99)</f>
        <v>2195.99</v>
      </c>
      <c r="G41" s="2">
        <f>IFERROR(__xludf.DUMMYFUNCTION("""COMPUTED_VALUE"""),45350.66666666667)</f>
        <v>45350.66667</v>
      </c>
      <c r="H41" s="1">
        <f>IFERROR(__xludf.DUMMYFUNCTION("""COMPUTED_VALUE"""),2159.45)</f>
        <v>2159.45</v>
      </c>
      <c r="J41" s="2">
        <f>IFERROR(__xludf.DUMMYFUNCTION("""COMPUTED_VALUE"""),45350.66666666667)</f>
        <v>45350.66667</v>
      </c>
      <c r="K41" s="1">
        <f>IFERROR(__xludf.DUMMYFUNCTION("""COMPUTED_VALUE"""),2179.59)</f>
        <v>2179.59</v>
      </c>
      <c r="M41" s="2">
        <f>IFERROR(__xludf.DUMMYFUNCTION("""COMPUTED_VALUE"""),45350.66666666667)</f>
        <v>45350.66667</v>
      </c>
      <c r="N41" s="1">
        <f>IFERROR(__xludf.DUMMYFUNCTION("""COMPUTED_VALUE"""),6747268.0)</f>
        <v>6747268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IFERROR(__xludf.DUMMYFUNCTION("""COMPUTED_VALUE"""),2190.28)</f>
        <v>2190.28</v>
      </c>
      <c r="D42" s="2">
        <f>IFERROR(__xludf.DUMMYFUNCTION("""COMPUTED_VALUE"""),45351.66666666667)</f>
        <v>45351.66667</v>
      </c>
      <c r="E42" s="1">
        <f>IFERROR(__xludf.DUMMYFUNCTION("""COMPUTED_VALUE"""),2203.0)</f>
        <v>2203</v>
      </c>
      <c r="G42" s="2">
        <f>IFERROR(__xludf.DUMMYFUNCTION("""COMPUTED_VALUE"""),45351.66666666667)</f>
        <v>45351.66667</v>
      </c>
      <c r="H42" s="1">
        <f>IFERROR(__xludf.DUMMYFUNCTION("""COMPUTED_VALUE"""),2169.61)</f>
        <v>2169.61</v>
      </c>
      <c r="J42" s="2">
        <f>IFERROR(__xludf.DUMMYFUNCTION("""COMPUTED_VALUE"""),45351.66666666667)</f>
        <v>45351.66667</v>
      </c>
      <c r="K42" s="1">
        <f>IFERROR(__xludf.DUMMYFUNCTION("""COMPUTED_VALUE"""),2176.65)</f>
        <v>2176.65</v>
      </c>
      <c r="M42" s="2">
        <f>IFERROR(__xludf.DUMMYFUNCTION("""COMPUTED_VALUE"""),45351.66666666667)</f>
        <v>45351.66667</v>
      </c>
      <c r="N42" s="1">
        <f>IFERROR(__xludf.DUMMYFUNCTION("""COMPUTED_VALUE"""),1.4497147E7)</f>
        <v>14497147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IFERROR(__xludf.DUMMYFUNCTION("""COMPUTED_VALUE"""),2176.45)</f>
        <v>2176.45</v>
      </c>
      <c r="D43" s="2">
        <f>IFERROR(__xludf.DUMMYFUNCTION("""COMPUTED_VALUE"""),45352.66666666667)</f>
        <v>45352.66667</v>
      </c>
      <c r="E43" s="1">
        <f>IFERROR(__xludf.DUMMYFUNCTION("""COMPUTED_VALUE"""),2176.45)</f>
        <v>2176.45</v>
      </c>
      <c r="G43" s="2">
        <f>IFERROR(__xludf.DUMMYFUNCTION("""COMPUTED_VALUE"""),45352.66666666667)</f>
        <v>45352.66667</v>
      </c>
      <c r="H43" s="1">
        <f>IFERROR(__xludf.DUMMYFUNCTION("""COMPUTED_VALUE"""),2144.08)</f>
        <v>2144.08</v>
      </c>
      <c r="J43" s="2">
        <f>IFERROR(__xludf.DUMMYFUNCTION("""COMPUTED_VALUE"""),45352.66666666667)</f>
        <v>45352.66667</v>
      </c>
      <c r="K43" s="1">
        <f>IFERROR(__xludf.DUMMYFUNCTION("""COMPUTED_VALUE"""),2149.28)</f>
        <v>2149.28</v>
      </c>
      <c r="M43" s="2">
        <f>IFERROR(__xludf.DUMMYFUNCTION("""COMPUTED_VALUE"""),45352.66666666667)</f>
        <v>45352.66667</v>
      </c>
      <c r="N43" s="1">
        <f>IFERROR(__xludf.DUMMYFUNCTION("""COMPUTED_VALUE"""),1.0084375E7)</f>
        <v>10084375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IFERROR(__xludf.DUMMYFUNCTION("""COMPUTED_VALUE"""),2158.02)</f>
        <v>2158.02</v>
      </c>
      <c r="D44" s="2">
        <f>IFERROR(__xludf.DUMMYFUNCTION("""COMPUTED_VALUE"""),45355.66666666667)</f>
        <v>45355.66667</v>
      </c>
      <c r="E44" s="1">
        <f>IFERROR(__xludf.DUMMYFUNCTION("""COMPUTED_VALUE"""),2158.02)</f>
        <v>2158.02</v>
      </c>
      <c r="G44" s="2">
        <f>IFERROR(__xludf.DUMMYFUNCTION("""COMPUTED_VALUE"""),45355.66666666667)</f>
        <v>45355.66667</v>
      </c>
      <c r="H44" s="1">
        <f>IFERROR(__xludf.DUMMYFUNCTION("""COMPUTED_VALUE"""),2106.61)</f>
        <v>2106.61</v>
      </c>
      <c r="J44" s="2">
        <f>IFERROR(__xludf.DUMMYFUNCTION("""COMPUTED_VALUE"""),45355.66666666667)</f>
        <v>45355.66667</v>
      </c>
      <c r="K44" s="1">
        <f>IFERROR(__xludf.DUMMYFUNCTION("""COMPUTED_VALUE"""),2116.08)</f>
        <v>2116.08</v>
      </c>
      <c r="M44" s="2">
        <f>IFERROR(__xludf.DUMMYFUNCTION("""COMPUTED_VALUE"""),45355.66666666667)</f>
        <v>45355.66667</v>
      </c>
      <c r="N44" s="1">
        <f>IFERROR(__xludf.DUMMYFUNCTION("""COMPUTED_VALUE"""),1.5065464E7)</f>
        <v>15065464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IFERROR(__xludf.DUMMYFUNCTION("""COMPUTED_VALUE"""),2112.6)</f>
        <v>2112.6</v>
      </c>
      <c r="D45" s="2">
        <f>IFERROR(__xludf.DUMMYFUNCTION("""COMPUTED_VALUE"""),45356.66666666667)</f>
        <v>45356.66667</v>
      </c>
      <c r="E45" s="1">
        <f>IFERROR(__xludf.DUMMYFUNCTION("""COMPUTED_VALUE"""),2112.6)</f>
        <v>2112.6</v>
      </c>
      <c r="G45" s="2">
        <f>IFERROR(__xludf.DUMMYFUNCTION("""COMPUTED_VALUE"""),45356.66666666667)</f>
        <v>45356.66667</v>
      </c>
      <c r="H45" s="1">
        <f>IFERROR(__xludf.DUMMYFUNCTION("""COMPUTED_VALUE"""),2083.95)</f>
        <v>2083.95</v>
      </c>
      <c r="J45" s="2">
        <f>IFERROR(__xludf.DUMMYFUNCTION("""COMPUTED_VALUE"""),45356.66666666667)</f>
        <v>45356.66667</v>
      </c>
      <c r="K45" s="1">
        <f>IFERROR(__xludf.DUMMYFUNCTION("""COMPUTED_VALUE"""),2087.98)</f>
        <v>2087.98</v>
      </c>
      <c r="M45" s="2">
        <f>IFERROR(__xludf.DUMMYFUNCTION("""COMPUTED_VALUE"""),45356.66666666667)</f>
        <v>45356.66667</v>
      </c>
      <c r="N45" s="1">
        <f>IFERROR(__xludf.DUMMYFUNCTION("""COMPUTED_VALUE"""),1.1670752E7)</f>
        <v>11670752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IFERROR(__xludf.DUMMYFUNCTION("""COMPUTED_VALUE"""),2090.89)</f>
        <v>2090.89</v>
      </c>
      <c r="D46" s="2">
        <f>IFERROR(__xludf.DUMMYFUNCTION("""COMPUTED_VALUE"""),45357.66666666667)</f>
        <v>45357.66667</v>
      </c>
      <c r="E46" s="1">
        <f>IFERROR(__xludf.DUMMYFUNCTION("""COMPUTED_VALUE"""),2120.57)</f>
        <v>2120.57</v>
      </c>
      <c r="G46" s="2">
        <f>IFERROR(__xludf.DUMMYFUNCTION("""COMPUTED_VALUE"""),45357.66666666667)</f>
        <v>45357.66667</v>
      </c>
      <c r="H46" s="1">
        <f>IFERROR(__xludf.DUMMYFUNCTION("""COMPUTED_VALUE"""),2066.37)</f>
        <v>2066.37</v>
      </c>
      <c r="J46" s="2">
        <f>IFERROR(__xludf.DUMMYFUNCTION("""COMPUTED_VALUE"""),45357.66666666667)</f>
        <v>45357.66667</v>
      </c>
      <c r="K46" s="1">
        <f>IFERROR(__xludf.DUMMYFUNCTION("""COMPUTED_VALUE"""),2077.79)</f>
        <v>2077.79</v>
      </c>
      <c r="M46" s="2">
        <f>IFERROR(__xludf.DUMMYFUNCTION("""COMPUTED_VALUE"""),45357.66666666667)</f>
        <v>45357.66667</v>
      </c>
      <c r="N46" s="1">
        <f>IFERROR(__xludf.DUMMYFUNCTION("""COMPUTED_VALUE"""),1.2330523E7)</f>
        <v>12330523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IFERROR(__xludf.DUMMYFUNCTION("""COMPUTED_VALUE"""),2083.45)</f>
        <v>2083.45</v>
      </c>
      <c r="D47" s="2">
        <f>IFERROR(__xludf.DUMMYFUNCTION("""COMPUTED_VALUE"""),45358.66666666667)</f>
        <v>45358.66667</v>
      </c>
      <c r="E47" s="1">
        <f>IFERROR(__xludf.DUMMYFUNCTION("""COMPUTED_VALUE"""),2091.62)</f>
        <v>2091.62</v>
      </c>
      <c r="G47" s="2">
        <f>IFERROR(__xludf.DUMMYFUNCTION("""COMPUTED_VALUE"""),45358.66666666667)</f>
        <v>45358.66667</v>
      </c>
      <c r="H47" s="1">
        <f>IFERROR(__xludf.DUMMYFUNCTION("""COMPUTED_VALUE"""),2079.89)</f>
        <v>2079.89</v>
      </c>
      <c r="J47" s="2">
        <f>IFERROR(__xludf.DUMMYFUNCTION("""COMPUTED_VALUE"""),45358.66666666667)</f>
        <v>45358.66667</v>
      </c>
      <c r="K47" s="1">
        <f>IFERROR(__xludf.DUMMYFUNCTION("""COMPUTED_VALUE"""),2090.53)</f>
        <v>2090.53</v>
      </c>
      <c r="M47" s="2">
        <f>IFERROR(__xludf.DUMMYFUNCTION("""COMPUTED_VALUE"""),45358.66666666667)</f>
        <v>45358.66667</v>
      </c>
      <c r="N47" s="1">
        <f>IFERROR(__xludf.DUMMYFUNCTION("""COMPUTED_VALUE"""),1.0959487E7)</f>
        <v>10959487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IFERROR(__xludf.DUMMYFUNCTION("""COMPUTED_VALUE"""),2095.41)</f>
        <v>2095.41</v>
      </c>
      <c r="D48" s="2">
        <f>IFERROR(__xludf.DUMMYFUNCTION("""COMPUTED_VALUE"""),45359.66666666667)</f>
        <v>45359.66667</v>
      </c>
      <c r="E48" s="1">
        <f>IFERROR(__xludf.DUMMYFUNCTION("""COMPUTED_VALUE"""),2115.17)</f>
        <v>2115.17</v>
      </c>
      <c r="G48" s="2">
        <f>IFERROR(__xludf.DUMMYFUNCTION("""COMPUTED_VALUE"""),45359.66666666667)</f>
        <v>45359.66667</v>
      </c>
      <c r="H48" s="1">
        <f>IFERROR(__xludf.DUMMYFUNCTION("""COMPUTED_VALUE"""),2086.2)</f>
        <v>2086.2</v>
      </c>
      <c r="J48" s="2">
        <f>IFERROR(__xludf.DUMMYFUNCTION("""COMPUTED_VALUE"""),45359.66666666667)</f>
        <v>45359.66667</v>
      </c>
      <c r="K48" s="1">
        <f>IFERROR(__xludf.DUMMYFUNCTION("""COMPUTED_VALUE"""),2104.79)</f>
        <v>2104.79</v>
      </c>
      <c r="M48" s="2">
        <f>IFERROR(__xludf.DUMMYFUNCTION("""COMPUTED_VALUE"""),45359.66666666667)</f>
        <v>45359.66667</v>
      </c>
      <c r="N48" s="1">
        <f>IFERROR(__xludf.DUMMYFUNCTION("""COMPUTED_VALUE"""),1.2575304E7)</f>
        <v>12575304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IFERROR(__xludf.DUMMYFUNCTION("""COMPUTED_VALUE"""),2115.61)</f>
        <v>2115.61</v>
      </c>
      <c r="D49" s="2">
        <f>IFERROR(__xludf.DUMMYFUNCTION("""COMPUTED_VALUE"""),45362.66666666667)</f>
        <v>45362.66667</v>
      </c>
      <c r="E49" s="1">
        <f>IFERROR(__xludf.DUMMYFUNCTION("""COMPUTED_VALUE"""),2145.59)</f>
        <v>2145.59</v>
      </c>
      <c r="G49" s="2">
        <f>IFERROR(__xludf.DUMMYFUNCTION("""COMPUTED_VALUE"""),45362.66666666667)</f>
        <v>45362.66667</v>
      </c>
      <c r="H49" s="1">
        <f>IFERROR(__xludf.DUMMYFUNCTION("""COMPUTED_VALUE"""),2107.43)</f>
        <v>2107.43</v>
      </c>
      <c r="J49" s="2">
        <f>IFERROR(__xludf.DUMMYFUNCTION("""COMPUTED_VALUE"""),45362.66666666667)</f>
        <v>45362.66667</v>
      </c>
      <c r="K49" s="1">
        <f>IFERROR(__xludf.DUMMYFUNCTION("""COMPUTED_VALUE"""),2133.75)</f>
        <v>2133.75</v>
      </c>
      <c r="M49" s="2">
        <f>IFERROR(__xludf.DUMMYFUNCTION("""COMPUTED_VALUE"""),45362.66666666667)</f>
        <v>45362.66667</v>
      </c>
      <c r="N49" s="1">
        <f>IFERROR(__xludf.DUMMYFUNCTION("""COMPUTED_VALUE"""),1.174944E7)</f>
        <v>11749440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IFERROR(__xludf.DUMMYFUNCTION("""COMPUTED_VALUE"""),2124.63)</f>
        <v>2124.63</v>
      </c>
      <c r="D50" s="2">
        <f>IFERROR(__xludf.DUMMYFUNCTION("""COMPUTED_VALUE"""),45363.66666666667)</f>
        <v>45363.66667</v>
      </c>
      <c r="E50" s="1">
        <f>IFERROR(__xludf.DUMMYFUNCTION("""COMPUTED_VALUE"""),2142.64)</f>
        <v>2142.64</v>
      </c>
      <c r="G50" s="2">
        <f>IFERROR(__xludf.DUMMYFUNCTION("""COMPUTED_VALUE"""),45363.66666666667)</f>
        <v>45363.66667</v>
      </c>
      <c r="H50" s="1">
        <f>IFERROR(__xludf.DUMMYFUNCTION("""COMPUTED_VALUE"""),2110.51)</f>
        <v>2110.51</v>
      </c>
      <c r="J50" s="2">
        <f>IFERROR(__xludf.DUMMYFUNCTION("""COMPUTED_VALUE"""),45363.66666666667)</f>
        <v>45363.66667</v>
      </c>
      <c r="K50" s="1">
        <f>IFERROR(__xludf.DUMMYFUNCTION("""COMPUTED_VALUE"""),2124.68)</f>
        <v>2124.68</v>
      </c>
      <c r="M50" s="2">
        <f>IFERROR(__xludf.DUMMYFUNCTION("""COMPUTED_VALUE"""),45363.66666666667)</f>
        <v>45363.66667</v>
      </c>
      <c r="N50" s="1">
        <f>IFERROR(__xludf.DUMMYFUNCTION("""COMPUTED_VALUE"""),9949379.0)</f>
        <v>9949379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IFERROR(__xludf.DUMMYFUNCTION("""COMPUTED_VALUE"""),2124.8)</f>
        <v>2124.8</v>
      </c>
      <c r="D51" s="2">
        <f>IFERROR(__xludf.DUMMYFUNCTION("""COMPUTED_VALUE"""),45364.66666666667)</f>
        <v>45364.66667</v>
      </c>
      <c r="E51" s="1">
        <f>IFERROR(__xludf.DUMMYFUNCTION("""COMPUTED_VALUE"""),2164.92)</f>
        <v>2164.92</v>
      </c>
      <c r="G51" s="2">
        <f>IFERROR(__xludf.DUMMYFUNCTION("""COMPUTED_VALUE"""),45364.66666666667)</f>
        <v>45364.66667</v>
      </c>
      <c r="H51" s="1">
        <f>IFERROR(__xludf.DUMMYFUNCTION("""COMPUTED_VALUE"""),2124.8)</f>
        <v>2124.8</v>
      </c>
      <c r="J51" s="2">
        <f>IFERROR(__xludf.DUMMYFUNCTION("""COMPUTED_VALUE"""),45364.66666666667)</f>
        <v>45364.66667</v>
      </c>
      <c r="K51" s="1">
        <f>IFERROR(__xludf.DUMMYFUNCTION("""COMPUTED_VALUE"""),2152.51)</f>
        <v>2152.51</v>
      </c>
      <c r="M51" s="2">
        <f>IFERROR(__xludf.DUMMYFUNCTION("""COMPUTED_VALUE"""),45364.66666666667)</f>
        <v>45364.66667</v>
      </c>
      <c r="N51" s="1">
        <f>IFERROR(__xludf.DUMMYFUNCTION("""COMPUTED_VALUE"""),1.0481775E7)</f>
        <v>10481775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IFERROR(__xludf.DUMMYFUNCTION("""COMPUTED_VALUE"""),2172.39)</f>
        <v>2172.39</v>
      </c>
      <c r="D52" s="2">
        <f>IFERROR(__xludf.DUMMYFUNCTION("""COMPUTED_VALUE"""),45365.66666666667)</f>
        <v>45365.66667</v>
      </c>
      <c r="E52" s="1">
        <f>IFERROR(__xludf.DUMMYFUNCTION("""COMPUTED_VALUE"""),2176.71)</f>
        <v>2176.71</v>
      </c>
      <c r="G52" s="2">
        <f>IFERROR(__xludf.DUMMYFUNCTION("""COMPUTED_VALUE"""),45365.66666666667)</f>
        <v>45365.66667</v>
      </c>
      <c r="H52" s="1">
        <f>IFERROR(__xludf.DUMMYFUNCTION("""COMPUTED_VALUE"""),2128.18)</f>
        <v>2128.18</v>
      </c>
      <c r="J52" s="2">
        <f>IFERROR(__xludf.DUMMYFUNCTION("""COMPUTED_VALUE"""),45365.66666666667)</f>
        <v>45365.66667</v>
      </c>
      <c r="K52" s="1">
        <f>IFERROR(__xludf.DUMMYFUNCTION("""COMPUTED_VALUE"""),2132.65)</f>
        <v>2132.65</v>
      </c>
      <c r="M52" s="2">
        <f>IFERROR(__xludf.DUMMYFUNCTION("""COMPUTED_VALUE"""),45365.66666666667)</f>
        <v>45365.66667</v>
      </c>
      <c r="N52" s="1">
        <f>IFERROR(__xludf.DUMMYFUNCTION("""COMPUTED_VALUE"""),1.0710809E7)</f>
        <v>10710809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IFERROR(__xludf.DUMMYFUNCTION("""COMPUTED_VALUE"""),2132.84)</f>
        <v>2132.84</v>
      </c>
      <c r="D53" s="2">
        <f>IFERROR(__xludf.DUMMYFUNCTION("""COMPUTED_VALUE"""),45366.66666666667)</f>
        <v>45366.66667</v>
      </c>
      <c r="E53" s="1">
        <f>IFERROR(__xludf.DUMMYFUNCTION("""COMPUTED_VALUE"""),2148.19)</f>
        <v>2148.19</v>
      </c>
      <c r="G53" s="2">
        <f>IFERROR(__xludf.DUMMYFUNCTION("""COMPUTED_VALUE"""),45366.66666666667)</f>
        <v>45366.66667</v>
      </c>
      <c r="H53" s="1">
        <f>IFERROR(__xludf.DUMMYFUNCTION("""COMPUTED_VALUE"""),2112.22)</f>
        <v>2112.22</v>
      </c>
      <c r="J53" s="2">
        <f>IFERROR(__xludf.DUMMYFUNCTION("""COMPUTED_VALUE"""),45366.66666666667)</f>
        <v>45366.66667</v>
      </c>
      <c r="K53" s="1">
        <f>IFERROR(__xludf.DUMMYFUNCTION("""COMPUTED_VALUE"""),2115.69)</f>
        <v>2115.69</v>
      </c>
      <c r="M53" s="2">
        <f>IFERROR(__xludf.DUMMYFUNCTION("""COMPUTED_VALUE"""),45366.66666666667)</f>
        <v>45366.66667</v>
      </c>
      <c r="N53" s="1">
        <f>IFERROR(__xludf.DUMMYFUNCTION("""COMPUTED_VALUE"""),2.5675024E7)</f>
        <v>25675024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IFERROR(__xludf.DUMMYFUNCTION("""COMPUTED_VALUE"""),2117.71)</f>
        <v>2117.71</v>
      </c>
      <c r="D54" s="2">
        <f>IFERROR(__xludf.DUMMYFUNCTION("""COMPUTED_VALUE"""),45369.66666666667)</f>
        <v>45369.66667</v>
      </c>
      <c r="E54" s="1">
        <f>IFERROR(__xludf.DUMMYFUNCTION("""COMPUTED_VALUE"""),2118.45)</f>
        <v>2118.45</v>
      </c>
      <c r="G54" s="2">
        <f>IFERROR(__xludf.DUMMYFUNCTION("""COMPUTED_VALUE"""),45369.66666666667)</f>
        <v>45369.66667</v>
      </c>
      <c r="H54" s="1">
        <f>IFERROR(__xludf.DUMMYFUNCTION("""COMPUTED_VALUE"""),2096.94)</f>
        <v>2096.94</v>
      </c>
      <c r="J54" s="2">
        <f>IFERROR(__xludf.DUMMYFUNCTION("""COMPUTED_VALUE"""),45369.66666666667)</f>
        <v>45369.66667</v>
      </c>
      <c r="K54" s="1">
        <f>IFERROR(__xludf.DUMMYFUNCTION("""COMPUTED_VALUE"""),2101.07)</f>
        <v>2101.07</v>
      </c>
      <c r="M54" s="2">
        <f>IFERROR(__xludf.DUMMYFUNCTION("""COMPUTED_VALUE"""),45369.66666666667)</f>
        <v>45369.66667</v>
      </c>
      <c r="N54" s="1">
        <f>IFERROR(__xludf.DUMMYFUNCTION("""COMPUTED_VALUE"""),9921918.0)</f>
        <v>9921918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IFERROR(__xludf.DUMMYFUNCTION("""COMPUTED_VALUE"""),2100.68)</f>
        <v>2100.68</v>
      </c>
      <c r="D55" s="2">
        <f>IFERROR(__xludf.DUMMYFUNCTION("""COMPUTED_VALUE"""),45370.66666666667)</f>
        <v>45370.66667</v>
      </c>
      <c r="E55" s="1">
        <f>IFERROR(__xludf.DUMMYFUNCTION("""COMPUTED_VALUE"""),2124.78)</f>
        <v>2124.78</v>
      </c>
      <c r="G55" s="2">
        <f>IFERROR(__xludf.DUMMYFUNCTION("""COMPUTED_VALUE"""),45370.66666666667)</f>
        <v>45370.66667</v>
      </c>
      <c r="H55" s="1">
        <f>IFERROR(__xludf.DUMMYFUNCTION("""COMPUTED_VALUE"""),2094.81)</f>
        <v>2094.81</v>
      </c>
      <c r="J55" s="2">
        <f>IFERROR(__xludf.DUMMYFUNCTION("""COMPUTED_VALUE"""),45370.66666666667)</f>
        <v>45370.66667</v>
      </c>
      <c r="K55" s="1">
        <f>IFERROR(__xludf.DUMMYFUNCTION("""COMPUTED_VALUE"""),2122.68)</f>
        <v>2122.68</v>
      </c>
      <c r="M55" s="2">
        <f>IFERROR(__xludf.DUMMYFUNCTION("""COMPUTED_VALUE"""),45370.66666666667)</f>
        <v>45370.66667</v>
      </c>
      <c r="N55" s="1">
        <f>IFERROR(__xludf.DUMMYFUNCTION("""COMPUTED_VALUE"""),8513548.0)</f>
        <v>8513548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IFERROR(__xludf.DUMMYFUNCTION("""COMPUTED_VALUE"""),2122.39)</f>
        <v>2122.39</v>
      </c>
      <c r="D56" s="2">
        <f>IFERROR(__xludf.DUMMYFUNCTION("""COMPUTED_VALUE"""),45371.66666666667)</f>
        <v>45371.66667</v>
      </c>
      <c r="E56" s="1">
        <f>IFERROR(__xludf.DUMMYFUNCTION("""COMPUTED_VALUE"""),2137.22)</f>
        <v>2137.22</v>
      </c>
      <c r="G56" s="2">
        <f>IFERROR(__xludf.DUMMYFUNCTION("""COMPUTED_VALUE"""),45371.66666666667)</f>
        <v>45371.66667</v>
      </c>
      <c r="H56" s="1">
        <f>IFERROR(__xludf.DUMMYFUNCTION("""COMPUTED_VALUE"""),2107.39)</f>
        <v>2107.39</v>
      </c>
      <c r="J56" s="2">
        <f>IFERROR(__xludf.DUMMYFUNCTION("""COMPUTED_VALUE"""),45371.66666666667)</f>
        <v>45371.66667</v>
      </c>
      <c r="K56" s="1">
        <f>IFERROR(__xludf.DUMMYFUNCTION("""COMPUTED_VALUE"""),2137.22)</f>
        <v>2137.22</v>
      </c>
      <c r="M56" s="2">
        <f>IFERROR(__xludf.DUMMYFUNCTION("""COMPUTED_VALUE"""),45371.66666666667)</f>
        <v>45371.66667</v>
      </c>
      <c r="N56" s="1">
        <f>IFERROR(__xludf.DUMMYFUNCTION("""COMPUTED_VALUE"""),1.1752485E7)</f>
        <v>11752485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IFERROR(__xludf.DUMMYFUNCTION("""COMPUTED_VALUE"""),2138.38)</f>
        <v>2138.38</v>
      </c>
      <c r="D57" s="2">
        <f>IFERROR(__xludf.DUMMYFUNCTION("""COMPUTED_VALUE"""),45372.66666666667)</f>
        <v>45372.66667</v>
      </c>
      <c r="E57" s="1">
        <f>IFERROR(__xludf.DUMMYFUNCTION("""COMPUTED_VALUE"""),2176.62)</f>
        <v>2176.62</v>
      </c>
      <c r="G57" s="2">
        <f>IFERROR(__xludf.DUMMYFUNCTION("""COMPUTED_VALUE"""),45372.66666666667)</f>
        <v>45372.66667</v>
      </c>
      <c r="H57" s="1">
        <f>IFERROR(__xludf.DUMMYFUNCTION("""COMPUTED_VALUE"""),2130.65)</f>
        <v>2130.65</v>
      </c>
      <c r="J57" s="2">
        <f>IFERROR(__xludf.DUMMYFUNCTION("""COMPUTED_VALUE"""),45372.66666666667)</f>
        <v>45372.66667</v>
      </c>
      <c r="K57" s="1">
        <f>IFERROR(__xludf.DUMMYFUNCTION("""COMPUTED_VALUE"""),2160.56)</f>
        <v>2160.56</v>
      </c>
      <c r="M57" s="2">
        <f>IFERROR(__xludf.DUMMYFUNCTION("""COMPUTED_VALUE"""),45372.66666666667)</f>
        <v>45372.66667</v>
      </c>
      <c r="N57" s="1">
        <f>IFERROR(__xludf.DUMMYFUNCTION("""COMPUTED_VALUE"""),1.7489113E7)</f>
        <v>17489113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IFERROR(__xludf.DUMMYFUNCTION("""COMPUTED_VALUE"""),2045.26)</f>
        <v>2045.26</v>
      </c>
      <c r="D58" s="2">
        <f>IFERROR(__xludf.DUMMYFUNCTION("""COMPUTED_VALUE"""),45373.66666666667)</f>
        <v>45373.66667</v>
      </c>
      <c r="E58" s="1">
        <f>IFERROR(__xludf.DUMMYFUNCTION("""COMPUTED_VALUE"""),2061.66)</f>
        <v>2061.66</v>
      </c>
      <c r="G58" s="2">
        <f>IFERROR(__xludf.DUMMYFUNCTION("""COMPUTED_VALUE"""),45373.66666666667)</f>
        <v>45373.66667</v>
      </c>
      <c r="H58" s="1">
        <f>IFERROR(__xludf.DUMMYFUNCTION("""COMPUTED_VALUE"""),2006.11)</f>
        <v>2006.11</v>
      </c>
      <c r="J58" s="2">
        <f>IFERROR(__xludf.DUMMYFUNCTION("""COMPUTED_VALUE"""),45373.66666666667)</f>
        <v>45373.66667</v>
      </c>
      <c r="K58" s="1">
        <f>IFERROR(__xludf.DUMMYFUNCTION("""COMPUTED_VALUE"""),2037.84)</f>
        <v>2037.84</v>
      </c>
      <c r="M58" s="2">
        <f>IFERROR(__xludf.DUMMYFUNCTION("""COMPUTED_VALUE"""),45373.66666666667)</f>
        <v>45373.66667</v>
      </c>
      <c r="N58" s="1">
        <f>IFERROR(__xludf.DUMMYFUNCTION("""COMPUTED_VALUE"""),4.4524986E7)</f>
        <v>44524986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IFERROR(__xludf.DUMMYFUNCTION("""COMPUTED_VALUE"""),2040.45)</f>
        <v>2040.45</v>
      </c>
      <c r="D59" s="2">
        <f>IFERROR(__xludf.DUMMYFUNCTION("""COMPUTED_VALUE"""),45376.66666666667)</f>
        <v>45376.66667</v>
      </c>
      <c r="E59" s="1">
        <f>IFERROR(__xludf.DUMMYFUNCTION("""COMPUTED_VALUE"""),2066.03)</f>
        <v>2066.03</v>
      </c>
      <c r="G59" s="2">
        <f>IFERROR(__xludf.DUMMYFUNCTION("""COMPUTED_VALUE"""),45376.66666666667)</f>
        <v>45376.66667</v>
      </c>
      <c r="H59" s="1">
        <f>IFERROR(__xludf.DUMMYFUNCTION("""COMPUTED_VALUE"""),2024.53)</f>
        <v>2024.53</v>
      </c>
      <c r="J59" s="2">
        <f>IFERROR(__xludf.DUMMYFUNCTION("""COMPUTED_VALUE"""),45376.66666666667)</f>
        <v>45376.66667</v>
      </c>
      <c r="K59" s="1">
        <f>IFERROR(__xludf.DUMMYFUNCTION("""COMPUTED_VALUE"""),2037.73)</f>
        <v>2037.73</v>
      </c>
      <c r="M59" s="2">
        <f>IFERROR(__xludf.DUMMYFUNCTION("""COMPUTED_VALUE"""),45376.66666666667)</f>
        <v>45376.66667</v>
      </c>
      <c r="N59" s="1">
        <f>IFERROR(__xludf.DUMMYFUNCTION("""COMPUTED_VALUE"""),1.7100217E7)</f>
        <v>17100217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IFERROR(__xludf.DUMMYFUNCTION("""COMPUTED_VALUE"""),2038.32)</f>
        <v>2038.32</v>
      </c>
      <c r="D60" s="2">
        <f>IFERROR(__xludf.DUMMYFUNCTION("""COMPUTED_VALUE"""),45377.66666666667)</f>
        <v>45377.66667</v>
      </c>
      <c r="E60" s="1">
        <f>IFERROR(__xludf.DUMMYFUNCTION("""COMPUTED_VALUE"""),2039.93)</f>
        <v>2039.93</v>
      </c>
      <c r="G60" s="2">
        <f>IFERROR(__xludf.DUMMYFUNCTION("""COMPUTED_VALUE"""),45377.66666666667)</f>
        <v>45377.66667</v>
      </c>
      <c r="H60" s="1">
        <f>IFERROR(__xludf.DUMMYFUNCTION("""COMPUTED_VALUE"""),2016.48)</f>
        <v>2016.48</v>
      </c>
      <c r="J60" s="2">
        <f>IFERROR(__xludf.DUMMYFUNCTION("""COMPUTED_VALUE"""),45377.66666666667)</f>
        <v>45377.66667</v>
      </c>
      <c r="K60" s="1">
        <f>IFERROR(__xludf.DUMMYFUNCTION("""COMPUTED_VALUE"""),2019.68)</f>
        <v>2019.68</v>
      </c>
      <c r="M60" s="2">
        <f>IFERROR(__xludf.DUMMYFUNCTION("""COMPUTED_VALUE"""),45377.66666666667)</f>
        <v>45377.66667</v>
      </c>
      <c r="N60" s="1">
        <f>IFERROR(__xludf.DUMMYFUNCTION("""COMPUTED_VALUE"""),1.3530548E7)</f>
        <v>13530548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IFERROR(__xludf.DUMMYFUNCTION("""COMPUTED_VALUE"""),2021.21)</f>
        <v>2021.21</v>
      </c>
      <c r="D61" s="2">
        <f>IFERROR(__xludf.DUMMYFUNCTION("""COMPUTED_VALUE"""),45378.66666666667)</f>
        <v>45378.66667</v>
      </c>
      <c r="E61" s="1">
        <f>IFERROR(__xludf.DUMMYFUNCTION("""COMPUTED_VALUE"""),2048.57)</f>
        <v>2048.57</v>
      </c>
      <c r="G61" s="2">
        <f>IFERROR(__xludf.DUMMYFUNCTION("""COMPUTED_VALUE"""),45378.66666666667)</f>
        <v>45378.66667</v>
      </c>
      <c r="H61" s="1">
        <f>IFERROR(__xludf.DUMMYFUNCTION("""COMPUTED_VALUE"""),2012.46)</f>
        <v>2012.46</v>
      </c>
      <c r="J61" s="2">
        <f>IFERROR(__xludf.DUMMYFUNCTION("""COMPUTED_VALUE"""),45378.66666666667)</f>
        <v>45378.66667</v>
      </c>
      <c r="K61" s="1">
        <f>IFERROR(__xludf.DUMMYFUNCTION("""COMPUTED_VALUE"""),2048.57)</f>
        <v>2048.57</v>
      </c>
      <c r="M61" s="2">
        <f>IFERROR(__xludf.DUMMYFUNCTION("""COMPUTED_VALUE"""),45378.66666666667)</f>
        <v>45378.66667</v>
      </c>
      <c r="N61" s="1">
        <f>IFERROR(__xludf.DUMMYFUNCTION("""COMPUTED_VALUE"""),1.3240811E7)</f>
        <v>13240811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IFERROR(__xludf.DUMMYFUNCTION("""COMPUTED_VALUE"""),2048.47)</f>
        <v>2048.47</v>
      </c>
      <c r="D62" s="2">
        <f>IFERROR(__xludf.DUMMYFUNCTION("""COMPUTED_VALUE"""),45379.66666666667)</f>
        <v>45379.66667</v>
      </c>
      <c r="E62" s="1">
        <f>IFERROR(__xludf.DUMMYFUNCTION("""COMPUTED_VALUE"""),2060.62)</f>
        <v>2060.62</v>
      </c>
      <c r="G62" s="2">
        <f>IFERROR(__xludf.DUMMYFUNCTION("""COMPUTED_VALUE"""),45379.66666666667)</f>
        <v>45379.66667</v>
      </c>
      <c r="H62" s="1">
        <f>IFERROR(__xludf.DUMMYFUNCTION("""COMPUTED_VALUE"""),2038.35)</f>
        <v>2038.35</v>
      </c>
      <c r="J62" s="2">
        <f>IFERROR(__xludf.DUMMYFUNCTION("""COMPUTED_VALUE"""),45379.66666666667)</f>
        <v>45379.66667</v>
      </c>
      <c r="K62" s="1">
        <f>IFERROR(__xludf.DUMMYFUNCTION("""COMPUTED_VALUE"""),2048.63)</f>
        <v>2048.63</v>
      </c>
      <c r="M62" s="2">
        <f>IFERROR(__xludf.DUMMYFUNCTION("""COMPUTED_VALUE"""),45379.66666666667)</f>
        <v>45379.66667</v>
      </c>
      <c r="N62" s="1">
        <f>IFERROR(__xludf.DUMMYFUNCTION("""COMPUTED_VALUE"""),1.313157E7)</f>
        <v>13131570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IFERROR(__xludf.DUMMYFUNCTION("""COMPUTED_VALUE"""),2050.79)</f>
        <v>2050.79</v>
      </c>
      <c r="D63" s="2">
        <f>IFERROR(__xludf.DUMMYFUNCTION("""COMPUTED_VALUE"""),45383.66666666667)</f>
        <v>45383.66667</v>
      </c>
      <c r="E63" s="1">
        <f>IFERROR(__xludf.DUMMYFUNCTION("""COMPUTED_VALUE"""),2052.12)</f>
        <v>2052.12</v>
      </c>
      <c r="G63" s="2">
        <f>IFERROR(__xludf.DUMMYFUNCTION("""COMPUTED_VALUE"""),45383.66666666667)</f>
        <v>45383.66667</v>
      </c>
      <c r="H63" s="1">
        <f>IFERROR(__xludf.DUMMYFUNCTION("""COMPUTED_VALUE"""),2011.44)</f>
        <v>2011.44</v>
      </c>
      <c r="J63" s="2">
        <f>IFERROR(__xludf.DUMMYFUNCTION("""COMPUTED_VALUE"""),45383.66666666667)</f>
        <v>45383.66667</v>
      </c>
      <c r="K63" s="1">
        <f>IFERROR(__xludf.DUMMYFUNCTION("""COMPUTED_VALUE"""),2023.87)</f>
        <v>2023.87</v>
      </c>
      <c r="M63" s="2">
        <f>IFERROR(__xludf.DUMMYFUNCTION("""COMPUTED_VALUE"""),45383.66666666667)</f>
        <v>45383.66667</v>
      </c>
      <c r="N63" s="1">
        <f>IFERROR(__xludf.DUMMYFUNCTION("""COMPUTED_VALUE"""),1.2954974E7)</f>
        <v>12954974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IFERROR(__xludf.DUMMYFUNCTION("""COMPUTED_VALUE"""),2009.91)</f>
        <v>2009.91</v>
      </c>
      <c r="D64" s="2">
        <f>IFERROR(__xludf.DUMMYFUNCTION("""COMPUTED_VALUE"""),45384.66666666667)</f>
        <v>45384.66667</v>
      </c>
      <c r="E64" s="1">
        <f>IFERROR(__xludf.DUMMYFUNCTION("""COMPUTED_VALUE"""),2009.91)</f>
        <v>2009.91</v>
      </c>
      <c r="G64" s="2">
        <f>IFERROR(__xludf.DUMMYFUNCTION("""COMPUTED_VALUE"""),45384.66666666667)</f>
        <v>45384.66667</v>
      </c>
      <c r="H64" s="1">
        <f>IFERROR(__xludf.DUMMYFUNCTION("""COMPUTED_VALUE"""),1969.63)</f>
        <v>1969.63</v>
      </c>
      <c r="J64" s="2">
        <f>IFERROR(__xludf.DUMMYFUNCTION("""COMPUTED_VALUE"""),45384.66666666667)</f>
        <v>45384.66667</v>
      </c>
      <c r="K64" s="1">
        <f>IFERROR(__xludf.DUMMYFUNCTION("""COMPUTED_VALUE"""),1981.26)</f>
        <v>1981.26</v>
      </c>
      <c r="M64" s="2">
        <f>IFERROR(__xludf.DUMMYFUNCTION("""COMPUTED_VALUE"""),45384.66666666667)</f>
        <v>45384.66667</v>
      </c>
      <c r="N64" s="1">
        <f>IFERROR(__xludf.DUMMYFUNCTION("""COMPUTED_VALUE"""),1.4633603E7)</f>
        <v>14633603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IFERROR(__xludf.DUMMYFUNCTION("""COMPUTED_VALUE"""),1981.32)</f>
        <v>1981.32</v>
      </c>
      <c r="D65" s="2">
        <f>IFERROR(__xludf.DUMMYFUNCTION("""COMPUTED_VALUE"""),45385.66666666667)</f>
        <v>45385.66667</v>
      </c>
      <c r="E65" s="1">
        <f>IFERROR(__xludf.DUMMYFUNCTION("""COMPUTED_VALUE"""),1989.43)</f>
        <v>1989.43</v>
      </c>
      <c r="G65" s="2">
        <f>IFERROR(__xludf.DUMMYFUNCTION("""COMPUTED_VALUE"""),45385.66666666667)</f>
        <v>45385.66667</v>
      </c>
      <c r="H65" s="1">
        <f>IFERROR(__xludf.DUMMYFUNCTION("""COMPUTED_VALUE"""),1966.94)</f>
        <v>1966.94</v>
      </c>
      <c r="J65" s="2">
        <f>IFERROR(__xludf.DUMMYFUNCTION("""COMPUTED_VALUE"""),45385.66666666667)</f>
        <v>45385.66667</v>
      </c>
      <c r="K65" s="1">
        <f>IFERROR(__xludf.DUMMYFUNCTION("""COMPUTED_VALUE"""),1967.53)</f>
        <v>1967.53</v>
      </c>
      <c r="M65" s="2">
        <f>IFERROR(__xludf.DUMMYFUNCTION("""COMPUTED_VALUE"""),45385.66666666667)</f>
        <v>45385.66667</v>
      </c>
      <c r="N65" s="1">
        <f>IFERROR(__xludf.DUMMYFUNCTION("""COMPUTED_VALUE"""),1.1652588E7)</f>
        <v>11652588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IFERROR(__xludf.DUMMYFUNCTION("""COMPUTED_VALUE"""),1981.35)</f>
        <v>1981.35</v>
      </c>
      <c r="D66" s="2">
        <f>IFERROR(__xludf.DUMMYFUNCTION("""COMPUTED_VALUE"""),45386.66666666667)</f>
        <v>45386.66667</v>
      </c>
      <c r="E66" s="1">
        <f>IFERROR(__xludf.DUMMYFUNCTION("""COMPUTED_VALUE"""),1983.67)</f>
        <v>1983.67</v>
      </c>
      <c r="G66" s="2">
        <f>IFERROR(__xludf.DUMMYFUNCTION("""COMPUTED_VALUE"""),45386.66666666667)</f>
        <v>45386.66667</v>
      </c>
      <c r="H66" s="1">
        <f>IFERROR(__xludf.DUMMYFUNCTION("""COMPUTED_VALUE"""),1931.24)</f>
        <v>1931.24</v>
      </c>
      <c r="J66" s="2">
        <f>IFERROR(__xludf.DUMMYFUNCTION("""COMPUTED_VALUE"""),45386.66666666667)</f>
        <v>45386.66667</v>
      </c>
      <c r="K66" s="1">
        <f>IFERROR(__xludf.DUMMYFUNCTION("""COMPUTED_VALUE"""),1935.28)</f>
        <v>1935.28</v>
      </c>
      <c r="M66" s="2">
        <f>IFERROR(__xludf.DUMMYFUNCTION("""COMPUTED_VALUE"""),45386.66666666667)</f>
        <v>45386.66667</v>
      </c>
      <c r="N66" s="1">
        <f>IFERROR(__xludf.DUMMYFUNCTION("""COMPUTED_VALUE"""),1.5008488E7)</f>
        <v>15008488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IFERROR(__xludf.DUMMYFUNCTION("""COMPUTED_VALUE"""),1939.65)</f>
        <v>1939.65</v>
      </c>
      <c r="D67" s="2">
        <f>IFERROR(__xludf.DUMMYFUNCTION("""COMPUTED_VALUE"""),45387.66666666667)</f>
        <v>45387.66667</v>
      </c>
      <c r="E67" s="1">
        <f>IFERROR(__xludf.DUMMYFUNCTION("""COMPUTED_VALUE"""),1958.35)</f>
        <v>1958.35</v>
      </c>
      <c r="G67" s="2">
        <f>IFERROR(__xludf.DUMMYFUNCTION("""COMPUTED_VALUE"""),45387.66666666667)</f>
        <v>45387.66667</v>
      </c>
      <c r="H67" s="1">
        <f>IFERROR(__xludf.DUMMYFUNCTION("""COMPUTED_VALUE"""),1931.04)</f>
        <v>1931.04</v>
      </c>
      <c r="J67" s="2">
        <f>IFERROR(__xludf.DUMMYFUNCTION("""COMPUTED_VALUE"""),45387.66666666667)</f>
        <v>45387.66667</v>
      </c>
      <c r="K67" s="1">
        <f>IFERROR(__xludf.DUMMYFUNCTION("""COMPUTED_VALUE"""),1931.92)</f>
        <v>1931.92</v>
      </c>
      <c r="M67" s="2">
        <f>IFERROR(__xludf.DUMMYFUNCTION("""COMPUTED_VALUE"""),45387.66666666667)</f>
        <v>45387.66667</v>
      </c>
      <c r="N67" s="1">
        <f>IFERROR(__xludf.DUMMYFUNCTION("""COMPUTED_VALUE"""),1.1799099E7)</f>
        <v>11799099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IFERROR(__xludf.DUMMYFUNCTION("""COMPUTED_VALUE"""),1933.7)</f>
        <v>1933.7</v>
      </c>
      <c r="D68" s="2">
        <f>IFERROR(__xludf.DUMMYFUNCTION("""COMPUTED_VALUE"""),45390.66666666667)</f>
        <v>45390.66667</v>
      </c>
      <c r="E68" s="1">
        <f>IFERROR(__xludf.DUMMYFUNCTION("""COMPUTED_VALUE"""),1960.54)</f>
        <v>1960.54</v>
      </c>
      <c r="G68" s="2">
        <f>IFERROR(__xludf.DUMMYFUNCTION("""COMPUTED_VALUE"""),45390.66666666667)</f>
        <v>45390.66667</v>
      </c>
      <c r="H68" s="1">
        <f>IFERROR(__xludf.DUMMYFUNCTION("""COMPUTED_VALUE"""),1933.7)</f>
        <v>1933.7</v>
      </c>
      <c r="J68" s="2">
        <f>IFERROR(__xludf.DUMMYFUNCTION("""COMPUTED_VALUE"""),45390.66666666667)</f>
        <v>45390.66667</v>
      </c>
      <c r="K68" s="1">
        <f>IFERROR(__xludf.DUMMYFUNCTION("""COMPUTED_VALUE"""),1952.91)</f>
        <v>1952.91</v>
      </c>
      <c r="M68" s="2">
        <f>IFERROR(__xludf.DUMMYFUNCTION("""COMPUTED_VALUE"""),45390.66666666667)</f>
        <v>45390.66667</v>
      </c>
      <c r="N68" s="1">
        <f>IFERROR(__xludf.DUMMYFUNCTION("""COMPUTED_VALUE"""),1.0945834E7)</f>
        <v>10945834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IFERROR(__xludf.DUMMYFUNCTION("""COMPUTED_VALUE"""),1952.55)</f>
        <v>1952.55</v>
      </c>
      <c r="D69" s="2">
        <f>IFERROR(__xludf.DUMMYFUNCTION("""COMPUTED_VALUE"""),45391.66666666667)</f>
        <v>45391.66667</v>
      </c>
      <c r="E69" s="1">
        <f>IFERROR(__xludf.DUMMYFUNCTION("""COMPUTED_VALUE"""),1960.8)</f>
        <v>1960.8</v>
      </c>
      <c r="G69" s="2">
        <f>IFERROR(__xludf.DUMMYFUNCTION("""COMPUTED_VALUE"""),45391.66666666667)</f>
        <v>45391.66667</v>
      </c>
      <c r="H69" s="1">
        <f>IFERROR(__xludf.DUMMYFUNCTION("""COMPUTED_VALUE"""),1938.86)</f>
        <v>1938.86</v>
      </c>
      <c r="J69" s="2">
        <f>IFERROR(__xludf.DUMMYFUNCTION("""COMPUTED_VALUE"""),45391.66666666667)</f>
        <v>45391.66667</v>
      </c>
      <c r="K69" s="1">
        <f>IFERROR(__xludf.DUMMYFUNCTION("""COMPUTED_VALUE"""),1958.06)</f>
        <v>1958.06</v>
      </c>
      <c r="M69" s="2">
        <f>IFERROR(__xludf.DUMMYFUNCTION("""COMPUTED_VALUE"""),45391.66666666667)</f>
        <v>45391.66667</v>
      </c>
      <c r="N69" s="1">
        <f>IFERROR(__xludf.DUMMYFUNCTION("""COMPUTED_VALUE"""),1.0468704E7)</f>
        <v>10468704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IFERROR(__xludf.DUMMYFUNCTION("""COMPUTED_VALUE"""),1939.83)</f>
        <v>1939.83</v>
      </c>
      <c r="D70" s="2">
        <f>IFERROR(__xludf.DUMMYFUNCTION("""COMPUTED_VALUE"""),45392.66666666667)</f>
        <v>45392.66667</v>
      </c>
      <c r="E70" s="1">
        <f>IFERROR(__xludf.DUMMYFUNCTION("""COMPUTED_VALUE"""),1939.83)</f>
        <v>1939.83</v>
      </c>
      <c r="G70" s="2">
        <f>IFERROR(__xludf.DUMMYFUNCTION("""COMPUTED_VALUE"""),45392.66666666667)</f>
        <v>45392.66667</v>
      </c>
      <c r="H70" s="1">
        <f>IFERROR(__xludf.DUMMYFUNCTION("""COMPUTED_VALUE"""),1897.65)</f>
        <v>1897.65</v>
      </c>
      <c r="J70" s="2">
        <f>IFERROR(__xludf.DUMMYFUNCTION("""COMPUTED_VALUE"""),45392.66666666667)</f>
        <v>45392.66667</v>
      </c>
      <c r="K70" s="1">
        <f>IFERROR(__xludf.DUMMYFUNCTION("""COMPUTED_VALUE"""),1904.85)</f>
        <v>1904.85</v>
      </c>
      <c r="M70" s="2">
        <f>IFERROR(__xludf.DUMMYFUNCTION("""COMPUTED_VALUE"""),45392.66666666667)</f>
        <v>45392.66667</v>
      </c>
      <c r="N70" s="1">
        <f>IFERROR(__xludf.DUMMYFUNCTION("""COMPUTED_VALUE"""),1.1503406E7)</f>
        <v>11503406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IFERROR(__xludf.DUMMYFUNCTION("""COMPUTED_VALUE"""),1940.9)</f>
        <v>1940.9</v>
      </c>
      <c r="D71" s="2">
        <f>IFERROR(__xludf.DUMMYFUNCTION("""COMPUTED_VALUE"""),45393.66666666667)</f>
        <v>45393.66667</v>
      </c>
      <c r="E71" s="1">
        <f>IFERROR(__xludf.DUMMYFUNCTION("""COMPUTED_VALUE"""),1964.5)</f>
        <v>1964.5</v>
      </c>
      <c r="G71" s="2">
        <f>IFERROR(__xludf.DUMMYFUNCTION("""COMPUTED_VALUE"""),45393.66666666667)</f>
        <v>45393.66667</v>
      </c>
      <c r="H71" s="1">
        <f>IFERROR(__xludf.DUMMYFUNCTION("""COMPUTED_VALUE"""),1936.31)</f>
        <v>1936.31</v>
      </c>
      <c r="J71" s="2">
        <f>IFERROR(__xludf.DUMMYFUNCTION("""COMPUTED_VALUE"""),45393.66666666667)</f>
        <v>45393.66667</v>
      </c>
      <c r="K71" s="1">
        <f>IFERROR(__xludf.DUMMYFUNCTION("""COMPUTED_VALUE"""),1957.05)</f>
        <v>1957.05</v>
      </c>
      <c r="M71" s="2">
        <f>IFERROR(__xludf.DUMMYFUNCTION("""COMPUTED_VALUE"""),45393.66666666667)</f>
        <v>45393.66667</v>
      </c>
      <c r="N71" s="1">
        <f>IFERROR(__xludf.DUMMYFUNCTION("""COMPUTED_VALUE"""),1.7487819E7)</f>
        <v>17487819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IFERROR(__xludf.DUMMYFUNCTION("""COMPUTED_VALUE"""),1957.05)</f>
        <v>1957.05</v>
      </c>
      <c r="D72" s="2">
        <f>IFERROR(__xludf.DUMMYFUNCTION("""COMPUTED_VALUE"""),45394.66666666667)</f>
        <v>45394.66667</v>
      </c>
      <c r="E72" s="1">
        <f>IFERROR(__xludf.DUMMYFUNCTION("""COMPUTED_VALUE"""),1965.75)</f>
        <v>1965.75</v>
      </c>
      <c r="G72" s="2">
        <f>IFERROR(__xludf.DUMMYFUNCTION("""COMPUTED_VALUE"""),45394.66666666667)</f>
        <v>45394.66667</v>
      </c>
      <c r="H72" s="1">
        <f>IFERROR(__xludf.DUMMYFUNCTION("""COMPUTED_VALUE"""),1940.24)</f>
        <v>1940.24</v>
      </c>
      <c r="J72" s="2">
        <f>IFERROR(__xludf.DUMMYFUNCTION("""COMPUTED_VALUE"""),45394.66666666667)</f>
        <v>45394.66667</v>
      </c>
      <c r="K72" s="1">
        <f>IFERROR(__xludf.DUMMYFUNCTION("""COMPUTED_VALUE"""),1950.4)</f>
        <v>1950.4</v>
      </c>
      <c r="M72" s="2">
        <f>IFERROR(__xludf.DUMMYFUNCTION("""COMPUTED_VALUE"""),45394.66666666667)</f>
        <v>45394.66667</v>
      </c>
      <c r="N72" s="1">
        <f>IFERROR(__xludf.DUMMYFUNCTION("""COMPUTED_VALUE"""),1.3283244E7)</f>
        <v>13283244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IFERROR(__xludf.DUMMYFUNCTION("""COMPUTED_VALUE"""),1957.52)</f>
        <v>1957.52</v>
      </c>
      <c r="D73" s="2">
        <f>IFERROR(__xludf.DUMMYFUNCTION("""COMPUTED_VALUE"""),45397.66666666667)</f>
        <v>45397.66667</v>
      </c>
      <c r="E73" s="1">
        <f>IFERROR(__xludf.DUMMYFUNCTION("""COMPUTED_VALUE"""),1987.7)</f>
        <v>1987.7</v>
      </c>
      <c r="G73" s="2">
        <f>IFERROR(__xludf.DUMMYFUNCTION("""COMPUTED_VALUE"""),45397.66666666667)</f>
        <v>45397.66667</v>
      </c>
      <c r="H73" s="1">
        <f>IFERROR(__xludf.DUMMYFUNCTION("""COMPUTED_VALUE"""),1957.52)</f>
        <v>1957.52</v>
      </c>
      <c r="J73" s="2">
        <f>IFERROR(__xludf.DUMMYFUNCTION("""COMPUTED_VALUE"""),45397.66666666667)</f>
        <v>45397.66667</v>
      </c>
      <c r="K73" s="1">
        <f>IFERROR(__xludf.DUMMYFUNCTION("""COMPUTED_VALUE"""),1967.2)</f>
        <v>1967.2</v>
      </c>
      <c r="M73" s="2">
        <f>IFERROR(__xludf.DUMMYFUNCTION("""COMPUTED_VALUE"""),45397.66666666667)</f>
        <v>45397.66667</v>
      </c>
      <c r="N73" s="1">
        <f>IFERROR(__xludf.DUMMYFUNCTION("""COMPUTED_VALUE"""),1.500695E7)</f>
        <v>15006950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IFERROR(__xludf.DUMMYFUNCTION("""COMPUTED_VALUE"""),1965.73)</f>
        <v>1965.73</v>
      </c>
      <c r="D74" s="2">
        <f>IFERROR(__xludf.DUMMYFUNCTION("""COMPUTED_VALUE"""),45398.66666666667)</f>
        <v>45398.66667</v>
      </c>
      <c r="E74" s="1">
        <f>IFERROR(__xludf.DUMMYFUNCTION("""COMPUTED_VALUE"""),1984.67)</f>
        <v>1984.67</v>
      </c>
      <c r="G74" s="2">
        <f>IFERROR(__xludf.DUMMYFUNCTION("""COMPUTED_VALUE"""),45398.66666666667)</f>
        <v>45398.66667</v>
      </c>
      <c r="H74" s="1">
        <f>IFERROR(__xludf.DUMMYFUNCTION("""COMPUTED_VALUE"""),1941.51)</f>
        <v>1941.51</v>
      </c>
      <c r="J74" s="2">
        <f>IFERROR(__xludf.DUMMYFUNCTION("""COMPUTED_VALUE"""),45398.66666666667)</f>
        <v>45398.66667</v>
      </c>
      <c r="K74" s="1">
        <f>IFERROR(__xludf.DUMMYFUNCTION("""COMPUTED_VALUE"""),1970.81)</f>
        <v>1970.81</v>
      </c>
      <c r="M74" s="2">
        <f>IFERROR(__xludf.DUMMYFUNCTION("""COMPUTED_VALUE"""),45398.66666666667)</f>
        <v>45398.66667</v>
      </c>
      <c r="N74" s="1">
        <f>IFERROR(__xludf.DUMMYFUNCTION("""COMPUTED_VALUE"""),1.4787951E7)</f>
        <v>14787951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IFERROR(__xludf.DUMMYFUNCTION("""COMPUTED_VALUE"""),1994.44)</f>
        <v>1994.44</v>
      </c>
      <c r="D75" s="2">
        <f>IFERROR(__xludf.DUMMYFUNCTION("""COMPUTED_VALUE"""),45399.66666666667)</f>
        <v>45399.66667</v>
      </c>
      <c r="E75" s="1">
        <f>IFERROR(__xludf.DUMMYFUNCTION("""COMPUTED_VALUE"""),2000.92)</f>
        <v>2000.92</v>
      </c>
      <c r="G75" s="2">
        <f>IFERROR(__xludf.DUMMYFUNCTION("""COMPUTED_VALUE"""),45399.66666666667)</f>
        <v>45399.66667</v>
      </c>
      <c r="H75" s="1">
        <f>IFERROR(__xludf.DUMMYFUNCTION("""COMPUTED_VALUE"""),1976.21)</f>
        <v>1976.21</v>
      </c>
      <c r="J75" s="2">
        <f>IFERROR(__xludf.DUMMYFUNCTION("""COMPUTED_VALUE"""),45399.66666666667)</f>
        <v>45399.66667</v>
      </c>
      <c r="K75" s="1">
        <f>IFERROR(__xludf.DUMMYFUNCTION("""COMPUTED_VALUE"""),1993.25)</f>
        <v>1993.25</v>
      </c>
      <c r="M75" s="2">
        <f>IFERROR(__xludf.DUMMYFUNCTION("""COMPUTED_VALUE"""),45399.66666666667)</f>
        <v>45399.66667</v>
      </c>
      <c r="N75" s="1">
        <f>IFERROR(__xludf.DUMMYFUNCTION("""COMPUTED_VALUE"""),1.3169108E7)</f>
        <v>13169108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IFERROR(__xludf.DUMMYFUNCTION("""COMPUTED_VALUE"""),1996.7)</f>
        <v>1996.7</v>
      </c>
      <c r="D76" s="2">
        <f>IFERROR(__xludf.DUMMYFUNCTION("""COMPUTED_VALUE"""),45400.66666666667)</f>
        <v>45400.66667</v>
      </c>
      <c r="E76" s="1">
        <f>IFERROR(__xludf.DUMMYFUNCTION("""COMPUTED_VALUE"""),2014.43)</f>
        <v>2014.43</v>
      </c>
      <c r="G76" s="2">
        <f>IFERROR(__xludf.DUMMYFUNCTION("""COMPUTED_VALUE"""),45400.66666666667)</f>
        <v>45400.66667</v>
      </c>
      <c r="H76" s="1">
        <f>IFERROR(__xludf.DUMMYFUNCTION("""COMPUTED_VALUE"""),1989.92)</f>
        <v>1989.92</v>
      </c>
      <c r="J76" s="2">
        <f>IFERROR(__xludf.DUMMYFUNCTION("""COMPUTED_VALUE"""),45400.66666666667)</f>
        <v>45400.66667</v>
      </c>
      <c r="K76" s="1">
        <f>IFERROR(__xludf.DUMMYFUNCTION("""COMPUTED_VALUE"""),2007.69)</f>
        <v>2007.69</v>
      </c>
      <c r="M76" s="2">
        <f>IFERROR(__xludf.DUMMYFUNCTION("""COMPUTED_VALUE"""),45400.66666666667)</f>
        <v>45400.66667</v>
      </c>
      <c r="N76" s="1">
        <f>IFERROR(__xludf.DUMMYFUNCTION("""COMPUTED_VALUE"""),1.2286208E7)</f>
        <v>12286208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IFERROR(__xludf.DUMMYFUNCTION("""COMPUTED_VALUE"""),2006.8)</f>
        <v>2006.8</v>
      </c>
      <c r="D77" s="2">
        <f>IFERROR(__xludf.DUMMYFUNCTION("""COMPUTED_VALUE"""),45401.66666666667)</f>
        <v>45401.66667</v>
      </c>
      <c r="E77" s="1">
        <f>IFERROR(__xludf.DUMMYFUNCTION("""COMPUTED_VALUE"""),2013.74)</f>
        <v>2013.74</v>
      </c>
      <c r="G77" s="2">
        <f>IFERROR(__xludf.DUMMYFUNCTION("""COMPUTED_VALUE"""),45401.66666666667)</f>
        <v>45401.66667</v>
      </c>
      <c r="H77" s="1">
        <f>IFERROR(__xludf.DUMMYFUNCTION("""COMPUTED_VALUE"""),1982.28)</f>
        <v>1982.28</v>
      </c>
      <c r="J77" s="2">
        <f>IFERROR(__xludf.DUMMYFUNCTION("""COMPUTED_VALUE"""),45401.66666666667)</f>
        <v>45401.66667</v>
      </c>
      <c r="K77" s="1">
        <f>IFERROR(__xludf.DUMMYFUNCTION("""COMPUTED_VALUE"""),1982.69)</f>
        <v>1982.69</v>
      </c>
      <c r="M77" s="2">
        <f>IFERROR(__xludf.DUMMYFUNCTION("""COMPUTED_VALUE"""),45401.66666666667)</f>
        <v>45401.66667</v>
      </c>
      <c r="N77" s="1">
        <f>IFERROR(__xludf.DUMMYFUNCTION("""COMPUTED_VALUE"""),1.7476973E7)</f>
        <v>17476973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IFERROR(__xludf.DUMMYFUNCTION("""COMPUTED_VALUE"""),1985.94)</f>
        <v>1985.94</v>
      </c>
      <c r="D78" s="2">
        <f>IFERROR(__xludf.DUMMYFUNCTION("""COMPUTED_VALUE"""),45404.66666666667)</f>
        <v>45404.66667</v>
      </c>
      <c r="E78" s="1">
        <f>IFERROR(__xludf.DUMMYFUNCTION("""COMPUTED_VALUE"""),2003.93)</f>
        <v>2003.93</v>
      </c>
      <c r="G78" s="2">
        <f>IFERROR(__xludf.DUMMYFUNCTION("""COMPUTED_VALUE"""),45404.66666666667)</f>
        <v>45404.66667</v>
      </c>
      <c r="H78" s="1">
        <f>IFERROR(__xludf.DUMMYFUNCTION("""COMPUTED_VALUE"""),1978.33)</f>
        <v>1978.33</v>
      </c>
      <c r="J78" s="2">
        <f>IFERROR(__xludf.DUMMYFUNCTION("""COMPUTED_VALUE"""),45404.66666666667)</f>
        <v>45404.66667</v>
      </c>
      <c r="K78" s="1">
        <f>IFERROR(__xludf.DUMMYFUNCTION("""COMPUTED_VALUE"""),1987.24)</f>
        <v>1987.24</v>
      </c>
      <c r="M78" s="2">
        <f>IFERROR(__xludf.DUMMYFUNCTION("""COMPUTED_VALUE"""),45404.66666666667)</f>
        <v>45404.66667</v>
      </c>
      <c r="N78" s="1">
        <f>IFERROR(__xludf.DUMMYFUNCTION("""COMPUTED_VALUE"""),1.2243068E7)</f>
        <v>12243068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IFERROR(__xludf.DUMMYFUNCTION("""COMPUTED_VALUE"""),1992.5)</f>
        <v>1992.5</v>
      </c>
      <c r="D79" s="2">
        <f>IFERROR(__xludf.DUMMYFUNCTION("""COMPUTED_VALUE"""),45405.66666666667)</f>
        <v>45405.66667</v>
      </c>
      <c r="E79" s="1">
        <f>IFERROR(__xludf.DUMMYFUNCTION("""COMPUTED_VALUE"""),2006.99)</f>
        <v>2006.99</v>
      </c>
      <c r="G79" s="2">
        <f>IFERROR(__xludf.DUMMYFUNCTION("""COMPUTED_VALUE"""),45405.66666666667)</f>
        <v>45405.66667</v>
      </c>
      <c r="H79" s="1">
        <f>IFERROR(__xludf.DUMMYFUNCTION("""COMPUTED_VALUE"""),1987.41)</f>
        <v>1987.41</v>
      </c>
      <c r="J79" s="2">
        <f>IFERROR(__xludf.DUMMYFUNCTION("""COMPUTED_VALUE"""),45405.66666666667)</f>
        <v>45405.66667</v>
      </c>
      <c r="K79" s="1">
        <f>IFERROR(__xludf.DUMMYFUNCTION("""COMPUTED_VALUE"""),1994.72)</f>
        <v>1994.72</v>
      </c>
      <c r="M79" s="2">
        <f>IFERROR(__xludf.DUMMYFUNCTION("""COMPUTED_VALUE"""),45405.66666666667)</f>
        <v>45405.66667</v>
      </c>
      <c r="N79" s="1">
        <f>IFERROR(__xludf.DUMMYFUNCTION("""COMPUTED_VALUE"""),9879682.0)</f>
        <v>9879682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IFERROR(__xludf.DUMMYFUNCTION("""COMPUTED_VALUE"""),2004.46)</f>
        <v>2004.46</v>
      </c>
      <c r="D80" s="2">
        <f>IFERROR(__xludf.DUMMYFUNCTION("""COMPUTED_VALUE"""),45406.66666666667)</f>
        <v>45406.66667</v>
      </c>
      <c r="E80" s="1">
        <f>IFERROR(__xludf.DUMMYFUNCTION("""COMPUTED_VALUE"""),2020.43)</f>
        <v>2020.43</v>
      </c>
      <c r="G80" s="2">
        <f>IFERROR(__xludf.DUMMYFUNCTION("""COMPUTED_VALUE"""),45406.66666666667)</f>
        <v>45406.66667</v>
      </c>
      <c r="H80" s="1">
        <f>IFERROR(__xludf.DUMMYFUNCTION("""COMPUTED_VALUE"""),1997.25)</f>
        <v>1997.25</v>
      </c>
      <c r="J80" s="2">
        <f>IFERROR(__xludf.DUMMYFUNCTION("""COMPUTED_VALUE"""),45406.66666666667)</f>
        <v>45406.66667</v>
      </c>
      <c r="K80" s="1">
        <f>IFERROR(__xludf.DUMMYFUNCTION("""COMPUTED_VALUE"""),2010.81)</f>
        <v>2010.81</v>
      </c>
      <c r="M80" s="2">
        <f>IFERROR(__xludf.DUMMYFUNCTION("""COMPUTED_VALUE"""),45406.66666666667)</f>
        <v>45406.66667</v>
      </c>
      <c r="N80" s="1">
        <f>IFERROR(__xludf.DUMMYFUNCTION("""COMPUTED_VALUE"""),9673430.0)</f>
        <v>9673430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IFERROR(__xludf.DUMMYFUNCTION("""COMPUTED_VALUE"""),1986.36)</f>
        <v>1986.36</v>
      </c>
      <c r="D81" s="2">
        <f>IFERROR(__xludf.DUMMYFUNCTION("""COMPUTED_VALUE"""),45407.66666666667)</f>
        <v>45407.66667</v>
      </c>
      <c r="E81" s="1">
        <f>IFERROR(__xludf.DUMMYFUNCTION("""COMPUTED_VALUE"""),1997.18)</f>
        <v>1997.18</v>
      </c>
      <c r="G81" s="2">
        <f>IFERROR(__xludf.DUMMYFUNCTION("""COMPUTED_VALUE"""),45407.66666666667)</f>
        <v>45407.66667</v>
      </c>
      <c r="H81" s="1">
        <f>IFERROR(__xludf.DUMMYFUNCTION("""COMPUTED_VALUE"""),1948.66)</f>
        <v>1948.66</v>
      </c>
      <c r="J81" s="2">
        <f>IFERROR(__xludf.DUMMYFUNCTION("""COMPUTED_VALUE"""),45407.66666666667)</f>
        <v>45407.66667</v>
      </c>
      <c r="K81" s="1">
        <f>IFERROR(__xludf.DUMMYFUNCTION("""COMPUTED_VALUE"""),1981.91)</f>
        <v>1981.91</v>
      </c>
      <c r="M81" s="2">
        <f>IFERROR(__xludf.DUMMYFUNCTION("""COMPUTED_VALUE"""),45407.66666666667)</f>
        <v>45407.66667</v>
      </c>
      <c r="N81" s="1">
        <f>IFERROR(__xludf.DUMMYFUNCTION("""COMPUTED_VALUE"""),9161783.0)</f>
        <v>9161783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IFERROR(__xludf.DUMMYFUNCTION("""COMPUTED_VALUE"""),1996.38)</f>
        <v>1996.38</v>
      </c>
      <c r="D82" s="2">
        <f>IFERROR(__xludf.DUMMYFUNCTION("""COMPUTED_VALUE"""),45408.66666666667)</f>
        <v>45408.66667</v>
      </c>
      <c r="E82" s="1">
        <f>IFERROR(__xludf.DUMMYFUNCTION("""COMPUTED_VALUE"""),2033.49)</f>
        <v>2033.49</v>
      </c>
      <c r="G82" s="2">
        <f>IFERROR(__xludf.DUMMYFUNCTION("""COMPUTED_VALUE"""),45408.66666666667)</f>
        <v>45408.66667</v>
      </c>
      <c r="H82" s="1">
        <f>IFERROR(__xludf.DUMMYFUNCTION("""COMPUTED_VALUE"""),1994.25)</f>
        <v>1994.25</v>
      </c>
      <c r="J82" s="2">
        <f>IFERROR(__xludf.DUMMYFUNCTION("""COMPUTED_VALUE"""),45408.66666666667)</f>
        <v>45408.66667</v>
      </c>
      <c r="K82" s="1">
        <f>IFERROR(__xludf.DUMMYFUNCTION("""COMPUTED_VALUE"""),2007.03)</f>
        <v>2007.03</v>
      </c>
      <c r="M82" s="2">
        <f>IFERROR(__xludf.DUMMYFUNCTION("""COMPUTED_VALUE"""),45408.66666666667)</f>
        <v>45408.66667</v>
      </c>
      <c r="N82" s="1">
        <f>IFERROR(__xludf.DUMMYFUNCTION("""COMPUTED_VALUE"""),1.4956706E7)</f>
        <v>14956706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IFERROR(__xludf.DUMMYFUNCTION("""COMPUTED_VALUE"""),2010.08)</f>
        <v>2010.08</v>
      </c>
      <c r="D83" s="2">
        <f>IFERROR(__xludf.DUMMYFUNCTION("""COMPUTED_VALUE"""),45411.66666666667)</f>
        <v>45411.66667</v>
      </c>
      <c r="E83" s="1">
        <f>IFERROR(__xludf.DUMMYFUNCTION("""COMPUTED_VALUE"""),2025.99)</f>
        <v>2025.99</v>
      </c>
      <c r="G83" s="2">
        <f>IFERROR(__xludf.DUMMYFUNCTION("""COMPUTED_VALUE"""),45411.66666666667)</f>
        <v>45411.66667</v>
      </c>
      <c r="H83" s="1">
        <f>IFERROR(__xludf.DUMMYFUNCTION("""COMPUTED_VALUE"""),2001.91)</f>
        <v>2001.91</v>
      </c>
      <c r="J83" s="2">
        <f>IFERROR(__xludf.DUMMYFUNCTION("""COMPUTED_VALUE"""),45411.66666666667)</f>
        <v>45411.66667</v>
      </c>
      <c r="K83" s="1">
        <f>IFERROR(__xludf.DUMMYFUNCTION("""COMPUTED_VALUE"""),2008.92)</f>
        <v>2008.92</v>
      </c>
      <c r="M83" s="2">
        <f>IFERROR(__xludf.DUMMYFUNCTION("""COMPUTED_VALUE"""),45411.66666666667)</f>
        <v>45411.66667</v>
      </c>
      <c r="N83" s="1">
        <f>IFERROR(__xludf.DUMMYFUNCTION("""COMPUTED_VALUE"""),8621026.0)</f>
        <v>8621026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IFERROR(__xludf.DUMMYFUNCTION("""COMPUTED_VALUE"""),2005.54)</f>
        <v>2005.54</v>
      </c>
      <c r="D84" s="2">
        <f>IFERROR(__xludf.DUMMYFUNCTION("""COMPUTED_VALUE"""),45412.66666666667)</f>
        <v>45412.66667</v>
      </c>
      <c r="E84" s="1">
        <f>IFERROR(__xludf.DUMMYFUNCTION("""COMPUTED_VALUE"""),2005.54)</f>
        <v>2005.54</v>
      </c>
      <c r="G84" s="2">
        <f>IFERROR(__xludf.DUMMYFUNCTION("""COMPUTED_VALUE"""),45412.66666666667)</f>
        <v>45412.66667</v>
      </c>
      <c r="H84" s="1">
        <f>IFERROR(__xludf.DUMMYFUNCTION("""COMPUTED_VALUE"""),1972.04)</f>
        <v>1972.04</v>
      </c>
      <c r="J84" s="2">
        <f>IFERROR(__xludf.DUMMYFUNCTION("""COMPUTED_VALUE"""),45412.66666666667)</f>
        <v>45412.66667</v>
      </c>
      <c r="K84" s="1">
        <f>IFERROR(__xludf.DUMMYFUNCTION("""COMPUTED_VALUE"""),1972.42)</f>
        <v>1972.42</v>
      </c>
      <c r="M84" s="2">
        <f>IFERROR(__xludf.DUMMYFUNCTION("""COMPUTED_VALUE"""),45412.66666666667)</f>
        <v>45412.66667</v>
      </c>
      <c r="N84" s="1">
        <f>IFERROR(__xludf.DUMMYFUNCTION("""COMPUTED_VALUE"""),9617066.0)</f>
        <v>9617066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IFERROR(__xludf.DUMMYFUNCTION("""COMPUTED_VALUE"""),1971.72)</f>
        <v>1971.72</v>
      </c>
      <c r="D85" s="2">
        <f>IFERROR(__xludf.DUMMYFUNCTION("""COMPUTED_VALUE"""),45413.66666666667)</f>
        <v>45413.66667</v>
      </c>
      <c r="E85" s="1">
        <f>IFERROR(__xludf.DUMMYFUNCTION("""COMPUTED_VALUE"""),1971.72)</f>
        <v>1971.72</v>
      </c>
      <c r="G85" s="2">
        <f>IFERROR(__xludf.DUMMYFUNCTION("""COMPUTED_VALUE"""),45413.66666666667)</f>
        <v>45413.66667</v>
      </c>
      <c r="H85" s="1">
        <f>IFERROR(__xludf.DUMMYFUNCTION("""COMPUTED_VALUE"""),1930.1)</f>
        <v>1930.1</v>
      </c>
      <c r="J85" s="2">
        <f>IFERROR(__xludf.DUMMYFUNCTION("""COMPUTED_VALUE"""),45413.66666666667)</f>
        <v>45413.66667</v>
      </c>
      <c r="K85" s="1">
        <f>IFERROR(__xludf.DUMMYFUNCTION("""COMPUTED_VALUE"""),1940.27)</f>
        <v>1940.27</v>
      </c>
      <c r="M85" s="2">
        <f>IFERROR(__xludf.DUMMYFUNCTION("""COMPUTED_VALUE"""),45413.66666666667)</f>
        <v>45413.66667</v>
      </c>
      <c r="N85" s="1">
        <f>IFERROR(__xludf.DUMMYFUNCTION("""COMPUTED_VALUE"""),1.2400433E7)</f>
        <v>12400433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IFERROR(__xludf.DUMMYFUNCTION("""COMPUTED_VALUE"""),1946.87)</f>
        <v>1946.87</v>
      </c>
      <c r="D86" s="2">
        <f>IFERROR(__xludf.DUMMYFUNCTION("""COMPUTED_VALUE"""),45414.66666666667)</f>
        <v>45414.66667</v>
      </c>
      <c r="E86" s="1">
        <f>IFERROR(__xludf.DUMMYFUNCTION("""COMPUTED_VALUE"""),1982.2)</f>
        <v>1982.2</v>
      </c>
      <c r="G86" s="2">
        <f>IFERROR(__xludf.DUMMYFUNCTION("""COMPUTED_VALUE"""),45414.66666666667)</f>
        <v>45414.66667</v>
      </c>
      <c r="H86" s="1">
        <f>IFERROR(__xludf.DUMMYFUNCTION("""COMPUTED_VALUE"""),1946.87)</f>
        <v>1946.87</v>
      </c>
      <c r="J86" s="2">
        <f>IFERROR(__xludf.DUMMYFUNCTION("""COMPUTED_VALUE"""),45414.66666666667)</f>
        <v>45414.66667</v>
      </c>
      <c r="K86" s="1">
        <f>IFERROR(__xludf.DUMMYFUNCTION("""COMPUTED_VALUE"""),1981.51)</f>
        <v>1981.51</v>
      </c>
      <c r="M86" s="2">
        <f>IFERROR(__xludf.DUMMYFUNCTION("""COMPUTED_VALUE"""),45414.66666666667)</f>
        <v>45414.66667</v>
      </c>
      <c r="N86" s="1">
        <f>IFERROR(__xludf.DUMMYFUNCTION("""COMPUTED_VALUE"""),9478834.0)</f>
        <v>9478834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IFERROR(__xludf.DUMMYFUNCTION("""COMPUTED_VALUE"""),1996.49)</f>
        <v>1996.49</v>
      </c>
      <c r="D87" s="2">
        <f>IFERROR(__xludf.DUMMYFUNCTION("""COMPUTED_VALUE"""),45415.66666666667)</f>
        <v>45415.66667</v>
      </c>
      <c r="E87" s="1">
        <f>IFERROR(__xludf.DUMMYFUNCTION("""COMPUTED_VALUE"""),2003.19)</f>
        <v>2003.19</v>
      </c>
      <c r="G87" s="2">
        <f>IFERROR(__xludf.DUMMYFUNCTION("""COMPUTED_VALUE"""),45415.66666666667)</f>
        <v>45415.66667</v>
      </c>
      <c r="H87" s="1">
        <f>IFERROR(__xludf.DUMMYFUNCTION("""COMPUTED_VALUE"""),1971.91)</f>
        <v>1971.91</v>
      </c>
      <c r="J87" s="2">
        <f>IFERROR(__xludf.DUMMYFUNCTION("""COMPUTED_VALUE"""),45415.66666666667)</f>
        <v>45415.66667</v>
      </c>
      <c r="K87" s="1">
        <f>IFERROR(__xludf.DUMMYFUNCTION("""COMPUTED_VALUE"""),1980.51)</f>
        <v>1980.51</v>
      </c>
      <c r="M87" s="2">
        <f>IFERROR(__xludf.DUMMYFUNCTION("""COMPUTED_VALUE"""),45415.66666666667)</f>
        <v>45415.66667</v>
      </c>
      <c r="N87" s="1">
        <f>IFERROR(__xludf.DUMMYFUNCTION("""COMPUTED_VALUE"""),9092172.0)</f>
        <v>9092172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IFERROR(__xludf.DUMMYFUNCTION("""COMPUTED_VALUE"""),1985.18)</f>
        <v>1985.18</v>
      </c>
      <c r="D88" s="2">
        <f>IFERROR(__xludf.DUMMYFUNCTION("""COMPUTED_VALUE"""),45418.66666666667)</f>
        <v>45418.66667</v>
      </c>
      <c r="E88" s="1">
        <f>IFERROR(__xludf.DUMMYFUNCTION("""COMPUTED_VALUE"""),2009.37)</f>
        <v>2009.37</v>
      </c>
      <c r="G88" s="2">
        <f>IFERROR(__xludf.DUMMYFUNCTION("""COMPUTED_VALUE"""),45418.66666666667)</f>
        <v>45418.66667</v>
      </c>
      <c r="H88" s="1">
        <f>IFERROR(__xludf.DUMMYFUNCTION("""COMPUTED_VALUE"""),1985.18)</f>
        <v>1985.18</v>
      </c>
      <c r="J88" s="2">
        <f>IFERROR(__xludf.DUMMYFUNCTION("""COMPUTED_VALUE"""),45418.66666666667)</f>
        <v>45418.66667</v>
      </c>
      <c r="K88" s="1">
        <f>IFERROR(__xludf.DUMMYFUNCTION("""COMPUTED_VALUE"""),2007.85)</f>
        <v>2007.85</v>
      </c>
      <c r="M88" s="2">
        <f>IFERROR(__xludf.DUMMYFUNCTION("""COMPUTED_VALUE"""),45418.66666666667)</f>
        <v>45418.66667</v>
      </c>
      <c r="N88" s="1">
        <f>IFERROR(__xludf.DUMMYFUNCTION("""COMPUTED_VALUE"""),1.0459862E7)</f>
        <v>10459862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IFERROR(__xludf.DUMMYFUNCTION("""COMPUTED_VALUE"""),2009.05)</f>
        <v>2009.05</v>
      </c>
      <c r="D89" s="2">
        <f>IFERROR(__xludf.DUMMYFUNCTION("""COMPUTED_VALUE"""),45419.66666666667)</f>
        <v>45419.66667</v>
      </c>
      <c r="E89" s="1">
        <f>IFERROR(__xludf.DUMMYFUNCTION("""COMPUTED_VALUE"""),2038.68)</f>
        <v>2038.68</v>
      </c>
      <c r="G89" s="2">
        <f>IFERROR(__xludf.DUMMYFUNCTION("""COMPUTED_VALUE"""),45419.66666666667)</f>
        <v>45419.66667</v>
      </c>
      <c r="H89" s="1">
        <f>IFERROR(__xludf.DUMMYFUNCTION("""COMPUTED_VALUE"""),2009.05)</f>
        <v>2009.05</v>
      </c>
      <c r="J89" s="2">
        <f>IFERROR(__xludf.DUMMYFUNCTION("""COMPUTED_VALUE"""),45419.66666666667)</f>
        <v>45419.66667</v>
      </c>
      <c r="K89" s="1">
        <f>IFERROR(__xludf.DUMMYFUNCTION("""COMPUTED_VALUE"""),2021.95)</f>
        <v>2021.95</v>
      </c>
      <c r="M89" s="2">
        <f>IFERROR(__xludf.DUMMYFUNCTION("""COMPUTED_VALUE"""),45419.66666666667)</f>
        <v>45419.66667</v>
      </c>
      <c r="N89" s="1">
        <f>IFERROR(__xludf.DUMMYFUNCTION("""COMPUTED_VALUE"""),1.4694924E7)</f>
        <v>14694924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IFERROR(__xludf.DUMMYFUNCTION("""COMPUTED_VALUE"""),2019.43)</f>
        <v>2019.43</v>
      </c>
      <c r="D90" s="2">
        <f>IFERROR(__xludf.DUMMYFUNCTION("""COMPUTED_VALUE"""),45420.66666666667)</f>
        <v>45420.66667</v>
      </c>
      <c r="E90" s="1">
        <f>IFERROR(__xludf.DUMMYFUNCTION("""COMPUTED_VALUE"""),2019.43)</f>
        <v>2019.43</v>
      </c>
      <c r="G90" s="2">
        <f>IFERROR(__xludf.DUMMYFUNCTION("""COMPUTED_VALUE"""),45420.66666666667)</f>
        <v>45420.66667</v>
      </c>
      <c r="H90" s="1">
        <f>IFERROR(__xludf.DUMMYFUNCTION("""COMPUTED_VALUE"""),2002.13)</f>
        <v>2002.13</v>
      </c>
      <c r="J90" s="2">
        <f>IFERROR(__xludf.DUMMYFUNCTION("""COMPUTED_VALUE"""),45420.66666666667)</f>
        <v>45420.66667</v>
      </c>
      <c r="K90" s="1">
        <f>IFERROR(__xludf.DUMMYFUNCTION("""COMPUTED_VALUE"""),2016.06)</f>
        <v>2016.06</v>
      </c>
      <c r="M90" s="2">
        <f>IFERROR(__xludf.DUMMYFUNCTION("""COMPUTED_VALUE"""),45420.66666666667)</f>
        <v>45420.66667</v>
      </c>
      <c r="N90" s="1">
        <f>IFERROR(__xludf.DUMMYFUNCTION("""COMPUTED_VALUE"""),8421535.0)</f>
        <v>8421535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IFERROR(__xludf.DUMMYFUNCTION("""COMPUTED_VALUE"""),2016.58)</f>
        <v>2016.58</v>
      </c>
      <c r="D91" s="2">
        <f>IFERROR(__xludf.DUMMYFUNCTION("""COMPUTED_VALUE"""),45421.66666666667)</f>
        <v>45421.66667</v>
      </c>
      <c r="E91" s="1">
        <f>IFERROR(__xludf.DUMMYFUNCTION("""COMPUTED_VALUE"""),2034.04)</f>
        <v>2034.04</v>
      </c>
      <c r="G91" s="2">
        <f>IFERROR(__xludf.DUMMYFUNCTION("""COMPUTED_VALUE"""),45421.66666666667)</f>
        <v>45421.66667</v>
      </c>
      <c r="H91" s="1">
        <f>IFERROR(__xludf.DUMMYFUNCTION("""COMPUTED_VALUE"""),2007.56)</f>
        <v>2007.56</v>
      </c>
      <c r="J91" s="2">
        <f>IFERROR(__xludf.DUMMYFUNCTION("""COMPUTED_VALUE"""),45421.66666666667)</f>
        <v>45421.66667</v>
      </c>
      <c r="K91" s="1">
        <f>IFERROR(__xludf.DUMMYFUNCTION("""COMPUTED_VALUE"""),2025.31)</f>
        <v>2025.31</v>
      </c>
      <c r="M91" s="2">
        <f>IFERROR(__xludf.DUMMYFUNCTION("""COMPUTED_VALUE"""),45421.66666666667)</f>
        <v>45421.66667</v>
      </c>
      <c r="N91" s="1">
        <f>IFERROR(__xludf.DUMMYFUNCTION("""COMPUTED_VALUE"""),9328399.0)</f>
        <v>9328399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IFERROR(__xludf.DUMMYFUNCTION("""COMPUTED_VALUE"""),2025.31)</f>
        <v>2025.31</v>
      </c>
      <c r="D92" s="2">
        <f>IFERROR(__xludf.DUMMYFUNCTION("""COMPUTED_VALUE"""),45422.66666666667)</f>
        <v>45422.66667</v>
      </c>
      <c r="E92" s="1">
        <f>IFERROR(__xludf.DUMMYFUNCTION("""COMPUTED_VALUE"""),2025.31)</f>
        <v>2025.31</v>
      </c>
      <c r="G92" s="2">
        <f>IFERROR(__xludf.DUMMYFUNCTION("""COMPUTED_VALUE"""),45422.66666666667)</f>
        <v>45422.66667</v>
      </c>
      <c r="H92" s="1">
        <f>IFERROR(__xludf.DUMMYFUNCTION("""COMPUTED_VALUE"""),1982.77)</f>
        <v>1982.77</v>
      </c>
      <c r="J92" s="2">
        <f>IFERROR(__xludf.DUMMYFUNCTION("""COMPUTED_VALUE"""),45422.66666666667)</f>
        <v>45422.66667</v>
      </c>
      <c r="K92" s="1">
        <f>IFERROR(__xludf.DUMMYFUNCTION("""COMPUTED_VALUE"""),1984.1)</f>
        <v>1984.1</v>
      </c>
      <c r="M92" s="2">
        <f>IFERROR(__xludf.DUMMYFUNCTION("""COMPUTED_VALUE"""),45422.66666666667)</f>
        <v>45422.66667</v>
      </c>
      <c r="N92" s="1">
        <f>IFERROR(__xludf.DUMMYFUNCTION("""COMPUTED_VALUE"""),1.3444633E7)</f>
        <v>13444633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IFERROR(__xludf.DUMMYFUNCTION("""COMPUTED_VALUE"""),1985.97)</f>
        <v>1985.97</v>
      </c>
      <c r="D93" s="2">
        <f>IFERROR(__xludf.DUMMYFUNCTION("""COMPUTED_VALUE"""),45425.66666666667)</f>
        <v>45425.66667</v>
      </c>
      <c r="E93" s="1">
        <f>IFERROR(__xludf.DUMMYFUNCTION("""COMPUTED_VALUE"""),2010.98)</f>
        <v>2010.98</v>
      </c>
      <c r="G93" s="2">
        <f>IFERROR(__xludf.DUMMYFUNCTION("""COMPUTED_VALUE"""),45425.66666666667)</f>
        <v>45425.66667</v>
      </c>
      <c r="H93" s="1">
        <f>IFERROR(__xludf.DUMMYFUNCTION("""COMPUTED_VALUE"""),1985.97)</f>
        <v>1985.97</v>
      </c>
      <c r="J93" s="2">
        <f>IFERROR(__xludf.DUMMYFUNCTION("""COMPUTED_VALUE"""),45425.66666666667)</f>
        <v>45425.66667</v>
      </c>
      <c r="K93" s="1">
        <f>IFERROR(__xludf.DUMMYFUNCTION("""COMPUTED_VALUE"""),2009.37)</f>
        <v>2009.37</v>
      </c>
      <c r="M93" s="2">
        <f>IFERROR(__xludf.DUMMYFUNCTION("""COMPUTED_VALUE"""),45425.66666666667)</f>
        <v>45425.66667</v>
      </c>
      <c r="N93" s="1">
        <f>IFERROR(__xludf.DUMMYFUNCTION("""COMPUTED_VALUE"""),1.1068509E7)</f>
        <v>11068509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IFERROR(__xludf.DUMMYFUNCTION("""COMPUTED_VALUE"""),2018.77)</f>
        <v>2018.77</v>
      </c>
      <c r="D94" s="2">
        <f>IFERROR(__xludf.DUMMYFUNCTION("""COMPUTED_VALUE"""),45426.66666666667)</f>
        <v>45426.66667</v>
      </c>
      <c r="E94" s="1">
        <f>IFERROR(__xludf.DUMMYFUNCTION("""COMPUTED_VALUE"""),2044.05)</f>
        <v>2044.05</v>
      </c>
      <c r="G94" s="2">
        <f>IFERROR(__xludf.DUMMYFUNCTION("""COMPUTED_VALUE"""),45426.66666666667)</f>
        <v>45426.66667</v>
      </c>
      <c r="H94" s="1">
        <f>IFERROR(__xludf.DUMMYFUNCTION("""COMPUTED_VALUE"""),2018.77)</f>
        <v>2018.77</v>
      </c>
      <c r="J94" s="2">
        <f>IFERROR(__xludf.DUMMYFUNCTION("""COMPUTED_VALUE"""),45426.66666666667)</f>
        <v>45426.66667</v>
      </c>
      <c r="K94" s="1">
        <f>IFERROR(__xludf.DUMMYFUNCTION("""COMPUTED_VALUE"""),2024.48)</f>
        <v>2024.48</v>
      </c>
      <c r="M94" s="2">
        <f>IFERROR(__xludf.DUMMYFUNCTION("""COMPUTED_VALUE"""),45426.66666666667)</f>
        <v>45426.66667</v>
      </c>
      <c r="N94" s="1">
        <f>IFERROR(__xludf.DUMMYFUNCTION("""COMPUTED_VALUE"""),1.0747749E7)</f>
        <v>10747749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IFERROR(__xludf.DUMMYFUNCTION("""COMPUTED_VALUE"""),2027.31)</f>
        <v>2027.31</v>
      </c>
      <c r="D95" s="2">
        <f>IFERROR(__xludf.DUMMYFUNCTION("""COMPUTED_VALUE"""),45427.66666666667)</f>
        <v>45427.66667</v>
      </c>
      <c r="E95" s="1">
        <f>IFERROR(__xludf.DUMMYFUNCTION("""COMPUTED_VALUE"""),2029.72)</f>
        <v>2029.72</v>
      </c>
      <c r="G95" s="2">
        <f>IFERROR(__xludf.DUMMYFUNCTION("""COMPUTED_VALUE"""),45427.66666666667)</f>
        <v>45427.66667</v>
      </c>
      <c r="H95" s="1">
        <f>IFERROR(__xludf.DUMMYFUNCTION("""COMPUTED_VALUE"""),2000.63)</f>
        <v>2000.63</v>
      </c>
      <c r="J95" s="2">
        <f>IFERROR(__xludf.DUMMYFUNCTION("""COMPUTED_VALUE"""),45427.66666666667)</f>
        <v>45427.66667</v>
      </c>
      <c r="K95" s="1">
        <f>IFERROR(__xludf.DUMMYFUNCTION("""COMPUTED_VALUE"""),2013.88)</f>
        <v>2013.88</v>
      </c>
      <c r="M95" s="2">
        <f>IFERROR(__xludf.DUMMYFUNCTION("""COMPUTED_VALUE"""),45427.66666666667)</f>
        <v>45427.66667</v>
      </c>
      <c r="N95" s="1">
        <f>IFERROR(__xludf.DUMMYFUNCTION("""COMPUTED_VALUE"""),1.8152852E7)</f>
        <v>18152852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IFERROR(__xludf.DUMMYFUNCTION("""COMPUTED_VALUE"""),2014.39)</f>
        <v>2014.39</v>
      </c>
      <c r="D96" s="2">
        <f>IFERROR(__xludf.DUMMYFUNCTION("""COMPUTED_VALUE"""),45428.66666666667)</f>
        <v>45428.66667</v>
      </c>
      <c r="E96" s="1">
        <f>IFERROR(__xludf.DUMMYFUNCTION("""COMPUTED_VALUE"""),2032.33)</f>
        <v>2032.33</v>
      </c>
      <c r="G96" s="2">
        <f>IFERROR(__xludf.DUMMYFUNCTION("""COMPUTED_VALUE"""),45428.66666666667)</f>
        <v>45428.66667</v>
      </c>
      <c r="H96" s="1">
        <f>IFERROR(__xludf.DUMMYFUNCTION("""COMPUTED_VALUE"""),2004.82)</f>
        <v>2004.82</v>
      </c>
      <c r="J96" s="2">
        <f>IFERROR(__xludf.DUMMYFUNCTION("""COMPUTED_VALUE"""),45428.66666666667)</f>
        <v>45428.66667</v>
      </c>
      <c r="K96" s="1">
        <f>IFERROR(__xludf.DUMMYFUNCTION("""COMPUTED_VALUE"""),2005.23)</f>
        <v>2005.23</v>
      </c>
      <c r="M96" s="2">
        <f>IFERROR(__xludf.DUMMYFUNCTION("""COMPUTED_VALUE"""),45428.66666666667)</f>
        <v>45428.66667</v>
      </c>
      <c r="N96" s="1">
        <f>IFERROR(__xludf.DUMMYFUNCTION("""COMPUTED_VALUE"""),1.5083081E7)</f>
        <v>15083081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IFERROR(__xludf.DUMMYFUNCTION("""COMPUTED_VALUE"""),2006.68)</f>
        <v>2006.68</v>
      </c>
      <c r="D97" s="2">
        <f>IFERROR(__xludf.DUMMYFUNCTION("""COMPUTED_VALUE"""),45429.66666666667)</f>
        <v>45429.66667</v>
      </c>
      <c r="E97" s="1">
        <f>IFERROR(__xludf.DUMMYFUNCTION("""COMPUTED_VALUE"""),2017.15)</f>
        <v>2017.15</v>
      </c>
      <c r="G97" s="2">
        <f>IFERROR(__xludf.DUMMYFUNCTION("""COMPUTED_VALUE"""),45429.66666666667)</f>
        <v>45429.66667</v>
      </c>
      <c r="H97" s="1">
        <f>IFERROR(__xludf.DUMMYFUNCTION("""COMPUTED_VALUE"""),1999.49)</f>
        <v>1999.49</v>
      </c>
      <c r="J97" s="2">
        <f>IFERROR(__xludf.DUMMYFUNCTION("""COMPUTED_VALUE"""),45429.66666666667)</f>
        <v>45429.66667</v>
      </c>
      <c r="K97" s="1">
        <f>IFERROR(__xludf.DUMMYFUNCTION("""COMPUTED_VALUE"""),2012.26)</f>
        <v>2012.26</v>
      </c>
      <c r="M97" s="2">
        <f>IFERROR(__xludf.DUMMYFUNCTION("""COMPUTED_VALUE"""),45429.66666666667)</f>
        <v>45429.66667</v>
      </c>
      <c r="N97" s="1">
        <f>IFERROR(__xludf.DUMMYFUNCTION("""COMPUTED_VALUE"""),1.4022611E7)</f>
        <v>14022611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IFERROR(__xludf.DUMMYFUNCTION("""COMPUTED_VALUE"""),2009.5)</f>
        <v>2009.5</v>
      </c>
      <c r="D98" s="2">
        <f>IFERROR(__xludf.DUMMYFUNCTION("""COMPUTED_VALUE"""),45432.66666666667)</f>
        <v>45432.66667</v>
      </c>
      <c r="E98" s="1">
        <f>IFERROR(__xludf.DUMMYFUNCTION("""COMPUTED_VALUE"""),2027.53)</f>
        <v>2027.53</v>
      </c>
      <c r="G98" s="2">
        <f>IFERROR(__xludf.DUMMYFUNCTION("""COMPUTED_VALUE"""),45432.66666666667)</f>
        <v>45432.66667</v>
      </c>
      <c r="H98" s="1">
        <f>IFERROR(__xludf.DUMMYFUNCTION("""COMPUTED_VALUE"""),1992.64)</f>
        <v>1992.64</v>
      </c>
      <c r="J98" s="2">
        <f>IFERROR(__xludf.DUMMYFUNCTION("""COMPUTED_VALUE"""),45432.66666666667)</f>
        <v>45432.66667</v>
      </c>
      <c r="K98" s="1">
        <f>IFERROR(__xludf.DUMMYFUNCTION("""COMPUTED_VALUE"""),2008.89)</f>
        <v>2008.89</v>
      </c>
      <c r="M98" s="2">
        <f>IFERROR(__xludf.DUMMYFUNCTION("""COMPUTED_VALUE"""),45432.66666666667)</f>
        <v>45432.66667</v>
      </c>
      <c r="N98" s="1">
        <f>IFERROR(__xludf.DUMMYFUNCTION("""COMPUTED_VALUE"""),1.1779098E7)</f>
        <v>11779098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IFERROR(__xludf.DUMMYFUNCTION("""COMPUTED_VALUE"""),2007.8)</f>
        <v>2007.8</v>
      </c>
      <c r="D99" s="2">
        <f>IFERROR(__xludf.DUMMYFUNCTION("""COMPUTED_VALUE"""),45433.66666666667)</f>
        <v>45433.66667</v>
      </c>
      <c r="E99" s="1">
        <f>IFERROR(__xludf.DUMMYFUNCTION("""COMPUTED_VALUE"""),2029.31)</f>
        <v>2029.31</v>
      </c>
      <c r="G99" s="2">
        <f>IFERROR(__xludf.DUMMYFUNCTION("""COMPUTED_VALUE"""),45433.66666666667)</f>
        <v>45433.66667</v>
      </c>
      <c r="H99" s="1">
        <f>IFERROR(__xludf.DUMMYFUNCTION("""COMPUTED_VALUE"""),2003.07)</f>
        <v>2003.07</v>
      </c>
      <c r="J99" s="2">
        <f>IFERROR(__xludf.DUMMYFUNCTION("""COMPUTED_VALUE"""),45433.66666666667)</f>
        <v>45433.66667</v>
      </c>
      <c r="K99" s="1">
        <f>IFERROR(__xludf.DUMMYFUNCTION("""COMPUTED_VALUE"""),2029.02)</f>
        <v>2029.02</v>
      </c>
      <c r="M99" s="2">
        <f>IFERROR(__xludf.DUMMYFUNCTION("""COMPUTED_VALUE"""),45433.66666666667)</f>
        <v>45433.66667</v>
      </c>
      <c r="N99" s="1">
        <f>IFERROR(__xludf.DUMMYFUNCTION("""COMPUTED_VALUE"""),1.022988E7)</f>
        <v>10229880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IFERROR(__xludf.DUMMYFUNCTION("""COMPUTED_VALUE"""),2028.11)</f>
        <v>2028.11</v>
      </c>
      <c r="D100" s="2">
        <f>IFERROR(__xludf.DUMMYFUNCTION("""COMPUTED_VALUE"""),45434.66666666667)</f>
        <v>45434.66667</v>
      </c>
      <c r="E100" s="1">
        <f>IFERROR(__xludf.DUMMYFUNCTION("""COMPUTED_VALUE"""),2028.11)</f>
        <v>2028.11</v>
      </c>
      <c r="G100" s="2">
        <f>IFERROR(__xludf.DUMMYFUNCTION("""COMPUTED_VALUE"""),45434.66666666667)</f>
        <v>45434.66667</v>
      </c>
      <c r="H100" s="1">
        <f>IFERROR(__xludf.DUMMYFUNCTION("""COMPUTED_VALUE"""),2010.38)</f>
        <v>2010.38</v>
      </c>
      <c r="J100" s="2">
        <f>IFERROR(__xludf.DUMMYFUNCTION("""COMPUTED_VALUE"""),45434.66666666667)</f>
        <v>45434.66667</v>
      </c>
      <c r="K100" s="1">
        <f>IFERROR(__xludf.DUMMYFUNCTION("""COMPUTED_VALUE"""),2018.34)</f>
        <v>2018.34</v>
      </c>
      <c r="M100" s="2">
        <f>IFERROR(__xludf.DUMMYFUNCTION("""COMPUTED_VALUE"""),45434.66666666667)</f>
        <v>45434.66667</v>
      </c>
      <c r="N100" s="1">
        <f>IFERROR(__xludf.DUMMYFUNCTION("""COMPUTED_VALUE"""),9780545.0)</f>
        <v>9780545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IFERROR(__xludf.DUMMYFUNCTION("""COMPUTED_VALUE"""),2021.88)</f>
        <v>2021.88</v>
      </c>
      <c r="D101" s="2">
        <f>IFERROR(__xludf.DUMMYFUNCTION("""COMPUTED_VALUE"""),45435.66666666667)</f>
        <v>45435.66667</v>
      </c>
      <c r="E101" s="1">
        <f>IFERROR(__xludf.DUMMYFUNCTION("""COMPUTED_VALUE"""),2021.88)</f>
        <v>2021.88</v>
      </c>
      <c r="G101" s="2">
        <f>IFERROR(__xludf.DUMMYFUNCTION("""COMPUTED_VALUE"""),45435.66666666667)</f>
        <v>45435.66667</v>
      </c>
      <c r="H101" s="1">
        <f>IFERROR(__xludf.DUMMYFUNCTION("""COMPUTED_VALUE"""),1999.55)</f>
        <v>1999.55</v>
      </c>
      <c r="J101" s="2">
        <f>IFERROR(__xludf.DUMMYFUNCTION("""COMPUTED_VALUE"""),45435.66666666667)</f>
        <v>45435.66667</v>
      </c>
      <c r="K101" s="1">
        <f>IFERROR(__xludf.DUMMYFUNCTION("""COMPUTED_VALUE"""),2004.69)</f>
        <v>2004.69</v>
      </c>
      <c r="M101" s="2">
        <f>IFERROR(__xludf.DUMMYFUNCTION("""COMPUTED_VALUE"""),45435.66666666667)</f>
        <v>45435.66667</v>
      </c>
      <c r="N101" s="1">
        <f>IFERROR(__xludf.DUMMYFUNCTION("""COMPUTED_VALUE"""),1.0496152E7)</f>
        <v>10496152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IFERROR(__xludf.DUMMYFUNCTION("""COMPUTED_VALUE"""),2006.37)</f>
        <v>2006.37</v>
      </c>
      <c r="D102" s="2">
        <f>IFERROR(__xludf.DUMMYFUNCTION("""COMPUTED_VALUE"""),45436.66666666667)</f>
        <v>45436.66667</v>
      </c>
      <c r="E102" s="1">
        <f>IFERROR(__xludf.DUMMYFUNCTION("""COMPUTED_VALUE"""),2064.95)</f>
        <v>2064.95</v>
      </c>
      <c r="G102" s="2">
        <f>IFERROR(__xludf.DUMMYFUNCTION("""COMPUTED_VALUE"""),45436.66666666667)</f>
        <v>45436.66667</v>
      </c>
      <c r="H102" s="1">
        <f>IFERROR(__xludf.DUMMYFUNCTION("""COMPUTED_VALUE"""),2006.37)</f>
        <v>2006.37</v>
      </c>
      <c r="J102" s="2">
        <f>IFERROR(__xludf.DUMMYFUNCTION("""COMPUTED_VALUE"""),45436.66666666667)</f>
        <v>45436.66667</v>
      </c>
      <c r="K102" s="1">
        <f>IFERROR(__xludf.DUMMYFUNCTION("""COMPUTED_VALUE"""),2060.32)</f>
        <v>2060.32</v>
      </c>
      <c r="M102" s="2">
        <f>IFERROR(__xludf.DUMMYFUNCTION("""COMPUTED_VALUE"""),45436.66666666667)</f>
        <v>45436.66667</v>
      </c>
      <c r="N102" s="1">
        <f>IFERROR(__xludf.DUMMYFUNCTION("""COMPUTED_VALUE"""),1.0730402E7)</f>
        <v>10730402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IFERROR(__xludf.DUMMYFUNCTION("""COMPUTED_VALUE"""),2064.19)</f>
        <v>2064.19</v>
      </c>
      <c r="D103" s="2">
        <f>IFERROR(__xludf.DUMMYFUNCTION("""COMPUTED_VALUE"""),45440.66666666667)</f>
        <v>45440.66667</v>
      </c>
      <c r="E103" s="1">
        <f>IFERROR(__xludf.DUMMYFUNCTION("""COMPUTED_VALUE"""),2088.93)</f>
        <v>2088.93</v>
      </c>
      <c r="G103" s="2">
        <f>IFERROR(__xludf.DUMMYFUNCTION("""COMPUTED_VALUE"""),45440.66666666667)</f>
        <v>45440.66667</v>
      </c>
      <c r="H103" s="1">
        <f>IFERROR(__xludf.DUMMYFUNCTION("""COMPUTED_VALUE"""),2063.43)</f>
        <v>2063.43</v>
      </c>
      <c r="J103" s="2">
        <f>IFERROR(__xludf.DUMMYFUNCTION("""COMPUTED_VALUE"""),45440.66666666667)</f>
        <v>45440.66667</v>
      </c>
      <c r="K103" s="1">
        <f>IFERROR(__xludf.DUMMYFUNCTION("""COMPUTED_VALUE"""),2088.57)</f>
        <v>2088.57</v>
      </c>
      <c r="M103" s="2">
        <f>IFERROR(__xludf.DUMMYFUNCTION("""COMPUTED_VALUE"""),45440.66666666667)</f>
        <v>45440.66667</v>
      </c>
      <c r="N103" s="1">
        <f>IFERROR(__xludf.DUMMYFUNCTION("""COMPUTED_VALUE"""),1.4890315E7)</f>
        <v>14890315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IFERROR(__xludf.DUMMYFUNCTION("""COMPUTED_VALUE"""),2087.85)</f>
        <v>2087.85</v>
      </c>
      <c r="D104" s="2">
        <f>IFERROR(__xludf.DUMMYFUNCTION("""COMPUTED_VALUE"""),45441.66666666667)</f>
        <v>45441.66667</v>
      </c>
      <c r="E104" s="1">
        <f>IFERROR(__xludf.DUMMYFUNCTION("""COMPUTED_VALUE"""),2098.07)</f>
        <v>2098.07</v>
      </c>
      <c r="G104" s="2">
        <f>IFERROR(__xludf.DUMMYFUNCTION("""COMPUTED_VALUE"""),45441.66666666667)</f>
        <v>45441.66667</v>
      </c>
      <c r="H104" s="1">
        <f>IFERROR(__xludf.DUMMYFUNCTION("""COMPUTED_VALUE"""),2074.6)</f>
        <v>2074.6</v>
      </c>
      <c r="J104" s="2">
        <f>IFERROR(__xludf.DUMMYFUNCTION("""COMPUTED_VALUE"""),45441.66666666667)</f>
        <v>45441.66667</v>
      </c>
      <c r="K104" s="1">
        <f>IFERROR(__xludf.DUMMYFUNCTION("""COMPUTED_VALUE"""),2076.27)</f>
        <v>2076.27</v>
      </c>
      <c r="M104" s="2">
        <f>IFERROR(__xludf.DUMMYFUNCTION("""COMPUTED_VALUE"""),45441.66666666667)</f>
        <v>45441.66667</v>
      </c>
      <c r="N104" s="1">
        <f>IFERROR(__xludf.DUMMYFUNCTION("""COMPUTED_VALUE"""),1.0236904E7)</f>
        <v>10236904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IFERROR(__xludf.DUMMYFUNCTION("""COMPUTED_VALUE"""),2075.29)</f>
        <v>2075.29</v>
      </c>
      <c r="D105" s="2">
        <f>IFERROR(__xludf.DUMMYFUNCTION("""COMPUTED_VALUE"""),45442.66666666667)</f>
        <v>45442.66667</v>
      </c>
      <c r="E105" s="1">
        <f>IFERROR(__xludf.DUMMYFUNCTION("""COMPUTED_VALUE"""),2125.61)</f>
        <v>2125.61</v>
      </c>
      <c r="G105" s="2">
        <f>IFERROR(__xludf.DUMMYFUNCTION("""COMPUTED_VALUE"""),45442.66666666667)</f>
        <v>45442.66667</v>
      </c>
      <c r="H105" s="1">
        <f>IFERROR(__xludf.DUMMYFUNCTION("""COMPUTED_VALUE"""),2075.29)</f>
        <v>2075.29</v>
      </c>
      <c r="J105" s="2">
        <f>IFERROR(__xludf.DUMMYFUNCTION("""COMPUTED_VALUE"""),45442.66666666667)</f>
        <v>45442.66667</v>
      </c>
      <c r="K105" s="1">
        <f>IFERROR(__xludf.DUMMYFUNCTION("""COMPUTED_VALUE"""),2113.77)</f>
        <v>2113.77</v>
      </c>
      <c r="M105" s="2">
        <f>IFERROR(__xludf.DUMMYFUNCTION("""COMPUTED_VALUE"""),45442.66666666667)</f>
        <v>45442.66667</v>
      </c>
      <c r="N105" s="1">
        <f>IFERROR(__xludf.DUMMYFUNCTION("""COMPUTED_VALUE"""),1.1817035E7)</f>
        <v>11817035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IFERROR(__xludf.DUMMYFUNCTION("""COMPUTED_VALUE"""),2114.72)</f>
        <v>2114.72</v>
      </c>
      <c r="D106" s="2">
        <f>IFERROR(__xludf.DUMMYFUNCTION("""COMPUTED_VALUE"""),45443.66666666667)</f>
        <v>45443.66667</v>
      </c>
      <c r="E106" s="1">
        <f>IFERROR(__xludf.DUMMYFUNCTION("""COMPUTED_VALUE"""),2144.99)</f>
        <v>2144.99</v>
      </c>
      <c r="G106" s="2">
        <f>IFERROR(__xludf.DUMMYFUNCTION("""COMPUTED_VALUE"""),45443.66666666667)</f>
        <v>45443.66667</v>
      </c>
      <c r="H106" s="1">
        <f>IFERROR(__xludf.DUMMYFUNCTION("""COMPUTED_VALUE"""),2102.23)</f>
        <v>2102.23</v>
      </c>
      <c r="J106" s="2">
        <f>IFERROR(__xludf.DUMMYFUNCTION("""COMPUTED_VALUE"""),45443.66666666667)</f>
        <v>45443.66667</v>
      </c>
      <c r="K106" s="1">
        <f>IFERROR(__xludf.DUMMYFUNCTION("""COMPUTED_VALUE"""),2144.77)</f>
        <v>2144.77</v>
      </c>
      <c r="M106" s="2">
        <f>IFERROR(__xludf.DUMMYFUNCTION("""COMPUTED_VALUE"""),45443.66666666667)</f>
        <v>45443.66667</v>
      </c>
      <c r="N106" s="1">
        <f>IFERROR(__xludf.DUMMYFUNCTION("""COMPUTED_VALUE"""),1.6353581E7)</f>
        <v>16353581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IFERROR(__xludf.DUMMYFUNCTION("""COMPUTED_VALUE"""),2137.34)</f>
        <v>2137.34</v>
      </c>
      <c r="D107" s="2">
        <f>IFERROR(__xludf.DUMMYFUNCTION("""COMPUTED_VALUE"""),45446.66666666667)</f>
        <v>45446.66667</v>
      </c>
      <c r="E107" s="1">
        <f>IFERROR(__xludf.DUMMYFUNCTION("""COMPUTED_VALUE"""),2151.31)</f>
        <v>2151.31</v>
      </c>
      <c r="G107" s="2">
        <f>IFERROR(__xludf.DUMMYFUNCTION("""COMPUTED_VALUE"""),45446.66666666667)</f>
        <v>45446.66667</v>
      </c>
      <c r="H107" s="1">
        <f>IFERROR(__xludf.DUMMYFUNCTION("""COMPUTED_VALUE"""),2121.64)</f>
        <v>2121.64</v>
      </c>
      <c r="J107" s="2">
        <f>IFERROR(__xludf.DUMMYFUNCTION("""COMPUTED_VALUE"""),45446.66666666667)</f>
        <v>45446.66667</v>
      </c>
      <c r="K107" s="1">
        <f>IFERROR(__xludf.DUMMYFUNCTION("""COMPUTED_VALUE"""),2128.78)</f>
        <v>2128.78</v>
      </c>
      <c r="M107" s="2">
        <f>IFERROR(__xludf.DUMMYFUNCTION("""COMPUTED_VALUE"""),45446.66666666667)</f>
        <v>45446.66667</v>
      </c>
      <c r="N107" s="1">
        <f>IFERROR(__xludf.DUMMYFUNCTION("""COMPUTED_VALUE"""),1.2369747E7)</f>
        <v>12369747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IFERROR(__xludf.DUMMYFUNCTION("""COMPUTED_VALUE"""),2125.81)</f>
        <v>2125.81</v>
      </c>
      <c r="D108" s="2">
        <f>IFERROR(__xludf.DUMMYFUNCTION("""COMPUTED_VALUE"""),45447.66666666667)</f>
        <v>45447.66667</v>
      </c>
      <c r="E108" s="1">
        <f>IFERROR(__xludf.DUMMYFUNCTION("""COMPUTED_VALUE"""),2137.92)</f>
        <v>2137.92</v>
      </c>
      <c r="G108" s="2">
        <f>IFERROR(__xludf.DUMMYFUNCTION("""COMPUTED_VALUE"""),45447.66666666667)</f>
        <v>45447.66667</v>
      </c>
      <c r="H108" s="1">
        <f>IFERROR(__xludf.DUMMYFUNCTION("""COMPUTED_VALUE"""),2103.02)</f>
        <v>2103.02</v>
      </c>
      <c r="J108" s="2">
        <f>IFERROR(__xludf.DUMMYFUNCTION("""COMPUTED_VALUE"""),45447.66666666667)</f>
        <v>45447.66667</v>
      </c>
      <c r="K108" s="1">
        <f>IFERROR(__xludf.DUMMYFUNCTION("""COMPUTED_VALUE"""),2121.89)</f>
        <v>2121.89</v>
      </c>
      <c r="M108" s="2">
        <f>IFERROR(__xludf.DUMMYFUNCTION("""COMPUTED_VALUE"""),45447.66666666667)</f>
        <v>45447.66667</v>
      </c>
      <c r="N108" s="1">
        <f>IFERROR(__xludf.DUMMYFUNCTION("""COMPUTED_VALUE"""),1.0549279E7)</f>
        <v>10549279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IFERROR(__xludf.DUMMYFUNCTION("""COMPUTED_VALUE"""),2121.53)</f>
        <v>2121.53</v>
      </c>
      <c r="D109" s="2">
        <f>IFERROR(__xludf.DUMMYFUNCTION("""COMPUTED_VALUE"""),45448.66666666667)</f>
        <v>45448.66667</v>
      </c>
      <c r="E109" s="1">
        <f>IFERROR(__xludf.DUMMYFUNCTION("""COMPUTED_VALUE"""),2132.13)</f>
        <v>2132.13</v>
      </c>
      <c r="G109" s="2">
        <f>IFERROR(__xludf.DUMMYFUNCTION("""COMPUTED_VALUE"""),45448.66666666667)</f>
        <v>45448.66667</v>
      </c>
      <c r="H109" s="1">
        <f>IFERROR(__xludf.DUMMYFUNCTION("""COMPUTED_VALUE"""),2106.4)</f>
        <v>2106.4</v>
      </c>
      <c r="J109" s="2">
        <f>IFERROR(__xludf.DUMMYFUNCTION("""COMPUTED_VALUE"""),45448.66666666667)</f>
        <v>45448.66667</v>
      </c>
      <c r="K109" s="1">
        <f>IFERROR(__xludf.DUMMYFUNCTION("""COMPUTED_VALUE"""),2125.65)</f>
        <v>2125.65</v>
      </c>
      <c r="M109" s="2">
        <f>IFERROR(__xludf.DUMMYFUNCTION("""COMPUTED_VALUE"""),45448.66666666667)</f>
        <v>45448.66667</v>
      </c>
      <c r="N109" s="1">
        <f>IFERROR(__xludf.DUMMYFUNCTION("""COMPUTED_VALUE"""),1.0775101E7)</f>
        <v>10775101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IFERROR(__xludf.DUMMYFUNCTION("""COMPUTED_VALUE"""),2135.78)</f>
        <v>2135.78</v>
      </c>
      <c r="D110" s="2">
        <f>IFERROR(__xludf.DUMMYFUNCTION("""COMPUTED_VALUE"""),45449.66666666667)</f>
        <v>45449.66667</v>
      </c>
      <c r="E110" s="1">
        <f>IFERROR(__xludf.DUMMYFUNCTION("""COMPUTED_VALUE"""),2162.47)</f>
        <v>2162.47</v>
      </c>
      <c r="G110" s="2">
        <f>IFERROR(__xludf.DUMMYFUNCTION("""COMPUTED_VALUE"""),45449.66666666667)</f>
        <v>45449.66667</v>
      </c>
      <c r="H110" s="1">
        <f>IFERROR(__xludf.DUMMYFUNCTION("""COMPUTED_VALUE"""),2121.57)</f>
        <v>2121.57</v>
      </c>
      <c r="J110" s="2">
        <f>IFERROR(__xludf.DUMMYFUNCTION("""COMPUTED_VALUE"""),45449.66666666667)</f>
        <v>45449.66667</v>
      </c>
      <c r="K110" s="1">
        <f>IFERROR(__xludf.DUMMYFUNCTION("""COMPUTED_VALUE"""),2139.46)</f>
        <v>2139.46</v>
      </c>
      <c r="M110" s="2">
        <f>IFERROR(__xludf.DUMMYFUNCTION("""COMPUTED_VALUE"""),45449.66666666667)</f>
        <v>45449.66667</v>
      </c>
      <c r="N110" s="1">
        <f>IFERROR(__xludf.DUMMYFUNCTION("""COMPUTED_VALUE"""),1.2766313E7)</f>
        <v>12766313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IFERROR(__xludf.DUMMYFUNCTION("""COMPUTED_VALUE"""),2137.28)</f>
        <v>2137.28</v>
      </c>
      <c r="D111" s="2">
        <f>IFERROR(__xludf.DUMMYFUNCTION("""COMPUTED_VALUE"""),45450.66666666667)</f>
        <v>45450.66667</v>
      </c>
      <c r="E111" s="1">
        <f>IFERROR(__xludf.DUMMYFUNCTION("""COMPUTED_VALUE"""),2171.77)</f>
        <v>2171.77</v>
      </c>
      <c r="G111" s="2">
        <f>IFERROR(__xludf.DUMMYFUNCTION("""COMPUTED_VALUE"""),45450.66666666667)</f>
        <v>45450.66667</v>
      </c>
      <c r="H111" s="1">
        <f>IFERROR(__xludf.DUMMYFUNCTION("""COMPUTED_VALUE"""),2132.47)</f>
        <v>2132.47</v>
      </c>
      <c r="J111" s="2">
        <f>IFERROR(__xludf.DUMMYFUNCTION("""COMPUTED_VALUE"""),45450.66666666667)</f>
        <v>45450.66667</v>
      </c>
      <c r="K111" s="1">
        <f>IFERROR(__xludf.DUMMYFUNCTION("""COMPUTED_VALUE"""),2147.71)</f>
        <v>2147.71</v>
      </c>
      <c r="M111" s="2">
        <f>IFERROR(__xludf.DUMMYFUNCTION("""COMPUTED_VALUE"""),45450.66666666667)</f>
        <v>45450.66667</v>
      </c>
      <c r="N111" s="1">
        <f>IFERROR(__xludf.DUMMYFUNCTION("""COMPUTED_VALUE"""),1.3175614E7)</f>
        <v>13175614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IFERROR(__xludf.DUMMYFUNCTION("""COMPUTED_VALUE"""),2143.65)</f>
        <v>2143.65</v>
      </c>
      <c r="D112" s="2">
        <f>IFERROR(__xludf.DUMMYFUNCTION("""COMPUTED_VALUE"""),45453.66666666667)</f>
        <v>45453.66667</v>
      </c>
      <c r="E112" s="1">
        <f>IFERROR(__xludf.DUMMYFUNCTION("""COMPUTED_VALUE"""),2155.01)</f>
        <v>2155.01</v>
      </c>
      <c r="G112" s="2">
        <f>IFERROR(__xludf.DUMMYFUNCTION("""COMPUTED_VALUE"""),45453.66666666667)</f>
        <v>45453.66667</v>
      </c>
      <c r="H112" s="1">
        <f>IFERROR(__xludf.DUMMYFUNCTION("""COMPUTED_VALUE"""),2125.94)</f>
        <v>2125.94</v>
      </c>
      <c r="J112" s="2">
        <f>IFERROR(__xludf.DUMMYFUNCTION("""COMPUTED_VALUE"""),45453.66666666667)</f>
        <v>45453.66667</v>
      </c>
      <c r="K112" s="1">
        <f>IFERROR(__xludf.DUMMYFUNCTION("""COMPUTED_VALUE"""),2149.98)</f>
        <v>2149.98</v>
      </c>
      <c r="M112" s="2">
        <f>IFERROR(__xludf.DUMMYFUNCTION("""COMPUTED_VALUE"""),45453.66666666667)</f>
        <v>45453.66667</v>
      </c>
      <c r="N112" s="1">
        <f>IFERROR(__xludf.DUMMYFUNCTION("""COMPUTED_VALUE"""),1.0295364E7)</f>
        <v>10295364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IFERROR(__xludf.DUMMYFUNCTION("""COMPUTED_VALUE"""),2147.69)</f>
        <v>2147.69</v>
      </c>
      <c r="D113" s="2">
        <f>IFERROR(__xludf.DUMMYFUNCTION("""COMPUTED_VALUE"""),45454.66666666667)</f>
        <v>45454.66667</v>
      </c>
      <c r="E113" s="1">
        <f>IFERROR(__xludf.DUMMYFUNCTION("""COMPUTED_VALUE"""),2147.69)</f>
        <v>2147.69</v>
      </c>
      <c r="G113" s="2">
        <f>IFERROR(__xludf.DUMMYFUNCTION("""COMPUTED_VALUE"""),45454.66666666667)</f>
        <v>45454.66667</v>
      </c>
      <c r="H113" s="1">
        <f>IFERROR(__xludf.DUMMYFUNCTION("""COMPUTED_VALUE"""),2120.37)</f>
        <v>2120.37</v>
      </c>
      <c r="J113" s="2">
        <f>IFERROR(__xludf.DUMMYFUNCTION("""COMPUTED_VALUE"""),45454.66666666667)</f>
        <v>45454.66667</v>
      </c>
      <c r="K113" s="1">
        <f>IFERROR(__xludf.DUMMYFUNCTION("""COMPUTED_VALUE"""),2143.86)</f>
        <v>2143.86</v>
      </c>
      <c r="M113" s="2">
        <f>IFERROR(__xludf.DUMMYFUNCTION("""COMPUTED_VALUE"""),45454.66666666667)</f>
        <v>45454.66667</v>
      </c>
      <c r="N113" s="1">
        <f>IFERROR(__xludf.DUMMYFUNCTION("""COMPUTED_VALUE"""),9765777.0)</f>
        <v>9765777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IFERROR(__xludf.DUMMYFUNCTION("""COMPUTED_VALUE"""),2145.32)</f>
        <v>2145.32</v>
      </c>
      <c r="D114" s="2">
        <f>IFERROR(__xludf.DUMMYFUNCTION("""COMPUTED_VALUE"""),45455.66666666667)</f>
        <v>45455.66667</v>
      </c>
      <c r="E114" s="1">
        <f>IFERROR(__xludf.DUMMYFUNCTION("""COMPUTED_VALUE"""),2158.05)</f>
        <v>2158.05</v>
      </c>
      <c r="G114" s="2">
        <f>IFERROR(__xludf.DUMMYFUNCTION("""COMPUTED_VALUE"""),45455.66666666667)</f>
        <v>45455.66667</v>
      </c>
      <c r="H114" s="1">
        <f>IFERROR(__xludf.DUMMYFUNCTION("""COMPUTED_VALUE"""),2105.78)</f>
        <v>2105.78</v>
      </c>
      <c r="J114" s="2">
        <f>IFERROR(__xludf.DUMMYFUNCTION("""COMPUTED_VALUE"""),45455.66666666667)</f>
        <v>45455.66667</v>
      </c>
      <c r="K114" s="1">
        <f>IFERROR(__xludf.DUMMYFUNCTION("""COMPUTED_VALUE"""),2111.26)</f>
        <v>2111.26</v>
      </c>
      <c r="M114" s="2">
        <f>IFERROR(__xludf.DUMMYFUNCTION("""COMPUTED_VALUE"""),45455.66666666667)</f>
        <v>45455.66667</v>
      </c>
      <c r="N114" s="1">
        <f>IFERROR(__xludf.DUMMYFUNCTION("""COMPUTED_VALUE"""),1.321467E7)</f>
        <v>13214670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IFERROR(__xludf.DUMMYFUNCTION("""COMPUTED_VALUE"""),2108.85)</f>
        <v>2108.85</v>
      </c>
      <c r="D115" s="2">
        <f>IFERROR(__xludf.DUMMYFUNCTION("""COMPUTED_VALUE"""),45456.66666666667)</f>
        <v>45456.66667</v>
      </c>
      <c r="E115" s="1">
        <f>IFERROR(__xludf.DUMMYFUNCTION("""COMPUTED_VALUE"""),2121.66)</f>
        <v>2121.66</v>
      </c>
      <c r="G115" s="2">
        <f>IFERROR(__xludf.DUMMYFUNCTION("""COMPUTED_VALUE"""),45456.66666666667)</f>
        <v>45456.66667</v>
      </c>
      <c r="H115" s="1">
        <f>IFERROR(__xludf.DUMMYFUNCTION("""COMPUTED_VALUE"""),2102.35)</f>
        <v>2102.35</v>
      </c>
      <c r="J115" s="2">
        <f>IFERROR(__xludf.DUMMYFUNCTION("""COMPUTED_VALUE"""),45456.66666666667)</f>
        <v>45456.66667</v>
      </c>
      <c r="K115" s="1">
        <f>IFERROR(__xludf.DUMMYFUNCTION("""COMPUTED_VALUE"""),2115.75)</f>
        <v>2115.75</v>
      </c>
      <c r="M115" s="2">
        <f>IFERROR(__xludf.DUMMYFUNCTION("""COMPUTED_VALUE"""),45456.66666666667)</f>
        <v>45456.66667</v>
      </c>
      <c r="N115" s="1">
        <f>IFERROR(__xludf.DUMMYFUNCTION("""COMPUTED_VALUE"""),1.131922E7)</f>
        <v>11319220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IFERROR(__xludf.DUMMYFUNCTION("""COMPUTED_VALUE"""),2105.16)</f>
        <v>2105.16</v>
      </c>
      <c r="D116" s="2">
        <f>IFERROR(__xludf.DUMMYFUNCTION("""COMPUTED_VALUE"""),45457.66666666667)</f>
        <v>45457.66667</v>
      </c>
      <c r="E116" s="1">
        <f>IFERROR(__xludf.DUMMYFUNCTION("""COMPUTED_VALUE"""),2123.34)</f>
        <v>2123.34</v>
      </c>
      <c r="G116" s="2">
        <f>IFERROR(__xludf.DUMMYFUNCTION("""COMPUTED_VALUE"""),45457.66666666667)</f>
        <v>45457.66667</v>
      </c>
      <c r="H116" s="1">
        <f>IFERROR(__xludf.DUMMYFUNCTION("""COMPUTED_VALUE"""),2094.88)</f>
        <v>2094.88</v>
      </c>
      <c r="J116" s="2">
        <f>IFERROR(__xludf.DUMMYFUNCTION("""COMPUTED_VALUE"""),45457.66666666667)</f>
        <v>45457.66667</v>
      </c>
      <c r="K116" s="1">
        <f>IFERROR(__xludf.DUMMYFUNCTION("""COMPUTED_VALUE"""),2096.79)</f>
        <v>2096.79</v>
      </c>
      <c r="M116" s="2">
        <f>IFERROR(__xludf.DUMMYFUNCTION("""COMPUTED_VALUE"""),45457.66666666667)</f>
        <v>45457.66667</v>
      </c>
      <c r="N116" s="1">
        <f>IFERROR(__xludf.DUMMYFUNCTION("""COMPUTED_VALUE"""),1.007749E7)</f>
        <v>10077490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IFERROR(__xludf.DUMMYFUNCTION("""COMPUTED_VALUE"""),2096.29)</f>
        <v>2096.29</v>
      </c>
      <c r="D117" s="2">
        <f>IFERROR(__xludf.DUMMYFUNCTION("""COMPUTED_VALUE"""),45460.66666666667)</f>
        <v>45460.66667</v>
      </c>
      <c r="E117" s="1">
        <f>IFERROR(__xludf.DUMMYFUNCTION("""COMPUTED_VALUE"""),2129.55)</f>
        <v>2129.55</v>
      </c>
      <c r="G117" s="2">
        <f>IFERROR(__xludf.DUMMYFUNCTION("""COMPUTED_VALUE"""),45460.66666666667)</f>
        <v>45460.66667</v>
      </c>
      <c r="H117" s="1">
        <f>IFERROR(__xludf.DUMMYFUNCTION("""COMPUTED_VALUE"""),2074.41)</f>
        <v>2074.41</v>
      </c>
      <c r="J117" s="2">
        <f>IFERROR(__xludf.DUMMYFUNCTION("""COMPUTED_VALUE"""),45460.66666666667)</f>
        <v>45460.66667</v>
      </c>
      <c r="K117" s="1">
        <f>IFERROR(__xludf.DUMMYFUNCTION("""COMPUTED_VALUE"""),2123.84)</f>
        <v>2123.84</v>
      </c>
      <c r="M117" s="2">
        <f>IFERROR(__xludf.DUMMYFUNCTION("""COMPUTED_VALUE"""),45460.66666666667)</f>
        <v>45460.66667</v>
      </c>
      <c r="N117" s="1">
        <f>IFERROR(__xludf.DUMMYFUNCTION("""COMPUTED_VALUE"""),9171756.0)</f>
        <v>9171756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IFERROR(__xludf.DUMMYFUNCTION("""COMPUTED_VALUE"""),2122.89)</f>
        <v>2122.89</v>
      </c>
      <c r="D118" s="2">
        <f>IFERROR(__xludf.DUMMYFUNCTION("""COMPUTED_VALUE"""),45461.66666666667)</f>
        <v>45461.66667</v>
      </c>
      <c r="E118" s="1">
        <f>IFERROR(__xludf.DUMMYFUNCTION("""COMPUTED_VALUE"""),2124.57)</f>
        <v>2124.57</v>
      </c>
      <c r="G118" s="2">
        <f>IFERROR(__xludf.DUMMYFUNCTION("""COMPUTED_VALUE"""),45461.66666666667)</f>
        <v>45461.66667</v>
      </c>
      <c r="H118" s="1">
        <f>IFERROR(__xludf.DUMMYFUNCTION("""COMPUTED_VALUE"""),2108.11)</f>
        <v>2108.11</v>
      </c>
      <c r="J118" s="2">
        <f>IFERROR(__xludf.DUMMYFUNCTION("""COMPUTED_VALUE"""),45461.66666666667)</f>
        <v>45461.66667</v>
      </c>
      <c r="K118" s="1">
        <f>IFERROR(__xludf.DUMMYFUNCTION("""COMPUTED_VALUE"""),2117.59)</f>
        <v>2117.59</v>
      </c>
      <c r="M118" s="2">
        <f>IFERROR(__xludf.DUMMYFUNCTION("""COMPUTED_VALUE"""),45461.66666666667)</f>
        <v>45461.66667</v>
      </c>
      <c r="N118" s="1">
        <f>IFERROR(__xludf.DUMMYFUNCTION("""COMPUTED_VALUE"""),9472863.0)</f>
        <v>9472863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IFERROR(__xludf.DUMMYFUNCTION("""COMPUTED_VALUE"""),2117.85)</f>
        <v>2117.85</v>
      </c>
      <c r="D119" s="2">
        <f>IFERROR(__xludf.DUMMYFUNCTION("""COMPUTED_VALUE"""),45463.66666666667)</f>
        <v>45463.66667</v>
      </c>
      <c r="E119" s="1">
        <f>IFERROR(__xludf.DUMMYFUNCTION("""COMPUTED_VALUE"""),2140.84)</f>
        <v>2140.84</v>
      </c>
      <c r="G119" s="2">
        <f>IFERROR(__xludf.DUMMYFUNCTION("""COMPUTED_VALUE"""),45463.66666666667)</f>
        <v>45463.66667</v>
      </c>
      <c r="H119" s="1">
        <f>IFERROR(__xludf.DUMMYFUNCTION("""COMPUTED_VALUE"""),2101.3)</f>
        <v>2101.3</v>
      </c>
      <c r="J119" s="2">
        <f>IFERROR(__xludf.DUMMYFUNCTION("""COMPUTED_VALUE"""),45463.66666666667)</f>
        <v>45463.66667</v>
      </c>
      <c r="K119" s="1">
        <f>IFERROR(__xludf.DUMMYFUNCTION("""COMPUTED_VALUE"""),2122.46)</f>
        <v>2122.46</v>
      </c>
      <c r="M119" s="2">
        <f>IFERROR(__xludf.DUMMYFUNCTION("""COMPUTED_VALUE"""),45463.66666666667)</f>
        <v>45463.66667</v>
      </c>
      <c r="N119" s="1">
        <f>IFERROR(__xludf.DUMMYFUNCTION("""COMPUTED_VALUE"""),1.2622838E7)</f>
        <v>12622838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IFERROR(__xludf.DUMMYFUNCTION("""COMPUTED_VALUE"""),2126.76)</f>
        <v>2126.76</v>
      </c>
      <c r="D120" s="2">
        <f>IFERROR(__xludf.DUMMYFUNCTION("""COMPUTED_VALUE"""),45464.66666666667)</f>
        <v>45464.66667</v>
      </c>
      <c r="E120" s="1">
        <f>IFERROR(__xludf.DUMMYFUNCTION("""COMPUTED_VALUE"""),2142.08)</f>
        <v>2142.08</v>
      </c>
      <c r="G120" s="2">
        <f>IFERROR(__xludf.DUMMYFUNCTION("""COMPUTED_VALUE"""),45464.66666666667)</f>
        <v>45464.66667</v>
      </c>
      <c r="H120" s="1">
        <f>IFERROR(__xludf.DUMMYFUNCTION("""COMPUTED_VALUE"""),2117.02)</f>
        <v>2117.02</v>
      </c>
      <c r="J120" s="2">
        <f>IFERROR(__xludf.DUMMYFUNCTION("""COMPUTED_VALUE"""),45464.66666666667)</f>
        <v>45464.66667</v>
      </c>
      <c r="K120" s="1">
        <f>IFERROR(__xludf.DUMMYFUNCTION("""COMPUTED_VALUE"""),2141.84)</f>
        <v>2141.84</v>
      </c>
      <c r="M120" s="2">
        <f>IFERROR(__xludf.DUMMYFUNCTION("""COMPUTED_VALUE"""),45464.66666666667)</f>
        <v>45464.66667</v>
      </c>
      <c r="N120" s="1">
        <f>IFERROR(__xludf.DUMMYFUNCTION("""COMPUTED_VALUE"""),2.529865E7)</f>
        <v>25298650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IFERROR(__xludf.DUMMYFUNCTION("""COMPUTED_VALUE"""),2140.7)</f>
        <v>2140.7</v>
      </c>
      <c r="D121" s="2">
        <f>IFERROR(__xludf.DUMMYFUNCTION("""COMPUTED_VALUE"""),45467.66666666667)</f>
        <v>45467.66667</v>
      </c>
      <c r="E121" s="1">
        <f>IFERROR(__xludf.DUMMYFUNCTION("""COMPUTED_VALUE"""),2159.31)</f>
        <v>2159.31</v>
      </c>
      <c r="G121" s="2">
        <f>IFERROR(__xludf.DUMMYFUNCTION("""COMPUTED_VALUE"""),45467.66666666667)</f>
        <v>45467.66667</v>
      </c>
      <c r="H121" s="1">
        <f>IFERROR(__xludf.DUMMYFUNCTION("""COMPUTED_VALUE"""),2130.57)</f>
        <v>2130.57</v>
      </c>
      <c r="J121" s="2">
        <f>IFERROR(__xludf.DUMMYFUNCTION("""COMPUTED_VALUE"""),45467.66666666667)</f>
        <v>45467.66667</v>
      </c>
      <c r="K121" s="1">
        <f>IFERROR(__xludf.DUMMYFUNCTION("""COMPUTED_VALUE"""),2141.8)</f>
        <v>2141.8</v>
      </c>
      <c r="M121" s="2">
        <f>IFERROR(__xludf.DUMMYFUNCTION("""COMPUTED_VALUE"""),45467.66666666667)</f>
        <v>45467.66667</v>
      </c>
      <c r="N121" s="1">
        <f>IFERROR(__xludf.DUMMYFUNCTION("""COMPUTED_VALUE"""),1.3055406E7)</f>
        <v>13055406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IFERROR(__xludf.DUMMYFUNCTION("""COMPUTED_VALUE"""),2145.23)</f>
        <v>2145.23</v>
      </c>
      <c r="D122" s="2">
        <f>IFERROR(__xludf.DUMMYFUNCTION("""COMPUTED_VALUE"""),45468.66666666667)</f>
        <v>45468.66667</v>
      </c>
      <c r="E122" s="1">
        <f>IFERROR(__xludf.DUMMYFUNCTION("""COMPUTED_VALUE"""),2151.65)</f>
        <v>2151.65</v>
      </c>
      <c r="G122" s="2">
        <f>IFERROR(__xludf.DUMMYFUNCTION("""COMPUTED_VALUE"""),45468.66666666667)</f>
        <v>45468.66667</v>
      </c>
      <c r="H122" s="1">
        <f>IFERROR(__xludf.DUMMYFUNCTION("""COMPUTED_VALUE"""),2093.61)</f>
        <v>2093.61</v>
      </c>
      <c r="J122" s="2">
        <f>IFERROR(__xludf.DUMMYFUNCTION("""COMPUTED_VALUE"""),45468.66666666667)</f>
        <v>45468.66667</v>
      </c>
      <c r="K122" s="1">
        <f>IFERROR(__xludf.DUMMYFUNCTION("""COMPUTED_VALUE"""),2098.7)</f>
        <v>2098.7</v>
      </c>
      <c r="M122" s="2">
        <f>IFERROR(__xludf.DUMMYFUNCTION("""COMPUTED_VALUE"""),45468.66666666667)</f>
        <v>45468.66667</v>
      </c>
      <c r="N122" s="1">
        <f>IFERROR(__xludf.DUMMYFUNCTION("""COMPUTED_VALUE"""),1.1766099E7)</f>
        <v>11766099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IFERROR(__xludf.DUMMYFUNCTION("""COMPUTED_VALUE"""),2099.18)</f>
        <v>2099.18</v>
      </c>
      <c r="D123" s="2">
        <f>IFERROR(__xludf.DUMMYFUNCTION("""COMPUTED_VALUE"""),45469.66666666667)</f>
        <v>45469.66667</v>
      </c>
      <c r="E123" s="1">
        <f>IFERROR(__xludf.DUMMYFUNCTION("""COMPUTED_VALUE"""),2099.18)</f>
        <v>2099.18</v>
      </c>
      <c r="G123" s="2">
        <f>IFERROR(__xludf.DUMMYFUNCTION("""COMPUTED_VALUE"""),45469.66666666667)</f>
        <v>45469.66667</v>
      </c>
      <c r="H123" s="1">
        <f>IFERROR(__xludf.DUMMYFUNCTION("""COMPUTED_VALUE"""),2078.3)</f>
        <v>2078.3</v>
      </c>
      <c r="J123" s="2">
        <f>IFERROR(__xludf.DUMMYFUNCTION("""COMPUTED_VALUE"""),45469.66666666667)</f>
        <v>45469.66667</v>
      </c>
      <c r="K123" s="1">
        <f>IFERROR(__xludf.DUMMYFUNCTION("""COMPUTED_VALUE"""),2085.8)</f>
        <v>2085.8</v>
      </c>
      <c r="M123" s="2">
        <f>IFERROR(__xludf.DUMMYFUNCTION("""COMPUTED_VALUE"""),45469.66666666667)</f>
        <v>45469.66667</v>
      </c>
      <c r="N123" s="1">
        <f>IFERROR(__xludf.DUMMYFUNCTION("""COMPUTED_VALUE"""),1.3256119E7)</f>
        <v>13256119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IFERROR(__xludf.DUMMYFUNCTION("""COMPUTED_VALUE"""),2078.87)</f>
        <v>2078.87</v>
      </c>
      <c r="D124" s="2">
        <f>IFERROR(__xludf.DUMMYFUNCTION("""COMPUTED_VALUE"""),45470.66666666667)</f>
        <v>45470.66667</v>
      </c>
      <c r="E124" s="1">
        <f>IFERROR(__xludf.DUMMYFUNCTION("""COMPUTED_VALUE"""),2097.14)</f>
        <v>2097.14</v>
      </c>
      <c r="G124" s="2">
        <f>IFERROR(__xludf.DUMMYFUNCTION("""COMPUTED_VALUE"""),45470.66666666667)</f>
        <v>45470.66667</v>
      </c>
      <c r="H124" s="1">
        <f>IFERROR(__xludf.DUMMYFUNCTION("""COMPUTED_VALUE"""),2070.16)</f>
        <v>2070.16</v>
      </c>
      <c r="J124" s="2">
        <f>IFERROR(__xludf.DUMMYFUNCTION("""COMPUTED_VALUE"""),45470.66666666667)</f>
        <v>45470.66667</v>
      </c>
      <c r="K124" s="1">
        <f>IFERROR(__xludf.DUMMYFUNCTION("""COMPUTED_VALUE"""),2090.55)</f>
        <v>2090.55</v>
      </c>
      <c r="M124" s="2">
        <f>IFERROR(__xludf.DUMMYFUNCTION("""COMPUTED_VALUE"""),45470.66666666667)</f>
        <v>45470.66667</v>
      </c>
      <c r="N124" s="1">
        <f>IFERROR(__xludf.DUMMYFUNCTION("""COMPUTED_VALUE"""),2.7014009E7)</f>
        <v>27014009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IFERROR(__xludf.DUMMYFUNCTION("""COMPUTED_VALUE"""),1809.55)</f>
        <v>1809.55</v>
      </c>
      <c r="D125" s="2">
        <f>IFERROR(__xludf.DUMMYFUNCTION("""COMPUTED_VALUE"""),45471.66666666667)</f>
        <v>45471.66667</v>
      </c>
      <c r="E125" s="1">
        <f>IFERROR(__xludf.DUMMYFUNCTION("""COMPUTED_VALUE"""),1838.61)</f>
        <v>1838.61</v>
      </c>
      <c r="G125" s="2">
        <f>IFERROR(__xludf.DUMMYFUNCTION("""COMPUTED_VALUE"""),45471.66666666667)</f>
        <v>45471.66667</v>
      </c>
      <c r="H125" s="1">
        <f>IFERROR(__xludf.DUMMYFUNCTION("""COMPUTED_VALUE"""),1761.31)</f>
        <v>1761.31</v>
      </c>
      <c r="J125" s="2">
        <f>IFERROR(__xludf.DUMMYFUNCTION("""COMPUTED_VALUE"""),45471.66666666667)</f>
        <v>45471.66667</v>
      </c>
      <c r="K125" s="1">
        <f>IFERROR(__xludf.DUMMYFUNCTION("""COMPUTED_VALUE"""),1774.95)</f>
        <v>1774.95</v>
      </c>
      <c r="M125" s="2">
        <f>IFERROR(__xludf.DUMMYFUNCTION("""COMPUTED_VALUE"""),45471.66666666667)</f>
        <v>45471.66667</v>
      </c>
      <c r="N125" s="1">
        <f>IFERROR(__xludf.DUMMYFUNCTION("""COMPUTED_VALUE"""),1.35641628E8)</f>
        <v>135641628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IFERROR(__xludf.DUMMYFUNCTION("""COMPUTED_VALUE"""),1780.97)</f>
        <v>1780.97</v>
      </c>
      <c r="D126" s="2">
        <f>IFERROR(__xludf.DUMMYFUNCTION("""COMPUTED_VALUE"""),45474.66666666667)</f>
        <v>45474.66667</v>
      </c>
      <c r="E126" s="1">
        <f>IFERROR(__xludf.DUMMYFUNCTION("""COMPUTED_VALUE"""),1795.54)</f>
        <v>1795.54</v>
      </c>
      <c r="G126" s="2">
        <f>IFERROR(__xludf.DUMMYFUNCTION("""COMPUTED_VALUE"""),45474.66666666667)</f>
        <v>45474.66667</v>
      </c>
      <c r="H126" s="1">
        <f>IFERROR(__xludf.DUMMYFUNCTION("""COMPUTED_VALUE"""),1755.29)</f>
        <v>1755.29</v>
      </c>
      <c r="J126" s="2">
        <f>IFERROR(__xludf.DUMMYFUNCTION("""COMPUTED_VALUE"""),45474.66666666667)</f>
        <v>45474.66667</v>
      </c>
      <c r="K126" s="1">
        <f>IFERROR(__xludf.DUMMYFUNCTION("""COMPUTED_VALUE"""),1789.67)</f>
        <v>1789.67</v>
      </c>
      <c r="M126" s="2">
        <f>IFERROR(__xludf.DUMMYFUNCTION("""COMPUTED_VALUE"""),45474.66666666667)</f>
        <v>45474.66667</v>
      </c>
      <c r="N126" s="1">
        <f>IFERROR(__xludf.DUMMYFUNCTION("""COMPUTED_VALUE"""),4.7665509E7)</f>
        <v>47665509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IFERROR(__xludf.DUMMYFUNCTION("""COMPUTED_VALUE"""),1787.53)</f>
        <v>1787.53</v>
      </c>
      <c r="D127" s="2">
        <f>IFERROR(__xludf.DUMMYFUNCTION("""COMPUTED_VALUE"""),45475.66666666667)</f>
        <v>45475.66667</v>
      </c>
      <c r="E127" s="1">
        <f>IFERROR(__xludf.DUMMYFUNCTION("""COMPUTED_VALUE"""),1790.1)</f>
        <v>1790.1</v>
      </c>
      <c r="G127" s="2">
        <f>IFERROR(__xludf.DUMMYFUNCTION("""COMPUTED_VALUE"""),45475.66666666667)</f>
        <v>45475.66667</v>
      </c>
      <c r="H127" s="1">
        <f>IFERROR(__xludf.DUMMYFUNCTION("""COMPUTED_VALUE"""),1758.02)</f>
        <v>1758.02</v>
      </c>
      <c r="J127" s="2">
        <f>IFERROR(__xludf.DUMMYFUNCTION("""COMPUTED_VALUE"""),45475.66666666667)</f>
        <v>45475.66667</v>
      </c>
      <c r="K127" s="1">
        <f>IFERROR(__xludf.DUMMYFUNCTION("""COMPUTED_VALUE"""),1772.53)</f>
        <v>1772.53</v>
      </c>
      <c r="M127" s="2">
        <f>IFERROR(__xludf.DUMMYFUNCTION("""COMPUTED_VALUE"""),45475.66666666667)</f>
        <v>45475.66667</v>
      </c>
      <c r="N127" s="1">
        <f>IFERROR(__xludf.DUMMYFUNCTION("""COMPUTED_VALUE"""),2.9459812E7)</f>
        <v>29459812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IFERROR(__xludf.DUMMYFUNCTION("""COMPUTED_VALUE"""),1773.09)</f>
        <v>1773.09</v>
      </c>
      <c r="D128" s="2">
        <f>IFERROR(__xludf.DUMMYFUNCTION("""COMPUTED_VALUE"""),45476.54166666667)</f>
        <v>45476.54167</v>
      </c>
      <c r="E128" s="1">
        <f>IFERROR(__xludf.DUMMYFUNCTION("""COMPUTED_VALUE"""),1774.17)</f>
        <v>1774.17</v>
      </c>
      <c r="G128" s="2">
        <f>IFERROR(__xludf.DUMMYFUNCTION("""COMPUTED_VALUE"""),45476.54166666667)</f>
        <v>45476.54167</v>
      </c>
      <c r="H128" s="1">
        <f>IFERROR(__xludf.DUMMYFUNCTION("""COMPUTED_VALUE"""),1755.89)</f>
        <v>1755.89</v>
      </c>
      <c r="J128" s="2">
        <f>IFERROR(__xludf.DUMMYFUNCTION("""COMPUTED_VALUE"""),45476.54166666667)</f>
        <v>45476.54167</v>
      </c>
      <c r="K128" s="1">
        <f>IFERROR(__xludf.DUMMYFUNCTION("""COMPUTED_VALUE"""),1760.33)</f>
        <v>1760.33</v>
      </c>
      <c r="M128" s="2">
        <f>IFERROR(__xludf.DUMMYFUNCTION("""COMPUTED_VALUE"""),45476.54166666667)</f>
        <v>45476.54167</v>
      </c>
      <c r="N128" s="1">
        <f>IFERROR(__xludf.DUMMYFUNCTION("""COMPUTED_VALUE"""),1.7337905E7)</f>
        <v>17337905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IFERROR(__xludf.DUMMYFUNCTION("""COMPUTED_VALUE"""),1762.47)</f>
        <v>1762.47</v>
      </c>
      <c r="D129" s="2">
        <f>IFERROR(__xludf.DUMMYFUNCTION("""COMPUTED_VALUE"""),45478.66666666667)</f>
        <v>45478.66667</v>
      </c>
      <c r="E129" s="1">
        <f>IFERROR(__xludf.DUMMYFUNCTION("""COMPUTED_VALUE"""),1774.21)</f>
        <v>1774.21</v>
      </c>
      <c r="G129" s="2">
        <f>IFERROR(__xludf.DUMMYFUNCTION("""COMPUTED_VALUE"""),45478.66666666667)</f>
        <v>45478.66667</v>
      </c>
      <c r="H129" s="1">
        <f>IFERROR(__xludf.DUMMYFUNCTION("""COMPUTED_VALUE"""),1745.61)</f>
        <v>1745.61</v>
      </c>
      <c r="J129" s="2">
        <f>IFERROR(__xludf.DUMMYFUNCTION("""COMPUTED_VALUE"""),45478.66666666667)</f>
        <v>45478.66667</v>
      </c>
      <c r="K129" s="1">
        <f>IFERROR(__xludf.DUMMYFUNCTION("""COMPUTED_VALUE"""),1759.22)</f>
        <v>1759.22</v>
      </c>
      <c r="M129" s="2">
        <f>IFERROR(__xludf.DUMMYFUNCTION("""COMPUTED_VALUE"""),45478.66666666667)</f>
        <v>45478.66667</v>
      </c>
      <c r="N129" s="1">
        <f>IFERROR(__xludf.DUMMYFUNCTION("""COMPUTED_VALUE"""),2.3234547E7)</f>
        <v>23234547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IFERROR(__xludf.DUMMYFUNCTION("""COMPUTED_VALUE"""),1761.83)</f>
        <v>1761.83</v>
      </c>
      <c r="D130" s="2">
        <f>IFERROR(__xludf.DUMMYFUNCTION("""COMPUTED_VALUE"""),45481.66666666667)</f>
        <v>45481.66667</v>
      </c>
      <c r="E130" s="1">
        <f>IFERROR(__xludf.DUMMYFUNCTION("""COMPUTED_VALUE"""),1762.16)</f>
        <v>1762.16</v>
      </c>
      <c r="G130" s="2">
        <f>IFERROR(__xludf.DUMMYFUNCTION("""COMPUTED_VALUE"""),45481.66666666667)</f>
        <v>45481.66667</v>
      </c>
      <c r="H130" s="1">
        <f>IFERROR(__xludf.DUMMYFUNCTION("""COMPUTED_VALUE"""),1722.83)</f>
        <v>1722.83</v>
      </c>
      <c r="J130" s="2">
        <f>IFERROR(__xludf.DUMMYFUNCTION("""COMPUTED_VALUE"""),45481.66666666667)</f>
        <v>45481.66667</v>
      </c>
      <c r="K130" s="1">
        <f>IFERROR(__xludf.DUMMYFUNCTION("""COMPUTED_VALUE"""),1729.03)</f>
        <v>1729.03</v>
      </c>
      <c r="M130" s="2">
        <f>IFERROR(__xludf.DUMMYFUNCTION("""COMPUTED_VALUE"""),45481.66666666667)</f>
        <v>45481.66667</v>
      </c>
      <c r="N130" s="1">
        <f>IFERROR(__xludf.DUMMYFUNCTION("""COMPUTED_VALUE"""),3.3065113E7)</f>
        <v>33065113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IFERROR(__xludf.DUMMYFUNCTION("""COMPUTED_VALUE"""),1731.09)</f>
        <v>1731.09</v>
      </c>
      <c r="D131" s="2">
        <f>IFERROR(__xludf.DUMMYFUNCTION("""COMPUTED_VALUE"""),45482.66666666667)</f>
        <v>45482.66667</v>
      </c>
      <c r="E131" s="1">
        <f>IFERROR(__xludf.DUMMYFUNCTION("""COMPUTED_VALUE"""),1744.86)</f>
        <v>1744.86</v>
      </c>
      <c r="G131" s="2">
        <f>IFERROR(__xludf.DUMMYFUNCTION("""COMPUTED_VALUE"""),45482.66666666667)</f>
        <v>45482.66667</v>
      </c>
      <c r="H131" s="1">
        <f>IFERROR(__xludf.DUMMYFUNCTION("""COMPUTED_VALUE"""),1712.79)</f>
        <v>1712.79</v>
      </c>
      <c r="J131" s="2">
        <f>IFERROR(__xludf.DUMMYFUNCTION("""COMPUTED_VALUE"""),45482.66666666667)</f>
        <v>45482.66667</v>
      </c>
      <c r="K131" s="1">
        <f>IFERROR(__xludf.DUMMYFUNCTION("""COMPUTED_VALUE"""),1713.2)</f>
        <v>1713.2</v>
      </c>
      <c r="M131" s="2">
        <f>IFERROR(__xludf.DUMMYFUNCTION("""COMPUTED_VALUE"""),45482.66666666667)</f>
        <v>45482.66667</v>
      </c>
      <c r="N131" s="1">
        <f>IFERROR(__xludf.DUMMYFUNCTION("""COMPUTED_VALUE"""),2.5894432E7)</f>
        <v>25894432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IFERROR(__xludf.DUMMYFUNCTION("""COMPUTED_VALUE"""),1707.59)</f>
        <v>1707.59</v>
      </c>
      <c r="D132" s="2">
        <f>IFERROR(__xludf.DUMMYFUNCTION("""COMPUTED_VALUE"""),45483.66666666667)</f>
        <v>45483.66667</v>
      </c>
      <c r="E132" s="1">
        <f>IFERROR(__xludf.DUMMYFUNCTION("""COMPUTED_VALUE"""),1712.63)</f>
        <v>1712.63</v>
      </c>
      <c r="G132" s="2">
        <f>IFERROR(__xludf.DUMMYFUNCTION("""COMPUTED_VALUE"""),45483.66666666667)</f>
        <v>45483.66667</v>
      </c>
      <c r="H132" s="1">
        <f>IFERROR(__xludf.DUMMYFUNCTION("""COMPUTED_VALUE"""),1672.54)</f>
        <v>1672.54</v>
      </c>
      <c r="J132" s="2">
        <f>IFERROR(__xludf.DUMMYFUNCTION("""COMPUTED_VALUE"""),45483.66666666667)</f>
        <v>45483.66667</v>
      </c>
      <c r="K132" s="1">
        <f>IFERROR(__xludf.DUMMYFUNCTION("""COMPUTED_VALUE"""),1695.4)</f>
        <v>1695.4</v>
      </c>
      <c r="M132" s="2">
        <f>IFERROR(__xludf.DUMMYFUNCTION("""COMPUTED_VALUE"""),45483.66666666667)</f>
        <v>45483.66667</v>
      </c>
      <c r="N132" s="1">
        <f>IFERROR(__xludf.DUMMYFUNCTION("""COMPUTED_VALUE"""),2.4907484E7)</f>
        <v>24907484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IFERROR(__xludf.DUMMYFUNCTION("""COMPUTED_VALUE"""),1692.86)</f>
        <v>1692.86</v>
      </c>
      <c r="D133" s="2">
        <f>IFERROR(__xludf.DUMMYFUNCTION("""COMPUTED_VALUE"""),45484.66666666667)</f>
        <v>45484.66667</v>
      </c>
      <c r="E133" s="1">
        <f>IFERROR(__xludf.DUMMYFUNCTION("""COMPUTED_VALUE"""),1718.84)</f>
        <v>1718.84</v>
      </c>
      <c r="G133" s="2">
        <f>IFERROR(__xludf.DUMMYFUNCTION("""COMPUTED_VALUE"""),45484.66666666667)</f>
        <v>45484.66667</v>
      </c>
      <c r="H133" s="1">
        <f>IFERROR(__xludf.DUMMYFUNCTION("""COMPUTED_VALUE"""),1692.73)</f>
        <v>1692.73</v>
      </c>
      <c r="J133" s="2">
        <f>IFERROR(__xludf.DUMMYFUNCTION("""COMPUTED_VALUE"""),45484.66666666667)</f>
        <v>45484.66667</v>
      </c>
      <c r="K133" s="1">
        <f>IFERROR(__xludf.DUMMYFUNCTION("""COMPUTED_VALUE"""),1711.7)</f>
        <v>1711.7</v>
      </c>
      <c r="M133" s="2">
        <f>IFERROR(__xludf.DUMMYFUNCTION("""COMPUTED_VALUE"""),45484.66666666667)</f>
        <v>45484.66667</v>
      </c>
      <c r="N133" s="1">
        <f>IFERROR(__xludf.DUMMYFUNCTION("""COMPUTED_VALUE"""),1.8681865E7)</f>
        <v>18681865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IFERROR(__xludf.DUMMYFUNCTION("""COMPUTED_VALUE"""),1719.37)</f>
        <v>1719.37</v>
      </c>
      <c r="D134" s="2">
        <f>IFERROR(__xludf.DUMMYFUNCTION("""COMPUTED_VALUE"""),45485.66666666667)</f>
        <v>45485.66667</v>
      </c>
      <c r="E134" s="1">
        <f>IFERROR(__xludf.DUMMYFUNCTION("""COMPUTED_VALUE"""),1727.67)</f>
        <v>1727.67</v>
      </c>
      <c r="G134" s="2">
        <f>IFERROR(__xludf.DUMMYFUNCTION("""COMPUTED_VALUE"""),45485.66666666667)</f>
        <v>45485.66667</v>
      </c>
      <c r="H134" s="1">
        <f>IFERROR(__xludf.DUMMYFUNCTION("""COMPUTED_VALUE"""),1709.58)</f>
        <v>1709.58</v>
      </c>
      <c r="J134" s="2">
        <f>IFERROR(__xludf.DUMMYFUNCTION("""COMPUTED_VALUE"""),45485.66666666667)</f>
        <v>45485.66667</v>
      </c>
      <c r="K134" s="1">
        <f>IFERROR(__xludf.DUMMYFUNCTION("""COMPUTED_VALUE"""),1712.9)</f>
        <v>1712.9</v>
      </c>
      <c r="M134" s="2">
        <f>IFERROR(__xludf.DUMMYFUNCTION("""COMPUTED_VALUE"""),45485.66666666667)</f>
        <v>45485.66667</v>
      </c>
      <c r="N134" s="1">
        <f>IFERROR(__xludf.DUMMYFUNCTION("""COMPUTED_VALUE"""),1.8440187E7)</f>
        <v>18440187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IFERROR(__xludf.DUMMYFUNCTION("""COMPUTED_VALUE"""),1712.86)</f>
        <v>1712.86</v>
      </c>
      <c r="D135" s="2">
        <f>IFERROR(__xludf.DUMMYFUNCTION("""COMPUTED_VALUE"""),45488.66666666667)</f>
        <v>45488.66667</v>
      </c>
      <c r="E135" s="1">
        <f>IFERROR(__xludf.DUMMYFUNCTION("""COMPUTED_VALUE"""),1712.86)</f>
        <v>1712.86</v>
      </c>
      <c r="G135" s="2">
        <f>IFERROR(__xludf.DUMMYFUNCTION("""COMPUTED_VALUE"""),45488.66666666667)</f>
        <v>45488.66667</v>
      </c>
      <c r="H135" s="1">
        <f>IFERROR(__xludf.DUMMYFUNCTION("""COMPUTED_VALUE"""),1670.96)</f>
        <v>1670.96</v>
      </c>
      <c r="J135" s="2">
        <f>IFERROR(__xludf.DUMMYFUNCTION("""COMPUTED_VALUE"""),45488.66666666667)</f>
        <v>45488.66667</v>
      </c>
      <c r="K135" s="1">
        <f>IFERROR(__xludf.DUMMYFUNCTION("""COMPUTED_VALUE"""),1673.25)</f>
        <v>1673.25</v>
      </c>
      <c r="M135" s="2">
        <f>IFERROR(__xludf.DUMMYFUNCTION("""COMPUTED_VALUE"""),45488.66666666667)</f>
        <v>45488.66667</v>
      </c>
      <c r="N135" s="1">
        <f>IFERROR(__xludf.DUMMYFUNCTION("""COMPUTED_VALUE"""),2.4477272E7)</f>
        <v>24477272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IFERROR(__xludf.DUMMYFUNCTION("""COMPUTED_VALUE"""),1680.93)</f>
        <v>1680.93</v>
      </c>
      <c r="D136" s="2">
        <f>IFERROR(__xludf.DUMMYFUNCTION("""COMPUTED_VALUE"""),45489.66666666667)</f>
        <v>45489.66667</v>
      </c>
      <c r="E136" s="1">
        <f>IFERROR(__xludf.DUMMYFUNCTION("""COMPUTED_VALUE"""),1706.94)</f>
        <v>1706.94</v>
      </c>
      <c r="G136" s="2">
        <f>IFERROR(__xludf.DUMMYFUNCTION("""COMPUTED_VALUE"""),45489.66666666667)</f>
        <v>45489.66667</v>
      </c>
      <c r="H136" s="1">
        <f>IFERROR(__xludf.DUMMYFUNCTION("""COMPUTED_VALUE"""),1679.68)</f>
        <v>1679.68</v>
      </c>
      <c r="J136" s="2">
        <f>IFERROR(__xludf.DUMMYFUNCTION("""COMPUTED_VALUE"""),45489.66666666667)</f>
        <v>45489.66667</v>
      </c>
      <c r="K136" s="1">
        <f>IFERROR(__xludf.DUMMYFUNCTION("""COMPUTED_VALUE"""),1704.0)</f>
        <v>1704</v>
      </c>
      <c r="M136" s="2">
        <f>IFERROR(__xludf.DUMMYFUNCTION("""COMPUTED_VALUE"""),45489.66666666667)</f>
        <v>45489.66667</v>
      </c>
      <c r="N136" s="1">
        <f>IFERROR(__xludf.DUMMYFUNCTION("""COMPUTED_VALUE"""),2.4248145E7)</f>
        <v>24248145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IFERROR(__xludf.DUMMYFUNCTION("""COMPUTED_VALUE"""),1697.75)</f>
        <v>1697.75</v>
      </c>
      <c r="D137" s="2">
        <f>IFERROR(__xludf.DUMMYFUNCTION("""COMPUTED_VALUE"""),45490.66666666667)</f>
        <v>45490.66667</v>
      </c>
      <c r="E137" s="1">
        <f>IFERROR(__xludf.DUMMYFUNCTION("""COMPUTED_VALUE"""),1719.49)</f>
        <v>1719.49</v>
      </c>
      <c r="G137" s="2">
        <f>IFERROR(__xludf.DUMMYFUNCTION("""COMPUTED_VALUE"""),45490.66666666667)</f>
        <v>45490.66667</v>
      </c>
      <c r="H137" s="1">
        <f>IFERROR(__xludf.DUMMYFUNCTION("""COMPUTED_VALUE"""),1689.83)</f>
        <v>1689.83</v>
      </c>
      <c r="J137" s="2">
        <f>IFERROR(__xludf.DUMMYFUNCTION("""COMPUTED_VALUE"""),45490.66666666667)</f>
        <v>45490.66667</v>
      </c>
      <c r="K137" s="1">
        <f>IFERROR(__xludf.DUMMYFUNCTION("""COMPUTED_VALUE"""),1694.36)</f>
        <v>1694.36</v>
      </c>
      <c r="M137" s="2">
        <f>IFERROR(__xludf.DUMMYFUNCTION("""COMPUTED_VALUE"""),45490.66666666667)</f>
        <v>45490.66667</v>
      </c>
      <c r="N137" s="1">
        <f>IFERROR(__xludf.DUMMYFUNCTION("""COMPUTED_VALUE"""),1.4931771E7)</f>
        <v>14931771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IFERROR(__xludf.DUMMYFUNCTION("""COMPUTED_VALUE"""),1697.38)</f>
        <v>1697.38</v>
      </c>
      <c r="D138" s="2">
        <f>IFERROR(__xludf.DUMMYFUNCTION("""COMPUTED_VALUE"""),45491.66666666667)</f>
        <v>45491.66667</v>
      </c>
      <c r="E138" s="1">
        <f>IFERROR(__xludf.DUMMYFUNCTION("""COMPUTED_VALUE"""),1720.49)</f>
        <v>1720.49</v>
      </c>
      <c r="G138" s="2">
        <f>IFERROR(__xludf.DUMMYFUNCTION("""COMPUTED_VALUE"""),45491.66666666667)</f>
        <v>45491.66667</v>
      </c>
      <c r="H138" s="1">
        <f>IFERROR(__xludf.DUMMYFUNCTION("""COMPUTED_VALUE"""),1679.24)</f>
        <v>1679.24</v>
      </c>
      <c r="J138" s="2">
        <f>IFERROR(__xludf.DUMMYFUNCTION("""COMPUTED_VALUE"""),45491.66666666667)</f>
        <v>45491.66667</v>
      </c>
      <c r="K138" s="1">
        <f>IFERROR(__xludf.DUMMYFUNCTION("""COMPUTED_VALUE"""),1679.55)</f>
        <v>1679.55</v>
      </c>
      <c r="M138" s="2">
        <f>IFERROR(__xludf.DUMMYFUNCTION("""COMPUTED_VALUE"""),45491.66666666667)</f>
        <v>45491.66667</v>
      </c>
      <c r="N138" s="1">
        <f>IFERROR(__xludf.DUMMYFUNCTION("""COMPUTED_VALUE"""),1.8383356E7)</f>
        <v>18383356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IFERROR(__xludf.DUMMYFUNCTION("""COMPUTED_VALUE"""),1679.6)</f>
        <v>1679.6</v>
      </c>
      <c r="D139" s="2">
        <f>IFERROR(__xludf.DUMMYFUNCTION("""COMPUTED_VALUE"""),45492.66666666667)</f>
        <v>45492.66667</v>
      </c>
      <c r="E139" s="1">
        <f>IFERROR(__xludf.DUMMYFUNCTION("""COMPUTED_VALUE"""),1683.03)</f>
        <v>1683.03</v>
      </c>
      <c r="G139" s="2">
        <f>IFERROR(__xludf.DUMMYFUNCTION("""COMPUTED_VALUE"""),45492.66666666667)</f>
        <v>45492.66667</v>
      </c>
      <c r="H139" s="1">
        <f>IFERROR(__xludf.DUMMYFUNCTION("""COMPUTED_VALUE"""),1668.3)</f>
        <v>1668.3</v>
      </c>
      <c r="J139" s="2">
        <f>IFERROR(__xludf.DUMMYFUNCTION("""COMPUTED_VALUE"""),45492.66666666667)</f>
        <v>45492.66667</v>
      </c>
      <c r="K139" s="1">
        <f>IFERROR(__xludf.DUMMYFUNCTION("""COMPUTED_VALUE"""),1679.36)</f>
        <v>1679.36</v>
      </c>
      <c r="M139" s="2">
        <f>IFERROR(__xludf.DUMMYFUNCTION("""COMPUTED_VALUE"""),45492.66666666667)</f>
        <v>45492.66667</v>
      </c>
      <c r="N139" s="1">
        <f>IFERROR(__xludf.DUMMYFUNCTION("""COMPUTED_VALUE"""),1.5660229E7)</f>
        <v>15660229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IFERROR(__xludf.DUMMYFUNCTION("""COMPUTED_VALUE"""),1682.33)</f>
        <v>1682.33</v>
      </c>
      <c r="D140" s="2">
        <f>IFERROR(__xludf.DUMMYFUNCTION("""COMPUTED_VALUE"""),45495.66666666667)</f>
        <v>45495.66667</v>
      </c>
      <c r="E140" s="1">
        <f>IFERROR(__xludf.DUMMYFUNCTION("""COMPUTED_VALUE"""),1727.11)</f>
        <v>1727.11</v>
      </c>
      <c r="G140" s="2">
        <f>IFERROR(__xludf.DUMMYFUNCTION("""COMPUTED_VALUE"""),45495.66666666667)</f>
        <v>45495.66667</v>
      </c>
      <c r="H140" s="1">
        <f>IFERROR(__xludf.DUMMYFUNCTION("""COMPUTED_VALUE"""),1682.33)</f>
        <v>1682.33</v>
      </c>
      <c r="J140" s="2">
        <f>IFERROR(__xludf.DUMMYFUNCTION("""COMPUTED_VALUE"""),45495.66666666667)</f>
        <v>45495.66667</v>
      </c>
      <c r="K140" s="1">
        <f>IFERROR(__xludf.DUMMYFUNCTION("""COMPUTED_VALUE"""),1719.47)</f>
        <v>1719.47</v>
      </c>
      <c r="M140" s="2">
        <f>IFERROR(__xludf.DUMMYFUNCTION("""COMPUTED_VALUE"""),45495.66666666667)</f>
        <v>45495.66667</v>
      </c>
      <c r="N140" s="1">
        <f>IFERROR(__xludf.DUMMYFUNCTION("""COMPUTED_VALUE"""),2.4182712E7)</f>
        <v>24182712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IFERROR(__xludf.DUMMYFUNCTION("""COMPUTED_VALUE"""),1722.71)</f>
        <v>1722.71</v>
      </c>
      <c r="D141" s="2">
        <f>IFERROR(__xludf.DUMMYFUNCTION("""COMPUTED_VALUE"""),45496.66666666667)</f>
        <v>45496.66667</v>
      </c>
      <c r="E141" s="1">
        <f>IFERROR(__xludf.DUMMYFUNCTION("""COMPUTED_VALUE"""),1729.87)</f>
        <v>1729.87</v>
      </c>
      <c r="G141" s="2">
        <f>IFERROR(__xludf.DUMMYFUNCTION("""COMPUTED_VALUE"""),45496.66666666667)</f>
        <v>45496.66667</v>
      </c>
      <c r="H141" s="1">
        <f>IFERROR(__xludf.DUMMYFUNCTION("""COMPUTED_VALUE"""),1693.59)</f>
        <v>1693.59</v>
      </c>
      <c r="J141" s="2">
        <f>IFERROR(__xludf.DUMMYFUNCTION("""COMPUTED_VALUE"""),45496.66666666667)</f>
        <v>45496.66667</v>
      </c>
      <c r="K141" s="1">
        <f>IFERROR(__xludf.DUMMYFUNCTION("""COMPUTED_VALUE"""),1695.54)</f>
        <v>1695.54</v>
      </c>
      <c r="M141" s="2">
        <f>IFERROR(__xludf.DUMMYFUNCTION("""COMPUTED_VALUE"""),45496.66666666667)</f>
        <v>45496.66667</v>
      </c>
      <c r="N141" s="1">
        <f>IFERROR(__xludf.DUMMYFUNCTION("""COMPUTED_VALUE"""),1.5535524E7)</f>
        <v>15535524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IFERROR(__xludf.DUMMYFUNCTION("""COMPUTED_VALUE"""),1692.51)</f>
        <v>1692.51</v>
      </c>
      <c r="D142" s="2">
        <f>IFERROR(__xludf.DUMMYFUNCTION("""COMPUTED_VALUE"""),45497.66666666667)</f>
        <v>45497.66667</v>
      </c>
      <c r="E142" s="1">
        <f>IFERROR(__xludf.DUMMYFUNCTION("""COMPUTED_VALUE"""),1692.51)</f>
        <v>1692.51</v>
      </c>
      <c r="G142" s="2">
        <f>IFERROR(__xludf.DUMMYFUNCTION("""COMPUTED_VALUE"""),45497.66666666667)</f>
        <v>45497.66667</v>
      </c>
      <c r="H142" s="1">
        <f>IFERROR(__xludf.DUMMYFUNCTION("""COMPUTED_VALUE"""),1642.72)</f>
        <v>1642.72</v>
      </c>
      <c r="J142" s="2">
        <f>IFERROR(__xludf.DUMMYFUNCTION("""COMPUTED_VALUE"""),45497.66666666667)</f>
        <v>45497.66667</v>
      </c>
      <c r="K142" s="1">
        <f>IFERROR(__xludf.DUMMYFUNCTION("""COMPUTED_VALUE"""),1642.72)</f>
        <v>1642.72</v>
      </c>
      <c r="M142" s="2">
        <f>IFERROR(__xludf.DUMMYFUNCTION("""COMPUTED_VALUE"""),45497.66666666667)</f>
        <v>45497.66667</v>
      </c>
      <c r="N142" s="1">
        <f>IFERROR(__xludf.DUMMYFUNCTION("""COMPUTED_VALUE"""),2.1793644E7)</f>
        <v>21793644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IFERROR(__xludf.DUMMYFUNCTION("""COMPUTED_VALUE"""),1644.07)</f>
        <v>1644.07</v>
      </c>
      <c r="D143" s="2">
        <f>IFERROR(__xludf.DUMMYFUNCTION("""COMPUTED_VALUE"""),45498.66666666667)</f>
        <v>45498.66667</v>
      </c>
      <c r="E143" s="1">
        <f>IFERROR(__xludf.DUMMYFUNCTION("""COMPUTED_VALUE"""),1661.59)</f>
        <v>1661.59</v>
      </c>
      <c r="G143" s="2">
        <f>IFERROR(__xludf.DUMMYFUNCTION("""COMPUTED_VALUE"""),45498.66666666667)</f>
        <v>45498.66667</v>
      </c>
      <c r="H143" s="1">
        <f>IFERROR(__xludf.DUMMYFUNCTION("""COMPUTED_VALUE"""),1633.44)</f>
        <v>1633.44</v>
      </c>
      <c r="J143" s="2">
        <f>IFERROR(__xludf.DUMMYFUNCTION("""COMPUTED_VALUE"""),45498.66666666667)</f>
        <v>45498.66667</v>
      </c>
      <c r="K143" s="1">
        <f>IFERROR(__xludf.DUMMYFUNCTION("""COMPUTED_VALUE"""),1642.36)</f>
        <v>1642.36</v>
      </c>
      <c r="M143" s="2">
        <f>IFERROR(__xludf.DUMMYFUNCTION("""COMPUTED_VALUE"""),45498.66666666667)</f>
        <v>45498.66667</v>
      </c>
      <c r="N143" s="1">
        <f>IFERROR(__xludf.DUMMYFUNCTION("""COMPUTED_VALUE"""),2.048994E7)</f>
        <v>20489940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IFERROR(__xludf.DUMMYFUNCTION("""COMPUTED_VALUE"""),1646.15)</f>
        <v>1646.15</v>
      </c>
      <c r="D144" s="2">
        <f>IFERROR(__xludf.DUMMYFUNCTION("""COMPUTED_VALUE"""),45499.66666666667)</f>
        <v>45499.66667</v>
      </c>
      <c r="E144" s="1">
        <f>IFERROR(__xludf.DUMMYFUNCTION("""COMPUTED_VALUE"""),1704.6)</f>
        <v>1704.6</v>
      </c>
      <c r="G144" s="2">
        <f>IFERROR(__xludf.DUMMYFUNCTION("""COMPUTED_VALUE"""),45499.66666666667)</f>
        <v>45499.66667</v>
      </c>
      <c r="H144" s="1">
        <f>IFERROR(__xludf.DUMMYFUNCTION("""COMPUTED_VALUE"""),1646.15)</f>
        <v>1646.15</v>
      </c>
      <c r="J144" s="2">
        <f>IFERROR(__xludf.DUMMYFUNCTION("""COMPUTED_VALUE"""),45499.66666666667)</f>
        <v>45499.66667</v>
      </c>
      <c r="K144" s="1">
        <f>IFERROR(__xludf.DUMMYFUNCTION("""COMPUTED_VALUE"""),1684.93)</f>
        <v>1684.93</v>
      </c>
      <c r="M144" s="2">
        <f>IFERROR(__xludf.DUMMYFUNCTION("""COMPUTED_VALUE"""),45499.66666666667)</f>
        <v>45499.66667</v>
      </c>
      <c r="N144" s="1">
        <f>IFERROR(__xludf.DUMMYFUNCTION("""COMPUTED_VALUE"""),1.6656528E7)</f>
        <v>16656528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IFERROR(__xludf.DUMMYFUNCTION("""COMPUTED_VALUE"""),1686.21)</f>
        <v>1686.21</v>
      </c>
      <c r="D145" s="2">
        <f>IFERROR(__xludf.DUMMYFUNCTION("""COMPUTED_VALUE"""),45502.66666666667)</f>
        <v>45502.66667</v>
      </c>
      <c r="E145" s="1">
        <f>IFERROR(__xludf.DUMMYFUNCTION("""COMPUTED_VALUE"""),1721.01)</f>
        <v>1721.01</v>
      </c>
      <c r="G145" s="2">
        <f>IFERROR(__xludf.DUMMYFUNCTION("""COMPUTED_VALUE"""),45502.66666666667)</f>
        <v>45502.66667</v>
      </c>
      <c r="H145" s="1">
        <f>IFERROR(__xludf.DUMMYFUNCTION("""COMPUTED_VALUE"""),1681.24)</f>
        <v>1681.24</v>
      </c>
      <c r="J145" s="2">
        <f>IFERROR(__xludf.DUMMYFUNCTION("""COMPUTED_VALUE"""),45502.66666666667)</f>
        <v>45502.66667</v>
      </c>
      <c r="K145" s="1">
        <f>IFERROR(__xludf.DUMMYFUNCTION("""COMPUTED_VALUE"""),1711.77)</f>
        <v>1711.77</v>
      </c>
      <c r="M145" s="2">
        <f>IFERROR(__xludf.DUMMYFUNCTION("""COMPUTED_VALUE"""),45502.66666666667)</f>
        <v>45502.66667</v>
      </c>
      <c r="N145" s="1">
        <f>IFERROR(__xludf.DUMMYFUNCTION("""COMPUTED_VALUE"""),1.4926756E7)</f>
        <v>14926756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IFERROR(__xludf.DUMMYFUNCTION("""COMPUTED_VALUE"""),1715.11)</f>
        <v>1715.11</v>
      </c>
      <c r="D146" s="2">
        <f>IFERROR(__xludf.DUMMYFUNCTION("""COMPUTED_VALUE"""),45503.66666666667)</f>
        <v>45503.66667</v>
      </c>
      <c r="E146" s="1">
        <f>IFERROR(__xludf.DUMMYFUNCTION("""COMPUTED_VALUE"""),1724.51)</f>
        <v>1724.51</v>
      </c>
      <c r="G146" s="2">
        <f>IFERROR(__xludf.DUMMYFUNCTION("""COMPUTED_VALUE"""),45503.66666666667)</f>
        <v>45503.66667</v>
      </c>
      <c r="H146" s="1">
        <f>IFERROR(__xludf.DUMMYFUNCTION("""COMPUTED_VALUE"""),1704.52)</f>
        <v>1704.52</v>
      </c>
      <c r="J146" s="2">
        <f>IFERROR(__xludf.DUMMYFUNCTION("""COMPUTED_VALUE"""),45503.66666666667)</f>
        <v>45503.66667</v>
      </c>
      <c r="K146" s="1">
        <f>IFERROR(__xludf.DUMMYFUNCTION("""COMPUTED_VALUE"""),1719.89)</f>
        <v>1719.89</v>
      </c>
      <c r="M146" s="2">
        <f>IFERROR(__xludf.DUMMYFUNCTION("""COMPUTED_VALUE"""),45503.66666666667)</f>
        <v>45503.66667</v>
      </c>
      <c r="N146" s="1">
        <f>IFERROR(__xludf.DUMMYFUNCTION("""COMPUTED_VALUE"""),1.2276204E7)</f>
        <v>12276204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IFERROR(__xludf.DUMMYFUNCTION("""COMPUTED_VALUE"""),1723.94)</f>
        <v>1723.94</v>
      </c>
      <c r="D147" s="2">
        <f>IFERROR(__xludf.DUMMYFUNCTION("""COMPUTED_VALUE"""),45504.66666666667)</f>
        <v>45504.66667</v>
      </c>
      <c r="E147" s="1">
        <f>IFERROR(__xludf.DUMMYFUNCTION("""COMPUTED_VALUE"""),1751.03)</f>
        <v>1751.03</v>
      </c>
      <c r="G147" s="2">
        <f>IFERROR(__xludf.DUMMYFUNCTION("""COMPUTED_VALUE"""),45504.66666666667)</f>
        <v>45504.66667</v>
      </c>
      <c r="H147" s="1">
        <f>IFERROR(__xludf.DUMMYFUNCTION("""COMPUTED_VALUE"""),1717.99)</f>
        <v>1717.99</v>
      </c>
      <c r="J147" s="2">
        <f>IFERROR(__xludf.DUMMYFUNCTION("""COMPUTED_VALUE"""),45504.66666666667)</f>
        <v>45504.66667</v>
      </c>
      <c r="K147" s="1">
        <f>IFERROR(__xludf.DUMMYFUNCTION("""COMPUTED_VALUE"""),1735.11)</f>
        <v>1735.11</v>
      </c>
      <c r="M147" s="2">
        <f>IFERROR(__xludf.DUMMYFUNCTION("""COMPUTED_VALUE"""),45504.66666666667)</f>
        <v>45504.66667</v>
      </c>
      <c r="N147" s="1">
        <f>IFERROR(__xludf.DUMMYFUNCTION("""COMPUTED_VALUE"""),1.8808282E7)</f>
        <v>18808282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IFERROR(__xludf.DUMMYFUNCTION("""COMPUTED_VALUE"""),1725.74)</f>
        <v>1725.74</v>
      </c>
      <c r="D148" s="2">
        <f>IFERROR(__xludf.DUMMYFUNCTION("""COMPUTED_VALUE"""),45505.66666666667)</f>
        <v>45505.66667</v>
      </c>
      <c r="E148" s="1">
        <f>IFERROR(__xludf.DUMMYFUNCTION("""COMPUTED_VALUE"""),1729.91)</f>
        <v>1729.91</v>
      </c>
      <c r="G148" s="2">
        <f>IFERROR(__xludf.DUMMYFUNCTION("""COMPUTED_VALUE"""),45505.66666666667)</f>
        <v>45505.66667</v>
      </c>
      <c r="H148" s="1">
        <f>IFERROR(__xludf.DUMMYFUNCTION("""COMPUTED_VALUE"""),1693.26)</f>
        <v>1693.26</v>
      </c>
      <c r="J148" s="2">
        <f>IFERROR(__xludf.DUMMYFUNCTION("""COMPUTED_VALUE"""),45505.66666666667)</f>
        <v>45505.66667</v>
      </c>
      <c r="K148" s="1">
        <f>IFERROR(__xludf.DUMMYFUNCTION("""COMPUTED_VALUE"""),1707.23)</f>
        <v>1707.23</v>
      </c>
      <c r="M148" s="2">
        <f>IFERROR(__xludf.DUMMYFUNCTION("""COMPUTED_VALUE"""),45505.66666666667)</f>
        <v>45505.66667</v>
      </c>
      <c r="N148" s="1">
        <f>IFERROR(__xludf.DUMMYFUNCTION("""COMPUTED_VALUE"""),1.6547135E7)</f>
        <v>16547135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IFERROR(__xludf.DUMMYFUNCTION("""COMPUTED_VALUE"""),1693.73)</f>
        <v>1693.73</v>
      </c>
      <c r="D149" s="2">
        <f>IFERROR(__xludf.DUMMYFUNCTION("""COMPUTED_VALUE"""),45506.66666666667)</f>
        <v>45506.66667</v>
      </c>
      <c r="E149" s="1">
        <f>IFERROR(__xludf.DUMMYFUNCTION("""COMPUTED_VALUE"""),1693.73)</f>
        <v>1693.73</v>
      </c>
      <c r="G149" s="2">
        <f>IFERROR(__xludf.DUMMYFUNCTION("""COMPUTED_VALUE"""),45506.66666666667)</f>
        <v>45506.66667</v>
      </c>
      <c r="H149" s="1">
        <f>IFERROR(__xludf.DUMMYFUNCTION("""COMPUTED_VALUE"""),1653.34)</f>
        <v>1653.34</v>
      </c>
      <c r="J149" s="2">
        <f>IFERROR(__xludf.DUMMYFUNCTION("""COMPUTED_VALUE"""),45506.66666666667)</f>
        <v>45506.66667</v>
      </c>
      <c r="K149" s="1">
        <f>IFERROR(__xludf.DUMMYFUNCTION("""COMPUTED_VALUE"""),1683.19)</f>
        <v>1683.19</v>
      </c>
      <c r="M149" s="2">
        <f>IFERROR(__xludf.DUMMYFUNCTION("""COMPUTED_VALUE"""),45506.66666666667)</f>
        <v>45506.66667</v>
      </c>
      <c r="N149" s="1">
        <f>IFERROR(__xludf.DUMMYFUNCTION("""COMPUTED_VALUE"""),1.5747608E7)</f>
        <v>15747608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IFERROR(__xludf.DUMMYFUNCTION("""COMPUTED_VALUE"""),1660.38)</f>
        <v>1660.38</v>
      </c>
      <c r="D150" s="2">
        <f>IFERROR(__xludf.DUMMYFUNCTION("""COMPUTED_VALUE"""),45509.66666666667)</f>
        <v>45509.66667</v>
      </c>
      <c r="E150" s="1">
        <f>IFERROR(__xludf.DUMMYFUNCTION("""COMPUTED_VALUE"""),1660.38)</f>
        <v>1660.38</v>
      </c>
      <c r="G150" s="2">
        <f>IFERROR(__xludf.DUMMYFUNCTION("""COMPUTED_VALUE"""),45509.66666666667)</f>
        <v>45509.66667</v>
      </c>
      <c r="H150" s="1">
        <f>IFERROR(__xludf.DUMMYFUNCTION("""COMPUTED_VALUE"""),1609.56)</f>
        <v>1609.56</v>
      </c>
      <c r="J150" s="2">
        <f>IFERROR(__xludf.DUMMYFUNCTION("""COMPUTED_VALUE"""),45509.66666666667)</f>
        <v>45509.66667</v>
      </c>
      <c r="K150" s="1">
        <f>IFERROR(__xludf.DUMMYFUNCTION("""COMPUTED_VALUE"""),1634.84)</f>
        <v>1634.84</v>
      </c>
      <c r="M150" s="2">
        <f>IFERROR(__xludf.DUMMYFUNCTION("""COMPUTED_VALUE"""),45509.66666666667)</f>
        <v>45509.66667</v>
      </c>
      <c r="N150" s="1">
        <f>IFERROR(__xludf.DUMMYFUNCTION("""COMPUTED_VALUE"""),1.8493687E7)</f>
        <v>18493687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IFERROR(__xludf.DUMMYFUNCTION("""COMPUTED_VALUE"""),1639.7)</f>
        <v>1639.7</v>
      </c>
      <c r="D151" s="2">
        <f>IFERROR(__xludf.DUMMYFUNCTION("""COMPUTED_VALUE"""),45510.66666666667)</f>
        <v>45510.66667</v>
      </c>
      <c r="E151" s="1">
        <f>IFERROR(__xludf.DUMMYFUNCTION("""COMPUTED_VALUE"""),1681.77)</f>
        <v>1681.77</v>
      </c>
      <c r="G151" s="2">
        <f>IFERROR(__xludf.DUMMYFUNCTION("""COMPUTED_VALUE"""),45510.66666666667)</f>
        <v>45510.66667</v>
      </c>
      <c r="H151" s="1">
        <f>IFERROR(__xludf.DUMMYFUNCTION("""COMPUTED_VALUE"""),1639.7)</f>
        <v>1639.7</v>
      </c>
      <c r="J151" s="2">
        <f>IFERROR(__xludf.DUMMYFUNCTION("""COMPUTED_VALUE"""),45510.66666666667)</f>
        <v>45510.66667</v>
      </c>
      <c r="K151" s="1">
        <f>IFERROR(__xludf.DUMMYFUNCTION("""COMPUTED_VALUE"""),1664.04)</f>
        <v>1664.04</v>
      </c>
      <c r="M151" s="2">
        <f>IFERROR(__xludf.DUMMYFUNCTION("""COMPUTED_VALUE"""),45510.66666666667)</f>
        <v>45510.66667</v>
      </c>
      <c r="N151" s="1">
        <f>IFERROR(__xludf.DUMMYFUNCTION("""COMPUTED_VALUE"""),1.7051564E7)</f>
        <v>17051564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IFERROR(__xludf.DUMMYFUNCTION("""COMPUTED_VALUE"""),1671.15)</f>
        <v>1671.15</v>
      </c>
      <c r="D152" s="2">
        <f>IFERROR(__xludf.DUMMYFUNCTION("""COMPUTED_VALUE"""),45511.66666666667)</f>
        <v>45511.66667</v>
      </c>
      <c r="E152" s="1">
        <f>IFERROR(__xludf.DUMMYFUNCTION("""COMPUTED_VALUE"""),1699.18)</f>
        <v>1699.18</v>
      </c>
      <c r="G152" s="2">
        <f>IFERROR(__xludf.DUMMYFUNCTION("""COMPUTED_VALUE"""),45511.66666666667)</f>
        <v>45511.66667</v>
      </c>
      <c r="H152" s="1">
        <f>IFERROR(__xludf.DUMMYFUNCTION("""COMPUTED_VALUE"""),1654.49)</f>
        <v>1654.49</v>
      </c>
      <c r="J152" s="2">
        <f>IFERROR(__xludf.DUMMYFUNCTION("""COMPUTED_VALUE"""),45511.66666666667)</f>
        <v>45511.66667</v>
      </c>
      <c r="K152" s="1">
        <f>IFERROR(__xludf.DUMMYFUNCTION("""COMPUTED_VALUE"""),1656.17)</f>
        <v>1656.17</v>
      </c>
      <c r="M152" s="2">
        <f>IFERROR(__xludf.DUMMYFUNCTION("""COMPUTED_VALUE"""),45511.66666666667)</f>
        <v>45511.66667</v>
      </c>
      <c r="N152" s="1">
        <f>IFERROR(__xludf.DUMMYFUNCTION("""COMPUTED_VALUE"""),1.2964215E7)</f>
        <v>12964215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IFERROR(__xludf.DUMMYFUNCTION("""COMPUTED_VALUE"""),1671.65)</f>
        <v>1671.65</v>
      </c>
      <c r="D153" s="2">
        <f>IFERROR(__xludf.DUMMYFUNCTION("""COMPUTED_VALUE"""),45512.66666666667)</f>
        <v>45512.66667</v>
      </c>
      <c r="E153" s="1">
        <f>IFERROR(__xludf.DUMMYFUNCTION("""COMPUTED_VALUE"""),1704.92)</f>
        <v>1704.92</v>
      </c>
      <c r="G153" s="2">
        <f>IFERROR(__xludf.DUMMYFUNCTION("""COMPUTED_VALUE"""),45512.66666666667)</f>
        <v>45512.66667</v>
      </c>
      <c r="H153" s="1">
        <f>IFERROR(__xludf.DUMMYFUNCTION("""COMPUTED_VALUE"""),1669.49)</f>
        <v>1669.49</v>
      </c>
      <c r="J153" s="2">
        <f>IFERROR(__xludf.DUMMYFUNCTION("""COMPUTED_VALUE"""),45512.66666666667)</f>
        <v>45512.66667</v>
      </c>
      <c r="K153" s="1">
        <f>IFERROR(__xludf.DUMMYFUNCTION("""COMPUTED_VALUE"""),1704.22)</f>
        <v>1704.22</v>
      </c>
      <c r="M153" s="2">
        <f>IFERROR(__xludf.DUMMYFUNCTION("""COMPUTED_VALUE"""),45512.66666666667)</f>
        <v>45512.66667</v>
      </c>
      <c r="N153" s="1">
        <f>IFERROR(__xludf.DUMMYFUNCTION("""COMPUTED_VALUE"""),1.1818378E7)</f>
        <v>11818378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IFERROR(__xludf.DUMMYFUNCTION("""COMPUTED_VALUE"""),1702.78)</f>
        <v>1702.78</v>
      </c>
      <c r="D154" s="2">
        <f>IFERROR(__xludf.DUMMYFUNCTION("""COMPUTED_VALUE"""),45513.66666666667)</f>
        <v>45513.66667</v>
      </c>
      <c r="E154" s="1">
        <f>IFERROR(__xludf.DUMMYFUNCTION("""COMPUTED_VALUE"""),1710.15)</f>
        <v>1710.15</v>
      </c>
      <c r="G154" s="2">
        <f>IFERROR(__xludf.DUMMYFUNCTION("""COMPUTED_VALUE"""),45513.66666666667)</f>
        <v>45513.66667</v>
      </c>
      <c r="H154" s="1">
        <f>IFERROR(__xludf.DUMMYFUNCTION("""COMPUTED_VALUE"""),1685.91)</f>
        <v>1685.91</v>
      </c>
      <c r="J154" s="2">
        <f>IFERROR(__xludf.DUMMYFUNCTION("""COMPUTED_VALUE"""),45513.66666666667)</f>
        <v>45513.66667</v>
      </c>
      <c r="K154" s="1">
        <f>IFERROR(__xludf.DUMMYFUNCTION("""COMPUTED_VALUE"""),1709.4)</f>
        <v>1709.4</v>
      </c>
      <c r="M154" s="2">
        <f>IFERROR(__xludf.DUMMYFUNCTION("""COMPUTED_VALUE"""),45513.66666666667)</f>
        <v>45513.66667</v>
      </c>
      <c r="N154" s="1">
        <f>IFERROR(__xludf.DUMMYFUNCTION("""COMPUTED_VALUE"""),9478683.0)</f>
        <v>9478683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IFERROR(__xludf.DUMMYFUNCTION("""COMPUTED_VALUE"""),1709.76)</f>
        <v>1709.76</v>
      </c>
      <c r="D155" s="2">
        <f>IFERROR(__xludf.DUMMYFUNCTION("""COMPUTED_VALUE"""),45516.66666666667)</f>
        <v>45516.66667</v>
      </c>
      <c r="E155" s="1">
        <f>IFERROR(__xludf.DUMMYFUNCTION("""COMPUTED_VALUE"""),1722.07)</f>
        <v>1722.07</v>
      </c>
      <c r="G155" s="2">
        <f>IFERROR(__xludf.DUMMYFUNCTION("""COMPUTED_VALUE"""),45516.66666666667)</f>
        <v>45516.66667</v>
      </c>
      <c r="H155" s="1">
        <f>IFERROR(__xludf.DUMMYFUNCTION("""COMPUTED_VALUE"""),1704.94)</f>
        <v>1704.94</v>
      </c>
      <c r="J155" s="2">
        <f>IFERROR(__xludf.DUMMYFUNCTION("""COMPUTED_VALUE"""),45516.66666666667)</f>
        <v>45516.66667</v>
      </c>
      <c r="K155" s="1">
        <f>IFERROR(__xludf.DUMMYFUNCTION("""COMPUTED_VALUE"""),1720.8)</f>
        <v>1720.8</v>
      </c>
      <c r="M155" s="2">
        <f>IFERROR(__xludf.DUMMYFUNCTION("""COMPUTED_VALUE"""),45516.66666666667)</f>
        <v>45516.66667</v>
      </c>
      <c r="N155" s="1">
        <f>IFERROR(__xludf.DUMMYFUNCTION("""COMPUTED_VALUE"""),9911307.0)</f>
        <v>9911307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IFERROR(__xludf.DUMMYFUNCTION("""COMPUTED_VALUE"""),1722.89)</f>
        <v>1722.89</v>
      </c>
      <c r="D156" s="2">
        <f>IFERROR(__xludf.DUMMYFUNCTION("""COMPUTED_VALUE"""),45517.66666666667)</f>
        <v>45517.66667</v>
      </c>
      <c r="E156" s="1">
        <f>IFERROR(__xludf.DUMMYFUNCTION("""COMPUTED_VALUE"""),1805.2)</f>
        <v>1805.2</v>
      </c>
      <c r="G156" s="2">
        <f>IFERROR(__xludf.DUMMYFUNCTION("""COMPUTED_VALUE"""),45517.66666666667)</f>
        <v>45517.66667</v>
      </c>
      <c r="H156" s="1">
        <f>IFERROR(__xludf.DUMMYFUNCTION("""COMPUTED_VALUE"""),1722.89)</f>
        <v>1722.89</v>
      </c>
      <c r="J156" s="2">
        <f>IFERROR(__xludf.DUMMYFUNCTION("""COMPUTED_VALUE"""),45517.66666666667)</f>
        <v>45517.66667</v>
      </c>
      <c r="K156" s="1">
        <f>IFERROR(__xludf.DUMMYFUNCTION("""COMPUTED_VALUE"""),1798.34)</f>
        <v>1798.34</v>
      </c>
      <c r="M156" s="2">
        <f>IFERROR(__xludf.DUMMYFUNCTION("""COMPUTED_VALUE"""),45517.66666666667)</f>
        <v>45517.66667</v>
      </c>
      <c r="N156" s="1">
        <f>IFERROR(__xludf.DUMMYFUNCTION("""COMPUTED_VALUE"""),2.6229309E7)</f>
        <v>26229309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IFERROR(__xludf.DUMMYFUNCTION("""COMPUTED_VALUE"""),1797.1)</f>
        <v>1797.1</v>
      </c>
      <c r="D157" s="2">
        <f>IFERROR(__xludf.DUMMYFUNCTION("""COMPUTED_VALUE"""),45518.66666666667)</f>
        <v>45518.66667</v>
      </c>
      <c r="E157" s="1">
        <f>IFERROR(__xludf.DUMMYFUNCTION("""COMPUTED_VALUE"""),1797.1)</f>
        <v>1797.1</v>
      </c>
      <c r="G157" s="2">
        <f>IFERROR(__xludf.DUMMYFUNCTION("""COMPUTED_VALUE"""),45518.66666666667)</f>
        <v>45518.66667</v>
      </c>
      <c r="H157" s="1">
        <f>IFERROR(__xludf.DUMMYFUNCTION("""COMPUTED_VALUE"""),1777.05)</f>
        <v>1777.05</v>
      </c>
      <c r="J157" s="2">
        <f>IFERROR(__xludf.DUMMYFUNCTION("""COMPUTED_VALUE"""),45518.66666666667)</f>
        <v>45518.66667</v>
      </c>
      <c r="K157" s="1">
        <f>IFERROR(__xludf.DUMMYFUNCTION("""COMPUTED_VALUE"""),1786.04)</f>
        <v>1786.04</v>
      </c>
      <c r="M157" s="2">
        <f>IFERROR(__xludf.DUMMYFUNCTION("""COMPUTED_VALUE"""),45518.66666666667)</f>
        <v>45518.66667</v>
      </c>
      <c r="N157" s="1">
        <f>IFERROR(__xludf.DUMMYFUNCTION("""COMPUTED_VALUE"""),1.6048282E7)</f>
        <v>16048282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IFERROR(__xludf.DUMMYFUNCTION("""COMPUTED_VALUE"""),1857.79)</f>
        <v>1857.79</v>
      </c>
      <c r="D158" s="2">
        <f>IFERROR(__xludf.DUMMYFUNCTION("""COMPUTED_VALUE"""),45519.66666666667)</f>
        <v>45519.66667</v>
      </c>
      <c r="E158" s="1">
        <f>IFERROR(__xludf.DUMMYFUNCTION("""COMPUTED_VALUE"""),1877.73)</f>
        <v>1877.73</v>
      </c>
      <c r="G158" s="2">
        <f>IFERROR(__xludf.DUMMYFUNCTION("""COMPUTED_VALUE"""),45519.66666666667)</f>
        <v>45519.66667</v>
      </c>
      <c r="H158" s="1">
        <f>IFERROR(__xludf.DUMMYFUNCTION("""COMPUTED_VALUE"""),1838.89)</f>
        <v>1838.89</v>
      </c>
      <c r="J158" s="2">
        <f>IFERROR(__xludf.DUMMYFUNCTION("""COMPUTED_VALUE"""),45519.66666666667)</f>
        <v>45519.66667</v>
      </c>
      <c r="K158" s="1">
        <f>IFERROR(__xludf.DUMMYFUNCTION("""COMPUTED_VALUE"""),1868.03)</f>
        <v>1868.03</v>
      </c>
      <c r="M158" s="2">
        <f>IFERROR(__xludf.DUMMYFUNCTION("""COMPUTED_VALUE"""),45519.66666666667)</f>
        <v>45519.66667</v>
      </c>
      <c r="N158" s="1">
        <f>IFERROR(__xludf.DUMMYFUNCTION("""COMPUTED_VALUE"""),2.6846272E7)</f>
        <v>26846272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IFERROR(__xludf.DUMMYFUNCTION("""COMPUTED_VALUE"""),1872.07)</f>
        <v>1872.07</v>
      </c>
      <c r="D159" s="2">
        <f>IFERROR(__xludf.DUMMYFUNCTION("""COMPUTED_VALUE"""),45520.66666666667)</f>
        <v>45520.66667</v>
      </c>
      <c r="E159" s="1">
        <f>IFERROR(__xludf.DUMMYFUNCTION("""COMPUTED_VALUE"""),1893.07)</f>
        <v>1893.07</v>
      </c>
      <c r="G159" s="2">
        <f>IFERROR(__xludf.DUMMYFUNCTION("""COMPUTED_VALUE"""),45520.66666666667)</f>
        <v>45520.66667</v>
      </c>
      <c r="H159" s="1">
        <f>IFERROR(__xludf.DUMMYFUNCTION("""COMPUTED_VALUE"""),1865.84)</f>
        <v>1865.84</v>
      </c>
      <c r="J159" s="2">
        <f>IFERROR(__xludf.DUMMYFUNCTION("""COMPUTED_VALUE"""),45520.66666666667)</f>
        <v>45520.66667</v>
      </c>
      <c r="K159" s="1">
        <f>IFERROR(__xludf.DUMMYFUNCTION("""COMPUTED_VALUE"""),1879.57)</f>
        <v>1879.57</v>
      </c>
      <c r="M159" s="2">
        <f>IFERROR(__xludf.DUMMYFUNCTION("""COMPUTED_VALUE"""),45520.66666666667)</f>
        <v>45520.66667</v>
      </c>
      <c r="N159" s="1">
        <f>IFERROR(__xludf.DUMMYFUNCTION("""COMPUTED_VALUE"""),1.6014412E7)</f>
        <v>16014412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IFERROR(__xludf.DUMMYFUNCTION("""COMPUTED_VALUE"""),1880.3)</f>
        <v>1880.3</v>
      </c>
      <c r="D160" s="2">
        <f>IFERROR(__xludf.DUMMYFUNCTION("""COMPUTED_VALUE"""),45523.66666666667)</f>
        <v>45523.66667</v>
      </c>
      <c r="E160" s="1">
        <f>IFERROR(__xludf.DUMMYFUNCTION("""COMPUTED_VALUE"""),1897.42)</f>
        <v>1897.42</v>
      </c>
      <c r="G160" s="2">
        <f>IFERROR(__xludf.DUMMYFUNCTION("""COMPUTED_VALUE"""),45523.66666666667)</f>
        <v>45523.66667</v>
      </c>
      <c r="H160" s="1">
        <f>IFERROR(__xludf.DUMMYFUNCTION("""COMPUTED_VALUE"""),1879.78)</f>
        <v>1879.78</v>
      </c>
      <c r="J160" s="2">
        <f>IFERROR(__xludf.DUMMYFUNCTION("""COMPUTED_VALUE"""),45523.66666666667)</f>
        <v>45523.66667</v>
      </c>
      <c r="K160" s="1">
        <f>IFERROR(__xludf.DUMMYFUNCTION("""COMPUTED_VALUE"""),1890.77)</f>
        <v>1890.77</v>
      </c>
      <c r="M160" s="2">
        <f>IFERROR(__xludf.DUMMYFUNCTION("""COMPUTED_VALUE"""),45523.66666666667)</f>
        <v>45523.66667</v>
      </c>
      <c r="N160" s="1">
        <f>IFERROR(__xludf.DUMMYFUNCTION("""COMPUTED_VALUE"""),1.2281638E7)</f>
        <v>12281638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IFERROR(__xludf.DUMMYFUNCTION("""COMPUTED_VALUE"""),1894.94)</f>
        <v>1894.94</v>
      </c>
      <c r="D161" s="2">
        <f>IFERROR(__xludf.DUMMYFUNCTION("""COMPUTED_VALUE"""),45524.66666666667)</f>
        <v>45524.66667</v>
      </c>
      <c r="E161" s="1">
        <f>IFERROR(__xludf.DUMMYFUNCTION("""COMPUTED_VALUE"""),1901.06)</f>
        <v>1901.06</v>
      </c>
      <c r="G161" s="2">
        <f>IFERROR(__xludf.DUMMYFUNCTION("""COMPUTED_VALUE"""),45524.66666666667)</f>
        <v>45524.66667</v>
      </c>
      <c r="H161" s="1">
        <f>IFERROR(__xludf.DUMMYFUNCTION("""COMPUTED_VALUE"""),1873.45)</f>
        <v>1873.45</v>
      </c>
      <c r="J161" s="2">
        <f>IFERROR(__xludf.DUMMYFUNCTION("""COMPUTED_VALUE"""),45524.66666666667)</f>
        <v>45524.66667</v>
      </c>
      <c r="K161" s="1">
        <f>IFERROR(__xludf.DUMMYFUNCTION("""COMPUTED_VALUE"""),1884.99)</f>
        <v>1884.99</v>
      </c>
      <c r="M161" s="2">
        <f>IFERROR(__xludf.DUMMYFUNCTION("""COMPUTED_VALUE"""),45524.66666666667)</f>
        <v>45524.66667</v>
      </c>
      <c r="N161" s="1">
        <f>IFERROR(__xludf.DUMMYFUNCTION("""COMPUTED_VALUE"""),1.0273398E7)</f>
        <v>10273398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IFERROR(__xludf.DUMMYFUNCTION("""COMPUTED_VALUE"""),1888.05)</f>
        <v>1888.05</v>
      </c>
      <c r="D162" s="2">
        <f>IFERROR(__xludf.DUMMYFUNCTION("""COMPUTED_VALUE"""),45525.66666666667)</f>
        <v>45525.66667</v>
      </c>
      <c r="E162" s="1">
        <f>IFERROR(__xludf.DUMMYFUNCTION("""COMPUTED_VALUE"""),1912.52)</f>
        <v>1912.52</v>
      </c>
      <c r="G162" s="2">
        <f>IFERROR(__xludf.DUMMYFUNCTION("""COMPUTED_VALUE"""),45525.66666666667)</f>
        <v>45525.66667</v>
      </c>
      <c r="H162" s="1">
        <f>IFERROR(__xludf.DUMMYFUNCTION("""COMPUTED_VALUE"""),1887.05)</f>
        <v>1887.05</v>
      </c>
      <c r="J162" s="2">
        <f>IFERROR(__xludf.DUMMYFUNCTION("""COMPUTED_VALUE"""),45525.66666666667)</f>
        <v>45525.66667</v>
      </c>
      <c r="K162" s="1">
        <f>IFERROR(__xludf.DUMMYFUNCTION("""COMPUTED_VALUE"""),1902.92)</f>
        <v>1902.92</v>
      </c>
      <c r="M162" s="2">
        <f>IFERROR(__xludf.DUMMYFUNCTION("""COMPUTED_VALUE"""),45525.66666666667)</f>
        <v>45525.66667</v>
      </c>
      <c r="N162" s="1">
        <f>IFERROR(__xludf.DUMMYFUNCTION("""COMPUTED_VALUE"""),9946512.0)</f>
        <v>9946512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IFERROR(__xludf.DUMMYFUNCTION("""COMPUTED_VALUE"""),1915.21)</f>
        <v>1915.21</v>
      </c>
      <c r="D163" s="2">
        <f>IFERROR(__xludf.DUMMYFUNCTION("""COMPUTED_VALUE"""),45526.66666666667)</f>
        <v>45526.66667</v>
      </c>
      <c r="E163" s="1">
        <f>IFERROR(__xludf.DUMMYFUNCTION("""COMPUTED_VALUE"""),1915.54)</f>
        <v>1915.54</v>
      </c>
      <c r="G163" s="2">
        <f>IFERROR(__xludf.DUMMYFUNCTION("""COMPUTED_VALUE"""),45526.66666666667)</f>
        <v>45526.66667</v>
      </c>
      <c r="H163" s="1">
        <f>IFERROR(__xludf.DUMMYFUNCTION("""COMPUTED_VALUE"""),1888.75)</f>
        <v>1888.75</v>
      </c>
      <c r="J163" s="2">
        <f>IFERROR(__xludf.DUMMYFUNCTION("""COMPUTED_VALUE"""),45526.66666666667)</f>
        <v>45526.66667</v>
      </c>
      <c r="K163" s="1">
        <f>IFERROR(__xludf.DUMMYFUNCTION("""COMPUTED_VALUE"""),1893.07)</f>
        <v>1893.07</v>
      </c>
      <c r="M163" s="2">
        <f>IFERROR(__xludf.DUMMYFUNCTION("""COMPUTED_VALUE"""),45526.66666666667)</f>
        <v>45526.66667</v>
      </c>
      <c r="N163" s="1">
        <f>IFERROR(__xludf.DUMMYFUNCTION("""COMPUTED_VALUE"""),1.0945235E7)</f>
        <v>10945235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IFERROR(__xludf.DUMMYFUNCTION("""COMPUTED_VALUE"""),1896.33)</f>
        <v>1896.33</v>
      </c>
      <c r="D164" s="2">
        <f>IFERROR(__xludf.DUMMYFUNCTION("""COMPUTED_VALUE"""),45527.66666666667)</f>
        <v>45527.66667</v>
      </c>
      <c r="E164" s="1">
        <f>IFERROR(__xludf.DUMMYFUNCTION("""COMPUTED_VALUE"""),1919.95)</f>
        <v>1919.95</v>
      </c>
      <c r="G164" s="2">
        <f>IFERROR(__xludf.DUMMYFUNCTION("""COMPUTED_VALUE"""),45527.66666666667)</f>
        <v>45527.66667</v>
      </c>
      <c r="H164" s="1">
        <f>IFERROR(__xludf.DUMMYFUNCTION("""COMPUTED_VALUE"""),1895.37)</f>
        <v>1895.37</v>
      </c>
      <c r="J164" s="2">
        <f>IFERROR(__xludf.DUMMYFUNCTION("""COMPUTED_VALUE"""),45527.66666666667)</f>
        <v>45527.66667</v>
      </c>
      <c r="K164" s="1">
        <f>IFERROR(__xludf.DUMMYFUNCTION("""COMPUTED_VALUE"""),1916.5)</f>
        <v>1916.5</v>
      </c>
      <c r="M164" s="2">
        <f>IFERROR(__xludf.DUMMYFUNCTION("""COMPUTED_VALUE"""),45527.66666666667)</f>
        <v>45527.66667</v>
      </c>
      <c r="N164" s="1">
        <f>IFERROR(__xludf.DUMMYFUNCTION("""COMPUTED_VALUE"""),1.1922461E7)</f>
        <v>11922461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IFERROR(__xludf.DUMMYFUNCTION("""COMPUTED_VALUE"""),1906.68)</f>
        <v>1906.68</v>
      </c>
      <c r="D165" s="2">
        <f>IFERROR(__xludf.DUMMYFUNCTION("""COMPUTED_VALUE"""),45530.66666666667)</f>
        <v>45530.66667</v>
      </c>
      <c r="E165" s="1">
        <f>IFERROR(__xludf.DUMMYFUNCTION("""COMPUTED_VALUE"""),1919.19)</f>
        <v>1919.19</v>
      </c>
      <c r="G165" s="2">
        <f>IFERROR(__xludf.DUMMYFUNCTION("""COMPUTED_VALUE"""),45530.66666666667)</f>
        <v>45530.66667</v>
      </c>
      <c r="H165" s="1">
        <f>IFERROR(__xludf.DUMMYFUNCTION("""COMPUTED_VALUE"""),1901.38)</f>
        <v>1901.38</v>
      </c>
      <c r="J165" s="2">
        <f>IFERROR(__xludf.DUMMYFUNCTION("""COMPUTED_VALUE"""),45530.66666666667)</f>
        <v>45530.66667</v>
      </c>
      <c r="K165" s="1">
        <f>IFERROR(__xludf.DUMMYFUNCTION("""COMPUTED_VALUE"""),1907.06)</f>
        <v>1907.06</v>
      </c>
      <c r="M165" s="2">
        <f>IFERROR(__xludf.DUMMYFUNCTION("""COMPUTED_VALUE"""),45530.66666666667)</f>
        <v>45530.66667</v>
      </c>
      <c r="N165" s="1">
        <f>IFERROR(__xludf.DUMMYFUNCTION("""COMPUTED_VALUE"""),1.053545E7)</f>
        <v>10535450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IFERROR(__xludf.DUMMYFUNCTION("""COMPUTED_VALUE"""),1904.98)</f>
        <v>1904.98</v>
      </c>
      <c r="D166" s="2">
        <f>IFERROR(__xludf.DUMMYFUNCTION("""COMPUTED_VALUE"""),45531.66666666667)</f>
        <v>45531.66667</v>
      </c>
      <c r="E166" s="1">
        <f>IFERROR(__xludf.DUMMYFUNCTION("""COMPUTED_VALUE"""),1929.41)</f>
        <v>1929.41</v>
      </c>
      <c r="G166" s="2">
        <f>IFERROR(__xludf.DUMMYFUNCTION("""COMPUTED_VALUE"""),45531.66666666667)</f>
        <v>45531.66667</v>
      </c>
      <c r="H166" s="1">
        <f>IFERROR(__xludf.DUMMYFUNCTION("""COMPUTED_VALUE"""),1891.26)</f>
        <v>1891.26</v>
      </c>
      <c r="J166" s="2">
        <f>IFERROR(__xludf.DUMMYFUNCTION("""COMPUTED_VALUE"""),45531.66666666667)</f>
        <v>45531.66667</v>
      </c>
      <c r="K166" s="1">
        <f>IFERROR(__xludf.DUMMYFUNCTION("""COMPUTED_VALUE"""),1928.12)</f>
        <v>1928.12</v>
      </c>
      <c r="M166" s="2">
        <f>IFERROR(__xludf.DUMMYFUNCTION("""COMPUTED_VALUE"""),45531.66666666667)</f>
        <v>45531.66667</v>
      </c>
      <c r="N166" s="1">
        <f>IFERROR(__xludf.DUMMYFUNCTION("""COMPUTED_VALUE"""),1.6272555E7)</f>
        <v>16272555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IFERROR(__xludf.DUMMYFUNCTION("""COMPUTED_VALUE"""),1923.64)</f>
        <v>1923.64</v>
      </c>
      <c r="D167" s="2">
        <f>IFERROR(__xludf.DUMMYFUNCTION("""COMPUTED_VALUE"""),45532.66666666667)</f>
        <v>45532.66667</v>
      </c>
      <c r="E167" s="1">
        <f>IFERROR(__xludf.DUMMYFUNCTION("""COMPUTED_VALUE"""),1929.41)</f>
        <v>1929.41</v>
      </c>
      <c r="G167" s="2">
        <f>IFERROR(__xludf.DUMMYFUNCTION("""COMPUTED_VALUE"""),45532.66666666667)</f>
        <v>45532.66667</v>
      </c>
      <c r="H167" s="1">
        <f>IFERROR(__xludf.DUMMYFUNCTION("""COMPUTED_VALUE"""),1867.3)</f>
        <v>1867.3</v>
      </c>
      <c r="J167" s="2">
        <f>IFERROR(__xludf.DUMMYFUNCTION("""COMPUTED_VALUE"""),45532.66666666667)</f>
        <v>45532.66667</v>
      </c>
      <c r="K167" s="1">
        <f>IFERROR(__xludf.DUMMYFUNCTION("""COMPUTED_VALUE"""),1884.22)</f>
        <v>1884.22</v>
      </c>
      <c r="M167" s="2">
        <f>IFERROR(__xludf.DUMMYFUNCTION("""COMPUTED_VALUE"""),45532.66666666667)</f>
        <v>45532.66667</v>
      </c>
      <c r="N167" s="1">
        <f>IFERROR(__xludf.DUMMYFUNCTION("""COMPUTED_VALUE"""),1.3543496E7)</f>
        <v>13543496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IFERROR(__xludf.DUMMYFUNCTION("""COMPUTED_VALUE"""),1884.29)</f>
        <v>1884.29</v>
      </c>
      <c r="D168" s="2">
        <f>IFERROR(__xludf.DUMMYFUNCTION("""COMPUTED_VALUE"""),45533.66666666667)</f>
        <v>45533.66667</v>
      </c>
      <c r="E168" s="1">
        <f>IFERROR(__xludf.DUMMYFUNCTION("""COMPUTED_VALUE"""),1907.99)</f>
        <v>1907.99</v>
      </c>
      <c r="G168" s="2">
        <f>IFERROR(__xludf.DUMMYFUNCTION("""COMPUTED_VALUE"""),45533.66666666667)</f>
        <v>45533.66667</v>
      </c>
      <c r="H168" s="1">
        <f>IFERROR(__xludf.DUMMYFUNCTION("""COMPUTED_VALUE"""),1882.89)</f>
        <v>1882.89</v>
      </c>
      <c r="J168" s="2">
        <f>IFERROR(__xludf.DUMMYFUNCTION("""COMPUTED_VALUE"""),45533.66666666667)</f>
        <v>45533.66667</v>
      </c>
      <c r="K168" s="1">
        <f>IFERROR(__xludf.DUMMYFUNCTION("""COMPUTED_VALUE"""),1890.77)</f>
        <v>1890.77</v>
      </c>
      <c r="M168" s="2">
        <f>IFERROR(__xludf.DUMMYFUNCTION("""COMPUTED_VALUE"""),45533.66666666667)</f>
        <v>45533.66667</v>
      </c>
      <c r="N168" s="1">
        <f>IFERROR(__xludf.DUMMYFUNCTION("""COMPUTED_VALUE"""),9468668.0)</f>
        <v>9468668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IFERROR(__xludf.DUMMYFUNCTION("""COMPUTED_VALUE"""),1893.98)</f>
        <v>1893.98</v>
      </c>
      <c r="D169" s="2">
        <f>IFERROR(__xludf.DUMMYFUNCTION("""COMPUTED_VALUE"""),45534.66666666667)</f>
        <v>45534.66667</v>
      </c>
      <c r="E169" s="1">
        <f>IFERROR(__xludf.DUMMYFUNCTION("""COMPUTED_VALUE"""),1902.48)</f>
        <v>1902.48</v>
      </c>
      <c r="G169" s="2">
        <f>IFERROR(__xludf.DUMMYFUNCTION("""COMPUTED_VALUE"""),45534.66666666667)</f>
        <v>45534.66667</v>
      </c>
      <c r="H169" s="1">
        <f>IFERROR(__xludf.DUMMYFUNCTION("""COMPUTED_VALUE"""),1867.21)</f>
        <v>1867.21</v>
      </c>
      <c r="J169" s="2">
        <f>IFERROR(__xludf.DUMMYFUNCTION("""COMPUTED_VALUE"""),45534.66666666667)</f>
        <v>45534.66667</v>
      </c>
      <c r="K169" s="1">
        <f>IFERROR(__xludf.DUMMYFUNCTION("""COMPUTED_VALUE"""),1898.49)</f>
        <v>1898.49</v>
      </c>
      <c r="M169" s="2">
        <f>IFERROR(__xludf.DUMMYFUNCTION("""COMPUTED_VALUE"""),45534.66666666667)</f>
        <v>45534.66667</v>
      </c>
      <c r="N169" s="1">
        <f>IFERROR(__xludf.DUMMYFUNCTION("""COMPUTED_VALUE"""),1.6281819E7)</f>
        <v>16281819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IFERROR(__xludf.DUMMYFUNCTION("""COMPUTED_VALUE"""),1897.44)</f>
        <v>1897.44</v>
      </c>
      <c r="D170" s="2">
        <f>IFERROR(__xludf.DUMMYFUNCTION("""COMPUTED_VALUE"""),45538.66666666667)</f>
        <v>45538.66667</v>
      </c>
      <c r="E170" s="1">
        <f>IFERROR(__xludf.DUMMYFUNCTION("""COMPUTED_VALUE"""),1897.44)</f>
        <v>1897.44</v>
      </c>
      <c r="G170" s="2">
        <f>IFERROR(__xludf.DUMMYFUNCTION("""COMPUTED_VALUE"""),45538.66666666667)</f>
        <v>45538.66667</v>
      </c>
      <c r="H170" s="1">
        <f>IFERROR(__xludf.DUMMYFUNCTION("""COMPUTED_VALUE"""),1831.3)</f>
        <v>1831.3</v>
      </c>
      <c r="J170" s="2">
        <f>IFERROR(__xludf.DUMMYFUNCTION("""COMPUTED_VALUE"""),45538.66666666667)</f>
        <v>45538.66667</v>
      </c>
      <c r="K170" s="1">
        <f>IFERROR(__xludf.DUMMYFUNCTION("""COMPUTED_VALUE"""),1838.42)</f>
        <v>1838.42</v>
      </c>
      <c r="M170" s="2">
        <f>IFERROR(__xludf.DUMMYFUNCTION("""COMPUTED_VALUE"""),45538.66666666667)</f>
        <v>45538.66667</v>
      </c>
      <c r="N170" s="1">
        <f>IFERROR(__xludf.DUMMYFUNCTION("""COMPUTED_VALUE"""),1.2570096E7)</f>
        <v>12570096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IFERROR(__xludf.DUMMYFUNCTION("""COMPUTED_VALUE"""),1814.23)</f>
        <v>1814.23</v>
      </c>
      <c r="D171" s="2">
        <f>IFERROR(__xludf.DUMMYFUNCTION("""COMPUTED_VALUE"""),45539.66666666667)</f>
        <v>45539.66667</v>
      </c>
      <c r="E171" s="1">
        <f>IFERROR(__xludf.DUMMYFUNCTION("""COMPUTED_VALUE"""),1833.69)</f>
        <v>1833.69</v>
      </c>
      <c r="G171" s="2">
        <f>IFERROR(__xludf.DUMMYFUNCTION("""COMPUTED_VALUE"""),45539.66666666667)</f>
        <v>45539.66667</v>
      </c>
      <c r="H171" s="1">
        <f>IFERROR(__xludf.DUMMYFUNCTION("""COMPUTED_VALUE"""),1803.9)</f>
        <v>1803.9</v>
      </c>
      <c r="J171" s="2">
        <f>IFERROR(__xludf.DUMMYFUNCTION("""COMPUTED_VALUE"""),45539.66666666667)</f>
        <v>45539.66667</v>
      </c>
      <c r="K171" s="1">
        <f>IFERROR(__xludf.DUMMYFUNCTION("""COMPUTED_VALUE"""),1832.19)</f>
        <v>1832.19</v>
      </c>
      <c r="M171" s="2">
        <f>IFERROR(__xludf.DUMMYFUNCTION("""COMPUTED_VALUE"""),45539.66666666667)</f>
        <v>45539.66667</v>
      </c>
      <c r="N171" s="1">
        <f>IFERROR(__xludf.DUMMYFUNCTION("""COMPUTED_VALUE"""),1.5366752E7)</f>
        <v>15366752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IFERROR(__xludf.DUMMYFUNCTION("""COMPUTED_VALUE"""),1832.15)</f>
        <v>1832.15</v>
      </c>
      <c r="D172" s="2">
        <f>IFERROR(__xludf.DUMMYFUNCTION("""COMPUTED_VALUE"""),45540.66666666667)</f>
        <v>45540.66667</v>
      </c>
      <c r="E172" s="1">
        <f>IFERROR(__xludf.DUMMYFUNCTION("""COMPUTED_VALUE"""),1833.53)</f>
        <v>1833.53</v>
      </c>
      <c r="G172" s="2">
        <f>IFERROR(__xludf.DUMMYFUNCTION("""COMPUTED_VALUE"""),45540.66666666667)</f>
        <v>45540.66667</v>
      </c>
      <c r="H172" s="1">
        <f>IFERROR(__xludf.DUMMYFUNCTION("""COMPUTED_VALUE"""),1809.48)</f>
        <v>1809.48</v>
      </c>
      <c r="J172" s="2">
        <f>IFERROR(__xludf.DUMMYFUNCTION("""COMPUTED_VALUE"""),45540.66666666667)</f>
        <v>45540.66667</v>
      </c>
      <c r="K172" s="1">
        <f>IFERROR(__xludf.DUMMYFUNCTION("""COMPUTED_VALUE"""),1821.03)</f>
        <v>1821.03</v>
      </c>
      <c r="M172" s="2">
        <f>IFERROR(__xludf.DUMMYFUNCTION("""COMPUTED_VALUE"""),45540.66666666667)</f>
        <v>45540.66667</v>
      </c>
      <c r="N172" s="1">
        <f>IFERROR(__xludf.DUMMYFUNCTION("""COMPUTED_VALUE"""),9566907.0)</f>
        <v>9566907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IFERROR(__xludf.DUMMYFUNCTION("""COMPUTED_VALUE"""),1821.37)</f>
        <v>1821.37</v>
      </c>
      <c r="D173" s="2">
        <f>IFERROR(__xludf.DUMMYFUNCTION("""COMPUTED_VALUE"""),45541.66666666667)</f>
        <v>45541.66667</v>
      </c>
      <c r="E173" s="1">
        <f>IFERROR(__xludf.DUMMYFUNCTION("""COMPUTED_VALUE"""),1837.45)</f>
        <v>1837.45</v>
      </c>
      <c r="G173" s="2">
        <f>IFERROR(__xludf.DUMMYFUNCTION("""COMPUTED_VALUE"""),45541.66666666667)</f>
        <v>45541.66667</v>
      </c>
      <c r="H173" s="1">
        <f>IFERROR(__xludf.DUMMYFUNCTION("""COMPUTED_VALUE"""),1800.59)</f>
        <v>1800.59</v>
      </c>
      <c r="J173" s="2">
        <f>IFERROR(__xludf.DUMMYFUNCTION("""COMPUTED_VALUE"""),45541.66666666667)</f>
        <v>45541.66667</v>
      </c>
      <c r="K173" s="1">
        <f>IFERROR(__xludf.DUMMYFUNCTION("""COMPUTED_VALUE"""),1804.31)</f>
        <v>1804.31</v>
      </c>
      <c r="M173" s="2">
        <f>IFERROR(__xludf.DUMMYFUNCTION("""COMPUTED_VALUE"""),45541.66666666667)</f>
        <v>45541.66667</v>
      </c>
      <c r="N173" s="1">
        <f>IFERROR(__xludf.DUMMYFUNCTION("""COMPUTED_VALUE"""),1.1247842E7)</f>
        <v>11247842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IFERROR(__xludf.DUMMYFUNCTION("""COMPUTED_VALUE"""),1807.76)</f>
        <v>1807.76</v>
      </c>
      <c r="D174" s="2">
        <f>IFERROR(__xludf.DUMMYFUNCTION("""COMPUTED_VALUE"""),45544.66666666667)</f>
        <v>45544.66667</v>
      </c>
      <c r="E174" s="1">
        <f>IFERROR(__xludf.DUMMYFUNCTION("""COMPUTED_VALUE"""),1825.46)</f>
        <v>1825.46</v>
      </c>
      <c r="G174" s="2">
        <f>IFERROR(__xludf.DUMMYFUNCTION("""COMPUTED_VALUE"""),45544.66666666667)</f>
        <v>45544.66667</v>
      </c>
      <c r="H174" s="1">
        <f>IFERROR(__xludf.DUMMYFUNCTION("""COMPUTED_VALUE"""),1786.3)</f>
        <v>1786.3</v>
      </c>
      <c r="J174" s="2">
        <f>IFERROR(__xludf.DUMMYFUNCTION("""COMPUTED_VALUE"""),45544.66666666667)</f>
        <v>45544.66667</v>
      </c>
      <c r="K174" s="1">
        <f>IFERROR(__xludf.DUMMYFUNCTION("""COMPUTED_VALUE"""),1794.24)</f>
        <v>1794.24</v>
      </c>
      <c r="M174" s="2">
        <f>IFERROR(__xludf.DUMMYFUNCTION("""COMPUTED_VALUE"""),45544.66666666667)</f>
        <v>45544.66667</v>
      </c>
      <c r="N174" s="1">
        <f>IFERROR(__xludf.DUMMYFUNCTION("""COMPUTED_VALUE"""),1.1154676E7)</f>
        <v>11154676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IFERROR(__xludf.DUMMYFUNCTION("""COMPUTED_VALUE"""),1790.77)</f>
        <v>1790.77</v>
      </c>
      <c r="D175" s="2">
        <f>IFERROR(__xludf.DUMMYFUNCTION("""COMPUTED_VALUE"""),45545.66666666667)</f>
        <v>45545.66667</v>
      </c>
      <c r="E175" s="1">
        <f>IFERROR(__xludf.DUMMYFUNCTION("""COMPUTED_VALUE"""),1790.77)</f>
        <v>1790.77</v>
      </c>
      <c r="G175" s="2">
        <f>IFERROR(__xludf.DUMMYFUNCTION("""COMPUTED_VALUE"""),45545.66666666667)</f>
        <v>45545.66667</v>
      </c>
      <c r="H175" s="1">
        <f>IFERROR(__xludf.DUMMYFUNCTION("""COMPUTED_VALUE"""),1755.27)</f>
        <v>1755.27</v>
      </c>
      <c r="J175" s="2">
        <f>IFERROR(__xludf.DUMMYFUNCTION("""COMPUTED_VALUE"""),45545.66666666667)</f>
        <v>45545.66667</v>
      </c>
      <c r="K175" s="1">
        <f>IFERROR(__xludf.DUMMYFUNCTION("""COMPUTED_VALUE"""),1768.38)</f>
        <v>1768.38</v>
      </c>
      <c r="M175" s="2">
        <f>IFERROR(__xludf.DUMMYFUNCTION("""COMPUTED_VALUE"""),45545.66666666667)</f>
        <v>45545.66667</v>
      </c>
      <c r="N175" s="1">
        <f>IFERROR(__xludf.DUMMYFUNCTION("""COMPUTED_VALUE"""),1.2977721E7)</f>
        <v>12977721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IFERROR(__xludf.DUMMYFUNCTION("""COMPUTED_VALUE"""),1764.92)</f>
        <v>1764.92</v>
      </c>
      <c r="D176" s="2">
        <f>IFERROR(__xludf.DUMMYFUNCTION("""COMPUTED_VALUE"""),45546.66666666667)</f>
        <v>45546.66667</v>
      </c>
      <c r="E176" s="1">
        <f>IFERROR(__xludf.DUMMYFUNCTION("""COMPUTED_VALUE"""),1786.43)</f>
        <v>1786.43</v>
      </c>
      <c r="G176" s="2">
        <f>IFERROR(__xludf.DUMMYFUNCTION("""COMPUTED_VALUE"""),45546.66666666667)</f>
        <v>45546.66667</v>
      </c>
      <c r="H176" s="1">
        <f>IFERROR(__xludf.DUMMYFUNCTION("""COMPUTED_VALUE"""),1740.01)</f>
        <v>1740.01</v>
      </c>
      <c r="J176" s="2">
        <f>IFERROR(__xludf.DUMMYFUNCTION("""COMPUTED_VALUE"""),45546.66666666667)</f>
        <v>45546.66667</v>
      </c>
      <c r="K176" s="1">
        <f>IFERROR(__xludf.DUMMYFUNCTION("""COMPUTED_VALUE"""),1783.16)</f>
        <v>1783.16</v>
      </c>
      <c r="M176" s="2">
        <f>IFERROR(__xludf.DUMMYFUNCTION("""COMPUTED_VALUE"""),45546.66666666667)</f>
        <v>45546.66667</v>
      </c>
      <c r="N176" s="1">
        <f>IFERROR(__xludf.DUMMYFUNCTION("""COMPUTED_VALUE"""),1.0690912E7)</f>
        <v>10690912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IFERROR(__xludf.DUMMYFUNCTION("""COMPUTED_VALUE"""),1781.9)</f>
        <v>1781.9</v>
      </c>
      <c r="D177" s="2">
        <f>IFERROR(__xludf.DUMMYFUNCTION("""COMPUTED_VALUE"""),45547.66666666667)</f>
        <v>45547.66667</v>
      </c>
      <c r="E177" s="1">
        <f>IFERROR(__xludf.DUMMYFUNCTION("""COMPUTED_VALUE"""),1795.16)</f>
        <v>1795.16</v>
      </c>
      <c r="G177" s="2">
        <f>IFERROR(__xludf.DUMMYFUNCTION("""COMPUTED_VALUE"""),45547.66666666667)</f>
        <v>45547.66667</v>
      </c>
      <c r="H177" s="1">
        <f>IFERROR(__xludf.DUMMYFUNCTION("""COMPUTED_VALUE"""),1769.02)</f>
        <v>1769.02</v>
      </c>
      <c r="J177" s="2">
        <f>IFERROR(__xludf.DUMMYFUNCTION("""COMPUTED_VALUE"""),45547.66666666667)</f>
        <v>45547.66667</v>
      </c>
      <c r="K177" s="1">
        <f>IFERROR(__xludf.DUMMYFUNCTION("""COMPUTED_VALUE"""),1787.46)</f>
        <v>1787.46</v>
      </c>
      <c r="M177" s="2">
        <f>IFERROR(__xludf.DUMMYFUNCTION("""COMPUTED_VALUE"""),45547.66666666667)</f>
        <v>45547.66667</v>
      </c>
      <c r="N177" s="1">
        <f>IFERROR(__xludf.DUMMYFUNCTION("""COMPUTED_VALUE"""),9217652.0)</f>
        <v>9217652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IFERROR(__xludf.DUMMYFUNCTION("""COMPUTED_VALUE"""),1787.7)</f>
        <v>1787.7</v>
      </c>
      <c r="D178" s="2">
        <f>IFERROR(__xludf.DUMMYFUNCTION("""COMPUTED_VALUE"""),45548.66666666667)</f>
        <v>45548.66667</v>
      </c>
      <c r="E178" s="1">
        <f>IFERROR(__xludf.DUMMYFUNCTION("""COMPUTED_VALUE"""),1817.23)</f>
        <v>1817.23</v>
      </c>
      <c r="G178" s="2">
        <f>IFERROR(__xludf.DUMMYFUNCTION("""COMPUTED_VALUE"""),45548.66666666667)</f>
        <v>45548.66667</v>
      </c>
      <c r="H178" s="1">
        <f>IFERROR(__xludf.DUMMYFUNCTION("""COMPUTED_VALUE"""),1785.14)</f>
        <v>1785.14</v>
      </c>
      <c r="J178" s="2">
        <f>IFERROR(__xludf.DUMMYFUNCTION("""COMPUTED_VALUE"""),45548.66666666667)</f>
        <v>45548.66667</v>
      </c>
      <c r="K178" s="1">
        <f>IFERROR(__xludf.DUMMYFUNCTION("""COMPUTED_VALUE"""),1805.15)</f>
        <v>1805.15</v>
      </c>
      <c r="M178" s="2">
        <f>IFERROR(__xludf.DUMMYFUNCTION("""COMPUTED_VALUE"""),45548.66666666667)</f>
        <v>45548.66667</v>
      </c>
      <c r="N178" s="1">
        <f>IFERROR(__xludf.DUMMYFUNCTION("""COMPUTED_VALUE"""),8326145.0)</f>
        <v>8326145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IFERROR(__xludf.DUMMYFUNCTION("""COMPUTED_VALUE"""),1808.33)</f>
        <v>1808.33</v>
      </c>
      <c r="D179" s="2">
        <f>IFERROR(__xludf.DUMMYFUNCTION("""COMPUTED_VALUE"""),45551.66666666667)</f>
        <v>45551.66667</v>
      </c>
      <c r="E179" s="1">
        <f>IFERROR(__xludf.DUMMYFUNCTION("""COMPUTED_VALUE"""),1827.82)</f>
        <v>1827.82</v>
      </c>
      <c r="G179" s="2">
        <f>IFERROR(__xludf.DUMMYFUNCTION("""COMPUTED_VALUE"""),45551.66666666667)</f>
        <v>45551.66667</v>
      </c>
      <c r="H179" s="1">
        <f>IFERROR(__xludf.DUMMYFUNCTION("""COMPUTED_VALUE"""),1797.67)</f>
        <v>1797.67</v>
      </c>
      <c r="J179" s="2">
        <f>IFERROR(__xludf.DUMMYFUNCTION("""COMPUTED_VALUE"""),45551.66666666667)</f>
        <v>45551.66667</v>
      </c>
      <c r="K179" s="1">
        <f>IFERROR(__xludf.DUMMYFUNCTION("""COMPUTED_VALUE"""),1825.06)</f>
        <v>1825.06</v>
      </c>
      <c r="M179" s="2">
        <f>IFERROR(__xludf.DUMMYFUNCTION("""COMPUTED_VALUE"""),45551.66666666667)</f>
        <v>45551.66667</v>
      </c>
      <c r="N179" s="1">
        <f>IFERROR(__xludf.DUMMYFUNCTION("""COMPUTED_VALUE"""),1.2932111E7)</f>
        <v>12932111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IFERROR(__xludf.DUMMYFUNCTION("""COMPUTED_VALUE"""),1826.44)</f>
        <v>1826.44</v>
      </c>
      <c r="D180" s="2">
        <f>IFERROR(__xludf.DUMMYFUNCTION("""COMPUTED_VALUE"""),45552.66666666667)</f>
        <v>45552.66667</v>
      </c>
      <c r="E180" s="1">
        <f>IFERROR(__xludf.DUMMYFUNCTION("""COMPUTED_VALUE"""),1848.0)</f>
        <v>1848</v>
      </c>
      <c r="G180" s="2">
        <f>IFERROR(__xludf.DUMMYFUNCTION("""COMPUTED_VALUE"""),45552.66666666667)</f>
        <v>45552.66667</v>
      </c>
      <c r="H180" s="1">
        <f>IFERROR(__xludf.DUMMYFUNCTION("""COMPUTED_VALUE"""),1826.44)</f>
        <v>1826.44</v>
      </c>
      <c r="J180" s="2">
        <f>IFERROR(__xludf.DUMMYFUNCTION("""COMPUTED_VALUE"""),45552.66666666667)</f>
        <v>45552.66667</v>
      </c>
      <c r="K180" s="1">
        <f>IFERROR(__xludf.DUMMYFUNCTION("""COMPUTED_VALUE"""),1838.63)</f>
        <v>1838.63</v>
      </c>
      <c r="M180" s="2">
        <f>IFERROR(__xludf.DUMMYFUNCTION("""COMPUTED_VALUE"""),45552.66666666667)</f>
        <v>45552.66667</v>
      </c>
      <c r="N180" s="1">
        <f>IFERROR(__xludf.DUMMYFUNCTION("""COMPUTED_VALUE"""),1.0864627E7)</f>
        <v>10864627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IFERROR(__xludf.DUMMYFUNCTION("""COMPUTED_VALUE"""),1851.02)</f>
        <v>1851.02</v>
      </c>
      <c r="D181" s="2">
        <f>IFERROR(__xludf.DUMMYFUNCTION("""COMPUTED_VALUE"""),45553.66666666667)</f>
        <v>45553.66667</v>
      </c>
      <c r="E181" s="1">
        <f>IFERROR(__xludf.DUMMYFUNCTION("""COMPUTED_VALUE"""),1875.69)</f>
        <v>1875.69</v>
      </c>
      <c r="G181" s="2">
        <f>IFERROR(__xludf.DUMMYFUNCTION("""COMPUTED_VALUE"""),45553.66666666667)</f>
        <v>45553.66667</v>
      </c>
      <c r="H181" s="1">
        <f>IFERROR(__xludf.DUMMYFUNCTION("""COMPUTED_VALUE"""),1842.68)</f>
        <v>1842.68</v>
      </c>
      <c r="J181" s="2">
        <f>IFERROR(__xludf.DUMMYFUNCTION("""COMPUTED_VALUE"""),45553.66666666667)</f>
        <v>45553.66667</v>
      </c>
      <c r="K181" s="1">
        <f>IFERROR(__xludf.DUMMYFUNCTION("""COMPUTED_VALUE"""),1848.55)</f>
        <v>1848.55</v>
      </c>
      <c r="M181" s="2">
        <f>IFERROR(__xludf.DUMMYFUNCTION("""COMPUTED_VALUE"""),45553.66666666667)</f>
        <v>45553.66667</v>
      </c>
      <c r="N181" s="1">
        <f>IFERROR(__xludf.DUMMYFUNCTION("""COMPUTED_VALUE"""),1.1163447E7)</f>
        <v>11163447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IFERROR(__xludf.DUMMYFUNCTION("""COMPUTED_VALUE"""),1858.61)</f>
        <v>1858.61</v>
      </c>
      <c r="D182" s="2">
        <f>IFERROR(__xludf.DUMMYFUNCTION("""COMPUTED_VALUE"""),45554.66666666667)</f>
        <v>45554.66667</v>
      </c>
      <c r="E182" s="1">
        <f>IFERROR(__xludf.DUMMYFUNCTION("""COMPUTED_VALUE"""),1893.69)</f>
        <v>1893.69</v>
      </c>
      <c r="G182" s="2">
        <f>IFERROR(__xludf.DUMMYFUNCTION("""COMPUTED_VALUE"""),45554.66666666667)</f>
        <v>45554.66667</v>
      </c>
      <c r="H182" s="1">
        <f>IFERROR(__xludf.DUMMYFUNCTION("""COMPUTED_VALUE"""),1818.21)</f>
        <v>1818.21</v>
      </c>
      <c r="J182" s="2">
        <f>IFERROR(__xludf.DUMMYFUNCTION("""COMPUTED_VALUE"""),45554.66666666667)</f>
        <v>45554.66667</v>
      </c>
      <c r="K182" s="1">
        <f>IFERROR(__xludf.DUMMYFUNCTION("""COMPUTED_VALUE"""),1826.41)</f>
        <v>1826.41</v>
      </c>
      <c r="M182" s="2">
        <f>IFERROR(__xludf.DUMMYFUNCTION("""COMPUTED_VALUE"""),45554.66666666667)</f>
        <v>45554.66667</v>
      </c>
      <c r="N182" s="1">
        <f>IFERROR(__xludf.DUMMYFUNCTION("""COMPUTED_VALUE"""),2.7083634E7)</f>
        <v>27083634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IFERROR(__xludf.DUMMYFUNCTION("""COMPUTED_VALUE"""),1814.38)</f>
        <v>1814.38</v>
      </c>
      <c r="D183" s="2">
        <f>IFERROR(__xludf.DUMMYFUNCTION("""COMPUTED_VALUE"""),45555.66666666667)</f>
        <v>45555.66667</v>
      </c>
      <c r="E183" s="1">
        <f>IFERROR(__xludf.DUMMYFUNCTION("""COMPUTED_VALUE"""),1935.85)</f>
        <v>1935.85</v>
      </c>
      <c r="G183" s="2">
        <f>IFERROR(__xludf.DUMMYFUNCTION("""COMPUTED_VALUE"""),45555.66666666667)</f>
        <v>45555.66667</v>
      </c>
      <c r="H183" s="1">
        <f>IFERROR(__xludf.DUMMYFUNCTION("""COMPUTED_VALUE"""),1814.38)</f>
        <v>1814.38</v>
      </c>
      <c r="J183" s="2">
        <f>IFERROR(__xludf.DUMMYFUNCTION("""COMPUTED_VALUE"""),45555.66666666667)</f>
        <v>45555.66667</v>
      </c>
      <c r="K183" s="1">
        <f>IFERROR(__xludf.DUMMYFUNCTION("""COMPUTED_VALUE"""),1915.83)</f>
        <v>1915.83</v>
      </c>
      <c r="M183" s="2">
        <f>IFERROR(__xludf.DUMMYFUNCTION("""COMPUTED_VALUE"""),45555.66666666667)</f>
        <v>45555.66667</v>
      </c>
      <c r="N183" s="1">
        <f>IFERROR(__xludf.DUMMYFUNCTION("""COMPUTED_VALUE"""),6.6218078E7)</f>
        <v>66218078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IFERROR(__xludf.DUMMYFUNCTION("""COMPUTED_VALUE"""),1899.74)</f>
        <v>1899.74</v>
      </c>
      <c r="D184" s="2">
        <f>IFERROR(__xludf.DUMMYFUNCTION("""COMPUTED_VALUE"""),45558.66666666667)</f>
        <v>45558.66667</v>
      </c>
      <c r="E184" s="1">
        <f>IFERROR(__xludf.DUMMYFUNCTION("""COMPUTED_VALUE"""),1926.1)</f>
        <v>1926.1</v>
      </c>
      <c r="G184" s="2">
        <f>IFERROR(__xludf.DUMMYFUNCTION("""COMPUTED_VALUE"""),45558.66666666667)</f>
        <v>45558.66667</v>
      </c>
      <c r="H184" s="1">
        <f>IFERROR(__xludf.DUMMYFUNCTION("""COMPUTED_VALUE"""),1892.63)</f>
        <v>1892.63</v>
      </c>
      <c r="J184" s="2">
        <f>IFERROR(__xludf.DUMMYFUNCTION("""COMPUTED_VALUE"""),45558.66666666667)</f>
        <v>45558.66667</v>
      </c>
      <c r="K184" s="1">
        <f>IFERROR(__xludf.DUMMYFUNCTION("""COMPUTED_VALUE"""),1921.67)</f>
        <v>1921.67</v>
      </c>
      <c r="M184" s="2">
        <f>IFERROR(__xludf.DUMMYFUNCTION("""COMPUTED_VALUE"""),45558.66666666667)</f>
        <v>45558.66667</v>
      </c>
      <c r="N184" s="1">
        <f>IFERROR(__xludf.DUMMYFUNCTION("""COMPUTED_VALUE"""),2.3412962E7)</f>
        <v>23412962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IFERROR(__xludf.DUMMYFUNCTION("""COMPUTED_VALUE"""),1945.42)</f>
        <v>1945.42</v>
      </c>
      <c r="D185" s="2">
        <f>IFERROR(__xludf.DUMMYFUNCTION("""COMPUTED_VALUE"""),45559.66666666667)</f>
        <v>45559.66667</v>
      </c>
      <c r="E185" s="1">
        <f>IFERROR(__xludf.DUMMYFUNCTION("""COMPUTED_VALUE"""),1963.74)</f>
        <v>1963.74</v>
      </c>
      <c r="G185" s="2">
        <f>IFERROR(__xludf.DUMMYFUNCTION("""COMPUTED_VALUE"""),45559.66666666667)</f>
        <v>45559.66667</v>
      </c>
      <c r="H185" s="1">
        <f>IFERROR(__xludf.DUMMYFUNCTION("""COMPUTED_VALUE"""),1932.68)</f>
        <v>1932.68</v>
      </c>
      <c r="J185" s="2">
        <f>IFERROR(__xludf.DUMMYFUNCTION("""COMPUTED_VALUE"""),45559.66666666667)</f>
        <v>45559.66667</v>
      </c>
      <c r="K185" s="1">
        <f>IFERROR(__xludf.DUMMYFUNCTION("""COMPUTED_VALUE"""),1946.46)</f>
        <v>1946.46</v>
      </c>
      <c r="M185" s="2">
        <f>IFERROR(__xludf.DUMMYFUNCTION("""COMPUTED_VALUE"""),45559.66666666667)</f>
        <v>45559.66667</v>
      </c>
      <c r="N185" s="1">
        <f>IFERROR(__xludf.DUMMYFUNCTION("""COMPUTED_VALUE"""),2.5978335E7)</f>
        <v>25978335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IFERROR(__xludf.DUMMYFUNCTION("""COMPUTED_VALUE"""),1949.65)</f>
        <v>1949.65</v>
      </c>
      <c r="D186" s="2">
        <f>IFERROR(__xludf.DUMMYFUNCTION("""COMPUTED_VALUE"""),45560.66666666667)</f>
        <v>45560.66667</v>
      </c>
      <c r="E186" s="1">
        <f>IFERROR(__xludf.DUMMYFUNCTION("""COMPUTED_VALUE"""),1958.75)</f>
        <v>1958.75</v>
      </c>
      <c r="G186" s="2">
        <f>IFERROR(__xludf.DUMMYFUNCTION("""COMPUTED_VALUE"""),45560.66666666667)</f>
        <v>45560.66667</v>
      </c>
      <c r="H186" s="1">
        <f>IFERROR(__xludf.DUMMYFUNCTION("""COMPUTED_VALUE"""),1943.65)</f>
        <v>1943.65</v>
      </c>
      <c r="J186" s="2">
        <f>IFERROR(__xludf.DUMMYFUNCTION("""COMPUTED_VALUE"""),45560.66666666667)</f>
        <v>45560.66667</v>
      </c>
      <c r="K186" s="1">
        <f>IFERROR(__xludf.DUMMYFUNCTION("""COMPUTED_VALUE"""),1954.77)</f>
        <v>1954.77</v>
      </c>
      <c r="M186" s="2">
        <f>IFERROR(__xludf.DUMMYFUNCTION("""COMPUTED_VALUE"""),45560.66666666667)</f>
        <v>45560.66667</v>
      </c>
      <c r="N186" s="1">
        <f>IFERROR(__xludf.DUMMYFUNCTION("""COMPUTED_VALUE"""),1.6720181E7)</f>
        <v>16720181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IFERROR(__xludf.DUMMYFUNCTION("""COMPUTED_VALUE"""),1998.93)</f>
        <v>1998.93</v>
      </c>
      <c r="D187" s="2">
        <f>IFERROR(__xludf.DUMMYFUNCTION("""COMPUTED_VALUE"""),45561.66666666667)</f>
        <v>45561.66667</v>
      </c>
      <c r="E187" s="1">
        <f>IFERROR(__xludf.DUMMYFUNCTION("""COMPUTED_VALUE"""),2012.37)</f>
        <v>2012.37</v>
      </c>
      <c r="G187" s="2">
        <f>IFERROR(__xludf.DUMMYFUNCTION("""COMPUTED_VALUE"""),45561.66666666667)</f>
        <v>45561.66667</v>
      </c>
      <c r="H187" s="1">
        <f>IFERROR(__xludf.DUMMYFUNCTION("""COMPUTED_VALUE"""),1978.76)</f>
        <v>1978.76</v>
      </c>
      <c r="J187" s="2">
        <f>IFERROR(__xludf.DUMMYFUNCTION("""COMPUTED_VALUE"""),45561.66666666667)</f>
        <v>45561.66667</v>
      </c>
      <c r="K187" s="1">
        <f>IFERROR(__xludf.DUMMYFUNCTION("""COMPUTED_VALUE"""),1992.77)</f>
        <v>1992.77</v>
      </c>
      <c r="M187" s="2">
        <f>IFERROR(__xludf.DUMMYFUNCTION("""COMPUTED_VALUE"""),45561.66666666667)</f>
        <v>45561.66667</v>
      </c>
      <c r="N187" s="1">
        <f>IFERROR(__xludf.DUMMYFUNCTION("""COMPUTED_VALUE"""),1.8836682E7)</f>
        <v>18836682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IFERROR(__xludf.DUMMYFUNCTION("""COMPUTED_VALUE"""),1997.05)</f>
        <v>1997.05</v>
      </c>
      <c r="D188" s="2">
        <f>IFERROR(__xludf.DUMMYFUNCTION("""COMPUTED_VALUE"""),45562.66666666667)</f>
        <v>45562.66667</v>
      </c>
      <c r="E188" s="1">
        <f>IFERROR(__xludf.DUMMYFUNCTION("""COMPUTED_VALUE"""),2009.71)</f>
        <v>2009.71</v>
      </c>
      <c r="G188" s="2">
        <f>IFERROR(__xludf.DUMMYFUNCTION("""COMPUTED_VALUE"""),45562.66666666667)</f>
        <v>45562.66667</v>
      </c>
      <c r="H188" s="1">
        <f>IFERROR(__xludf.DUMMYFUNCTION("""COMPUTED_VALUE"""),1991.12)</f>
        <v>1991.12</v>
      </c>
      <c r="J188" s="2">
        <f>IFERROR(__xludf.DUMMYFUNCTION("""COMPUTED_VALUE"""),45562.66666666667)</f>
        <v>45562.66667</v>
      </c>
      <c r="K188" s="1">
        <f>IFERROR(__xludf.DUMMYFUNCTION("""COMPUTED_VALUE"""),1994.19)</f>
        <v>1994.19</v>
      </c>
      <c r="M188" s="2">
        <f>IFERROR(__xludf.DUMMYFUNCTION("""COMPUTED_VALUE"""),45562.66666666667)</f>
        <v>45562.66667</v>
      </c>
      <c r="N188" s="1">
        <f>IFERROR(__xludf.DUMMYFUNCTION("""COMPUTED_VALUE"""),1.2578313E7)</f>
        <v>12578313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IFERROR(__xludf.DUMMYFUNCTION("""COMPUTED_VALUE"""),1991.77)</f>
        <v>1991.77</v>
      </c>
      <c r="D189" s="2">
        <f>IFERROR(__xludf.DUMMYFUNCTION("""COMPUTED_VALUE"""),45565.66666666667)</f>
        <v>45565.66667</v>
      </c>
      <c r="E189" s="1">
        <f>IFERROR(__xludf.DUMMYFUNCTION("""COMPUTED_VALUE"""),1994.74)</f>
        <v>1994.74</v>
      </c>
      <c r="G189" s="2">
        <f>IFERROR(__xludf.DUMMYFUNCTION("""COMPUTED_VALUE"""),45565.66666666667)</f>
        <v>45565.66667</v>
      </c>
      <c r="H189" s="1">
        <f>IFERROR(__xludf.DUMMYFUNCTION("""COMPUTED_VALUE"""),1958.34)</f>
        <v>1958.34</v>
      </c>
      <c r="J189" s="2">
        <f>IFERROR(__xludf.DUMMYFUNCTION("""COMPUTED_VALUE"""),45565.66666666667)</f>
        <v>45565.66667</v>
      </c>
      <c r="K189" s="1">
        <f>IFERROR(__xludf.DUMMYFUNCTION("""COMPUTED_VALUE"""),1975.21)</f>
        <v>1975.21</v>
      </c>
      <c r="M189" s="2">
        <f>IFERROR(__xludf.DUMMYFUNCTION("""COMPUTED_VALUE"""),45565.66666666667)</f>
        <v>45565.66667</v>
      </c>
      <c r="N189" s="1">
        <f>IFERROR(__xludf.DUMMYFUNCTION("""COMPUTED_VALUE"""),1.6506593E7)</f>
        <v>16506593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IFERROR(__xludf.DUMMYFUNCTION("""COMPUTED_VALUE"""),1974.58)</f>
        <v>1974.58</v>
      </c>
      <c r="D190" s="2">
        <f>IFERROR(__xludf.DUMMYFUNCTION("""COMPUTED_VALUE"""),45566.66666666667)</f>
        <v>45566.66667</v>
      </c>
      <c r="E190" s="1">
        <f>IFERROR(__xludf.DUMMYFUNCTION("""COMPUTED_VALUE"""),1987.23)</f>
        <v>1987.23</v>
      </c>
      <c r="G190" s="2">
        <f>IFERROR(__xludf.DUMMYFUNCTION("""COMPUTED_VALUE"""),45566.66666666667)</f>
        <v>45566.66667</v>
      </c>
      <c r="H190" s="1">
        <f>IFERROR(__xludf.DUMMYFUNCTION("""COMPUTED_VALUE"""),1955.78)</f>
        <v>1955.78</v>
      </c>
      <c r="J190" s="2">
        <f>IFERROR(__xludf.DUMMYFUNCTION("""COMPUTED_VALUE"""),45566.66666666667)</f>
        <v>45566.66667</v>
      </c>
      <c r="K190" s="1">
        <f>IFERROR(__xludf.DUMMYFUNCTION("""COMPUTED_VALUE"""),1976.65)</f>
        <v>1976.65</v>
      </c>
      <c r="M190" s="2">
        <f>IFERROR(__xludf.DUMMYFUNCTION("""COMPUTED_VALUE"""),45566.66666666667)</f>
        <v>45566.66667</v>
      </c>
      <c r="N190" s="1">
        <f>IFERROR(__xludf.DUMMYFUNCTION("""COMPUTED_VALUE"""),2.3177129E7)</f>
        <v>23177129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IFERROR(__xludf.DUMMYFUNCTION("""COMPUTED_VALUE"""),1969.37)</f>
        <v>1969.37</v>
      </c>
      <c r="D191" s="2">
        <f>IFERROR(__xludf.DUMMYFUNCTION("""COMPUTED_VALUE"""),45567.66666666667)</f>
        <v>45567.66667</v>
      </c>
      <c r="E191" s="1">
        <f>IFERROR(__xludf.DUMMYFUNCTION("""COMPUTED_VALUE"""),1969.37)</f>
        <v>1969.37</v>
      </c>
      <c r="G191" s="2">
        <f>IFERROR(__xludf.DUMMYFUNCTION("""COMPUTED_VALUE"""),45567.66666666667)</f>
        <v>45567.66667</v>
      </c>
      <c r="H191" s="1">
        <f>IFERROR(__xludf.DUMMYFUNCTION("""COMPUTED_VALUE"""),1853.17)</f>
        <v>1853.17</v>
      </c>
      <c r="J191" s="2">
        <f>IFERROR(__xludf.DUMMYFUNCTION("""COMPUTED_VALUE"""),45567.66666666667)</f>
        <v>45567.66667</v>
      </c>
      <c r="K191" s="1">
        <f>IFERROR(__xludf.DUMMYFUNCTION("""COMPUTED_VALUE"""),1882.33)</f>
        <v>1882.33</v>
      </c>
      <c r="M191" s="2">
        <f>IFERROR(__xludf.DUMMYFUNCTION("""COMPUTED_VALUE"""),45567.66666666667)</f>
        <v>45567.66667</v>
      </c>
      <c r="N191" s="1">
        <f>IFERROR(__xludf.DUMMYFUNCTION("""COMPUTED_VALUE"""),3.7388454E7)</f>
        <v>37388454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IFERROR(__xludf.DUMMYFUNCTION("""COMPUTED_VALUE"""),1877.47)</f>
        <v>1877.47</v>
      </c>
      <c r="D192" s="2">
        <f>IFERROR(__xludf.DUMMYFUNCTION("""COMPUTED_VALUE"""),45568.66666666667)</f>
        <v>45568.66667</v>
      </c>
      <c r="E192" s="1">
        <f>IFERROR(__xludf.DUMMYFUNCTION("""COMPUTED_VALUE"""),1889.34)</f>
        <v>1889.34</v>
      </c>
      <c r="G192" s="2">
        <f>IFERROR(__xludf.DUMMYFUNCTION("""COMPUTED_VALUE"""),45568.66666666667)</f>
        <v>45568.66667</v>
      </c>
      <c r="H192" s="1">
        <f>IFERROR(__xludf.DUMMYFUNCTION("""COMPUTED_VALUE"""),1858.52)</f>
        <v>1858.52</v>
      </c>
      <c r="J192" s="2">
        <f>IFERROR(__xludf.DUMMYFUNCTION("""COMPUTED_VALUE"""),45568.66666666667)</f>
        <v>45568.66667</v>
      </c>
      <c r="K192" s="1">
        <f>IFERROR(__xludf.DUMMYFUNCTION("""COMPUTED_VALUE"""),1860.2)</f>
        <v>1860.2</v>
      </c>
      <c r="M192" s="2">
        <f>IFERROR(__xludf.DUMMYFUNCTION("""COMPUTED_VALUE"""),45568.66666666667)</f>
        <v>45568.66667</v>
      </c>
      <c r="N192" s="1">
        <f>IFERROR(__xludf.DUMMYFUNCTION("""COMPUTED_VALUE"""),2.164992E7)</f>
        <v>21649920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IFERROR(__xludf.DUMMYFUNCTION("""COMPUTED_VALUE"""),1865.47)</f>
        <v>1865.47</v>
      </c>
      <c r="D193" s="2">
        <f>IFERROR(__xludf.DUMMYFUNCTION("""COMPUTED_VALUE"""),45569.66666666667)</f>
        <v>45569.66667</v>
      </c>
      <c r="E193" s="1">
        <f>IFERROR(__xludf.DUMMYFUNCTION("""COMPUTED_VALUE"""),1905.69)</f>
        <v>1905.69</v>
      </c>
      <c r="G193" s="2">
        <f>IFERROR(__xludf.DUMMYFUNCTION("""COMPUTED_VALUE"""),45569.66666666667)</f>
        <v>45569.66667</v>
      </c>
      <c r="H193" s="1">
        <f>IFERROR(__xludf.DUMMYFUNCTION("""COMPUTED_VALUE"""),1865.47)</f>
        <v>1865.47</v>
      </c>
      <c r="J193" s="2">
        <f>IFERROR(__xludf.DUMMYFUNCTION("""COMPUTED_VALUE"""),45569.66666666667)</f>
        <v>45569.66667</v>
      </c>
      <c r="K193" s="1">
        <f>IFERROR(__xludf.DUMMYFUNCTION("""COMPUTED_VALUE"""),1892.15)</f>
        <v>1892.15</v>
      </c>
      <c r="M193" s="2">
        <f>IFERROR(__xludf.DUMMYFUNCTION("""COMPUTED_VALUE"""),45569.66666666667)</f>
        <v>45569.66667</v>
      </c>
      <c r="N193" s="1">
        <f>IFERROR(__xludf.DUMMYFUNCTION("""COMPUTED_VALUE"""),1.6123606E7)</f>
        <v>16123606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IFERROR(__xludf.DUMMYFUNCTION("""COMPUTED_VALUE"""),1886.98)</f>
        <v>1886.98</v>
      </c>
      <c r="D194" s="2">
        <f>IFERROR(__xludf.DUMMYFUNCTION("""COMPUTED_VALUE"""),45572.66666666667)</f>
        <v>45572.66667</v>
      </c>
      <c r="E194" s="1">
        <f>IFERROR(__xludf.DUMMYFUNCTION("""COMPUTED_VALUE"""),1889.79)</f>
        <v>1889.79</v>
      </c>
      <c r="G194" s="2">
        <f>IFERROR(__xludf.DUMMYFUNCTION("""COMPUTED_VALUE"""),45572.66666666667)</f>
        <v>45572.66667</v>
      </c>
      <c r="H194" s="1">
        <f>IFERROR(__xludf.DUMMYFUNCTION("""COMPUTED_VALUE"""),1827.26)</f>
        <v>1827.26</v>
      </c>
      <c r="J194" s="2">
        <f>IFERROR(__xludf.DUMMYFUNCTION("""COMPUTED_VALUE"""),45572.66666666667)</f>
        <v>45572.66667</v>
      </c>
      <c r="K194" s="1">
        <f>IFERROR(__xludf.DUMMYFUNCTION("""COMPUTED_VALUE"""),1844.72)</f>
        <v>1844.72</v>
      </c>
      <c r="M194" s="2">
        <f>IFERROR(__xludf.DUMMYFUNCTION("""COMPUTED_VALUE"""),45572.66666666667)</f>
        <v>45572.66667</v>
      </c>
      <c r="N194" s="1">
        <f>IFERROR(__xludf.DUMMYFUNCTION("""COMPUTED_VALUE"""),1.7896182E7)</f>
        <v>17896182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IFERROR(__xludf.DUMMYFUNCTION("""COMPUTED_VALUE"""),1846.61)</f>
        <v>1846.61</v>
      </c>
      <c r="D195" s="2">
        <f>IFERROR(__xludf.DUMMYFUNCTION("""COMPUTED_VALUE"""),45573.66666666667)</f>
        <v>45573.66667</v>
      </c>
      <c r="E195" s="1">
        <f>IFERROR(__xludf.DUMMYFUNCTION("""COMPUTED_VALUE"""),1857.5)</f>
        <v>1857.5</v>
      </c>
      <c r="G195" s="2">
        <f>IFERROR(__xludf.DUMMYFUNCTION("""COMPUTED_VALUE"""),45573.66666666667)</f>
        <v>45573.66667</v>
      </c>
      <c r="H195" s="1">
        <f>IFERROR(__xludf.DUMMYFUNCTION("""COMPUTED_VALUE"""),1833.63)</f>
        <v>1833.63</v>
      </c>
      <c r="J195" s="2">
        <f>IFERROR(__xludf.DUMMYFUNCTION("""COMPUTED_VALUE"""),45573.66666666667)</f>
        <v>45573.66667</v>
      </c>
      <c r="K195" s="1">
        <f>IFERROR(__xludf.DUMMYFUNCTION("""COMPUTED_VALUE"""),1849.0)</f>
        <v>1849</v>
      </c>
      <c r="M195" s="2">
        <f>IFERROR(__xludf.DUMMYFUNCTION("""COMPUTED_VALUE"""),45573.66666666667)</f>
        <v>45573.66667</v>
      </c>
      <c r="N195" s="1">
        <f>IFERROR(__xludf.DUMMYFUNCTION("""COMPUTED_VALUE"""),1.4578392E7)</f>
        <v>14578392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IFERROR(__xludf.DUMMYFUNCTION("""COMPUTED_VALUE"""),1849.44)</f>
        <v>1849.44</v>
      </c>
      <c r="D196" s="2">
        <f>IFERROR(__xludf.DUMMYFUNCTION("""COMPUTED_VALUE"""),45574.66666666667)</f>
        <v>45574.66667</v>
      </c>
      <c r="E196" s="1">
        <f>IFERROR(__xludf.DUMMYFUNCTION("""COMPUTED_VALUE"""),1882.87)</f>
        <v>1882.87</v>
      </c>
      <c r="G196" s="2">
        <f>IFERROR(__xludf.DUMMYFUNCTION("""COMPUTED_VALUE"""),45574.66666666667)</f>
        <v>45574.66667</v>
      </c>
      <c r="H196" s="1">
        <f>IFERROR(__xludf.DUMMYFUNCTION("""COMPUTED_VALUE"""),1849.44)</f>
        <v>1849.44</v>
      </c>
      <c r="J196" s="2">
        <f>IFERROR(__xludf.DUMMYFUNCTION("""COMPUTED_VALUE"""),45574.66666666667)</f>
        <v>45574.66667</v>
      </c>
      <c r="K196" s="1">
        <f>IFERROR(__xludf.DUMMYFUNCTION("""COMPUTED_VALUE"""),1872.39)</f>
        <v>1872.39</v>
      </c>
      <c r="M196" s="2">
        <f>IFERROR(__xludf.DUMMYFUNCTION("""COMPUTED_VALUE"""),45574.66666666667)</f>
        <v>45574.66667</v>
      </c>
      <c r="N196" s="1">
        <f>IFERROR(__xludf.DUMMYFUNCTION("""COMPUTED_VALUE"""),1.5299348E7)</f>
        <v>15299348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IFERROR(__xludf.DUMMYFUNCTION("""COMPUTED_VALUE"""),1885.31)</f>
        <v>1885.31</v>
      </c>
      <c r="D197" s="2">
        <f>IFERROR(__xludf.DUMMYFUNCTION("""COMPUTED_VALUE"""),45575.66666666667)</f>
        <v>45575.66667</v>
      </c>
      <c r="E197" s="1">
        <f>IFERROR(__xludf.DUMMYFUNCTION("""COMPUTED_VALUE"""),1886.11)</f>
        <v>1886.11</v>
      </c>
      <c r="G197" s="2">
        <f>IFERROR(__xludf.DUMMYFUNCTION("""COMPUTED_VALUE"""),45575.66666666667)</f>
        <v>45575.66667</v>
      </c>
      <c r="H197" s="1">
        <f>IFERROR(__xludf.DUMMYFUNCTION("""COMPUTED_VALUE"""),1860.74)</f>
        <v>1860.74</v>
      </c>
      <c r="J197" s="2">
        <f>IFERROR(__xludf.DUMMYFUNCTION("""COMPUTED_VALUE"""),45575.66666666667)</f>
        <v>45575.66667</v>
      </c>
      <c r="K197" s="1">
        <f>IFERROR(__xludf.DUMMYFUNCTION("""COMPUTED_VALUE"""),1865.63)</f>
        <v>1865.63</v>
      </c>
      <c r="M197" s="2">
        <f>IFERROR(__xludf.DUMMYFUNCTION("""COMPUTED_VALUE"""),45575.66666666667)</f>
        <v>45575.66667</v>
      </c>
      <c r="N197" s="1">
        <f>IFERROR(__xludf.DUMMYFUNCTION("""COMPUTED_VALUE"""),1.194121E7)</f>
        <v>11941210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IFERROR(__xludf.DUMMYFUNCTION("""COMPUTED_VALUE"""),1862.05)</f>
        <v>1862.05</v>
      </c>
      <c r="D198" s="2">
        <f>IFERROR(__xludf.DUMMYFUNCTION("""COMPUTED_VALUE"""),45576.66666666667)</f>
        <v>45576.66667</v>
      </c>
      <c r="E198" s="1">
        <f>IFERROR(__xludf.DUMMYFUNCTION("""COMPUTED_VALUE"""),1876.65)</f>
        <v>1876.65</v>
      </c>
      <c r="G198" s="2">
        <f>IFERROR(__xludf.DUMMYFUNCTION("""COMPUTED_VALUE"""),45576.66666666667)</f>
        <v>45576.66667</v>
      </c>
      <c r="H198" s="1">
        <f>IFERROR(__xludf.DUMMYFUNCTION("""COMPUTED_VALUE"""),1850.09)</f>
        <v>1850.09</v>
      </c>
      <c r="J198" s="2">
        <f>IFERROR(__xludf.DUMMYFUNCTION("""COMPUTED_VALUE"""),45576.66666666667)</f>
        <v>45576.66667</v>
      </c>
      <c r="K198" s="1">
        <f>IFERROR(__xludf.DUMMYFUNCTION("""COMPUTED_VALUE"""),1875.61)</f>
        <v>1875.61</v>
      </c>
      <c r="M198" s="2">
        <f>IFERROR(__xludf.DUMMYFUNCTION("""COMPUTED_VALUE"""),45576.66666666667)</f>
        <v>45576.66667</v>
      </c>
      <c r="N198" s="1">
        <f>IFERROR(__xludf.DUMMYFUNCTION("""COMPUTED_VALUE"""),1.3407167E7)</f>
        <v>13407167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IFERROR(__xludf.DUMMYFUNCTION("""COMPUTED_VALUE"""),1875.59)</f>
        <v>1875.59</v>
      </c>
      <c r="D199" s="2">
        <f>IFERROR(__xludf.DUMMYFUNCTION("""COMPUTED_VALUE"""),45579.66666666667)</f>
        <v>45579.66667</v>
      </c>
      <c r="E199" s="1">
        <f>IFERROR(__xludf.DUMMYFUNCTION("""COMPUTED_VALUE"""),1875.59)</f>
        <v>1875.59</v>
      </c>
      <c r="G199" s="2">
        <f>IFERROR(__xludf.DUMMYFUNCTION("""COMPUTED_VALUE"""),45579.66666666667)</f>
        <v>45579.66667</v>
      </c>
      <c r="H199" s="1">
        <f>IFERROR(__xludf.DUMMYFUNCTION("""COMPUTED_VALUE"""),1849.42)</f>
        <v>1849.42</v>
      </c>
      <c r="J199" s="2">
        <f>IFERROR(__xludf.DUMMYFUNCTION("""COMPUTED_VALUE"""),45579.66666666667)</f>
        <v>45579.66667</v>
      </c>
      <c r="K199" s="1">
        <f>IFERROR(__xludf.DUMMYFUNCTION("""COMPUTED_VALUE"""),1861.3)</f>
        <v>1861.3</v>
      </c>
      <c r="M199" s="2">
        <f>IFERROR(__xludf.DUMMYFUNCTION("""COMPUTED_VALUE"""),45579.66666666667)</f>
        <v>45579.66667</v>
      </c>
      <c r="N199" s="1">
        <f>IFERROR(__xludf.DUMMYFUNCTION("""COMPUTED_VALUE"""),1.302442E7)</f>
        <v>13024420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IFERROR(__xludf.DUMMYFUNCTION("""COMPUTED_VALUE"""),1850.9)</f>
        <v>1850.9</v>
      </c>
      <c r="D200" s="2">
        <f>IFERROR(__xludf.DUMMYFUNCTION("""COMPUTED_VALUE"""),45580.66666666667)</f>
        <v>45580.66667</v>
      </c>
      <c r="E200" s="1">
        <f>IFERROR(__xludf.DUMMYFUNCTION("""COMPUTED_VALUE"""),1886.02)</f>
        <v>1886.02</v>
      </c>
      <c r="G200" s="2">
        <f>IFERROR(__xludf.DUMMYFUNCTION("""COMPUTED_VALUE"""),45580.66666666667)</f>
        <v>45580.66667</v>
      </c>
      <c r="H200" s="1">
        <f>IFERROR(__xludf.DUMMYFUNCTION("""COMPUTED_VALUE"""),1850.9)</f>
        <v>1850.9</v>
      </c>
      <c r="J200" s="2">
        <f>IFERROR(__xludf.DUMMYFUNCTION("""COMPUTED_VALUE"""),45580.66666666667)</f>
        <v>45580.66667</v>
      </c>
      <c r="K200" s="1">
        <f>IFERROR(__xludf.DUMMYFUNCTION("""COMPUTED_VALUE"""),1869.3)</f>
        <v>1869.3</v>
      </c>
      <c r="M200" s="2">
        <f>IFERROR(__xludf.DUMMYFUNCTION("""COMPUTED_VALUE"""),45580.66666666667)</f>
        <v>45580.66667</v>
      </c>
      <c r="N200" s="1">
        <f>IFERROR(__xludf.DUMMYFUNCTION("""COMPUTED_VALUE"""),1.6647216E7)</f>
        <v>16647216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IFERROR(__xludf.DUMMYFUNCTION("""COMPUTED_VALUE"""),1875.14)</f>
        <v>1875.14</v>
      </c>
      <c r="D201" s="2">
        <f>IFERROR(__xludf.DUMMYFUNCTION("""COMPUTED_VALUE"""),45581.66666666667)</f>
        <v>45581.66667</v>
      </c>
      <c r="E201" s="1">
        <f>IFERROR(__xludf.DUMMYFUNCTION("""COMPUTED_VALUE"""),1896.2)</f>
        <v>1896.2</v>
      </c>
      <c r="G201" s="2">
        <f>IFERROR(__xludf.DUMMYFUNCTION("""COMPUTED_VALUE"""),45581.66666666667)</f>
        <v>45581.66667</v>
      </c>
      <c r="H201" s="1">
        <f>IFERROR(__xludf.DUMMYFUNCTION("""COMPUTED_VALUE"""),1874.36)</f>
        <v>1874.36</v>
      </c>
      <c r="J201" s="2">
        <f>IFERROR(__xludf.DUMMYFUNCTION("""COMPUTED_VALUE"""),45581.66666666667)</f>
        <v>45581.66667</v>
      </c>
      <c r="K201" s="1">
        <f>IFERROR(__xludf.DUMMYFUNCTION("""COMPUTED_VALUE"""),1893.96)</f>
        <v>1893.96</v>
      </c>
      <c r="M201" s="2">
        <f>IFERROR(__xludf.DUMMYFUNCTION("""COMPUTED_VALUE"""),45581.66666666667)</f>
        <v>45581.66667</v>
      </c>
      <c r="N201" s="1">
        <f>IFERROR(__xludf.DUMMYFUNCTION("""COMPUTED_VALUE"""),1.6378759E7)</f>
        <v>16378759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IFERROR(__xludf.DUMMYFUNCTION("""COMPUTED_VALUE"""),1896.57)</f>
        <v>1896.57</v>
      </c>
      <c r="D202" s="2">
        <f>IFERROR(__xludf.DUMMYFUNCTION("""COMPUTED_VALUE"""),45582.66666666667)</f>
        <v>45582.66667</v>
      </c>
      <c r="E202" s="1">
        <f>IFERROR(__xludf.DUMMYFUNCTION("""COMPUTED_VALUE"""),1908.65)</f>
        <v>1908.65</v>
      </c>
      <c r="G202" s="2">
        <f>IFERROR(__xludf.DUMMYFUNCTION("""COMPUTED_VALUE"""),45582.66666666667)</f>
        <v>45582.66667</v>
      </c>
      <c r="H202" s="1">
        <f>IFERROR(__xludf.DUMMYFUNCTION("""COMPUTED_VALUE"""),1880.86)</f>
        <v>1880.86</v>
      </c>
      <c r="J202" s="2">
        <f>IFERROR(__xludf.DUMMYFUNCTION("""COMPUTED_VALUE"""),45582.66666666667)</f>
        <v>45582.66667</v>
      </c>
      <c r="K202" s="1">
        <f>IFERROR(__xludf.DUMMYFUNCTION("""COMPUTED_VALUE"""),1881.16)</f>
        <v>1881.16</v>
      </c>
      <c r="M202" s="2">
        <f>IFERROR(__xludf.DUMMYFUNCTION("""COMPUTED_VALUE"""),45582.66666666667)</f>
        <v>45582.66667</v>
      </c>
      <c r="N202" s="1">
        <f>IFERROR(__xludf.DUMMYFUNCTION("""COMPUTED_VALUE"""),1.4334701E7)</f>
        <v>14334701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IFERROR(__xludf.DUMMYFUNCTION("""COMPUTED_VALUE"""),1885.5)</f>
        <v>1885.5</v>
      </c>
      <c r="D203" s="2">
        <f>IFERROR(__xludf.DUMMYFUNCTION("""COMPUTED_VALUE"""),45583.66666666667)</f>
        <v>45583.66667</v>
      </c>
      <c r="E203" s="1">
        <f>IFERROR(__xludf.DUMMYFUNCTION("""COMPUTED_VALUE"""),1893.89)</f>
        <v>1893.89</v>
      </c>
      <c r="G203" s="2">
        <f>IFERROR(__xludf.DUMMYFUNCTION("""COMPUTED_VALUE"""),45583.66666666667)</f>
        <v>45583.66667</v>
      </c>
      <c r="H203" s="1">
        <f>IFERROR(__xludf.DUMMYFUNCTION("""COMPUTED_VALUE"""),1869.44)</f>
        <v>1869.44</v>
      </c>
      <c r="J203" s="2">
        <f>IFERROR(__xludf.DUMMYFUNCTION("""COMPUTED_VALUE"""),45583.66666666667)</f>
        <v>45583.66667</v>
      </c>
      <c r="K203" s="1">
        <f>IFERROR(__xludf.DUMMYFUNCTION("""COMPUTED_VALUE"""),1881.19)</f>
        <v>1881.19</v>
      </c>
      <c r="M203" s="2">
        <f>IFERROR(__xludf.DUMMYFUNCTION("""COMPUTED_VALUE"""),45583.66666666667)</f>
        <v>45583.66667</v>
      </c>
      <c r="N203" s="1">
        <f>IFERROR(__xludf.DUMMYFUNCTION("""COMPUTED_VALUE"""),1.1953371E7)</f>
        <v>11953371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IFERROR(__xludf.DUMMYFUNCTION("""COMPUTED_VALUE"""),1879.3)</f>
        <v>1879.3</v>
      </c>
      <c r="D204" s="2">
        <f>IFERROR(__xludf.DUMMYFUNCTION("""COMPUTED_VALUE"""),45586.66666666667)</f>
        <v>45586.66667</v>
      </c>
      <c r="E204" s="1">
        <f>IFERROR(__xludf.DUMMYFUNCTION("""COMPUTED_VALUE"""),1880.9)</f>
        <v>1880.9</v>
      </c>
      <c r="G204" s="2">
        <f>IFERROR(__xludf.DUMMYFUNCTION("""COMPUTED_VALUE"""),45586.66666666667)</f>
        <v>45586.66667</v>
      </c>
      <c r="H204" s="1">
        <f>IFERROR(__xludf.DUMMYFUNCTION("""COMPUTED_VALUE"""),1849.63)</f>
        <v>1849.63</v>
      </c>
      <c r="J204" s="2">
        <f>IFERROR(__xludf.DUMMYFUNCTION("""COMPUTED_VALUE"""),45586.66666666667)</f>
        <v>45586.66667</v>
      </c>
      <c r="K204" s="1">
        <f>IFERROR(__xludf.DUMMYFUNCTION("""COMPUTED_VALUE"""),1852.1)</f>
        <v>1852.1</v>
      </c>
      <c r="M204" s="2">
        <f>IFERROR(__xludf.DUMMYFUNCTION("""COMPUTED_VALUE"""),45586.66666666667)</f>
        <v>45586.66667</v>
      </c>
      <c r="N204" s="1">
        <f>IFERROR(__xludf.DUMMYFUNCTION("""COMPUTED_VALUE"""),1.1981662E7)</f>
        <v>11981662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IFERROR(__xludf.DUMMYFUNCTION("""COMPUTED_VALUE"""),1838.89)</f>
        <v>1838.89</v>
      </c>
      <c r="D205" s="2">
        <f>IFERROR(__xludf.DUMMYFUNCTION("""COMPUTED_VALUE"""),45587.66666666667)</f>
        <v>45587.66667</v>
      </c>
      <c r="E205" s="1">
        <f>IFERROR(__xludf.DUMMYFUNCTION("""COMPUTED_VALUE"""),1856.41)</f>
        <v>1856.41</v>
      </c>
      <c r="G205" s="2">
        <f>IFERROR(__xludf.DUMMYFUNCTION("""COMPUTED_VALUE"""),45587.66666666667)</f>
        <v>45587.66667</v>
      </c>
      <c r="H205" s="1">
        <f>IFERROR(__xludf.DUMMYFUNCTION("""COMPUTED_VALUE"""),1833.2)</f>
        <v>1833.2</v>
      </c>
      <c r="J205" s="2">
        <f>IFERROR(__xludf.DUMMYFUNCTION("""COMPUTED_VALUE"""),45587.66666666667)</f>
        <v>45587.66667</v>
      </c>
      <c r="K205" s="1">
        <f>IFERROR(__xludf.DUMMYFUNCTION("""COMPUTED_VALUE"""),1834.66)</f>
        <v>1834.66</v>
      </c>
      <c r="M205" s="2">
        <f>IFERROR(__xludf.DUMMYFUNCTION("""COMPUTED_VALUE"""),45587.66666666667)</f>
        <v>45587.66667</v>
      </c>
      <c r="N205" s="1">
        <f>IFERROR(__xludf.DUMMYFUNCTION("""COMPUTED_VALUE"""),1.3341076E7)</f>
        <v>13341076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IFERROR(__xludf.DUMMYFUNCTION("""COMPUTED_VALUE"""),1833.45)</f>
        <v>1833.45</v>
      </c>
      <c r="D206" s="2">
        <f>IFERROR(__xludf.DUMMYFUNCTION("""COMPUTED_VALUE"""),45588.66666666667)</f>
        <v>45588.66667</v>
      </c>
      <c r="E206" s="1">
        <f>IFERROR(__xludf.DUMMYFUNCTION("""COMPUTED_VALUE"""),1833.45)</f>
        <v>1833.45</v>
      </c>
      <c r="G206" s="2">
        <f>IFERROR(__xludf.DUMMYFUNCTION("""COMPUTED_VALUE"""),45588.66666666667)</f>
        <v>45588.66667</v>
      </c>
      <c r="H206" s="1">
        <f>IFERROR(__xludf.DUMMYFUNCTION("""COMPUTED_VALUE"""),1796.83)</f>
        <v>1796.83</v>
      </c>
      <c r="J206" s="2">
        <f>IFERROR(__xludf.DUMMYFUNCTION("""COMPUTED_VALUE"""),45588.66666666667)</f>
        <v>45588.66667</v>
      </c>
      <c r="K206" s="1">
        <f>IFERROR(__xludf.DUMMYFUNCTION("""COMPUTED_VALUE"""),1804.03)</f>
        <v>1804.03</v>
      </c>
      <c r="M206" s="2">
        <f>IFERROR(__xludf.DUMMYFUNCTION("""COMPUTED_VALUE"""),45588.66666666667)</f>
        <v>45588.66667</v>
      </c>
      <c r="N206" s="1">
        <f>IFERROR(__xludf.DUMMYFUNCTION("""COMPUTED_VALUE"""),1.2222265E7)</f>
        <v>12222265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IFERROR(__xludf.DUMMYFUNCTION("""COMPUTED_VALUE"""),1818.54)</f>
        <v>1818.54</v>
      </c>
      <c r="D207" s="2">
        <f>IFERROR(__xludf.DUMMYFUNCTION("""COMPUTED_VALUE"""),45589.66666666667)</f>
        <v>45589.66667</v>
      </c>
      <c r="E207" s="1">
        <f>IFERROR(__xludf.DUMMYFUNCTION("""COMPUTED_VALUE"""),1820.92)</f>
        <v>1820.92</v>
      </c>
      <c r="G207" s="2">
        <f>IFERROR(__xludf.DUMMYFUNCTION("""COMPUTED_VALUE"""),45589.66666666667)</f>
        <v>45589.66667</v>
      </c>
      <c r="H207" s="1">
        <f>IFERROR(__xludf.DUMMYFUNCTION("""COMPUTED_VALUE"""),1788.93)</f>
        <v>1788.93</v>
      </c>
      <c r="J207" s="2">
        <f>IFERROR(__xludf.DUMMYFUNCTION("""COMPUTED_VALUE"""),45589.66666666667)</f>
        <v>45589.66667</v>
      </c>
      <c r="K207" s="1">
        <f>IFERROR(__xludf.DUMMYFUNCTION("""COMPUTED_VALUE"""),1788.93)</f>
        <v>1788.93</v>
      </c>
      <c r="M207" s="2">
        <f>IFERROR(__xludf.DUMMYFUNCTION("""COMPUTED_VALUE"""),45589.66666666667)</f>
        <v>45589.66667</v>
      </c>
      <c r="N207" s="1">
        <f>IFERROR(__xludf.DUMMYFUNCTION("""COMPUTED_VALUE"""),1.5133555E7)</f>
        <v>15133555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IFERROR(__xludf.DUMMYFUNCTION("""COMPUTED_VALUE"""),1794.91)</f>
        <v>1794.91</v>
      </c>
      <c r="D208" s="2">
        <f>IFERROR(__xludf.DUMMYFUNCTION("""COMPUTED_VALUE"""),45590.66666666667)</f>
        <v>45590.66667</v>
      </c>
      <c r="E208" s="1">
        <f>IFERROR(__xludf.DUMMYFUNCTION("""COMPUTED_VALUE"""),1844.36)</f>
        <v>1844.36</v>
      </c>
      <c r="G208" s="2">
        <f>IFERROR(__xludf.DUMMYFUNCTION("""COMPUTED_VALUE"""),45590.66666666667)</f>
        <v>45590.66667</v>
      </c>
      <c r="H208" s="1">
        <f>IFERROR(__xludf.DUMMYFUNCTION("""COMPUTED_VALUE"""),1794.91)</f>
        <v>1794.91</v>
      </c>
      <c r="J208" s="2">
        <f>IFERROR(__xludf.DUMMYFUNCTION("""COMPUTED_VALUE"""),45590.66666666667)</f>
        <v>45590.66667</v>
      </c>
      <c r="K208" s="1">
        <f>IFERROR(__xludf.DUMMYFUNCTION("""COMPUTED_VALUE"""),1817.28)</f>
        <v>1817.28</v>
      </c>
      <c r="M208" s="2">
        <f>IFERROR(__xludf.DUMMYFUNCTION("""COMPUTED_VALUE"""),45590.66666666667)</f>
        <v>45590.66667</v>
      </c>
      <c r="N208" s="1">
        <f>IFERROR(__xludf.DUMMYFUNCTION("""COMPUTED_VALUE"""),2.5912924E7)</f>
        <v>25912924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IFERROR(__xludf.DUMMYFUNCTION("""COMPUTED_VALUE"""),1818.38)</f>
        <v>1818.38</v>
      </c>
      <c r="D209" s="2">
        <f>IFERROR(__xludf.DUMMYFUNCTION("""COMPUTED_VALUE"""),45593.66666666667)</f>
        <v>45593.66667</v>
      </c>
      <c r="E209" s="1">
        <f>IFERROR(__xludf.DUMMYFUNCTION("""COMPUTED_VALUE"""),1839.69)</f>
        <v>1839.69</v>
      </c>
      <c r="G209" s="2">
        <f>IFERROR(__xludf.DUMMYFUNCTION("""COMPUTED_VALUE"""),45593.66666666667)</f>
        <v>45593.66667</v>
      </c>
      <c r="H209" s="1">
        <f>IFERROR(__xludf.DUMMYFUNCTION("""COMPUTED_VALUE"""),1818.38)</f>
        <v>1818.38</v>
      </c>
      <c r="J209" s="2">
        <f>IFERROR(__xludf.DUMMYFUNCTION("""COMPUTED_VALUE"""),45593.66666666667)</f>
        <v>45593.66667</v>
      </c>
      <c r="K209" s="1">
        <f>IFERROR(__xludf.DUMMYFUNCTION("""COMPUTED_VALUE"""),1828.74)</f>
        <v>1828.74</v>
      </c>
      <c r="M209" s="2">
        <f>IFERROR(__xludf.DUMMYFUNCTION("""COMPUTED_VALUE"""),45593.66666666667)</f>
        <v>45593.66667</v>
      </c>
      <c r="N209" s="1">
        <f>IFERROR(__xludf.DUMMYFUNCTION("""COMPUTED_VALUE"""),1.5722514E7)</f>
        <v>15722514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IFERROR(__xludf.DUMMYFUNCTION("""COMPUTED_VALUE"""),1803.82)</f>
        <v>1803.82</v>
      </c>
      <c r="D210" s="2">
        <f>IFERROR(__xludf.DUMMYFUNCTION("""COMPUTED_VALUE"""),45594.66666666667)</f>
        <v>45594.66667</v>
      </c>
      <c r="E210" s="1">
        <f>IFERROR(__xludf.DUMMYFUNCTION("""COMPUTED_VALUE"""),1815.07)</f>
        <v>1815.07</v>
      </c>
      <c r="G210" s="2">
        <f>IFERROR(__xludf.DUMMYFUNCTION("""COMPUTED_VALUE"""),45594.66666666667)</f>
        <v>45594.66667</v>
      </c>
      <c r="H210" s="1">
        <f>IFERROR(__xludf.DUMMYFUNCTION("""COMPUTED_VALUE"""),1787.19)</f>
        <v>1787.19</v>
      </c>
      <c r="J210" s="2">
        <f>IFERROR(__xludf.DUMMYFUNCTION("""COMPUTED_VALUE"""),45594.66666666667)</f>
        <v>45594.66667</v>
      </c>
      <c r="K210" s="1">
        <f>IFERROR(__xludf.DUMMYFUNCTION("""COMPUTED_VALUE"""),1799.44)</f>
        <v>1799.44</v>
      </c>
      <c r="M210" s="2">
        <f>IFERROR(__xludf.DUMMYFUNCTION("""COMPUTED_VALUE"""),45594.66666666667)</f>
        <v>45594.66667</v>
      </c>
      <c r="N210" s="1">
        <f>IFERROR(__xludf.DUMMYFUNCTION("""COMPUTED_VALUE"""),2.1092048E7)</f>
        <v>21092048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IFERROR(__xludf.DUMMYFUNCTION("""COMPUTED_VALUE"""),1798.66)</f>
        <v>1798.66</v>
      </c>
      <c r="D211" s="2">
        <f>IFERROR(__xludf.DUMMYFUNCTION("""COMPUTED_VALUE"""),45595.66666666667)</f>
        <v>45595.66667</v>
      </c>
      <c r="E211" s="1">
        <f>IFERROR(__xludf.DUMMYFUNCTION("""COMPUTED_VALUE"""),1798.66)</f>
        <v>1798.66</v>
      </c>
      <c r="G211" s="2">
        <f>IFERROR(__xludf.DUMMYFUNCTION("""COMPUTED_VALUE"""),45595.66666666667)</f>
        <v>45595.66667</v>
      </c>
      <c r="H211" s="1">
        <f>IFERROR(__xludf.DUMMYFUNCTION("""COMPUTED_VALUE"""),1765.65)</f>
        <v>1765.65</v>
      </c>
      <c r="J211" s="2">
        <f>IFERROR(__xludf.DUMMYFUNCTION("""COMPUTED_VALUE"""),45595.66666666667)</f>
        <v>45595.66667</v>
      </c>
      <c r="K211" s="1">
        <f>IFERROR(__xludf.DUMMYFUNCTION("""COMPUTED_VALUE"""),1766.22)</f>
        <v>1766.22</v>
      </c>
      <c r="M211" s="2">
        <f>IFERROR(__xludf.DUMMYFUNCTION("""COMPUTED_VALUE"""),45595.66666666667)</f>
        <v>45595.66667</v>
      </c>
      <c r="N211" s="1">
        <f>IFERROR(__xludf.DUMMYFUNCTION("""COMPUTED_VALUE"""),2.3436347E7)</f>
        <v>23436347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IFERROR(__xludf.DUMMYFUNCTION("""COMPUTED_VALUE"""),1760.5)</f>
        <v>1760.5</v>
      </c>
      <c r="D212" s="2">
        <f>IFERROR(__xludf.DUMMYFUNCTION("""COMPUTED_VALUE"""),45596.66666666667)</f>
        <v>45596.66667</v>
      </c>
      <c r="E212" s="1">
        <f>IFERROR(__xludf.DUMMYFUNCTION("""COMPUTED_VALUE"""),1762.97)</f>
        <v>1762.97</v>
      </c>
      <c r="G212" s="2">
        <f>IFERROR(__xludf.DUMMYFUNCTION("""COMPUTED_VALUE"""),45596.66666666667)</f>
        <v>45596.66667</v>
      </c>
      <c r="H212" s="1">
        <f>IFERROR(__xludf.DUMMYFUNCTION("""COMPUTED_VALUE"""),1735.14)</f>
        <v>1735.14</v>
      </c>
      <c r="J212" s="2">
        <f>IFERROR(__xludf.DUMMYFUNCTION("""COMPUTED_VALUE"""),45596.66666666667)</f>
        <v>45596.66667</v>
      </c>
      <c r="K212" s="1">
        <f>IFERROR(__xludf.DUMMYFUNCTION("""COMPUTED_VALUE"""),1758.43)</f>
        <v>1758.43</v>
      </c>
      <c r="M212" s="2">
        <f>IFERROR(__xludf.DUMMYFUNCTION("""COMPUTED_VALUE"""),45596.66666666667)</f>
        <v>45596.66667</v>
      </c>
      <c r="N212" s="1">
        <f>IFERROR(__xludf.DUMMYFUNCTION("""COMPUTED_VALUE"""),2.0773337E7)</f>
        <v>20773337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IFERROR(__xludf.DUMMYFUNCTION("""COMPUTED_VALUE"""),1761.48)</f>
        <v>1761.48</v>
      </c>
      <c r="D213" s="2">
        <f>IFERROR(__xludf.DUMMYFUNCTION("""COMPUTED_VALUE"""),45597.66666666667)</f>
        <v>45597.66667</v>
      </c>
      <c r="E213" s="1">
        <f>IFERROR(__xludf.DUMMYFUNCTION("""COMPUTED_VALUE"""),1772.5)</f>
        <v>1772.5</v>
      </c>
      <c r="G213" s="2">
        <f>IFERROR(__xludf.DUMMYFUNCTION("""COMPUTED_VALUE"""),45597.66666666667)</f>
        <v>45597.66667</v>
      </c>
      <c r="H213" s="1">
        <f>IFERROR(__xludf.DUMMYFUNCTION("""COMPUTED_VALUE"""),1756.3)</f>
        <v>1756.3</v>
      </c>
      <c r="J213" s="2">
        <f>IFERROR(__xludf.DUMMYFUNCTION("""COMPUTED_VALUE"""),45597.66666666667)</f>
        <v>45597.66667</v>
      </c>
      <c r="K213" s="1">
        <f>IFERROR(__xludf.DUMMYFUNCTION("""COMPUTED_VALUE"""),1768.45)</f>
        <v>1768.45</v>
      </c>
      <c r="M213" s="2">
        <f>IFERROR(__xludf.DUMMYFUNCTION("""COMPUTED_VALUE"""),45597.66666666667)</f>
        <v>45597.66667</v>
      </c>
      <c r="N213" s="1">
        <f>IFERROR(__xludf.DUMMYFUNCTION("""COMPUTED_VALUE"""),1.5495484E7)</f>
        <v>15495484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IFERROR(__xludf.DUMMYFUNCTION("""COMPUTED_VALUE"""),1767.57)</f>
        <v>1767.57</v>
      </c>
      <c r="D214" s="2">
        <f>IFERROR(__xludf.DUMMYFUNCTION("""COMPUTED_VALUE"""),45600.66666666667)</f>
        <v>45600.66667</v>
      </c>
      <c r="E214" s="1">
        <f>IFERROR(__xludf.DUMMYFUNCTION("""COMPUTED_VALUE"""),1785.32)</f>
        <v>1785.32</v>
      </c>
      <c r="G214" s="2">
        <f>IFERROR(__xludf.DUMMYFUNCTION("""COMPUTED_VALUE"""),45600.66666666667)</f>
        <v>45600.66667</v>
      </c>
      <c r="H214" s="1">
        <f>IFERROR(__xludf.DUMMYFUNCTION("""COMPUTED_VALUE"""),1760.2)</f>
        <v>1760.2</v>
      </c>
      <c r="J214" s="2">
        <f>IFERROR(__xludf.DUMMYFUNCTION("""COMPUTED_VALUE"""),45600.66666666667)</f>
        <v>45600.66667</v>
      </c>
      <c r="K214" s="1">
        <f>IFERROR(__xludf.DUMMYFUNCTION("""COMPUTED_VALUE"""),1761.89)</f>
        <v>1761.89</v>
      </c>
      <c r="M214" s="2">
        <f>IFERROR(__xludf.DUMMYFUNCTION("""COMPUTED_VALUE"""),45600.66666666667)</f>
        <v>45600.66667</v>
      </c>
      <c r="N214" s="1">
        <f>IFERROR(__xludf.DUMMYFUNCTION("""COMPUTED_VALUE"""),1.2411806E7)</f>
        <v>12411806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IFERROR(__xludf.DUMMYFUNCTION("""COMPUTED_VALUE"""),1761.95)</f>
        <v>1761.95</v>
      </c>
      <c r="D215" s="2">
        <f>IFERROR(__xludf.DUMMYFUNCTION("""COMPUTED_VALUE"""),45601.66666666667)</f>
        <v>45601.66667</v>
      </c>
      <c r="E215" s="1">
        <f>IFERROR(__xludf.DUMMYFUNCTION("""COMPUTED_VALUE"""),1778.76)</f>
        <v>1778.76</v>
      </c>
      <c r="G215" s="2">
        <f>IFERROR(__xludf.DUMMYFUNCTION("""COMPUTED_VALUE"""),45601.66666666667)</f>
        <v>45601.66667</v>
      </c>
      <c r="H215" s="1">
        <f>IFERROR(__xludf.DUMMYFUNCTION("""COMPUTED_VALUE"""),1758.75)</f>
        <v>1758.75</v>
      </c>
      <c r="J215" s="2">
        <f>IFERROR(__xludf.DUMMYFUNCTION("""COMPUTED_VALUE"""),45601.66666666667)</f>
        <v>45601.66667</v>
      </c>
      <c r="K215" s="1">
        <f>IFERROR(__xludf.DUMMYFUNCTION("""COMPUTED_VALUE"""),1778.49)</f>
        <v>1778.49</v>
      </c>
      <c r="M215" s="2">
        <f>IFERROR(__xludf.DUMMYFUNCTION("""COMPUTED_VALUE"""),45601.66666666667)</f>
        <v>45601.66667</v>
      </c>
      <c r="N215" s="1">
        <f>IFERROR(__xludf.DUMMYFUNCTION("""COMPUTED_VALUE"""),9945236.0)</f>
        <v>9945236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IFERROR(__xludf.DUMMYFUNCTION("""COMPUTED_VALUE"""),1769.5)</f>
        <v>1769.5</v>
      </c>
      <c r="D216" s="2">
        <f>IFERROR(__xludf.DUMMYFUNCTION("""COMPUTED_VALUE"""),45602.66666666667)</f>
        <v>45602.66667</v>
      </c>
      <c r="E216" s="1">
        <f>IFERROR(__xludf.DUMMYFUNCTION("""COMPUTED_VALUE"""),1770.68)</f>
        <v>1770.68</v>
      </c>
      <c r="G216" s="2">
        <f>IFERROR(__xludf.DUMMYFUNCTION("""COMPUTED_VALUE"""),45602.66666666667)</f>
        <v>45602.66667</v>
      </c>
      <c r="H216" s="1">
        <f>IFERROR(__xludf.DUMMYFUNCTION("""COMPUTED_VALUE"""),1728.51)</f>
        <v>1728.51</v>
      </c>
      <c r="J216" s="2">
        <f>IFERROR(__xludf.DUMMYFUNCTION("""COMPUTED_VALUE"""),45602.66666666667)</f>
        <v>45602.66667</v>
      </c>
      <c r="K216" s="1">
        <f>IFERROR(__xludf.DUMMYFUNCTION("""COMPUTED_VALUE"""),1733.63)</f>
        <v>1733.63</v>
      </c>
      <c r="M216" s="2">
        <f>IFERROR(__xludf.DUMMYFUNCTION("""COMPUTED_VALUE"""),45602.66666666667)</f>
        <v>45602.66667</v>
      </c>
      <c r="N216" s="1">
        <f>IFERROR(__xludf.DUMMYFUNCTION("""COMPUTED_VALUE"""),2.3856913E7)</f>
        <v>23856913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IFERROR(__xludf.DUMMYFUNCTION("""COMPUTED_VALUE"""),1749.04)</f>
        <v>1749.04</v>
      </c>
      <c r="D217" s="2">
        <f>IFERROR(__xludf.DUMMYFUNCTION("""COMPUTED_VALUE"""),45603.66666666667)</f>
        <v>45603.66667</v>
      </c>
      <c r="E217" s="1">
        <f>IFERROR(__xludf.DUMMYFUNCTION("""COMPUTED_VALUE"""),1771.74)</f>
        <v>1771.74</v>
      </c>
      <c r="G217" s="2">
        <f>IFERROR(__xludf.DUMMYFUNCTION("""COMPUTED_VALUE"""),45603.66666666667)</f>
        <v>45603.66667</v>
      </c>
      <c r="H217" s="1">
        <f>IFERROR(__xludf.DUMMYFUNCTION("""COMPUTED_VALUE"""),1741.29)</f>
        <v>1741.29</v>
      </c>
      <c r="J217" s="2">
        <f>IFERROR(__xludf.DUMMYFUNCTION("""COMPUTED_VALUE"""),45603.66666666667)</f>
        <v>45603.66667</v>
      </c>
      <c r="K217" s="1">
        <f>IFERROR(__xludf.DUMMYFUNCTION("""COMPUTED_VALUE"""),1759.52)</f>
        <v>1759.52</v>
      </c>
      <c r="M217" s="2">
        <f>IFERROR(__xludf.DUMMYFUNCTION("""COMPUTED_VALUE"""),45603.66666666667)</f>
        <v>45603.66667</v>
      </c>
      <c r="N217" s="1">
        <f>IFERROR(__xludf.DUMMYFUNCTION("""COMPUTED_VALUE"""),1.7563033E7)</f>
        <v>17563033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IFERROR(__xludf.DUMMYFUNCTION("""COMPUTED_VALUE"""),1749.56)</f>
        <v>1749.56</v>
      </c>
      <c r="D218" s="2">
        <f>IFERROR(__xludf.DUMMYFUNCTION("""COMPUTED_VALUE"""),45604.66666666667)</f>
        <v>45604.66667</v>
      </c>
      <c r="E218" s="1">
        <f>IFERROR(__xludf.DUMMYFUNCTION("""COMPUTED_VALUE"""),1773.84)</f>
        <v>1773.84</v>
      </c>
      <c r="G218" s="2">
        <f>IFERROR(__xludf.DUMMYFUNCTION("""COMPUTED_VALUE"""),45604.66666666667)</f>
        <v>45604.66667</v>
      </c>
      <c r="H218" s="1">
        <f>IFERROR(__xludf.DUMMYFUNCTION("""COMPUTED_VALUE"""),1746.1)</f>
        <v>1746.1</v>
      </c>
      <c r="J218" s="2">
        <f>IFERROR(__xludf.DUMMYFUNCTION("""COMPUTED_VALUE"""),45604.66666666667)</f>
        <v>45604.66667</v>
      </c>
      <c r="K218" s="1">
        <f>IFERROR(__xludf.DUMMYFUNCTION("""COMPUTED_VALUE"""),1764.64)</f>
        <v>1764.64</v>
      </c>
      <c r="M218" s="2">
        <f>IFERROR(__xludf.DUMMYFUNCTION("""COMPUTED_VALUE"""),45604.66666666667)</f>
        <v>45604.66667</v>
      </c>
      <c r="N218" s="1">
        <f>IFERROR(__xludf.DUMMYFUNCTION("""COMPUTED_VALUE"""),1.385483E7)</f>
        <v>13854830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IFERROR(__xludf.DUMMYFUNCTION("""COMPUTED_VALUE"""),1770.72)</f>
        <v>1770.72</v>
      </c>
      <c r="D219" s="2">
        <f>IFERROR(__xludf.DUMMYFUNCTION("""COMPUTED_VALUE"""),45607.66666666667)</f>
        <v>45607.66667</v>
      </c>
      <c r="E219" s="1">
        <f>IFERROR(__xludf.DUMMYFUNCTION("""COMPUTED_VALUE"""),1795.27)</f>
        <v>1795.27</v>
      </c>
      <c r="G219" s="2">
        <f>IFERROR(__xludf.DUMMYFUNCTION("""COMPUTED_VALUE"""),45607.66666666667)</f>
        <v>45607.66667</v>
      </c>
      <c r="H219" s="1">
        <f>IFERROR(__xludf.DUMMYFUNCTION("""COMPUTED_VALUE"""),1769.3)</f>
        <v>1769.3</v>
      </c>
      <c r="J219" s="2">
        <f>IFERROR(__xludf.DUMMYFUNCTION("""COMPUTED_VALUE"""),45607.66666666667)</f>
        <v>45607.66667</v>
      </c>
      <c r="K219" s="1">
        <f>IFERROR(__xludf.DUMMYFUNCTION("""COMPUTED_VALUE"""),1778.15)</f>
        <v>1778.15</v>
      </c>
      <c r="M219" s="2">
        <f>IFERROR(__xludf.DUMMYFUNCTION("""COMPUTED_VALUE"""),45607.66666666667)</f>
        <v>45607.66667</v>
      </c>
      <c r="N219" s="1">
        <f>IFERROR(__xludf.DUMMYFUNCTION("""COMPUTED_VALUE"""),1.5124968E7)</f>
        <v>15124968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IFERROR(__xludf.DUMMYFUNCTION("""COMPUTED_VALUE"""),1776.43)</f>
        <v>1776.43</v>
      </c>
      <c r="D220" s="2">
        <f>IFERROR(__xludf.DUMMYFUNCTION("""COMPUTED_VALUE"""),45608.66666666667)</f>
        <v>45608.66667</v>
      </c>
      <c r="E220" s="1">
        <f>IFERROR(__xludf.DUMMYFUNCTION("""COMPUTED_VALUE"""),1793.09)</f>
        <v>1793.09</v>
      </c>
      <c r="G220" s="2">
        <f>IFERROR(__xludf.DUMMYFUNCTION("""COMPUTED_VALUE"""),45608.66666666667)</f>
        <v>45608.66667</v>
      </c>
      <c r="H220" s="1">
        <f>IFERROR(__xludf.DUMMYFUNCTION("""COMPUTED_VALUE"""),1766.52)</f>
        <v>1766.52</v>
      </c>
      <c r="J220" s="2">
        <f>IFERROR(__xludf.DUMMYFUNCTION("""COMPUTED_VALUE"""),45608.66666666667)</f>
        <v>45608.66667</v>
      </c>
      <c r="K220" s="1">
        <f>IFERROR(__xludf.DUMMYFUNCTION("""COMPUTED_VALUE"""),1779.1)</f>
        <v>1779.1</v>
      </c>
      <c r="M220" s="2">
        <f>IFERROR(__xludf.DUMMYFUNCTION("""COMPUTED_VALUE"""),45608.66666666667)</f>
        <v>45608.66667</v>
      </c>
      <c r="N220" s="1">
        <f>IFERROR(__xludf.DUMMYFUNCTION("""COMPUTED_VALUE"""),1.3370743E7)</f>
        <v>13370743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IFERROR(__xludf.DUMMYFUNCTION("""COMPUTED_VALUE"""),1784.04)</f>
        <v>1784.04</v>
      </c>
      <c r="D221" s="2">
        <f>IFERROR(__xludf.DUMMYFUNCTION("""COMPUTED_VALUE"""),45609.66666666667)</f>
        <v>45609.66667</v>
      </c>
      <c r="E221" s="1">
        <f>IFERROR(__xludf.DUMMYFUNCTION("""COMPUTED_VALUE"""),1798.01)</f>
        <v>1798.01</v>
      </c>
      <c r="G221" s="2">
        <f>IFERROR(__xludf.DUMMYFUNCTION("""COMPUTED_VALUE"""),45609.66666666667)</f>
        <v>45609.66667</v>
      </c>
      <c r="H221" s="1">
        <f>IFERROR(__xludf.DUMMYFUNCTION("""COMPUTED_VALUE"""),1775.22)</f>
        <v>1775.22</v>
      </c>
      <c r="J221" s="2">
        <f>IFERROR(__xludf.DUMMYFUNCTION("""COMPUTED_VALUE"""),45609.66666666667)</f>
        <v>45609.66667</v>
      </c>
      <c r="K221" s="1">
        <f>IFERROR(__xludf.DUMMYFUNCTION("""COMPUTED_VALUE"""),1776.49)</f>
        <v>1776.49</v>
      </c>
      <c r="M221" s="2">
        <f>IFERROR(__xludf.DUMMYFUNCTION("""COMPUTED_VALUE"""),45609.66666666667)</f>
        <v>45609.66667</v>
      </c>
      <c r="N221" s="1">
        <f>IFERROR(__xludf.DUMMYFUNCTION("""COMPUTED_VALUE"""),1.1426251E7)</f>
        <v>11426251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IFERROR(__xludf.DUMMYFUNCTION("""COMPUTED_VALUE"""),1777.36)</f>
        <v>1777.36</v>
      </c>
      <c r="D222" s="2">
        <f>IFERROR(__xludf.DUMMYFUNCTION("""COMPUTED_VALUE"""),45610.66666666667)</f>
        <v>45610.66667</v>
      </c>
      <c r="E222" s="1">
        <f>IFERROR(__xludf.DUMMYFUNCTION("""COMPUTED_VALUE"""),1785.23)</f>
        <v>1785.23</v>
      </c>
      <c r="G222" s="2">
        <f>IFERROR(__xludf.DUMMYFUNCTION("""COMPUTED_VALUE"""),45610.66666666667)</f>
        <v>45610.66667</v>
      </c>
      <c r="H222" s="1">
        <f>IFERROR(__xludf.DUMMYFUNCTION("""COMPUTED_VALUE"""),1761.53)</f>
        <v>1761.53</v>
      </c>
      <c r="J222" s="2">
        <f>IFERROR(__xludf.DUMMYFUNCTION("""COMPUTED_VALUE"""),45610.66666666667)</f>
        <v>45610.66667</v>
      </c>
      <c r="K222" s="1">
        <f>IFERROR(__xludf.DUMMYFUNCTION("""COMPUTED_VALUE"""),1761.57)</f>
        <v>1761.57</v>
      </c>
      <c r="M222" s="2">
        <f>IFERROR(__xludf.DUMMYFUNCTION("""COMPUTED_VALUE"""),45610.66666666667)</f>
        <v>45610.66667</v>
      </c>
      <c r="N222" s="1">
        <f>IFERROR(__xludf.DUMMYFUNCTION("""COMPUTED_VALUE"""),1.1481503E7)</f>
        <v>11481503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IFERROR(__xludf.DUMMYFUNCTION("""COMPUTED_VALUE"""),1760.05)</f>
        <v>1760.05</v>
      </c>
      <c r="D223" s="2">
        <f>IFERROR(__xludf.DUMMYFUNCTION("""COMPUTED_VALUE"""),45611.66666666667)</f>
        <v>45611.66667</v>
      </c>
      <c r="E223" s="1">
        <f>IFERROR(__xludf.DUMMYFUNCTION("""COMPUTED_VALUE"""),1788.7)</f>
        <v>1788.7</v>
      </c>
      <c r="G223" s="2">
        <f>IFERROR(__xludf.DUMMYFUNCTION("""COMPUTED_VALUE"""),45611.66666666667)</f>
        <v>45611.66667</v>
      </c>
      <c r="H223" s="1">
        <f>IFERROR(__xludf.DUMMYFUNCTION("""COMPUTED_VALUE"""),1759.33)</f>
        <v>1759.33</v>
      </c>
      <c r="J223" s="2">
        <f>IFERROR(__xludf.DUMMYFUNCTION("""COMPUTED_VALUE"""),45611.66666666667)</f>
        <v>45611.66667</v>
      </c>
      <c r="K223" s="1">
        <f>IFERROR(__xludf.DUMMYFUNCTION("""COMPUTED_VALUE"""),1771.65)</f>
        <v>1771.65</v>
      </c>
      <c r="M223" s="2">
        <f>IFERROR(__xludf.DUMMYFUNCTION("""COMPUTED_VALUE"""),45611.66666666667)</f>
        <v>45611.66667</v>
      </c>
      <c r="N223" s="1">
        <f>IFERROR(__xludf.DUMMYFUNCTION("""COMPUTED_VALUE"""),1.7094751E7)</f>
        <v>17094751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IFERROR(__xludf.DUMMYFUNCTION("""COMPUTED_VALUE"""),1761.92)</f>
        <v>1761.92</v>
      </c>
      <c r="D224" s="2">
        <f>IFERROR(__xludf.DUMMYFUNCTION("""COMPUTED_VALUE"""),45614.66666666667)</f>
        <v>45614.66667</v>
      </c>
      <c r="E224" s="1">
        <f>IFERROR(__xludf.DUMMYFUNCTION("""COMPUTED_VALUE"""),1765.53)</f>
        <v>1765.53</v>
      </c>
      <c r="G224" s="2">
        <f>IFERROR(__xludf.DUMMYFUNCTION("""COMPUTED_VALUE"""),45614.66666666667)</f>
        <v>45614.66667</v>
      </c>
      <c r="H224" s="1">
        <f>IFERROR(__xludf.DUMMYFUNCTION("""COMPUTED_VALUE"""),1731.66)</f>
        <v>1731.66</v>
      </c>
      <c r="J224" s="2">
        <f>IFERROR(__xludf.DUMMYFUNCTION("""COMPUTED_VALUE"""),45614.66666666667)</f>
        <v>45614.66667</v>
      </c>
      <c r="K224" s="1">
        <f>IFERROR(__xludf.DUMMYFUNCTION("""COMPUTED_VALUE"""),1743.99)</f>
        <v>1743.99</v>
      </c>
      <c r="M224" s="2">
        <f>IFERROR(__xludf.DUMMYFUNCTION("""COMPUTED_VALUE"""),45614.66666666667)</f>
        <v>45614.66667</v>
      </c>
      <c r="N224" s="1">
        <f>IFERROR(__xludf.DUMMYFUNCTION("""COMPUTED_VALUE"""),1.7108724E7)</f>
        <v>17108724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IFERROR(__xludf.DUMMYFUNCTION("""COMPUTED_VALUE"""),1730.85)</f>
        <v>1730.85</v>
      </c>
      <c r="D225" s="2">
        <f>IFERROR(__xludf.DUMMYFUNCTION("""COMPUTED_VALUE"""),45615.66666666667)</f>
        <v>45615.66667</v>
      </c>
      <c r="E225" s="1">
        <f>IFERROR(__xludf.DUMMYFUNCTION("""COMPUTED_VALUE"""),1736.48)</f>
        <v>1736.48</v>
      </c>
      <c r="G225" s="2">
        <f>IFERROR(__xludf.DUMMYFUNCTION("""COMPUTED_VALUE"""),45615.66666666667)</f>
        <v>45615.66667</v>
      </c>
      <c r="H225" s="1">
        <f>IFERROR(__xludf.DUMMYFUNCTION("""COMPUTED_VALUE"""),1714.52)</f>
        <v>1714.52</v>
      </c>
      <c r="J225" s="2">
        <f>IFERROR(__xludf.DUMMYFUNCTION("""COMPUTED_VALUE"""),45615.66666666667)</f>
        <v>45615.66667</v>
      </c>
      <c r="K225" s="1">
        <f>IFERROR(__xludf.DUMMYFUNCTION("""COMPUTED_VALUE"""),1728.83)</f>
        <v>1728.83</v>
      </c>
      <c r="M225" s="2">
        <f>IFERROR(__xludf.DUMMYFUNCTION("""COMPUTED_VALUE"""),45615.66666666667)</f>
        <v>45615.66667</v>
      </c>
      <c r="N225" s="1">
        <f>IFERROR(__xludf.DUMMYFUNCTION("""COMPUTED_VALUE"""),1.6700385E7)</f>
        <v>16700385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IFERROR(__xludf.DUMMYFUNCTION("""COMPUTED_VALUE"""),1728.29)</f>
        <v>1728.29</v>
      </c>
      <c r="D226" s="2">
        <f>IFERROR(__xludf.DUMMYFUNCTION("""COMPUTED_VALUE"""),45616.66666666667)</f>
        <v>45616.66667</v>
      </c>
      <c r="E226" s="1">
        <f>IFERROR(__xludf.DUMMYFUNCTION("""COMPUTED_VALUE"""),1730.51)</f>
        <v>1730.51</v>
      </c>
      <c r="G226" s="2">
        <f>IFERROR(__xludf.DUMMYFUNCTION("""COMPUTED_VALUE"""),45616.66666666667)</f>
        <v>45616.66667</v>
      </c>
      <c r="H226" s="1">
        <f>IFERROR(__xludf.DUMMYFUNCTION("""COMPUTED_VALUE"""),1706.11)</f>
        <v>1706.11</v>
      </c>
      <c r="J226" s="2">
        <f>IFERROR(__xludf.DUMMYFUNCTION("""COMPUTED_VALUE"""),45616.66666666667)</f>
        <v>45616.66667</v>
      </c>
      <c r="K226" s="1">
        <f>IFERROR(__xludf.DUMMYFUNCTION("""COMPUTED_VALUE"""),1719.15)</f>
        <v>1719.15</v>
      </c>
      <c r="M226" s="2">
        <f>IFERROR(__xludf.DUMMYFUNCTION("""COMPUTED_VALUE"""),45616.66666666667)</f>
        <v>45616.66667</v>
      </c>
      <c r="N226" s="1">
        <f>IFERROR(__xludf.DUMMYFUNCTION("""COMPUTED_VALUE"""),1.6217891E7)</f>
        <v>16217891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IFERROR(__xludf.DUMMYFUNCTION("""COMPUTED_VALUE"""),1719.7)</f>
        <v>1719.7</v>
      </c>
      <c r="D227" s="2">
        <f>IFERROR(__xludf.DUMMYFUNCTION("""COMPUTED_VALUE"""),45617.66666666667)</f>
        <v>45617.66667</v>
      </c>
      <c r="E227" s="1">
        <f>IFERROR(__xludf.DUMMYFUNCTION("""COMPUTED_VALUE"""),1769.36)</f>
        <v>1769.36</v>
      </c>
      <c r="G227" s="2">
        <f>IFERROR(__xludf.DUMMYFUNCTION("""COMPUTED_VALUE"""),45617.66666666667)</f>
        <v>45617.66667</v>
      </c>
      <c r="H227" s="1">
        <f>IFERROR(__xludf.DUMMYFUNCTION("""COMPUTED_VALUE"""),1715.76)</f>
        <v>1715.76</v>
      </c>
      <c r="J227" s="2">
        <f>IFERROR(__xludf.DUMMYFUNCTION("""COMPUTED_VALUE"""),45617.66666666667)</f>
        <v>45617.66667</v>
      </c>
      <c r="K227" s="1">
        <f>IFERROR(__xludf.DUMMYFUNCTION("""COMPUTED_VALUE"""),1763.1)</f>
        <v>1763.1</v>
      </c>
      <c r="M227" s="2">
        <f>IFERROR(__xludf.DUMMYFUNCTION("""COMPUTED_VALUE"""),45617.66666666667)</f>
        <v>45617.66667</v>
      </c>
      <c r="N227" s="1">
        <f>IFERROR(__xludf.DUMMYFUNCTION("""COMPUTED_VALUE"""),1.8268644E7)</f>
        <v>18268644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IFERROR(__xludf.DUMMYFUNCTION("""COMPUTED_VALUE"""),1787.82)</f>
        <v>1787.82</v>
      </c>
      <c r="D228" s="2">
        <f>IFERROR(__xludf.DUMMYFUNCTION("""COMPUTED_VALUE"""),45618.66666666667)</f>
        <v>45618.66667</v>
      </c>
      <c r="E228" s="1">
        <f>IFERROR(__xludf.DUMMYFUNCTION("""COMPUTED_VALUE"""),1828.21)</f>
        <v>1828.21</v>
      </c>
      <c r="G228" s="2">
        <f>IFERROR(__xludf.DUMMYFUNCTION("""COMPUTED_VALUE"""),45618.66666666667)</f>
        <v>45618.66667</v>
      </c>
      <c r="H228" s="1">
        <f>IFERROR(__xludf.DUMMYFUNCTION("""COMPUTED_VALUE"""),1787.82)</f>
        <v>1787.82</v>
      </c>
      <c r="J228" s="2">
        <f>IFERROR(__xludf.DUMMYFUNCTION("""COMPUTED_VALUE"""),45618.66666666667)</f>
        <v>45618.66667</v>
      </c>
      <c r="K228" s="1">
        <f>IFERROR(__xludf.DUMMYFUNCTION("""COMPUTED_VALUE"""),1825.4)</f>
        <v>1825.4</v>
      </c>
      <c r="M228" s="2">
        <f>IFERROR(__xludf.DUMMYFUNCTION("""COMPUTED_VALUE"""),45618.66666666667)</f>
        <v>45618.66667</v>
      </c>
      <c r="N228" s="1">
        <f>IFERROR(__xludf.DUMMYFUNCTION("""COMPUTED_VALUE"""),1.8899265E7)</f>
        <v>18899265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IFERROR(__xludf.DUMMYFUNCTION("""COMPUTED_VALUE"""),1848.04)</f>
        <v>1848.04</v>
      </c>
      <c r="D229" s="2">
        <f>IFERROR(__xludf.DUMMYFUNCTION("""COMPUTED_VALUE"""),45621.66666666667)</f>
        <v>45621.66667</v>
      </c>
      <c r="E229" s="1">
        <f>IFERROR(__xludf.DUMMYFUNCTION("""COMPUTED_VALUE"""),1876.85)</f>
        <v>1876.85</v>
      </c>
      <c r="G229" s="2">
        <f>IFERROR(__xludf.DUMMYFUNCTION("""COMPUTED_VALUE"""),45621.66666666667)</f>
        <v>45621.66667</v>
      </c>
      <c r="H229" s="1">
        <f>IFERROR(__xludf.DUMMYFUNCTION("""COMPUTED_VALUE"""),1848.04)</f>
        <v>1848.04</v>
      </c>
      <c r="J229" s="2">
        <f>IFERROR(__xludf.DUMMYFUNCTION("""COMPUTED_VALUE"""),45621.66666666667)</f>
        <v>45621.66667</v>
      </c>
      <c r="K229" s="1">
        <f>IFERROR(__xludf.DUMMYFUNCTION("""COMPUTED_VALUE"""),1869.17)</f>
        <v>1869.17</v>
      </c>
      <c r="M229" s="2">
        <f>IFERROR(__xludf.DUMMYFUNCTION("""COMPUTED_VALUE"""),45621.66666666667)</f>
        <v>45621.66667</v>
      </c>
      <c r="N229" s="1">
        <f>IFERROR(__xludf.DUMMYFUNCTION("""COMPUTED_VALUE"""),2.5989131E7)</f>
        <v>25989131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IFERROR(__xludf.DUMMYFUNCTION("""COMPUTED_VALUE"""),1863.98)</f>
        <v>1863.98</v>
      </c>
      <c r="D230" s="2">
        <f>IFERROR(__xludf.DUMMYFUNCTION("""COMPUTED_VALUE"""),45622.66666666667)</f>
        <v>45622.66667</v>
      </c>
      <c r="E230" s="1">
        <f>IFERROR(__xludf.DUMMYFUNCTION("""COMPUTED_VALUE"""),1863.98)</f>
        <v>1863.98</v>
      </c>
      <c r="G230" s="2">
        <f>IFERROR(__xludf.DUMMYFUNCTION("""COMPUTED_VALUE"""),45622.66666666667)</f>
        <v>45622.66667</v>
      </c>
      <c r="H230" s="1">
        <f>IFERROR(__xludf.DUMMYFUNCTION("""COMPUTED_VALUE"""),1833.78)</f>
        <v>1833.78</v>
      </c>
      <c r="J230" s="2">
        <f>IFERROR(__xludf.DUMMYFUNCTION("""COMPUTED_VALUE"""),45622.66666666667)</f>
        <v>45622.66667</v>
      </c>
      <c r="K230" s="1">
        <f>IFERROR(__xludf.DUMMYFUNCTION("""COMPUTED_VALUE"""),1834.02)</f>
        <v>1834.02</v>
      </c>
      <c r="M230" s="2">
        <f>IFERROR(__xludf.DUMMYFUNCTION("""COMPUTED_VALUE"""),45622.66666666667)</f>
        <v>45622.66667</v>
      </c>
      <c r="N230" s="1">
        <f>IFERROR(__xludf.DUMMYFUNCTION("""COMPUTED_VALUE"""),1.2978761E7)</f>
        <v>12978761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IFERROR(__xludf.DUMMYFUNCTION("""COMPUTED_VALUE"""),1834.68)</f>
        <v>1834.68</v>
      </c>
      <c r="D231" s="2">
        <f>IFERROR(__xludf.DUMMYFUNCTION("""COMPUTED_VALUE"""),45623.66666666667)</f>
        <v>45623.66667</v>
      </c>
      <c r="E231" s="1">
        <f>IFERROR(__xludf.DUMMYFUNCTION("""COMPUTED_VALUE"""),1860.75)</f>
        <v>1860.75</v>
      </c>
      <c r="G231" s="2">
        <f>IFERROR(__xludf.DUMMYFUNCTION("""COMPUTED_VALUE"""),45623.66666666667)</f>
        <v>45623.66667</v>
      </c>
      <c r="H231" s="1">
        <f>IFERROR(__xludf.DUMMYFUNCTION("""COMPUTED_VALUE"""),1834.68)</f>
        <v>1834.68</v>
      </c>
      <c r="J231" s="2">
        <f>IFERROR(__xludf.DUMMYFUNCTION("""COMPUTED_VALUE"""),45623.66666666667)</f>
        <v>45623.66667</v>
      </c>
      <c r="K231" s="1">
        <f>IFERROR(__xludf.DUMMYFUNCTION("""COMPUTED_VALUE"""),1842.9)</f>
        <v>1842.9</v>
      </c>
      <c r="M231" s="2">
        <f>IFERROR(__xludf.DUMMYFUNCTION("""COMPUTED_VALUE"""),45623.66666666667)</f>
        <v>45623.66667</v>
      </c>
      <c r="N231" s="1">
        <f>IFERROR(__xludf.DUMMYFUNCTION("""COMPUTED_VALUE"""),1.2540201E7)</f>
        <v>12540201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IFERROR(__xludf.DUMMYFUNCTION("""COMPUTED_VALUE"""),1844.95)</f>
        <v>1844.95</v>
      </c>
      <c r="D232" s="2">
        <f>IFERROR(__xludf.DUMMYFUNCTION("""COMPUTED_VALUE"""),45625.54166666667)</f>
        <v>45625.54167</v>
      </c>
      <c r="E232" s="1">
        <f>IFERROR(__xludf.DUMMYFUNCTION("""COMPUTED_VALUE"""),1866.84)</f>
        <v>1866.84</v>
      </c>
      <c r="G232" s="2">
        <f>IFERROR(__xludf.DUMMYFUNCTION("""COMPUTED_VALUE"""),45625.54166666667)</f>
        <v>45625.54167</v>
      </c>
      <c r="H232" s="1">
        <f>IFERROR(__xludf.DUMMYFUNCTION("""COMPUTED_VALUE"""),1840.69)</f>
        <v>1840.69</v>
      </c>
      <c r="J232" s="2">
        <f>IFERROR(__xludf.DUMMYFUNCTION("""COMPUTED_VALUE"""),45625.54166666667)</f>
        <v>45625.54167</v>
      </c>
      <c r="K232" s="1">
        <f>IFERROR(__xludf.DUMMYFUNCTION("""COMPUTED_VALUE"""),1858.51)</f>
        <v>1858.51</v>
      </c>
      <c r="M232" s="2">
        <f>IFERROR(__xludf.DUMMYFUNCTION("""COMPUTED_VALUE"""),45625.54166666667)</f>
        <v>45625.54167</v>
      </c>
      <c r="N232" s="1">
        <f>IFERROR(__xludf.DUMMYFUNCTION("""COMPUTED_VALUE"""),9705318.0)</f>
        <v>9705318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IFERROR(__xludf.DUMMYFUNCTION("""COMPUTED_VALUE"""),1846.78)</f>
        <v>1846.78</v>
      </c>
      <c r="D233" s="2">
        <f>IFERROR(__xludf.DUMMYFUNCTION("""COMPUTED_VALUE"""),45628.66666666667)</f>
        <v>45628.66667</v>
      </c>
      <c r="E233" s="1">
        <f>IFERROR(__xludf.DUMMYFUNCTION("""COMPUTED_VALUE"""),1883.68)</f>
        <v>1883.68</v>
      </c>
      <c r="G233" s="2">
        <f>IFERROR(__xludf.DUMMYFUNCTION("""COMPUTED_VALUE"""),45628.66666666667)</f>
        <v>45628.66667</v>
      </c>
      <c r="H233" s="1">
        <f>IFERROR(__xludf.DUMMYFUNCTION("""COMPUTED_VALUE"""),1839.32)</f>
        <v>1839.32</v>
      </c>
      <c r="J233" s="2">
        <f>IFERROR(__xludf.DUMMYFUNCTION("""COMPUTED_VALUE"""),45628.66666666667)</f>
        <v>45628.66667</v>
      </c>
      <c r="K233" s="1">
        <f>IFERROR(__xludf.DUMMYFUNCTION("""COMPUTED_VALUE"""),1882.2)</f>
        <v>1882.2</v>
      </c>
      <c r="M233" s="2">
        <f>IFERROR(__xludf.DUMMYFUNCTION("""COMPUTED_VALUE"""),45628.66666666667)</f>
        <v>45628.66667</v>
      </c>
      <c r="N233" s="1">
        <f>IFERROR(__xludf.DUMMYFUNCTION("""COMPUTED_VALUE"""),1.6222598E7)</f>
        <v>16222598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IFERROR(__xludf.DUMMYFUNCTION("""COMPUTED_VALUE"""),1883.24)</f>
        <v>1883.24</v>
      </c>
      <c r="D234" s="2">
        <f>IFERROR(__xludf.DUMMYFUNCTION("""COMPUTED_VALUE"""),45629.66666666667)</f>
        <v>45629.66667</v>
      </c>
      <c r="E234" s="1">
        <f>IFERROR(__xludf.DUMMYFUNCTION("""COMPUTED_VALUE"""),1898.21)</f>
        <v>1898.21</v>
      </c>
      <c r="G234" s="2">
        <f>IFERROR(__xludf.DUMMYFUNCTION("""COMPUTED_VALUE"""),45629.66666666667)</f>
        <v>45629.66667</v>
      </c>
      <c r="H234" s="1">
        <f>IFERROR(__xludf.DUMMYFUNCTION("""COMPUTED_VALUE"""),1865.1)</f>
        <v>1865.1</v>
      </c>
      <c r="J234" s="2">
        <f>IFERROR(__xludf.DUMMYFUNCTION("""COMPUTED_VALUE"""),45629.66666666667)</f>
        <v>45629.66667</v>
      </c>
      <c r="K234" s="1">
        <f>IFERROR(__xludf.DUMMYFUNCTION("""COMPUTED_VALUE"""),1887.96)</f>
        <v>1887.96</v>
      </c>
      <c r="M234" s="2">
        <f>IFERROR(__xludf.DUMMYFUNCTION("""COMPUTED_VALUE"""),45629.66666666667)</f>
        <v>45629.66667</v>
      </c>
      <c r="N234" s="1">
        <f>IFERROR(__xludf.DUMMYFUNCTION("""COMPUTED_VALUE"""),1.60399E7)</f>
        <v>16039900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IFERROR(__xludf.DUMMYFUNCTION("""COMPUTED_VALUE"""),1873.05)</f>
        <v>1873.05</v>
      </c>
      <c r="D235" s="2">
        <f>IFERROR(__xludf.DUMMYFUNCTION("""COMPUTED_VALUE"""),45630.66666666667)</f>
        <v>45630.66667</v>
      </c>
      <c r="E235" s="1">
        <f>IFERROR(__xludf.DUMMYFUNCTION("""COMPUTED_VALUE"""),1888.65)</f>
        <v>1888.65</v>
      </c>
      <c r="G235" s="2">
        <f>IFERROR(__xludf.DUMMYFUNCTION("""COMPUTED_VALUE"""),45630.66666666667)</f>
        <v>45630.66667</v>
      </c>
      <c r="H235" s="1">
        <f>IFERROR(__xludf.DUMMYFUNCTION("""COMPUTED_VALUE"""),1863.82)</f>
        <v>1863.82</v>
      </c>
      <c r="J235" s="2">
        <f>IFERROR(__xludf.DUMMYFUNCTION("""COMPUTED_VALUE"""),45630.66666666667)</f>
        <v>45630.66667</v>
      </c>
      <c r="K235" s="1">
        <f>IFERROR(__xludf.DUMMYFUNCTION("""COMPUTED_VALUE"""),1886.94)</f>
        <v>1886.94</v>
      </c>
      <c r="M235" s="2">
        <f>IFERROR(__xludf.DUMMYFUNCTION("""COMPUTED_VALUE"""),45630.66666666667)</f>
        <v>45630.66667</v>
      </c>
      <c r="N235" s="1">
        <f>IFERROR(__xludf.DUMMYFUNCTION("""COMPUTED_VALUE"""),1.9211291E7)</f>
        <v>19211291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IFERROR(__xludf.DUMMYFUNCTION("""COMPUTED_VALUE"""),1881.3)</f>
        <v>1881.3</v>
      </c>
      <c r="D236" s="2">
        <f>IFERROR(__xludf.DUMMYFUNCTION("""COMPUTED_VALUE"""),45631.66666666667)</f>
        <v>45631.66667</v>
      </c>
      <c r="E236" s="1">
        <f>IFERROR(__xludf.DUMMYFUNCTION("""COMPUTED_VALUE"""),1893.37)</f>
        <v>1893.37</v>
      </c>
      <c r="G236" s="2">
        <f>IFERROR(__xludf.DUMMYFUNCTION("""COMPUTED_VALUE"""),45631.66666666667)</f>
        <v>45631.66667</v>
      </c>
      <c r="H236" s="1">
        <f>IFERROR(__xludf.DUMMYFUNCTION("""COMPUTED_VALUE"""),1878.64)</f>
        <v>1878.64</v>
      </c>
      <c r="J236" s="2">
        <f>IFERROR(__xludf.DUMMYFUNCTION("""COMPUTED_VALUE"""),45631.66666666667)</f>
        <v>45631.66667</v>
      </c>
      <c r="K236" s="1">
        <f>IFERROR(__xludf.DUMMYFUNCTION("""COMPUTED_VALUE"""),1880.42)</f>
        <v>1880.42</v>
      </c>
      <c r="M236" s="2">
        <f>IFERROR(__xludf.DUMMYFUNCTION("""COMPUTED_VALUE"""),45631.66666666667)</f>
        <v>45631.66667</v>
      </c>
      <c r="N236" s="1">
        <f>IFERROR(__xludf.DUMMYFUNCTION("""COMPUTED_VALUE"""),1.3539154E7)</f>
        <v>13539154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IFERROR(__xludf.DUMMYFUNCTION("""COMPUTED_VALUE"""),1885.38)</f>
        <v>1885.38</v>
      </c>
      <c r="D237" s="2">
        <f>IFERROR(__xludf.DUMMYFUNCTION("""COMPUTED_VALUE"""),45632.66666666667)</f>
        <v>45632.66667</v>
      </c>
      <c r="E237" s="1">
        <f>IFERROR(__xludf.DUMMYFUNCTION("""COMPUTED_VALUE"""),1926.6)</f>
        <v>1926.6</v>
      </c>
      <c r="G237" s="2">
        <f>IFERROR(__xludf.DUMMYFUNCTION("""COMPUTED_VALUE"""),45632.66666666667)</f>
        <v>45632.66667</v>
      </c>
      <c r="H237" s="1">
        <f>IFERROR(__xludf.DUMMYFUNCTION("""COMPUTED_VALUE"""),1882.92)</f>
        <v>1882.92</v>
      </c>
      <c r="J237" s="2">
        <f>IFERROR(__xludf.DUMMYFUNCTION("""COMPUTED_VALUE"""),45632.66666666667)</f>
        <v>45632.66667</v>
      </c>
      <c r="K237" s="1">
        <f>IFERROR(__xludf.DUMMYFUNCTION("""COMPUTED_VALUE"""),1883.82)</f>
        <v>1883.82</v>
      </c>
      <c r="M237" s="2">
        <f>IFERROR(__xludf.DUMMYFUNCTION("""COMPUTED_VALUE"""),45632.66666666667)</f>
        <v>45632.66667</v>
      </c>
      <c r="N237" s="1">
        <f>IFERROR(__xludf.DUMMYFUNCTION("""COMPUTED_VALUE"""),1.9400772E7)</f>
        <v>19400772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IFERROR(__xludf.DUMMYFUNCTION("""COMPUTED_VALUE"""),1886.6)</f>
        <v>1886.6</v>
      </c>
      <c r="D238" s="2">
        <f>IFERROR(__xludf.DUMMYFUNCTION("""COMPUTED_VALUE"""),45635.66666666667)</f>
        <v>45635.66667</v>
      </c>
      <c r="E238" s="1">
        <f>IFERROR(__xludf.DUMMYFUNCTION("""COMPUTED_VALUE"""),1891.87)</f>
        <v>1891.87</v>
      </c>
      <c r="G238" s="2">
        <f>IFERROR(__xludf.DUMMYFUNCTION("""COMPUTED_VALUE"""),45635.66666666667)</f>
        <v>45635.66667</v>
      </c>
      <c r="H238" s="1">
        <f>IFERROR(__xludf.DUMMYFUNCTION("""COMPUTED_VALUE"""),1867.63)</f>
        <v>1867.63</v>
      </c>
      <c r="J238" s="2">
        <f>IFERROR(__xludf.DUMMYFUNCTION("""COMPUTED_VALUE"""),45635.66666666667)</f>
        <v>45635.66667</v>
      </c>
      <c r="K238" s="1">
        <f>IFERROR(__xludf.DUMMYFUNCTION("""COMPUTED_VALUE"""),1870.19)</f>
        <v>1870.19</v>
      </c>
      <c r="M238" s="2">
        <f>IFERROR(__xludf.DUMMYFUNCTION("""COMPUTED_VALUE"""),45635.66666666667)</f>
        <v>45635.66667</v>
      </c>
      <c r="N238" s="1">
        <f>IFERROR(__xludf.DUMMYFUNCTION("""COMPUTED_VALUE"""),1.7538962E7)</f>
        <v>17538962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IFERROR(__xludf.DUMMYFUNCTION("""COMPUTED_VALUE"""),1866.42)</f>
        <v>1866.42</v>
      </c>
      <c r="D239" s="2">
        <f>IFERROR(__xludf.DUMMYFUNCTION("""COMPUTED_VALUE"""),45636.66666666667)</f>
        <v>45636.66667</v>
      </c>
      <c r="E239" s="1">
        <f>IFERROR(__xludf.DUMMYFUNCTION("""COMPUTED_VALUE"""),1882.92)</f>
        <v>1882.92</v>
      </c>
      <c r="G239" s="2">
        <f>IFERROR(__xludf.DUMMYFUNCTION("""COMPUTED_VALUE"""),45636.66666666667)</f>
        <v>45636.66667</v>
      </c>
      <c r="H239" s="1">
        <f>IFERROR(__xludf.DUMMYFUNCTION("""COMPUTED_VALUE"""),1852.12)</f>
        <v>1852.12</v>
      </c>
      <c r="J239" s="2">
        <f>IFERROR(__xludf.DUMMYFUNCTION("""COMPUTED_VALUE"""),45636.66666666667)</f>
        <v>45636.66667</v>
      </c>
      <c r="K239" s="1">
        <f>IFERROR(__xludf.DUMMYFUNCTION("""COMPUTED_VALUE"""),1854.75)</f>
        <v>1854.75</v>
      </c>
      <c r="M239" s="2">
        <f>IFERROR(__xludf.DUMMYFUNCTION("""COMPUTED_VALUE"""),45636.66666666667)</f>
        <v>45636.66667</v>
      </c>
      <c r="N239" s="1">
        <f>IFERROR(__xludf.DUMMYFUNCTION("""COMPUTED_VALUE"""),1.6172204E7)</f>
        <v>16172204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IFERROR(__xludf.DUMMYFUNCTION("""COMPUTED_VALUE"""),1856.39)</f>
        <v>1856.39</v>
      </c>
      <c r="D240" s="2">
        <f>IFERROR(__xludf.DUMMYFUNCTION("""COMPUTED_VALUE"""),45637.66666666667)</f>
        <v>45637.66667</v>
      </c>
      <c r="E240" s="1">
        <f>IFERROR(__xludf.DUMMYFUNCTION("""COMPUTED_VALUE"""),1903.52)</f>
        <v>1903.52</v>
      </c>
      <c r="G240" s="2">
        <f>IFERROR(__xludf.DUMMYFUNCTION("""COMPUTED_VALUE"""),45637.66666666667)</f>
        <v>45637.66667</v>
      </c>
      <c r="H240" s="1">
        <f>IFERROR(__xludf.DUMMYFUNCTION("""COMPUTED_VALUE"""),1852.65)</f>
        <v>1852.65</v>
      </c>
      <c r="J240" s="2">
        <f>IFERROR(__xludf.DUMMYFUNCTION("""COMPUTED_VALUE"""),45637.66666666667)</f>
        <v>45637.66667</v>
      </c>
      <c r="K240" s="1">
        <f>IFERROR(__xludf.DUMMYFUNCTION("""COMPUTED_VALUE"""),1896.97)</f>
        <v>1896.97</v>
      </c>
      <c r="M240" s="2">
        <f>IFERROR(__xludf.DUMMYFUNCTION("""COMPUTED_VALUE"""),45637.66666666667)</f>
        <v>45637.66667</v>
      </c>
      <c r="N240" s="1">
        <f>IFERROR(__xludf.DUMMYFUNCTION("""COMPUTED_VALUE"""),1.6418329E7)</f>
        <v>16418329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IFERROR(__xludf.DUMMYFUNCTION("""COMPUTED_VALUE"""),1894.26)</f>
        <v>1894.26</v>
      </c>
      <c r="D241" s="2">
        <f>IFERROR(__xludf.DUMMYFUNCTION("""COMPUTED_VALUE"""),45638.66666666667)</f>
        <v>45638.66667</v>
      </c>
      <c r="E241" s="1">
        <f>IFERROR(__xludf.DUMMYFUNCTION("""COMPUTED_VALUE"""),1906.33)</f>
        <v>1906.33</v>
      </c>
      <c r="G241" s="2">
        <f>IFERROR(__xludf.DUMMYFUNCTION("""COMPUTED_VALUE"""),45638.66666666667)</f>
        <v>45638.66667</v>
      </c>
      <c r="H241" s="1">
        <f>IFERROR(__xludf.DUMMYFUNCTION("""COMPUTED_VALUE"""),1876.18)</f>
        <v>1876.18</v>
      </c>
      <c r="J241" s="2">
        <f>IFERROR(__xludf.DUMMYFUNCTION("""COMPUTED_VALUE"""),45638.66666666667)</f>
        <v>45638.66667</v>
      </c>
      <c r="K241" s="1">
        <f>IFERROR(__xludf.DUMMYFUNCTION("""COMPUTED_VALUE"""),1878.16)</f>
        <v>1878.16</v>
      </c>
      <c r="M241" s="2">
        <f>IFERROR(__xludf.DUMMYFUNCTION("""COMPUTED_VALUE"""),45638.66666666667)</f>
        <v>45638.66667</v>
      </c>
      <c r="N241" s="1">
        <f>IFERROR(__xludf.DUMMYFUNCTION("""COMPUTED_VALUE"""),1.0559236E7)</f>
        <v>10559236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IFERROR(__xludf.DUMMYFUNCTION("""COMPUTED_VALUE"""),1883.17)</f>
        <v>1883.17</v>
      </c>
      <c r="D242" s="2">
        <f>IFERROR(__xludf.DUMMYFUNCTION("""COMPUTED_VALUE"""),45639.66666666667)</f>
        <v>45639.66667</v>
      </c>
      <c r="E242" s="1">
        <f>IFERROR(__xludf.DUMMYFUNCTION("""COMPUTED_VALUE"""),1883.17)</f>
        <v>1883.17</v>
      </c>
      <c r="G242" s="2">
        <f>IFERROR(__xludf.DUMMYFUNCTION("""COMPUTED_VALUE"""),45639.66666666667)</f>
        <v>45639.66667</v>
      </c>
      <c r="H242" s="1">
        <f>IFERROR(__xludf.DUMMYFUNCTION("""COMPUTED_VALUE"""),1859.95)</f>
        <v>1859.95</v>
      </c>
      <c r="J242" s="2">
        <f>IFERROR(__xludf.DUMMYFUNCTION("""COMPUTED_VALUE"""),45639.66666666667)</f>
        <v>45639.66667</v>
      </c>
      <c r="K242" s="1">
        <f>IFERROR(__xludf.DUMMYFUNCTION("""COMPUTED_VALUE"""),1872.25)</f>
        <v>1872.25</v>
      </c>
      <c r="M242" s="2">
        <f>IFERROR(__xludf.DUMMYFUNCTION("""COMPUTED_VALUE"""),45639.66666666667)</f>
        <v>45639.66667</v>
      </c>
      <c r="N242" s="1">
        <f>IFERROR(__xludf.DUMMYFUNCTION("""COMPUTED_VALUE"""),1.1764972E7)</f>
        <v>11764972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IFERROR(__xludf.DUMMYFUNCTION("""COMPUTED_VALUE"""),1865.59)</f>
        <v>1865.59</v>
      </c>
      <c r="D243" s="2">
        <f>IFERROR(__xludf.DUMMYFUNCTION("""COMPUTED_VALUE"""),45642.66666666667)</f>
        <v>45642.66667</v>
      </c>
      <c r="E243" s="1">
        <f>IFERROR(__xludf.DUMMYFUNCTION("""COMPUTED_VALUE"""),1912.07)</f>
        <v>1912.07</v>
      </c>
      <c r="G243" s="2">
        <f>IFERROR(__xludf.DUMMYFUNCTION("""COMPUTED_VALUE"""),45642.66666666667)</f>
        <v>45642.66667</v>
      </c>
      <c r="H243" s="1">
        <f>IFERROR(__xludf.DUMMYFUNCTION("""COMPUTED_VALUE"""),1863.97)</f>
        <v>1863.97</v>
      </c>
      <c r="J243" s="2">
        <f>IFERROR(__xludf.DUMMYFUNCTION("""COMPUTED_VALUE"""),45642.66666666667)</f>
        <v>45642.66667</v>
      </c>
      <c r="K243" s="1">
        <f>IFERROR(__xludf.DUMMYFUNCTION("""COMPUTED_VALUE"""),1874.65)</f>
        <v>1874.65</v>
      </c>
      <c r="M243" s="2">
        <f>IFERROR(__xludf.DUMMYFUNCTION("""COMPUTED_VALUE"""),45642.66666666667)</f>
        <v>45642.66667</v>
      </c>
      <c r="N243" s="1">
        <f>IFERROR(__xludf.DUMMYFUNCTION("""COMPUTED_VALUE"""),1.8371503E7)</f>
        <v>18371503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IFERROR(__xludf.DUMMYFUNCTION("""COMPUTED_VALUE"""),1874.44)</f>
        <v>1874.44</v>
      </c>
      <c r="D244" s="2">
        <f>IFERROR(__xludf.DUMMYFUNCTION("""COMPUTED_VALUE"""),45643.66666666667)</f>
        <v>45643.66667</v>
      </c>
      <c r="E244" s="1">
        <f>IFERROR(__xludf.DUMMYFUNCTION("""COMPUTED_VALUE"""),1901.49)</f>
        <v>1901.49</v>
      </c>
      <c r="G244" s="2">
        <f>IFERROR(__xludf.DUMMYFUNCTION("""COMPUTED_VALUE"""),45643.66666666667)</f>
        <v>45643.66667</v>
      </c>
      <c r="H244" s="1">
        <f>IFERROR(__xludf.DUMMYFUNCTION("""COMPUTED_VALUE"""),1874.44)</f>
        <v>1874.44</v>
      </c>
      <c r="J244" s="2">
        <f>IFERROR(__xludf.DUMMYFUNCTION("""COMPUTED_VALUE"""),45643.66666666667)</f>
        <v>45643.66667</v>
      </c>
      <c r="K244" s="1">
        <f>IFERROR(__xludf.DUMMYFUNCTION("""COMPUTED_VALUE"""),1888.11)</f>
        <v>1888.11</v>
      </c>
      <c r="M244" s="2">
        <f>IFERROR(__xludf.DUMMYFUNCTION("""COMPUTED_VALUE"""),45643.66666666667)</f>
        <v>45643.66667</v>
      </c>
      <c r="N244" s="1">
        <f>IFERROR(__xludf.DUMMYFUNCTION("""COMPUTED_VALUE"""),1.7295658E7)</f>
        <v>17295658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IFERROR(__xludf.DUMMYFUNCTION("""COMPUTED_VALUE"""),1887.97)</f>
        <v>1887.97</v>
      </c>
      <c r="D245" s="2">
        <f>IFERROR(__xludf.DUMMYFUNCTION("""COMPUTED_VALUE"""),45644.66666666667)</f>
        <v>45644.66667</v>
      </c>
      <c r="E245" s="1">
        <f>IFERROR(__xludf.DUMMYFUNCTION("""COMPUTED_VALUE"""),1901.06)</f>
        <v>1901.06</v>
      </c>
      <c r="G245" s="2">
        <f>IFERROR(__xludf.DUMMYFUNCTION("""COMPUTED_VALUE"""),45644.66666666667)</f>
        <v>45644.66667</v>
      </c>
      <c r="H245" s="1">
        <f>IFERROR(__xludf.DUMMYFUNCTION("""COMPUTED_VALUE"""),1843.85)</f>
        <v>1843.85</v>
      </c>
      <c r="J245" s="2">
        <f>IFERROR(__xludf.DUMMYFUNCTION("""COMPUTED_VALUE"""),45644.66666666667)</f>
        <v>45644.66667</v>
      </c>
      <c r="K245" s="1">
        <f>IFERROR(__xludf.DUMMYFUNCTION("""COMPUTED_VALUE"""),1844.71)</f>
        <v>1844.71</v>
      </c>
      <c r="M245" s="2">
        <f>IFERROR(__xludf.DUMMYFUNCTION("""COMPUTED_VALUE"""),45644.66666666667)</f>
        <v>45644.66667</v>
      </c>
      <c r="N245" s="1">
        <f>IFERROR(__xludf.DUMMYFUNCTION("""COMPUTED_VALUE"""),1.8839653E7)</f>
        <v>18839653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IFERROR(__xludf.DUMMYFUNCTION("""COMPUTED_VALUE"""),1850.62)</f>
        <v>1850.62</v>
      </c>
      <c r="D246" s="2">
        <f>IFERROR(__xludf.DUMMYFUNCTION("""COMPUTED_VALUE"""),45645.66666666667)</f>
        <v>45645.66667</v>
      </c>
      <c r="E246" s="1">
        <f>IFERROR(__xludf.DUMMYFUNCTION("""COMPUTED_VALUE"""),1872.05)</f>
        <v>1872.05</v>
      </c>
      <c r="G246" s="2">
        <f>IFERROR(__xludf.DUMMYFUNCTION("""COMPUTED_VALUE"""),45645.66666666667)</f>
        <v>45645.66667</v>
      </c>
      <c r="H246" s="1">
        <f>IFERROR(__xludf.DUMMYFUNCTION("""COMPUTED_VALUE"""),1840.23)</f>
        <v>1840.23</v>
      </c>
      <c r="J246" s="2">
        <f>IFERROR(__xludf.DUMMYFUNCTION("""COMPUTED_VALUE"""),45645.66666666667)</f>
        <v>45645.66667</v>
      </c>
      <c r="K246" s="1">
        <f>IFERROR(__xludf.DUMMYFUNCTION("""COMPUTED_VALUE"""),1855.13)</f>
        <v>1855.13</v>
      </c>
      <c r="M246" s="2">
        <f>IFERROR(__xludf.DUMMYFUNCTION("""COMPUTED_VALUE"""),45645.66666666667)</f>
        <v>45645.66667</v>
      </c>
      <c r="N246" s="1">
        <f>IFERROR(__xludf.DUMMYFUNCTION("""COMPUTED_VALUE"""),2.6605861E7)</f>
        <v>26605861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IFERROR(__xludf.DUMMYFUNCTION("""COMPUTED_VALUE"""),1838.39)</f>
        <v>1838.39</v>
      </c>
      <c r="D247" s="2">
        <f>IFERROR(__xludf.DUMMYFUNCTION("""COMPUTED_VALUE"""),45646.66666666667)</f>
        <v>45646.66667</v>
      </c>
      <c r="E247" s="1">
        <f>IFERROR(__xludf.DUMMYFUNCTION("""COMPUTED_VALUE"""),1884.24)</f>
        <v>1884.24</v>
      </c>
      <c r="G247" s="2">
        <f>IFERROR(__xludf.DUMMYFUNCTION("""COMPUTED_VALUE"""),45646.66666666667)</f>
        <v>45646.66667</v>
      </c>
      <c r="H247" s="1">
        <f>IFERROR(__xludf.DUMMYFUNCTION("""COMPUTED_VALUE"""),1817.79)</f>
        <v>1817.79</v>
      </c>
      <c r="J247" s="2">
        <f>IFERROR(__xludf.DUMMYFUNCTION("""COMPUTED_VALUE"""),45646.66666666667)</f>
        <v>45646.66667</v>
      </c>
      <c r="K247" s="1">
        <f>IFERROR(__xludf.DUMMYFUNCTION("""COMPUTED_VALUE"""),1871.45)</f>
        <v>1871.45</v>
      </c>
      <c r="M247" s="2">
        <f>IFERROR(__xludf.DUMMYFUNCTION("""COMPUTED_VALUE"""),45646.66666666667)</f>
        <v>45646.66667</v>
      </c>
      <c r="N247" s="1">
        <f>IFERROR(__xludf.DUMMYFUNCTION("""COMPUTED_VALUE"""),6.417001E7)</f>
        <v>64170010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IFERROR(__xludf.DUMMYFUNCTION("""COMPUTED_VALUE"""),1857.49)</f>
        <v>1857.49</v>
      </c>
      <c r="D248" s="2">
        <f>IFERROR(__xludf.DUMMYFUNCTION("""COMPUTED_VALUE"""),45649.66666666667)</f>
        <v>45649.66667</v>
      </c>
      <c r="E248" s="1">
        <f>IFERROR(__xludf.DUMMYFUNCTION("""COMPUTED_VALUE"""),1896.08)</f>
        <v>1896.08</v>
      </c>
      <c r="G248" s="2">
        <f>IFERROR(__xludf.DUMMYFUNCTION("""COMPUTED_VALUE"""),45649.66666666667)</f>
        <v>45649.66667</v>
      </c>
      <c r="H248" s="1">
        <f>IFERROR(__xludf.DUMMYFUNCTION("""COMPUTED_VALUE"""),1846.31)</f>
        <v>1846.31</v>
      </c>
      <c r="J248" s="2">
        <f>IFERROR(__xludf.DUMMYFUNCTION("""COMPUTED_VALUE"""),45649.66666666667)</f>
        <v>45649.66667</v>
      </c>
      <c r="K248" s="1">
        <f>IFERROR(__xludf.DUMMYFUNCTION("""COMPUTED_VALUE"""),1862.19)</f>
        <v>1862.19</v>
      </c>
      <c r="M248" s="2">
        <f>IFERROR(__xludf.DUMMYFUNCTION("""COMPUTED_VALUE"""),45649.66666666667)</f>
        <v>45649.66667</v>
      </c>
      <c r="N248" s="1">
        <f>IFERROR(__xludf.DUMMYFUNCTION("""COMPUTED_VALUE"""),1.8485791E7)</f>
        <v>18485791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IFERROR(__xludf.DUMMYFUNCTION("""COMPUTED_VALUE"""),1864.84)</f>
        <v>1864.84</v>
      </c>
      <c r="D249" s="2">
        <f>IFERROR(__xludf.DUMMYFUNCTION("""COMPUTED_VALUE"""),45650.54166666667)</f>
        <v>45650.54167</v>
      </c>
      <c r="E249" s="1">
        <f>IFERROR(__xludf.DUMMYFUNCTION("""COMPUTED_VALUE"""),1869.31)</f>
        <v>1869.31</v>
      </c>
      <c r="G249" s="2">
        <f>IFERROR(__xludf.DUMMYFUNCTION("""COMPUTED_VALUE"""),45650.54166666667)</f>
        <v>45650.54167</v>
      </c>
      <c r="H249" s="1">
        <f>IFERROR(__xludf.DUMMYFUNCTION("""COMPUTED_VALUE"""),1852.23)</f>
        <v>1852.23</v>
      </c>
      <c r="J249" s="2">
        <f>IFERROR(__xludf.DUMMYFUNCTION("""COMPUTED_VALUE"""),45650.54166666667)</f>
        <v>45650.54167</v>
      </c>
      <c r="K249" s="1">
        <f>IFERROR(__xludf.DUMMYFUNCTION("""COMPUTED_VALUE"""),1863.47)</f>
        <v>1863.47</v>
      </c>
      <c r="M249" s="2">
        <f>IFERROR(__xludf.DUMMYFUNCTION("""COMPUTED_VALUE"""),45650.54166666667)</f>
        <v>45650.54167</v>
      </c>
      <c r="N249" s="1">
        <f>IFERROR(__xludf.DUMMYFUNCTION("""COMPUTED_VALUE"""),6297662.0)</f>
        <v>6297662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IFERROR(__xludf.DUMMYFUNCTION("""COMPUTED_VALUE"""),1860.0)</f>
        <v>1860</v>
      </c>
      <c r="D250" s="2">
        <f>IFERROR(__xludf.DUMMYFUNCTION("""COMPUTED_VALUE"""),45652.66666666667)</f>
        <v>45652.66667</v>
      </c>
      <c r="E250" s="1">
        <f>IFERROR(__xludf.DUMMYFUNCTION("""COMPUTED_VALUE"""),1880.04)</f>
        <v>1880.04</v>
      </c>
      <c r="G250" s="2">
        <f>IFERROR(__xludf.DUMMYFUNCTION("""COMPUTED_VALUE"""),45652.66666666667)</f>
        <v>45652.66667</v>
      </c>
      <c r="H250" s="1">
        <f>IFERROR(__xludf.DUMMYFUNCTION("""COMPUTED_VALUE"""),1858.96)</f>
        <v>1858.96</v>
      </c>
      <c r="J250" s="2">
        <f>IFERROR(__xludf.DUMMYFUNCTION("""COMPUTED_VALUE"""),45652.66666666667)</f>
        <v>45652.66667</v>
      </c>
      <c r="K250" s="1">
        <f>IFERROR(__xludf.DUMMYFUNCTION("""COMPUTED_VALUE"""),1869.63)</f>
        <v>1869.63</v>
      </c>
      <c r="M250" s="2">
        <f>IFERROR(__xludf.DUMMYFUNCTION("""COMPUTED_VALUE"""),45652.66666666667)</f>
        <v>45652.66667</v>
      </c>
      <c r="N250" s="1">
        <f>IFERROR(__xludf.DUMMYFUNCTION("""COMPUTED_VALUE"""),9368094.0)</f>
        <v>9368094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IFERROR(__xludf.DUMMYFUNCTION("""COMPUTED_VALUE"""),1859.36)</f>
        <v>1859.36</v>
      </c>
      <c r="D251" s="2">
        <f>IFERROR(__xludf.DUMMYFUNCTION("""COMPUTED_VALUE"""),45653.66666666667)</f>
        <v>45653.66667</v>
      </c>
      <c r="E251" s="1">
        <f>IFERROR(__xludf.DUMMYFUNCTION("""COMPUTED_VALUE"""),1871.4)</f>
        <v>1871.4</v>
      </c>
      <c r="G251" s="2">
        <f>IFERROR(__xludf.DUMMYFUNCTION("""COMPUTED_VALUE"""),45653.66666666667)</f>
        <v>45653.66667</v>
      </c>
      <c r="H251" s="1">
        <f>IFERROR(__xludf.DUMMYFUNCTION("""COMPUTED_VALUE"""),1842.44)</f>
        <v>1842.44</v>
      </c>
      <c r="J251" s="2">
        <f>IFERROR(__xludf.DUMMYFUNCTION("""COMPUTED_VALUE"""),45653.66666666667)</f>
        <v>45653.66667</v>
      </c>
      <c r="K251" s="1">
        <f>IFERROR(__xludf.DUMMYFUNCTION("""COMPUTED_VALUE"""),1854.26)</f>
        <v>1854.26</v>
      </c>
      <c r="M251" s="2">
        <f>IFERROR(__xludf.DUMMYFUNCTION("""COMPUTED_VALUE"""),45653.66666666667)</f>
        <v>45653.66667</v>
      </c>
      <c r="N251" s="1">
        <f>IFERROR(__xludf.DUMMYFUNCTION("""COMPUTED_VALUE"""),8919444.0)</f>
        <v>8919444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IFERROR(__xludf.DUMMYFUNCTION("""COMPUTED_VALUE"""),1844.26)</f>
        <v>1844.26</v>
      </c>
      <c r="D252" s="2">
        <f>IFERROR(__xludf.DUMMYFUNCTION("""COMPUTED_VALUE"""),45656.66666666667)</f>
        <v>45656.66667</v>
      </c>
      <c r="E252" s="1">
        <f>IFERROR(__xludf.DUMMYFUNCTION("""COMPUTED_VALUE"""),1844.26)</f>
        <v>1844.26</v>
      </c>
      <c r="G252" s="2">
        <f>IFERROR(__xludf.DUMMYFUNCTION("""COMPUTED_VALUE"""),45656.66666666667)</f>
        <v>45656.66667</v>
      </c>
      <c r="H252" s="1">
        <f>IFERROR(__xludf.DUMMYFUNCTION("""COMPUTED_VALUE"""),1812.87)</f>
        <v>1812.87</v>
      </c>
      <c r="J252" s="2">
        <f>IFERROR(__xludf.DUMMYFUNCTION("""COMPUTED_VALUE"""),45656.66666666667)</f>
        <v>45656.66667</v>
      </c>
      <c r="K252" s="1">
        <f>IFERROR(__xludf.DUMMYFUNCTION("""COMPUTED_VALUE"""),1821.76)</f>
        <v>1821.76</v>
      </c>
      <c r="M252" s="2">
        <f>IFERROR(__xludf.DUMMYFUNCTION("""COMPUTED_VALUE"""),45656.66666666667)</f>
        <v>45656.66667</v>
      </c>
      <c r="N252" s="1">
        <f>IFERROR(__xludf.DUMMYFUNCTION("""COMPUTED_VALUE"""),1.2275411E7)</f>
        <v>12275411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IFERROR(__xludf.DUMMYFUNCTION("""COMPUTED_VALUE"""),1822.67)</f>
        <v>1822.67</v>
      </c>
      <c r="D253" s="2">
        <f>IFERROR(__xludf.DUMMYFUNCTION("""COMPUTED_VALUE"""),45657.66666666667)</f>
        <v>45657.66667</v>
      </c>
      <c r="E253" s="1">
        <f>IFERROR(__xludf.DUMMYFUNCTION("""COMPUTED_VALUE"""),1852.3)</f>
        <v>1852.3</v>
      </c>
      <c r="G253" s="2">
        <f>IFERROR(__xludf.DUMMYFUNCTION("""COMPUTED_VALUE"""),45657.66666666667)</f>
        <v>45657.66667</v>
      </c>
      <c r="H253" s="1">
        <f>IFERROR(__xludf.DUMMYFUNCTION("""COMPUTED_VALUE"""),1822.67)</f>
        <v>1822.67</v>
      </c>
      <c r="J253" s="2">
        <f>IFERROR(__xludf.DUMMYFUNCTION("""COMPUTED_VALUE"""),45657.66666666667)</f>
        <v>45657.66667</v>
      </c>
      <c r="K253" s="1">
        <f>IFERROR(__xludf.DUMMYFUNCTION("""COMPUTED_VALUE"""),1832.44)</f>
        <v>1832.44</v>
      </c>
      <c r="M253" s="2">
        <f>IFERROR(__xludf.DUMMYFUNCTION("""COMPUTED_VALUE"""),45657.66666666667)</f>
        <v>45657.66667</v>
      </c>
      <c r="N253" s="1">
        <f>IFERROR(__xludf.DUMMYFUNCTION("""COMPUTED_VALUE"""),1.2610135E7)</f>
        <v>12610135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IFERROR(__xludf.DUMMYFUNCTION("""COMPUTED_VALUE"""),1837.39)</f>
        <v>1837.39</v>
      </c>
      <c r="D254" s="2">
        <f>IFERROR(__xludf.DUMMYFUNCTION("""COMPUTED_VALUE"""),45659.66666666667)</f>
        <v>45659.66667</v>
      </c>
      <c r="E254" s="1">
        <f>IFERROR(__xludf.DUMMYFUNCTION("""COMPUTED_VALUE"""),1855.23)</f>
        <v>1855.23</v>
      </c>
      <c r="G254" s="2">
        <f>IFERROR(__xludf.DUMMYFUNCTION("""COMPUTED_VALUE"""),45659.66666666667)</f>
        <v>45659.66667</v>
      </c>
      <c r="H254" s="1">
        <f>IFERROR(__xludf.DUMMYFUNCTION("""COMPUTED_VALUE"""),1795.17)</f>
        <v>1795.17</v>
      </c>
      <c r="J254" s="2">
        <f>IFERROR(__xludf.DUMMYFUNCTION("""COMPUTED_VALUE"""),45659.66666666667)</f>
        <v>45659.66667</v>
      </c>
      <c r="K254" s="1">
        <f>IFERROR(__xludf.DUMMYFUNCTION("""COMPUTED_VALUE"""),1803.84)</f>
        <v>1803.84</v>
      </c>
      <c r="M254" s="2">
        <f>IFERROR(__xludf.DUMMYFUNCTION("""COMPUTED_VALUE"""),45659.66666666667)</f>
        <v>45659.66667</v>
      </c>
      <c r="N254" s="1">
        <f>IFERROR(__xludf.DUMMYFUNCTION("""COMPUTED_VALUE"""),1.4899591E7)</f>
        <v>14899591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IFERROR(__xludf.DUMMYFUNCTION("""COMPUTED_VALUE"""),1808.3)</f>
        <v>1808.3</v>
      </c>
      <c r="D255" s="2">
        <f>IFERROR(__xludf.DUMMYFUNCTION("""COMPUTED_VALUE"""),45660.66666666667)</f>
        <v>45660.66667</v>
      </c>
      <c r="E255" s="1">
        <f>IFERROR(__xludf.DUMMYFUNCTION("""COMPUTED_VALUE"""),1817.49)</f>
        <v>1817.49</v>
      </c>
      <c r="G255" s="2">
        <f>IFERROR(__xludf.DUMMYFUNCTION("""COMPUTED_VALUE"""),45660.66666666667)</f>
        <v>45660.66667</v>
      </c>
      <c r="H255" s="1">
        <f>IFERROR(__xludf.DUMMYFUNCTION("""COMPUTED_VALUE"""),1800.64)</f>
        <v>1800.64</v>
      </c>
      <c r="J255" s="2">
        <f>IFERROR(__xludf.DUMMYFUNCTION("""COMPUTED_VALUE"""),45660.66666666667)</f>
        <v>45660.66667</v>
      </c>
      <c r="K255" s="1">
        <f>IFERROR(__xludf.DUMMYFUNCTION("""COMPUTED_VALUE"""),1807.41)</f>
        <v>1807.41</v>
      </c>
      <c r="M255" s="2">
        <f>IFERROR(__xludf.DUMMYFUNCTION("""COMPUTED_VALUE"""),45660.66666666667)</f>
        <v>45660.66667</v>
      </c>
      <c r="N255" s="1">
        <f>IFERROR(__xludf.DUMMYFUNCTION("""COMPUTED_VALUE"""),1.3933279E7)</f>
        <v>13933279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IFERROR(__xludf.DUMMYFUNCTION("""COMPUTED_VALUE"""),1815.52)</f>
        <v>1815.52</v>
      </c>
      <c r="D256" s="2">
        <f>IFERROR(__xludf.DUMMYFUNCTION("""COMPUTED_VALUE"""),45663.66666666667)</f>
        <v>45663.66667</v>
      </c>
      <c r="E256" s="1">
        <f>IFERROR(__xludf.DUMMYFUNCTION("""COMPUTED_VALUE"""),1837.41)</f>
        <v>1837.41</v>
      </c>
      <c r="G256" s="2">
        <f>IFERROR(__xludf.DUMMYFUNCTION("""COMPUTED_VALUE"""),45663.66666666667)</f>
        <v>45663.66667</v>
      </c>
      <c r="H256" s="1">
        <f>IFERROR(__xludf.DUMMYFUNCTION("""COMPUTED_VALUE"""),1789.5)</f>
        <v>1789.5</v>
      </c>
      <c r="J256" s="2">
        <f>IFERROR(__xludf.DUMMYFUNCTION("""COMPUTED_VALUE"""),45663.66666666667)</f>
        <v>45663.66667</v>
      </c>
      <c r="K256" s="1">
        <f>IFERROR(__xludf.DUMMYFUNCTION("""COMPUTED_VALUE"""),1791.61)</f>
        <v>1791.61</v>
      </c>
      <c r="M256" s="2">
        <f>IFERROR(__xludf.DUMMYFUNCTION("""COMPUTED_VALUE"""),45663.66666666667)</f>
        <v>45663.66667</v>
      </c>
      <c r="N256" s="1">
        <f>IFERROR(__xludf.DUMMYFUNCTION("""COMPUTED_VALUE"""),2.0711341E7)</f>
        <v>20711341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IFERROR(__xludf.DUMMYFUNCTION("""COMPUTED_VALUE"""),1801.85)</f>
        <v>1801.85</v>
      </c>
      <c r="D257" s="2">
        <f>IFERROR(__xludf.DUMMYFUNCTION("""COMPUTED_VALUE"""),45664.66666666667)</f>
        <v>45664.66667</v>
      </c>
      <c r="E257" s="1">
        <f>IFERROR(__xludf.DUMMYFUNCTION("""COMPUTED_VALUE"""),1817.22)</f>
        <v>1817.22</v>
      </c>
      <c r="G257" s="2">
        <f>IFERROR(__xludf.DUMMYFUNCTION("""COMPUTED_VALUE"""),45664.66666666667)</f>
        <v>45664.66667</v>
      </c>
      <c r="H257" s="1">
        <f>IFERROR(__xludf.DUMMYFUNCTION("""COMPUTED_VALUE"""),1779.42)</f>
        <v>1779.42</v>
      </c>
      <c r="J257" s="2">
        <f>IFERROR(__xludf.DUMMYFUNCTION("""COMPUTED_VALUE"""),45664.66666666667)</f>
        <v>45664.66667</v>
      </c>
      <c r="K257" s="1">
        <f>IFERROR(__xludf.DUMMYFUNCTION("""COMPUTED_VALUE"""),1785.11)</f>
        <v>1785.11</v>
      </c>
      <c r="M257" s="2">
        <f>IFERROR(__xludf.DUMMYFUNCTION("""COMPUTED_VALUE"""),45664.66666666667)</f>
        <v>45664.66667</v>
      </c>
      <c r="N257" s="1">
        <f>IFERROR(__xludf.DUMMYFUNCTION("""COMPUTED_VALUE"""),1.4034192E7)</f>
        <v>14034192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IFERROR(__xludf.DUMMYFUNCTION("""COMPUTED_VALUE"""),1776.72)</f>
        <v>1776.72</v>
      </c>
      <c r="D258" s="2">
        <f>IFERROR(__xludf.DUMMYFUNCTION("""COMPUTED_VALUE"""),45665.66666666667)</f>
        <v>45665.66667</v>
      </c>
      <c r="E258" s="1">
        <f>IFERROR(__xludf.DUMMYFUNCTION("""COMPUTED_VALUE"""),1778.83)</f>
        <v>1778.83</v>
      </c>
      <c r="G258" s="2">
        <f>IFERROR(__xludf.DUMMYFUNCTION("""COMPUTED_VALUE"""),45665.66666666667)</f>
        <v>45665.66667</v>
      </c>
      <c r="H258" s="1">
        <f>IFERROR(__xludf.DUMMYFUNCTION("""COMPUTED_VALUE"""),1766.05)</f>
        <v>1766.05</v>
      </c>
      <c r="J258" s="2">
        <f>IFERROR(__xludf.DUMMYFUNCTION("""COMPUTED_VALUE"""),45665.66666666667)</f>
        <v>45665.66667</v>
      </c>
      <c r="K258" s="1">
        <f>IFERROR(__xludf.DUMMYFUNCTION("""COMPUTED_VALUE"""),1775.11)</f>
        <v>1775.11</v>
      </c>
      <c r="M258" s="2">
        <f>IFERROR(__xludf.DUMMYFUNCTION("""COMPUTED_VALUE"""),45665.66666666667)</f>
        <v>45665.66667</v>
      </c>
      <c r="N258" s="1">
        <f>IFERROR(__xludf.DUMMYFUNCTION("""COMPUTED_VALUE"""),1.5759047E7)</f>
        <v>15759047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IFERROR(__xludf.DUMMYFUNCTION("""COMPUTED_VALUE"""),1784.56)</f>
        <v>1784.56</v>
      </c>
      <c r="D259" s="2">
        <f>IFERROR(__xludf.DUMMYFUNCTION("""COMPUTED_VALUE"""),45667.66666666667)</f>
        <v>45667.66667</v>
      </c>
      <c r="E259" s="1">
        <f>IFERROR(__xludf.DUMMYFUNCTION("""COMPUTED_VALUE"""),1798.7)</f>
        <v>1798.7</v>
      </c>
      <c r="G259" s="2">
        <f>IFERROR(__xludf.DUMMYFUNCTION("""COMPUTED_VALUE"""),45667.66666666667)</f>
        <v>45667.66667</v>
      </c>
      <c r="H259" s="1">
        <f>IFERROR(__xludf.DUMMYFUNCTION("""COMPUTED_VALUE"""),1773.92)</f>
        <v>1773.92</v>
      </c>
      <c r="J259" s="2">
        <f>IFERROR(__xludf.DUMMYFUNCTION("""COMPUTED_VALUE"""),45667.66666666667)</f>
        <v>45667.66667</v>
      </c>
      <c r="K259" s="1">
        <f>IFERROR(__xludf.DUMMYFUNCTION("""COMPUTED_VALUE"""),1775.29)</f>
        <v>1775.29</v>
      </c>
      <c r="M259" s="2">
        <f>IFERROR(__xludf.DUMMYFUNCTION("""COMPUTED_VALUE"""),45667.66666666667)</f>
        <v>45667.66667</v>
      </c>
      <c r="N259" s="1">
        <f>IFERROR(__xludf.DUMMYFUNCTION("""COMPUTED_VALUE"""),1.9173005E7)</f>
        <v>19173005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IFERROR(__xludf.DUMMYFUNCTION("""COMPUTED_VALUE"""),1765.75)</f>
        <v>1765.75</v>
      </c>
      <c r="D260" s="2">
        <f>IFERROR(__xludf.DUMMYFUNCTION("""COMPUTED_VALUE"""),45670.66666666667)</f>
        <v>45670.66667</v>
      </c>
      <c r="E260" s="1">
        <f>IFERROR(__xludf.DUMMYFUNCTION("""COMPUTED_VALUE"""),1789.12)</f>
        <v>1789.12</v>
      </c>
      <c r="G260" s="2">
        <f>IFERROR(__xludf.DUMMYFUNCTION("""COMPUTED_VALUE"""),45670.66666666667)</f>
        <v>45670.66667</v>
      </c>
      <c r="H260" s="1">
        <f>IFERROR(__xludf.DUMMYFUNCTION("""COMPUTED_VALUE"""),1739.73)</f>
        <v>1739.73</v>
      </c>
      <c r="J260" s="2">
        <f>IFERROR(__xludf.DUMMYFUNCTION("""COMPUTED_VALUE"""),45670.66666666667)</f>
        <v>45670.66667</v>
      </c>
      <c r="K260" s="1">
        <f>IFERROR(__xludf.DUMMYFUNCTION("""COMPUTED_VALUE"""),1781.58)</f>
        <v>1781.58</v>
      </c>
      <c r="M260" s="2">
        <f>IFERROR(__xludf.DUMMYFUNCTION("""COMPUTED_VALUE"""),45670.66666666667)</f>
        <v>45670.66667</v>
      </c>
      <c r="N260" s="1">
        <f>IFERROR(__xludf.DUMMYFUNCTION("""COMPUTED_VALUE"""),2.00794E7)</f>
        <v>20079400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IFERROR(__xludf.DUMMYFUNCTION("""COMPUTED_VALUE"""),1788.1)</f>
        <v>1788.1</v>
      </c>
      <c r="D261" s="2">
        <f>IFERROR(__xludf.DUMMYFUNCTION("""COMPUTED_VALUE"""),45671.66666666667)</f>
        <v>45671.66667</v>
      </c>
      <c r="E261" s="1">
        <f>IFERROR(__xludf.DUMMYFUNCTION("""COMPUTED_VALUE"""),1795.97)</f>
        <v>1795.97</v>
      </c>
      <c r="G261" s="2">
        <f>IFERROR(__xludf.DUMMYFUNCTION("""COMPUTED_VALUE"""),45671.66666666667)</f>
        <v>45671.66667</v>
      </c>
      <c r="H261" s="1">
        <f>IFERROR(__xludf.DUMMYFUNCTION("""COMPUTED_VALUE"""),1755.01)</f>
        <v>1755.01</v>
      </c>
      <c r="J261" s="2">
        <f>IFERROR(__xludf.DUMMYFUNCTION("""COMPUTED_VALUE"""),45671.66666666667)</f>
        <v>45671.66667</v>
      </c>
      <c r="K261" s="1">
        <f>IFERROR(__xludf.DUMMYFUNCTION("""COMPUTED_VALUE"""),1770.31)</f>
        <v>1770.31</v>
      </c>
      <c r="M261" s="2">
        <f>IFERROR(__xludf.DUMMYFUNCTION("""COMPUTED_VALUE"""),45671.66666666667)</f>
        <v>45671.66667</v>
      </c>
      <c r="N261" s="1">
        <f>IFERROR(__xludf.DUMMYFUNCTION("""COMPUTED_VALUE"""),2.128468E7)</f>
        <v>21284680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IFERROR(__xludf.DUMMYFUNCTION("""COMPUTED_VALUE"""),1790.5)</f>
        <v>1790.5</v>
      </c>
      <c r="D262" s="2">
        <f>IFERROR(__xludf.DUMMYFUNCTION("""COMPUTED_VALUE"""),45672.66666666667)</f>
        <v>45672.66667</v>
      </c>
      <c r="E262" s="1">
        <f>IFERROR(__xludf.DUMMYFUNCTION("""COMPUTED_VALUE"""),1799.32)</f>
        <v>1799.32</v>
      </c>
      <c r="G262" s="2">
        <f>IFERROR(__xludf.DUMMYFUNCTION("""COMPUTED_VALUE"""),45672.66666666667)</f>
        <v>45672.66667</v>
      </c>
      <c r="H262" s="1">
        <f>IFERROR(__xludf.DUMMYFUNCTION("""COMPUTED_VALUE"""),1756.96)</f>
        <v>1756.96</v>
      </c>
      <c r="J262" s="2">
        <f>IFERROR(__xludf.DUMMYFUNCTION("""COMPUTED_VALUE"""),45672.66666666667)</f>
        <v>45672.66667</v>
      </c>
      <c r="K262" s="1">
        <f>IFERROR(__xludf.DUMMYFUNCTION("""COMPUTED_VALUE"""),1759.76)</f>
        <v>1759.76</v>
      </c>
      <c r="M262" s="2">
        <f>IFERROR(__xludf.DUMMYFUNCTION("""COMPUTED_VALUE"""),45672.66666666667)</f>
        <v>45672.66667</v>
      </c>
      <c r="N262" s="1">
        <f>IFERROR(__xludf.DUMMYFUNCTION("""COMPUTED_VALUE"""),1.7083994E7)</f>
        <v>17083994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IFERROR(__xludf.DUMMYFUNCTION("""COMPUTED_VALUE"""),1764.05)</f>
        <v>1764.05</v>
      </c>
      <c r="D263" s="2">
        <f>IFERROR(__xludf.DUMMYFUNCTION("""COMPUTED_VALUE"""),45673.66666666667)</f>
        <v>45673.66667</v>
      </c>
      <c r="E263" s="1">
        <f>IFERROR(__xludf.DUMMYFUNCTION("""COMPUTED_VALUE"""),1770.65)</f>
        <v>1770.65</v>
      </c>
      <c r="G263" s="2">
        <f>IFERROR(__xludf.DUMMYFUNCTION("""COMPUTED_VALUE"""),45673.66666666667)</f>
        <v>45673.66667</v>
      </c>
      <c r="H263" s="1">
        <f>IFERROR(__xludf.DUMMYFUNCTION("""COMPUTED_VALUE"""),1756.33)</f>
        <v>1756.33</v>
      </c>
      <c r="J263" s="2">
        <f>IFERROR(__xludf.DUMMYFUNCTION("""COMPUTED_VALUE"""),45673.66666666667)</f>
        <v>45673.66667</v>
      </c>
      <c r="K263" s="1">
        <f>IFERROR(__xludf.DUMMYFUNCTION("""COMPUTED_VALUE"""),1768.21)</f>
        <v>1768.21</v>
      </c>
      <c r="M263" s="2">
        <f>IFERROR(__xludf.DUMMYFUNCTION("""COMPUTED_VALUE"""),45673.66666666667)</f>
        <v>45673.66667</v>
      </c>
      <c r="N263" s="1">
        <f>IFERROR(__xludf.DUMMYFUNCTION("""COMPUTED_VALUE"""),1.7765119E7)</f>
        <v>17765119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IFERROR(__xludf.DUMMYFUNCTION("""COMPUTED_VALUE"""),1772.03)</f>
        <v>1772.03</v>
      </c>
      <c r="D264" s="2">
        <f>IFERROR(__xludf.DUMMYFUNCTION("""COMPUTED_VALUE"""),45674.66666666667)</f>
        <v>45674.66667</v>
      </c>
      <c r="E264" s="1">
        <f>IFERROR(__xludf.DUMMYFUNCTION("""COMPUTED_VALUE"""),1781.44)</f>
        <v>1781.44</v>
      </c>
      <c r="G264" s="2">
        <f>IFERROR(__xludf.DUMMYFUNCTION("""COMPUTED_VALUE"""),45674.66666666667)</f>
        <v>45674.66667</v>
      </c>
      <c r="H264" s="1">
        <f>IFERROR(__xludf.DUMMYFUNCTION("""COMPUTED_VALUE"""),1766.32)</f>
        <v>1766.32</v>
      </c>
      <c r="J264" s="2">
        <f>IFERROR(__xludf.DUMMYFUNCTION("""COMPUTED_VALUE"""),45674.66666666667)</f>
        <v>45674.66667</v>
      </c>
      <c r="K264" s="1">
        <f>IFERROR(__xludf.DUMMYFUNCTION("""COMPUTED_VALUE"""),1766.32)</f>
        <v>1766.32</v>
      </c>
      <c r="M264" s="2">
        <f>IFERROR(__xludf.DUMMYFUNCTION("""COMPUTED_VALUE"""),45674.66666666667)</f>
        <v>45674.66667</v>
      </c>
      <c r="N264" s="1">
        <f>IFERROR(__xludf.DUMMYFUNCTION("""COMPUTED_VALUE"""),1.4531544E7)</f>
        <v>14531544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IFERROR(__xludf.DUMMYFUNCTION("""COMPUTED_VALUE"""),1784.44)</f>
        <v>1784.44</v>
      </c>
      <c r="D265" s="2">
        <f>IFERROR(__xludf.DUMMYFUNCTION("""COMPUTED_VALUE"""),45678.66666666667)</f>
        <v>45678.66667</v>
      </c>
      <c r="E265" s="1">
        <f>IFERROR(__xludf.DUMMYFUNCTION("""COMPUTED_VALUE"""),1823.49)</f>
        <v>1823.49</v>
      </c>
      <c r="G265" s="2">
        <f>IFERROR(__xludf.DUMMYFUNCTION("""COMPUTED_VALUE"""),45678.66666666667)</f>
        <v>45678.66667</v>
      </c>
      <c r="H265" s="1">
        <f>IFERROR(__xludf.DUMMYFUNCTION("""COMPUTED_VALUE"""),1782.95)</f>
        <v>1782.95</v>
      </c>
      <c r="J265" s="2">
        <f>IFERROR(__xludf.DUMMYFUNCTION("""COMPUTED_VALUE"""),45678.66666666667)</f>
        <v>45678.66667</v>
      </c>
      <c r="K265" s="1">
        <f>IFERROR(__xludf.DUMMYFUNCTION("""COMPUTED_VALUE"""),1821.63)</f>
        <v>1821.63</v>
      </c>
      <c r="M265" s="2">
        <f>IFERROR(__xludf.DUMMYFUNCTION("""COMPUTED_VALUE"""),45678.66666666667)</f>
        <v>45678.66667</v>
      </c>
      <c r="N265" s="1">
        <f>IFERROR(__xludf.DUMMYFUNCTION("""COMPUTED_VALUE"""),2.0173062E7)</f>
        <v>20173062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IFERROR(__xludf.DUMMYFUNCTION("""COMPUTED_VALUE"""),1827.22)</f>
        <v>1827.22</v>
      </c>
      <c r="D266" s="2">
        <f>IFERROR(__xludf.DUMMYFUNCTION("""COMPUTED_VALUE"""),45679.66666666667)</f>
        <v>45679.66667</v>
      </c>
      <c r="E266" s="1">
        <f>IFERROR(__xludf.DUMMYFUNCTION("""COMPUTED_VALUE"""),1847.68)</f>
        <v>1847.68</v>
      </c>
      <c r="G266" s="2">
        <f>IFERROR(__xludf.DUMMYFUNCTION("""COMPUTED_VALUE"""),45679.66666666667)</f>
        <v>45679.66667</v>
      </c>
      <c r="H266" s="1">
        <f>IFERROR(__xludf.DUMMYFUNCTION("""COMPUTED_VALUE"""),1814.01)</f>
        <v>1814.01</v>
      </c>
      <c r="J266" s="2">
        <f>IFERROR(__xludf.DUMMYFUNCTION("""COMPUTED_VALUE"""),45679.66666666667)</f>
        <v>45679.66667</v>
      </c>
      <c r="K266" s="1">
        <f>IFERROR(__xludf.DUMMYFUNCTION("""COMPUTED_VALUE"""),1836.12)</f>
        <v>1836.12</v>
      </c>
      <c r="M266" s="2">
        <f>IFERROR(__xludf.DUMMYFUNCTION("""COMPUTED_VALUE"""),45679.66666666667)</f>
        <v>45679.66667</v>
      </c>
      <c r="N266" s="1">
        <f>IFERROR(__xludf.DUMMYFUNCTION("""COMPUTED_VALUE"""),1.7059936E7)</f>
        <v>17059936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IFERROR(__xludf.DUMMYFUNCTION("""COMPUTED_VALUE"""),1818.74)</f>
        <v>1818.74</v>
      </c>
      <c r="D267" s="2">
        <f>IFERROR(__xludf.DUMMYFUNCTION("""COMPUTED_VALUE"""),45680.66666666667)</f>
        <v>45680.66667</v>
      </c>
      <c r="E267" s="1">
        <f>IFERROR(__xludf.DUMMYFUNCTION("""COMPUTED_VALUE"""),1857.48)</f>
        <v>1857.48</v>
      </c>
      <c r="G267" s="2">
        <f>IFERROR(__xludf.DUMMYFUNCTION("""COMPUTED_VALUE"""),45680.66666666667)</f>
        <v>45680.66667</v>
      </c>
      <c r="H267" s="1">
        <f>IFERROR(__xludf.DUMMYFUNCTION("""COMPUTED_VALUE"""),1799.21)</f>
        <v>1799.21</v>
      </c>
      <c r="J267" s="2">
        <f>IFERROR(__xludf.DUMMYFUNCTION("""COMPUTED_VALUE"""),45680.66666666667)</f>
        <v>45680.66667</v>
      </c>
      <c r="K267" s="1">
        <f>IFERROR(__xludf.DUMMYFUNCTION("""COMPUTED_VALUE"""),1853.29)</f>
        <v>1853.29</v>
      </c>
      <c r="M267" s="2">
        <f>IFERROR(__xludf.DUMMYFUNCTION("""COMPUTED_VALUE"""),45680.66666666667)</f>
        <v>45680.66667</v>
      </c>
      <c r="N267" s="1">
        <f>IFERROR(__xludf.DUMMYFUNCTION("""COMPUTED_VALUE"""),1.6099205E7)</f>
        <v>16099205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IFERROR(__xludf.DUMMYFUNCTION("""COMPUTED_VALUE"""),1852.92)</f>
        <v>1852.92</v>
      </c>
      <c r="D268" s="2">
        <f>IFERROR(__xludf.DUMMYFUNCTION("""COMPUTED_VALUE"""),45681.66666666667)</f>
        <v>45681.66667</v>
      </c>
      <c r="E268" s="1">
        <f>IFERROR(__xludf.DUMMYFUNCTION("""COMPUTED_VALUE"""),1852.92)</f>
        <v>1852.92</v>
      </c>
      <c r="G268" s="2">
        <f>IFERROR(__xludf.DUMMYFUNCTION("""COMPUTED_VALUE"""),45681.66666666667)</f>
        <v>45681.66667</v>
      </c>
      <c r="H268" s="1">
        <f>IFERROR(__xludf.DUMMYFUNCTION("""COMPUTED_VALUE"""),1829.14)</f>
        <v>1829.14</v>
      </c>
      <c r="J268" s="2">
        <f>IFERROR(__xludf.DUMMYFUNCTION("""COMPUTED_VALUE"""),45681.66666666667)</f>
        <v>45681.66667</v>
      </c>
      <c r="K268" s="1">
        <f>IFERROR(__xludf.DUMMYFUNCTION("""COMPUTED_VALUE"""),1838.31)</f>
        <v>1838.31</v>
      </c>
      <c r="M268" s="2">
        <f>IFERROR(__xludf.DUMMYFUNCTION("""COMPUTED_VALUE"""),45681.66666666667)</f>
        <v>45681.66667</v>
      </c>
      <c r="N268" s="1">
        <f>IFERROR(__xludf.DUMMYFUNCTION("""COMPUTED_VALUE"""),1.2656494E7)</f>
        <v>12656494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IFERROR(__xludf.DUMMYFUNCTION("""COMPUTED_VALUE"""),1826.32)</f>
        <v>1826.32</v>
      </c>
      <c r="D269" s="2">
        <f>IFERROR(__xludf.DUMMYFUNCTION("""COMPUTED_VALUE"""),45684.66666666667)</f>
        <v>45684.66667</v>
      </c>
      <c r="E269" s="1">
        <f>IFERROR(__xludf.DUMMYFUNCTION("""COMPUTED_VALUE"""),1863.7)</f>
        <v>1863.7</v>
      </c>
      <c r="G269" s="2">
        <f>IFERROR(__xludf.DUMMYFUNCTION("""COMPUTED_VALUE"""),45684.66666666667)</f>
        <v>45684.66667</v>
      </c>
      <c r="H269" s="1">
        <f>IFERROR(__xludf.DUMMYFUNCTION("""COMPUTED_VALUE"""),1823.25)</f>
        <v>1823.25</v>
      </c>
      <c r="J269" s="2">
        <f>IFERROR(__xludf.DUMMYFUNCTION("""COMPUTED_VALUE"""),45684.66666666667)</f>
        <v>45684.66667</v>
      </c>
      <c r="K269" s="1">
        <f>IFERROR(__xludf.DUMMYFUNCTION("""COMPUTED_VALUE"""),1857.24)</f>
        <v>1857.24</v>
      </c>
      <c r="M269" s="2">
        <f>IFERROR(__xludf.DUMMYFUNCTION("""COMPUTED_VALUE"""),45684.66666666667)</f>
        <v>45684.66667</v>
      </c>
      <c r="N269" s="1">
        <f>IFERROR(__xludf.DUMMYFUNCTION("""COMPUTED_VALUE"""),1.6278537E7)</f>
        <v>16278537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IFERROR(__xludf.DUMMYFUNCTION("""COMPUTED_VALUE"""),1858.53)</f>
        <v>1858.53</v>
      </c>
      <c r="D270" s="2">
        <f>IFERROR(__xludf.DUMMYFUNCTION("""COMPUTED_VALUE"""),45685.66666666667)</f>
        <v>45685.66667</v>
      </c>
      <c r="E270" s="1">
        <f>IFERROR(__xludf.DUMMYFUNCTION("""COMPUTED_VALUE"""),1866.28)</f>
        <v>1866.28</v>
      </c>
      <c r="G270" s="2">
        <f>IFERROR(__xludf.DUMMYFUNCTION("""COMPUTED_VALUE"""),45685.66666666667)</f>
        <v>45685.66667</v>
      </c>
      <c r="H270" s="1">
        <f>IFERROR(__xludf.DUMMYFUNCTION("""COMPUTED_VALUE"""),1843.95)</f>
        <v>1843.95</v>
      </c>
      <c r="J270" s="2">
        <f>IFERROR(__xludf.DUMMYFUNCTION("""COMPUTED_VALUE"""),45685.66666666667)</f>
        <v>45685.66667</v>
      </c>
      <c r="K270" s="1">
        <f>IFERROR(__xludf.DUMMYFUNCTION("""COMPUTED_VALUE"""),1850.37)</f>
        <v>1850.37</v>
      </c>
      <c r="M270" s="2">
        <f>IFERROR(__xludf.DUMMYFUNCTION("""COMPUTED_VALUE"""),45685.66666666667)</f>
        <v>45685.66667</v>
      </c>
      <c r="N270" s="1">
        <f>IFERROR(__xludf.DUMMYFUNCTION("""COMPUTED_VALUE"""),1.2976821E7)</f>
        <v>12976821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IFERROR(__xludf.DUMMYFUNCTION("""COMPUTED_VALUE"""),1855.64)</f>
        <v>1855.64</v>
      </c>
      <c r="D271" s="2">
        <f>IFERROR(__xludf.DUMMYFUNCTION("""COMPUTED_VALUE"""),45686.66666666667)</f>
        <v>45686.66667</v>
      </c>
      <c r="E271" s="1">
        <f>IFERROR(__xludf.DUMMYFUNCTION("""COMPUTED_VALUE"""),1908.61)</f>
        <v>1908.61</v>
      </c>
      <c r="G271" s="2">
        <f>IFERROR(__xludf.DUMMYFUNCTION("""COMPUTED_VALUE"""),45686.66666666667)</f>
        <v>45686.66667</v>
      </c>
      <c r="H271" s="1">
        <f>IFERROR(__xludf.DUMMYFUNCTION("""COMPUTED_VALUE"""),1855.64)</f>
        <v>1855.64</v>
      </c>
      <c r="J271" s="2">
        <f>IFERROR(__xludf.DUMMYFUNCTION("""COMPUTED_VALUE"""),45686.66666666667)</f>
        <v>45686.66667</v>
      </c>
      <c r="K271" s="1">
        <f>IFERROR(__xludf.DUMMYFUNCTION("""COMPUTED_VALUE"""),1892.41)</f>
        <v>1892.41</v>
      </c>
      <c r="M271" s="2">
        <f>IFERROR(__xludf.DUMMYFUNCTION("""COMPUTED_VALUE"""),45686.66666666667)</f>
        <v>45686.66667</v>
      </c>
      <c r="N271" s="1">
        <f>IFERROR(__xludf.DUMMYFUNCTION("""COMPUTED_VALUE"""),1.6490934E7)</f>
        <v>16490934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IFERROR(__xludf.DUMMYFUNCTION("""COMPUTED_VALUE"""),1902.97)</f>
        <v>1902.97</v>
      </c>
      <c r="D272" s="2">
        <f>IFERROR(__xludf.DUMMYFUNCTION("""COMPUTED_VALUE"""),45687.66666666667)</f>
        <v>45687.66667</v>
      </c>
      <c r="E272" s="1">
        <f>IFERROR(__xludf.DUMMYFUNCTION("""COMPUTED_VALUE"""),1942.56)</f>
        <v>1942.56</v>
      </c>
      <c r="G272" s="2">
        <f>IFERROR(__xludf.DUMMYFUNCTION("""COMPUTED_VALUE"""),45687.66666666667)</f>
        <v>45687.66667</v>
      </c>
      <c r="H272" s="1">
        <f>IFERROR(__xludf.DUMMYFUNCTION("""COMPUTED_VALUE"""),1902.97)</f>
        <v>1902.97</v>
      </c>
      <c r="J272" s="2">
        <f>IFERROR(__xludf.DUMMYFUNCTION("""COMPUTED_VALUE"""),45687.66666666667)</f>
        <v>45687.66667</v>
      </c>
      <c r="K272" s="1">
        <f>IFERROR(__xludf.DUMMYFUNCTION("""COMPUTED_VALUE"""),1933.48)</f>
        <v>1933.48</v>
      </c>
      <c r="M272" s="2">
        <f>IFERROR(__xludf.DUMMYFUNCTION("""COMPUTED_VALUE"""),45687.66666666667)</f>
        <v>45687.66667</v>
      </c>
      <c r="N272" s="1">
        <f>IFERROR(__xludf.DUMMYFUNCTION("""COMPUTED_VALUE"""),1.7920318E7)</f>
        <v>17920318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IFERROR(__xludf.DUMMYFUNCTION("""COMPUTED_VALUE"""),1875.37)</f>
        <v>1875.37</v>
      </c>
      <c r="D273" s="2">
        <f>IFERROR(__xludf.DUMMYFUNCTION("""COMPUTED_VALUE"""),45688.66666666667)</f>
        <v>45688.66667</v>
      </c>
      <c r="E273" s="1">
        <f>IFERROR(__xludf.DUMMYFUNCTION("""COMPUTED_VALUE"""),1880.69)</f>
        <v>1880.69</v>
      </c>
      <c r="G273" s="2">
        <f>IFERROR(__xludf.DUMMYFUNCTION("""COMPUTED_VALUE"""),45688.66666666667)</f>
        <v>45688.66667</v>
      </c>
      <c r="H273" s="1">
        <f>IFERROR(__xludf.DUMMYFUNCTION("""COMPUTED_VALUE"""),1807.53)</f>
        <v>1807.53</v>
      </c>
      <c r="J273" s="2">
        <f>IFERROR(__xludf.DUMMYFUNCTION("""COMPUTED_VALUE"""),45688.66666666667)</f>
        <v>45688.66667</v>
      </c>
      <c r="K273" s="1">
        <f>IFERROR(__xludf.DUMMYFUNCTION("""COMPUTED_VALUE"""),1808.04)</f>
        <v>1808.04</v>
      </c>
      <c r="M273" s="2">
        <f>IFERROR(__xludf.DUMMYFUNCTION("""COMPUTED_VALUE"""),45688.66666666667)</f>
        <v>45688.66667</v>
      </c>
      <c r="N273" s="1">
        <f>IFERROR(__xludf.DUMMYFUNCTION("""COMPUTED_VALUE"""),3.1745438E7)</f>
        <v>31745438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IFERROR(__xludf.DUMMYFUNCTION("""COMPUTED_VALUE"""),1771.79)</f>
        <v>1771.79</v>
      </c>
      <c r="D274" s="2">
        <f>IFERROR(__xludf.DUMMYFUNCTION("""COMPUTED_VALUE"""),45691.66666666667)</f>
        <v>45691.66667</v>
      </c>
      <c r="E274" s="1">
        <f>IFERROR(__xludf.DUMMYFUNCTION("""COMPUTED_VALUE"""),1786.54)</f>
        <v>1786.54</v>
      </c>
      <c r="G274" s="2">
        <f>IFERROR(__xludf.DUMMYFUNCTION("""COMPUTED_VALUE"""),45691.66666666667)</f>
        <v>45691.66667</v>
      </c>
      <c r="H274" s="1">
        <f>IFERROR(__xludf.DUMMYFUNCTION("""COMPUTED_VALUE"""),1724.61)</f>
        <v>1724.61</v>
      </c>
      <c r="J274" s="2">
        <f>IFERROR(__xludf.DUMMYFUNCTION("""COMPUTED_VALUE"""),45691.66666666667)</f>
        <v>45691.66667</v>
      </c>
      <c r="K274" s="1">
        <f>IFERROR(__xludf.DUMMYFUNCTION("""COMPUTED_VALUE"""),1780.25)</f>
        <v>1780.25</v>
      </c>
      <c r="M274" s="2">
        <f>IFERROR(__xludf.DUMMYFUNCTION("""COMPUTED_VALUE"""),45691.66666666667)</f>
        <v>45691.66667</v>
      </c>
      <c r="N274" s="1">
        <f>IFERROR(__xludf.DUMMYFUNCTION("""COMPUTED_VALUE"""),2.951144E7)</f>
        <v>29511440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IFERROR(__xludf.DUMMYFUNCTION("""COMPUTED_VALUE"""),1801.4)</f>
        <v>1801.4</v>
      </c>
      <c r="D275" s="2">
        <f>IFERROR(__xludf.DUMMYFUNCTION("""COMPUTED_VALUE"""),45692.66666666667)</f>
        <v>45692.66667</v>
      </c>
      <c r="E275" s="1">
        <f>IFERROR(__xludf.DUMMYFUNCTION("""COMPUTED_VALUE"""),1809.65)</f>
        <v>1809.65</v>
      </c>
      <c r="G275" s="2">
        <f>IFERROR(__xludf.DUMMYFUNCTION("""COMPUTED_VALUE"""),45692.66666666667)</f>
        <v>45692.66667</v>
      </c>
      <c r="H275" s="1">
        <f>IFERROR(__xludf.DUMMYFUNCTION("""COMPUTED_VALUE"""),1771.14)</f>
        <v>1771.14</v>
      </c>
      <c r="J275" s="2">
        <f>IFERROR(__xludf.DUMMYFUNCTION("""COMPUTED_VALUE"""),45692.66666666667)</f>
        <v>45692.66667</v>
      </c>
      <c r="K275" s="1">
        <f>IFERROR(__xludf.DUMMYFUNCTION("""COMPUTED_VALUE"""),1782.8)</f>
        <v>1782.8</v>
      </c>
      <c r="M275" s="2">
        <f>IFERROR(__xludf.DUMMYFUNCTION("""COMPUTED_VALUE"""),45692.66666666667)</f>
        <v>45692.66667</v>
      </c>
      <c r="N275" s="1">
        <f>IFERROR(__xludf.DUMMYFUNCTION("""COMPUTED_VALUE"""),2.0073942E7)</f>
        <v>20073942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IFERROR(__xludf.DUMMYFUNCTION("""COMPUTED_VALUE"""),1779.67)</f>
        <v>1779.67</v>
      </c>
      <c r="D276" s="2">
        <f>IFERROR(__xludf.DUMMYFUNCTION("""COMPUTED_VALUE"""),45693.66666666667)</f>
        <v>45693.66667</v>
      </c>
      <c r="E276" s="1">
        <f>IFERROR(__xludf.DUMMYFUNCTION("""COMPUTED_VALUE"""),1784.99)</f>
        <v>1784.99</v>
      </c>
      <c r="G276" s="2">
        <f>IFERROR(__xludf.DUMMYFUNCTION("""COMPUTED_VALUE"""),45693.66666666667)</f>
        <v>45693.66667</v>
      </c>
      <c r="H276" s="1">
        <f>IFERROR(__xludf.DUMMYFUNCTION("""COMPUTED_VALUE"""),1753.61)</f>
        <v>1753.61</v>
      </c>
      <c r="J276" s="2">
        <f>IFERROR(__xludf.DUMMYFUNCTION("""COMPUTED_VALUE"""),45693.66666666667)</f>
        <v>45693.66667</v>
      </c>
      <c r="K276" s="1">
        <f>IFERROR(__xludf.DUMMYFUNCTION("""COMPUTED_VALUE"""),1755.19)</f>
        <v>1755.19</v>
      </c>
      <c r="M276" s="2">
        <f>IFERROR(__xludf.DUMMYFUNCTION("""COMPUTED_VALUE"""),45693.66666666667)</f>
        <v>45693.66667</v>
      </c>
      <c r="N276" s="1">
        <f>IFERROR(__xludf.DUMMYFUNCTION("""COMPUTED_VALUE"""),1.820014E7)</f>
        <v>18200140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IFERROR(__xludf.DUMMYFUNCTION("""COMPUTED_VALUE"""),1764.45)</f>
        <v>1764.45</v>
      </c>
      <c r="D277" s="2">
        <f>IFERROR(__xludf.DUMMYFUNCTION("""COMPUTED_VALUE"""),45694.66666666667)</f>
        <v>45694.66667</v>
      </c>
      <c r="E277" s="1">
        <f>IFERROR(__xludf.DUMMYFUNCTION("""COMPUTED_VALUE"""),1778.1)</f>
        <v>1778.1</v>
      </c>
      <c r="G277" s="2">
        <f>IFERROR(__xludf.DUMMYFUNCTION("""COMPUTED_VALUE"""),45694.66666666667)</f>
        <v>45694.66667</v>
      </c>
      <c r="H277" s="1">
        <f>IFERROR(__xludf.DUMMYFUNCTION("""COMPUTED_VALUE"""),1709.04)</f>
        <v>1709.04</v>
      </c>
      <c r="J277" s="2">
        <f>IFERROR(__xludf.DUMMYFUNCTION("""COMPUTED_VALUE"""),45694.66666666667)</f>
        <v>45694.66667</v>
      </c>
      <c r="K277" s="1">
        <f>IFERROR(__xludf.DUMMYFUNCTION("""COMPUTED_VALUE"""),1710.16)</f>
        <v>1710.16</v>
      </c>
      <c r="M277" s="2">
        <f>IFERROR(__xludf.DUMMYFUNCTION("""COMPUTED_VALUE"""),45694.66666666667)</f>
        <v>45694.66667</v>
      </c>
      <c r="N277" s="1">
        <f>IFERROR(__xludf.DUMMYFUNCTION("""COMPUTED_VALUE"""),2.6529332E7)</f>
        <v>26529332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IFERROR(__xludf.DUMMYFUNCTION("""COMPUTED_VALUE"""),1680.7)</f>
        <v>1680.7</v>
      </c>
      <c r="D278" s="2">
        <f>IFERROR(__xludf.DUMMYFUNCTION("""COMPUTED_VALUE"""),45695.66666666667)</f>
        <v>45695.66667</v>
      </c>
      <c r="E278" s="1">
        <f>IFERROR(__xludf.DUMMYFUNCTION("""COMPUTED_VALUE"""),1692.17)</f>
        <v>1692.17</v>
      </c>
      <c r="G278" s="2">
        <f>IFERROR(__xludf.DUMMYFUNCTION("""COMPUTED_VALUE"""),45695.66666666667)</f>
        <v>45695.66667</v>
      </c>
      <c r="H278" s="1">
        <f>IFERROR(__xludf.DUMMYFUNCTION("""COMPUTED_VALUE"""),1632.14)</f>
        <v>1632.14</v>
      </c>
      <c r="J278" s="2">
        <f>IFERROR(__xludf.DUMMYFUNCTION("""COMPUTED_VALUE"""),45695.66666666667)</f>
        <v>45695.66667</v>
      </c>
      <c r="K278" s="1">
        <f>IFERROR(__xludf.DUMMYFUNCTION("""COMPUTED_VALUE"""),1634.39)</f>
        <v>1634.39</v>
      </c>
      <c r="M278" s="2">
        <f>IFERROR(__xludf.DUMMYFUNCTION("""COMPUTED_VALUE"""),45695.66666666667)</f>
        <v>45695.66667</v>
      </c>
      <c r="N278" s="1">
        <f>IFERROR(__xludf.DUMMYFUNCTION("""COMPUTED_VALUE"""),4.328504E7)</f>
        <v>43285040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IFERROR(__xludf.DUMMYFUNCTION("""COMPUTED_VALUE"""),1647.15)</f>
        <v>1647.15</v>
      </c>
      <c r="D279" s="2">
        <f>IFERROR(__xludf.DUMMYFUNCTION("""COMPUTED_VALUE"""),45698.66666666667)</f>
        <v>45698.66667</v>
      </c>
      <c r="E279" s="1">
        <f>IFERROR(__xludf.DUMMYFUNCTION("""COMPUTED_VALUE"""),1658.34)</f>
        <v>1658.34</v>
      </c>
      <c r="G279" s="2">
        <f>IFERROR(__xludf.DUMMYFUNCTION("""COMPUTED_VALUE"""),45698.66666666667)</f>
        <v>45698.66667</v>
      </c>
      <c r="H279" s="1">
        <f>IFERROR(__xludf.DUMMYFUNCTION("""COMPUTED_VALUE"""),1638.07)</f>
        <v>1638.07</v>
      </c>
      <c r="J279" s="2">
        <f>IFERROR(__xludf.DUMMYFUNCTION("""COMPUTED_VALUE"""),45698.66666666667)</f>
        <v>45698.66667</v>
      </c>
      <c r="K279" s="1">
        <f>IFERROR(__xludf.DUMMYFUNCTION("""COMPUTED_VALUE"""),1653.45)</f>
        <v>1653.45</v>
      </c>
      <c r="M279" s="2">
        <f>IFERROR(__xludf.DUMMYFUNCTION("""COMPUTED_VALUE"""),45698.66666666667)</f>
        <v>45698.66667</v>
      </c>
      <c r="N279" s="1">
        <f>IFERROR(__xludf.DUMMYFUNCTION("""COMPUTED_VALUE"""),3.1028128E7)</f>
        <v>31028128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IFERROR(__xludf.DUMMYFUNCTION("""COMPUTED_VALUE"""),1650.23)</f>
        <v>1650.23</v>
      </c>
      <c r="D280" s="2">
        <f>IFERROR(__xludf.DUMMYFUNCTION("""COMPUTED_VALUE"""),45699.66666666667)</f>
        <v>45699.66667</v>
      </c>
      <c r="E280" s="1">
        <f>IFERROR(__xludf.DUMMYFUNCTION("""COMPUTED_VALUE"""),1663.25)</f>
        <v>1663.25</v>
      </c>
      <c r="G280" s="2">
        <f>IFERROR(__xludf.DUMMYFUNCTION("""COMPUTED_VALUE"""),45699.66666666667)</f>
        <v>45699.66667</v>
      </c>
      <c r="H280" s="1">
        <f>IFERROR(__xludf.DUMMYFUNCTION("""COMPUTED_VALUE"""),1640.24)</f>
        <v>1640.24</v>
      </c>
      <c r="J280" s="2">
        <f>IFERROR(__xludf.DUMMYFUNCTION("""COMPUTED_VALUE"""),45699.66666666667)</f>
        <v>45699.66667</v>
      </c>
      <c r="K280" s="1">
        <f>IFERROR(__xludf.DUMMYFUNCTION("""COMPUTED_VALUE"""),1648.1)</f>
        <v>1648.1</v>
      </c>
      <c r="M280" s="2">
        <f>IFERROR(__xludf.DUMMYFUNCTION("""COMPUTED_VALUE"""),45699.66666666667)</f>
        <v>45699.66667</v>
      </c>
      <c r="N280" s="1">
        <f>IFERROR(__xludf.DUMMYFUNCTION("""COMPUTED_VALUE"""),1.9971946E7)</f>
        <v>19971946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IFERROR(__xludf.DUMMYFUNCTION("""COMPUTED_VALUE"""),1635.55)</f>
        <v>1635.55</v>
      </c>
      <c r="D281" s="2">
        <f>IFERROR(__xludf.DUMMYFUNCTION("""COMPUTED_VALUE"""),45700.66666666667)</f>
        <v>45700.66667</v>
      </c>
      <c r="E281" s="1">
        <f>IFERROR(__xludf.DUMMYFUNCTION("""COMPUTED_VALUE"""),1660.83)</f>
        <v>1660.83</v>
      </c>
      <c r="G281" s="2">
        <f>IFERROR(__xludf.DUMMYFUNCTION("""COMPUTED_VALUE"""),45700.66666666667)</f>
        <v>45700.66667</v>
      </c>
      <c r="H281" s="1">
        <f>IFERROR(__xludf.DUMMYFUNCTION("""COMPUTED_VALUE"""),1623.44)</f>
        <v>1623.44</v>
      </c>
      <c r="J281" s="2">
        <f>IFERROR(__xludf.DUMMYFUNCTION("""COMPUTED_VALUE"""),45700.66666666667)</f>
        <v>45700.66667</v>
      </c>
      <c r="K281" s="1">
        <f>IFERROR(__xludf.DUMMYFUNCTION("""COMPUTED_VALUE"""),1653.6)</f>
        <v>1653.6</v>
      </c>
      <c r="M281" s="2">
        <f>IFERROR(__xludf.DUMMYFUNCTION("""COMPUTED_VALUE"""),45700.66666666667)</f>
        <v>45700.66667</v>
      </c>
      <c r="N281" s="1">
        <f>IFERROR(__xludf.DUMMYFUNCTION("""COMPUTED_VALUE"""),2.0703918E7)</f>
        <v>20703918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IFERROR(__xludf.DUMMYFUNCTION("""COMPUTED_VALUE"""),1666.74)</f>
        <v>1666.74</v>
      </c>
      <c r="D282" s="2">
        <f>IFERROR(__xludf.DUMMYFUNCTION("""COMPUTED_VALUE"""),45701.66666666667)</f>
        <v>45701.66667</v>
      </c>
      <c r="E282" s="1">
        <f>IFERROR(__xludf.DUMMYFUNCTION("""COMPUTED_VALUE"""),1705.17)</f>
        <v>1705.17</v>
      </c>
      <c r="G282" s="2">
        <f>IFERROR(__xludf.DUMMYFUNCTION("""COMPUTED_VALUE"""),45701.66666666667)</f>
        <v>45701.66667</v>
      </c>
      <c r="H282" s="1">
        <f>IFERROR(__xludf.DUMMYFUNCTION("""COMPUTED_VALUE"""),1658.35)</f>
        <v>1658.35</v>
      </c>
      <c r="J282" s="2">
        <f>IFERROR(__xludf.DUMMYFUNCTION("""COMPUTED_VALUE"""),45701.66666666667)</f>
        <v>45701.66667</v>
      </c>
      <c r="K282" s="1">
        <f>IFERROR(__xludf.DUMMYFUNCTION("""COMPUTED_VALUE"""),1696.28)</f>
        <v>1696.28</v>
      </c>
      <c r="M282" s="2">
        <f>IFERROR(__xludf.DUMMYFUNCTION("""COMPUTED_VALUE"""),45701.66666666667)</f>
        <v>45701.66667</v>
      </c>
      <c r="N282" s="1">
        <f>IFERROR(__xludf.DUMMYFUNCTION("""COMPUTED_VALUE"""),2.3683279E7)</f>
        <v>23683279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IFERROR(__xludf.DUMMYFUNCTION("""COMPUTED_VALUE"""),1691.7)</f>
        <v>1691.7</v>
      </c>
      <c r="D283" s="2">
        <f>IFERROR(__xludf.DUMMYFUNCTION("""COMPUTED_VALUE"""),45702.66666666667)</f>
        <v>45702.66667</v>
      </c>
      <c r="E283" s="1">
        <f>IFERROR(__xludf.DUMMYFUNCTION("""COMPUTED_VALUE"""),1694.11)</f>
        <v>1694.11</v>
      </c>
      <c r="G283" s="2">
        <f>IFERROR(__xludf.DUMMYFUNCTION("""COMPUTED_VALUE"""),45702.66666666667)</f>
        <v>45702.66667</v>
      </c>
      <c r="H283" s="1">
        <f>IFERROR(__xludf.DUMMYFUNCTION("""COMPUTED_VALUE"""),1677.83)</f>
        <v>1677.83</v>
      </c>
      <c r="J283" s="2">
        <f>IFERROR(__xludf.DUMMYFUNCTION("""COMPUTED_VALUE"""),45702.66666666667)</f>
        <v>45702.66667</v>
      </c>
      <c r="K283" s="1">
        <f>IFERROR(__xludf.DUMMYFUNCTION("""COMPUTED_VALUE"""),1685.72)</f>
        <v>1685.72</v>
      </c>
      <c r="M283" s="2">
        <f>IFERROR(__xludf.DUMMYFUNCTION("""COMPUTED_VALUE"""),45702.66666666667)</f>
        <v>45702.66667</v>
      </c>
      <c r="N283" s="1">
        <f>IFERROR(__xludf.DUMMYFUNCTION("""COMPUTED_VALUE"""),1.6255642E7)</f>
        <v>16255642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IFERROR(__xludf.DUMMYFUNCTION("""COMPUTED_VALUE"""),1718.59)</f>
        <v>1718.59</v>
      </c>
      <c r="D284" s="2">
        <f>IFERROR(__xludf.DUMMYFUNCTION("""COMPUTED_VALUE"""),45706.66666666667)</f>
        <v>45706.66667</v>
      </c>
      <c r="E284" s="1">
        <f>IFERROR(__xludf.DUMMYFUNCTION("""COMPUTED_VALUE"""),1764.58)</f>
        <v>1764.58</v>
      </c>
      <c r="G284" s="2">
        <f>IFERROR(__xludf.DUMMYFUNCTION("""COMPUTED_VALUE"""),45706.66666666667)</f>
        <v>45706.66667</v>
      </c>
      <c r="H284" s="1">
        <f>IFERROR(__xludf.DUMMYFUNCTION("""COMPUTED_VALUE"""),1713.02)</f>
        <v>1713.02</v>
      </c>
      <c r="J284" s="2">
        <f>IFERROR(__xludf.DUMMYFUNCTION("""COMPUTED_VALUE"""),45706.66666666667)</f>
        <v>45706.66667</v>
      </c>
      <c r="K284" s="1">
        <f>IFERROR(__xludf.DUMMYFUNCTION("""COMPUTED_VALUE"""),1764.42)</f>
        <v>1764.42</v>
      </c>
      <c r="M284" s="2">
        <f>IFERROR(__xludf.DUMMYFUNCTION("""COMPUTED_VALUE"""),45706.66666666667)</f>
        <v>45706.66667</v>
      </c>
      <c r="N284" s="1">
        <f>IFERROR(__xludf.DUMMYFUNCTION("""COMPUTED_VALUE"""),3.6689909E7)</f>
        <v>36689909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IFERROR(__xludf.DUMMYFUNCTION("""COMPUTED_VALUE"""),1758.55)</f>
        <v>1758.55</v>
      </c>
      <c r="D285" s="2">
        <f>IFERROR(__xludf.DUMMYFUNCTION("""COMPUTED_VALUE"""),45707.66666666667)</f>
        <v>45707.66667</v>
      </c>
      <c r="E285" s="1">
        <f>IFERROR(__xludf.DUMMYFUNCTION("""COMPUTED_VALUE"""),1764.71)</f>
        <v>1764.71</v>
      </c>
      <c r="G285" s="2">
        <f>IFERROR(__xludf.DUMMYFUNCTION("""COMPUTED_VALUE"""),45707.66666666667)</f>
        <v>45707.66667</v>
      </c>
      <c r="H285" s="1">
        <f>IFERROR(__xludf.DUMMYFUNCTION("""COMPUTED_VALUE"""),1734.41)</f>
        <v>1734.41</v>
      </c>
      <c r="J285" s="2">
        <f>IFERROR(__xludf.DUMMYFUNCTION("""COMPUTED_VALUE"""),45707.66666666667)</f>
        <v>45707.66667</v>
      </c>
      <c r="K285" s="1">
        <f>IFERROR(__xludf.DUMMYFUNCTION("""COMPUTED_VALUE"""),1745.77)</f>
        <v>1745.77</v>
      </c>
      <c r="M285" s="2">
        <f>IFERROR(__xludf.DUMMYFUNCTION("""COMPUTED_VALUE"""),45707.66666666667)</f>
        <v>45707.66667</v>
      </c>
      <c r="N285" s="1">
        <f>IFERROR(__xludf.DUMMYFUNCTION("""COMPUTED_VALUE"""),2.0773957E7)</f>
        <v>20773957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IFERROR(__xludf.DUMMYFUNCTION("""COMPUTED_VALUE"""),1742.6)</f>
        <v>1742.6</v>
      </c>
      <c r="D286" s="2">
        <f>IFERROR(__xludf.DUMMYFUNCTION("""COMPUTED_VALUE"""),45708.66666666667)</f>
        <v>45708.66667</v>
      </c>
      <c r="E286" s="1">
        <f>IFERROR(__xludf.DUMMYFUNCTION("""COMPUTED_VALUE"""),1746.06)</f>
        <v>1746.06</v>
      </c>
      <c r="G286" s="2">
        <f>IFERROR(__xludf.DUMMYFUNCTION("""COMPUTED_VALUE"""),45708.66666666667)</f>
        <v>45708.66667</v>
      </c>
      <c r="H286" s="1">
        <f>IFERROR(__xludf.DUMMYFUNCTION("""COMPUTED_VALUE"""),1726.13)</f>
        <v>1726.13</v>
      </c>
      <c r="J286" s="2">
        <f>IFERROR(__xludf.DUMMYFUNCTION("""COMPUTED_VALUE"""),45708.66666666667)</f>
        <v>45708.66667</v>
      </c>
      <c r="K286" s="1">
        <f>IFERROR(__xludf.DUMMYFUNCTION("""COMPUTED_VALUE"""),1745.6)</f>
        <v>1745.6</v>
      </c>
      <c r="M286" s="2">
        <f>IFERROR(__xludf.DUMMYFUNCTION("""COMPUTED_VALUE"""),45708.66666666667)</f>
        <v>45708.66667</v>
      </c>
      <c r="N286" s="1">
        <f>IFERROR(__xludf.DUMMYFUNCTION("""COMPUTED_VALUE"""),1.8181115E7)</f>
        <v>18181115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IFERROR(__xludf.DUMMYFUNCTION("""COMPUTED_VALUE"""),1748.32)</f>
        <v>1748.32</v>
      </c>
      <c r="D287" s="2">
        <f>IFERROR(__xludf.DUMMYFUNCTION("""COMPUTED_VALUE"""),45709.66666666667)</f>
        <v>45709.66667</v>
      </c>
      <c r="E287" s="1">
        <f>IFERROR(__xludf.DUMMYFUNCTION("""COMPUTED_VALUE"""),1759.37)</f>
        <v>1759.37</v>
      </c>
      <c r="G287" s="2">
        <f>IFERROR(__xludf.DUMMYFUNCTION("""COMPUTED_VALUE"""),45709.66666666667)</f>
        <v>45709.66667</v>
      </c>
      <c r="H287" s="1">
        <f>IFERROR(__xludf.DUMMYFUNCTION("""COMPUTED_VALUE"""),1705.19)</f>
        <v>1705.19</v>
      </c>
      <c r="J287" s="2">
        <f>IFERROR(__xludf.DUMMYFUNCTION("""COMPUTED_VALUE"""),45709.66666666667)</f>
        <v>45709.66667</v>
      </c>
      <c r="K287" s="1">
        <f>IFERROR(__xludf.DUMMYFUNCTION("""COMPUTED_VALUE"""),1721.03)</f>
        <v>1721.03</v>
      </c>
      <c r="M287" s="2">
        <f>IFERROR(__xludf.DUMMYFUNCTION("""COMPUTED_VALUE"""),45709.66666666667)</f>
        <v>45709.66667</v>
      </c>
      <c r="N287" s="1">
        <f>IFERROR(__xludf.DUMMYFUNCTION("""COMPUTED_VALUE"""),1.9535411E7)</f>
        <v>19535411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IFERROR(__xludf.DUMMYFUNCTION("""COMPUTED_VALUE"""),1759.86)</f>
        <v>1759.86</v>
      </c>
      <c r="D288" s="2">
        <f>IFERROR(__xludf.DUMMYFUNCTION("""COMPUTED_VALUE"""),45712.66666666667)</f>
        <v>45712.66667</v>
      </c>
      <c r="E288" s="1">
        <f>IFERROR(__xludf.DUMMYFUNCTION("""COMPUTED_VALUE"""),1786.16)</f>
        <v>1786.16</v>
      </c>
      <c r="G288" s="2">
        <f>IFERROR(__xludf.DUMMYFUNCTION("""COMPUTED_VALUE"""),45712.66666666667)</f>
        <v>45712.66667</v>
      </c>
      <c r="H288" s="1">
        <f>IFERROR(__xludf.DUMMYFUNCTION("""COMPUTED_VALUE"""),1756.91)</f>
        <v>1756.91</v>
      </c>
      <c r="J288" s="2">
        <f>IFERROR(__xludf.DUMMYFUNCTION("""COMPUTED_VALUE"""),45712.66666666667)</f>
        <v>45712.66667</v>
      </c>
      <c r="K288" s="1">
        <f>IFERROR(__xludf.DUMMYFUNCTION("""COMPUTED_VALUE"""),1765.01)</f>
        <v>1765.01</v>
      </c>
      <c r="M288" s="2">
        <f>IFERROR(__xludf.DUMMYFUNCTION("""COMPUTED_VALUE"""),45712.66666666667)</f>
        <v>45712.66667</v>
      </c>
      <c r="N288" s="1">
        <f>IFERROR(__xludf.DUMMYFUNCTION("""COMPUTED_VALUE"""),3.3054871E7)</f>
        <v>33054871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IFERROR(__xludf.DUMMYFUNCTION("""COMPUTED_VALUE"""),1764.75)</f>
        <v>1764.75</v>
      </c>
      <c r="D289" s="2">
        <f>IFERROR(__xludf.DUMMYFUNCTION("""COMPUTED_VALUE"""),45713.66666666667)</f>
        <v>45713.66667</v>
      </c>
      <c r="E289" s="1">
        <f>IFERROR(__xludf.DUMMYFUNCTION("""COMPUTED_VALUE"""),1797.99)</f>
        <v>1797.99</v>
      </c>
      <c r="G289" s="2">
        <f>IFERROR(__xludf.DUMMYFUNCTION("""COMPUTED_VALUE"""),45713.66666666667)</f>
        <v>45713.66667</v>
      </c>
      <c r="H289" s="1">
        <f>IFERROR(__xludf.DUMMYFUNCTION("""COMPUTED_VALUE"""),1758.91)</f>
        <v>1758.91</v>
      </c>
      <c r="J289" s="2">
        <f>IFERROR(__xludf.DUMMYFUNCTION("""COMPUTED_VALUE"""),45713.66666666667)</f>
        <v>45713.66667</v>
      </c>
      <c r="K289" s="1">
        <f>IFERROR(__xludf.DUMMYFUNCTION("""COMPUTED_VALUE"""),1791.5)</f>
        <v>1791.5</v>
      </c>
      <c r="M289" s="2">
        <f>IFERROR(__xludf.DUMMYFUNCTION("""COMPUTED_VALUE"""),45713.66666666667)</f>
        <v>45713.66667</v>
      </c>
      <c r="N289" s="1">
        <f>IFERROR(__xludf.DUMMYFUNCTION("""COMPUTED_VALUE"""),2.2993441E7)</f>
        <v>22993441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IFERROR(__xludf.DUMMYFUNCTION("""COMPUTED_VALUE"""),1796.06)</f>
        <v>1796.06</v>
      </c>
      <c r="D290" s="2">
        <f>IFERROR(__xludf.DUMMYFUNCTION("""COMPUTED_VALUE"""),45714.66666666667)</f>
        <v>45714.66667</v>
      </c>
      <c r="E290" s="1">
        <f>IFERROR(__xludf.DUMMYFUNCTION("""COMPUTED_VALUE"""),1820.98)</f>
        <v>1820.98</v>
      </c>
      <c r="G290" s="2">
        <f>IFERROR(__xludf.DUMMYFUNCTION("""COMPUTED_VALUE"""),45714.66666666667)</f>
        <v>45714.66667</v>
      </c>
      <c r="H290" s="1">
        <f>IFERROR(__xludf.DUMMYFUNCTION("""COMPUTED_VALUE"""),1786.18)</f>
        <v>1786.18</v>
      </c>
      <c r="J290" s="2">
        <f>IFERROR(__xludf.DUMMYFUNCTION("""COMPUTED_VALUE"""),45714.66666666667)</f>
        <v>45714.66667</v>
      </c>
      <c r="K290" s="1">
        <f>IFERROR(__xludf.DUMMYFUNCTION("""COMPUTED_VALUE"""),1791.25)</f>
        <v>1791.25</v>
      </c>
      <c r="M290" s="2">
        <f>IFERROR(__xludf.DUMMYFUNCTION("""COMPUTED_VALUE"""),45714.66666666667)</f>
        <v>45714.66667</v>
      </c>
      <c r="N290" s="1">
        <f>IFERROR(__xludf.DUMMYFUNCTION("""COMPUTED_VALUE"""),2.2518448E7)</f>
        <v>22518448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IFERROR(__xludf.DUMMYFUNCTION("""COMPUTED_VALUE"""),1796.36)</f>
        <v>1796.36</v>
      </c>
      <c r="D291" s="2">
        <f>IFERROR(__xludf.DUMMYFUNCTION("""COMPUTED_VALUE"""),45715.66666666667)</f>
        <v>45715.66667</v>
      </c>
      <c r="E291" s="1">
        <f>IFERROR(__xludf.DUMMYFUNCTION("""COMPUTED_VALUE"""),1797.05)</f>
        <v>1797.05</v>
      </c>
      <c r="G291" s="2">
        <f>IFERROR(__xludf.DUMMYFUNCTION("""COMPUTED_VALUE"""),45715.66666666667)</f>
        <v>45715.66667</v>
      </c>
      <c r="H291" s="1">
        <f>IFERROR(__xludf.DUMMYFUNCTION("""COMPUTED_VALUE"""),1747.34)</f>
        <v>1747.34</v>
      </c>
      <c r="J291" s="2">
        <f>IFERROR(__xludf.DUMMYFUNCTION("""COMPUTED_VALUE"""),45715.66666666667)</f>
        <v>45715.66667</v>
      </c>
      <c r="K291" s="1">
        <f>IFERROR(__xludf.DUMMYFUNCTION("""COMPUTED_VALUE"""),1751.85)</f>
        <v>1751.85</v>
      </c>
      <c r="M291" s="2">
        <f>IFERROR(__xludf.DUMMYFUNCTION("""COMPUTED_VALUE"""),45715.66666666667)</f>
        <v>45715.66667</v>
      </c>
      <c r="N291" s="1">
        <f>IFERROR(__xludf.DUMMYFUNCTION("""COMPUTED_VALUE"""),1.7238179E7)</f>
        <v>17238179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IFERROR(__xludf.DUMMYFUNCTION("""COMPUTED_VALUE"""),1741.94)</f>
        <v>1741.94</v>
      </c>
      <c r="D292" s="2">
        <f>IFERROR(__xludf.DUMMYFUNCTION("""COMPUTED_VALUE"""),45716.66666666667)</f>
        <v>45716.66667</v>
      </c>
      <c r="E292" s="1">
        <f>IFERROR(__xludf.DUMMYFUNCTION("""COMPUTED_VALUE"""),1752.78)</f>
        <v>1752.78</v>
      </c>
      <c r="G292" s="2">
        <f>IFERROR(__xludf.DUMMYFUNCTION("""COMPUTED_VALUE"""),45716.66666666667)</f>
        <v>45716.66667</v>
      </c>
      <c r="H292" s="1">
        <f>IFERROR(__xludf.DUMMYFUNCTION("""COMPUTED_VALUE"""),1717.23)</f>
        <v>1717.23</v>
      </c>
      <c r="J292" s="2">
        <f>IFERROR(__xludf.DUMMYFUNCTION("""COMPUTED_VALUE"""),45716.66666666667)</f>
        <v>45716.66667</v>
      </c>
      <c r="K292" s="1">
        <f>IFERROR(__xludf.DUMMYFUNCTION("""COMPUTED_VALUE"""),1743.52)</f>
        <v>1743.52</v>
      </c>
      <c r="M292" s="2">
        <f>IFERROR(__xludf.DUMMYFUNCTION("""COMPUTED_VALUE"""),45716.66666666667)</f>
        <v>45716.66667</v>
      </c>
      <c r="N292" s="1">
        <f>IFERROR(__xludf.DUMMYFUNCTION("""COMPUTED_VALUE"""),2.1272511E7)</f>
        <v>21272511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IFERROR(__xludf.DUMMYFUNCTION("""COMPUTED_VALUE"""),1744.62)</f>
        <v>1744.62</v>
      </c>
      <c r="D293" s="2">
        <f>IFERROR(__xludf.DUMMYFUNCTION("""COMPUTED_VALUE"""),45719.66666666667)</f>
        <v>45719.66667</v>
      </c>
      <c r="E293" s="1">
        <f>IFERROR(__xludf.DUMMYFUNCTION("""COMPUTED_VALUE"""),1774.75)</f>
        <v>1774.75</v>
      </c>
      <c r="G293" s="2">
        <f>IFERROR(__xludf.DUMMYFUNCTION("""COMPUTED_VALUE"""),45719.66666666667)</f>
        <v>45719.66667</v>
      </c>
      <c r="H293" s="1">
        <f>IFERROR(__xludf.DUMMYFUNCTION("""COMPUTED_VALUE"""),1706.46)</f>
        <v>1706.46</v>
      </c>
      <c r="J293" s="2">
        <f>IFERROR(__xludf.DUMMYFUNCTION("""COMPUTED_VALUE"""),45719.66666666667)</f>
        <v>45719.66667</v>
      </c>
      <c r="K293" s="1">
        <f>IFERROR(__xludf.DUMMYFUNCTION("""COMPUTED_VALUE"""),1719.05)</f>
        <v>1719.05</v>
      </c>
      <c r="M293" s="2">
        <f>IFERROR(__xludf.DUMMYFUNCTION("""COMPUTED_VALUE"""),45719.66666666667)</f>
        <v>45719.66667</v>
      </c>
      <c r="N293" s="1">
        <f>IFERROR(__xludf.DUMMYFUNCTION("""COMPUTED_VALUE"""),1.5748562E7)</f>
        <v>15748562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IFERROR(__xludf.DUMMYFUNCTION("""COMPUTED_VALUE"""),1707.15)</f>
        <v>1707.15</v>
      </c>
      <c r="D294" s="2">
        <f>IFERROR(__xludf.DUMMYFUNCTION("""COMPUTED_VALUE"""),45720.66666666667)</f>
        <v>45720.66667</v>
      </c>
      <c r="E294" s="1">
        <f>IFERROR(__xludf.DUMMYFUNCTION("""COMPUTED_VALUE"""),1724.94)</f>
        <v>1724.94</v>
      </c>
      <c r="G294" s="2">
        <f>IFERROR(__xludf.DUMMYFUNCTION("""COMPUTED_VALUE"""),45720.66666666667)</f>
        <v>45720.66667</v>
      </c>
      <c r="H294" s="1">
        <f>IFERROR(__xludf.DUMMYFUNCTION("""COMPUTED_VALUE"""),1676.26)</f>
        <v>1676.26</v>
      </c>
      <c r="J294" s="2">
        <f>IFERROR(__xludf.DUMMYFUNCTION("""COMPUTED_VALUE"""),45720.66666666667)</f>
        <v>45720.66667</v>
      </c>
      <c r="K294" s="1">
        <f>IFERROR(__xludf.DUMMYFUNCTION("""COMPUTED_VALUE"""),1693.69)</f>
        <v>1693.69</v>
      </c>
      <c r="M294" s="2">
        <f>IFERROR(__xludf.DUMMYFUNCTION("""COMPUTED_VALUE"""),45720.66666666667)</f>
        <v>45720.66667</v>
      </c>
      <c r="N294" s="1">
        <f>IFERROR(__xludf.DUMMYFUNCTION("""COMPUTED_VALUE"""),1.8564744E7)</f>
        <v>18564744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IFERROR(__xludf.DUMMYFUNCTION("""COMPUTED_VALUE"""),1694.83)</f>
        <v>1694.83</v>
      </c>
      <c r="D295" s="2">
        <f>IFERROR(__xludf.DUMMYFUNCTION("""COMPUTED_VALUE"""),45721.66666666667)</f>
        <v>45721.66667</v>
      </c>
      <c r="E295" s="1">
        <f>IFERROR(__xludf.DUMMYFUNCTION("""COMPUTED_VALUE"""),1719.62)</f>
        <v>1719.62</v>
      </c>
      <c r="G295" s="2">
        <f>IFERROR(__xludf.DUMMYFUNCTION("""COMPUTED_VALUE"""),45721.66666666667)</f>
        <v>45721.66667</v>
      </c>
      <c r="H295" s="1">
        <f>IFERROR(__xludf.DUMMYFUNCTION("""COMPUTED_VALUE"""),1681.41)</f>
        <v>1681.41</v>
      </c>
      <c r="J295" s="2">
        <f>IFERROR(__xludf.DUMMYFUNCTION("""COMPUTED_VALUE"""),45721.66666666667)</f>
        <v>45721.66667</v>
      </c>
      <c r="K295" s="1">
        <f>IFERROR(__xludf.DUMMYFUNCTION("""COMPUTED_VALUE"""),1711.31)</f>
        <v>1711.31</v>
      </c>
      <c r="M295" s="2">
        <f>IFERROR(__xludf.DUMMYFUNCTION("""COMPUTED_VALUE"""),45721.66666666667)</f>
        <v>45721.66667</v>
      </c>
      <c r="N295" s="1">
        <f>IFERROR(__xludf.DUMMYFUNCTION("""COMPUTED_VALUE"""),1.5647866E7)</f>
        <v>15647866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IFERROR(__xludf.DUMMYFUNCTION("""COMPUTED_VALUE"""),1687.24)</f>
        <v>1687.24</v>
      </c>
      <c r="D296" s="2">
        <f>IFERROR(__xludf.DUMMYFUNCTION("""COMPUTED_VALUE"""),45722.66666666667)</f>
        <v>45722.66667</v>
      </c>
      <c r="E296" s="1">
        <f>IFERROR(__xludf.DUMMYFUNCTION("""COMPUTED_VALUE"""),1721.37)</f>
        <v>1721.37</v>
      </c>
      <c r="G296" s="2">
        <f>IFERROR(__xludf.DUMMYFUNCTION("""COMPUTED_VALUE"""),45722.66666666667)</f>
        <v>45722.66667</v>
      </c>
      <c r="H296" s="1">
        <f>IFERROR(__xludf.DUMMYFUNCTION("""COMPUTED_VALUE"""),1686.32)</f>
        <v>1686.32</v>
      </c>
      <c r="J296" s="2">
        <f>IFERROR(__xludf.DUMMYFUNCTION("""COMPUTED_VALUE"""),45722.66666666667)</f>
        <v>45722.66667</v>
      </c>
      <c r="K296" s="1">
        <f>IFERROR(__xludf.DUMMYFUNCTION("""COMPUTED_VALUE"""),1698.26)</f>
        <v>1698.26</v>
      </c>
      <c r="M296" s="2">
        <f>IFERROR(__xludf.DUMMYFUNCTION("""COMPUTED_VALUE"""),45722.66666666667)</f>
        <v>45722.66667</v>
      </c>
      <c r="N296" s="1">
        <f>IFERROR(__xludf.DUMMYFUNCTION("""COMPUTED_VALUE"""),1.6205722E7)</f>
        <v>16205722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IFERROR(__xludf.DUMMYFUNCTION("""COMPUTED_VALUE"""),1695.29)</f>
        <v>1695.29</v>
      </c>
      <c r="D297" s="2">
        <f>IFERROR(__xludf.DUMMYFUNCTION("""COMPUTED_VALUE"""),45723.66666666667)</f>
        <v>45723.66667</v>
      </c>
      <c r="E297" s="1">
        <f>IFERROR(__xludf.DUMMYFUNCTION("""COMPUTED_VALUE"""),1709.35)</f>
        <v>1709.35</v>
      </c>
      <c r="G297" s="2">
        <f>IFERROR(__xludf.DUMMYFUNCTION("""COMPUTED_VALUE"""),45723.66666666667)</f>
        <v>45723.66667</v>
      </c>
      <c r="H297" s="1">
        <f>IFERROR(__xludf.DUMMYFUNCTION("""COMPUTED_VALUE"""),1659.68)</f>
        <v>1659.68</v>
      </c>
      <c r="J297" s="2">
        <f>IFERROR(__xludf.DUMMYFUNCTION("""COMPUTED_VALUE"""),45723.66666666667)</f>
        <v>45723.66667</v>
      </c>
      <c r="K297" s="1">
        <f>IFERROR(__xludf.DUMMYFUNCTION("""COMPUTED_VALUE"""),1700.89)</f>
        <v>1700.89</v>
      </c>
      <c r="M297" s="2">
        <f>IFERROR(__xludf.DUMMYFUNCTION("""COMPUTED_VALUE"""),45723.66666666667)</f>
        <v>45723.66667</v>
      </c>
      <c r="N297" s="1">
        <f>IFERROR(__xludf.DUMMYFUNCTION("""COMPUTED_VALUE"""),2.1058491E7)</f>
        <v>21058491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IFERROR(__xludf.DUMMYFUNCTION("""COMPUTED_VALUE"""),1674.75)</f>
        <v>1674.75</v>
      </c>
      <c r="D298" s="2">
        <f>IFERROR(__xludf.DUMMYFUNCTION("""COMPUTED_VALUE"""),45726.66666666667)</f>
        <v>45726.66667</v>
      </c>
      <c r="E298" s="1">
        <f>IFERROR(__xludf.DUMMYFUNCTION("""COMPUTED_VALUE"""),1712.81)</f>
        <v>1712.81</v>
      </c>
      <c r="G298" s="2">
        <f>IFERROR(__xludf.DUMMYFUNCTION("""COMPUTED_VALUE"""),45726.66666666667)</f>
        <v>45726.66667</v>
      </c>
      <c r="H298" s="1">
        <f>IFERROR(__xludf.DUMMYFUNCTION("""COMPUTED_VALUE"""),1643.48)</f>
        <v>1643.48</v>
      </c>
      <c r="J298" s="2">
        <f>IFERROR(__xludf.DUMMYFUNCTION("""COMPUTED_VALUE"""),45726.66666666667)</f>
        <v>45726.66667</v>
      </c>
      <c r="K298" s="1">
        <f>IFERROR(__xludf.DUMMYFUNCTION("""COMPUTED_VALUE"""),1648.22)</f>
        <v>1648.22</v>
      </c>
      <c r="M298" s="2">
        <f>IFERROR(__xludf.DUMMYFUNCTION("""COMPUTED_VALUE"""),45726.66666666667)</f>
        <v>45726.66667</v>
      </c>
      <c r="N298" s="1">
        <f>IFERROR(__xludf.DUMMYFUNCTION("""COMPUTED_VALUE"""),2.6386904E7)</f>
        <v>26386904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IFERROR(__xludf.DUMMYFUNCTION("""COMPUTED_VALUE"""),1648.92)</f>
        <v>1648.92</v>
      </c>
      <c r="D299" s="2">
        <f>IFERROR(__xludf.DUMMYFUNCTION("""COMPUTED_VALUE"""),45727.66666666667)</f>
        <v>45727.66667</v>
      </c>
      <c r="E299" s="1">
        <f>IFERROR(__xludf.DUMMYFUNCTION("""COMPUTED_VALUE"""),1648.92)</f>
        <v>1648.92</v>
      </c>
      <c r="G299" s="2">
        <f>IFERROR(__xludf.DUMMYFUNCTION("""COMPUTED_VALUE"""),45727.66666666667)</f>
        <v>45727.66667</v>
      </c>
      <c r="H299" s="1">
        <f>IFERROR(__xludf.DUMMYFUNCTION("""COMPUTED_VALUE"""),1598.93)</f>
        <v>1598.93</v>
      </c>
      <c r="J299" s="2">
        <f>IFERROR(__xludf.DUMMYFUNCTION("""COMPUTED_VALUE"""),45727.66666666667)</f>
        <v>45727.66667</v>
      </c>
      <c r="K299" s="1">
        <f>IFERROR(__xludf.DUMMYFUNCTION("""COMPUTED_VALUE"""),1610.34)</f>
        <v>1610.34</v>
      </c>
      <c r="M299" s="2">
        <f>IFERROR(__xludf.DUMMYFUNCTION("""COMPUTED_VALUE"""),45727.66666666667)</f>
        <v>45727.66667</v>
      </c>
      <c r="N299" s="1">
        <f>IFERROR(__xludf.DUMMYFUNCTION("""COMPUTED_VALUE"""),2.0667851E7)</f>
        <v>20667851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IFERROR(__xludf.DUMMYFUNCTION("""COMPUTED_VALUE"""),1623.83)</f>
        <v>1623.83</v>
      </c>
      <c r="D300" s="2">
        <f>IFERROR(__xludf.DUMMYFUNCTION("""COMPUTED_VALUE"""),45728.66666666667)</f>
        <v>45728.66667</v>
      </c>
      <c r="E300" s="1">
        <f>IFERROR(__xludf.DUMMYFUNCTION("""COMPUTED_VALUE"""),1632.46)</f>
        <v>1632.46</v>
      </c>
      <c r="G300" s="2">
        <f>IFERROR(__xludf.DUMMYFUNCTION("""COMPUTED_VALUE"""),45728.66666666667)</f>
        <v>45728.66667</v>
      </c>
      <c r="H300" s="1">
        <f>IFERROR(__xludf.DUMMYFUNCTION("""COMPUTED_VALUE"""),1601.68)</f>
        <v>1601.68</v>
      </c>
      <c r="J300" s="2">
        <f>IFERROR(__xludf.DUMMYFUNCTION("""COMPUTED_VALUE"""),45728.66666666667)</f>
        <v>45728.66667</v>
      </c>
      <c r="K300" s="1">
        <f>IFERROR(__xludf.DUMMYFUNCTION("""COMPUTED_VALUE"""),1607.13)</f>
        <v>1607.13</v>
      </c>
      <c r="M300" s="2">
        <f>IFERROR(__xludf.DUMMYFUNCTION("""COMPUTED_VALUE"""),45728.66666666667)</f>
        <v>45728.66667</v>
      </c>
      <c r="N300" s="1">
        <f>IFERROR(__xludf.DUMMYFUNCTION("""COMPUTED_VALUE"""),1.9500209E7)</f>
        <v>19500209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IFERROR(__xludf.DUMMYFUNCTION("""COMPUTED_VALUE"""),1596.6)</f>
        <v>1596.6</v>
      </c>
      <c r="D301" s="2">
        <f>IFERROR(__xludf.DUMMYFUNCTION("""COMPUTED_VALUE"""),45729.66666666667)</f>
        <v>45729.66667</v>
      </c>
      <c r="E301" s="1">
        <f>IFERROR(__xludf.DUMMYFUNCTION("""COMPUTED_VALUE"""),1609.81)</f>
        <v>1609.81</v>
      </c>
      <c r="G301" s="2">
        <f>IFERROR(__xludf.DUMMYFUNCTION("""COMPUTED_VALUE"""),45729.66666666667)</f>
        <v>45729.66667</v>
      </c>
      <c r="H301" s="1">
        <f>IFERROR(__xludf.DUMMYFUNCTION("""COMPUTED_VALUE"""),1557.6)</f>
        <v>1557.6</v>
      </c>
      <c r="J301" s="2">
        <f>IFERROR(__xludf.DUMMYFUNCTION("""COMPUTED_VALUE"""),45729.66666666667)</f>
        <v>45729.66667</v>
      </c>
      <c r="K301" s="1">
        <f>IFERROR(__xludf.DUMMYFUNCTION("""COMPUTED_VALUE"""),1580.56)</f>
        <v>1580.56</v>
      </c>
      <c r="M301" s="2">
        <f>IFERROR(__xludf.DUMMYFUNCTION("""COMPUTED_VALUE"""),45729.66666666667)</f>
        <v>45729.66667</v>
      </c>
      <c r="N301" s="1">
        <f>IFERROR(__xludf.DUMMYFUNCTION("""COMPUTED_VALUE"""),1.8324066E7)</f>
        <v>18324066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IFERROR(__xludf.DUMMYFUNCTION("""COMPUTED_VALUE"""),1589.31)</f>
        <v>1589.31</v>
      </c>
      <c r="D302" s="2">
        <f>IFERROR(__xludf.DUMMYFUNCTION("""COMPUTED_VALUE"""),45730.66666666667)</f>
        <v>45730.66667</v>
      </c>
      <c r="E302" s="1">
        <f>IFERROR(__xludf.DUMMYFUNCTION("""COMPUTED_VALUE"""),1602.92)</f>
        <v>1602.92</v>
      </c>
      <c r="G302" s="2">
        <f>IFERROR(__xludf.DUMMYFUNCTION("""COMPUTED_VALUE"""),45730.66666666667)</f>
        <v>45730.66667</v>
      </c>
      <c r="H302" s="1">
        <f>IFERROR(__xludf.DUMMYFUNCTION("""COMPUTED_VALUE"""),1561.29)</f>
        <v>1561.29</v>
      </c>
      <c r="J302" s="2">
        <f>IFERROR(__xludf.DUMMYFUNCTION("""COMPUTED_VALUE"""),45730.66666666667)</f>
        <v>45730.66667</v>
      </c>
      <c r="K302" s="1">
        <f>IFERROR(__xludf.DUMMYFUNCTION("""COMPUTED_VALUE"""),1568.07)</f>
        <v>1568.07</v>
      </c>
      <c r="M302" s="2">
        <f>IFERROR(__xludf.DUMMYFUNCTION("""COMPUTED_VALUE"""),45730.66666666667)</f>
        <v>45730.66667</v>
      </c>
      <c r="N302" s="1">
        <f>IFERROR(__xludf.DUMMYFUNCTION("""COMPUTED_VALUE"""),1.9101577E7)</f>
        <v>19101577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IFERROR(__xludf.DUMMYFUNCTION("""COMPUTED_VALUE"""),1569.0)</f>
        <v>1569</v>
      </c>
      <c r="D303" s="2">
        <f>IFERROR(__xludf.DUMMYFUNCTION("""COMPUTED_VALUE"""),45733.66666666667)</f>
        <v>45733.66667</v>
      </c>
      <c r="E303" s="1">
        <f>IFERROR(__xludf.DUMMYFUNCTION("""COMPUTED_VALUE"""),1608.18)</f>
        <v>1608.18</v>
      </c>
      <c r="G303" s="2">
        <f>IFERROR(__xludf.DUMMYFUNCTION("""COMPUTED_VALUE"""),45733.66666666667)</f>
        <v>45733.66667</v>
      </c>
      <c r="H303" s="1">
        <f>IFERROR(__xludf.DUMMYFUNCTION("""COMPUTED_VALUE"""),1569.0)</f>
        <v>1569</v>
      </c>
      <c r="J303" s="2">
        <f>IFERROR(__xludf.DUMMYFUNCTION("""COMPUTED_VALUE"""),45733.66666666667)</f>
        <v>45733.66667</v>
      </c>
      <c r="K303" s="1">
        <f>IFERROR(__xludf.DUMMYFUNCTION("""COMPUTED_VALUE"""),1604.06)</f>
        <v>1604.06</v>
      </c>
      <c r="M303" s="2">
        <f>IFERROR(__xludf.DUMMYFUNCTION("""COMPUTED_VALUE"""),45733.66666666667)</f>
        <v>45733.66667</v>
      </c>
      <c r="N303" s="1">
        <f>IFERROR(__xludf.DUMMYFUNCTION("""COMPUTED_VALUE"""),2.1983614E7)</f>
        <v>21983614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IFERROR(__xludf.DUMMYFUNCTION("""COMPUTED_VALUE"""),1602.5)</f>
        <v>1602.5</v>
      </c>
      <c r="D304" s="2">
        <f>IFERROR(__xludf.DUMMYFUNCTION("""COMPUTED_VALUE"""),45734.66666666667)</f>
        <v>45734.66667</v>
      </c>
      <c r="E304" s="1">
        <f>IFERROR(__xludf.DUMMYFUNCTION("""COMPUTED_VALUE"""),1608.62)</f>
        <v>1608.62</v>
      </c>
      <c r="G304" s="2">
        <f>IFERROR(__xludf.DUMMYFUNCTION("""COMPUTED_VALUE"""),45734.66666666667)</f>
        <v>45734.66667</v>
      </c>
      <c r="H304" s="1">
        <f>IFERROR(__xludf.DUMMYFUNCTION("""COMPUTED_VALUE"""),1581.06)</f>
        <v>1581.06</v>
      </c>
      <c r="J304" s="2">
        <f>IFERROR(__xludf.DUMMYFUNCTION("""COMPUTED_VALUE"""),45734.66666666667)</f>
        <v>45734.66667</v>
      </c>
      <c r="K304" s="1">
        <f>IFERROR(__xludf.DUMMYFUNCTION("""COMPUTED_VALUE"""),1592.45)</f>
        <v>1592.45</v>
      </c>
      <c r="M304" s="2">
        <f>IFERROR(__xludf.DUMMYFUNCTION("""COMPUTED_VALUE"""),45734.66666666667)</f>
        <v>45734.66667</v>
      </c>
      <c r="N304" s="1">
        <f>IFERROR(__xludf.DUMMYFUNCTION("""COMPUTED_VALUE"""),1.3528572E7)</f>
        <v>13528572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IFERROR(__xludf.DUMMYFUNCTION("""COMPUTED_VALUE"""),1585.7)</f>
        <v>1585.7</v>
      </c>
      <c r="D305" s="2">
        <f>IFERROR(__xludf.DUMMYFUNCTION("""COMPUTED_VALUE"""),45735.66666666667)</f>
        <v>45735.66667</v>
      </c>
      <c r="E305" s="1">
        <f>IFERROR(__xludf.DUMMYFUNCTION("""COMPUTED_VALUE"""),1602.57)</f>
        <v>1602.57</v>
      </c>
      <c r="G305" s="2">
        <f>IFERROR(__xludf.DUMMYFUNCTION("""COMPUTED_VALUE"""),45735.66666666667)</f>
        <v>45735.66667</v>
      </c>
      <c r="H305" s="1">
        <f>IFERROR(__xludf.DUMMYFUNCTION("""COMPUTED_VALUE"""),1580.85)</f>
        <v>1580.85</v>
      </c>
      <c r="J305" s="2">
        <f>IFERROR(__xludf.DUMMYFUNCTION("""COMPUTED_VALUE"""),45735.66666666667)</f>
        <v>45735.66667</v>
      </c>
      <c r="K305" s="1">
        <f>IFERROR(__xludf.DUMMYFUNCTION("""COMPUTED_VALUE"""),1598.4)</f>
        <v>1598.4</v>
      </c>
      <c r="M305" s="2">
        <f>IFERROR(__xludf.DUMMYFUNCTION("""COMPUTED_VALUE"""),45735.66666666667)</f>
        <v>45735.66667</v>
      </c>
      <c r="N305" s="1">
        <f>IFERROR(__xludf.DUMMYFUNCTION("""COMPUTED_VALUE"""),1.6229588E7)</f>
        <v>16229588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IFERROR(__xludf.DUMMYFUNCTION("""COMPUTED_VALUE"""),1596.25)</f>
        <v>1596.25</v>
      </c>
      <c r="D306" s="2">
        <f>IFERROR(__xludf.DUMMYFUNCTION("""COMPUTED_VALUE"""),45736.66666666667)</f>
        <v>45736.66667</v>
      </c>
      <c r="E306" s="1">
        <f>IFERROR(__xludf.DUMMYFUNCTION("""COMPUTED_VALUE"""),1610.29)</f>
        <v>1610.29</v>
      </c>
      <c r="G306" s="2">
        <f>IFERROR(__xludf.DUMMYFUNCTION("""COMPUTED_VALUE"""),45736.66666666667)</f>
        <v>45736.66667</v>
      </c>
      <c r="H306" s="1">
        <f>IFERROR(__xludf.DUMMYFUNCTION("""COMPUTED_VALUE"""),1565.88)</f>
        <v>1565.88</v>
      </c>
      <c r="J306" s="2">
        <f>IFERROR(__xludf.DUMMYFUNCTION("""COMPUTED_VALUE"""),45736.66666666667)</f>
        <v>45736.66667</v>
      </c>
      <c r="K306" s="1">
        <f>IFERROR(__xludf.DUMMYFUNCTION("""COMPUTED_VALUE"""),1570.27)</f>
        <v>1570.27</v>
      </c>
      <c r="M306" s="2">
        <f>IFERROR(__xludf.DUMMYFUNCTION("""COMPUTED_VALUE"""),45736.66666666667)</f>
        <v>45736.66667</v>
      </c>
      <c r="N306" s="1">
        <f>IFERROR(__xludf.DUMMYFUNCTION("""COMPUTED_VALUE"""),2.6656823E7)</f>
        <v>26656823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IFERROR(__xludf.DUMMYFUNCTION("""COMPUTED_VALUE"""),1484.16)</f>
        <v>1484.16</v>
      </c>
      <c r="D307" s="2">
        <f>IFERROR(__xludf.DUMMYFUNCTION("""COMPUTED_VALUE"""),45737.66666666667)</f>
        <v>45737.66667</v>
      </c>
      <c r="E307" s="1">
        <f>IFERROR(__xludf.DUMMYFUNCTION("""COMPUTED_VALUE"""),1523.52)</f>
        <v>1523.52</v>
      </c>
      <c r="G307" s="2">
        <f>IFERROR(__xludf.DUMMYFUNCTION("""COMPUTED_VALUE"""),45737.66666666667)</f>
        <v>45737.66667</v>
      </c>
      <c r="H307" s="1">
        <f>IFERROR(__xludf.DUMMYFUNCTION("""COMPUTED_VALUE"""),1450.77)</f>
        <v>1450.77</v>
      </c>
      <c r="J307" s="2">
        <f>IFERROR(__xludf.DUMMYFUNCTION("""COMPUTED_VALUE"""),45737.66666666667)</f>
        <v>45737.66667</v>
      </c>
      <c r="K307" s="1">
        <f>IFERROR(__xludf.DUMMYFUNCTION("""COMPUTED_VALUE"""),1510.73)</f>
        <v>1510.73</v>
      </c>
      <c r="M307" s="2">
        <f>IFERROR(__xludf.DUMMYFUNCTION("""COMPUTED_VALUE"""),45737.66666666667)</f>
        <v>45737.66667</v>
      </c>
      <c r="N307" s="1">
        <f>IFERROR(__xludf.DUMMYFUNCTION("""COMPUTED_VALUE"""),8.9431834E7)</f>
        <v>89431834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IFERROR(__xludf.DUMMYFUNCTION("""COMPUTED_VALUE"""),1517.03)</f>
        <v>1517.03</v>
      </c>
      <c r="D308" s="2">
        <f>IFERROR(__xludf.DUMMYFUNCTION("""COMPUTED_VALUE"""),45740.66666666667)</f>
        <v>45740.66667</v>
      </c>
      <c r="E308" s="1">
        <f>IFERROR(__xludf.DUMMYFUNCTION("""COMPUTED_VALUE"""),1535.83)</f>
        <v>1535.83</v>
      </c>
      <c r="G308" s="2">
        <f>IFERROR(__xludf.DUMMYFUNCTION("""COMPUTED_VALUE"""),45740.66666666667)</f>
        <v>45740.66667</v>
      </c>
      <c r="H308" s="1">
        <f>IFERROR(__xludf.DUMMYFUNCTION("""COMPUTED_VALUE"""),1506.83)</f>
        <v>1506.83</v>
      </c>
      <c r="J308" s="2">
        <f>IFERROR(__xludf.DUMMYFUNCTION("""COMPUTED_VALUE"""),45740.66666666667)</f>
        <v>45740.66667</v>
      </c>
      <c r="K308" s="1">
        <f>IFERROR(__xludf.DUMMYFUNCTION("""COMPUTED_VALUE"""),1524.82)</f>
        <v>1524.82</v>
      </c>
      <c r="M308" s="2">
        <f>IFERROR(__xludf.DUMMYFUNCTION("""COMPUTED_VALUE"""),45740.66666666667)</f>
        <v>45740.66667</v>
      </c>
      <c r="N308" s="1">
        <f>IFERROR(__xludf.DUMMYFUNCTION("""COMPUTED_VALUE"""),3.4606751E7)</f>
        <v>34606751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IFERROR(__xludf.DUMMYFUNCTION("""COMPUTED_VALUE"""),1524.52)</f>
        <v>1524.52</v>
      </c>
      <c r="D309" s="2">
        <f>IFERROR(__xludf.DUMMYFUNCTION("""COMPUTED_VALUE"""),45741.66666666667)</f>
        <v>45741.66667</v>
      </c>
      <c r="E309" s="1">
        <f>IFERROR(__xludf.DUMMYFUNCTION("""COMPUTED_VALUE"""),1536.38)</f>
        <v>1536.38</v>
      </c>
      <c r="G309" s="2">
        <f>IFERROR(__xludf.DUMMYFUNCTION("""COMPUTED_VALUE"""),45741.66666666667)</f>
        <v>45741.66667</v>
      </c>
      <c r="H309" s="1">
        <f>IFERROR(__xludf.DUMMYFUNCTION("""COMPUTED_VALUE"""),1502.01)</f>
        <v>1502.01</v>
      </c>
      <c r="J309" s="2">
        <f>IFERROR(__xludf.DUMMYFUNCTION("""COMPUTED_VALUE"""),45741.66666666667)</f>
        <v>45741.66667</v>
      </c>
      <c r="K309" s="1">
        <f>IFERROR(__xludf.DUMMYFUNCTION("""COMPUTED_VALUE"""),1507.17)</f>
        <v>1507.17</v>
      </c>
      <c r="M309" s="2">
        <f>IFERROR(__xludf.DUMMYFUNCTION("""COMPUTED_VALUE"""),45741.66666666667)</f>
        <v>45741.66667</v>
      </c>
      <c r="N309" s="1">
        <f>IFERROR(__xludf.DUMMYFUNCTION("""COMPUTED_VALUE"""),2.3261702E7)</f>
        <v>23261702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IFERROR(__xludf.DUMMYFUNCTION("""COMPUTED_VALUE"""),1506.6)</f>
        <v>1506.6</v>
      </c>
      <c r="D310" s="2">
        <f>IFERROR(__xludf.DUMMYFUNCTION("""COMPUTED_VALUE"""),45742.66666666667)</f>
        <v>45742.66667</v>
      </c>
      <c r="E310" s="1">
        <f>IFERROR(__xludf.DUMMYFUNCTION("""COMPUTED_VALUE"""),1506.93)</f>
        <v>1506.93</v>
      </c>
      <c r="G310" s="2">
        <f>IFERROR(__xludf.DUMMYFUNCTION("""COMPUTED_VALUE"""),45742.66666666667)</f>
        <v>45742.66667</v>
      </c>
      <c r="H310" s="1">
        <f>IFERROR(__xludf.DUMMYFUNCTION("""COMPUTED_VALUE"""),1468.09)</f>
        <v>1468.09</v>
      </c>
      <c r="J310" s="2">
        <f>IFERROR(__xludf.DUMMYFUNCTION("""COMPUTED_VALUE"""),45742.66666666667)</f>
        <v>45742.66667</v>
      </c>
      <c r="K310" s="1">
        <f>IFERROR(__xludf.DUMMYFUNCTION("""COMPUTED_VALUE"""),1482.11)</f>
        <v>1482.11</v>
      </c>
      <c r="M310" s="2">
        <f>IFERROR(__xludf.DUMMYFUNCTION("""COMPUTED_VALUE"""),45742.66666666667)</f>
        <v>45742.66667</v>
      </c>
      <c r="N310" s="1">
        <f>IFERROR(__xludf.DUMMYFUNCTION("""COMPUTED_VALUE"""),2.4347535E7)</f>
        <v>24347535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IFERROR(__xludf.DUMMYFUNCTION("""COMPUTED_VALUE"""),1478.43)</f>
        <v>1478.43</v>
      </c>
      <c r="D311" s="2">
        <f>IFERROR(__xludf.DUMMYFUNCTION("""COMPUTED_VALUE"""),45743.66666666667)</f>
        <v>45743.66667</v>
      </c>
      <c r="E311" s="1">
        <f>IFERROR(__xludf.DUMMYFUNCTION("""COMPUTED_VALUE"""),1508.45)</f>
        <v>1508.45</v>
      </c>
      <c r="G311" s="2">
        <f>IFERROR(__xludf.DUMMYFUNCTION("""COMPUTED_VALUE"""),45743.66666666667)</f>
        <v>45743.66667</v>
      </c>
      <c r="H311" s="1">
        <f>IFERROR(__xludf.DUMMYFUNCTION("""COMPUTED_VALUE"""),1471.87)</f>
        <v>1471.87</v>
      </c>
      <c r="J311" s="2">
        <f>IFERROR(__xludf.DUMMYFUNCTION("""COMPUTED_VALUE"""),45743.66666666667)</f>
        <v>45743.66667</v>
      </c>
      <c r="K311" s="1">
        <f>IFERROR(__xludf.DUMMYFUNCTION("""COMPUTED_VALUE"""),1482.2)</f>
        <v>1482.2</v>
      </c>
      <c r="M311" s="2">
        <f>IFERROR(__xludf.DUMMYFUNCTION("""COMPUTED_VALUE"""),45743.66666666667)</f>
        <v>45743.66667</v>
      </c>
      <c r="N311" s="1">
        <f>IFERROR(__xludf.DUMMYFUNCTION("""COMPUTED_VALUE"""),2.1508563E7)</f>
        <v>21508563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IFERROR(__xludf.DUMMYFUNCTION("""COMPUTED_VALUE"""),1476.22)</f>
        <v>1476.22</v>
      </c>
      <c r="D312" s="2">
        <f>IFERROR(__xludf.DUMMYFUNCTION("""COMPUTED_VALUE"""),45744.66666666667)</f>
        <v>45744.66667</v>
      </c>
      <c r="E312" s="1">
        <f>IFERROR(__xludf.DUMMYFUNCTION("""COMPUTED_VALUE"""),1476.46)</f>
        <v>1476.46</v>
      </c>
      <c r="G312" s="2">
        <f>IFERROR(__xludf.DUMMYFUNCTION("""COMPUTED_VALUE"""),45744.66666666667)</f>
        <v>45744.66667</v>
      </c>
      <c r="H312" s="1">
        <f>IFERROR(__xludf.DUMMYFUNCTION("""COMPUTED_VALUE"""),1421.51)</f>
        <v>1421.51</v>
      </c>
      <c r="J312" s="2">
        <f>IFERROR(__xludf.DUMMYFUNCTION("""COMPUTED_VALUE"""),45744.66666666667)</f>
        <v>45744.66667</v>
      </c>
      <c r="K312" s="1">
        <f>IFERROR(__xludf.DUMMYFUNCTION("""COMPUTED_VALUE"""),1425.98)</f>
        <v>1425.98</v>
      </c>
      <c r="M312" s="2">
        <f>IFERROR(__xludf.DUMMYFUNCTION("""COMPUTED_VALUE"""),45744.66666666667)</f>
        <v>45744.66667</v>
      </c>
      <c r="N312" s="1">
        <f>IFERROR(__xludf.DUMMYFUNCTION("""COMPUTED_VALUE"""),2.584748E7)</f>
        <v>25847480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IFERROR(__xludf.DUMMYFUNCTION("""COMPUTED_VALUE"""),1413.14)</f>
        <v>1413.14</v>
      </c>
      <c r="D313" s="2">
        <f>IFERROR(__xludf.DUMMYFUNCTION("""COMPUTED_VALUE"""),45747.66666666667)</f>
        <v>45747.66667</v>
      </c>
      <c r="E313" s="1">
        <f>IFERROR(__xludf.DUMMYFUNCTION("""COMPUTED_VALUE"""),1436.34)</f>
        <v>1436.34</v>
      </c>
      <c r="G313" s="2">
        <f>IFERROR(__xludf.DUMMYFUNCTION("""COMPUTED_VALUE"""),45747.66666666667)</f>
        <v>45747.66667</v>
      </c>
      <c r="H313" s="1">
        <f>IFERROR(__xludf.DUMMYFUNCTION("""COMPUTED_VALUE"""),1407.79)</f>
        <v>1407.79</v>
      </c>
      <c r="J313" s="2">
        <f>IFERROR(__xludf.DUMMYFUNCTION("""COMPUTED_VALUE"""),45747.66666666667)</f>
        <v>45747.66667</v>
      </c>
      <c r="K313" s="1">
        <f>IFERROR(__xludf.DUMMYFUNCTION("""COMPUTED_VALUE"""),1429.29)</f>
        <v>1429.29</v>
      </c>
      <c r="M313" s="2">
        <f>IFERROR(__xludf.DUMMYFUNCTION("""COMPUTED_VALUE"""),45747.66666666667)</f>
        <v>45747.66667</v>
      </c>
      <c r="N313" s="1">
        <f>IFERROR(__xludf.DUMMYFUNCTION("""COMPUTED_VALUE"""),2.4137323E7)</f>
        <v>24137323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IFERROR(__xludf.DUMMYFUNCTION("""COMPUTED_VALUE"""),1434.82)</f>
        <v>1434.82</v>
      </c>
      <c r="D314" s="2">
        <f>IFERROR(__xludf.DUMMYFUNCTION("""COMPUTED_VALUE"""),45748.66666666667)</f>
        <v>45748.66667</v>
      </c>
      <c r="E314" s="1">
        <f>IFERROR(__xludf.DUMMYFUNCTION("""COMPUTED_VALUE"""),1463.16)</f>
        <v>1463.16</v>
      </c>
      <c r="G314" s="2">
        <f>IFERROR(__xludf.DUMMYFUNCTION("""COMPUTED_VALUE"""),45748.66666666667)</f>
        <v>45748.66667</v>
      </c>
      <c r="H314" s="1">
        <f>IFERROR(__xludf.DUMMYFUNCTION("""COMPUTED_VALUE"""),1425.02)</f>
        <v>1425.02</v>
      </c>
      <c r="J314" s="2">
        <f>IFERROR(__xludf.DUMMYFUNCTION("""COMPUTED_VALUE"""),45748.66666666667)</f>
        <v>45748.66667</v>
      </c>
      <c r="K314" s="1">
        <f>IFERROR(__xludf.DUMMYFUNCTION("""COMPUTED_VALUE"""),1456.47)</f>
        <v>1456.47</v>
      </c>
      <c r="M314" s="2">
        <f>IFERROR(__xludf.DUMMYFUNCTION("""COMPUTED_VALUE"""),45748.66666666667)</f>
        <v>45748.66667</v>
      </c>
      <c r="N314" s="1">
        <f>IFERROR(__xludf.DUMMYFUNCTION("""COMPUTED_VALUE"""),1.9398806E7)</f>
        <v>19398806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IFERROR(__xludf.DUMMYFUNCTION("""COMPUTED_VALUE"""),1443.7)</f>
        <v>1443.7</v>
      </c>
      <c r="D315" s="2">
        <f>IFERROR(__xludf.DUMMYFUNCTION("""COMPUTED_VALUE"""),45749.66666666667)</f>
        <v>45749.66667</v>
      </c>
      <c r="E315" s="1">
        <f>IFERROR(__xludf.DUMMYFUNCTION("""COMPUTED_VALUE"""),1484.74)</f>
        <v>1484.74</v>
      </c>
      <c r="G315" s="2">
        <f>IFERROR(__xludf.DUMMYFUNCTION("""COMPUTED_VALUE"""),45749.66666666667)</f>
        <v>45749.66667</v>
      </c>
      <c r="H315" s="1">
        <f>IFERROR(__xludf.DUMMYFUNCTION("""COMPUTED_VALUE"""),1442.24)</f>
        <v>1442.24</v>
      </c>
      <c r="J315" s="2">
        <f>IFERROR(__xludf.DUMMYFUNCTION("""COMPUTED_VALUE"""),45749.66666666667)</f>
        <v>45749.66667</v>
      </c>
      <c r="K315" s="1">
        <f>IFERROR(__xludf.DUMMYFUNCTION("""COMPUTED_VALUE"""),1473.78)</f>
        <v>1473.78</v>
      </c>
      <c r="M315" s="2">
        <f>IFERROR(__xludf.DUMMYFUNCTION("""COMPUTED_VALUE"""),45749.66666666667)</f>
        <v>45749.66667</v>
      </c>
      <c r="N315" s="1">
        <f>IFERROR(__xludf.DUMMYFUNCTION("""COMPUTED_VALUE"""),1.662883E7)</f>
        <v>16628830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IFERROR(__xludf.DUMMYFUNCTION("""COMPUTED_VALUE"""),1313.53)</f>
        <v>1313.53</v>
      </c>
      <c r="D316" s="2">
        <f>IFERROR(__xludf.DUMMYFUNCTION("""COMPUTED_VALUE"""),45750.66666666667)</f>
        <v>45750.66667</v>
      </c>
      <c r="E316" s="1">
        <f>IFERROR(__xludf.DUMMYFUNCTION("""COMPUTED_VALUE"""),1313.53)</f>
        <v>1313.53</v>
      </c>
      <c r="G316" s="2">
        <f>IFERROR(__xludf.DUMMYFUNCTION("""COMPUTED_VALUE"""),45750.66666666667)</f>
        <v>45750.66667</v>
      </c>
      <c r="H316" s="1">
        <f>IFERROR(__xludf.DUMMYFUNCTION("""COMPUTED_VALUE"""),1254.57)</f>
        <v>1254.57</v>
      </c>
      <c r="J316" s="2">
        <f>IFERROR(__xludf.DUMMYFUNCTION("""COMPUTED_VALUE"""),45750.66666666667)</f>
        <v>45750.66667</v>
      </c>
      <c r="K316" s="1">
        <f>IFERROR(__xludf.DUMMYFUNCTION("""COMPUTED_VALUE"""),1258.49)</f>
        <v>1258.49</v>
      </c>
      <c r="M316" s="2">
        <f>IFERROR(__xludf.DUMMYFUNCTION("""COMPUTED_VALUE"""),45750.66666666667)</f>
        <v>45750.66667</v>
      </c>
      <c r="N316" s="1">
        <f>IFERROR(__xludf.DUMMYFUNCTION("""COMPUTED_VALUE"""),9.5462169E7)</f>
        <v>95462169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IFERROR(__xludf.DUMMYFUNCTION("""COMPUTED_VALUE"""),1247.56)</f>
        <v>1247.56</v>
      </c>
      <c r="D317" s="2">
        <f>IFERROR(__xludf.DUMMYFUNCTION("""COMPUTED_VALUE"""),45751.66666666667)</f>
        <v>45751.66667</v>
      </c>
      <c r="E317" s="1">
        <f>IFERROR(__xludf.DUMMYFUNCTION("""COMPUTED_VALUE"""),1341.52)</f>
        <v>1341.52</v>
      </c>
      <c r="G317" s="2">
        <f>IFERROR(__xludf.DUMMYFUNCTION("""COMPUTED_VALUE"""),45751.66666666667)</f>
        <v>45751.66667</v>
      </c>
      <c r="H317" s="1">
        <f>IFERROR(__xludf.DUMMYFUNCTION("""COMPUTED_VALUE"""),1186.73)</f>
        <v>1186.73</v>
      </c>
      <c r="J317" s="2">
        <f>IFERROR(__xludf.DUMMYFUNCTION("""COMPUTED_VALUE"""),45751.66666666667)</f>
        <v>45751.66667</v>
      </c>
      <c r="K317" s="1">
        <f>IFERROR(__xludf.DUMMYFUNCTION("""COMPUTED_VALUE"""),1301.6)</f>
        <v>1301.6</v>
      </c>
      <c r="M317" s="2">
        <f>IFERROR(__xludf.DUMMYFUNCTION("""COMPUTED_VALUE"""),45751.66666666667)</f>
        <v>45751.66667</v>
      </c>
      <c r="N317" s="1">
        <f>IFERROR(__xludf.DUMMYFUNCTION("""COMPUTED_VALUE"""),8.8764574E7)</f>
        <v>88764574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IFERROR(__xludf.DUMMYFUNCTION("""COMPUTED_VALUE"""),1295.04)</f>
        <v>1295.04</v>
      </c>
      <c r="D318" s="2">
        <f>IFERROR(__xludf.DUMMYFUNCTION("""COMPUTED_VALUE"""),45754.66666666667)</f>
        <v>45754.66667</v>
      </c>
      <c r="E318" s="1">
        <f>IFERROR(__xludf.DUMMYFUNCTION("""COMPUTED_VALUE"""),1309.79)</f>
        <v>1309.79</v>
      </c>
      <c r="G318" s="2">
        <f>IFERROR(__xludf.DUMMYFUNCTION("""COMPUTED_VALUE"""),45754.66666666667)</f>
        <v>45754.66667</v>
      </c>
      <c r="H318" s="1">
        <f>IFERROR(__xludf.DUMMYFUNCTION("""COMPUTED_VALUE"""),1213.49)</f>
        <v>1213.49</v>
      </c>
      <c r="J318" s="2">
        <f>IFERROR(__xludf.DUMMYFUNCTION("""COMPUTED_VALUE"""),45754.66666666667)</f>
        <v>45754.66667</v>
      </c>
      <c r="K318" s="1">
        <f>IFERROR(__xludf.DUMMYFUNCTION("""COMPUTED_VALUE"""),1268.33)</f>
        <v>1268.33</v>
      </c>
      <c r="M318" s="2">
        <f>IFERROR(__xludf.DUMMYFUNCTION("""COMPUTED_VALUE"""),45754.66666666667)</f>
        <v>45754.66667</v>
      </c>
      <c r="N318" s="1">
        <f>IFERROR(__xludf.DUMMYFUNCTION("""COMPUTED_VALUE"""),5.9549126E7)</f>
        <v>59549126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IFERROR(__xludf.DUMMYFUNCTION("""COMPUTED_VALUE"""),1326.48)</f>
        <v>1326.48</v>
      </c>
      <c r="D319" s="2">
        <f>IFERROR(__xludf.DUMMYFUNCTION("""COMPUTED_VALUE"""),45755.66666666667)</f>
        <v>45755.66667</v>
      </c>
      <c r="E319" s="1">
        <f>IFERROR(__xludf.DUMMYFUNCTION("""COMPUTED_VALUE"""),1329.0)</f>
        <v>1329</v>
      </c>
      <c r="G319" s="2">
        <f>IFERROR(__xludf.DUMMYFUNCTION("""COMPUTED_VALUE"""),45755.66666666667)</f>
        <v>45755.66667</v>
      </c>
      <c r="H319" s="1">
        <f>IFERROR(__xludf.DUMMYFUNCTION("""COMPUTED_VALUE"""),1192.69)</f>
        <v>1192.69</v>
      </c>
      <c r="J319" s="2">
        <f>IFERROR(__xludf.DUMMYFUNCTION("""COMPUTED_VALUE"""),45755.66666666667)</f>
        <v>45755.66667</v>
      </c>
      <c r="K319" s="1">
        <f>IFERROR(__xludf.DUMMYFUNCTION("""COMPUTED_VALUE"""),1212.27)</f>
        <v>1212.27</v>
      </c>
      <c r="M319" s="2">
        <f>IFERROR(__xludf.DUMMYFUNCTION("""COMPUTED_VALUE"""),45755.66666666667)</f>
        <v>45755.66667</v>
      </c>
      <c r="N319" s="1">
        <f>IFERROR(__xludf.DUMMYFUNCTION("""COMPUTED_VALUE"""),4.1026418E7)</f>
        <v>41026418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IFERROR(__xludf.DUMMYFUNCTION("""COMPUTED_VALUE"""),1212.43)</f>
        <v>1212.43</v>
      </c>
      <c r="D320" s="2">
        <f>IFERROR(__xludf.DUMMYFUNCTION("""COMPUTED_VALUE"""),45756.66666666667)</f>
        <v>45756.66667</v>
      </c>
      <c r="E320" s="1">
        <f>IFERROR(__xludf.DUMMYFUNCTION("""COMPUTED_VALUE"""),1363.79)</f>
        <v>1363.79</v>
      </c>
      <c r="G320" s="2">
        <f>IFERROR(__xludf.DUMMYFUNCTION("""COMPUTED_VALUE"""),45756.66666666667)</f>
        <v>45756.66667</v>
      </c>
      <c r="H320" s="1">
        <f>IFERROR(__xludf.DUMMYFUNCTION("""COMPUTED_VALUE"""),1198.54)</f>
        <v>1198.54</v>
      </c>
      <c r="J320" s="2">
        <f>IFERROR(__xludf.DUMMYFUNCTION("""COMPUTED_VALUE"""),45756.66666666667)</f>
        <v>45756.66667</v>
      </c>
      <c r="K320" s="1">
        <f>IFERROR(__xludf.DUMMYFUNCTION("""COMPUTED_VALUE"""),1355.3)</f>
        <v>1355.3</v>
      </c>
      <c r="M320" s="2">
        <f>IFERROR(__xludf.DUMMYFUNCTION("""COMPUTED_VALUE"""),45756.66666666667)</f>
        <v>45756.66667</v>
      </c>
      <c r="N320" s="1">
        <f>IFERROR(__xludf.DUMMYFUNCTION("""COMPUTED_VALUE"""),6.1703285E7)</f>
        <v>61703285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IFERROR(__xludf.DUMMYFUNCTION("""COMPUTED_VALUE"""),1343.07)</f>
        <v>1343.07</v>
      </c>
      <c r="D321" s="2">
        <f>IFERROR(__xludf.DUMMYFUNCTION("""COMPUTED_VALUE"""),45757.66666666667)</f>
        <v>45757.66667</v>
      </c>
      <c r="E321" s="1">
        <f>IFERROR(__xludf.DUMMYFUNCTION("""COMPUTED_VALUE"""),1343.07)</f>
        <v>1343.07</v>
      </c>
      <c r="G321" s="2">
        <f>IFERROR(__xludf.DUMMYFUNCTION("""COMPUTED_VALUE"""),45757.66666666667)</f>
        <v>45757.66667</v>
      </c>
      <c r="H321" s="1">
        <f>IFERROR(__xludf.DUMMYFUNCTION("""COMPUTED_VALUE"""),1212.65)</f>
        <v>1212.65</v>
      </c>
      <c r="J321" s="2">
        <f>IFERROR(__xludf.DUMMYFUNCTION("""COMPUTED_VALUE"""),45757.66666666667)</f>
        <v>45757.66667</v>
      </c>
      <c r="K321" s="1">
        <f>IFERROR(__xludf.DUMMYFUNCTION("""COMPUTED_VALUE"""),1257.93)</f>
        <v>1257.93</v>
      </c>
      <c r="M321" s="2">
        <f>IFERROR(__xludf.DUMMYFUNCTION("""COMPUTED_VALUE"""),45757.66666666667)</f>
        <v>45757.66667</v>
      </c>
      <c r="N321" s="1">
        <f>IFERROR(__xludf.DUMMYFUNCTION("""COMPUTED_VALUE"""),6.4637652E7)</f>
        <v>64637652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IFERROR(__xludf.DUMMYFUNCTION("""COMPUTED_VALUE"""),1251.92)</f>
        <v>1251.92</v>
      </c>
      <c r="D322" s="2">
        <f>IFERROR(__xludf.DUMMYFUNCTION("""COMPUTED_VALUE"""),45758.66666666667)</f>
        <v>45758.66667</v>
      </c>
      <c r="E322" s="1">
        <f>IFERROR(__xludf.DUMMYFUNCTION("""COMPUTED_VALUE"""),1265.54)</f>
        <v>1265.54</v>
      </c>
      <c r="G322" s="2">
        <f>IFERROR(__xludf.DUMMYFUNCTION("""COMPUTED_VALUE"""),45758.66666666667)</f>
        <v>45758.66667</v>
      </c>
      <c r="H322" s="1">
        <f>IFERROR(__xludf.DUMMYFUNCTION("""COMPUTED_VALUE"""),1219.19)</f>
        <v>1219.19</v>
      </c>
      <c r="J322" s="2">
        <f>IFERROR(__xludf.DUMMYFUNCTION("""COMPUTED_VALUE"""),45758.66666666667)</f>
        <v>45758.66667</v>
      </c>
      <c r="K322" s="1">
        <f>IFERROR(__xludf.DUMMYFUNCTION("""COMPUTED_VALUE"""),1254.56)</f>
        <v>1254.56</v>
      </c>
      <c r="M322" s="2">
        <f>IFERROR(__xludf.DUMMYFUNCTION("""COMPUTED_VALUE"""),45758.66666666667)</f>
        <v>45758.66667</v>
      </c>
      <c r="N322" s="1">
        <f>IFERROR(__xludf.DUMMYFUNCTION("""COMPUTED_VALUE"""),3.1658209E7)</f>
        <v>31658209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IFERROR(__xludf.DUMMYFUNCTION("""COMPUTED_VALUE"""),1261.34)</f>
        <v>1261.34</v>
      </c>
      <c r="D323" s="2">
        <f>IFERROR(__xludf.DUMMYFUNCTION("""COMPUTED_VALUE"""),45761.66666666667)</f>
        <v>45761.66667</v>
      </c>
      <c r="E323" s="1">
        <f>IFERROR(__xludf.DUMMYFUNCTION("""COMPUTED_VALUE"""),1294.78)</f>
        <v>1294.78</v>
      </c>
      <c r="G323" s="2">
        <f>IFERROR(__xludf.DUMMYFUNCTION("""COMPUTED_VALUE"""),45761.66666666667)</f>
        <v>45761.66667</v>
      </c>
      <c r="H323" s="1">
        <f>IFERROR(__xludf.DUMMYFUNCTION("""COMPUTED_VALUE"""),1248.56)</f>
        <v>1248.56</v>
      </c>
      <c r="J323" s="2">
        <f>IFERROR(__xludf.DUMMYFUNCTION("""COMPUTED_VALUE"""),45761.66666666667)</f>
        <v>45761.66667</v>
      </c>
      <c r="K323" s="1">
        <f>IFERROR(__xludf.DUMMYFUNCTION("""COMPUTED_VALUE"""),1265.06)</f>
        <v>1265.06</v>
      </c>
      <c r="M323" s="2">
        <f>IFERROR(__xludf.DUMMYFUNCTION("""COMPUTED_VALUE"""),45761.66666666667)</f>
        <v>45761.66667</v>
      </c>
      <c r="N323" s="1">
        <f>IFERROR(__xludf.DUMMYFUNCTION("""COMPUTED_VALUE"""),3.6376849E7)</f>
        <v>36376849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IFERROR(__xludf.DUMMYFUNCTION("""COMPUTED_VALUE"""),1264.74)</f>
        <v>1264.74</v>
      </c>
      <c r="D324" s="2">
        <f>IFERROR(__xludf.DUMMYFUNCTION("""COMPUTED_VALUE"""),45762.66666666667)</f>
        <v>45762.66667</v>
      </c>
      <c r="E324" s="1">
        <f>IFERROR(__xludf.DUMMYFUNCTION("""COMPUTED_VALUE"""),1264.74)</f>
        <v>1264.74</v>
      </c>
      <c r="G324" s="2">
        <f>IFERROR(__xludf.DUMMYFUNCTION("""COMPUTED_VALUE"""),45762.66666666667)</f>
        <v>45762.66667</v>
      </c>
      <c r="H324" s="1">
        <f>IFERROR(__xludf.DUMMYFUNCTION("""COMPUTED_VALUE"""),1232.66)</f>
        <v>1232.66</v>
      </c>
      <c r="J324" s="2">
        <f>IFERROR(__xludf.DUMMYFUNCTION("""COMPUTED_VALUE"""),45762.66666666667)</f>
        <v>45762.66667</v>
      </c>
      <c r="K324" s="1">
        <f>IFERROR(__xludf.DUMMYFUNCTION("""COMPUTED_VALUE"""),1246.57)</f>
        <v>1246.57</v>
      </c>
      <c r="M324" s="2">
        <f>IFERROR(__xludf.DUMMYFUNCTION("""COMPUTED_VALUE"""),45762.66666666667)</f>
        <v>45762.66667</v>
      </c>
      <c r="N324" s="1">
        <f>IFERROR(__xludf.DUMMYFUNCTION("""COMPUTED_VALUE"""),2.3153818E7)</f>
        <v>23153818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IFERROR(__xludf.DUMMYFUNCTION("""COMPUTED_VALUE"""),1244.64)</f>
        <v>1244.64</v>
      </c>
      <c r="D325" s="2">
        <f>IFERROR(__xludf.DUMMYFUNCTION("""COMPUTED_VALUE"""),45763.66666666667)</f>
        <v>45763.66667</v>
      </c>
      <c r="E325" s="1">
        <f>IFERROR(__xludf.DUMMYFUNCTION("""COMPUTED_VALUE"""),1252.88)</f>
        <v>1252.88</v>
      </c>
      <c r="G325" s="2">
        <f>IFERROR(__xludf.DUMMYFUNCTION("""COMPUTED_VALUE"""),45763.66666666667)</f>
        <v>45763.66667</v>
      </c>
      <c r="H325" s="1">
        <f>IFERROR(__xludf.DUMMYFUNCTION("""COMPUTED_VALUE"""),1214.44)</f>
        <v>1214.44</v>
      </c>
      <c r="J325" s="2">
        <f>IFERROR(__xludf.DUMMYFUNCTION("""COMPUTED_VALUE"""),45763.66666666667)</f>
        <v>45763.66667</v>
      </c>
      <c r="K325" s="1">
        <f>IFERROR(__xludf.DUMMYFUNCTION("""COMPUTED_VALUE"""),1220.8)</f>
        <v>1220.8</v>
      </c>
      <c r="M325" s="2">
        <f>IFERROR(__xludf.DUMMYFUNCTION("""COMPUTED_VALUE"""),45763.66666666667)</f>
        <v>45763.66667</v>
      </c>
      <c r="N325" s="1">
        <f>IFERROR(__xludf.DUMMYFUNCTION("""COMPUTED_VALUE"""),2.5864204E7)</f>
        <v>25864204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IFERROR(__xludf.DUMMYFUNCTION("""COMPUTED_VALUE"""),1224.06)</f>
        <v>1224.06</v>
      </c>
      <c r="D326" s="2">
        <f>IFERROR(__xludf.DUMMYFUNCTION("""COMPUTED_VALUE"""),45764.66666666667)</f>
        <v>45764.66667</v>
      </c>
      <c r="E326" s="1">
        <f>IFERROR(__xludf.DUMMYFUNCTION("""COMPUTED_VALUE"""),1268.59)</f>
        <v>1268.59</v>
      </c>
      <c r="G326" s="2">
        <f>IFERROR(__xludf.DUMMYFUNCTION("""COMPUTED_VALUE"""),45764.66666666667)</f>
        <v>45764.66667</v>
      </c>
      <c r="H326" s="1">
        <f>IFERROR(__xludf.DUMMYFUNCTION("""COMPUTED_VALUE"""),1224.06)</f>
        <v>1224.06</v>
      </c>
      <c r="J326" s="2">
        <f>IFERROR(__xludf.DUMMYFUNCTION("""COMPUTED_VALUE"""),45764.66666666667)</f>
        <v>45764.66667</v>
      </c>
      <c r="K326" s="1">
        <f>IFERROR(__xludf.DUMMYFUNCTION("""COMPUTED_VALUE"""),1264.87)</f>
        <v>1264.87</v>
      </c>
      <c r="M326" s="2">
        <f>IFERROR(__xludf.DUMMYFUNCTION("""COMPUTED_VALUE"""),45764.66666666667)</f>
        <v>45764.66667</v>
      </c>
      <c r="N326" s="1">
        <f>IFERROR(__xludf.DUMMYFUNCTION("""COMPUTED_VALUE"""),2.5602655E7)</f>
        <v>25602655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IFERROR(__xludf.DUMMYFUNCTION("""COMPUTED_VALUE"""),1252.86)</f>
        <v>1252.86</v>
      </c>
      <c r="D327" s="2">
        <f>IFERROR(__xludf.DUMMYFUNCTION("""COMPUTED_VALUE"""),45768.66666666667)</f>
        <v>45768.66667</v>
      </c>
      <c r="E327" s="1">
        <f>IFERROR(__xludf.DUMMYFUNCTION("""COMPUTED_VALUE"""),1267.61)</f>
        <v>1267.61</v>
      </c>
      <c r="G327" s="2">
        <f>IFERROR(__xludf.DUMMYFUNCTION("""COMPUTED_VALUE"""),45768.66666666667)</f>
        <v>45768.66667</v>
      </c>
      <c r="H327" s="1">
        <f>IFERROR(__xludf.DUMMYFUNCTION("""COMPUTED_VALUE"""),1211.47)</f>
        <v>1211.47</v>
      </c>
      <c r="J327" s="2">
        <f>IFERROR(__xludf.DUMMYFUNCTION("""COMPUTED_VALUE"""),45768.66666666667)</f>
        <v>45768.66667</v>
      </c>
      <c r="K327" s="1">
        <f>IFERROR(__xludf.DUMMYFUNCTION("""COMPUTED_VALUE"""),1263.8)</f>
        <v>1263.8</v>
      </c>
      <c r="M327" s="2">
        <f>IFERROR(__xludf.DUMMYFUNCTION("""COMPUTED_VALUE"""),45768.66666666667)</f>
        <v>45768.66667</v>
      </c>
      <c r="N327" s="1">
        <f>IFERROR(__xludf.DUMMYFUNCTION("""COMPUTED_VALUE"""),2.309338E7)</f>
        <v>23093380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IFERROR(__xludf.DUMMYFUNCTION("""COMPUTED_VALUE"""),1275.21)</f>
        <v>1275.21</v>
      </c>
      <c r="D328" s="2">
        <f>IFERROR(__xludf.DUMMYFUNCTION("""COMPUTED_VALUE"""),45769.66666666667)</f>
        <v>45769.66667</v>
      </c>
      <c r="E328" s="1">
        <f>IFERROR(__xludf.DUMMYFUNCTION("""COMPUTED_VALUE"""),1309.62)</f>
        <v>1309.62</v>
      </c>
      <c r="G328" s="2">
        <f>IFERROR(__xludf.DUMMYFUNCTION("""COMPUTED_VALUE"""),45769.66666666667)</f>
        <v>45769.66667</v>
      </c>
      <c r="H328" s="1">
        <f>IFERROR(__xludf.DUMMYFUNCTION("""COMPUTED_VALUE"""),1270.19)</f>
        <v>1270.19</v>
      </c>
      <c r="J328" s="2">
        <f>IFERROR(__xludf.DUMMYFUNCTION("""COMPUTED_VALUE"""),45769.66666666667)</f>
        <v>45769.66667</v>
      </c>
      <c r="K328" s="1">
        <f>IFERROR(__xludf.DUMMYFUNCTION("""COMPUTED_VALUE"""),1290.13)</f>
        <v>1290.13</v>
      </c>
      <c r="M328" s="2">
        <f>IFERROR(__xludf.DUMMYFUNCTION("""COMPUTED_VALUE"""),45769.66666666667)</f>
        <v>45769.66667</v>
      </c>
      <c r="N328" s="1">
        <f>IFERROR(__xludf.DUMMYFUNCTION("""COMPUTED_VALUE"""),2.3464608E7)</f>
        <v>23464608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IFERROR(__xludf.DUMMYFUNCTION("""COMPUTED_VALUE"""),1334.35)</f>
        <v>1334.35</v>
      </c>
      <c r="D329" s="2">
        <f>IFERROR(__xludf.DUMMYFUNCTION("""COMPUTED_VALUE"""),45770.66666666667)</f>
        <v>45770.66667</v>
      </c>
      <c r="E329" s="1">
        <f>IFERROR(__xludf.DUMMYFUNCTION("""COMPUTED_VALUE"""),1345.03)</f>
        <v>1345.03</v>
      </c>
      <c r="G329" s="2">
        <f>IFERROR(__xludf.DUMMYFUNCTION("""COMPUTED_VALUE"""),45770.66666666667)</f>
        <v>45770.66667</v>
      </c>
      <c r="H329" s="1">
        <f>IFERROR(__xludf.DUMMYFUNCTION("""COMPUTED_VALUE"""),1290.81)</f>
        <v>1290.81</v>
      </c>
      <c r="J329" s="2">
        <f>IFERROR(__xludf.DUMMYFUNCTION("""COMPUTED_VALUE"""),45770.66666666667)</f>
        <v>45770.66667</v>
      </c>
      <c r="K329" s="1">
        <f>IFERROR(__xludf.DUMMYFUNCTION("""COMPUTED_VALUE"""),1299.11)</f>
        <v>1299.11</v>
      </c>
      <c r="M329" s="2">
        <f>IFERROR(__xludf.DUMMYFUNCTION("""COMPUTED_VALUE"""),45770.66666666667)</f>
        <v>45770.66667</v>
      </c>
      <c r="N329" s="1">
        <f>IFERROR(__xludf.DUMMYFUNCTION("""COMPUTED_VALUE"""),3.0758594E7)</f>
        <v>30758594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IFERROR(__xludf.DUMMYFUNCTION("""COMPUTED_VALUE"""),1307.2)</f>
        <v>1307.2</v>
      </c>
      <c r="D330" s="2">
        <f>IFERROR(__xludf.DUMMYFUNCTION("""COMPUTED_VALUE"""),45771.66666666667)</f>
        <v>45771.66667</v>
      </c>
      <c r="E330" s="1">
        <f>IFERROR(__xludf.DUMMYFUNCTION("""COMPUTED_VALUE"""),1333.64)</f>
        <v>1333.64</v>
      </c>
      <c r="G330" s="2">
        <f>IFERROR(__xludf.DUMMYFUNCTION("""COMPUTED_VALUE"""),45771.66666666667)</f>
        <v>45771.66667</v>
      </c>
      <c r="H330" s="1">
        <f>IFERROR(__xludf.DUMMYFUNCTION("""COMPUTED_VALUE"""),1298.12)</f>
        <v>1298.12</v>
      </c>
      <c r="J330" s="2">
        <f>IFERROR(__xludf.DUMMYFUNCTION("""COMPUTED_VALUE"""),45771.66666666667)</f>
        <v>45771.66667</v>
      </c>
      <c r="K330" s="1">
        <f>IFERROR(__xludf.DUMMYFUNCTION("""COMPUTED_VALUE"""),1329.89)</f>
        <v>1329.89</v>
      </c>
      <c r="M330" s="2">
        <f>IFERROR(__xludf.DUMMYFUNCTION("""COMPUTED_VALUE"""),45771.66666666667)</f>
        <v>45771.66667</v>
      </c>
      <c r="N330" s="1">
        <f>IFERROR(__xludf.DUMMYFUNCTION("""COMPUTED_VALUE"""),2.3182275E7)</f>
        <v>23182275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IFERROR(__xludf.DUMMYFUNCTION("""COMPUTED_VALUE"""),1325.91)</f>
        <v>1325.91</v>
      </c>
      <c r="D331" s="2">
        <f>IFERROR(__xludf.DUMMYFUNCTION("""COMPUTED_VALUE"""),45772.66666666667)</f>
        <v>45772.66667</v>
      </c>
      <c r="E331" s="1">
        <f>IFERROR(__xludf.DUMMYFUNCTION("""COMPUTED_VALUE"""),1325.91)</f>
        <v>1325.91</v>
      </c>
      <c r="G331" s="2">
        <f>IFERROR(__xludf.DUMMYFUNCTION("""COMPUTED_VALUE"""),45772.66666666667)</f>
        <v>45772.66667</v>
      </c>
      <c r="H331" s="1">
        <f>IFERROR(__xludf.DUMMYFUNCTION("""COMPUTED_VALUE"""),1289.83)</f>
        <v>1289.83</v>
      </c>
      <c r="J331" s="2">
        <f>IFERROR(__xludf.DUMMYFUNCTION("""COMPUTED_VALUE"""),45772.66666666667)</f>
        <v>45772.66667</v>
      </c>
      <c r="K331" s="1">
        <f>IFERROR(__xludf.DUMMYFUNCTION("""COMPUTED_VALUE"""),1307.49)</f>
        <v>1307.49</v>
      </c>
      <c r="M331" s="2">
        <f>IFERROR(__xludf.DUMMYFUNCTION("""COMPUTED_VALUE"""),45772.66666666667)</f>
        <v>45772.66667</v>
      </c>
      <c r="N331" s="1">
        <f>IFERROR(__xludf.DUMMYFUNCTION("""COMPUTED_VALUE"""),2.681728E7)</f>
        <v>26817280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IFERROR(__xludf.DUMMYFUNCTION("""COMPUTED_VALUE"""),1308.09)</f>
        <v>1308.09</v>
      </c>
      <c r="D332" s="2">
        <f>IFERROR(__xludf.DUMMYFUNCTION("""COMPUTED_VALUE"""),45775.66666666667)</f>
        <v>45775.66667</v>
      </c>
      <c r="E332" s="1">
        <f>IFERROR(__xludf.DUMMYFUNCTION("""COMPUTED_VALUE"""),1320.24)</f>
        <v>1320.24</v>
      </c>
      <c r="G332" s="2">
        <f>IFERROR(__xludf.DUMMYFUNCTION("""COMPUTED_VALUE"""),45775.66666666667)</f>
        <v>45775.66667</v>
      </c>
      <c r="H332" s="1">
        <f>IFERROR(__xludf.DUMMYFUNCTION("""COMPUTED_VALUE"""),1289.95)</f>
        <v>1289.95</v>
      </c>
      <c r="J332" s="2">
        <f>IFERROR(__xludf.DUMMYFUNCTION("""COMPUTED_VALUE"""),45775.66666666667)</f>
        <v>45775.66667</v>
      </c>
      <c r="K332" s="1">
        <f>IFERROR(__xludf.DUMMYFUNCTION("""COMPUTED_VALUE"""),1301.91)</f>
        <v>1301.91</v>
      </c>
      <c r="M332" s="2">
        <f>IFERROR(__xludf.DUMMYFUNCTION("""COMPUTED_VALUE"""),45775.66666666667)</f>
        <v>45775.66667</v>
      </c>
      <c r="N332" s="1">
        <f>IFERROR(__xludf.DUMMYFUNCTION("""COMPUTED_VALUE"""),2.0705396E7)</f>
        <v>20705396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IFERROR(__xludf.DUMMYFUNCTION("""COMPUTED_VALUE"""),1295.18)</f>
        <v>1295.18</v>
      </c>
      <c r="D333" s="2">
        <f>IFERROR(__xludf.DUMMYFUNCTION("""COMPUTED_VALUE"""),45776.66666666667)</f>
        <v>45776.66667</v>
      </c>
      <c r="E333" s="1">
        <f>IFERROR(__xludf.DUMMYFUNCTION("""COMPUTED_VALUE"""),1314.65)</f>
        <v>1314.65</v>
      </c>
      <c r="G333" s="2">
        <f>IFERROR(__xludf.DUMMYFUNCTION("""COMPUTED_VALUE"""),45776.66666666667)</f>
        <v>45776.66667</v>
      </c>
      <c r="H333" s="1">
        <f>IFERROR(__xludf.DUMMYFUNCTION("""COMPUTED_VALUE"""),1290.29)</f>
        <v>1290.29</v>
      </c>
      <c r="J333" s="2">
        <f>IFERROR(__xludf.DUMMYFUNCTION("""COMPUTED_VALUE"""),45776.66666666667)</f>
        <v>45776.66667</v>
      </c>
      <c r="K333" s="1">
        <f>IFERROR(__xludf.DUMMYFUNCTION("""COMPUTED_VALUE"""),1311.74)</f>
        <v>1311.74</v>
      </c>
      <c r="M333" s="2">
        <f>IFERROR(__xludf.DUMMYFUNCTION("""COMPUTED_VALUE"""),45776.66666666667)</f>
        <v>45776.66667</v>
      </c>
      <c r="N333" s="1">
        <f>IFERROR(__xludf.DUMMYFUNCTION("""COMPUTED_VALUE"""),2.0741803E7)</f>
        <v>20741803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IFERROR(__xludf.DUMMYFUNCTION("""COMPUTED_VALUE"""),1304.36)</f>
        <v>1304.36</v>
      </c>
      <c r="D334" s="2">
        <f>IFERROR(__xludf.DUMMYFUNCTION("""COMPUTED_VALUE"""),45777.66666666667)</f>
        <v>45777.66667</v>
      </c>
      <c r="E334" s="1">
        <f>IFERROR(__xludf.DUMMYFUNCTION("""COMPUTED_VALUE"""),1304.36)</f>
        <v>1304.36</v>
      </c>
      <c r="G334" s="2">
        <f>IFERROR(__xludf.DUMMYFUNCTION("""COMPUTED_VALUE"""),45777.66666666667)</f>
        <v>45777.66667</v>
      </c>
      <c r="H334" s="1">
        <f>IFERROR(__xludf.DUMMYFUNCTION("""COMPUTED_VALUE"""),1255.8)</f>
        <v>1255.8</v>
      </c>
      <c r="J334" s="2">
        <f>IFERROR(__xludf.DUMMYFUNCTION("""COMPUTED_VALUE"""),45777.66666666667)</f>
        <v>45777.66667</v>
      </c>
      <c r="K334" s="1">
        <f>IFERROR(__xludf.DUMMYFUNCTION("""COMPUTED_VALUE"""),1290.77)</f>
        <v>1290.77</v>
      </c>
      <c r="M334" s="2">
        <f>IFERROR(__xludf.DUMMYFUNCTION("""COMPUTED_VALUE"""),45777.66666666667)</f>
        <v>45777.66667</v>
      </c>
      <c r="N334" s="1">
        <f>IFERROR(__xludf.DUMMYFUNCTION("""COMPUTED_VALUE"""),2.5117437E7)</f>
        <v>25117437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IFERROR(__xludf.DUMMYFUNCTION("""COMPUTED_VALUE"""),1295.99)</f>
        <v>1295.99</v>
      </c>
      <c r="D335" s="2">
        <f>IFERROR(__xludf.DUMMYFUNCTION("""COMPUTED_VALUE"""),45778.66666666667)</f>
        <v>45778.66667</v>
      </c>
      <c r="E335" s="1">
        <f>IFERROR(__xludf.DUMMYFUNCTION("""COMPUTED_VALUE"""),1305.87)</f>
        <v>1305.87</v>
      </c>
      <c r="G335" s="2">
        <f>IFERROR(__xludf.DUMMYFUNCTION("""COMPUTED_VALUE"""),45778.66666666667)</f>
        <v>45778.66667</v>
      </c>
      <c r="H335" s="1">
        <f>IFERROR(__xludf.DUMMYFUNCTION("""COMPUTED_VALUE"""),1288.07)</f>
        <v>1288.07</v>
      </c>
      <c r="J335" s="2">
        <f>IFERROR(__xludf.DUMMYFUNCTION("""COMPUTED_VALUE"""),45778.66666666667)</f>
        <v>45778.66667</v>
      </c>
      <c r="K335" s="1">
        <f>IFERROR(__xludf.DUMMYFUNCTION("""COMPUTED_VALUE"""),1295.35)</f>
        <v>1295.35</v>
      </c>
      <c r="M335" s="2">
        <f>IFERROR(__xludf.DUMMYFUNCTION("""COMPUTED_VALUE"""),45778.66666666667)</f>
        <v>45778.66667</v>
      </c>
      <c r="N335" s="1">
        <f>IFERROR(__xludf.DUMMYFUNCTION("""COMPUTED_VALUE"""),1.5720444E7)</f>
        <v>15720444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IFERROR(__xludf.DUMMYFUNCTION("""COMPUTED_VALUE"""),1320.23)</f>
        <v>1320.23</v>
      </c>
      <c r="D336" s="2">
        <f>IFERROR(__xludf.DUMMYFUNCTION("""COMPUTED_VALUE"""),45779.66666666667)</f>
        <v>45779.66667</v>
      </c>
      <c r="E336" s="1">
        <f>IFERROR(__xludf.DUMMYFUNCTION("""COMPUTED_VALUE"""),1343.87)</f>
        <v>1343.87</v>
      </c>
      <c r="G336" s="2">
        <f>IFERROR(__xludf.DUMMYFUNCTION("""COMPUTED_VALUE"""),45779.66666666667)</f>
        <v>45779.66667</v>
      </c>
      <c r="H336" s="1">
        <f>IFERROR(__xludf.DUMMYFUNCTION("""COMPUTED_VALUE"""),1314.21)</f>
        <v>1314.21</v>
      </c>
      <c r="J336" s="2">
        <f>IFERROR(__xludf.DUMMYFUNCTION("""COMPUTED_VALUE"""),45779.66666666667)</f>
        <v>45779.66667</v>
      </c>
      <c r="K336" s="1">
        <f>IFERROR(__xludf.DUMMYFUNCTION("""COMPUTED_VALUE"""),1341.66)</f>
        <v>1341.66</v>
      </c>
      <c r="M336" s="2">
        <f>IFERROR(__xludf.DUMMYFUNCTION("""COMPUTED_VALUE"""),45779.66666666667)</f>
        <v>45779.66667</v>
      </c>
      <c r="N336" s="1">
        <f>IFERROR(__xludf.DUMMYFUNCTION("""COMPUTED_VALUE"""),2.1992863E7)</f>
        <v>21992863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IFERROR(__xludf.DUMMYFUNCTION("""COMPUTED_VALUE"""),1361.76)</f>
        <v>1361.76</v>
      </c>
      <c r="D337" s="2">
        <f>IFERROR(__xludf.DUMMYFUNCTION("""COMPUTED_VALUE"""),45782.66666666667)</f>
        <v>45782.66667</v>
      </c>
      <c r="E337" s="1">
        <f>IFERROR(__xludf.DUMMYFUNCTION("""COMPUTED_VALUE"""),1368.95)</f>
        <v>1368.95</v>
      </c>
      <c r="G337" s="2">
        <f>IFERROR(__xludf.DUMMYFUNCTION("""COMPUTED_VALUE"""),45782.66666666667)</f>
        <v>45782.66667</v>
      </c>
      <c r="H337" s="1">
        <f>IFERROR(__xludf.DUMMYFUNCTION("""COMPUTED_VALUE"""),1348.45)</f>
        <v>1348.45</v>
      </c>
      <c r="J337" s="2">
        <f>IFERROR(__xludf.DUMMYFUNCTION("""COMPUTED_VALUE"""),45782.66666666667)</f>
        <v>45782.66667</v>
      </c>
      <c r="K337" s="1">
        <f>IFERROR(__xludf.DUMMYFUNCTION("""COMPUTED_VALUE"""),1348.62)</f>
        <v>1348.62</v>
      </c>
      <c r="M337" s="2">
        <f>IFERROR(__xludf.DUMMYFUNCTION("""COMPUTED_VALUE"""),45782.66666666667)</f>
        <v>45782.66667</v>
      </c>
      <c r="N337" s="1">
        <f>IFERROR(__xludf.DUMMYFUNCTION("""COMPUTED_VALUE"""),9.7058839E7)</f>
        <v>97058839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IFERROR(__xludf.DUMMYFUNCTION("""COMPUTED_VALUE"""),1342.68)</f>
        <v>1342.68</v>
      </c>
      <c r="D338" s="2">
        <f>IFERROR(__xludf.DUMMYFUNCTION("""COMPUTED_VALUE"""),45783.66666666667)</f>
        <v>45783.66667</v>
      </c>
      <c r="E338" s="1">
        <f>IFERROR(__xludf.DUMMYFUNCTION("""COMPUTED_VALUE"""),1353.98)</f>
        <v>1353.98</v>
      </c>
      <c r="G338" s="2">
        <f>IFERROR(__xludf.DUMMYFUNCTION("""COMPUTED_VALUE"""),45783.66666666667)</f>
        <v>45783.66667</v>
      </c>
      <c r="H338" s="1">
        <f>IFERROR(__xludf.DUMMYFUNCTION("""COMPUTED_VALUE"""),1334.42)</f>
        <v>1334.42</v>
      </c>
      <c r="J338" s="2">
        <f>IFERROR(__xludf.DUMMYFUNCTION("""COMPUTED_VALUE"""),45783.66666666667)</f>
        <v>45783.66667</v>
      </c>
      <c r="K338" s="1">
        <f>IFERROR(__xludf.DUMMYFUNCTION("""COMPUTED_VALUE"""),1339.48)</f>
        <v>1339.48</v>
      </c>
      <c r="M338" s="2">
        <f>IFERROR(__xludf.DUMMYFUNCTION("""COMPUTED_VALUE"""),45783.66666666667)</f>
        <v>45783.66667</v>
      </c>
      <c r="N338" s="1">
        <f>IFERROR(__xludf.DUMMYFUNCTION("""COMPUTED_VALUE"""),5.2347906E7)</f>
        <v>52347906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IFERROR(__xludf.DUMMYFUNCTION("""COMPUTED_VALUE"""),1341.95)</f>
        <v>1341.95</v>
      </c>
      <c r="D339" s="2">
        <f>IFERROR(__xludf.DUMMYFUNCTION("""COMPUTED_VALUE"""),45784.66666666667)</f>
        <v>45784.66667</v>
      </c>
      <c r="E339" s="1">
        <f>IFERROR(__xludf.DUMMYFUNCTION("""COMPUTED_VALUE"""),1377.64)</f>
        <v>1377.64</v>
      </c>
      <c r="G339" s="2">
        <f>IFERROR(__xludf.DUMMYFUNCTION("""COMPUTED_VALUE"""),45784.66666666667)</f>
        <v>45784.66667</v>
      </c>
      <c r="H339" s="1">
        <f>IFERROR(__xludf.DUMMYFUNCTION("""COMPUTED_VALUE"""),1341.95)</f>
        <v>1341.95</v>
      </c>
      <c r="J339" s="2">
        <f>IFERROR(__xludf.DUMMYFUNCTION("""COMPUTED_VALUE"""),45784.66666666667)</f>
        <v>45784.66667</v>
      </c>
      <c r="K339" s="1">
        <f>IFERROR(__xludf.DUMMYFUNCTION("""COMPUTED_VALUE"""),1374.31)</f>
        <v>1374.31</v>
      </c>
      <c r="M339" s="2">
        <f>IFERROR(__xludf.DUMMYFUNCTION("""COMPUTED_VALUE"""),45784.66666666667)</f>
        <v>45784.66667</v>
      </c>
      <c r="N339" s="1">
        <f>IFERROR(__xludf.DUMMYFUNCTION("""COMPUTED_VALUE"""),3.8421289E7)</f>
        <v>38421289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IFERROR(__xludf.DUMMYFUNCTION("""COMPUTED_VALUE"""),1384.34)</f>
        <v>1384.34</v>
      </c>
      <c r="D340" s="2">
        <f>IFERROR(__xludf.DUMMYFUNCTION("""COMPUTED_VALUE"""),45785.66666666667)</f>
        <v>45785.66667</v>
      </c>
      <c r="E340" s="1">
        <f>IFERROR(__xludf.DUMMYFUNCTION("""COMPUTED_VALUE"""),1423.97)</f>
        <v>1423.97</v>
      </c>
      <c r="G340" s="2">
        <f>IFERROR(__xludf.DUMMYFUNCTION("""COMPUTED_VALUE"""),45785.66666666667)</f>
        <v>45785.66667</v>
      </c>
      <c r="H340" s="1">
        <f>IFERROR(__xludf.DUMMYFUNCTION("""COMPUTED_VALUE"""),1384.34)</f>
        <v>1384.34</v>
      </c>
      <c r="J340" s="2">
        <f>IFERROR(__xludf.DUMMYFUNCTION("""COMPUTED_VALUE"""),45785.66666666667)</f>
        <v>45785.66667</v>
      </c>
      <c r="K340" s="1">
        <f>IFERROR(__xludf.DUMMYFUNCTION("""COMPUTED_VALUE"""),1396.24)</f>
        <v>1396.24</v>
      </c>
      <c r="M340" s="2">
        <f>IFERROR(__xludf.DUMMYFUNCTION("""COMPUTED_VALUE"""),45785.66666666667)</f>
        <v>45785.66667</v>
      </c>
      <c r="N340" s="1">
        <f>IFERROR(__xludf.DUMMYFUNCTION("""COMPUTED_VALUE"""),4.2114664E7)</f>
        <v>42114664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IFERROR(__xludf.DUMMYFUNCTION("""COMPUTED_VALUE"""),1398.71)</f>
        <v>1398.71</v>
      </c>
      <c r="D341" s="2">
        <f>IFERROR(__xludf.DUMMYFUNCTION("""COMPUTED_VALUE"""),45786.66666666667)</f>
        <v>45786.66667</v>
      </c>
      <c r="E341" s="1">
        <f>IFERROR(__xludf.DUMMYFUNCTION("""COMPUTED_VALUE"""),1403.46)</f>
        <v>1403.46</v>
      </c>
      <c r="G341" s="2">
        <f>IFERROR(__xludf.DUMMYFUNCTION("""COMPUTED_VALUE"""),45786.66666666667)</f>
        <v>45786.66667</v>
      </c>
      <c r="H341" s="1">
        <f>IFERROR(__xludf.DUMMYFUNCTION("""COMPUTED_VALUE"""),1375.08)</f>
        <v>1375.08</v>
      </c>
      <c r="J341" s="2">
        <f>IFERROR(__xludf.DUMMYFUNCTION("""COMPUTED_VALUE"""),45786.66666666667)</f>
        <v>45786.66667</v>
      </c>
      <c r="K341" s="1">
        <f>IFERROR(__xludf.DUMMYFUNCTION("""COMPUTED_VALUE"""),1376.48)</f>
        <v>1376.48</v>
      </c>
      <c r="M341" s="2">
        <f>IFERROR(__xludf.DUMMYFUNCTION("""COMPUTED_VALUE"""),45786.66666666667)</f>
        <v>45786.66667</v>
      </c>
      <c r="N341" s="1">
        <f>IFERROR(__xludf.DUMMYFUNCTION("""COMPUTED_VALUE"""),2.4406571E7)</f>
        <v>24406571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IFERROR(__xludf.DUMMYFUNCTION("""COMPUTED_VALUE"""),1401.97)</f>
        <v>1401.97</v>
      </c>
      <c r="D342" s="2">
        <f>IFERROR(__xludf.DUMMYFUNCTION("""COMPUTED_VALUE"""),45789.66666666667)</f>
        <v>45789.66667</v>
      </c>
      <c r="E342" s="1">
        <f>IFERROR(__xludf.DUMMYFUNCTION("""COMPUTED_VALUE"""),1492.2)</f>
        <v>1492.2</v>
      </c>
      <c r="G342" s="2">
        <f>IFERROR(__xludf.DUMMYFUNCTION("""COMPUTED_VALUE"""),45789.66666666667)</f>
        <v>45789.66667</v>
      </c>
      <c r="H342" s="1">
        <f>IFERROR(__xludf.DUMMYFUNCTION("""COMPUTED_VALUE"""),1401.97)</f>
        <v>1401.97</v>
      </c>
      <c r="J342" s="2">
        <f>IFERROR(__xludf.DUMMYFUNCTION("""COMPUTED_VALUE"""),45789.66666666667)</f>
        <v>45789.66667</v>
      </c>
      <c r="K342" s="1">
        <f>IFERROR(__xludf.DUMMYFUNCTION("""COMPUTED_VALUE"""),1464.08)</f>
        <v>1464.08</v>
      </c>
      <c r="M342" s="2">
        <f>IFERROR(__xludf.DUMMYFUNCTION("""COMPUTED_VALUE"""),45789.66666666667)</f>
        <v>45789.66667</v>
      </c>
      <c r="N342" s="1">
        <f>IFERROR(__xludf.DUMMYFUNCTION("""COMPUTED_VALUE"""),5.0230663E7)</f>
        <v>50230663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IFERROR(__xludf.DUMMYFUNCTION("""COMPUTED_VALUE"""),1466.65)</f>
        <v>1466.65</v>
      </c>
      <c r="D343" s="2">
        <f>IFERROR(__xludf.DUMMYFUNCTION("""COMPUTED_VALUE"""),45790.66666666667)</f>
        <v>45790.66667</v>
      </c>
      <c r="E343" s="1">
        <f>IFERROR(__xludf.DUMMYFUNCTION("""COMPUTED_VALUE"""),1473.72)</f>
        <v>1473.72</v>
      </c>
      <c r="G343" s="2">
        <f>IFERROR(__xludf.DUMMYFUNCTION("""COMPUTED_VALUE"""),45790.66666666667)</f>
        <v>45790.66667</v>
      </c>
      <c r="H343" s="1">
        <f>IFERROR(__xludf.DUMMYFUNCTION("""COMPUTED_VALUE"""),1460.61)</f>
        <v>1460.61</v>
      </c>
      <c r="J343" s="2">
        <f>IFERROR(__xludf.DUMMYFUNCTION("""COMPUTED_VALUE"""),45790.66666666667)</f>
        <v>45790.66667</v>
      </c>
      <c r="K343" s="1">
        <f>IFERROR(__xludf.DUMMYFUNCTION("""COMPUTED_VALUE"""),1468.43)</f>
        <v>1468.43</v>
      </c>
      <c r="M343" s="2">
        <f>IFERROR(__xludf.DUMMYFUNCTION("""COMPUTED_VALUE"""),45790.66666666667)</f>
        <v>45790.66667</v>
      </c>
      <c r="N343" s="1">
        <f>IFERROR(__xludf.DUMMYFUNCTION("""COMPUTED_VALUE"""),2.7096987E7)</f>
        <v>27096987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IFERROR(__xludf.DUMMYFUNCTION("""COMPUTED_VALUE"""),1467.62)</f>
        <v>1467.62</v>
      </c>
      <c r="D344" s="2">
        <f>IFERROR(__xludf.DUMMYFUNCTION("""COMPUTED_VALUE"""),45791.66666666667)</f>
        <v>45791.66667</v>
      </c>
      <c r="E344" s="1">
        <f>IFERROR(__xludf.DUMMYFUNCTION("""COMPUTED_VALUE"""),1478.05)</f>
        <v>1478.05</v>
      </c>
      <c r="G344" s="2">
        <f>IFERROR(__xludf.DUMMYFUNCTION("""COMPUTED_VALUE"""),45791.66666666667)</f>
        <v>45791.66667</v>
      </c>
      <c r="H344" s="1">
        <f>IFERROR(__xludf.DUMMYFUNCTION("""COMPUTED_VALUE"""),1450.83)</f>
        <v>1450.83</v>
      </c>
      <c r="J344" s="2">
        <f>IFERROR(__xludf.DUMMYFUNCTION("""COMPUTED_VALUE"""),45791.66666666667)</f>
        <v>45791.66667</v>
      </c>
      <c r="K344" s="1">
        <f>IFERROR(__xludf.DUMMYFUNCTION("""COMPUTED_VALUE"""),1452.05)</f>
        <v>1452.05</v>
      </c>
      <c r="M344" s="2">
        <f>IFERROR(__xludf.DUMMYFUNCTION("""COMPUTED_VALUE"""),45791.66666666667)</f>
        <v>45791.66667</v>
      </c>
      <c r="N344" s="1">
        <f>IFERROR(__xludf.DUMMYFUNCTION("""COMPUTED_VALUE"""),2.2591826E7)</f>
        <v>22591826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IFERROR(__xludf.DUMMYFUNCTION("""COMPUTED_VALUE"""),1430.51)</f>
        <v>1430.51</v>
      </c>
      <c r="D345" s="2">
        <f>IFERROR(__xludf.DUMMYFUNCTION("""COMPUTED_VALUE"""),45792.66666666667)</f>
        <v>45792.66667</v>
      </c>
      <c r="E345" s="1">
        <f>IFERROR(__xludf.DUMMYFUNCTION("""COMPUTED_VALUE"""),1466.33)</f>
        <v>1466.33</v>
      </c>
      <c r="G345" s="2">
        <f>IFERROR(__xludf.DUMMYFUNCTION("""COMPUTED_VALUE"""),45792.66666666667)</f>
        <v>45792.66667</v>
      </c>
      <c r="H345" s="1">
        <f>IFERROR(__xludf.DUMMYFUNCTION("""COMPUTED_VALUE"""),1430.51)</f>
        <v>1430.51</v>
      </c>
      <c r="J345" s="2">
        <f>IFERROR(__xludf.DUMMYFUNCTION("""COMPUTED_VALUE"""),45792.66666666667)</f>
        <v>45792.66667</v>
      </c>
      <c r="K345" s="1">
        <f>IFERROR(__xludf.DUMMYFUNCTION("""COMPUTED_VALUE"""),1461.03)</f>
        <v>1461.03</v>
      </c>
      <c r="M345" s="2">
        <f>IFERROR(__xludf.DUMMYFUNCTION("""COMPUTED_VALUE"""),45792.66666666667)</f>
        <v>45792.66667</v>
      </c>
      <c r="N345" s="1">
        <f>IFERROR(__xludf.DUMMYFUNCTION("""COMPUTED_VALUE"""),2.6370348E7)</f>
        <v>26370348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IFERROR(__xludf.DUMMYFUNCTION("""COMPUTED_VALUE"""),1462.63)</f>
        <v>1462.63</v>
      </c>
      <c r="D346" s="2">
        <f>IFERROR(__xludf.DUMMYFUNCTION("""COMPUTED_VALUE"""),45793.66666666667)</f>
        <v>45793.66667</v>
      </c>
      <c r="E346" s="1">
        <f>IFERROR(__xludf.DUMMYFUNCTION("""COMPUTED_VALUE"""),1485.02)</f>
        <v>1485.02</v>
      </c>
      <c r="G346" s="2">
        <f>IFERROR(__xludf.DUMMYFUNCTION("""COMPUTED_VALUE"""),45793.66666666667)</f>
        <v>45793.66667</v>
      </c>
      <c r="H346" s="1">
        <f>IFERROR(__xludf.DUMMYFUNCTION("""COMPUTED_VALUE"""),1462.63)</f>
        <v>1462.63</v>
      </c>
      <c r="J346" s="2">
        <f>IFERROR(__xludf.DUMMYFUNCTION("""COMPUTED_VALUE"""),45793.66666666667)</f>
        <v>45793.66667</v>
      </c>
      <c r="K346" s="1">
        <f>IFERROR(__xludf.DUMMYFUNCTION("""COMPUTED_VALUE"""),1474.63)</f>
        <v>1474.63</v>
      </c>
      <c r="M346" s="2">
        <f>IFERROR(__xludf.DUMMYFUNCTION("""COMPUTED_VALUE"""),45793.66666666667)</f>
        <v>45793.66667</v>
      </c>
      <c r="N346" s="1">
        <f>IFERROR(__xludf.DUMMYFUNCTION("""COMPUTED_VALUE"""),2.031546E7)</f>
        <v>20315460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IFERROR(__xludf.DUMMYFUNCTION("""COMPUTED_VALUE"""),1454.23)</f>
        <v>1454.23</v>
      </c>
      <c r="D347" s="2">
        <f>IFERROR(__xludf.DUMMYFUNCTION("""COMPUTED_VALUE"""),45796.66666666667)</f>
        <v>45796.66667</v>
      </c>
      <c r="E347" s="1">
        <f>IFERROR(__xludf.DUMMYFUNCTION("""COMPUTED_VALUE"""),1460.08)</f>
        <v>1460.08</v>
      </c>
      <c r="G347" s="2">
        <f>IFERROR(__xludf.DUMMYFUNCTION("""COMPUTED_VALUE"""),45796.66666666667)</f>
        <v>45796.66667</v>
      </c>
      <c r="H347" s="1">
        <f>IFERROR(__xludf.DUMMYFUNCTION("""COMPUTED_VALUE"""),1450.32)</f>
        <v>1450.32</v>
      </c>
      <c r="J347" s="2">
        <f>IFERROR(__xludf.DUMMYFUNCTION("""COMPUTED_VALUE"""),45796.66666666667)</f>
        <v>45796.66667</v>
      </c>
      <c r="K347" s="1">
        <f>IFERROR(__xludf.DUMMYFUNCTION("""COMPUTED_VALUE"""),1454.69)</f>
        <v>1454.69</v>
      </c>
      <c r="M347" s="2">
        <f>IFERROR(__xludf.DUMMYFUNCTION("""COMPUTED_VALUE"""),45796.66666666667)</f>
        <v>45796.66667</v>
      </c>
      <c r="N347" s="1">
        <f>IFERROR(__xludf.DUMMYFUNCTION("""COMPUTED_VALUE"""),2.3700781E7)</f>
        <v>23700781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IFERROR(__xludf.DUMMYFUNCTION("""COMPUTED_VALUE"""),1455.97)</f>
        <v>1455.97</v>
      </c>
      <c r="D348" s="2">
        <f>IFERROR(__xludf.DUMMYFUNCTION("""COMPUTED_VALUE"""),45797.66666666667)</f>
        <v>45797.66667</v>
      </c>
      <c r="E348" s="1">
        <f>IFERROR(__xludf.DUMMYFUNCTION("""COMPUTED_VALUE"""),1480.73)</f>
        <v>1480.73</v>
      </c>
      <c r="G348" s="2">
        <f>IFERROR(__xludf.DUMMYFUNCTION("""COMPUTED_VALUE"""),45797.66666666667)</f>
        <v>45797.66667</v>
      </c>
      <c r="H348" s="1">
        <f>IFERROR(__xludf.DUMMYFUNCTION("""COMPUTED_VALUE"""),1455.97)</f>
        <v>1455.97</v>
      </c>
      <c r="J348" s="2">
        <f>IFERROR(__xludf.DUMMYFUNCTION("""COMPUTED_VALUE"""),45797.66666666667)</f>
        <v>45797.66667</v>
      </c>
      <c r="K348" s="1">
        <f>IFERROR(__xludf.DUMMYFUNCTION("""COMPUTED_VALUE"""),1464.14)</f>
        <v>1464.14</v>
      </c>
      <c r="M348" s="2">
        <f>IFERROR(__xludf.DUMMYFUNCTION("""COMPUTED_VALUE"""),45797.66666666667)</f>
        <v>45797.66667</v>
      </c>
      <c r="N348" s="1">
        <f>IFERROR(__xludf.DUMMYFUNCTION("""COMPUTED_VALUE"""),2.3920746E7)</f>
        <v>23920746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IFERROR(__xludf.DUMMYFUNCTION("""COMPUTED_VALUE"""),1458.52)</f>
        <v>1458.52</v>
      </c>
      <c r="D349" s="2">
        <f>IFERROR(__xludf.DUMMYFUNCTION("""COMPUTED_VALUE"""),45798.66666666667)</f>
        <v>45798.66667</v>
      </c>
      <c r="E349" s="1">
        <f>IFERROR(__xludf.DUMMYFUNCTION("""COMPUTED_VALUE"""),1458.52)</f>
        <v>1458.52</v>
      </c>
      <c r="G349" s="2">
        <f>IFERROR(__xludf.DUMMYFUNCTION("""COMPUTED_VALUE"""),45798.66666666667)</f>
        <v>45798.66667</v>
      </c>
      <c r="H349" s="1">
        <f>IFERROR(__xludf.DUMMYFUNCTION("""COMPUTED_VALUE"""),1410.17)</f>
        <v>1410.17</v>
      </c>
      <c r="J349" s="2">
        <f>IFERROR(__xludf.DUMMYFUNCTION("""COMPUTED_VALUE"""),45798.66666666667)</f>
        <v>45798.66667</v>
      </c>
      <c r="K349" s="1">
        <f>IFERROR(__xludf.DUMMYFUNCTION("""COMPUTED_VALUE"""),1411.38)</f>
        <v>1411.38</v>
      </c>
      <c r="M349" s="2">
        <f>IFERROR(__xludf.DUMMYFUNCTION("""COMPUTED_VALUE"""),45798.66666666667)</f>
        <v>45798.66667</v>
      </c>
      <c r="N349" s="1">
        <f>IFERROR(__xludf.DUMMYFUNCTION("""COMPUTED_VALUE"""),3.1784032E7)</f>
        <v>31784032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IFERROR(__xludf.DUMMYFUNCTION("""COMPUTED_VALUE"""),1415.25)</f>
        <v>1415.25</v>
      </c>
      <c r="D350" s="2">
        <f>IFERROR(__xludf.DUMMYFUNCTION("""COMPUTED_VALUE"""),45799.66666666667)</f>
        <v>45799.66667</v>
      </c>
      <c r="E350" s="1">
        <f>IFERROR(__xludf.DUMMYFUNCTION("""COMPUTED_VALUE"""),1442.72)</f>
        <v>1442.72</v>
      </c>
      <c r="G350" s="2">
        <f>IFERROR(__xludf.DUMMYFUNCTION("""COMPUTED_VALUE"""),45799.66666666667)</f>
        <v>45799.66667</v>
      </c>
      <c r="H350" s="1">
        <f>IFERROR(__xludf.DUMMYFUNCTION("""COMPUTED_VALUE"""),1414.34)</f>
        <v>1414.34</v>
      </c>
      <c r="J350" s="2">
        <f>IFERROR(__xludf.DUMMYFUNCTION("""COMPUTED_VALUE"""),45799.66666666667)</f>
        <v>45799.66667</v>
      </c>
      <c r="K350" s="1">
        <f>IFERROR(__xludf.DUMMYFUNCTION("""COMPUTED_VALUE"""),1437.43)</f>
        <v>1437.43</v>
      </c>
      <c r="M350" s="2">
        <f>IFERROR(__xludf.DUMMYFUNCTION("""COMPUTED_VALUE"""),45799.66666666667)</f>
        <v>45799.66667</v>
      </c>
      <c r="N350" s="1">
        <f>IFERROR(__xludf.DUMMYFUNCTION("""COMPUTED_VALUE"""),3.0780309E7)</f>
        <v>30780309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IFERROR(__xludf.DUMMYFUNCTION("""COMPUTED_VALUE"""),1357.73)</f>
        <v>1357.73</v>
      </c>
      <c r="D351" s="2">
        <f>IFERROR(__xludf.DUMMYFUNCTION("""COMPUTED_VALUE"""),45800.66666666667)</f>
        <v>45800.66667</v>
      </c>
      <c r="E351" s="1">
        <f>IFERROR(__xludf.DUMMYFUNCTION("""COMPUTED_VALUE"""),1368.1)</f>
        <v>1368.1</v>
      </c>
      <c r="G351" s="2">
        <f>IFERROR(__xludf.DUMMYFUNCTION("""COMPUTED_VALUE"""),45800.66666666667)</f>
        <v>45800.66667</v>
      </c>
      <c r="H351" s="1">
        <f>IFERROR(__xludf.DUMMYFUNCTION("""COMPUTED_VALUE"""),1346.75)</f>
        <v>1346.75</v>
      </c>
      <c r="J351" s="2">
        <f>IFERROR(__xludf.DUMMYFUNCTION("""COMPUTED_VALUE"""),45800.66666666667)</f>
        <v>45800.66667</v>
      </c>
      <c r="K351" s="1">
        <f>IFERROR(__xludf.DUMMYFUNCTION("""COMPUTED_VALUE"""),1362.38)</f>
        <v>1362.38</v>
      </c>
      <c r="M351" s="2">
        <f>IFERROR(__xludf.DUMMYFUNCTION("""COMPUTED_VALUE"""),45800.66666666667)</f>
        <v>45800.66667</v>
      </c>
      <c r="N351" s="1">
        <f>IFERROR(__xludf.DUMMYFUNCTION("""COMPUTED_VALUE"""),4.2793277E7)</f>
        <v>42793277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IFERROR(__xludf.DUMMYFUNCTION("""COMPUTED_VALUE"""),1367.78)</f>
        <v>1367.78</v>
      </c>
      <c r="D352" s="2">
        <f>IFERROR(__xludf.DUMMYFUNCTION("""COMPUTED_VALUE"""),45804.66666666667)</f>
        <v>45804.66667</v>
      </c>
      <c r="E352" s="1">
        <f>IFERROR(__xludf.DUMMYFUNCTION("""COMPUTED_VALUE"""),1425.24)</f>
        <v>1425.24</v>
      </c>
      <c r="G352" s="2">
        <f>IFERROR(__xludf.DUMMYFUNCTION("""COMPUTED_VALUE"""),45804.66666666667)</f>
        <v>45804.66667</v>
      </c>
      <c r="H352" s="1">
        <f>IFERROR(__xludf.DUMMYFUNCTION("""COMPUTED_VALUE"""),1367.78)</f>
        <v>1367.78</v>
      </c>
      <c r="J352" s="2">
        <f>IFERROR(__xludf.DUMMYFUNCTION("""COMPUTED_VALUE"""),45804.66666666667)</f>
        <v>45804.66667</v>
      </c>
      <c r="K352" s="1">
        <f>IFERROR(__xludf.DUMMYFUNCTION("""COMPUTED_VALUE"""),1425.23)</f>
        <v>1425.23</v>
      </c>
      <c r="M352" s="2">
        <f>IFERROR(__xludf.DUMMYFUNCTION("""COMPUTED_VALUE"""),45804.66666666667)</f>
        <v>45804.66667</v>
      </c>
      <c r="N352" s="1">
        <f>IFERROR(__xludf.DUMMYFUNCTION("""COMPUTED_VALUE"""),3.4008322E7)</f>
        <v>34008322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IFERROR(__xludf.DUMMYFUNCTION("""COMPUTED_VALUE"""),1423.25)</f>
        <v>1423.25</v>
      </c>
      <c r="D353" s="2">
        <f>IFERROR(__xludf.DUMMYFUNCTION("""COMPUTED_VALUE"""),45805.66666666667)</f>
        <v>45805.66667</v>
      </c>
      <c r="E353" s="1">
        <f>IFERROR(__xludf.DUMMYFUNCTION("""COMPUTED_VALUE"""),1427.6)</f>
        <v>1427.6</v>
      </c>
      <c r="G353" s="2">
        <f>IFERROR(__xludf.DUMMYFUNCTION("""COMPUTED_VALUE"""),45805.66666666667)</f>
        <v>45805.66667</v>
      </c>
      <c r="H353" s="1">
        <f>IFERROR(__xludf.DUMMYFUNCTION("""COMPUTED_VALUE"""),1392.31)</f>
        <v>1392.31</v>
      </c>
      <c r="J353" s="2">
        <f>IFERROR(__xludf.DUMMYFUNCTION("""COMPUTED_VALUE"""),45805.66666666667)</f>
        <v>45805.66667</v>
      </c>
      <c r="K353" s="1">
        <f>IFERROR(__xludf.DUMMYFUNCTION("""COMPUTED_VALUE"""),1396.44)</f>
        <v>1396.44</v>
      </c>
      <c r="M353" s="2">
        <f>IFERROR(__xludf.DUMMYFUNCTION("""COMPUTED_VALUE"""),45805.66666666667)</f>
        <v>45805.66667</v>
      </c>
      <c r="N353" s="1">
        <f>IFERROR(__xludf.DUMMYFUNCTION("""COMPUTED_VALUE"""),2.0981255E7)</f>
        <v>20981255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IFERROR(__xludf.DUMMYFUNCTION("""COMPUTED_VALUE"""),1400.46)</f>
        <v>1400.46</v>
      </c>
      <c r="D354" s="2">
        <f>IFERROR(__xludf.DUMMYFUNCTION("""COMPUTED_VALUE"""),45806.66666666667)</f>
        <v>45806.66667</v>
      </c>
      <c r="E354" s="1">
        <f>IFERROR(__xludf.DUMMYFUNCTION("""COMPUTED_VALUE"""),1417.55)</f>
        <v>1417.55</v>
      </c>
      <c r="G354" s="2">
        <f>IFERROR(__xludf.DUMMYFUNCTION("""COMPUTED_VALUE"""),45806.66666666667)</f>
        <v>45806.66667</v>
      </c>
      <c r="H354" s="1">
        <f>IFERROR(__xludf.DUMMYFUNCTION("""COMPUTED_VALUE"""),1389.89)</f>
        <v>1389.89</v>
      </c>
      <c r="J354" s="2">
        <f>IFERROR(__xludf.DUMMYFUNCTION("""COMPUTED_VALUE"""),45806.66666666667)</f>
        <v>45806.66667</v>
      </c>
      <c r="K354" s="1">
        <f>IFERROR(__xludf.DUMMYFUNCTION("""COMPUTED_VALUE"""),1394.89)</f>
        <v>1394.89</v>
      </c>
      <c r="M354" s="2">
        <f>IFERROR(__xludf.DUMMYFUNCTION("""COMPUTED_VALUE"""),45806.66666666667)</f>
        <v>45806.66667</v>
      </c>
      <c r="N354" s="1">
        <f>IFERROR(__xludf.DUMMYFUNCTION("""COMPUTED_VALUE"""),2.6516928E7)</f>
        <v>26516928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IFERROR(__xludf.DUMMYFUNCTION("""COMPUTED_VALUE"""),1383.55)</f>
        <v>1383.55</v>
      </c>
      <c r="D355" s="2">
        <f>IFERROR(__xludf.DUMMYFUNCTION("""COMPUTED_VALUE"""),45807.66666666667)</f>
        <v>45807.66667</v>
      </c>
      <c r="E355" s="1">
        <f>IFERROR(__xludf.DUMMYFUNCTION("""COMPUTED_VALUE"""),1384.56)</f>
        <v>1384.56</v>
      </c>
      <c r="G355" s="2">
        <f>IFERROR(__xludf.DUMMYFUNCTION("""COMPUTED_VALUE"""),45807.66666666667)</f>
        <v>45807.66667</v>
      </c>
      <c r="H355" s="1">
        <f>IFERROR(__xludf.DUMMYFUNCTION("""COMPUTED_VALUE"""),1365.1)</f>
        <v>1365.1</v>
      </c>
      <c r="J355" s="2">
        <f>IFERROR(__xludf.DUMMYFUNCTION("""COMPUTED_VALUE"""),45807.66666666667)</f>
        <v>45807.66667</v>
      </c>
      <c r="K355" s="1">
        <f>IFERROR(__xludf.DUMMYFUNCTION("""COMPUTED_VALUE"""),1376.24)</f>
        <v>1376.24</v>
      </c>
      <c r="M355" s="2">
        <f>IFERROR(__xludf.DUMMYFUNCTION("""COMPUTED_VALUE"""),45807.66666666667)</f>
        <v>45807.66667</v>
      </c>
      <c r="N355" s="1">
        <f>IFERROR(__xludf.DUMMYFUNCTION("""COMPUTED_VALUE"""),3.0617466E7)</f>
        <v>30617466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IFERROR(__xludf.DUMMYFUNCTION("""COMPUTED_VALUE"""),1366.08)</f>
        <v>1366.08</v>
      </c>
      <c r="D356" s="2">
        <f>IFERROR(__xludf.DUMMYFUNCTION("""COMPUTED_VALUE"""),45810.66666666667)</f>
        <v>45810.66667</v>
      </c>
      <c r="E356" s="1">
        <f>IFERROR(__xludf.DUMMYFUNCTION("""COMPUTED_VALUE"""),1390.96)</f>
        <v>1390.96</v>
      </c>
      <c r="G356" s="2">
        <f>IFERROR(__xludf.DUMMYFUNCTION("""COMPUTED_VALUE"""),45810.66666666667)</f>
        <v>45810.66667</v>
      </c>
      <c r="H356" s="1">
        <f>IFERROR(__xludf.DUMMYFUNCTION("""COMPUTED_VALUE"""),1357.61)</f>
        <v>1357.61</v>
      </c>
      <c r="J356" s="2">
        <f>IFERROR(__xludf.DUMMYFUNCTION("""COMPUTED_VALUE"""),45810.66666666667)</f>
        <v>45810.66667</v>
      </c>
      <c r="K356" s="1">
        <f>IFERROR(__xludf.DUMMYFUNCTION("""COMPUTED_VALUE"""),1390.39)</f>
        <v>1390.39</v>
      </c>
      <c r="M356" s="2">
        <f>IFERROR(__xludf.DUMMYFUNCTION("""COMPUTED_VALUE"""),45810.66666666667)</f>
        <v>45810.66667</v>
      </c>
      <c r="N356" s="1">
        <f>IFERROR(__xludf.DUMMYFUNCTION("""COMPUTED_VALUE"""),2.3655403E7)</f>
        <v>23655403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IFERROR(__xludf.DUMMYFUNCTION("""COMPUTED_VALUE"""),1389.98)</f>
        <v>1389.98</v>
      </c>
      <c r="D357" s="2">
        <f>IFERROR(__xludf.DUMMYFUNCTION("""COMPUTED_VALUE"""),45811.66666666667)</f>
        <v>45811.66667</v>
      </c>
      <c r="E357" s="1">
        <f>IFERROR(__xludf.DUMMYFUNCTION("""COMPUTED_VALUE"""),1406.28)</f>
        <v>1406.28</v>
      </c>
      <c r="G357" s="2">
        <f>IFERROR(__xludf.DUMMYFUNCTION("""COMPUTED_VALUE"""),45811.66666666667)</f>
        <v>45811.66667</v>
      </c>
      <c r="H357" s="1">
        <f>IFERROR(__xludf.DUMMYFUNCTION("""COMPUTED_VALUE"""),1370.32)</f>
        <v>1370.32</v>
      </c>
      <c r="J357" s="2">
        <f>IFERROR(__xludf.DUMMYFUNCTION("""COMPUTED_VALUE"""),45811.66666666667)</f>
        <v>45811.66667</v>
      </c>
      <c r="K357" s="1">
        <f>IFERROR(__xludf.DUMMYFUNCTION("""COMPUTED_VALUE"""),1405.45)</f>
        <v>1405.45</v>
      </c>
      <c r="M357" s="2">
        <f>IFERROR(__xludf.DUMMYFUNCTION("""COMPUTED_VALUE"""),45811.66666666667)</f>
        <v>45811.66667</v>
      </c>
      <c r="N357" s="1">
        <f>IFERROR(__xludf.DUMMYFUNCTION("""COMPUTED_VALUE"""),1.9842995E7)</f>
        <v>19842995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IFERROR(__xludf.DUMMYFUNCTION("""COMPUTED_VALUE"""),1407.04)</f>
        <v>1407.04</v>
      </c>
      <c r="D358" s="2">
        <f>IFERROR(__xludf.DUMMYFUNCTION("""COMPUTED_VALUE"""),45812.66666666667)</f>
        <v>45812.66667</v>
      </c>
      <c r="E358" s="1">
        <f>IFERROR(__xludf.DUMMYFUNCTION("""COMPUTED_VALUE"""),1416.83)</f>
        <v>1416.83</v>
      </c>
      <c r="G358" s="2">
        <f>IFERROR(__xludf.DUMMYFUNCTION("""COMPUTED_VALUE"""),45812.66666666667)</f>
        <v>45812.66667</v>
      </c>
      <c r="H358" s="1">
        <f>IFERROR(__xludf.DUMMYFUNCTION("""COMPUTED_VALUE"""),1405.2)</f>
        <v>1405.2</v>
      </c>
      <c r="J358" s="2">
        <f>IFERROR(__xludf.DUMMYFUNCTION("""COMPUTED_VALUE"""),45812.66666666667)</f>
        <v>45812.66667</v>
      </c>
      <c r="K358" s="1">
        <f>IFERROR(__xludf.DUMMYFUNCTION("""COMPUTED_VALUE"""),1409.68)</f>
        <v>1409.68</v>
      </c>
      <c r="M358" s="2">
        <f>IFERROR(__xludf.DUMMYFUNCTION("""COMPUTED_VALUE"""),45812.66666666667)</f>
        <v>45812.66667</v>
      </c>
      <c r="N358" s="1">
        <f>IFERROR(__xludf.DUMMYFUNCTION("""COMPUTED_VALUE"""),1.9016418E7)</f>
        <v>19016418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IFERROR(__xludf.DUMMYFUNCTION("""COMPUTED_VALUE"""),1409.43)</f>
        <v>1409.43</v>
      </c>
      <c r="D359" s="2">
        <f>IFERROR(__xludf.DUMMYFUNCTION("""COMPUTED_VALUE"""),45813.66666666667)</f>
        <v>45813.66667</v>
      </c>
      <c r="E359" s="1">
        <f>IFERROR(__xludf.DUMMYFUNCTION("""COMPUTED_VALUE"""),1432.87)</f>
        <v>1432.87</v>
      </c>
      <c r="G359" s="2">
        <f>IFERROR(__xludf.DUMMYFUNCTION("""COMPUTED_VALUE"""),45813.66666666667)</f>
        <v>45813.66667</v>
      </c>
      <c r="H359" s="1">
        <f>IFERROR(__xludf.DUMMYFUNCTION("""COMPUTED_VALUE"""),1404.05)</f>
        <v>1404.05</v>
      </c>
      <c r="J359" s="2">
        <f>IFERROR(__xludf.DUMMYFUNCTION("""COMPUTED_VALUE"""),45813.66666666667)</f>
        <v>45813.66667</v>
      </c>
      <c r="K359" s="1">
        <f>IFERROR(__xludf.DUMMYFUNCTION("""COMPUTED_VALUE"""),1414.11)</f>
        <v>1414.11</v>
      </c>
      <c r="M359" s="2">
        <f>IFERROR(__xludf.DUMMYFUNCTION("""COMPUTED_VALUE"""),45813.66666666667)</f>
        <v>45813.66667</v>
      </c>
      <c r="N359" s="1">
        <f>IFERROR(__xludf.DUMMYFUNCTION("""COMPUTED_VALUE"""),2.3316977E7)</f>
        <v>23316977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IFERROR(__xludf.DUMMYFUNCTION("""COMPUTED_VALUE"""),1414.9)</f>
        <v>1414.9</v>
      </c>
      <c r="D360" s="2">
        <f>IFERROR(__xludf.DUMMYFUNCTION("""COMPUTED_VALUE"""),45814.66666666667)</f>
        <v>45814.66667</v>
      </c>
      <c r="E360" s="1">
        <f>IFERROR(__xludf.DUMMYFUNCTION("""COMPUTED_VALUE"""),1422.46)</f>
        <v>1422.46</v>
      </c>
      <c r="G360" s="2">
        <f>IFERROR(__xludf.DUMMYFUNCTION("""COMPUTED_VALUE"""),45814.66666666667)</f>
        <v>45814.66667</v>
      </c>
      <c r="H360" s="1">
        <f>IFERROR(__xludf.DUMMYFUNCTION("""COMPUTED_VALUE"""),1405.81)</f>
        <v>1405.81</v>
      </c>
      <c r="J360" s="2">
        <f>IFERROR(__xludf.DUMMYFUNCTION("""COMPUTED_VALUE"""),45814.66666666667)</f>
        <v>45814.66667</v>
      </c>
      <c r="K360" s="1">
        <f>IFERROR(__xludf.DUMMYFUNCTION("""COMPUTED_VALUE"""),1418.94)</f>
        <v>1418.94</v>
      </c>
      <c r="M360" s="2">
        <f>IFERROR(__xludf.DUMMYFUNCTION("""COMPUTED_VALUE"""),45814.66666666667)</f>
        <v>45814.66667</v>
      </c>
      <c r="N360" s="1">
        <f>IFERROR(__xludf.DUMMYFUNCTION("""COMPUTED_VALUE"""),2.1911047E7)</f>
        <v>21911047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IFERROR(__xludf.DUMMYFUNCTION("""COMPUTED_VALUE"""),1423.84)</f>
        <v>1423.84</v>
      </c>
      <c r="D361" s="2">
        <f>IFERROR(__xludf.DUMMYFUNCTION("""COMPUTED_VALUE"""),45817.66666666667)</f>
        <v>45817.66667</v>
      </c>
      <c r="E361" s="1">
        <f>IFERROR(__xludf.DUMMYFUNCTION("""COMPUTED_VALUE"""),1435.64)</f>
        <v>1435.64</v>
      </c>
      <c r="G361" s="2">
        <f>IFERROR(__xludf.DUMMYFUNCTION("""COMPUTED_VALUE"""),45817.66666666667)</f>
        <v>45817.66667</v>
      </c>
      <c r="H361" s="1">
        <f>IFERROR(__xludf.DUMMYFUNCTION("""COMPUTED_VALUE"""),1407.77)</f>
        <v>1407.77</v>
      </c>
      <c r="J361" s="2">
        <f>IFERROR(__xludf.DUMMYFUNCTION("""COMPUTED_VALUE"""),45817.66666666667)</f>
        <v>45817.66667</v>
      </c>
      <c r="K361" s="1">
        <f>IFERROR(__xludf.DUMMYFUNCTION("""COMPUTED_VALUE"""),1408.79)</f>
        <v>1408.79</v>
      </c>
      <c r="M361" s="2">
        <f>IFERROR(__xludf.DUMMYFUNCTION("""COMPUTED_VALUE"""),45817.66666666667)</f>
        <v>45817.66667</v>
      </c>
      <c r="N361" s="1">
        <f>IFERROR(__xludf.DUMMYFUNCTION("""COMPUTED_VALUE"""),1.9760079E7)</f>
        <v>19760079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IFERROR(__xludf.DUMMYFUNCTION("""COMPUTED_VALUE"""),1411.37)</f>
        <v>1411.37</v>
      </c>
      <c r="D362" s="2">
        <f>IFERROR(__xludf.DUMMYFUNCTION("""COMPUTED_VALUE"""),45818.66666666667)</f>
        <v>45818.66667</v>
      </c>
      <c r="E362" s="1">
        <f>IFERROR(__xludf.DUMMYFUNCTION("""COMPUTED_VALUE"""),1446.76)</f>
        <v>1446.76</v>
      </c>
      <c r="G362" s="2">
        <f>IFERROR(__xludf.DUMMYFUNCTION("""COMPUTED_VALUE"""),45818.66666666667)</f>
        <v>45818.66667</v>
      </c>
      <c r="H362" s="1">
        <f>IFERROR(__xludf.DUMMYFUNCTION("""COMPUTED_VALUE"""),1411.37)</f>
        <v>1411.37</v>
      </c>
      <c r="J362" s="2">
        <f>IFERROR(__xludf.DUMMYFUNCTION("""COMPUTED_VALUE"""),45818.66666666667)</f>
        <v>45818.66667</v>
      </c>
      <c r="K362" s="1">
        <f>IFERROR(__xludf.DUMMYFUNCTION("""COMPUTED_VALUE"""),1441.37)</f>
        <v>1441.37</v>
      </c>
      <c r="M362" s="2">
        <f>IFERROR(__xludf.DUMMYFUNCTION("""COMPUTED_VALUE"""),45818.66666666667)</f>
        <v>45818.66667</v>
      </c>
      <c r="N362" s="1">
        <f>IFERROR(__xludf.DUMMYFUNCTION("""COMPUTED_VALUE"""),2.4732028E7)</f>
        <v>24732028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IFERROR(__xludf.DUMMYFUNCTION("""COMPUTED_VALUE"""),1443.96)</f>
        <v>1443.96</v>
      </c>
      <c r="D363" s="2">
        <f>IFERROR(__xludf.DUMMYFUNCTION("""COMPUTED_VALUE"""),45819.66666666667)</f>
        <v>45819.66667</v>
      </c>
      <c r="E363" s="1">
        <f>IFERROR(__xludf.DUMMYFUNCTION("""COMPUTED_VALUE"""),1461.46)</f>
        <v>1461.46</v>
      </c>
      <c r="G363" s="2">
        <f>IFERROR(__xludf.DUMMYFUNCTION("""COMPUTED_VALUE"""),45819.66666666667)</f>
        <v>45819.66667</v>
      </c>
      <c r="H363" s="1">
        <f>IFERROR(__xludf.DUMMYFUNCTION("""COMPUTED_VALUE"""),1416.77)</f>
        <v>1416.77</v>
      </c>
      <c r="J363" s="2">
        <f>IFERROR(__xludf.DUMMYFUNCTION("""COMPUTED_VALUE"""),45819.66666666667)</f>
        <v>45819.66667</v>
      </c>
      <c r="K363" s="1">
        <f>IFERROR(__xludf.DUMMYFUNCTION("""COMPUTED_VALUE"""),1424.28)</f>
        <v>1424.28</v>
      </c>
      <c r="M363" s="2">
        <f>IFERROR(__xludf.DUMMYFUNCTION("""COMPUTED_VALUE"""),45819.66666666667)</f>
        <v>45819.66667</v>
      </c>
      <c r="N363" s="1">
        <f>IFERROR(__xludf.DUMMYFUNCTION("""COMPUTED_VALUE"""),1.8677086E7)</f>
        <v>18677086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IFERROR(__xludf.DUMMYFUNCTION("""COMPUTED_VALUE"""),1414.67)</f>
        <v>1414.67</v>
      </c>
      <c r="D364" s="2">
        <f>IFERROR(__xludf.DUMMYFUNCTION("""COMPUTED_VALUE"""),45820.66666666667)</f>
        <v>45820.66667</v>
      </c>
      <c r="E364" s="1">
        <f>IFERROR(__xludf.DUMMYFUNCTION("""COMPUTED_VALUE"""),1420.5)</f>
        <v>1420.5</v>
      </c>
      <c r="G364" s="2">
        <f>IFERROR(__xludf.DUMMYFUNCTION("""COMPUTED_VALUE"""),45820.66666666667)</f>
        <v>45820.66667</v>
      </c>
      <c r="H364" s="1">
        <f>IFERROR(__xludf.DUMMYFUNCTION("""COMPUTED_VALUE"""),1398.67)</f>
        <v>1398.67</v>
      </c>
      <c r="J364" s="2">
        <f>IFERROR(__xludf.DUMMYFUNCTION("""COMPUTED_VALUE"""),45820.66666666667)</f>
        <v>45820.66667</v>
      </c>
      <c r="K364" s="1">
        <f>IFERROR(__xludf.DUMMYFUNCTION("""COMPUTED_VALUE"""),1418.57)</f>
        <v>1418.57</v>
      </c>
      <c r="M364" s="2">
        <f>IFERROR(__xludf.DUMMYFUNCTION("""COMPUTED_VALUE"""),45820.66666666667)</f>
        <v>45820.66667</v>
      </c>
      <c r="N364" s="1">
        <f>IFERROR(__xludf.DUMMYFUNCTION("""COMPUTED_VALUE"""),1.8608204E7)</f>
        <v>18608204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IFERROR(__xludf.DUMMYFUNCTION("""COMPUTED_VALUE"""),1396.23)</f>
        <v>1396.23</v>
      </c>
      <c r="D365" s="2">
        <f>IFERROR(__xludf.DUMMYFUNCTION("""COMPUTED_VALUE"""),45821.66666666667)</f>
        <v>45821.66667</v>
      </c>
      <c r="E365" s="1">
        <f>IFERROR(__xludf.DUMMYFUNCTION("""COMPUTED_VALUE"""),1411.97)</f>
        <v>1411.97</v>
      </c>
      <c r="G365" s="2">
        <f>IFERROR(__xludf.DUMMYFUNCTION("""COMPUTED_VALUE"""),45821.66666666667)</f>
        <v>45821.66667</v>
      </c>
      <c r="H365" s="1">
        <f>IFERROR(__xludf.DUMMYFUNCTION("""COMPUTED_VALUE"""),1355.89)</f>
        <v>1355.89</v>
      </c>
      <c r="J365" s="2">
        <f>IFERROR(__xludf.DUMMYFUNCTION("""COMPUTED_VALUE"""),45821.66666666667)</f>
        <v>45821.66667</v>
      </c>
      <c r="K365" s="1">
        <f>IFERROR(__xludf.DUMMYFUNCTION("""COMPUTED_VALUE"""),1364.3)</f>
        <v>1364.3</v>
      </c>
      <c r="M365" s="2">
        <f>IFERROR(__xludf.DUMMYFUNCTION("""COMPUTED_VALUE"""),45821.66666666667)</f>
        <v>45821.66667</v>
      </c>
      <c r="N365" s="1">
        <f>IFERROR(__xludf.DUMMYFUNCTION("""COMPUTED_VALUE"""),2.8110542E7)</f>
        <v>28110542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IFERROR(__xludf.DUMMYFUNCTION("""COMPUTED_VALUE"""),1364.3)</f>
        <v>1364.3</v>
      </c>
      <c r="D366" s="2">
        <f>IFERROR(__xludf.DUMMYFUNCTION("""COMPUTED_VALUE"""),45824.66666666667)</f>
        <v>45824.66667</v>
      </c>
      <c r="E366" s="1">
        <f>IFERROR(__xludf.DUMMYFUNCTION("""COMPUTED_VALUE"""),1400.0)</f>
        <v>1400</v>
      </c>
      <c r="G366" s="2">
        <f>IFERROR(__xludf.DUMMYFUNCTION("""COMPUTED_VALUE"""),45824.66666666667)</f>
        <v>45824.66667</v>
      </c>
      <c r="H366" s="1">
        <f>IFERROR(__xludf.DUMMYFUNCTION("""COMPUTED_VALUE"""),1364.3)</f>
        <v>1364.3</v>
      </c>
      <c r="J366" s="2">
        <f>IFERROR(__xludf.DUMMYFUNCTION("""COMPUTED_VALUE"""),45824.66666666667)</f>
        <v>45824.66667</v>
      </c>
      <c r="K366" s="1">
        <f>IFERROR(__xludf.DUMMYFUNCTION("""COMPUTED_VALUE"""),1394.39)</f>
        <v>1394.39</v>
      </c>
      <c r="M366" s="2">
        <f>IFERROR(__xludf.DUMMYFUNCTION("""COMPUTED_VALUE"""),45824.66666666667)</f>
        <v>45824.66667</v>
      </c>
      <c r="N366" s="1">
        <f>IFERROR(__xludf.DUMMYFUNCTION("""COMPUTED_VALUE"""),2.424683E7)</f>
        <v>24246830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IFERROR(__xludf.DUMMYFUNCTION("""COMPUTED_VALUE"""),1383.44)</f>
        <v>1383.44</v>
      </c>
      <c r="D367" s="2">
        <f>IFERROR(__xludf.DUMMYFUNCTION("""COMPUTED_VALUE"""),45825.66666666667)</f>
        <v>45825.66667</v>
      </c>
      <c r="E367" s="1">
        <f>IFERROR(__xludf.DUMMYFUNCTION("""COMPUTED_VALUE"""),1384.23)</f>
        <v>1384.23</v>
      </c>
      <c r="G367" s="2">
        <f>IFERROR(__xludf.DUMMYFUNCTION("""COMPUTED_VALUE"""),45825.66666666667)</f>
        <v>45825.66667</v>
      </c>
      <c r="H367" s="1">
        <f>IFERROR(__xludf.DUMMYFUNCTION("""COMPUTED_VALUE"""),1354.85)</f>
        <v>1354.85</v>
      </c>
      <c r="J367" s="2">
        <f>IFERROR(__xludf.DUMMYFUNCTION("""COMPUTED_VALUE"""),45825.66666666667)</f>
        <v>45825.66667</v>
      </c>
      <c r="K367" s="1">
        <f>IFERROR(__xludf.DUMMYFUNCTION("""COMPUTED_VALUE"""),1360.78)</f>
        <v>1360.78</v>
      </c>
      <c r="M367" s="2">
        <f>IFERROR(__xludf.DUMMYFUNCTION("""COMPUTED_VALUE"""),45825.66666666667)</f>
        <v>45825.66667</v>
      </c>
      <c r="N367" s="1">
        <f>IFERROR(__xludf.DUMMYFUNCTION("""COMPUTED_VALUE"""),2.1595801E7)</f>
        <v>21595801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IFERROR(__xludf.DUMMYFUNCTION("""COMPUTED_VALUE"""),1360.34)</f>
        <v>1360.34</v>
      </c>
      <c r="D368" s="2">
        <f>IFERROR(__xludf.DUMMYFUNCTION("""COMPUTED_VALUE"""),45826.66666666667)</f>
        <v>45826.66667</v>
      </c>
      <c r="E368" s="1">
        <f>IFERROR(__xludf.DUMMYFUNCTION("""COMPUTED_VALUE"""),1367.26)</f>
        <v>1367.26</v>
      </c>
      <c r="G368" s="2">
        <f>IFERROR(__xludf.DUMMYFUNCTION("""COMPUTED_VALUE"""),45826.66666666667)</f>
        <v>45826.66667</v>
      </c>
      <c r="H368" s="1">
        <f>IFERROR(__xludf.DUMMYFUNCTION("""COMPUTED_VALUE"""),1346.47)</f>
        <v>1346.47</v>
      </c>
      <c r="J368" s="2">
        <f>IFERROR(__xludf.DUMMYFUNCTION("""COMPUTED_VALUE"""),45826.66666666667)</f>
        <v>45826.66667</v>
      </c>
      <c r="K368" s="1">
        <f>IFERROR(__xludf.DUMMYFUNCTION("""COMPUTED_VALUE"""),1348.92)</f>
        <v>1348.92</v>
      </c>
      <c r="M368" s="2">
        <f>IFERROR(__xludf.DUMMYFUNCTION("""COMPUTED_VALUE"""),45826.66666666667)</f>
        <v>45826.66667</v>
      </c>
      <c r="N368" s="1">
        <f>IFERROR(__xludf.DUMMYFUNCTION("""COMPUTED_VALUE"""),2.2895639E7)</f>
        <v>22895639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IFERROR(__xludf.DUMMYFUNCTION("""COMPUTED_VALUE"""),1353.01)</f>
        <v>1353.01</v>
      </c>
      <c r="D369" s="2">
        <f>IFERROR(__xludf.DUMMYFUNCTION("""COMPUTED_VALUE"""),45828.66666666667)</f>
        <v>45828.66667</v>
      </c>
      <c r="E369" s="1">
        <f>IFERROR(__xludf.DUMMYFUNCTION("""COMPUTED_VALUE"""),1359.14)</f>
        <v>1359.14</v>
      </c>
      <c r="G369" s="2">
        <f>IFERROR(__xludf.DUMMYFUNCTION("""COMPUTED_VALUE"""),45828.66666666667)</f>
        <v>45828.66667</v>
      </c>
      <c r="H369" s="1">
        <f>IFERROR(__xludf.DUMMYFUNCTION("""COMPUTED_VALUE"""),1343.78)</f>
        <v>1343.78</v>
      </c>
      <c r="J369" s="2">
        <f>IFERROR(__xludf.DUMMYFUNCTION("""COMPUTED_VALUE"""),45828.66666666667)</f>
        <v>45828.66667</v>
      </c>
      <c r="K369" s="1">
        <f>IFERROR(__xludf.DUMMYFUNCTION("""COMPUTED_VALUE"""),1353.71)</f>
        <v>1353.71</v>
      </c>
      <c r="M369" s="2">
        <f>IFERROR(__xludf.DUMMYFUNCTION("""COMPUTED_VALUE"""),45828.66666666667)</f>
        <v>45828.66667</v>
      </c>
      <c r="N369" s="1">
        <f>IFERROR(__xludf.DUMMYFUNCTION("""COMPUTED_VALUE"""),2.9933621E7)</f>
        <v>29933621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IFERROR(__xludf.DUMMYFUNCTION("""COMPUTED_VALUE"""),1347.86)</f>
        <v>1347.86</v>
      </c>
      <c r="D370" s="2">
        <f>IFERROR(__xludf.DUMMYFUNCTION("""COMPUTED_VALUE"""),45831.66666666667)</f>
        <v>45831.66667</v>
      </c>
      <c r="E370" s="1">
        <f>IFERROR(__xludf.DUMMYFUNCTION("""COMPUTED_VALUE"""),1375.69)</f>
        <v>1375.69</v>
      </c>
      <c r="G370" s="2">
        <f>IFERROR(__xludf.DUMMYFUNCTION("""COMPUTED_VALUE"""),45831.66666666667)</f>
        <v>45831.66667</v>
      </c>
      <c r="H370" s="1">
        <f>IFERROR(__xludf.DUMMYFUNCTION("""COMPUTED_VALUE"""),1342.35)</f>
        <v>1342.35</v>
      </c>
      <c r="J370" s="2">
        <f>IFERROR(__xludf.DUMMYFUNCTION("""COMPUTED_VALUE"""),45831.66666666667)</f>
        <v>45831.66667</v>
      </c>
      <c r="K370" s="1">
        <f>IFERROR(__xludf.DUMMYFUNCTION("""COMPUTED_VALUE"""),1366.42)</f>
        <v>1366.42</v>
      </c>
      <c r="M370" s="2">
        <f>IFERROR(__xludf.DUMMYFUNCTION("""COMPUTED_VALUE"""),45831.66666666667)</f>
        <v>45831.66667</v>
      </c>
      <c r="N370" s="1">
        <f>IFERROR(__xludf.DUMMYFUNCTION("""COMPUTED_VALUE"""),2.534741E7)</f>
        <v>25347410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IFERROR(__xludf.DUMMYFUNCTION("""COMPUTED_VALUE"""),1378.14)</f>
        <v>1378.14</v>
      </c>
      <c r="D371" s="2">
        <f>IFERROR(__xludf.DUMMYFUNCTION("""COMPUTED_VALUE"""),45832.66666666667)</f>
        <v>45832.66667</v>
      </c>
      <c r="E371" s="1">
        <f>IFERROR(__xludf.DUMMYFUNCTION("""COMPUTED_VALUE"""),1389.82)</f>
        <v>1389.82</v>
      </c>
      <c r="G371" s="2">
        <f>IFERROR(__xludf.DUMMYFUNCTION("""COMPUTED_VALUE"""),45832.66666666667)</f>
        <v>45832.66667</v>
      </c>
      <c r="H371" s="1">
        <f>IFERROR(__xludf.DUMMYFUNCTION("""COMPUTED_VALUE"""),1363.54)</f>
        <v>1363.54</v>
      </c>
      <c r="J371" s="2">
        <f>IFERROR(__xludf.DUMMYFUNCTION("""COMPUTED_VALUE"""),45832.66666666667)</f>
        <v>45832.66667</v>
      </c>
      <c r="K371" s="1">
        <f>IFERROR(__xludf.DUMMYFUNCTION("""COMPUTED_VALUE"""),1381.86)</f>
        <v>1381.86</v>
      </c>
      <c r="M371" s="2">
        <f>IFERROR(__xludf.DUMMYFUNCTION("""COMPUTED_VALUE"""),45832.66666666667)</f>
        <v>45832.66667</v>
      </c>
      <c r="N371" s="1">
        <f>IFERROR(__xludf.DUMMYFUNCTION("""COMPUTED_VALUE"""),2.366127E7)</f>
        <v>23661270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IFERROR(__xludf.DUMMYFUNCTION("""COMPUTED_VALUE"""),1382.63)</f>
        <v>1382.63</v>
      </c>
      <c r="D372" s="2">
        <f>IFERROR(__xludf.DUMMYFUNCTION("""COMPUTED_VALUE"""),45833.66666666667)</f>
        <v>45833.66667</v>
      </c>
      <c r="E372" s="1">
        <f>IFERROR(__xludf.DUMMYFUNCTION("""COMPUTED_VALUE"""),1382.63)</f>
        <v>1382.63</v>
      </c>
      <c r="G372" s="2">
        <f>IFERROR(__xludf.DUMMYFUNCTION("""COMPUTED_VALUE"""),45833.66666666667)</f>
        <v>45833.66667</v>
      </c>
      <c r="H372" s="1">
        <f>IFERROR(__xludf.DUMMYFUNCTION("""COMPUTED_VALUE"""),1361.97)</f>
        <v>1361.97</v>
      </c>
      <c r="J372" s="2">
        <f>IFERROR(__xludf.DUMMYFUNCTION("""COMPUTED_VALUE"""),45833.66666666667)</f>
        <v>45833.66667</v>
      </c>
      <c r="K372" s="1">
        <f>IFERROR(__xludf.DUMMYFUNCTION("""COMPUTED_VALUE"""),1369.71)</f>
        <v>1369.71</v>
      </c>
      <c r="M372" s="2">
        <f>IFERROR(__xludf.DUMMYFUNCTION("""COMPUTED_VALUE"""),45833.66666666667)</f>
        <v>45833.66667</v>
      </c>
      <c r="N372" s="1">
        <f>IFERROR(__xludf.DUMMYFUNCTION("""COMPUTED_VALUE"""),1.970382E7)</f>
        <v>19703820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IFERROR(__xludf.DUMMYFUNCTION("""COMPUTED_VALUE"""),1385.59)</f>
        <v>1385.59</v>
      </c>
      <c r="D373" s="2">
        <f>IFERROR(__xludf.DUMMYFUNCTION("""COMPUTED_VALUE"""),45834.66666666667)</f>
        <v>45834.66667</v>
      </c>
      <c r="E373" s="1">
        <f>IFERROR(__xludf.DUMMYFUNCTION("""COMPUTED_VALUE"""),1402.95)</f>
        <v>1402.95</v>
      </c>
      <c r="G373" s="2">
        <f>IFERROR(__xludf.DUMMYFUNCTION("""COMPUTED_VALUE"""),45834.66666666667)</f>
        <v>45834.66667</v>
      </c>
      <c r="H373" s="1">
        <f>IFERROR(__xludf.DUMMYFUNCTION("""COMPUTED_VALUE"""),1368.32)</f>
        <v>1368.32</v>
      </c>
      <c r="J373" s="2">
        <f>IFERROR(__xludf.DUMMYFUNCTION("""COMPUTED_VALUE"""),45834.66666666667)</f>
        <v>45834.66667</v>
      </c>
      <c r="K373" s="1">
        <f>IFERROR(__xludf.DUMMYFUNCTION("""COMPUTED_VALUE"""),1400.02)</f>
        <v>1400.02</v>
      </c>
      <c r="M373" s="2">
        <f>IFERROR(__xludf.DUMMYFUNCTION("""COMPUTED_VALUE"""),45834.66666666667)</f>
        <v>45834.66667</v>
      </c>
      <c r="N373" s="1">
        <f>IFERROR(__xludf.DUMMYFUNCTION("""COMPUTED_VALUE"""),4.2818303E7)</f>
        <v>42818303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IFERROR(__xludf.DUMMYFUNCTION("""COMPUTED_VALUE"""),1523.56)</f>
        <v>1523.56</v>
      </c>
      <c r="D374" s="2">
        <f>IFERROR(__xludf.DUMMYFUNCTION("""COMPUTED_VALUE"""),45835.66666666667)</f>
        <v>45835.66667</v>
      </c>
      <c r="E374" s="1">
        <f>IFERROR(__xludf.DUMMYFUNCTION("""COMPUTED_VALUE"""),1595.47)</f>
        <v>1595.47</v>
      </c>
      <c r="G374" s="2">
        <f>IFERROR(__xludf.DUMMYFUNCTION("""COMPUTED_VALUE"""),45835.66666666667)</f>
        <v>45835.66667</v>
      </c>
      <c r="H374" s="1">
        <f>IFERROR(__xludf.DUMMYFUNCTION("""COMPUTED_VALUE"""),1523.56)</f>
        <v>1523.56</v>
      </c>
      <c r="J374" s="2">
        <f>IFERROR(__xludf.DUMMYFUNCTION("""COMPUTED_VALUE"""),45835.66666666667)</f>
        <v>45835.66667</v>
      </c>
      <c r="K374" s="1">
        <f>IFERROR(__xludf.DUMMYFUNCTION("""COMPUTED_VALUE"""),1559.62)</f>
        <v>1559.62</v>
      </c>
      <c r="M374" s="2">
        <f>IFERROR(__xludf.DUMMYFUNCTION("""COMPUTED_VALUE"""),45835.66666666667)</f>
        <v>45835.66667</v>
      </c>
      <c r="N374" s="1">
        <f>IFERROR(__xludf.DUMMYFUNCTION("""COMPUTED_VALUE"""),1.30737775E8)</f>
        <v>130737775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IFERROR(__xludf.DUMMYFUNCTION("""COMPUTED_VALUE"""),1553.68)</f>
        <v>1553.68</v>
      </c>
      <c r="D375" s="2">
        <f>IFERROR(__xludf.DUMMYFUNCTION("""COMPUTED_VALUE"""),45838.66666666667)</f>
        <v>45838.66667</v>
      </c>
      <c r="E375" s="1">
        <f>IFERROR(__xludf.DUMMYFUNCTION("""COMPUTED_VALUE"""),1553.68)</f>
        <v>1553.68</v>
      </c>
      <c r="G375" s="2">
        <f>IFERROR(__xludf.DUMMYFUNCTION("""COMPUTED_VALUE"""),45838.66666666667)</f>
        <v>45838.66667</v>
      </c>
      <c r="H375" s="1">
        <f>IFERROR(__xludf.DUMMYFUNCTION("""COMPUTED_VALUE"""),1524.78)</f>
        <v>1524.78</v>
      </c>
      <c r="J375" s="2">
        <f>IFERROR(__xludf.DUMMYFUNCTION("""COMPUTED_VALUE"""),45838.66666666667)</f>
        <v>45838.66667</v>
      </c>
      <c r="K375" s="1">
        <f>IFERROR(__xludf.DUMMYFUNCTION("""COMPUTED_VALUE"""),1539.97)</f>
        <v>1539.97</v>
      </c>
      <c r="M375" s="2">
        <f>IFERROR(__xludf.DUMMYFUNCTION("""COMPUTED_VALUE"""),45838.66666666667)</f>
        <v>45838.66667</v>
      </c>
      <c r="N375" s="1">
        <f>IFERROR(__xludf.DUMMYFUNCTION("""COMPUTED_VALUE"""),3.9125961E7)</f>
        <v>39125961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IFERROR(__xludf.DUMMYFUNCTION("""COMPUTED_VALUE"""),1551.8)</f>
        <v>1551.8</v>
      </c>
      <c r="D376" s="2">
        <f>IFERROR(__xludf.DUMMYFUNCTION("""COMPUTED_VALUE"""),45839.66666666667)</f>
        <v>45839.66667</v>
      </c>
      <c r="E376" s="1">
        <f>IFERROR(__xludf.DUMMYFUNCTION("""COMPUTED_VALUE"""),1597.75)</f>
        <v>1597.75</v>
      </c>
      <c r="G376" s="2">
        <f>IFERROR(__xludf.DUMMYFUNCTION("""COMPUTED_VALUE"""),45839.66666666667)</f>
        <v>45839.66667</v>
      </c>
      <c r="H376" s="1">
        <f>IFERROR(__xludf.DUMMYFUNCTION("""COMPUTED_VALUE"""),1551.8)</f>
        <v>1551.8</v>
      </c>
      <c r="J376" s="2">
        <f>IFERROR(__xludf.DUMMYFUNCTION("""COMPUTED_VALUE"""),45839.66666666667)</f>
        <v>45839.66667</v>
      </c>
      <c r="K376" s="1">
        <f>IFERROR(__xludf.DUMMYFUNCTION("""COMPUTED_VALUE"""),1587.25)</f>
        <v>1587.25</v>
      </c>
      <c r="M376" s="2">
        <f>IFERROR(__xludf.DUMMYFUNCTION("""COMPUTED_VALUE"""),45839.66666666667)</f>
        <v>45839.66667</v>
      </c>
      <c r="N376" s="1">
        <f>IFERROR(__xludf.DUMMYFUNCTION("""COMPUTED_VALUE"""),4.1228896E7)</f>
        <v>41228896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IFERROR(__xludf.DUMMYFUNCTION("""COMPUTED_VALUE"""),1576.79)</f>
        <v>1576.79</v>
      </c>
      <c r="D377" s="2">
        <f>IFERROR(__xludf.DUMMYFUNCTION("""COMPUTED_VALUE"""),45840.66666666667)</f>
        <v>45840.66667</v>
      </c>
      <c r="E377" s="1">
        <f>IFERROR(__xludf.DUMMYFUNCTION("""COMPUTED_VALUE"""),1645.19)</f>
        <v>1645.19</v>
      </c>
      <c r="G377" s="2">
        <f>IFERROR(__xludf.DUMMYFUNCTION("""COMPUTED_VALUE"""),45840.66666666667)</f>
        <v>45840.66667</v>
      </c>
      <c r="H377" s="1">
        <f>IFERROR(__xludf.DUMMYFUNCTION("""COMPUTED_VALUE"""),1576.51)</f>
        <v>1576.51</v>
      </c>
      <c r="J377" s="2">
        <f>IFERROR(__xludf.DUMMYFUNCTION("""COMPUTED_VALUE"""),45840.66666666667)</f>
        <v>45840.66667</v>
      </c>
      <c r="K377" s="1">
        <f>IFERROR(__xludf.DUMMYFUNCTION("""COMPUTED_VALUE"""),1636.7)</f>
        <v>1636.7</v>
      </c>
      <c r="M377" s="2">
        <f>IFERROR(__xludf.DUMMYFUNCTION("""COMPUTED_VALUE"""),45840.66666666667)</f>
        <v>45840.66667</v>
      </c>
      <c r="N377" s="1">
        <f>IFERROR(__xludf.DUMMYFUNCTION("""COMPUTED_VALUE"""),5.0396791E7)</f>
        <v>50396791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IFERROR(__xludf.DUMMYFUNCTION("""COMPUTED_VALUE"""),1638.35)</f>
        <v>1638.35</v>
      </c>
      <c r="D378" s="2">
        <f>IFERROR(__xludf.DUMMYFUNCTION("""COMPUTED_VALUE"""),45841.54166666667)</f>
        <v>45841.54167</v>
      </c>
      <c r="E378" s="1">
        <f>IFERROR(__xludf.DUMMYFUNCTION("""COMPUTED_VALUE"""),1649.83)</f>
        <v>1649.83</v>
      </c>
      <c r="G378" s="2">
        <f>IFERROR(__xludf.DUMMYFUNCTION("""COMPUTED_VALUE"""),45841.54166666667)</f>
        <v>45841.54167</v>
      </c>
      <c r="H378" s="1">
        <f>IFERROR(__xludf.DUMMYFUNCTION("""COMPUTED_VALUE"""),1624.41)</f>
        <v>1624.41</v>
      </c>
      <c r="J378" s="2">
        <f>IFERROR(__xludf.DUMMYFUNCTION("""COMPUTED_VALUE"""),45841.54166666667)</f>
        <v>45841.54167</v>
      </c>
      <c r="K378" s="1">
        <f>IFERROR(__xludf.DUMMYFUNCTION("""COMPUTED_VALUE"""),1637.12)</f>
        <v>1637.12</v>
      </c>
      <c r="M378" s="2">
        <f>IFERROR(__xludf.DUMMYFUNCTION("""COMPUTED_VALUE"""),45841.54166666667)</f>
        <v>45841.54167</v>
      </c>
      <c r="N378" s="1">
        <f>IFERROR(__xludf.DUMMYFUNCTION("""COMPUTED_VALUE"""),1.6393145E7)</f>
        <v>16393145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IFERROR(__xludf.DUMMYFUNCTION("""COMPUTED_VALUE"""),1637.12)</f>
        <v>1637.12</v>
      </c>
      <c r="D379" s="2">
        <f>IFERROR(__xludf.DUMMYFUNCTION("""COMPUTED_VALUE"""),45845.66666666667)</f>
        <v>45845.66667</v>
      </c>
      <c r="E379" s="1">
        <f>IFERROR(__xludf.DUMMYFUNCTION("""COMPUTED_VALUE"""),1653.76)</f>
        <v>1653.76</v>
      </c>
      <c r="G379" s="2">
        <f>IFERROR(__xludf.DUMMYFUNCTION("""COMPUTED_VALUE"""),45845.66666666667)</f>
        <v>45845.66667</v>
      </c>
      <c r="H379" s="1">
        <f>IFERROR(__xludf.DUMMYFUNCTION("""COMPUTED_VALUE"""),1626.69)</f>
        <v>1626.69</v>
      </c>
      <c r="J379" s="2">
        <f>IFERROR(__xludf.DUMMYFUNCTION("""COMPUTED_VALUE"""),45845.66666666667)</f>
        <v>45845.66667</v>
      </c>
      <c r="K379" s="1">
        <f>IFERROR(__xludf.DUMMYFUNCTION("""COMPUTED_VALUE"""),1637.79)</f>
        <v>1637.79</v>
      </c>
      <c r="M379" s="2">
        <f>IFERROR(__xludf.DUMMYFUNCTION("""COMPUTED_VALUE"""),45845.66666666667)</f>
        <v>45845.66667</v>
      </c>
      <c r="N379" s="1">
        <f>IFERROR(__xludf.DUMMYFUNCTION("""COMPUTED_VALUE"""),2.346086E7)</f>
        <v>23460860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IFERROR(__xludf.DUMMYFUNCTION("""COMPUTED_VALUE"""),1638.22)</f>
        <v>1638.22</v>
      </c>
      <c r="D380" s="2">
        <f>IFERROR(__xludf.DUMMYFUNCTION("""COMPUTED_VALUE"""),45846.66666666667)</f>
        <v>45846.66667</v>
      </c>
      <c r="E380" s="1">
        <f>IFERROR(__xludf.DUMMYFUNCTION("""COMPUTED_VALUE"""),1638.22)</f>
        <v>1638.22</v>
      </c>
      <c r="G380" s="2">
        <f>IFERROR(__xludf.DUMMYFUNCTION("""COMPUTED_VALUE"""),45846.66666666667)</f>
        <v>45846.66667</v>
      </c>
      <c r="H380" s="1">
        <f>IFERROR(__xludf.DUMMYFUNCTION("""COMPUTED_VALUE"""),1588.51)</f>
        <v>1588.51</v>
      </c>
      <c r="J380" s="2">
        <f>IFERROR(__xludf.DUMMYFUNCTION("""COMPUTED_VALUE"""),45846.66666666667)</f>
        <v>45846.66667</v>
      </c>
      <c r="K380" s="1">
        <f>IFERROR(__xludf.DUMMYFUNCTION("""COMPUTED_VALUE"""),1595.06)</f>
        <v>1595.06</v>
      </c>
      <c r="M380" s="2">
        <f>IFERROR(__xludf.DUMMYFUNCTION("""COMPUTED_VALUE"""),45846.66666666667)</f>
        <v>45846.66667</v>
      </c>
      <c r="N380" s="1">
        <f>IFERROR(__xludf.DUMMYFUNCTION("""COMPUTED_VALUE"""),2.580502E7)</f>
        <v>25805020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IFERROR(__xludf.DUMMYFUNCTION("""COMPUTED_VALUE"""),1600.78)</f>
        <v>1600.78</v>
      </c>
      <c r="D381" s="2">
        <f>IFERROR(__xludf.DUMMYFUNCTION("""COMPUTED_VALUE"""),45847.66666666667)</f>
        <v>45847.66667</v>
      </c>
      <c r="E381" s="1">
        <f>IFERROR(__xludf.DUMMYFUNCTION("""COMPUTED_VALUE"""),1612.39)</f>
        <v>1612.39</v>
      </c>
      <c r="G381" s="2">
        <f>IFERROR(__xludf.DUMMYFUNCTION("""COMPUTED_VALUE"""),45847.66666666667)</f>
        <v>45847.66667</v>
      </c>
      <c r="H381" s="1">
        <f>IFERROR(__xludf.DUMMYFUNCTION("""COMPUTED_VALUE"""),1583.92)</f>
        <v>1583.92</v>
      </c>
      <c r="J381" s="2">
        <f>IFERROR(__xludf.DUMMYFUNCTION("""COMPUTED_VALUE"""),45847.66666666667)</f>
        <v>45847.66667</v>
      </c>
      <c r="K381" s="1">
        <f>IFERROR(__xludf.DUMMYFUNCTION("""COMPUTED_VALUE"""),1586.99)</f>
        <v>1586.99</v>
      </c>
      <c r="M381" s="2">
        <f>IFERROR(__xludf.DUMMYFUNCTION("""COMPUTED_VALUE"""),45847.66666666667)</f>
        <v>45847.66667</v>
      </c>
      <c r="N381" s="1">
        <f>IFERROR(__xludf.DUMMYFUNCTION("""COMPUTED_VALUE"""),1.9258376E7)</f>
        <v>19258376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IFERROR(__xludf.DUMMYFUNCTION("""COMPUTED_VALUE"""),1583.63)</f>
        <v>1583.63</v>
      </c>
      <c r="D382" s="2">
        <f>IFERROR(__xludf.DUMMYFUNCTION("""COMPUTED_VALUE"""),45848.66666666667)</f>
        <v>45848.66667</v>
      </c>
      <c r="E382" s="1">
        <f>IFERROR(__xludf.DUMMYFUNCTION("""COMPUTED_VALUE"""),1622.12)</f>
        <v>1622.12</v>
      </c>
      <c r="G382" s="2">
        <f>IFERROR(__xludf.DUMMYFUNCTION("""COMPUTED_VALUE"""),45848.66666666667)</f>
        <v>45848.66667</v>
      </c>
      <c r="H382" s="1">
        <f>IFERROR(__xludf.DUMMYFUNCTION("""COMPUTED_VALUE"""),1579.03)</f>
        <v>1579.03</v>
      </c>
      <c r="J382" s="2">
        <f>IFERROR(__xludf.DUMMYFUNCTION("""COMPUTED_VALUE"""),45848.66666666667)</f>
        <v>45848.66667</v>
      </c>
      <c r="K382" s="1">
        <f>IFERROR(__xludf.DUMMYFUNCTION("""COMPUTED_VALUE"""),1604.78)</f>
        <v>1604.78</v>
      </c>
      <c r="M382" s="2">
        <f>IFERROR(__xludf.DUMMYFUNCTION("""COMPUTED_VALUE"""),45848.66666666667)</f>
        <v>45848.66667</v>
      </c>
      <c r="N382" s="1">
        <f>IFERROR(__xludf.DUMMYFUNCTION("""COMPUTED_VALUE"""),1.8308342E7)</f>
        <v>18308342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IFERROR(__xludf.DUMMYFUNCTION("""COMPUTED_VALUE"""),1587.61)</f>
        <v>1587.61</v>
      </c>
      <c r="D383" s="2">
        <f>IFERROR(__xludf.DUMMYFUNCTION("""COMPUTED_VALUE"""),45849.66666666667)</f>
        <v>45849.66667</v>
      </c>
      <c r="E383" s="1">
        <f>IFERROR(__xludf.DUMMYFUNCTION("""COMPUTED_VALUE"""),1592.21)</f>
        <v>1592.21</v>
      </c>
      <c r="G383" s="2">
        <f>IFERROR(__xludf.DUMMYFUNCTION("""COMPUTED_VALUE"""),45849.66666666667)</f>
        <v>45849.66667</v>
      </c>
      <c r="H383" s="1">
        <f>IFERROR(__xludf.DUMMYFUNCTION("""COMPUTED_VALUE"""),1561.31)</f>
        <v>1561.31</v>
      </c>
      <c r="J383" s="2">
        <f>IFERROR(__xludf.DUMMYFUNCTION("""COMPUTED_VALUE"""),45849.66666666667)</f>
        <v>45849.66667</v>
      </c>
      <c r="K383" s="1">
        <f>IFERROR(__xludf.DUMMYFUNCTION("""COMPUTED_VALUE"""),1564.67)</f>
        <v>1564.67</v>
      </c>
      <c r="M383" s="2">
        <f>IFERROR(__xludf.DUMMYFUNCTION("""COMPUTED_VALUE"""),45849.66666666667)</f>
        <v>45849.66667</v>
      </c>
      <c r="N383" s="1">
        <f>IFERROR(__xludf.DUMMYFUNCTION("""COMPUTED_VALUE"""),1.8992586E7)</f>
        <v>18992586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IFERROR(__xludf.DUMMYFUNCTION("""COMPUTED_VALUE"""),1558.76)</f>
        <v>1558.76</v>
      </c>
      <c r="D384" s="2">
        <f>IFERROR(__xludf.DUMMYFUNCTION("""COMPUTED_VALUE"""),45852.66666666667)</f>
        <v>45852.66667</v>
      </c>
      <c r="E384" s="1">
        <f>IFERROR(__xludf.DUMMYFUNCTION("""COMPUTED_VALUE"""),1558.76)</f>
        <v>1558.76</v>
      </c>
      <c r="G384" s="2">
        <f>IFERROR(__xludf.DUMMYFUNCTION("""COMPUTED_VALUE"""),45852.66666666667)</f>
        <v>45852.66667</v>
      </c>
      <c r="H384" s="1">
        <f>IFERROR(__xludf.DUMMYFUNCTION("""COMPUTED_VALUE"""),1541.7)</f>
        <v>1541.7</v>
      </c>
      <c r="J384" s="2">
        <f>IFERROR(__xludf.DUMMYFUNCTION("""COMPUTED_VALUE"""),45852.66666666667)</f>
        <v>45852.66667</v>
      </c>
      <c r="K384" s="1">
        <f>IFERROR(__xludf.DUMMYFUNCTION("""COMPUTED_VALUE"""),1550.29)</f>
        <v>1550.29</v>
      </c>
      <c r="M384" s="2">
        <f>IFERROR(__xludf.DUMMYFUNCTION("""COMPUTED_VALUE"""),45852.66666666667)</f>
        <v>45852.66667</v>
      </c>
      <c r="N384" s="1">
        <f>IFERROR(__xludf.DUMMYFUNCTION("""COMPUTED_VALUE"""),2.072789E7)</f>
        <v>20727890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IFERROR(__xludf.DUMMYFUNCTION("""COMPUTED_VALUE"""),1551.01)</f>
        <v>1551.01</v>
      </c>
      <c r="D385" s="2">
        <f>IFERROR(__xludf.DUMMYFUNCTION("""COMPUTED_VALUE"""),45853.66666666667)</f>
        <v>45853.66667</v>
      </c>
      <c r="E385" s="1">
        <f>IFERROR(__xludf.DUMMYFUNCTION("""COMPUTED_VALUE"""),1559.24)</f>
        <v>1559.24</v>
      </c>
      <c r="G385" s="2">
        <f>IFERROR(__xludf.DUMMYFUNCTION("""COMPUTED_VALUE"""),45853.66666666667)</f>
        <v>45853.66667</v>
      </c>
      <c r="H385" s="1">
        <f>IFERROR(__xludf.DUMMYFUNCTION("""COMPUTED_VALUE"""),1532.29)</f>
        <v>1532.29</v>
      </c>
      <c r="J385" s="2">
        <f>IFERROR(__xludf.DUMMYFUNCTION("""COMPUTED_VALUE"""),45853.66666666667)</f>
        <v>45853.66667</v>
      </c>
      <c r="K385" s="1">
        <f>IFERROR(__xludf.DUMMYFUNCTION("""COMPUTED_VALUE"""),1537.95)</f>
        <v>1537.95</v>
      </c>
      <c r="M385" s="2">
        <f>IFERROR(__xludf.DUMMYFUNCTION("""COMPUTED_VALUE"""),45853.66666666667)</f>
        <v>45853.66667</v>
      </c>
      <c r="N385" s="1">
        <f>IFERROR(__xludf.DUMMYFUNCTION("""COMPUTED_VALUE"""),2.1025651E7)</f>
        <v>21025651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IFERROR(__xludf.DUMMYFUNCTION("""COMPUTED_VALUE"""),1541.77)</f>
        <v>1541.77</v>
      </c>
      <c r="D386" s="2">
        <f>IFERROR(__xludf.DUMMYFUNCTION("""COMPUTED_VALUE"""),45854.66666666667)</f>
        <v>45854.66667</v>
      </c>
      <c r="E386" s="1">
        <f>IFERROR(__xludf.DUMMYFUNCTION("""COMPUTED_VALUE"""),1551.16)</f>
        <v>1551.16</v>
      </c>
      <c r="G386" s="2">
        <f>IFERROR(__xludf.DUMMYFUNCTION("""COMPUTED_VALUE"""),45854.66666666667)</f>
        <v>45854.66667</v>
      </c>
      <c r="H386" s="1">
        <f>IFERROR(__xludf.DUMMYFUNCTION("""COMPUTED_VALUE"""),1525.49)</f>
        <v>1525.49</v>
      </c>
      <c r="J386" s="2">
        <f>IFERROR(__xludf.DUMMYFUNCTION("""COMPUTED_VALUE"""),45854.66666666667)</f>
        <v>45854.66667</v>
      </c>
      <c r="K386" s="1">
        <f>IFERROR(__xludf.DUMMYFUNCTION("""COMPUTED_VALUE"""),1547.65)</f>
        <v>1547.65</v>
      </c>
      <c r="M386" s="2">
        <f>IFERROR(__xludf.DUMMYFUNCTION("""COMPUTED_VALUE"""),45854.66666666667)</f>
        <v>45854.66667</v>
      </c>
      <c r="N386" s="1">
        <f>IFERROR(__xludf.DUMMYFUNCTION("""COMPUTED_VALUE"""),1.7819908E7)</f>
        <v>17819908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IFERROR(__xludf.DUMMYFUNCTION("""COMPUTED_VALUE"""),1549.03)</f>
        <v>1549.03</v>
      </c>
      <c r="D387" s="2">
        <f>IFERROR(__xludf.DUMMYFUNCTION("""COMPUTED_VALUE"""),45855.66666666667)</f>
        <v>45855.66667</v>
      </c>
      <c r="E387" s="1">
        <f>IFERROR(__xludf.DUMMYFUNCTION("""COMPUTED_VALUE"""),1574.42)</f>
        <v>1574.42</v>
      </c>
      <c r="G387" s="2">
        <f>IFERROR(__xludf.DUMMYFUNCTION("""COMPUTED_VALUE"""),45855.66666666667)</f>
        <v>45855.66667</v>
      </c>
      <c r="H387" s="1">
        <f>IFERROR(__xludf.DUMMYFUNCTION("""COMPUTED_VALUE"""),1549.03)</f>
        <v>1549.03</v>
      </c>
      <c r="J387" s="2">
        <f>IFERROR(__xludf.DUMMYFUNCTION("""COMPUTED_VALUE"""),45855.66666666667)</f>
        <v>45855.66667</v>
      </c>
      <c r="K387" s="1">
        <f>IFERROR(__xludf.DUMMYFUNCTION("""COMPUTED_VALUE"""),1571.23)</f>
        <v>1571.23</v>
      </c>
      <c r="M387" s="2">
        <f>IFERROR(__xludf.DUMMYFUNCTION("""COMPUTED_VALUE"""),45855.66666666667)</f>
        <v>45855.66667</v>
      </c>
      <c r="N387" s="1">
        <f>IFERROR(__xludf.DUMMYFUNCTION("""COMPUTED_VALUE"""),1.6386685E7)</f>
        <v>16386685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IFERROR(__xludf.DUMMYFUNCTION("""COMPUTED_VALUE"""),1576.96)</f>
        <v>1576.96</v>
      </c>
      <c r="D388" s="2">
        <f>IFERROR(__xludf.DUMMYFUNCTION("""COMPUTED_VALUE"""),45856.66666666667)</f>
        <v>45856.66667</v>
      </c>
      <c r="E388" s="1">
        <f>IFERROR(__xludf.DUMMYFUNCTION("""COMPUTED_VALUE"""),1576.96)</f>
        <v>1576.96</v>
      </c>
      <c r="G388" s="2">
        <f>IFERROR(__xludf.DUMMYFUNCTION("""COMPUTED_VALUE"""),45856.66666666667)</f>
        <v>45856.66667</v>
      </c>
      <c r="H388" s="1">
        <f>IFERROR(__xludf.DUMMYFUNCTION("""COMPUTED_VALUE"""),1555.91)</f>
        <v>1555.91</v>
      </c>
      <c r="J388" s="2">
        <f>IFERROR(__xludf.DUMMYFUNCTION("""COMPUTED_VALUE"""),45856.66666666667)</f>
        <v>45856.66667</v>
      </c>
      <c r="K388" s="1">
        <f>IFERROR(__xludf.DUMMYFUNCTION("""COMPUTED_VALUE"""),1563.43)</f>
        <v>1563.43</v>
      </c>
      <c r="M388" s="2">
        <f>IFERROR(__xludf.DUMMYFUNCTION("""COMPUTED_VALUE"""),45856.66666666667)</f>
        <v>45856.66667</v>
      </c>
      <c r="N388" s="1">
        <f>IFERROR(__xludf.DUMMYFUNCTION("""COMPUTED_VALUE"""),1.4917439E7)</f>
        <v>14917439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IFERROR(__xludf.DUMMYFUNCTION("""COMPUTED_VALUE"""),1570.77)</f>
        <v>1570.77</v>
      </c>
      <c r="D389" s="2">
        <f>IFERROR(__xludf.DUMMYFUNCTION("""COMPUTED_VALUE"""),45859.66666666667)</f>
        <v>45859.66667</v>
      </c>
      <c r="E389" s="1">
        <f>IFERROR(__xludf.DUMMYFUNCTION("""COMPUTED_VALUE"""),1607.35)</f>
        <v>1607.35</v>
      </c>
      <c r="G389" s="2">
        <f>IFERROR(__xludf.DUMMYFUNCTION("""COMPUTED_VALUE"""),45859.66666666667)</f>
        <v>45859.66667</v>
      </c>
      <c r="H389" s="1">
        <f>IFERROR(__xludf.DUMMYFUNCTION("""COMPUTED_VALUE"""),1570.74)</f>
        <v>1570.74</v>
      </c>
      <c r="J389" s="2">
        <f>IFERROR(__xludf.DUMMYFUNCTION("""COMPUTED_VALUE"""),45859.66666666667)</f>
        <v>45859.66667</v>
      </c>
      <c r="K389" s="1">
        <f>IFERROR(__xludf.DUMMYFUNCTION("""COMPUTED_VALUE"""),1593.9)</f>
        <v>1593.9</v>
      </c>
      <c r="M389" s="2">
        <f>IFERROR(__xludf.DUMMYFUNCTION("""COMPUTED_VALUE"""),45859.66666666667)</f>
        <v>45859.66667</v>
      </c>
      <c r="N389" s="1">
        <f>IFERROR(__xludf.DUMMYFUNCTION("""COMPUTED_VALUE"""),1.9939697E7)</f>
        <v>19939697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IFERROR(__xludf.DUMMYFUNCTION("""COMPUTED_VALUE"""),1597.33)</f>
        <v>1597.33</v>
      </c>
      <c r="D390" s="2">
        <f>IFERROR(__xludf.DUMMYFUNCTION("""COMPUTED_VALUE"""),45860.66666666667)</f>
        <v>45860.66667</v>
      </c>
      <c r="E390" s="1">
        <f>IFERROR(__xludf.DUMMYFUNCTION("""COMPUTED_VALUE"""),1621.01)</f>
        <v>1621.01</v>
      </c>
      <c r="G390" s="2">
        <f>IFERROR(__xludf.DUMMYFUNCTION("""COMPUTED_VALUE"""),45860.66666666667)</f>
        <v>45860.66667</v>
      </c>
      <c r="H390" s="1">
        <f>IFERROR(__xludf.DUMMYFUNCTION("""COMPUTED_VALUE"""),1592.58)</f>
        <v>1592.58</v>
      </c>
      <c r="J390" s="2">
        <f>IFERROR(__xludf.DUMMYFUNCTION("""COMPUTED_VALUE"""),45860.66666666667)</f>
        <v>45860.66667</v>
      </c>
      <c r="K390" s="1">
        <f>IFERROR(__xludf.DUMMYFUNCTION("""COMPUTED_VALUE"""),1619.12)</f>
        <v>1619.12</v>
      </c>
      <c r="M390" s="2">
        <f>IFERROR(__xludf.DUMMYFUNCTION("""COMPUTED_VALUE"""),45860.66666666667)</f>
        <v>45860.66667</v>
      </c>
      <c r="N390" s="1">
        <f>IFERROR(__xludf.DUMMYFUNCTION("""COMPUTED_VALUE"""),1.7269015E7)</f>
        <v>17269015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IFERROR(__xludf.DUMMYFUNCTION("""COMPUTED_VALUE"""),1635.78)</f>
        <v>1635.78</v>
      </c>
      <c r="D391" s="2">
        <f>IFERROR(__xludf.DUMMYFUNCTION("""COMPUTED_VALUE"""),45861.66666666667)</f>
        <v>45861.66667</v>
      </c>
      <c r="E391" s="1">
        <f>IFERROR(__xludf.DUMMYFUNCTION("""COMPUTED_VALUE"""),1655.48)</f>
        <v>1655.48</v>
      </c>
      <c r="G391" s="2">
        <f>IFERROR(__xludf.DUMMYFUNCTION("""COMPUTED_VALUE"""),45861.66666666667)</f>
        <v>45861.66667</v>
      </c>
      <c r="H391" s="1">
        <f>IFERROR(__xludf.DUMMYFUNCTION("""COMPUTED_VALUE"""),1630.55)</f>
        <v>1630.55</v>
      </c>
      <c r="J391" s="2">
        <f>IFERROR(__xludf.DUMMYFUNCTION("""COMPUTED_VALUE"""),45861.66666666667)</f>
        <v>45861.66667</v>
      </c>
      <c r="K391" s="1">
        <f>IFERROR(__xludf.DUMMYFUNCTION("""COMPUTED_VALUE"""),1647.78)</f>
        <v>1647.78</v>
      </c>
      <c r="M391" s="2">
        <f>IFERROR(__xludf.DUMMYFUNCTION("""COMPUTED_VALUE"""),45861.66666666667)</f>
        <v>45861.66667</v>
      </c>
      <c r="N391" s="1">
        <f>IFERROR(__xludf.DUMMYFUNCTION("""COMPUTED_VALUE"""),2.3051952E7)</f>
        <v>23051952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IFERROR(__xludf.DUMMYFUNCTION("""COMPUTED_VALUE"""),1646.54)</f>
        <v>1646.54</v>
      </c>
      <c r="D392" s="2">
        <f>IFERROR(__xludf.DUMMYFUNCTION("""COMPUTED_VALUE"""),45862.66666666667)</f>
        <v>45862.66667</v>
      </c>
      <c r="E392" s="1">
        <f>IFERROR(__xludf.DUMMYFUNCTION("""COMPUTED_VALUE"""),1660.53)</f>
        <v>1660.53</v>
      </c>
      <c r="G392" s="2">
        <f>IFERROR(__xludf.DUMMYFUNCTION("""COMPUTED_VALUE"""),45862.66666666667)</f>
        <v>45862.66667</v>
      </c>
      <c r="H392" s="1">
        <f>IFERROR(__xludf.DUMMYFUNCTION("""COMPUTED_VALUE"""),1617.38)</f>
        <v>1617.38</v>
      </c>
      <c r="J392" s="2">
        <f>IFERROR(__xludf.DUMMYFUNCTION("""COMPUTED_VALUE"""),45862.66666666667)</f>
        <v>45862.66667</v>
      </c>
      <c r="K392" s="1">
        <f>IFERROR(__xludf.DUMMYFUNCTION("""COMPUTED_VALUE"""),1619.01)</f>
        <v>1619.01</v>
      </c>
      <c r="M392" s="2">
        <f>IFERROR(__xludf.DUMMYFUNCTION("""COMPUTED_VALUE"""),45862.66666666667)</f>
        <v>45862.66667</v>
      </c>
      <c r="N392" s="1">
        <f>IFERROR(__xludf.DUMMYFUNCTION("""COMPUTED_VALUE"""),2.1030593E7)</f>
        <v>21030593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IFERROR(__xludf.DUMMYFUNCTION("""COMPUTED_VALUE"""),1667.14)</f>
        <v>1667.14</v>
      </c>
      <c r="D393" s="2">
        <f>IFERROR(__xludf.DUMMYFUNCTION("""COMPUTED_VALUE"""),45863.66666666667)</f>
        <v>45863.66667</v>
      </c>
      <c r="E393" s="1">
        <f>IFERROR(__xludf.DUMMYFUNCTION("""COMPUTED_VALUE"""),1681.34)</f>
        <v>1681.34</v>
      </c>
      <c r="G393" s="2">
        <f>IFERROR(__xludf.DUMMYFUNCTION("""COMPUTED_VALUE"""),45863.66666666667)</f>
        <v>45863.66667</v>
      </c>
      <c r="H393" s="1">
        <f>IFERROR(__xludf.DUMMYFUNCTION("""COMPUTED_VALUE"""),1646.13)</f>
        <v>1646.13</v>
      </c>
      <c r="J393" s="2">
        <f>IFERROR(__xludf.DUMMYFUNCTION("""COMPUTED_VALUE"""),45863.66666666667)</f>
        <v>45863.66667</v>
      </c>
      <c r="K393" s="1">
        <f>IFERROR(__xludf.DUMMYFUNCTION("""COMPUTED_VALUE"""),1656.26)</f>
        <v>1656.26</v>
      </c>
      <c r="M393" s="2">
        <f>IFERROR(__xludf.DUMMYFUNCTION("""COMPUTED_VALUE"""),45863.66666666667)</f>
        <v>45863.66667</v>
      </c>
      <c r="N393" s="1">
        <f>IFERROR(__xludf.DUMMYFUNCTION("""COMPUTED_VALUE"""),2.6297777E7)</f>
        <v>26297777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IFERROR(__xludf.DUMMYFUNCTION("""COMPUTED_VALUE"""),1702.94)</f>
        <v>1702.94</v>
      </c>
      <c r="D394" s="2">
        <f>IFERROR(__xludf.DUMMYFUNCTION("""COMPUTED_VALUE"""),45866.66666666667)</f>
        <v>45866.66667</v>
      </c>
      <c r="E394" s="1">
        <f>IFERROR(__xludf.DUMMYFUNCTION("""COMPUTED_VALUE"""),1718.44)</f>
        <v>1718.44</v>
      </c>
      <c r="G394" s="2">
        <f>IFERROR(__xludf.DUMMYFUNCTION("""COMPUTED_VALUE"""),45866.66666666667)</f>
        <v>45866.66667</v>
      </c>
      <c r="H394" s="1">
        <f>IFERROR(__xludf.DUMMYFUNCTION("""COMPUTED_VALUE"""),1672.19)</f>
        <v>1672.19</v>
      </c>
      <c r="J394" s="2">
        <f>IFERROR(__xludf.DUMMYFUNCTION("""COMPUTED_VALUE"""),45866.66666666667)</f>
        <v>45866.66667</v>
      </c>
      <c r="K394" s="1">
        <f>IFERROR(__xludf.DUMMYFUNCTION("""COMPUTED_VALUE"""),1693.91)</f>
        <v>1693.91</v>
      </c>
      <c r="M394" s="2">
        <f>IFERROR(__xludf.DUMMYFUNCTION("""COMPUTED_VALUE"""),45866.66666666667)</f>
        <v>45866.66667</v>
      </c>
      <c r="N394" s="1">
        <f>IFERROR(__xludf.DUMMYFUNCTION("""COMPUTED_VALUE"""),3.2455276E7)</f>
        <v>32455276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IFERROR(__xludf.DUMMYFUNCTION("""COMPUTED_VALUE"""),1687.01)</f>
        <v>1687.01</v>
      </c>
      <c r="D395" s="2">
        <f>IFERROR(__xludf.DUMMYFUNCTION("""COMPUTED_VALUE"""),45867.66666666667)</f>
        <v>45867.66667</v>
      </c>
      <c r="E395" s="1">
        <f>IFERROR(__xludf.DUMMYFUNCTION("""COMPUTED_VALUE"""),1700.51)</f>
        <v>1700.51</v>
      </c>
      <c r="G395" s="2">
        <f>IFERROR(__xludf.DUMMYFUNCTION("""COMPUTED_VALUE"""),45867.66666666667)</f>
        <v>45867.66667</v>
      </c>
      <c r="H395" s="1">
        <f>IFERROR(__xludf.DUMMYFUNCTION("""COMPUTED_VALUE"""),1670.57)</f>
        <v>1670.57</v>
      </c>
      <c r="J395" s="2">
        <f>IFERROR(__xludf.DUMMYFUNCTION("""COMPUTED_VALUE"""),45867.66666666667)</f>
        <v>45867.66667</v>
      </c>
      <c r="K395" s="1">
        <f>IFERROR(__xludf.DUMMYFUNCTION("""COMPUTED_VALUE"""),1677.87)</f>
        <v>1677.87</v>
      </c>
      <c r="M395" s="2">
        <f>IFERROR(__xludf.DUMMYFUNCTION("""COMPUTED_VALUE"""),45867.66666666667)</f>
        <v>45867.66667</v>
      </c>
      <c r="N395" s="1">
        <f>IFERROR(__xludf.DUMMYFUNCTION("""COMPUTED_VALUE"""),2.0893613E7)</f>
        <v>20893613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IFERROR(__xludf.DUMMYFUNCTION("""COMPUTED_VALUE"""),1673.54)</f>
        <v>1673.54</v>
      </c>
      <c r="D396" s="2">
        <f>IFERROR(__xludf.DUMMYFUNCTION("""COMPUTED_VALUE"""),45868.66666666667)</f>
        <v>45868.66667</v>
      </c>
      <c r="E396" s="1">
        <f>IFERROR(__xludf.DUMMYFUNCTION("""COMPUTED_VALUE"""),1676.48)</f>
        <v>1676.48</v>
      </c>
      <c r="G396" s="2">
        <f>IFERROR(__xludf.DUMMYFUNCTION("""COMPUTED_VALUE"""),45868.66666666667)</f>
        <v>45868.66667</v>
      </c>
      <c r="H396" s="1">
        <f>IFERROR(__xludf.DUMMYFUNCTION("""COMPUTED_VALUE"""),1633.01)</f>
        <v>1633.01</v>
      </c>
      <c r="J396" s="2">
        <f>IFERROR(__xludf.DUMMYFUNCTION("""COMPUTED_VALUE"""),45868.66666666667)</f>
        <v>45868.66667</v>
      </c>
      <c r="K396" s="1">
        <f>IFERROR(__xludf.DUMMYFUNCTION("""COMPUTED_VALUE"""),1646.87)</f>
        <v>1646.87</v>
      </c>
      <c r="M396" s="2">
        <f>IFERROR(__xludf.DUMMYFUNCTION("""COMPUTED_VALUE"""),45868.66666666667)</f>
        <v>45868.66667</v>
      </c>
      <c r="N396" s="1">
        <f>IFERROR(__xludf.DUMMYFUNCTION("""COMPUTED_VALUE"""),2.1722048E7)</f>
        <v>21722048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IFERROR(__xludf.DUMMYFUNCTION("""COMPUTED_VALUE"""),1640.56)</f>
        <v>1640.56</v>
      </c>
      <c r="D397" s="2">
        <f>IFERROR(__xludf.DUMMYFUNCTION("""COMPUTED_VALUE"""),45869.66666666667)</f>
        <v>45869.66667</v>
      </c>
      <c r="E397" s="1">
        <f>IFERROR(__xludf.DUMMYFUNCTION("""COMPUTED_VALUE"""),1640.56)</f>
        <v>1640.56</v>
      </c>
      <c r="G397" s="2">
        <f>IFERROR(__xludf.DUMMYFUNCTION("""COMPUTED_VALUE"""),45869.66666666667)</f>
        <v>45869.66667</v>
      </c>
      <c r="H397" s="1">
        <f>IFERROR(__xludf.DUMMYFUNCTION("""COMPUTED_VALUE"""),1597.13)</f>
        <v>1597.13</v>
      </c>
      <c r="J397" s="2">
        <f>IFERROR(__xludf.DUMMYFUNCTION("""COMPUTED_VALUE"""),45869.66666666667)</f>
        <v>45869.66667</v>
      </c>
      <c r="K397" s="1">
        <f>IFERROR(__xludf.DUMMYFUNCTION("""COMPUTED_VALUE"""),1603.93)</f>
        <v>1603.93</v>
      </c>
      <c r="M397" s="2">
        <f>IFERROR(__xludf.DUMMYFUNCTION("""COMPUTED_VALUE"""),45869.66666666667)</f>
        <v>45869.66667</v>
      </c>
      <c r="N397" s="1">
        <f>IFERROR(__xludf.DUMMYFUNCTION("""COMPUTED_VALUE"""),2.5306769E7)</f>
        <v>25306769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IFERROR(__xludf.DUMMYFUNCTION("""COMPUTED_VALUE"""),1581.86)</f>
        <v>1581.86</v>
      </c>
      <c r="D398" s="2">
        <f>IFERROR(__xludf.DUMMYFUNCTION("""COMPUTED_VALUE"""),45870.66666666667)</f>
        <v>45870.66667</v>
      </c>
      <c r="E398" s="1">
        <f>IFERROR(__xludf.DUMMYFUNCTION("""COMPUTED_VALUE"""),1595.91)</f>
        <v>1595.91</v>
      </c>
      <c r="G398" s="2">
        <f>IFERROR(__xludf.DUMMYFUNCTION("""COMPUTED_VALUE"""),45870.66666666667)</f>
        <v>45870.66667</v>
      </c>
      <c r="H398" s="1">
        <f>IFERROR(__xludf.DUMMYFUNCTION("""COMPUTED_VALUE"""),1559.4)</f>
        <v>1559.4</v>
      </c>
      <c r="J398" s="2">
        <f>IFERROR(__xludf.DUMMYFUNCTION("""COMPUTED_VALUE"""),45870.66666666667)</f>
        <v>45870.66667</v>
      </c>
      <c r="K398" s="1">
        <f>IFERROR(__xludf.DUMMYFUNCTION("""COMPUTED_VALUE"""),1594.57)</f>
        <v>1594.57</v>
      </c>
      <c r="M398" s="2">
        <f>IFERROR(__xludf.DUMMYFUNCTION("""COMPUTED_VALUE"""),45870.66666666667)</f>
        <v>45870.66667</v>
      </c>
      <c r="N398" s="1">
        <f>IFERROR(__xludf.DUMMYFUNCTION("""COMPUTED_VALUE"""),2.4607249E7)</f>
        <v>24607249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IFERROR(__xludf.DUMMYFUNCTION("""COMPUTED_VALUE"""),1602.73)</f>
        <v>1602.73</v>
      </c>
      <c r="D399" s="2">
        <f>IFERROR(__xludf.DUMMYFUNCTION("""COMPUTED_VALUE"""),45873.66666666667)</f>
        <v>45873.66667</v>
      </c>
      <c r="E399" s="1">
        <f>IFERROR(__xludf.DUMMYFUNCTION("""COMPUTED_VALUE"""),1609.61)</f>
        <v>1609.61</v>
      </c>
      <c r="G399" s="2">
        <f>IFERROR(__xludf.DUMMYFUNCTION("""COMPUTED_VALUE"""),45873.66666666667)</f>
        <v>45873.66667</v>
      </c>
      <c r="H399" s="1">
        <f>IFERROR(__xludf.DUMMYFUNCTION("""COMPUTED_VALUE"""),1590.32)</f>
        <v>1590.32</v>
      </c>
      <c r="J399" s="2">
        <f>IFERROR(__xludf.DUMMYFUNCTION("""COMPUTED_VALUE"""),45873.66666666667)</f>
        <v>45873.66667</v>
      </c>
      <c r="K399" s="1">
        <f>IFERROR(__xludf.DUMMYFUNCTION("""COMPUTED_VALUE"""),1604.03)</f>
        <v>1604.03</v>
      </c>
      <c r="M399" s="2">
        <f>IFERROR(__xludf.DUMMYFUNCTION("""COMPUTED_VALUE"""),45873.66666666667)</f>
        <v>45873.66667</v>
      </c>
      <c r="N399" s="1">
        <f>IFERROR(__xludf.DUMMYFUNCTION("""COMPUTED_VALUE"""),1.4735012E7)</f>
        <v>14735012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IFERROR(__xludf.DUMMYFUNCTION("""COMPUTED_VALUE"""),1604.15)</f>
        <v>1604.15</v>
      </c>
      <c r="D400" s="2">
        <f>IFERROR(__xludf.DUMMYFUNCTION("""COMPUTED_VALUE"""),45874.66666666667)</f>
        <v>45874.66667</v>
      </c>
      <c r="E400" s="1">
        <f>IFERROR(__xludf.DUMMYFUNCTION("""COMPUTED_VALUE"""),1618.04)</f>
        <v>1618.04</v>
      </c>
      <c r="G400" s="2">
        <f>IFERROR(__xludf.DUMMYFUNCTION("""COMPUTED_VALUE"""),45874.66666666667)</f>
        <v>45874.66667</v>
      </c>
      <c r="H400" s="1">
        <f>IFERROR(__xludf.DUMMYFUNCTION("""COMPUTED_VALUE"""),1596.98)</f>
        <v>1596.98</v>
      </c>
      <c r="J400" s="2">
        <f>IFERROR(__xludf.DUMMYFUNCTION("""COMPUTED_VALUE"""),45874.66666666667)</f>
        <v>45874.66667</v>
      </c>
      <c r="K400" s="1">
        <f>IFERROR(__xludf.DUMMYFUNCTION("""COMPUTED_VALUE"""),1599.81)</f>
        <v>1599.81</v>
      </c>
      <c r="M400" s="2">
        <f>IFERROR(__xludf.DUMMYFUNCTION("""COMPUTED_VALUE"""),45874.66666666667)</f>
        <v>45874.66667</v>
      </c>
      <c r="N400" s="1">
        <f>IFERROR(__xludf.DUMMYFUNCTION("""COMPUTED_VALUE"""),1.1075587E7)</f>
        <v>11075587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IFERROR(__xludf.DUMMYFUNCTION("""COMPUTED_VALUE"""),1601.26)</f>
        <v>1601.26</v>
      </c>
      <c r="D401" s="2">
        <f>IFERROR(__xludf.DUMMYFUNCTION("""COMPUTED_VALUE"""),45875.66666666667)</f>
        <v>45875.66667</v>
      </c>
      <c r="E401" s="1">
        <f>IFERROR(__xludf.DUMMYFUNCTION("""COMPUTED_VALUE"""),1629.16)</f>
        <v>1629.16</v>
      </c>
      <c r="G401" s="2">
        <f>IFERROR(__xludf.DUMMYFUNCTION("""COMPUTED_VALUE"""),45875.66666666667)</f>
        <v>45875.66667</v>
      </c>
      <c r="H401" s="1">
        <f>IFERROR(__xludf.DUMMYFUNCTION("""COMPUTED_VALUE"""),1600.17)</f>
        <v>1600.17</v>
      </c>
      <c r="J401" s="2">
        <f>IFERROR(__xludf.DUMMYFUNCTION("""COMPUTED_VALUE"""),45875.66666666667)</f>
        <v>45875.66667</v>
      </c>
      <c r="K401" s="1">
        <f>IFERROR(__xludf.DUMMYFUNCTION("""COMPUTED_VALUE"""),1619.48)</f>
        <v>1619.48</v>
      </c>
      <c r="M401" s="2">
        <f>IFERROR(__xludf.DUMMYFUNCTION("""COMPUTED_VALUE"""),45875.66666666667)</f>
        <v>45875.66667</v>
      </c>
      <c r="N401" s="1">
        <f>IFERROR(__xludf.DUMMYFUNCTION("""COMPUTED_VALUE"""),1.3825314E7)</f>
        <v>13825314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IFERROR(__xludf.DUMMYFUNCTION("""COMPUTED_VALUE"""),1614.24)</f>
        <v>1614.24</v>
      </c>
      <c r="D402" s="2">
        <f>IFERROR(__xludf.DUMMYFUNCTION("""COMPUTED_VALUE"""),45876.66666666667)</f>
        <v>45876.66667</v>
      </c>
      <c r="E402" s="1">
        <f>IFERROR(__xludf.DUMMYFUNCTION("""COMPUTED_VALUE"""),1614.24)</f>
        <v>1614.24</v>
      </c>
      <c r="G402" s="2">
        <f>IFERROR(__xludf.DUMMYFUNCTION("""COMPUTED_VALUE"""),45876.66666666667)</f>
        <v>45876.66667</v>
      </c>
      <c r="H402" s="1">
        <f>IFERROR(__xludf.DUMMYFUNCTION("""COMPUTED_VALUE"""),1565.62)</f>
        <v>1565.62</v>
      </c>
      <c r="J402" s="2">
        <f>IFERROR(__xludf.DUMMYFUNCTION("""COMPUTED_VALUE"""),45876.66666666667)</f>
        <v>45876.66667</v>
      </c>
      <c r="K402" s="1">
        <f>IFERROR(__xludf.DUMMYFUNCTION("""COMPUTED_VALUE"""),1569.92)</f>
        <v>1569.92</v>
      </c>
      <c r="M402" s="2">
        <f>IFERROR(__xludf.DUMMYFUNCTION("""COMPUTED_VALUE"""),45876.66666666667)</f>
        <v>45876.66667</v>
      </c>
      <c r="N402" s="1">
        <f>IFERROR(__xludf.DUMMYFUNCTION("""COMPUTED_VALUE"""),3.044533E7)</f>
        <v>30445330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IFERROR(__xludf.DUMMYFUNCTION("""COMPUTED_VALUE"""),1567.43)</f>
        <v>1567.43</v>
      </c>
      <c r="D403" s="2">
        <f>IFERROR(__xludf.DUMMYFUNCTION("""COMPUTED_VALUE"""),45877.66666666667)</f>
        <v>45877.66667</v>
      </c>
      <c r="E403" s="1">
        <f>IFERROR(__xludf.DUMMYFUNCTION("""COMPUTED_VALUE"""),1581.86)</f>
        <v>1581.86</v>
      </c>
      <c r="G403" s="2">
        <f>IFERROR(__xludf.DUMMYFUNCTION("""COMPUTED_VALUE"""),45877.66666666667)</f>
        <v>45877.66667</v>
      </c>
      <c r="H403" s="1">
        <f>IFERROR(__xludf.DUMMYFUNCTION("""COMPUTED_VALUE"""),1551.29)</f>
        <v>1551.29</v>
      </c>
      <c r="J403" s="2">
        <f>IFERROR(__xludf.DUMMYFUNCTION("""COMPUTED_VALUE"""),45877.66666666667)</f>
        <v>45877.66667</v>
      </c>
      <c r="K403" s="1">
        <f>IFERROR(__xludf.DUMMYFUNCTION("""COMPUTED_VALUE"""),1567.47)</f>
        <v>1567.47</v>
      </c>
      <c r="M403" s="2">
        <f>IFERROR(__xludf.DUMMYFUNCTION("""COMPUTED_VALUE"""),45877.66666666667)</f>
        <v>45877.66667</v>
      </c>
      <c r="N403" s="1">
        <f>IFERROR(__xludf.DUMMYFUNCTION("""COMPUTED_VALUE"""),1.7784087E7)</f>
        <v>17784087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IFERROR(__xludf.DUMMYFUNCTION("""COMPUTED_VALUE"""),1571.65)</f>
        <v>1571.65</v>
      </c>
      <c r="D404" s="2">
        <f>IFERROR(__xludf.DUMMYFUNCTION("""COMPUTED_VALUE"""),45880.66666666667)</f>
        <v>45880.66667</v>
      </c>
      <c r="E404" s="1">
        <f>IFERROR(__xludf.DUMMYFUNCTION("""COMPUTED_VALUE"""),1578.73)</f>
        <v>1578.73</v>
      </c>
      <c r="G404" s="2">
        <f>IFERROR(__xludf.DUMMYFUNCTION("""COMPUTED_VALUE"""),45880.66666666667)</f>
        <v>45880.66667</v>
      </c>
      <c r="H404" s="1">
        <f>IFERROR(__xludf.DUMMYFUNCTION("""COMPUTED_VALUE"""),1545.85)</f>
        <v>1545.85</v>
      </c>
      <c r="J404" s="2">
        <f>IFERROR(__xludf.DUMMYFUNCTION("""COMPUTED_VALUE"""),45880.66666666667)</f>
        <v>45880.66667</v>
      </c>
      <c r="K404" s="1">
        <f>IFERROR(__xludf.DUMMYFUNCTION("""COMPUTED_VALUE"""),1563.16)</f>
        <v>1563.16</v>
      </c>
      <c r="M404" s="2">
        <f>IFERROR(__xludf.DUMMYFUNCTION("""COMPUTED_VALUE"""),45880.66666666667)</f>
        <v>45880.66667</v>
      </c>
      <c r="N404" s="1">
        <f>IFERROR(__xludf.DUMMYFUNCTION("""COMPUTED_VALUE"""),1.4051935E7)</f>
        <v>14051935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IFERROR(__xludf.DUMMYFUNCTION("""COMPUTED_VALUE"""),1578.72)</f>
        <v>1578.72</v>
      </c>
      <c r="D405" s="2">
        <f>IFERROR(__xludf.DUMMYFUNCTION("""COMPUTED_VALUE"""),45881.66666666667)</f>
        <v>45881.66667</v>
      </c>
      <c r="E405" s="1">
        <f>IFERROR(__xludf.DUMMYFUNCTION("""COMPUTED_VALUE"""),1597.36)</f>
        <v>1597.36</v>
      </c>
      <c r="G405" s="2">
        <f>IFERROR(__xludf.DUMMYFUNCTION("""COMPUTED_VALUE"""),45881.66666666667)</f>
        <v>45881.66667</v>
      </c>
      <c r="H405" s="1">
        <f>IFERROR(__xludf.DUMMYFUNCTION("""COMPUTED_VALUE"""),1569.11)</f>
        <v>1569.11</v>
      </c>
      <c r="J405" s="2">
        <f>IFERROR(__xludf.DUMMYFUNCTION("""COMPUTED_VALUE"""),45881.66666666667)</f>
        <v>45881.66667</v>
      </c>
      <c r="K405" s="1">
        <f>IFERROR(__xludf.DUMMYFUNCTION("""COMPUTED_VALUE"""),1585.02)</f>
        <v>1585.02</v>
      </c>
      <c r="M405" s="2">
        <f>IFERROR(__xludf.DUMMYFUNCTION("""COMPUTED_VALUE"""),45881.66666666667)</f>
        <v>45881.66667</v>
      </c>
      <c r="N405" s="1">
        <f>IFERROR(__xludf.DUMMYFUNCTION("""COMPUTED_VALUE"""),1.439271E7)</f>
        <v>14392710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IFERROR(__xludf.DUMMYFUNCTION("""COMPUTED_VALUE"""),1595.77)</f>
        <v>1595.77</v>
      </c>
      <c r="D406" s="2">
        <f>IFERROR(__xludf.DUMMYFUNCTION("""COMPUTED_VALUE"""),45882.66666666667)</f>
        <v>45882.66667</v>
      </c>
      <c r="E406" s="1">
        <f>IFERROR(__xludf.DUMMYFUNCTION("""COMPUTED_VALUE"""),1639.47)</f>
        <v>1639.47</v>
      </c>
      <c r="G406" s="2">
        <f>IFERROR(__xludf.DUMMYFUNCTION("""COMPUTED_VALUE"""),45882.66666666667)</f>
        <v>45882.66667</v>
      </c>
      <c r="H406" s="1">
        <f>IFERROR(__xludf.DUMMYFUNCTION("""COMPUTED_VALUE"""),1591.56)</f>
        <v>1591.56</v>
      </c>
      <c r="J406" s="2">
        <f>IFERROR(__xludf.DUMMYFUNCTION("""COMPUTED_VALUE"""),45882.66666666667)</f>
        <v>45882.66667</v>
      </c>
      <c r="K406" s="1">
        <f>IFERROR(__xludf.DUMMYFUNCTION("""COMPUTED_VALUE"""),1631.93)</f>
        <v>1631.93</v>
      </c>
      <c r="M406" s="2">
        <f>IFERROR(__xludf.DUMMYFUNCTION("""COMPUTED_VALUE"""),45882.66666666667)</f>
        <v>45882.66667</v>
      </c>
      <c r="N406" s="1">
        <f>IFERROR(__xludf.DUMMYFUNCTION("""COMPUTED_VALUE"""),2.3050228E7)</f>
        <v>23050228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IFERROR(__xludf.DUMMYFUNCTION("""COMPUTED_VALUE"""),1625.79)</f>
        <v>1625.79</v>
      </c>
      <c r="D407" s="2">
        <f>IFERROR(__xludf.DUMMYFUNCTION("""COMPUTED_VALUE"""),45883.66666666667)</f>
        <v>45883.66667</v>
      </c>
      <c r="E407" s="1">
        <f>IFERROR(__xludf.DUMMYFUNCTION("""COMPUTED_VALUE"""),1625.79)</f>
        <v>1625.79</v>
      </c>
      <c r="G407" s="2">
        <f>IFERROR(__xludf.DUMMYFUNCTION("""COMPUTED_VALUE"""),45883.66666666667)</f>
        <v>45883.66667</v>
      </c>
      <c r="H407" s="1">
        <f>IFERROR(__xludf.DUMMYFUNCTION("""COMPUTED_VALUE"""),1595.96)</f>
        <v>1595.96</v>
      </c>
      <c r="J407" s="2">
        <f>IFERROR(__xludf.DUMMYFUNCTION("""COMPUTED_VALUE"""),45883.66666666667)</f>
        <v>45883.66667</v>
      </c>
      <c r="K407" s="1">
        <f>IFERROR(__xludf.DUMMYFUNCTION("""COMPUTED_VALUE"""),1614.02)</f>
        <v>1614.02</v>
      </c>
      <c r="M407" s="2">
        <f>IFERROR(__xludf.DUMMYFUNCTION("""COMPUTED_VALUE"""),45883.66666666667)</f>
        <v>45883.66667</v>
      </c>
      <c r="N407" s="1">
        <f>IFERROR(__xludf.DUMMYFUNCTION("""COMPUTED_VALUE"""),1.6000433E7)</f>
        <v>16000433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IFERROR(__xludf.DUMMYFUNCTION("""COMPUTED_VALUE"""),1615.26)</f>
        <v>1615.26</v>
      </c>
      <c r="D408" s="2">
        <f>IFERROR(__xludf.DUMMYFUNCTION("""COMPUTED_VALUE"""),45884.66666666667)</f>
        <v>45884.66667</v>
      </c>
      <c r="E408" s="1">
        <f>IFERROR(__xludf.DUMMYFUNCTION("""COMPUTED_VALUE"""),1632.61)</f>
        <v>1632.61</v>
      </c>
      <c r="G408" s="2">
        <f>IFERROR(__xludf.DUMMYFUNCTION("""COMPUTED_VALUE"""),45884.66666666667)</f>
        <v>45884.66667</v>
      </c>
      <c r="H408" s="1">
        <f>IFERROR(__xludf.DUMMYFUNCTION("""COMPUTED_VALUE"""),1608.15)</f>
        <v>1608.15</v>
      </c>
      <c r="J408" s="2">
        <f>IFERROR(__xludf.DUMMYFUNCTION("""COMPUTED_VALUE"""),45884.66666666667)</f>
        <v>45884.66667</v>
      </c>
      <c r="K408" s="1">
        <f>IFERROR(__xludf.DUMMYFUNCTION("""COMPUTED_VALUE"""),1621.92)</f>
        <v>1621.92</v>
      </c>
      <c r="M408" s="2">
        <f>IFERROR(__xludf.DUMMYFUNCTION("""COMPUTED_VALUE"""),45884.66666666667)</f>
        <v>45884.66667</v>
      </c>
      <c r="N408" s="1">
        <f>IFERROR(__xludf.DUMMYFUNCTION("""COMPUTED_VALUE"""),1.8874254E7)</f>
        <v>18874254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IFERROR(__xludf.DUMMYFUNCTION("""COMPUTED_VALUE"""),1622.16)</f>
        <v>1622.16</v>
      </c>
      <c r="D409" s="2">
        <f>IFERROR(__xludf.DUMMYFUNCTION("""COMPUTED_VALUE"""),45887.66666666667)</f>
        <v>45887.66667</v>
      </c>
      <c r="E409" s="1">
        <f>IFERROR(__xludf.DUMMYFUNCTION("""COMPUTED_VALUE"""),1648.65)</f>
        <v>1648.65</v>
      </c>
      <c r="G409" s="2">
        <f>IFERROR(__xludf.DUMMYFUNCTION("""COMPUTED_VALUE"""),45887.66666666667)</f>
        <v>45887.66667</v>
      </c>
      <c r="H409" s="1">
        <f>IFERROR(__xludf.DUMMYFUNCTION("""COMPUTED_VALUE"""),1620.51)</f>
        <v>1620.51</v>
      </c>
      <c r="J409" s="2">
        <f>IFERROR(__xludf.DUMMYFUNCTION("""COMPUTED_VALUE"""),45887.66666666667)</f>
        <v>45887.66667</v>
      </c>
      <c r="K409" s="1">
        <f>IFERROR(__xludf.DUMMYFUNCTION("""COMPUTED_VALUE"""),1633.34)</f>
        <v>1633.34</v>
      </c>
      <c r="M409" s="2">
        <f>IFERROR(__xludf.DUMMYFUNCTION("""COMPUTED_VALUE"""),45887.66666666667)</f>
        <v>45887.66667</v>
      </c>
      <c r="N409" s="1">
        <f>IFERROR(__xludf.DUMMYFUNCTION("""COMPUTED_VALUE"""),1.9125247E7)</f>
        <v>19125247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IFERROR(__xludf.DUMMYFUNCTION("""COMPUTED_VALUE"""),1634.64)</f>
        <v>1634.64</v>
      </c>
      <c r="D410" s="2">
        <f>IFERROR(__xludf.DUMMYFUNCTION("""COMPUTED_VALUE"""),45888.66666666667)</f>
        <v>45888.66667</v>
      </c>
      <c r="E410" s="1">
        <f>IFERROR(__xludf.DUMMYFUNCTION("""COMPUTED_VALUE"""),1658.44)</f>
        <v>1658.44</v>
      </c>
      <c r="G410" s="2">
        <f>IFERROR(__xludf.DUMMYFUNCTION("""COMPUTED_VALUE"""),45888.66666666667)</f>
        <v>45888.66667</v>
      </c>
      <c r="H410" s="1">
        <f>IFERROR(__xludf.DUMMYFUNCTION("""COMPUTED_VALUE"""),1621.04)</f>
        <v>1621.04</v>
      </c>
      <c r="J410" s="2">
        <f>IFERROR(__xludf.DUMMYFUNCTION("""COMPUTED_VALUE"""),45888.66666666667)</f>
        <v>45888.66667</v>
      </c>
      <c r="K410" s="1">
        <f>IFERROR(__xludf.DUMMYFUNCTION("""COMPUTED_VALUE"""),1624.85)</f>
        <v>1624.85</v>
      </c>
      <c r="M410" s="2">
        <f>IFERROR(__xludf.DUMMYFUNCTION("""COMPUTED_VALUE"""),45888.66666666667)</f>
        <v>45888.66667</v>
      </c>
      <c r="N410" s="1">
        <f>IFERROR(__xludf.DUMMYFUNCTION("""COMPUTED_VALUE"""),1.6120338E7)</f>
        <v>16120338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IFERROR(__xludf.DUMMYFUNCTION("""COMPUTED_VALUE"""),1623.55)</f>
        <v>1623.55</v>
      </c>
      <c r="D411" s="2">
        <f>IFERROR(__xludf.DUMMYFUNCTION("""COMPUTED_VALUE"""),45889.66666666667)</f>
        <v>45889.66667</v>
      </c>
      <c r="E411" s="1">
        <f>IFERROR(__xludf.DUMMYFUNCTION("""COMPUTED_VALUE"""),1635.36)</f>
        <v>1635.36</v>
      </c>
      <c r="G411" s="2">
        <f>IFERROR(__xludf.DUMMYFUNCTION("""COMPUTED_VALUE"""),45889.66666666667)</f>
        <v>45889.66667</v>
      </c>
      <c r="H411" s="1">
        <f>IFERROR(__xludf.DUMMYFUNCTION("""COMPUTED_VALUE"""),1610.23)</f>
        <v>1610.23</v>
      </c>
      <c r="J411" s="2">
        <f>IFERROR(__xludf.DUMMYFUNCTION("""COMPUTED_VALUE"""),45889.66666666667)</f>
        <v>45889.66667</v>
      </c>
      <c r="K411" s="1">
        <f>IFERROR(__xludf.DUMMYFUNCTION("""COMPUTED_VALUE"""),1611.87)</f>
        <v>1611.87</v>
      </c>
      <c r="M411" s="2">
        <f>IFERROR(__xludf.DUMMYFUNCTION("""COMPUTED_VALUE"""),45889.66666666667)</f>
        <v>45889.66667</v>
      </c>
      <c r="N411" s="1">
        <f>IFERROR(__xludf.DUMMYFUNCTION("""COMPUTED_VALUE"""),1.3656561E7)</f>
        <v>13656561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IFERROR(__xludf.DUMMYFUNCTION("""COMPUTED_VALUE"""),1601.61)</f>
        <v>1601.61</v>
      </c>
      <c r="D412" s="2">
        <f>IFERROR(__xludf.DUMMYFUNCTION("""COMPUTED_VALUE"""),45890.66666666667)</f>
        <v>45890.66667</v>
      </c>
      <c r="E412" s="1">
        <f>IFERROR(__xludf.DUMMYFUNCTION("""COMPUTED_VALUE"""),1612.72)</f>
        <v>1612.72</v>
      </c>
      <c r="G412" s="2">
        <f>IFERROR(__xludf.DUMMYFUNCTION("""COMPUTED_VALUE"""),45890.66666666667)</f>
        <v>45890.66667</v>
      </c>
      <c r="H412" s="1">
        <f>IFERROR(__xludf.DUMMYFUNCTION("""COMPUTED_VALUE"""),1592.13)</f>
        <v>1592.13</v>
      </c>
      <c r="J412" s="2">
        <f>IFERROR(__xludf.DUMMYFUNCTION("""COMPUTED_VALUE"""),45890.66666666667)</f>
        <v>45890.66667</v>
      </c>
      <c r="K412" s="1">
        <f>IFERROR(__xludf.DUMMYFUNCTION("""COMPUTED_VALUE"""),1612.17)</f>
        <v>1612.17</v>
      </c>
      <c r="M412" s="2">
        <f>IFERROR(__xludf.DUMMYFUNCTION("""COMPUTED_VALUE"""),45890.66666666667)</f>
        <v>45890.66667</v>
      </c>
      <c r="N412" s="1">
        <f>IFERROR(__xludf.DUMMYFUNCTION("""COMPUTED_VALUE"""),1.1107043E7)</f>
        <v>11107043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IFERROR(__xludf.DUMMYFUNCTION("""COMPUTED_VALUE"""),1613.44)</f>
        <v>1613.44</v>
      </c>
      <c r="D413" s="2">
        <f>IFERROR(__xludf.DUMMYFUNCTION("""COMPUTED_VALUE"""),45891.66666666667)</f>
        <v>45891.66667</v>
      </c>
      <c r="E413" s="1">
        <f>IFERROR(__xludf.DUMMYFUNCTION("""COMPUTED_VALUE"""),1667.87)</f>
        <v>1667.87</v>
      </c>
      <c r="G413" s="2">
        <f>IFERROR(__xludf.DUMMYFUNCTION("""COMPUTED_VALUE"""),45891.66666666667)</f>
        <v>45891.66667</v>
      </c>
      <c r="H413" s="1">
        <f>IFERROR(__xludf.DUMMYFUNCTION("""COMPUTED_VALUE"""),1613.44)</f>
        <v>1613.44</v>
      </c>
      <c r="J413" s="2">
        <f>IFERROR(__xludf.DUMMYFUNCTION("""COMPUTED_VALUE"""),45891.66666666667)</f>
        <v>45891.66667</v>
      </c>
      <c r="K413" s="1">
        <f>IFERROR(__xludf.DUMMYFUNCTION("""COMPUTED_VALUE"""),1658.62)</f>
        <v>1658.62</v>
      </c>
      <c r="M413" s="2">
        <f>IFERROR(__xludf.DUMMYFUNCTION("""COMPUTED_VALUE"""),45891.66666666667)</f>
        <v>45891.66667</v>
      </c>
      <c r="N413" s="1">
        <f>IFERROR(__xludf.DUMMYFUNCTION("""COMPUTED_VALUE"""),1.7750416E7)</f>
        <v>17750416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IFERROR(__xludf.DUMMYFUNCTION("""COMPUTED_VALUE"""),1658.16)</f>
        <v>1658.16</v>
      </c>
      <c r="D414" s="2">
        <f>IFERROR(__xludf.DUMMYFUNCTION("""COMPUTED_VALUE"""),45894.66666666667)</f>
        <v>45894.66667</v>
      </c>
      <c r="E414" s="1">
        <f>IFERROR(__xludf.DUMMYFUNCTION("""COMPUTED_VALUE"""),1694.55)</f>
        <v>1694.55</v>
      </c>
      <c r="G414" s="2">
        <f>IFERROR(__xludf.DUMMYFUNCTION("""COMPUTED_VALUE"""),45894.66666666667)</f>
        <v>45894.66667</v>
      </c>
      <c r="H414" s="1">
        <f>IFERROR(__xludf.DUMMYFUNCTION("""COMPUTED_VALUE"""),1658.16)</f>
        <v>1658.16</v>
      </c>
      <c r="J414" s="2">
        <f>IFERROR(__xludf.DUMMYFUNCTION("""COMPUTED_VALUE"""),45894.66666666667)</f>
        <v>45894.66667</v>
      </c>
      <c r="K414" s="1">
        <f>IFERROR(__xludf.DUMMYFUNCTION("""COMPUTED_VALUE"""),1679.18)</f>
        <v>1679.18</v>
      </c>
      <c r="M414" s="2">
        <f>IFERROR(__xludf.DUMMYFUNCTION("""COMPUTED_VALUE"""),45894.66666666667)</f>
        <v>45894.66667</v>
      </c>
      <c r="N414" s="1">
        <f>IFERROR(__xludf.DUMMYFUNCTION("""COMPUTED_VALUE"""),1.8626028E7)</f>
        <v>18626028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IFERROR(__xludf.DUMMYFUNCTION("""COMPUTED_VALUE"""),1677.64)</f>
        <v>1677.64</v>
      </c>
      <c r="D415" s="2">
        <f>IFERROR(__xludf.DUMMYFUNCTION("""COMPUTED_VALUE"""),45895.66666666667)</f>
        <v>45895.66667</v>
      </c>
      <c r="E415" s="1">
        <f>IFERROR(__xludf.DUMMYFUNCTION("""COMPUTED_VALUE"""),1686.48)</f>
        <v>1686.48</v>
      </c>
      <c r="G415" s="2">
        <f>IFERROR(__xludf.DUMMYFUNCTION("""COMPUTED_VALUE"""),45895.66666666667)</f>
        <v>45895.66667</v>
      </c>
      <c r="H415" s="1">
        <f>IFERROR(__xludf.DUMMYFUNCTION("""COMPUTED_VALUE"""),1665.99)</f>
        <v>1665.99</v>
      </c>
      <c r="J415" s="2">
        <f>IFERROR(__xludf.DUMMYFUNCTION("""COMPUTED_VALUE"""),45895.66666666667)</f>
        <v>45895.66667</v>
      </c>
      <c r="K415" s="1">
        <f>IFERROR(__xludf.DUMMYFUNCTION("""COMPUTED_VALUE"""),1671.64)</f>
        <v>1671.64</v>
      </c>
      <c r="M415" s="2">
        <f>IFERROR(__xludf.DUMMYFUNCTION("""COMPUTED_VALUE"""),45895.66666666667)</f>
        <v>45895.66667</v>
      </c>
      <c r="N415" s="1">
        <f>IFERROR(__xludf.DUMMYFUNCTION("""COMPUTED_VALUE"""),1.4044501E7)</f>
        <v>14044501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IFERROR(__xludf.DUMMYFUNCTION("""COMPUTED_VALUE"""),1671.52)</f>
        <v>1671.52</v>
      </c>
      <c r="D416" s="2">
        <f>IFERROR(__xludf.DUMMYFUNCTION("""COMPUTED_VALUE"""),45896.66666666667)</f>
        <v>45896.66667</v>
      </c>
      <c r="E416" s="1">
        <f>IFERROR(__xludf.DUMMYFUNCTION("""COMPUTED_VALUE"""),1687.33)</f>
        <v>1687.33</v>
      </c>
      <c r="G416" s="2">
        <f>IFERROR(__xludf.DUMMYFUNCTION("""COMPUTED_VALUE"""),45896.66666666667)</f>
        <v>45896.66667</v>
      </c>
      <c r="H416" s="1">
        <f>IFERROR(__xludf.DUMMYFUNCTION("""COMPUTED_VALUE"""),1660.59)</f>
        <v>1660.59</v>
      </c>
      <c r="J416" s="2">
        <f>IFERROR(__xludf.DUMMYFUNCTION("""COMPUTED_VALUE"""),45896.66666666667)</f>
        <v>45896.66667</v>
      </c>
      <c r="K416" s="1">
        <f>IFERROR(__xludf.DUMMYFUNCTION("""COMPUTED_VALUE"""),1669.36)</f>
        <v>1669.36</v>
      </c>
      <c r="M416" s="2">
        <f>IFERROR(__xludf.DUMMYFUNCTION("""COMPUTED_VALUE"""),45896.66666666667)</f>
        <v>45896.66667</v>
      </c>
      <c r="N416" s="1">
        <f>IFERROR(__xludf.DUMMYFUNCTION("""COMPUTED_VALUE"""),1.8347576E7)</f>
        <v>18347576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IFERROR(__xludf.DUMMYFUNCTION("""COMPUTED_VALUE"""),1670.42)</f>
        <v>1670.42</v>
      </c>
      <c r="D417" s="2">
        <f>IFERROR(__xludf.DUMMYFUNCTION("""COMPUTED_VALUE"""),45897.66666666667)</f>
        <v>45897.66667</v>
      </c>
      <c r="E417" s="1">
        <f>IFERROR(__xludf.DUMMYFUNCTION("""COMPUTED_VALUE"""),1680.91)</f>
        <v>1680.91</v>
      </c>
      <c r="G417" s="2">
        <f>IFERROR(__xludf.DUMMYFUNCTION("""COMPUTED_VALUE"""),45897.66666666667)</f>
        <v>45897.66667</v>
      </c>
      <c r="H417" s="1">
        <f>IFERROR(__xludf.DUMMYFUNCTION("""COMPUTED_VALUE"""),1663.05)</f>
        <v>1663.05</v>
      </c>
      <c r="J417" s="2">
        <f>IFERROR(__xludf.DUMMYFUNCTION("""COMPUTED_VALUE"""),45897.66666666667)</f>
        <v>45897.66667</v>
      </c>
      <c r="K417" s="1">
        <f>IFERROR(__xludf.DUMMYFUNCTION("""COMPUTED_VALUE"""),1669.84)</f>
        <v>1669.84</v>
      </c>
      <c r="M417" s="2">
        <f>IFERROR(__xludf.DUMMYFUNCTION("""COMPUTED_VALUE"""),45897.66666666667)</f>
        <v>45897.66667</v>
      </c>
      <c r="N417" s="1">
        <f>IFERROR(__xludf.DUMMYFUNCTION("""COMPUTED_VALUE"""),1.2831758E7)</f>
        <v>12831758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IFERROR(__xludf.DUMMYFUNCTION("""COMPUTED_VALUE"""),1667.79)</f>
        <v>1667.79</v>
      </c>
      <c r="D418" s="2">
        <f>IFERROR(__xludf.DUMMYFUNCTION("""COMPUTED_VALUE"""),45898.66666666667)</f>
        <v>45898.66667</v>
      </c>
      <c r="E418" s="1">
        <f>IFERROR(__xludf.DUMMYFUNCTION("""COMPUTED_VALUE"""),1696.54)</f>
        <v>1696.54</v>
      </c>
      <c r="G418" s="2">
        <f>IFERROR(__xludf.DUMMYFUNCTION("""COMPUTED_VALUE"""),45898.66666666667)</f>
        <v>45898.66667</v>
      </c>
      <c r="H418" s="1">
        <f>IFERROR(__xludf.DUMMYFUNCTION("""COMPUTED_VALUE"""),1658.86)</f>
        <v>1658.86</v>
      </c>
      <c r="J418" s="2">
        <f>IFERROR(__xludf.DUMMYFUNCTION("""COMPUTED_VALUE"""),45898.66666666667)</f>
        <v>45898.66667</v>
      </c>
      <c r="K418" s="1">
        <f>IFERROR(__xludf.DUMMYFUNCTION("""COMPUTED_VALUE"""),1664.8)</f>
        <v>1664.8</v>
      </c>
      <c r="M418" s="2">
        <f>IFERROR(__xludf.DUMMYFUNCTION("""COMPUTED_VALUE"""),45898.66666666667)</f>
        <v>45898.66667</v>
      </c>
      <c r="N418" s="1">
        <f>IFERROR(__xludf.DUMMYFUNCTION("""COMPUTED_VALUE"""),2.2530218E7)</f>
        <v>22530218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IFERROR(__xludf.DUMMYFUNCTION("""COMPUTED_VALUE"""),1663.24)</f>
        <v>1663.24</v>
      </c>
      <c r="D419" s="2">
        <f>IFERROR(__xludf.DUMMYFUNCTION("""COMPUTED_VALUE"""),45902.66666666667)</f>
        <v>45902.66667</v>
      </c>
      <c r="E419" s="1">
        <f>IFERROR(__xludf.DUMMYFUNCTION("""COMPUTED_VALUE"""),1663.24)</f>
        <v>1663.24</v>
      </c>
      <c r="G419" s="2">
        <f>IFERROR(__xludf.DUMMYFUNCTION("""COMPUTED_VALUE"""),45902.66666666667)</f>
        <v>45902.66667</v>
      </c>
      <c r="H419" s="1">
        <f>IFERROR(__xludf.DUMMYFUNCTION("""COMPUTED_VALUE"""),1619.78)</f>
        <v>1619.78</v>
      </c>
      <c r="J419" s="2">
        <f>IFERROR(__xludf.DUMMYFUNCTION("""COMPUTED_VALUE"""),45902.66666666667)</f>
        <v>45902.66667</v>
      </c>
      <c r="K419" s="1">
        <f>IFERROR(__xludf.DUMMYFUNCTION("""COMPUTED_VALUE"""),1624.7)</f>
        <v>1624.7</v>
      </c>
      <c r="M419" s="2">
        <f>IFERROR(__xludf.DUMMYFUNCTION("""COMPUTED_VALUE"""),45902.66666666667)</f>
        <v>45902.66667</v>
      </c>
      <c r="N419" s="1">
        <f>IFERROR(__xludf.DUMMYFUNCTION("""COMPUTED_VALUE"""),2.3076911E7)</f>
        <v>23076911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IFERROR(__xludf.DUMMYFUNCTION("""COMPUTED_VALUE"""),1627.05)</f>
        <v>1627.05</v>
      </c>
      <c r="D420" s="2">
        <f>IFERROR(__xludf.DUMMYFUNCTION("""COMPUTED_VALUE"""),45903.66666666667)</f>
        <v>45903.66667</v>
      </c>
      <c r="E420" s="1">
        <f>IFERROR(__xludf.DUMMYFUNCTION("""COMPUTED_VALUE"""),1642.99)</f>
        <v>1642.99</v>
      </c>
      <c r="G420" s="2">
        <f>IFERROR(__xludf.DUMMYFUNCTION("""COMPUTED_VALUE"""),45903.66666666667)</f>
        <v>45903.66667</v>
      </c>
      <c r="H420" s="1">
        <f>IFERROR(__xludf.DUMMYFUNCTION("""COMPUTED_VALUE"""),1620.2)</f>
        <v>1620.2</v>
      </c>
      <c r="J420" s="2">
        <f>IFERROR(__xludf.DUMMYFUNCTION("""COMPUTED_VALUE"""),45903.66666666667)</f>
        <v>45903.66667</v>
      </c>
      <c r="K420" s="1">
        <f>IFERROR(__xludf.DUMMYFUNCTION("""COMPUTED_VALUE"""),1630.87)</f>
        <v>1630.87</v>
      </c>
      <c r="M420" s="2">
        <f>IFERROR(__xludf.DUMMYFUNCTION("""COMPUTED_VALUE"""),45903.66666666667)</f>
        <v>45903.66667</v>
      </c>
      <c r="N420" s="1">
        <f>IFERROR(__xludf.DUMMYFUNCTION("""COMPUTED_VALUE"""),1.6424439E7)</f>
        <v>16424439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IFERROR(__xludf.DUMMYFUNCTION("""COMPUTED_VALUE"""),1629.56)</f>
        <v>1629.56</v>
      </c>
      <c r="D421" s="2">
        <f>IFERROR(__xludf.DUMMYFUNCTION("""COMPUTED_VALUE"""),45904.66666666667)</f>
        <v>45904.66667</v>
      </c>
      <c r="E421" s="1">
        <f>IFERROR(__xludf.DUMMYFUNCTION("""COMPUTED_VALUE"""),1649.76)</f>
        <v>1649.76</v>
      </c>
      <c r="G421" s="2">
        <f>IFERROR(__xludf.DUMMYFUNCTION("""COMPUTED_VALUE"""),45904.66666666667)</f>
        <v>45904.66667</v>
      </c>
      <c r="H421" s="1">
        <f>IFERROR(__xludf.DUMMYFUNCTION("""COMPUTED_VALUE"""),1627.69)</f>
        <v>1627.69</v>
      </c>
      <c r="J421" s="2">
        <f>IFERROR(__xludf.DUMMYFUNCTION("""COMPUTED_VALUE"""),45904.66666666667)</f>
        <v>45904.66667</v>
      </c>
      <c r="K421" s="1">
        <f>IFERROR(__xludf.DUMMYFUNCTION("""COMPUTED_VALUE"""),1642.92)</f>
        <v>1642.92</v>
      </c>
      <c r="M421" s="2">
        <f>IFERROR(__xludf.DUMMYFUNCTION("""COMPUTED_VALUE"""),45904.66666666667)</f>
        <v>45904.66667</v>
      </c>
      <c r="N421" s="1">
        <f>IFERROR(__xludf.DUMMYFUNCTION("""COMPUTED_VALUE"""),1.9291558E7)</f>
        <v>19291558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IFERROR(__xludf.DUMMYFUNCTION("""COMPUTED_VALUE"""),1632.5)</f>
        <v>1632.5</v>
      </c>
      <c r="D422" s="2">
        <f>IFERROR(__xludf.DUMMYFUNCTION("""COMPUTED_VALUE"""),45905.66666666667)</f>
        <v>45905.66667</v>
      </c>
      <c r="E422" s="1">
        <f>IFERROR(__xludf.DUMMYFUNCTION("""COMPUTED_VALUE"""),1645.06)</f>
        <v>1645.06</v>
      </c>
      <c r="G422" s="2">
        <f>IFERROR(__xludf.DUMMYFUNCTION("""COMPUTED_VALUE"""),45905.66666666667)</f>
        <v>45905.66667</v>
      </c>
      <c r="H422" s="1">
        <f>IFERROR(__xludf.DUMMYFUNCTION("""COMPUTED_VALUE"""),1606.94)</f>
        <v>1606.94</v>
      </c>
      <c r="J422" s="2">
        <f>IFERROR(__xludf.DUMMYFUNCTION("""COMPUTED_VALUE"""),45905.66666666667)</f>
        <v>45905.66667</v>
      </c>
      <c r="K422" s="1">
        <f>IFERROR(__xludf.DUMMYFUNCTION("""COMPUTED_VALUE"""),1610.63)</f>
        <v>1610.63</v>
      </c>
      <c r="M422" s="2">
        <f>IFERROR(__xludf.DUMMYFUNCTION("""COMPUTED_VALUE"""),45905.66666666667)</f>
        <v>45905.66667</v>
      </c>
      <c r="N422" s="1">
        <f>IFERROR(__xludf.DUMMYFUNCTION("""COMPUTED_VALUE"""),2.0168983E7)</f>
        <v>20168983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IFERROR(__xludf.DUMMYFUNCTION("""COMPUTED_VALUE"""),1607.81)</f>
        <v>1607.81</v>
      </c>
      <c r="D423" s="2">
        <f>IFERROR(__xludf.DUMMYFUNCTION("""COMPUTED_VALUE"""),45908.66666666667)</f>
        <v>45908.66667</v>
      </c>
      <c r="E423" s="1">
        <f>IFERROR(__xludf.DUMMYFUNCTION("""COMPUTED_VALUE"""),1618.56)</f>
        <v>1618.56</v>
      </c>
      <c r="G423" s="2">
        <f>IFERROR(__xludf.DUMMYFUNCTION("""COMPUTED_VALUE"""),45908.66666666667)</f>
        <v>45908.66667</v>
      </c>
      <c r="H423" s="1">
        <f>IFERROR(__xludf.DUMMYFUNCTION("""COMPUTED_VALUE"""),1601.73)</f>
        <v>1601.73</v>
      </c>
      <c r="J423" s="2">
        <f>IFERROR(__xludf.DUMMYFUNCTION("""COMPUTED_VALUE"""),45908.66666666667)</f>
        <v>45908.66667</v>
      </c>
      <c r="K423" s="1">
        <f>IFERROR(__xludf.DUMMYFUNCTION("""COMPUTED_VALUE"""),1608.42)</f>
        <v>1608.42</v>
      </c>
      <c r="M423" s="2">
        <f>IFERROR(__xludf.DUMMYFUNCTION("""COMPUTED_VALUE"""),45908.66666666667)</f>
        <v>45908.66667</v>
      </c>
      <c r="N423" s="1">
        <f>IFERROR(__xludf.DUMMYFUNCTION("""COMPUTED_VALUE"""),1.9457235E7)</f>
        <v>19457235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IFERROR(__xludf.DUMMYFUNCTION("""COMPUTED_VALUE"""),1606.76)</f>
        <v>1606.76</v>
      </c>
      <c r="D424" s="2">
        <f>IFERROR(__xludf.DUMMYFUNCTION("""COMPUTED_VALUE"""),45909.66666666667)</f>
        <v>45909.66667</v>
      </c>
      <c r="E424" s="1">
        <f>IFERROR(__xludf.DUMMYFUNCTION("""COMPUTED_VALUE"""),1613.81)</f>
        <v>1613.81</v>
      </c>
      <c r="G424" s="2">
        <f>IFERROR(__xludf.DUMMYFUNCTION("""COMPUTED_VALUE"""),45909.66666666667)</f>
        <v>45909.66667</v>
      </c>
      <c r="H424" s="1">
        <f>IFERROR(__xludf.DUMMYFUNCTION("""COMPUTED_VALUE"""),1584.73)</f>
        <v>1584.73</v>
      </c>
      <c r="J424" s="2">
        <f>IFERROR(__xludf.DUMMYFUNCTION("""COMPUTED_VALUE"""),45909.66666666667)</f>
        <v>45909.66667</v>
      </c>
      <c r="K424" s="1">
        <f>IFERROR(__xludf.DUMMYFUNCTION("""COMPUTED_VALUE"""),1593.02)</f>
        <v>1593.02</v>
      </c>
      <c r="M424" s="2">
        <f>IFERROR(__xludf.DUMMYFUNCTION("""COMPUTED_VALUE"""),45909.66666666667)</f>
        <v>45909.66667</v>
      </c>
      <c r="N424" s="1">
        <f>IFERROR(__xludf.DUMMYFUNCTION("""COMPUTED_VALUE"""),1.5923751E7)</f>
        <v>15923751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IFERROR(__xludf.DUMMYFUNCTION("""COMPUTED_VALUE"""),1616.24)</f>
        <v>1616.24</v>
      </c>
      <c r="D425" s="2">
        <f>IFERROR(__xludf.DUMMYFUNCTION("""COMPUTED_VALUE"""),45910.66666666667)</f>
        <v>45910.66667</v>
      </c>
      <c r="E425" s="1">
        <f>IFERROR(__xludf.DUMMYFUNCTION("""COMPUTED_VALUE"""),1619.85)</f>
        <v>1619.85</v>
      </c>
      <c r="G425" s="2">
        <f>IFERROR(__xludf.DUMMYFUNCTION("""COMPUTED_VALUE"""),45910.66666666667)</f>
        <v>45910.66667</v>
      </c>
      <c r="H425" s="1">
        <f>IFERROR(__xludf.DUMMYFUNCTION("""COMPUTED_VALUE"""),1584.8)</f>
        <v>1584.8</v>
      </c>
      <c r="J425" s="2">
        <f>IFERROR(__xludf.DUMMYFUNCTION("""COMPUTED_VALUE"""),45910.66666666667)</f>
        <v>45910.66667</v>
      </c>
      <c r="K425" s="1">
        <f>IFERROR(__xludf.DUMMYFUNCTION("""COMPUTED_VALUE"""),1599.07)</f>
        <v>1599.07</v>
      </c>
      <c r="M425" s="2">
        <f>IFERROR(__xludf.DUMMYFUNCTION("""COMPUTED_VALUE"""),45910.66666666667)</f>
        <v>45910.66667</v>
      </c>
      <c r="N425" s="1">
        <f>IFERROR(__xludf.DUMMYFUNCTION("""COMPUTED_VALUE"""),1.6059889E7)</f>
        <v>16059889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IFERROR(__xludf.DUMMYFUNCTION("""COMPUTED_VALUE"""),1603.38)</f>
        <v>1603.38</v>
      </c>
      <c r="D426" s="2">
        <f>IFERROR(__xludf.DUMMYFUNCTION("""COMPUTED_VALUE"""),45911.66666666667)</f>
        <v>45911.66667</v>
      </c>
      <c r="E426" s="1">
        <f>IFERROR(__xludf.DUMMYFUNCTION("""COMPUTED_VALUE"""),1623.02)</f>
        <v>1623.02</v>
      </c>
      <c r="G426" s="2">
        <f>IFERROR(__xludf.DUMMYFUNCTION("""COMPUTED_VALUE"""),45911.66666666667)</f>
        <v>45911.66667</v>
      </c>
      <c r="H426" s="1">
        <f>IFERROR(__xludf.DUMMYFUNCTION("""COMPUTED_VALUE"""),1600.7)</f>
        <v>1600.7</v>
      </c>
      <c r="J426" s="2">
        <f>IFERROR(__xludf.DUMMYFUNCTION("""COMPUTED_VALUE"""),45911.66666666667)</f>
        <v>45911.66667</v>
      </c>
      <c r="K426" s="1">
        <f>IFERROR(__xludf.DUMMYFUNCTION("""COMPUTED_VALUE"""),1607.78)</f>
        <v>1607.78</v>
      </c>
      <c r="M426" s="2">
        <f>IFERROR(__xludf.DUMMYFUNCTION("""COMPUTED_VALUE"""),45911.66666666667)</f>
        <v>45911.66667</v>
      </c>
      <c r="N426" s="1">
        <f>IFERROR(__xludf.DUMMYFUNCTION("""COMPUTED_VALUE"""),5.4414266E7)</f>
        <v>54414266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IFERROR(__xludf.DUMMYFUNCTION("""COMPUTED_VALUE"""),1603.43)</f>
        <v>1603.43</v>
      </c>
      <c r="D427" s="2">
        <f>IFERROR(__xludf.DUMMYFUNCTION("""COMPUTED_VALUE"""),45912.66666666667)</f>
        <v>45912.66667</v>
      </c>
      <c r="E427" s="1">
        <f>IFERROR(__xludf.DUMMYFUNCTION("""COMPUTED_VALUE"""),1606.63)</f>
        <v>1606.63</v>
      </c>
      <c r="G427" s="2">
        <f>IFERROR(__xludf.DUMMYFUNCTION("""COMPUTED_VALUE"""),45912.66666666667)</f>
        <v>45912.66667</v>
      </c>
      <c r="H427" s="1">
        <f>IFERROR(__xludf.DUMMYFUNCTION("""COMPUTED_VALUE"""),1562.33)</f>
        <v>1562.33</v>
      </c>
      <c r="J427" s="2">
        <f>IFERROR(__xludf.DUMMYFUNCTION("""COMPUTED_VALUE"""),45912.66666666667)</f>
        <v>45912.66667</v>
      </c>
      <c r="K427" s="1">
        <f>IFERROR(__xludf.DUMMYFUNCTION("""COMPUTED_VALUE"""),1583.39)</f>
        <v>1583.39</v>
      </c>
      <c r="M427" s="2">
        <f>IFERROR(__xludf.DUMMYFUNCTION("""COMPUTED_VALUE"""),45912.66666666667)</f>
        <v>45912.66667</v>
      </c>
      <c r="N427" s="1">
        <f>IFERROR(__xludf.DUMMYFUNCTION("""COMPUTED_VALUE"""),1.6956852E7)</f>
        <v>16956852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IFERROR(__xludf.DUMMYFUNCTION("""COMPUTED_VALUE"""),1583.39)</f>
        <v>1583.39</v>
      </c>
      <c r="D428" s="2">
        <f>IFERROR(__xludf.DUMMYFUNCTION("""COMPUTED_VALUE"""),45915.66666666667)</f>
        <v>45915.66667</v>
      </c>
      <c r="E428" s="1">
        <f>IFERROR(__xludf.DUMMYFUNCTION("""COMPUTED_VALUE"""),1588.8)</f>
        <v>1588.8</v>
      </c>
      <c r="G428" s="2">
        <f>IFERROR(__xludf.DUMMYFUNCTION("""COMPUTED_VALUE"""),45915.66666666667)</f>
        <v>45915.66667</v>
      </c>
      <c r="H428" s="1">
        <f>IFERROR(__xludf.DUMMYFUNCTION("""COMPUTED_VALUE"""),1572.16)</f>
        <v>1572.16</v>
      </c>
      <c r="J428" s="2">
        <f>IFERROR(__xludf.DUMMYFUNCTION("""COMPUTED_VALUE"""),45915.66666666667)</f>
        <v>45915.66667</v>
      </c>
      <c r="K428" s="1">
        <f>IFERROR(__xludf.DUMMYFUNCTION("""COMPUTED_VALUE"""),1584.39)</f>
        <v>1584.39</v>
      </c>
      <c r="M428" s="2">
        <f>IFERROR(__xludf.DUMMYFUNCTION("""COMPUTED_VALUE"""),45915.66666666667)</f>
        <v>45915.66667</v>
      </c>
      <c r="N428" s="1">
        <f>IFERROR(__xludf.DUMMYFUNCTION("""COMPUTED_VALUE"""),1.5258894E7)</f>
        <v>15258894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IFERROR(__xludf.DUMMYFUNCTION("""COMPUTED_VALUE"""),1583.89)</f>
        <v>1583.89</v>
      </c>
      <c r="D429" s="2">
        <f>IFERROR(__xludf.DUMMYFUNCTION("""COMPUTED_VALUE"""),45916.66666666667)</f>
        <v>45916.66667</v>
      </c>
      <c r="E429" s="1">
        <f>IFERROR(__xludf.DUMMYFUNCTION("""COMPUTED_VALUE"""),1590.45)</f>
        <v>1590.45</v>
      </c>
      <c r="G429" s="2">
        <f>IFERROR(__xludf.DUMMYFUNCTION("""COMPUTED_VALUE"""),45916.66666666667)</f>
        <v>45916.66667</v>
      </c>
      <c r="H429" s="1">
        <f>IFERROR(__xludf.DUMMYFUNCTION("""COMPUTED_VALUE"""),1563.26)</f>
        <v>1563.26</v>
      </c>
      <c r="J429" s="2">
        <f>IFERROR(__xludf.DUMMYFUNCTION("""COMPUTED_VALUE"""),45916.66666666667)</f>
        <v>45916.66667</v>
      </c>
      <c r="K429" s="1">
        <f>IFERROR(__xludf.DUMMYFUNCTION("""COMPUTED_VALUE"""),1580.79)</f>
        <v>1580.79</v>
      </c>
      <c r="M429" s="2">
        <f>IFERROR(__xludf.DUMMYFUNCTION("""COMPUTED_VALUE"""),45916.66666666667)</f>
        <v>45916.66667</v>
      </c>
      <c r="N429" s="1">
        <f>IFERROR(__xludf.DUMMYFUNCTION("""COMPUTED_VALUE"""),1.3503059E7)</f>
        <v>13503059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IFERROR(__xludf.DUMMYFUNCTION("""COMPUTED_VALUE"""),1587.96)</f>
        <v>1587.96</v>
      </c>
      <c r="D430" s="2">
        <f>IFERROR(__xludf.DUMMYFUNCTION("""COMPUTED_VALUE"""),45917.66666666667)</f>
        <v>45917.66667</v>
      </c>
      <c r="E430" s="1">
        <f>IFERROR(__xludf.DUMMYFUNCTION("""COMPUTED_VALUE"""),1594.61)</f>
        <v>1594.61</v>
      </c>
      <c r="G430" s="2">
        <f>IFERROR(__xludf.DUMMYFUNCTION("""COMPUTED_VALUE"""),45917.66666666667)</f>
        <v>45917.66667</v>
      </c>
      <c r="H430" s="1">
        <f>IFERROR(__xludf.DUMMYFUNCTION("""COMPUTED_VALUE"""),1560.11)</f>
        <v>1560.11</v>
      </c>
      <c r="J430" s="2">
        <f>IFERROR(__xludf.DUMMYFUNCTION("""COMPUTED_VALUE"""),45917.66666666667)</f>
        <v>45917.66667</v>
      </c>
      <c r="K430" s="1">
        <f>IFERROR(__xludf.DUMMYFUNCTION("""COMPUTED_VALUE"""),1574.46)</f>
        <v>1574.46</v>
      </c>
      <c r="M430" s="2">
        <f>IFERROR(__xludf.DUMMYFUNCTION("""COMPUTED_VALUE"""),45917.66666666667)</f>
        <v>45917.66667</v>
      </c>
      <c r="N430" s="1">
        <f>IFERROR(__xludf.DUMMYFUNCTION("""COMPUTED_VALUE"""),1.5903057E7)</f>
        <v>15903057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IFERROR(__xludf.DUMMYFUNCTION("""COMPUTED_VALUE"""),1593.98)</f>
        <v>1593.98</v>
      </c>
      <c r="D431" s="2">
        <f>IFERROR(__xludf.DUMMYFUNCTION("""COMPUTED_VALUE"""),45918.66666666667)</f>
        <v>45918.66667</v>
      </c>
      <c r="E431" s="1">
        <f>IFERROR(__xludf.DUMMYFUNCTION("""COMPUTED_VALUE"""),1594.26)</f>
        <v>1594.26</v>
      </c>
      <c r="G431" s="2">
        <f>IFERROR(__xludf.DUMMYFUNCTION("""COMPUTED_VALUE"""),45918.66666666667)</f>
        <v>45918.66667</v>
      </c>
      <c r="H431" s="1">
        <f>IFERROR(__xludf.DUMMYFUNCTION("""COMPUTED_VALUE"""),1556.46)</f>
        <v>1556.46</v>
      </c>
      <c r="J431" s="2">
        <f>IFERROR(__xludf.DUMMYFUNCTION("""COMPUTED_VALUE"""),45918.66666666667)</f>
        <v>45918.66667</v>
      </c>
      <c r="K431" s="1">
        <f>IFERROR(__xludf.DUMMYFUNCTION("""COMPUTED_VALUE"""),1563.49)</f>
        <v>1563.49</v>
      </c>
      <c r="M431" s="2">
        <f>IFERROR(__xludf.DUMMYFUNCTION("""COMPUTED_VALUE"""),45918.66666666667)</f>
        <v>45918.66667</v>
      </c>
      <c r="N431" s="1">
        <f>IFERROR(__xludf.DUMMYFUNCTION("""COMPUTED_VALUE"""),1.9937616E7)</f>
        <v>19937616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IFERROR(__xludf.DUMMYFUNCTION("""COMPUTED_VALUE"""),1565.02)</f>
        <v>1565.02</v>
      </c>
      <c r="D432" s="2">
        <f>IFERROR(__xludf.DUMMYFUNCTION("""COMPUTED_VALUE"""),45919.66666666667)</f>
        <v>45919.66667</v>
      </c>
      <c r="E432" s="1">
        <f>IFERROR(__xludf.DUMMYFUNCTION("""COMPUTED_VALUE"""),1565.92)</f>
        <v>1565.92</v>
      </c>
      <c r="G432" s="2">
        <f>IFERROR(__xludf.DUMMYFUNCTION("""COMPUTED_VALUE"""),45919.66666666667)</f>
        <v>45919.66667</v>
      </c>
      <c r="H432" s="1">
        <f>IFERROR(__xludf.DUMMYFUNCTION("""COMPUTED_VALUE"""),1536.34)</f>
        <v>1536.34</v>
      </c>
      <c r="J432" s="2">
        <f>IFERROR(__xludf.DUMMYFUNCTION("""COMPUTED_VALUE"""),45919.66666666667)</f>
        <v>45919.66667</v>
      </c>
      <c r="K432" s="1">
        <f>IFERROR(__xludf.DUMMYFUNCTION("""COMPUTED_VALUE"""),1538.98)</f>
        <v>1538.98</v>
      </c>
      <c r="M432" s="2">
        <f>IFERROR(__xludf.DUMMYFUNCTION("""COMPUTED_VALUE"""),45919.66666666667)</f>
        <v>45919.66667</v>
      </c>
      <c r="N432" s="1">
        <f>IFERROR(__xludf.DUMMYFUNCTION("""COMPUTED_VALUE"""),4.0502452E7)</f>
        <v>40502452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IFERROR(__xludf.DUMMYFUNCTION("""COMPUTED_VALUE"""),1537.05)</f>
        <v>1537.05</v>
      </c>
      <c r="D433" s="2">
        <f>IFERROR(__xludf.DUMMYFUNCTION("""COMPUTED_VALUE"""),45922.66666666667)</f>
        <v>45922.66667</v>
      </c>
      <c r="E433" s="1">
        <f>IFERROR(__xludf.DUMMYFUNCTION("""COMPUTED_VALUE"""),1565.81)</f>
        <v>1565.81</v>
      </c>
      <c r="G433" s="2">
        <f>IFERROR(__xludf.DUMMYFUNCTION("""COMPUTED_VALUE"""),45922.66666666667)</f>
        <v>45922.66667</v>
      </c>
      <c r="H433" s="1">
        <f>IFERROR(__xludf.DUMMYFUNCTION("""COMPUTED_VALUE"""),1529.7)</f>
        <v>1529.7</v>
      </c>
      <c r="J433" s="2">
        <f>IFERROR(__xludf.DUMMYFUNCTION("""COMPUTED_VALUE"""),45922.66666666667)</f>
        <v>45922.66667</v>
      </c>
      <c r="K433" s="1">
        <f>IFERROR(__xludf.DUMMYFUNCTION("""COMPUTED_VALUE"""),1541.97)</f>
        <v>1541.97</v>
      </c>
      <c r="M433" s="2">
        <f>IFERROR(__xludf.DUMMYFUNCTION("""COMPUTED_VALUE"""),45922.66666666667)</f>
        <v>45922.66667</v>
      </c>
      <c r="N433" s="1">
        <f>IFERROR(__xludf.DUMMYFUNCTION("""COMPUTED_VALUE"""),1.7090295E7)</f>
        <v>17090295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IFERROR(__xludf.DUMMYFUNCTION("""COMPUTED_VALUE"""),1547.55)</f>
        <v>1547.55</v>
      </c>
      <c r="D434" s="2">
        <f>IFERROR(__xludf.DUMMYFUNCTION("""COMPUTED_VALUE"""),45923.66666666667)</f>
        <v>45923.66667</v>
      </c>
      <c r="E434" s="1">
        <f>IFERROR(__xludf.DUMMYFUNCTION("""COMPUTED_VALUE"""),1563.59)</f>
        <v>1563.59</v>
      </c>
      <c r="G434" s="2">
        <f>IFERROR(__xludf.DUMMYFUNCTION("""COMPUTED_VALUE"""),45923.66666666667)</f>
        <v>45923.66667</v>
      </c>
      <c r="H434" s="1">
        <f>IFERROR(__xludf.DUMMYFUNCTION("""COMPUTED_VALUE"""),1531.65)</f>
        <v>1531.65</v>
      </c>
      <c r="J434" s="2">
        <f>IFERROR(__xludf.DUMMYFUNCTION("""COMPUTED_VALUE"""),45923.66666666667)</f>
        <v>45923.66667</v>
      </c>
      <c r="K434" s="1">
        <f>IFERROR(__xludf.DUMMYFUNCTION("""COMPUTED_VALUE"""),1534.13)</f>
        <v>1534.13</v>
      </c>
      <c r="M434" s="2">
        <f>IFERROR(__xludf.DUMMYFUNCTION("""COMPUTED_VALUE"""),45923.66666666667)</f>
        <v>45923.66667</v>
      </c>
      <c r="N434" s="1">
        <f>IFERROR(__xludf.DUMMYFUNCTION("""COMPUTED_VALUE"""),1.4735128E7)</f>
        <v>14735128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IFERROR(__xludf.DUMMYFUNCTION("""COMPUTED_VALUE"""),1528.94)</f>
        <v>1528.94</v>
      </c>
      <c r="D435" s="2">
        <f>IFERROR(__xludf.DUMMYFUNCTION("""COMPUTED_VALUE"""),45924.66666666667)</f>
        <v>45924.66667</v>
      </c>
      <c r="E435" s="1">
        <f>IFERROR(__xludf.DUMMYFUNCTION("""COMPUTED_VALUE"""),1545.31)</f>
        <v>1545.31</v>
      </c>
      <c r="G435" s="2">
        <f>IFERROR(__xludf.DUMMYFUNCTION("""COMPUTED_VALUE"""),45924.66666666667)</f>
        <v>45924.66667</v>
      </c>
      <c r="H435" s="1">
        <f>IFERROR(__xludf.DUMMYFUNCTION("""COMPUTED_VALUE"""),1525.77)</f>
        <v>1525.77</v>
      </c>
      <c r="J435" s="2">
        <f>IFERROR(__xludf.DUMMYFUNCTION("""COMPUTED_VALUE"""),45924.66666666667)</f>
        <v>45924.66667</v>
      </c>
      <c r="K435" s="1">
        <f>IFERROR(__xludf.DUMMYFUNCTION("""COMPUTED_VALUE"""),1536.9)</f>
        <v>1536.9</v>
      </c>
      <c r="M435" s="2">
        <f>IFERROR(__xludf.DUMMYFUNCTION("""COMPUTED_VALUE"""),45924.66666666667)</f>
        <v>45924.66667</v>
      </c>
      <c r="N435" s="1">
        <f>IFERROR(__xludf.DUMMYFUNCTION("""COMPUTED_VALUE"""),1.3714111E7)</f>
        <v>13714111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IFERROR(__xludf.DUMMYFUNCTION("""COMPUTED_VALUE"""),1534.76)</f>
        <v>1534.76</v>
      </c>
      <c r="D436" s="2">
        <f>IFERROR(__xludf.DUMMYFUNCTION("""COMPUTED_VALUE"""),45925.66666666667)</f>
        <v>45925.66667</v>
      </c>
      <c r="E436" s="1">
        <f>IFERROR(__xludf.DUMMYFUNCTION("""COMPUTED_VALUE"""),1534.76)</f>
        <v>1534.76</v>
      </c>
      <c r="G436" s="2">
        <f>IFERROR(__xludf.DUMMYFUNCTION("""COMPUTED_VALUE"""),45925.66666666667)</f>
        <v>45925.66667</v>
      </c>
      <c r="H436" s="1">
        <f>IFERROR(__xludf.DUMMYFUNCTION("""COMPUTED_VALUE"""),1487.51)</f>
        <v>1487.51</v>
      </c>
      <c r="J436" s="2">
        <f>IFERROR(__xludf.DUMMYFUNCTION("""COMPUTED_VALUE"""),45925.66666666667)</f>
        <v>45925.66667</v>
      </c>
      <c r="K436" s="1">
        <f>IFERROR(__xludf.DUMMYFUNCTION("""COMPUTED_VALUE"""),1490.23)</f>
        <v>1490.23</v>
      </c>
      <c r="M436" s="2">
        <f>IFERROR(__xludf.DUMMYFUNCTION("""COMPUTED_VALUE"""),45925.66666666667)</f>
        <v>45925.66667</v>
      </c>
      <c r="N436" s="1">
        <f>IFERROR(__xludf.DUMMYFUNCTION("""COMPUTED_VALUE"""),1.781198E7)</f>
        <v>17811980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IFERROR(__xludf.DUMMYFUNCTION("""COMPUTED_VALUE"""),1491.23)</f>
        <v>1491.23</v>
      </c>
      <c r="D437" s="2">
        <f>IFERROR(__xludf.DUMMYFUNCTION("""COMPUTED_VALUE"""),45926.66666666667)</f>
        <v>45926.66667</v>
      </c>
      <c r="E437" s="1">
        <f>IFERROR(__xludf.DUMMYFUNCTION("""COMPUTED_VALUE"""),1495.67)</f>
        <v>1495.67</v>
      </c>
      <c r="G437" s="2">
        <f>IFERROR(__xludf.DUMMYFUNCTION("""COMPUTED_VALUE"""),45926.66666666667)</f>
        <v>45926.66667</v>
      </c>
      <c r="H437" s="1">
        <f>IFERROR(__xludf.DUMMYFUNCTION("""COMPUTED_VALUE"""),1468.99)</f>
        <v>1468.99</v>
      </c>
      <c r="J437" s="2">
        <f>IFERROR(__xludf.DUMMYFUNCTION("""COMPUTED_VALUE"""),45926.66666666667)</f>
        <v>45926.66667</v>
      </c>
      <c r="K437" s="1">
        <f>IFERROR(__xludf.DUMMYFUNCTION("""COMPUTED_VALUE"""),1495.36)</f>
        <v>1495.36</v>
      </c>
      <c r="M437" s="2">
        <f>IFERROR(__xludf.DUMMYFUNCTION("""COMPUTED_VALUE"""),45926.66666666667)</f>
        <v>45926.66667</v>
      </c>
      <c r="N437" s="1">
        <f>IFERROR(__xludf.DUMMYFUNCTION("""COMPUTED_VALUE"""),2.2815109E7)</f>
        <v>22815109</v>
      </c>
    </row>
  </sheetData>
  <drawing r:id="rId1"/>
</worksheet>
</file>