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IFERROR(__xludf.DUMMYFUNCTION("GOOGLEFINANCE(""DJUSGL"",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IFERROR(__xludf.DUMMYFUNCTION("GOOGLEFINANCE(""DJUSGL"",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IFERROR(__xludf.DUMMYFUNCTION("GOOGLEFINANCE(""DJUSGL"",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IFERROR(__xludf.DUMMYFUNCTION("GOOGLEFINANCE(""DJUSGL"",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IFERROR(__xludf.DUMMYFUNCTION("GOOGLEFINANCE(""DJUSGL"",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IFERROR(__xludf.DUMMYFUNCTION("""COMPUTED_VALUE"""),6125.01)</f>
        <v>6125.01</v>
      </c>
      <c r="D2" s="2">
        <f>IFERROR(__xludf.DUMMYFUNCTION("""COMPUTED_VALUE"""),45293.66666666667)</f>
        <v>45293.66667</v>
      </c>
      <c r="E2" s="1">
        <f>IFERROR(__xludf.DUMMYFUNCTION("""COMPUTED_VALUE"""),6136.5)</f>
        <v>6136.5</v>
      </c>
      <c r="G2" s="2">
        <f>IFERROR(__xludf.DUMMYFUNCTION("""COMPUTED_VALUE"""),45293.66666666667)</f>
        <v>45293.66667</v>
      </c>
      <c r="H2" s="1">
        <f>IFERROR(__xludf.DUMMYFUNCTION("""COMPUTED_VALUE"""),6044.17)</f>
        <v>6044.17</v>
      </c>
      <c r="J2" s="2">
        <f>IFERROR(__xludf.DUMMYFUNCTION("""COMPUTED_VALUE"""),45293.66666666667)</f>
        <v>45293.66667</v>
      </c>
      <c r="K2" s="1">
        <f>IFERROR(__xludf.DUMMYFUNCTION("""COMPUTED_VALUE"""),6082.06)</f>
        <v>6082.06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IFERROR(__xludf.DUMMYFUNCTION("""COMPUTED_VALUE"""),6043.0)</f>
        <v>6043</v>
      </c>
      <c r="D3" s="2">
        <f>IFERROR(__xludf.DUMMYFUNCTION("""COMPUTED_VALUE"""),45294.66666666667)</f>
        <v>45294.66667</v>
      </c>
      <c r="E3" s="1">
        <f>IFERROR(__xludf.DUMMYFUNCTION("""COMPUTED_VALUE"""),6070.62)</f>
        <v>6070.62</v>
      </c>
      <c r="G3" s="2">
        <f>IFERROR(__xludf.DUMMYFUNCTION("""COMPUTED_VALUE"""),45294.66666666667)</f>
        <v>45294.66667</v>
      </c>
      <c r="H3" s="1">
        <f>IFERROR(__xludf.DUMMYFUNCTION("""COMPUTED_VALUE"""),6024.93)</f>
        <v>6024.93</v>
      </c>
      <c r="J3" s="2">
        <f>IFERROR(__xludf.DUMMYFUNCTION("""COMPUTED_VALUE"""),45294.66666666667)</f>
        <v>45294.66667</v>
      </c>
      <c r="K3" s="1">
        <f>IFERROR(__xludf.DUMMYFUNCTION("""COMPUTED_VALUE"""),6033.13)</f>
        <v>6033.13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IFERROR(__xludf.DUMMYFUNCTION("""COMPUTED_VALUE"""),6009.02)</f>
        <v>6009.02</v>
      </c>
      <c r="D4" s="2">
        <f>IFERROR(__xludf.DUMMYFUNCTION("""COMPUTED_VALUE"""),45295.66666666667)</f>
        <v>45295.66667</v>
      </c>
      <c r="E4" s="1">
        <f>IFERROR(__xludf.DUMMYFUNCTION("""COMPUTED_VALUE"""),6058.78)</f>
        <v>6058.78</v>
      </c>
      <c r="G4" s="2">
        <f>IFERROR(__xludf.DUMMYFUNCTION("""COMPUTED_VALUE"""),45295.66666666667)</f>
        <v>45295.66667</v>
      </c>
      <c r="H4" s="1">
        <f>IFERROR(__xludf.DUMMYFUNCTION("""COMPUTED_VALUE"""),5998.28)</f>
        <v>5998.28</v>
      </c>
      <c r="J4" s="2">
        <f>IFERROR(__xludf.DUMMYFUNCTION("""COMPUTED_VALUE"""),45295.66666666667)</f>
        <v>45295.66667</v>
      </c>
      <c r="K4" s="1">
        <f>IFERROR(__xludf.DUMMYFUNCTION("""COMPUTED_VALUE"""),6001.07)</f>
        <v>6001.07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IFERROR(__xludf.DUMMYFUNCTION("""COMPUTED_VALUE"""),6009.53)</f>
        <v>6009.53</v>
      </c>
      <c r="D5" s="2">
        <f>IFERROR(__xludf.DUMMYFUNCTION("""COMPUTED_VALUE"""),45296.66666666667)</f>
        <v>45296.66667</v>
      </c>
      <c r="E5" s="1">
        <f>IFERROR(__xludf.DUMMYFUNCTION("""COMPUTED_VALUE"""),6049.25)</f>
        <v>6049.25</v>
      </c>
      <c r="G5" s="2">
        <f>IFERROR(__xludf.DUMMYFUNCTION("""COMPUTED_VALUE"""),45296.66666666667)</f>
        <v>45296.66667</v>
      </c>
      <c r="H5" s="1">
        <f>IFERROR(__xludf.DUMMYFUNCTION("""COMPUTED_VALUE"""),5987.53)</f>
        <v>5987.53</v>
      </c>
      <c r="J5" s="2">
        <f>IFERROR(__xludf.DUMMYFUNCTION("""COMPUTED_VALUE"""),45296.66666666667)</f>
        <v>45296.66667</v>
      </c>
      <c r="K5" s="1">
        <f>IFERROR(__xludf.DUMMYFUNCTION("""COMPUTED_VALUE"""),6010.64)</f>
        <v>6010.64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IFERROR(__xludf.DUMMYFUNCTION("""COMPUTED_VALUE"""),6039.85)</f>
        <v>6039.85</v>
      </c>
      <c r="D6" s="2">
        <f>IFERROR(__xludf.DUMMYFUNCTION("""COMPUTED_VALUE"""),45299.66666666667)</f>
        <v>45299.66667</v>
      </c>
      <c r="E6" s="1">
        <f>IFERROR(__xludf.DUMMYFUNCTION("""COMPUTED_VALUE"""),6147.0)</f>
        <v>6147</v>
      </c>
      <c r="G6" s="2">
        <f>IFERROR(__xludf.DUMMYFUNCTION("""COMPUTED_VALUE"""),45299.66666666667)</f>
        <v>45299.66667</v>
      </c>
      <c r="H6" s="1">
        <f>IFERROR(__xludf.DUMMYFUNCTION("""COMPUTED_VALUE"""),6032.97)</f>
        <v>6032.97</v>
      </c>
      <c r="J6" s="2">
        <f>IFERROR(__xludf.DUMMYFUNCTION("""COMPUTED_VALUE"""),45299.66666666667)</f>
        <v>45299.66667</v>
      </c>
      <c r="K6" s="1">
        <f>IFERROR(__xludf.DUMMYFUNCTION("""COMPUTED_VALUE"""),6145.44)</f>
        <v>6145.44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IFERROR(__xludf.DUMMYFUNCTION("""COMPUTED_VALUE"""),6115.87)</f>
        <v>6115.87</v>
      </c>
      <c r="D7" s="2">
        <f>IFERROR(__xludf.DUMMYFUNCTION("""COMPUTED_VALUE"""),45300.66666666667)</f>
        <v>45300.66667</v>
      </c>
      <c r="E7" s="1">
        <f>IFERROR(__xludf.DUMMYFUNCTION("""COMPUTED_VALUE"""),6180.81)</f>
        <v>6180.81</v>
      </c>
      <c r="G7" s="2">
        <f>IFERROR(__xludf.DUMMYFUNCTION("""COMPUTED_VALUE"""),45300.66666666667)</f>
        <v>45300.66667</v>
      </c>
      <c r="H7" s="1">
        <f>IFERROR(__xludf.DUMMYFUNCTION("""COMPUTED_VALUE"""),6104.89)</f>
        <v>6104.89</v>
      </c>
      <c r="J7" s="2">
        <f>IFERROR(__xludf.DUMMYFUNCTION("""COMPUTED_VALUE"""),45300.66666666667)</f>
        <v>45300.66667</v>
      </c>
      <c r="K7" s="1">
        <f>IFERROR(__xludf.DUMMYFUNCTION("""COMPUTED_VALUE"""),6166.37)</f>
        <v>6166.37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IFERROR(__xludf.DUMMYFUNCTION("""COMPUTED_VALUE"""),6183.3)</f>
        <v>6183.3</v>
      </c>
      <c r="D8" s="2">
        <f>IFERROR(__xludf.DUMMYFUNCTION("""COMPUTED_VALUE"""),45301.66666666667)</f>
        <v>45301.66667</v>
      </c>
      <c r="E8" s="1">
        <f>IFERROR(__xludf.DUMMYFUNCTION("""COMPUTED_VALUE"""),6249.04)</f>
        <v>6249.04</v>
      </c>
      <c r="G8" s="2">
        <f>IFERROR(__xludf.DUMMYFUNCTION("""COMPUTED_VALUE"""),45301.66666666667)</f>
        <v>45301.66667</v>
      </c>
      <c r="H8" s="1">
        <f>IFERROR(__xludf.DUMMYFUNCTION("""COMPUTED_VALUE"""),6183.18)</f>
        <v>6183.18</v>
      </c>
      <c r="J8" s="2">
        <f>IFERROR(__xludf.DUMMYFUNCTION("""COMPUTED_VALUE"""),45301.66666666667)</f>
        <v>45301.66667</v>
      </c>
      <c r="K8" s="1">
        <f>IFERROR(__xludf.DUMMYFUNCTION("""COMPUTED_VALUE"""),6236.69)</f>
        <v>6236.69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IFERROR(__xludf.DUMMYFUNCTION("""COMPUTED_VALUE"""),6267.3)</f>
        <v>6267.3</v>
      </c>
      <c r="D9" s="2">
        <f>IFERROR(__xludf.DUMMYFUNCTION("""COMPUTED_VALUE"""),45302.66666666667)</f>
        <v>45302.66667</v>
      </c>
      <c r="E9" s="1">
        <f>IFERROR(__xludf.DUMMYFUNCTION("""COMPUTED_VALUE"""),6293.01)</f>
        <v>6293.01</v>
      </c>
      <c r="G9" s="2">
        <f>IFERROR(__xludf.DUMMYFUNCTION("""COMPUTED_VALUE"""),45302.66666666667)</f>
        <v>45302.66667</v>
      </c>
      <c r="H9" s="1">
        <f>IFERROR(__xludf.DUMMYFUNCTION("""COMPUTED_VALUE"""),6180.89)</f>
        <v>6180.89</v>
      </c>
      <c r="J9" s="2">
        <f>IFERROR(__xludf.DUMMYFUNCTION("""COMPUTED_VALUE"""),45302.66666666667)</f>
        <v>45302.66667</v>
      </c>
      <c r="K9" s="1">
        <f>IFERROR(__xludf.DUMMYFUNCTION("""COMPUTED_VALUE"""),6251.98)</f>
        <v>6251.98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IFERROR(__xludf.DUMMYFUNCTION("""COMPUTED_VALUE"""),6255.86)</f>
        <v>6255.86</v>
      </c>
      <c r="D10" s="2">
        <f>IFERROR(__xludf.DUMMYFUNCTION("""COMPUTED_VALUE"""),45303.66666666667)</f>
        <v>45303.66667</v>
      </c>
      <c r="E10" s="1">
        <f>IFERROR(__xludf.DUMMYFUNCTION("""COMPUTED_VALUE"""),6276.1)</f>
        <v>6276.1</v>
      </c>
      <c r="G10" s="2">
        <f>IFERROR(__xludf.DUMMYFUNCTION("""COMPUTED_VALUE"""),45303.66666666667)</f>
        <v>45303.66667</v>
      </c>
      <c r="H10" s="1">
        <f>IFERROR(__xludf.DUMMYFUNCTION("""COMPUTED_VALUE"""),6234.73)</f>
        <v>6234.73</v>
      </c>
      <c r="J10" s="2">
        <f>IFERROR(__xludf.DUMMYFUNCTION("""COMPUTED_VALUE"""),45303.66666666667)</f>
        <v>45303.66667</v>
      </c>
      <c r="K10" s="1">
        <f>IFERROR(__xludf.DUMMYFUNCTION("""COMPUTED_VALUE"""),6259.37)</f>
        <v>6259.37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IFERROR(__xludf.DUMMYFUNCTION("""COMPUTED_VALUE"""),6246.3)</f>
        <v>6246.3</v>
      </c>
      <c r="D11" s="2">
        <f>IFERROR(__xludf.DUMMYFUNCTION("""COMPUTED_VALUE"""),45307.66666666667)</f>
        <v>45307.66667</v>
      </c>
      <c r="E11" s="1">
        <f>IFERROR(__xludf.DUMMYFUNCTION("""COMPUTED_VALUE"""),6285.13)</f>
        <v>6285.13</v>
      </c>
      <c r="G11" s="2">
        <f>IFERROR(__xludf.DUMMYFUNCTION("""COMPUTED_VALUE"""),45307.66666666667)</f>
        <v>45307.66667</v>
      </c>
      <c r="H11" s="1">
        <f>IFERROR(__xludf.DUMMYFUNCTION("""COMPUTED_VALUE"""),6225.05)</f>
        <v>6225.05</v>
      </c>
      <c r="J11" s="2">
        <f>IFERROR(__xludf.DUMMYFUNCTION("""COMPUTED_VALUE"""),45307.66666666667)</f>
        <v>45307.66667</v>
      </c>
      <c r="K11" s="1">
        <f>IFERROR(__xludf.DUMMYFUNCTION("""COMPUTED_VALUE"""),6256.17)</f>
        <v>6256.17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IFERROR(__xludf.DUMMYFUNCTION("""COMPUTED_VALUE"""),6216.71)</f>
        <v>6216.71</v>
      </c>
      <c r="D12" s="2">
        <f>IFERROR(__xludf.DUMMYFUNCTION("""COMPUTED_VALUE"""),45308.66666666667)</f>
        <v>45308.66667</v>
      </c>
      <c r="E12" s="1">
        <f>IFERROR(__xludf.DUMMYFUNCTION("""COMPUTED_VALUE"""),6234.12)</f>
        <v>6234.12</v>
      </c>
      <c r="G12" s="2">
        <f>IFERROR(__xludf.DUMMYFUNCTION("""COMPUTED_VALUE"""),45308.66666666667)</f>
        <v>45308.66667</v>
      </c>
      <c r="H12" s="1">
        <f>IFERROR(__xludf.DUMMYFUNCTION("""COMPUTED_VALUE"""),6167.48)</f>
        <v>6167.48</v>
      </c>
      <c r="J12" s="2">
        <f>IFERROR(__xludf.DUMMYFUNCTION("""COMPUTED_VALUE"""),45308.66666666667)</f>
        <v>45308.66667</v>
      </c>
      <c r="K12" s="1">
        <f>IFERROR(__xludf.DUMMYFUNCTION("""COMPUTED_VALUE"""),6229.88)</f>
        <v>6229.88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IFERROR(__xludf.DUMMYFUNCTION("""COMPUTED_VALUE"""),6280.01)</f>
        <v>6280.01</v>
      </c>
      <c r="D13" s="2">
        <f>IFERROR(__xludf.DUMMYFUNCTION("""COMPUTED_VALUE"""),45309.66666666667)</f>
        <v>45309.66667</v>
      </c>
      <c r="E13" s="1">
        <f>IFERROR(__xludf.DUMMYFUNCTION("""COMPUTED_VALUE"""),6319.83)</f>
        <v>6319.83</v>
      </c>
      <c r="G13" s="2">
        <f>IFERROR(__xludf.DUMMYFUNCTION("""COMPUTED_VALUE"""),45309.66666666667)</f>
        <v>45309.66667</v>
      </c>
      <c r="H13" s="1">
        <f>IFERROR(__xludf.DUMMYFUNCTION("""COMPUTED_VALUE"""),6255.17)</f>
        <v>6255.17</v>
      </c>
      <c r="J13" s="2">
        <f>IFERROR(__xludf.DUMMYFUNCTION("""COMPUTED_VALUE"""),45309.66666666667)</f>
        <v>45309.66667</v>
      </c>
      <c r="K13" s="1">
        <f>IFERROR(__xludf.DUMMYFUNCTION("""COMPUTED_VALUE"""),6314.14)</f>
        <v>6314.14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IFERROR(__xludf.DUMMYFUNCTION("""COMPUTED_VALUE"""),6346.46)</f>
        <v>6346.46</v>
      </c>
      <c r="D14" s="2">
        <f>IFERROR(__xludf.DUMMYFUNCTION("""COMPUTED_VALUE"""),45310.66666666667)</f>
        <v>45310.66667</v>
      </c>
      <c r="E14" s="1">
        <f>IFERROR(__xludf.DUMMYFUNCTION("""COMPUTED_VALUE"""),6421.36)</f>
        <v>6421.36</v>
      </c>
      <c r="G14" s="2">
        <f>IFERROR(__xludf.DUMMYFUNCTION("""COMPUTED_VALUE"""),45310.66666666667)</f>
        <v>45310.66667</v>
      </c>
      <c r="H14" s="1">
        <f>IFERROR(__xludf.DUMMYFUNCTION("""COMPUTED_VALUE"""),6331.06)</f>
        <v>6331.06</v>
      </c>
      <c r="J14" s="2">
        <f>IFERROR(__xludf.DUMMYFUNCTION("""COMPUTED_VALUE"""),45310.66666666667)</f>
        <v>45310.66667</v>
      </c>
      <c r="K14" s="1">
        <f>IFERROR(__xludf.DUMMYFUNCTION("""COMPUTED_VALUE"""),6421.36)</f>
        <v>6421.36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IFERROR(__xludf.DUMMYFUNCTION("""COMPUTED_VALUE"""),6451.82)</f>
        <v>6451.82</v>
      </c>
      <c r="D15" s="2">
        <f>IFERROR(__xludf.DUMMYFUNCTION("""COMPUTED_VALUE"""),45313.66666666667)</f>
        <v>45313.66667</v>
      </c>
      <c r="E15" s="1">
        <f>IFERROR(__xludf.DUMMYFUNCTION("""COMPUTED_VALUE"""),6466.3)</f>
        <v>6466.3</v>
      </c>
      <c r="G15" s="2">
        <f>IFERROR(__xludf.DUMMYFUNCTION("""COMPUTED_VALUE"""),45313.66666666667)</f>
        <v>45313.66667</v>
      </c>
      <c r="H15" s="1">
        <f>IFERROR(__xludf.DUMMYFUNCTION("""COMPUTED_VALUE"""),6419.35)</f>
        <v>6419.35</v>
      </c>
      <c r="J15" s="2">
        <f>IFERROR(__xludf.DUMMYFUNCTION("""COMPUTED_VALUE"""),45313.66666666667)</f>
        <v>45313.66667</v>
      </c>
      <c r="K15" s="1">
        <f>IFERROR(__xludf.DUMMYFUNCTION("""COMPUTED_VALUE"""),6426.09)</f>
        <v>6426.09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IFERROR(__xludf.DUMMYFUNCTION("""COMPUTED_VALUE"""),6432.64)</f>
        <v>6432.64</v>
      </c>
      <c r="D16" s="2">
        <f>IFERROR(__xludf.DUMMYFUNCTION("""COMPUTED_VALUE"""),45314.66666666667)</f>
        <v>45314.66667</v>
      </c>
      <c r="E16" s="1">
        <f>IFERROR(__xludf.DUMMYFUNCTION("""COMPUTED_VALUE"""),6450.86)</f>
        <v>6450.86</v>
      </c>
      <c r="G16" s="2">
        <f>IFERROR(__xludf.DUMMYFUNCTION("""COMPUTED_VALUE"""),45314.66666666667)</f>
        <v>45314.66667</v>
      </c>
      <c r="H16" s="1">
        <f>IFERROR(__xludf.DUMMYFUNCTION("""COMPUTED_VALUE"""),6407.32)</f>
        <v>6407.32</v>
      </c>
      <c r="J16" s="2">
        <f>IFERROR(__xludf.DUMMYFUNCTION("""COMPUTED_VALUE"""),45314.66666666667)</f>
        <v>45314.66667</v>
      </c>
      <c r="K16" s="1">
        <f>IFERROR(__xludf.DUMMYFUNCTION("""COMPUTED_VALUE"""),6447.96)</f>
        <v>6447.96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IFERROR(__xludf.DUMMYFUNCTION("""COMPUTED_VALUE"""),6500.16)</f>
        <v>6500.16</v>
      </c>
      <c r="D17" s="2">
        <f>IFERROR(__xludf.DUMMYFUNCTION("""COMPUTED_VALUE"""),45315.66666666667)</f>
        <v>45315.66667</v>
      </c>
      <c r="E17" s="1">
        <f>IFERROR(__xludf.DUMMYFUNCTION("""COMPUTED_VALUE"""),6547.61)</f>
        <v>6547.61</v>
      </c>
      <c r="G17" s="2">
        <f>IFERROR(__xludf.DUMMYFUNCTION("""COMPUTED_VALUE"""),45315.66666666667)</f>
        <v>45315.66667</v>
      </c>
      <c r="H17" s="1">
        <f>IFERROR(__xludf.DUMMYFUNCTION("""COMPUTED_VALUE"""),6483.14)</f>
        <v>6483.14</v>
      </c>
      <c r="J17" s="2">
        <f>IFERROR(__xludf.DUMMYFUNCTION("""COMPUTED_VALUE"""),45315.66666666667)</f>
        <v>45315.66667</v>
      </c>
      <c r="K17" s="1">
        <f>IFERROR(__xludf.DUMMYFUNCTION("""COMPUTED_VALUE"""),6488.49)</f>
        <v>6488.49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IFERROR(__xludf.DUMMYFUNCTION("""COMPUTED_VALUE"""),6500.88)</f>
        <v>6500.88</v>
      </c>
      <c r="D18" s="2">
        <f>IFERROR(__xludf.DUMMYFUNCTION("""COMPUTED_VALUE"""),45316.66666666667)</f>
        <v>45316.66667</v>
      </c>
      <c r="E18" s="1">
        <f>IFERROR(__xludf.DUMMYFUNCTION("""COMPUTED_VALUE"""),6528.31)</f>
        <v>6528.31</v>
      </c>
      <c r="G18" s="2">
        <f>IFERROR(__xludf.DUMMYFUNCTION("""COMPUTED_VALUE"""),45316.66666666667)</f>
        <v>45316.66667</v>
      </c>
      <c r="H18" s="1">
        <f>IFERROR(__xludf.DUMMYFUNCTION("""COMPUTED_VALUE"""),6450.52)</f>
        <v>6450.52</v>
      </c>
      <c r="J18" s="2">
        <f>IFERROR(__xludf.DUMMYFUNCTION("""COMPUTED_VALUE"""),45316.66666666667)</f>
        <v>45316.66667</v>
      </c>
      <c r="K18" s="1">
        <f>IFERROR(__xludf.DUMMYFUNCTION("""COMPUTED_VALUE"""),6488.45)</f>
        <v>6488.45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IFERROR(__xludf.DUMMYFUNCTION("""COMPUTED_VALUE"""),6480.09)</f>
        <v>6480.09</v>
      </c>
      <c r="D19" s="2">
        <f>IFERROR(__xludf.DUMMYFUNCTION("""COMPUTED_VALUE"""),45317.66666666667)</f>
        <v>45317.66667</v>
      </c>
      <c r="E19" s="1">
        <f>IFERROR(__xludf.DUMMYFUNCTION("""COMPUTED_VALUE"""),6515.94)</f>
        <v>6515.94</v>
      </c>
      <c r="G19" s="2">
        <f>IFERROR(__xludf.DUMMYFUNCTION("""COMPUTED_VALUE"""),45317.66666666667)</f>
        <v>45317.66667</v>
      </c>
      <c r="H19" s="1">
        <f>IFERROR(__xludf.DUMMYFUNCTION("""COMPUTED_VALUE"""),6469.66)</f>
        <v>6469.66</v>
      </c>
      <c r="J19" s="2">
        <f>IFERROR(__xludf.DUMMYFUNCTION("""COMPUTED_VALUE"""),45317.66666666667)</f>
        <v>45317.66667</v>
      </c>
      <c r="K19" s="1">
        <f>IFERROR(__xludf.DUMMYFUNCTION("""COMPUTED_VALUE"""),6480.57)</f>
        <v>6480.57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IFERROR(__xludf.DUMMYFUNCTION("""COMPUTED_VALUE"""),6488.38)</f>
        <v>6488.38</v>
      </c>
      <c r="D20" s="2">
        <f>IFERROR(__xludf.DUMMYFUNCTION("""COMPUTED_VALUE"""),45320.66666666667)</f>
        <v>45320.66667</v>
      </c>
      <c r="E20" s="1">
        <f>IFERROR(__xludf.DUMMYFUNCTION("""COMPUTED_VALUE"""),6556.14)</f>
        <v>6556.14</v>
      </c>
      <c r="G20" s="2">
        <f>IFERROR(__xludf.DUMMYFUNCTION("""COMPUTED_VALUE"""),45320.66666666667)</f>
        <v>45320.66667</v>
      </c>
      <c r="H20" s="1">
        <f>IFERROR(__xludf.DUMMYFUNCTION("""COMPUTED_VALUE"""),6482.48)</f>
        <v>6482.48</v>
      </c>
      <c r="J20" s="2">
        <f>IFERROR(__xludf.DUMMYFUNCTION("""COMPUTED_VALUE"""),45320.66666666667)</f>
        <v>45320.66667</v>
      </c>
      <c r="K20" s="1">
        <f>IFERROR(__xludf.DUMMYFUNCTION("""COMPUTED_VALUE"""),6554.17)</f>
        <v>6554.17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IFERROR(__xludf.DUMMYFUNCTION("""COMPUTED_VALUE"""),6554.96)</f>
        <v>6554.96</v>
      </c>
      <c r="D21" s="2">
        <f>IFERROR(__xludf.DUMMYFUNCTION("""COMPUTED_VALUE"""),45321.66666666667)</f>
        <v>45321.66667</v>
      </c>
      <c r="E21" s="1">
        <f>IFERROR(__xludf.DUMMYFUNCTION("""COMPUTED_VALUE"""),6566.12)</f>
        <v>6566.12</v>
      </c>
      <c r="G21" s="2">
        <f>IFERROR(__xludf.DUMMYFUNCTION("""COMPUTED_VALUE"""),45321.66666666667)</f>
        <v>45321.66667</v>
      </c>
      <c r="H21" s="1">
        <f>IFERROR(__xludf.DUMMYFUNCTION("""COMPUTED_VALUE"""),6511.44)</f>
        <v>6511.44</v>
      </c>
      <c r="J21" s="2">
        <f>IFERROR(__xludf.DUMMYFUNCTION("""COMPUTED_VALUE"""),45321.66666666667)</f>
        <v>45321.66667</v>
      </c>
      <c r="K21" s="1">
        <f>IFERROR(__xludf.DUMMYFUNCTION("""COMPUTED_VALUE"""),6522.69)</f>
        <v>6522.69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IFERROR(__xludf.DUMMYFUNCTION("""COMPUTED_VALUE"""),6444.12)</f>
        <v>6444.12</v>
      </c>
      <c r="D22" s="2">
        <f>IFERROR(__xludf.DUMMYFUNCTION("""COMPUTED_VALUE"""),45322.66666666667)</f>
        <v>45322.66667</v>
      </c>
      <c r="E22" s="1">
        <f>IFERROR(__xludf.DUMMYFUNCTION("""COMPUTED_VALUE"""),6481.3)</f>
        <v>6481.3</v>
      </c>
      <c r="G22" s="2">
        <f>IFERROR(__xludf.DUMMYFUNCTION("""COMPUTED_VALUE"""),45322.66666666667)</f>
        <v>45322.66667</v>
      </c>
      <c r="H22" s="1">
        <f>IFERROR(__xludf.DUMMYFUNCTION("""COMPUTED_VALUE"""),6373.53)</f>
        <v>6373.53</v>
      </c>
      <c r="J22" s="2">
        <f>IFERROR(__xludf.DUMMYFUNCTION("""COMPUTED_VALUE"""),45322.66666666667)</f>
        <v>45322.66667</v>
      </c>
      <c r="K22" s="1">
        <f>IFERROR(__xludf.DUMMYFUNCTION("""COMPUTED_VALUE"""),6375.48)</f>
        <v>6375.48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IFERROR(__xludf.DUMMYFUNCTION("""COMPUTED_VALUE"""),6411.22)</f>
        <v>6411.22</v>
      </c>
      <c r="D23" s="2">
        <f>IFERROR(__xludf.DUMMYFUNCTION("""COMPUTED_VALUE"""),45323.66666666667)</f>
        <v>45323.66667</v>
      </c>
      <c r="E23" s="1">
        <f>IFERROR(__xludf.DUMMYFUNCTION("""COMPUTED_VALUE"""),6475.11)</f>
        <v>6475.11</v>
      </c>
      <c r="G23" s="2">
        <f>IFERROR(__xludf.DUMMYFUNCTION("""COMPUTED_VALUE"""),45323.66666666667)</f>
        <v>45323.66667</v>
      </c>
      <c r="H23" s="1">
        <f>IFERROR(__xludf.DUMMYFUNCTION("""COMPUTED_VALUE"""),6411.22)</f>
        <v>6411.22</v>
      </c>
      <c r="J23" s="2">
        <f>IFERROR(__xludf.DUMMYFUNCTION("""COMPUTED_VALUE"""),45323.66666666667)</f>
        <v>45323.66667</v>
      </c>
      <c r="K23" s="1">
        <f>IFERROR(__xludf.DUMMYFUNCTION("""COMPUTED_VALUE"""),6470.57)</f>
        <v>6470.57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IFERROR(__xludf.DUMMYFUNCTION("""COMPUTED_VALUE"""),6510.37)</f>
        <v>6510.37</v>
      </c>
      <c r="D24" s="2">
        <f>IFERROR(__xludf.DUMMYFUNCTION("""COMPUTED_VALUE"""),45324.66666666667)</f>
        <v>45324.66667</v>
      </c>
      <c r="E24" s="1">
        <f>IFERROR(__xludf.DUMMYFUNCTION("""COMPUTED_VALUE"""),6639.13)</f>
        <v>6639.13</v>
      </c>
      <c r="G24" s="2">
        <f>IFERROR(__xludf.DUMMYFUNCTION("""COMPUTED_VALUE"""),45324.66666666667)</f>
        <v>45324.66667</v>
      </c>
      <c r="H24" s="1">
        <f>IFERROR(__xludf.DUMMYFUNCTION("""COMPUTED_VALUE"""),6495.45)</f>
        <v>6495.45</v>
      </c>
      <c r="J24" s="2">
        <f>IFERROR(__xludf.DUMMYFUNCTION("""COMPUTED_VALUE"""),45324.66666666667)</f>
        <v>45324.66667</v>
      </c>
      <c r="K24" s="1">
        <f>IFERROR(__xludf.DUMMYFUNCTION("""COMPUTED_VALUE"""),6621.01)</f>
        <v>6621.01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IFERROR(__xludf.DUMMYFUNCTION("""COMPUTED_VALUE"""),6632.49)</f>
        <v>6632.49</v>
      </c>
      <c r="D25" s="2">
        <f>IFERROR(__xludf.DUMMYFUNCTION("""COMPUTED_VALUE"""),45327.66666666667)</f>
        <v>45327.66667</v>
      </c>
      <c r="E25" s="1">
        <f>IFERROR(__xludf.DUMMYFUNCTION("""COMPUTED_VALUE"""),6647.07)</f>
        <v>6647.07</v>
      </c>
      <c r="G25" s="2">
        <f>IFERROR(__xludf.DUMMYFUNCTION("""COMPUTED_VALUE"""),45327.66666666667)</f>
        <v>45327.66667</v>
      </c>
      <c r="H25" s="1">
        <f>IFERROR(__xludf.DUMMYFUNCTION("""COMPUTED_VALUE"""),6578.98)</f>
        <v>6578.98</v>
      </c>
      <c r="J25" s="2">
        <f>IFERROR(__xludf.DUMMYFUNCTION("""COMPUTED_VALUE"""),45327.66666666667)</f>
        <v>45327.66667</v>
      </c>
      <c r="K25" s="1">
        <f>IFERROR(__xludf.DUMMYFUNCTION("""COMPUTED_VALUE"""),6630.34)</f>
        <v>6630.34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IFERROR(__xludf.DUMMYFUNCTION("""COMPUTED_VALUE"""),6650.32)</f>
        <v>6650.32</v>
      </c>
      <c r="D26" s="2">
        <f>IFERROR(__xludf.DUMMYFUNCTION("""COMPUTED_VALUE"""),45328.66666666667)</f>
        <v>45328.66667</v>
      </c>
      <c r="E26" s="1">
        <f>IFERROR(__xludf.DUMMYFUNCTION("""COMPUTED_VALUE"""),6661.15)</f>
        <v>6661.15</v>
      </c>
      <c r="G26" s="2">
        <f>IFERROR(__xludf.DUMMYFUNCTION("""COMPUTED_VALUE"""),45328.66666666667)</f>
        <v>45328.66667</v>
      </c>
      <c r="H26" s="1">
        <f>IFERROR(__xludf.DUMMYFUNCTION("""COMPUTED_VALUE"""),6577.61)</f>
        <v>6577.61</v>
      </c>
      <c r="J26" s="2">
        <f>IFERROR(__xludf.DUMMYFUNCTION("""COMPUTED_VALUE"""),45328.66666666667)</f>
        <v>45328.66667</v>
      </c>
      <c r="K26" s="1">
        <f>IFERROR(__xludf.DUMMYFUNCTION("""COMPUTED_VALUE"""),6623.26)</f>
        <v>6623.26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IFERROR(__xludf.DUMMYFUNCTION("""COMPUTED_VALUE"""),6663.58)</f>
        <v>6663.58</v>
      </c>
      <c r="D27" s="2">
        <f>IFERROR(__xludf.DUMMYFUNCTION("""COMPUTED_VALUE"""),45329.66666666667)</f>
        <v>45329.66667</v>
      </c>
      <c r="E27" s="1">
        <f>IFERROR(__xludf.DUMMYFUNCTION("""COMPUTED_VALUE"""),6716.67)</f>
        <v>6716.67</v>
      </c>
      <c r="G27" s="2">
        <f>IFERROR(__xludf.DUMMYFUNCTION("""COMPUTED_VALUE"""),45329.66666666667)</f>
        <v>45329.66667</v>
      </c>
      <c r="H27" s="1">
        <f>IFERROR(__xludf.DUMMYFUNCTION("""COMPUTED_VALUE"""),6655.21)</f>
        <v>6655.21</v>
      </c>
      <c r="J27" s="2">
        <f>IFERROR(__xludf.DUMMYFUNCTION("""COMPUTED_VALUE"""),45329.66666666667)</f>
        <v>45329.66667</v>
      </c>
      <c r="K27" s="1">
        <f>IFERROR(__xludf.DUMMYFUNCTION("""COMPUTED_VALUE"""),6714.69)</f>
        <v>6714.69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IFERROR(__xludf.DUMMYFUNCTION("""COMPUTED_VALUE"""),6713.64)</f>
        <v>6713.64</v>
      </c>
      <c r="D28" s="2">
        <f>IFERROR(__xludf.DUMMYFUNCTION("""COMPUTED_VALUE"""),45330.66666666667)</f>
        <v>45330.66667</v>
      </c>
      <c r="E28" s="1">
        <f>IFERROR(__xludf.DUMMYFUNCTION("""COMPUTED_VALUE"""),6726.66)</f>
        <v>6726.66</v>
      </c>
      <c r="G28" s="2">
        <f>IFERROR(__xludf.DUMMYFUNCTION("""COMPUTED_VALUE"""),45330.66666666667)</f>
        <v>45330.66667</v>
      </c>
      <c r="H28" s="1">
        <f>IFERROR(__xludf.DUMMYFUNCTION("""COMPUTED_VALUE"""),6699.79)</f>
        <v>6699.79</v>
      </c>
      <c r="J28" s="2">
        <f>IFERROR(__xludf.DUMMYFUNCTION("""COMPUTED_VALUE"""),45330.66666666667)</f>
        <v>45330.66667</v>
      </c>
      <c r="K28" s="1">
        <f>IFERROR(__xludf.DUMMYFUNCTION("""COMPUTED_VALUE"""),6712.89)</f>
        <v>6712.89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IFERROR(__xludf.DUMMYFUNCTION("""COMPUTED_VALUE"""),6737.27)</f>
        <v>6737.27</v>
      </c>
      <c r="D29" s="2">
        <f>IFERROR(__xludf.DUMMYFUNCTION("""COMPUTED_VALUE"""),45331.66666666667)</f>
        <v>45331.66667</v>
      </c>
      <c r="E29" s="1">
        <f>IFERROR(__xludf.DUMMYFUNCTION("""COMPUTED_VALUE"""),6804.16)</f>
        <v>6804.16</v>
      </c>
      <c r="G29" s="2">
        <f>IFERROR(__xludf.DUMMYFUNCTION("""COMPUTED_VALUE"""),45331.66666666667)</f>
        <v>45331.66667</v>
      </c>
      <c r="H29" s="1">
        <f>IFERROR(__xludf.DUMMYFUNCTION("""COMPUTED_VALUE"""),6730.8)</f>
        <v>6730.8</v>
      </c>
      <c r="J29" s="2">
        <f>IFERROR(__xludf.DUMMYFUNCTION("""COMPUTED_VALUE"""),45331.66666666667)</f>
        <v>45331.66667</v>
      </c>
      <c r="K29" s="1">
        <f>IFERROR(__xludf.DUMMYFUNCTION("""COMPUTED_VALUE"""),6796.71)</f>
        <v>6796.71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IFERROR(__xludf.DUMMYFUNCTION("""COMPUTED_VALUE"""),6797.56)</f>
        <v>6797.56</v>
      </c>
      <c r="D30" s="2">
        <f>IFERROR(__xludf.DUMMYFUNCTION("""COMPUTED_VALUE"""),45334.66666666667)</f>
        <v>45334.66667</v>
      </c>
      <c r="E30" s="1">
        <f>IFERROR(__xludf.DUMMYFUNCTION("""COMPUTED_VALUE"""),6817.39)</f>
        <v>6817.39</v>
      </c>
      <c r="G30" s="2">
        <f>IFERROR(__xludf.DUMMYFUNCTION("""COMPUTED_VALUE"""),45334.66666666667)</f>
        <v>45334.66667</v>
      </c>
      <c r="H30" s="1">
        <f>IFERROR(__xludf.DUMMYFUNCTION("""COMPUTED_VALUE"""),6738.33)</f>
        <v>6738.33</v>
      </c>
      <c r="J30" s="2">
        <f>IFERROR(__xludf.DUMMYFUNCTION("""COMPUTED_VALUE"""),45334.66666666667)</f>
        <v>45334.66667</v>
      </c>
      <c r="K30" s="1">
        <f>IFERROR(__xludf.DUMMYFUNCTION("""COMPUTED_VALUE"""),6750.06)</f>
        <v>6750.06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IFERROR(__xludf.DUMMYFUNCTION("""COMPUTED_VALUE"""),6624.84)</f>
        <v>6624.84</v>
      </c>
      <c r="D31" s="2">
        <f>IFERROR(__xludf.DUMMYFUNCTION("""COMPUTED_VALUE"""),45335.66666666667)</f>
        <v>45335.66667</v>
      </c>
      <c r="E31" s="1">
        <f>IFERROR(__xludf.DUMMYFUNCTION("""COMPUTED_VALUE"""),6708.23)</f>
        <v>6708.23</v>
      </c>
      <c r="G31" s="2">
        <f>IFERROR(__xludf.DUMMYFUNCTION("""COMPUTED_VALUE"""),45335.66666666667)</f>
        <v>45335.66667</v>
      </c>
      <c r="H31" s="1">
        <f>IFERROR(__xludf.DUMMYFUNCTION("""COMPUTED_VALUE"""),6612.65)</f>
        <v>6612.65</v>
      </c>
      <c r="J31" s="2">
        <f>IFERROR(__xludf.DUMMYFUNCTION("""COMPUTED_VALUE"""),45335.66666666667)</f>
        <v>45335.66667</v>
      </c>
      <c r="K31" s="1">
        <f>IFERROR(__xludf.DUMMYFUNCTION("""COMPUTED_VALUE"""),6658.76)</f>
        <v>6658.76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IFERROR(__xludf.DUMMYFUNCTION("""COMPUTED_VALUE"""),6701.01)</f>
        <v>6701.01</v>
      </c>
      <c r="D32" s="2">
        <f>IFERROR(__xludf.DUMMYFUNCTION("""COMPUTED_VALUE"""),45336.66666666667)</f>
        <v>45336.66667</v>
      </c>
      <c r="E32" s="1">
        <f>IFERROR(__xludf.DUMMYFUNCTION("""COMPUTED_VALUE"""),6739.14)</f>
        <v>6739.14</v>
      </c>
      <c r="G32" s="2">
        <f>IFERROR(__xludf.DUMMYFUNCTION("""COMPUTED_VALUE"""),45336.66666666667)</f>
        <v>45336.66667</v>
      </c>
      <c r="H32" s="1">
        <f>IFERROR(__xludf.DUMMYFUNCTION("""COMPUTED_VALUE"""),6660.92)</f>
        <v>6660.92</v>
      </c>
      <c r="J32" s="2">
        <f>IFERROR(__xludf.DUMMYFUNCTION("""COMPUTED_VALUE"""),45336.66666666667)</f>
        <v>45336.66667</v>
      </c>
      <c r="K32" s="1">
        <f>IFERROR(__xludf.DUMMYFUNCTION("""COMPUTED_VALUE"""),6736.17)</f>
        <v>6736.17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IFERROR(__xludf.DUMMYFUNCTION("""COMPUTED_VALUE"""),6732.57)</f>
        <v>6732.57</v>
      </c>
      <c r="D33" s="2">
        <f>IFERROR(__xludf.DUMMYFUNCTION("""COMPUTED_VALUE"""),45337.66666666667)</f>
        <v>45337.66667</v>
      </c>
      <c r="E33" s="1">
        <f>IFERROR(__xludf.DUMMYFUNCTION("""COMPUTED_VALUE"""),6740.13)</f>
        <v>6740.13</v>
      </c>
      <c r="G33" s="2">
        <f>IFERROR(__xludf.DUMMYFUNCTION("""COMPUTED_VALUE"""),45337.66666666667)</f>
        <v>45337.66667</v>
      </c>
      <c r="H33" s="1">
        <f>IFERROR(__xludf.DUMMYFUNCTION("""COMPUTED_VALUE"""),6688.6)</f>
        <v>6688.6</v>
      </c>
      <c r="J33" s="2">
        <f>IFERROR(__xludf.DUMMYFUNCTION("""COMPUTED_VALUE"""),45337.66666666667)</f>
        <v>45337.66667</v>
      </c>
      <c r="K33" s="1">
        <f>IFERROR(__xludf.DUMMYFUNCTION("""COMPUTED_VALUE"""),6737.19)</f>
        <v>6737.19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IFERROR(__xludf.DUMMYFUNCTION("""COMPUTED_VALUE"""),6745.64)</f>
        <v>6745.64</v>
      </c>
      <c r="D34" s="2">
        <f>IFERROR(__xludf.DUMMYFUNCTION("""COMPUTED_VALUE"""),45338.66666666667)</f>
        <v>45338.66667</v>
      </c>
      <c r="E34" s="1">
        <f>IFERROR(__xludf.DUMMYFUNCTION("""COMPUTED_VALUE"""),6753.54)</f>
        <v>6753.54</v>
      </c>
      <c r="G34" s="2">
        <f>IFERROR(__xludf.DUMMYFUNCTION("""COMPUTED_VALUE"""),45338.66666666667)</f>
        <v>45338.66667</v>
      </c>
      <c r="H34" s="1">
        <f>IFERROR(__xludf.DUMMYFUNCTION("""COMPUTED_VALUE"""),6681.33)</f>
        <v>6681.33</v>
      </c>
      <c r="J34" s="2">
        <f>IFERROR(__xludf.DUMMYFUNCTION("""COMPUTED_VALUE"""),45338.66666666667)</f>
        <v>45338.66667</v>
      </c>
      <c r="K34" s="1">
        <f>IFERROR(__xludf.DUMMYFUNCTION("""COMPUTED_VALUE"""),6695.72)</f>
        <v>6695.72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IFERROR(__xludf.DUMMYFUNCTION("""COMPUTED_VALUE"""),6653.29)</f>
        <v>6653.29</v>
      </c>
      <c r="D35" s="2">
        <f>IFERROR(__xludf.DUMMYFUNCTION("""COMPUTED_VALUE"""),45342.66666666667)</f>
        <v>45342.66667</v>
      </c>
      <c r="E35" s="1">
        <f>IFERROR(__xludf.DUMMYFUNCTION("""COMPUTED_VALUE"""),6677.58)</f>
        <v>6677.58</v>
      </c>
      <c r="G35" s="2">
        <f>IFERROR(__xludf.DUMMYFUNCTION("""COMPUTED_VALUE"""),45342.66666666667)</f>
        <v>45342.66667</v>
      </c>
      <c r="H35" s="1">
        <f>IFERROR(__xludf.DUMMYFUNCTION("""COMPUTED_VALUE"""),6567.77)</f>
        <v>6567.77</v>
      </c>
      <c r="J35" s="2">
        <f>IFERROR(__xludf.DUMMYFUNCTION("""COMPUTED_VALUE"""),45342.66666666667)</f>
        <v>45342.66667</v>
      </c>
      <c r="K35" s="1">
        <f>IFERROR(__xludf.DUMMYFUNCTION("""COMPUTED_VALUE"""),6620.75)</f>
        <v>6620.75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IFERROR(__xludf.DUMMYFUNCTION("""COMPUTED_VALUE"""),6580.44)</f>
        <v>6580.44</v>
      </c>
      <c r="D36" s="2">
        <f>IFERROR(__xludf.DUMMYFUNCTION("""COMPUTED_VALUE"""),45343.66666666667)</f>
        <v>45343.66667</v>
      </c>
      <c r="E36" s="1">
        <f>IFERROR(__xludf.DUMMYFUNCTION("""COMPUTED_VALUE"""),6606.87)</f>
        <v>6606.87</v>
      </c>
      <c r="G36" s="2">
        <f>IFERROR(__xludf.DUMMYFUNCTION("""COMPUTED_VALUE"""),45343.66666666667)</f>
        <v>45343.66667</v>
      </c>
      <c r="H36" s="1">
        <f>IFERROR(__xludf.DUMMYFUNCTION("""COMPUTED_VALUE"""),6544.66)</f>
        <v>6544.66</v>
      </c>
      <c r="J36" s="2">
        <f>IFERROR(__xludf.DUMMYFUNCTION("""COMPUTED_VALUE"""),45343.66666666667)</f>
        <v>45343.66667</v>
      </c>
      <c r="K36" s="1">
        <f>IFERROR(__xludf.DUMMYFUNCTION("""COMPUTED_VALUE"""),6605.18)</f>
        <v>6605.18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IFERROR(__xludf.DUMMYFUNCTION("""COMPUTED_VALUE"""),6772.5)</f>
        <v>6772.5</v>
      </c>
      <c r="D37" s="2">
        <f>IFERROR(__xludf.DUMMYFUNCTION("""COMPUTED_VALUE"""),45344.66666666667)</f>
        <v>45344.66667</v>
      </c>
      <c r="E37" s="1">
        <f>IFERROR(__xludf.DUMMYFUNCTION("""COMPUTED_VALUE"""),6847.63)</f>
        <v>6847.63</v>
      </c>
      <c r="G37" s="2">
        <f>IFERROR(__xludf.DUMMYFUNCTION("""COMPUTED_VALUE"""),45344.66666666667)</f>
        <v>45344.66667</v>
      </c>
      <c r="H37" s="1">
        <f>IFERROR(__xludf.DUMMYFUNCTION("""COMPUTED_VALUE"""),6753.56)</f>
        <v>6753.56</v>
      </c>
      <c r="J37" s="2">
        <f>IFERROR(__xludf.DUMMYFUNCTION("""COMPUTED_VALUE"""),45344.66666666667)</f>
        <v>45344.66667</v>
      </c>
      <c r="K37" s="1">
        <f>IFERROR(__xludf.DUMMYFUNCTION("""COMPUTED_VALUE"""),6840.44)</f>
        <v>6840.44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IFERROR(__xludf.DUMMYFUNCTION("""COMPUTED_VALUE"""),6877.7)</f>
        <v>6877.7</v>
      </c>
      <c r="D38" s="2">
        <f>IFERROR(__xludf.DUMMYFUNCTION("""COMPUTED_VALUE"""),45345.66666666667)</f>
        <v>45345.66667</v>
      </c>
      <c r="E38" s="1">
        <f>IFERROR(__xludf.DUMMYFUNCTION("""COMPUTED_VALUE"""),6895.39)</f>
        <v>6895.39</v>
      </c>
      <c r="G38" s="2">
        <f>IFERROR(__xludf.DUMMYFUNCTION("""COMPUTED_VALUE"""),45345.66666666667)</f>
        <v>45345.66667</v>
      </c>
      <c r="H38" s="1">
        <f>IFERROR(__xludf.DUMMYFUNCTION("""COMPUTED_VALUE"""),6803.25)</f>
        <v>6803.25</v>
      </c>
      <c r="J38" s="2">
        <f>IFERROR(__xludf.DUMMYFUNCTION("""COMPUTED_VALUE"""),45345.66666666667)</f>
        <v>45345.66667</v>
      </c>
      <c r="K38" s="1">
        <f>IFERROR(__xludf.DUMMYFUNCTION("""COMPUTED_VALUE"""),6824.12)</f>
        <v>6824.12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IFERROR(__xludf.DUMMYFUNCTION("""COMPUTED_VALUE"""),6834.4)</f>
        <v>6834.4</v>
      </c>
      <c r="D39" s="2">
        <f>IFERROR(__xludf.DUMMYFUNCTION("""COMPUTED_VALUE"""),45348.66666666667)</f>
        <v>45348.66667</v>
      </c>
      <c r="E39" s="1">
        <f>IFERROR(__xludf.DUMMYFUNCTION("""COMPUTED_VALUE"""),6856.4)</f>
        <v>6856.4</v>
      </c>
      <c r="G39" s="2">
        <f>IFERROR(__xludf.DUMMYFUNCTION("""COMPUTED_VALUE"""),45348.66666666667)</f>
        <v>45348.66667</v>
      </c>
      <c r="H39" s="1">
        <f>IFERROR(__xludf.DUMMYFUNCTION("""COMPUTED_VALUE"""),6803.02)</f>
        <v>6803.02</v>
      </c>
      <c r="J39" s="2">
        <f>IFERROR(__xludf.DUMMYFUNCTION("""COMPUTED_VALUE"""),45348.66666666667)</f>
        <v>45348.66667</v>
      </c>
      <c r="K39" s="1">
        <f>IFERROR(__xludf.DUMMYFUNCTION("""COMPUTED_VALUE"""),6803.58)</f>
        <v>6803.58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IFERROR(__xludf.DUMMYFUNCTION("""COMPUTED_VALUE"""),6808.18)</f>
        <v>6808.18</v>
      </c>
      <c r="D40" s="2">
        <f>IFERROR(__xludf.DUMMYFUNCTION("""COMPUTED_VALUE"""),45349.66666666667)</f>
        <v>45349.66667</v>
      </c>
      <c r="E40" s="1">
        <f>IFERROR(__xludf.DUMMYFUNCTION("""COMPUTED_VALUE"""),6818.14)</f>
        <v>6818.14</v>
      </c>
      <c r="G40" s="2">
        <f>IFERROR(__xludf.DUMMYFUNCTION("""COMPUTED_VALUE"""),45349.66666666667)</f>
        <v>45349.66667</v>
      </c>
      <c r="H40" s="1">
        <f>IFERROR(__xludf.DUMMYFUNCTION("""COMPUTED_VALUE"""),6766.12)</f>
        <v>6766.12</v>
      </c>
      <c r="J40" s="2">
        <f>IFERROR(__xludf.DUMMYFUNCTION("""COMPUTED_VALUE"""),45349.66666666667)</f>
        <v>45349.66667</v>
      </c>
      <c r="K40" s="1">
        <f>IFERROR(__xludf.DUMMYFUNCTION("""COMPUTED_VALUE"""),6808.62)</f>
        <v>6808.62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IFERROR(__xludf.DUMMYFUNCTION("""COMPUTED_VALUE"""),6783.75)</f>
        <v>6783.75</v>
      </c>
      <c r="D41" s="2">
        <f>IFERROR(__xludf.DUMMYFUNCTION("""COMPUTED_VALUE"""),45350.66666666667)</f>
        <v>45350.66667</v>
      </c>
      <c r="E41" s="1">
        <f>IFERROR(__xludf.DUMMYFUNCTION("""COMPUTED_VALUE"""),6793.93)</f>
        <v>6793.93</v>
      </c>
      <c r="G41" s="2">
        <f>IFERROR(__xludf.DUMMYFUNCTION("""COMPUTED_VALUE"""),45350.66666666667)</f>
        <v>45350.66667</v>
      </c>
      <c r="H41" s="1">
        <f>IFERROR(__xludf.DUMMYFUNCTION("""COMPUTED_VALUE"""),6754.28)</f>
        <v>6754.28</v>
      </c>
      <c r="J41" s="2">
        <f>IFERROR(__xludf.DUMMYFUNCTION("""COMPUTED_VALUE"""),45350.66666666667)</f>
        <v>45350.66667</v>
      </c>
      <c r="K41" s="1">
        <f>IFERROR(__xludf.DUMMYFUNCTION("""COMPUTED_VALUE"""),6779.56)</f>
        <v>6779.56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IFERROR(__xludf.DUMMYFUNCTION("""COMPUTED_VALUE"""),6808.72)</f>
        <v>6808.72</v>
      </c>
      <c r="D42" s="2">
        <f>IFERROR(__xludf.DUMMYFUNCTION("""COMPUTED_VALUE"""),45351.66666666667)</f>
        <v>45351.66667</v>
      </c>
      <c r="E42" s="1">
        <f>IFERROR(__xludf.DUMMYFUNCTION("""COMPUTED_VALUE"""),6845.69)</f>
        <v>6845.69</v>
      </c>
      <c r="G42" s="2">
        <f>IFERROR(__xludf.DUMMYFUNCTION("""COMPUTED_VALUE"""),45351.66666666667)</f>
        <v>45351.66667</v>
      </c>
      <c r="H42" s="1">
        <f>IFERROR(__xludf.DUMMYFUNCTION("""COMPUTED_VALUE"""),6763.03)</f>
        <v>6763.03</v>
      </c>
      <c r="J42" s="2">
        <f>IFERROR(__xludf.DUMMYFUNCTION("""COMPUTED_VALUE"""),45351.66666666667)</f>
        <v>45351.66667</v>
      </c>
      <c r="K42" s="1">
        <f>IFERROR(__xludf.DUMMYFUNCTION("""COMPUTED_VALUE"""),6832.6)</f>
        <v>6832.6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IFERROR(__xludf.DUMMYFUNCTION("""COMPUTED_VALUE"""),6834.88)</f>
        <v>6834.88</v>
      </c>
      <c r="D43" s="2">
        <f>IFERROR(__xludf.DUMMYFUNCTION("""COMPUTED_VALUE"""),45352.66666666667)</f>
        <v>45352.66667</v>
      </c>
      <c r="E43" s="1">
        <f>IFERROR(__xludf.DUMMYFUNCTION("""COMPUTED_VALUE"""),6920.62)</f>
        <v>6920.62</v>
      </c>
      <c r="G43" s="2">
        <f>IFERROR(__xludf.DUMMYFUNCTION("""COMPUTED_VALUE"""),45352.66666666667)</f>
        <v>45352.66667</v>
      </c>
      <c r="H43" s="1">
        <f>IFERROR(__xludf.DUMMYFUNCTION("""COMPUTED_VALUE"""),6834.88)</f>
        <v>6834.88</v>
      </c>
      <c r="J43" s="2">
        <f>IFERROR(__xludf.DUMMYFUNCTION("""COMPUTED_VALUE"""),45352.66666666667)</f>
        <v>45352.66667</v>
      </c>
      <c r="K43" s="1">
        <f>IFERROR(__xludf.DUMMYFUNCTION("""COMPUTED_VALUE"""),6913.29)</f>
        <v>6913.29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IFERROR(__xludf.DUMMYFUNCTION("""COMPUTED_VALUE"""),6899.32)</f>
        <v>6899.32</v>
      </c>
      <c r="D44" s="2">
        <f>IFERROR(__xludf.DUMMYFUNCTION("""COMPUTED_VALUE"""),45355.66666666667)</f>
        <v>45355.66667</v>
      </c>
      <c r="E44" s="1">
        <f>IFERROR(__xludf.DUMMYFUNCTION("""COMPUTED_VALUE"""),6914.98)</f>
        <v>6914.98</v>
      </c>
      <c r="G44" s="2">
        <f>IFERROR(__xludf.DUMMYFUNCTION("""COMPUTED_VALUE"""),45355.66666666667)</f>
        <v>45355.66667</v>
      </c>
      <c r="H44" s="1">
        <f>IFERROR(__xludf.DUMMYFUNCTION("""COMPUTED_VALUE"""),6875.29)</f>
        <v>6875.29</v>
      </c>
      <c r="J44" s="2">
        <f>IFERROR(__xludf.DUMMYFUNCTION("""COMPUTED_VALUE"""),45355.66666666667)</f>
        <v>45355.66667</v>
      </c>
      <c r="K44" s="1">
        <f>IFERROR(__xludf.DUMMYFUNCTION("""COMPUTED_VALUE"""),6877.62)</f>
        <v>6877.62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IFERROR(__xludf.DUMMYFUNCTION("""COMPUTED_VALUE"""),6828.93)</f>
        <v>6828.93</v>
      </c>
      <c r="D45" s="2">
        <f>IFERROR(__xludf.DUMMYFUNCTION("""COMPUTED_VALUE"""),45356.66666666667)</f>
        <v>45356.66667</v>
      </c>
      <c r="E45" s="1">
        <f>IFERROR(__xludf.DUMMYFUNCTION("""COMPUTED_VALUE"""),6833.17)</f>
        <v>6833.17</v>
      </c>
      <c r="G45" s="2">
        <f>IFERROR(__xludf.DUMMYFUNCTION("""COMPUTED_VALUE"""),45356.66666666667)</f>
        <v>45356.66667</v>
      </c>
      <c r="H45" s="1">
        <f>IFERROR(__xludf.DUMMYFUNCTION("""COMPUTED_VALUE"""),6723.21)</f>
        <v>6723.21</v>
      </c>
      <c r="J45" s="2">
        <f>IFERROR(__xludf.DUMMYFUNCTION("""COMPUTED_VALUE"""),45356.66666666667)</f>
        <v>45356.66667</v>
      </c>
      <c r="K45" s="1">
        <f>IFERROR(__xludf.DUMMYFUNCTION("""COMPUTED_VALUE"""),6760.51)</f>
        <v>6760.51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IFERROR(__xludf.DUMMYFUNCTION("""COMPUTED_VALUE"""),6820.38)</f>
        <v>6820.38</v>
      </c>
      <c r="D46" s="2">
        <f>IFERROR(__xludf.DUMMYFUNCTION("""COMPUTED_VALUE"""),45357.66666666667)</f>
        <v>45357.66667</v>
      </c>
      <c r="E46" s="1">
        <f>IFERROR(__xludf.DUMMYFUNCTION("""COMPUTED_VALUE"""),6827.22)</f>
        <v>6827.22</v>
      </c>
      <c r="G46" s="2">
        <f>IFERROR(__xludf.DUMMYFUNCTION("""COMPUTED_VALUE"""),45357.66666666667)</f>
        <v>45357.66667</v>
      </c>
      <c r="H46" s="1">
        <f>IFERROR(__xludf.DUMMYFUNCTION("""COMPUTED_VALUE"""),6760.8)</f>
        <v>6760.8</v>
      </c>
      <c r="J46" s="2">
        <f>IFERROR(__xludf.DUMMYFUNCTION("""COMPUTED_VALUE"""),45357.66666666667)</f>
        <v>45357.66667</v>
      </c>
      <c r="K46" s="1">
        <f>IFERROR(__xludf.DUMMYFUNCTION("""COMPUTED_VALUE"""),6789.28)</f>
        <v>6789.28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IFERROR(__xludf.DUMMYFUNCTION("""COMPUTED_VALUE"""),6840.27)</f>
        <v>6840.27</v>
      </c>
      <c r="D47" s="2">
        <f>IFERROR(__xludf.DUMMYFUNCTION("""COMPUTED_VALUE"""),45358.66666666667)</f>
        <v>45358.66667</v>
      </c>
      <c r="E47" s="1">
        <f>IFERROR(__xludf.DUMMYFUNCTION("""COMPUTED_VALUE"""),6911.75)</f>
        <v>6911.75</v>
      </c>
      <c r="G47" s="2">
        <f>IFERROR(__xludf.DUMMYFUNCTION("""COMPUTED_VALUE"""),45358.66666666667)</f>
        <v>45358.66667</v>
      </c>
      <c r="H47" s="1">
        <f>IFERROR(__xludf.DUMMYFUNCTION("""COMPUTED_VALUE"""),6808.97)</f>
        <v>6808.97</v>
      </c>
      <c r="J47" s="2">
        <f>IFERROR(__xludf.DUMMYFUNCTION("""COMPUTED_VALUE"""),45358.66666666667)</f>
        <v>45358.66667</v>
      </c>
      <c r="K47" s="1">
        <f>IFERROR(__xludf.DUMMYFUNCTION("""COMPUTED_VALUE"""),6897.32)</f>
        <v>6897.32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IFERROR(__xludf.DUMMYFUNCTION("""COMPUTED_VALUE"""),6910.6)</f>
        <v>6910.6</v>
      </c>
      <c r="D48" s="2">
        <f>IFERROR(__xludf.DUMMYFUNCTION("""COMPUTED_VALUE"""),45359.66666666667)</f>
        <v>45359.66667</v>
      </c>
      <c r="E48" s="1">
        <f>IFERROR(__xludf.DUMMYFUNCTION("""COMPUTED_VALUE"""),6973.6)</f>
        <v>6973.6</v>
      </c>
      <c r="G48" s="2">
        <f>IFERROR(__xludf.DUMMYFUNCTION("""COMPUTED_VALUE"""),45359.66666666667)</f>
        <v>45359.66667</v>
      </c>
      <c r="H48" s="1">
        <f>IFERROR(__xludf.DUMMYFUNCTION("""COMPUTED_VALUE"""),6797.07)</f>
        <v>6797.07</v>
      </c>
      <c r="J48" s="2">
        <f>IFERROR(__xludf.DUMMYFUNCTION("""COMPUTED_VALUE"""),45359.66666666667)</f>
        <v>45359.66667</v>
      </c>
      <c r="K48" s="1">
        <f>IFERROR(__xludf.DUMMYFUNCTION("""COMPUTED_VALUE"""),6810.21)</f>
        <v>6810.21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IFERROR(__xludf.DUMMYFUNCTION("""COMPUTED_VALUE"""),6782.02)</f>
        <v>6782.02</v>
      </c>
      <c r="D49" s="2">
        <f>IFERROR(__xludf.DUMMYFUNCTION("""COMPUTED_VALUE"""),45362.66666666667)</f>
        <v>45362.66667</v>
      </c>
      <c r="E49" s="1">
        <f>IFERROR(__xludf.DUMMYFUNCTION("""COMPUTED_VALUE"""),6800.3)</f>
        <v>6800.3</v>
      </c>
      <c r="G49" s="2">
        <f>IFERROR(__xludf.DUMMYFUNCTION("""COMPUTED_VALUE"""),45362.66666666667)</f>
        <v>45362.66667</v>
      </c>
      <c r="H49" s="1">
        <f>IFERROR(__xludf.DUMMYFUNCTION("""COMPUTED_VALUE"""),6745.07)</f>
        <v>6745.07</v>
      </c>
      <c r="J49" s="2">
        <f>IFERROR(__xludf.DUMMYFUNCTION("""COMPUTED_VALUE"""),45362.66666666667)</f>
        <v>45362.66667</v>
      </c>
      <c r="K49" s="1">
        <f>IFERROR(__xludf.DUMMYFUNCTION("""COMPUTED_VALUE"""),6770.71)</f>
        <v>6770.71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IFERROR(__xludf.DUMMYFUNCTION("""COMPUTED_VALUE"""),6819.37)</f>
        <v>6819.37</v>
      </c>
      <c r="D50" s="2">
        <f>IFERROR(__xludf.DUMMYFUNCTION("""COMPUTED_VALUE"""),45363.66666666667)</f>
        <v>45363.66667</v>
      </c>
      <c r="E50" s="1">
        <f>IFERROR(__xludf.DUMMYFUNCTION("""COMPUTED_VALUE"""),6907.68)</f>
        <v>6907.68</v>
      </c>
      <c r="G50" s="2">
        <f>IFERROR(__xludf.DUMMYFUNCTION("""COMPUTED_VALUE"""),45363.66666666667)</f>
        <v>45363.66667</v>
      </c>
      <c r="H50" s="1">
        <f>IFERROR(__xludf.DUMMYFUNCTION("""COMPUTED_VALUE"""),6769.68)</f>
        <v>6769.68</v>
      </c>
      <c r="J50" s="2">
        <f>IFERROR(__xludf.DUMMYFUNCTION("""COMPUTED_VALUE"""),45363.66666666667)</f>
        <v>45363.66667</v>
      </c>
      <c r="K50" s="1">
        <f>IFERROR(__xludf.DUMMYFUNCTION("""COMPUTED_VALUE"""),6903.24)</f>
        <v>6903.24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IFERROR(__xludf.DUMMYFUNCTION("""COMPUTED_VALUE"""),6891.87)</f>
        <v>6891.87</v>
      </c>
      <c r="D51" s="2">
        <f>IFERROR(__xludf.DUMMYFUNCTION("""COMPUTED_VALUE"""),45364.66666666667)</f>
        <v>45364.66667</v>
      </c>
      <c r="E51" s="1">
        <f>IFERROR(__xludf.DUMMYFUNCTION("""COMPUTED_VALUE"""),6892.0)</f>
        <v>6892</v>
      </c>
      <c r="G51" s="2">
        <f>IFERROR(__xludf.DUMMYFUNCTION("""COMPUTED_VALUE"""),45364.66666666667)</f>
        <v>45364.66667</v>
      </c>
      <c r="H51" s="1">
        <f>IFERROR(__xludf.DUMMYFUNCTION("""COMPUTED_VALUE"""),6842.3)</f>
        <v>6842.3</v>
      </c>
      <c r="J51" s="2">
        <f>IFERROR(__xludf.DUMMYFUNCTION("""COMPUTED_VALUE"""),45364.66666666667)</f>
        <v>45364.66667</v>
      </c>
      <c r="K51" s="1">
        <f>IFERROR(__xludf.DUMMYFUNCTION("""COMPUTED_VALUE"""),6869.15)</f>
        <v>6869.15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IFERROR(__xludf.DUMMYFUNCTION("""COMPUTED_VALUE"""),6900.63)</f>
        <v>6900.63</v>
      </c>
      <c r="D52" s="2">
        <f>IFERROR(__xludf.DUMMYFUNCTION("""COMPUTED_VALUE"""),45365.66666666667)</f>
        <v>45365.66667</v>
      </c>
      <c r="E52" s="1">
        <f>IFERROR(__xludf.DUMMYFUNCTION("""COMPUTED_VALUE"""),6915.88)</f>
        <v>6915.88</v>
      </c>
      <c r="G52" s="2">
        <f>IFERROR(__xludf.DUMMYFUNCTION("""COMPUTED_VALUE"""),45365.66666666667)</f>
        <v>45365.66667</v>
      </c>
      <c r="H52" s="1">
        <f>IFERROR(__xludf.DUMMYFUNCTION("""COMPUTED_VALUE"""),6841.82)</f>
        <v>6841.82</v>
      </c>
      <c r="J52" s="2">
        <f>IFERROR(__xludf.DUMMYFUNCTION("""COMPUTED_VALUE"""),45365.66666666667)</f>
        <v>45365.66667</v>
      </c>
      <c r="K52" s="1">
        <f>IFERROR(__xludf.DUMMYFUNCTION("""COMPUTED_VALUE"""),6878.95)</f>
        <v>6878.95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IFERROR(__xludf.DUMMYFUNCTION("""COMPUTED_VALUE"""),6820.01)</f>
        <v>6820.01</v>
      </c>
      <c r="D53" s="2">
        <f>IFERROR(__xludf.DUMMYFUNCTION("""COMPUTED_VALUE"""),45366.66666666667)</f>
        <v>45366.66667</v>
      </c>
      <c r="E53" s="1">
        <f>IFERROR(__xludf.DUMMYFUNCTION("""COMPUTED_VALUE"""),6831.14)</f>
        <v>6831.14</v>
      </c>
      <c r="G53" s="2">
        <f>IFERROR(__xludf.DUMMYFUNCTION("""COMPUTED_VALUE"""),45366.66666666667)</f>
        <v>45366.66667</v>
      </c>
      <c r="H53" s="1">
        <f>IFERROR(__xludf.DUMMYFUNCTION("""COMPUTED_VALUE"""),6770.24)</f>
        <v>6770.24</v>
      </c>
      <c r="J53" s="2">
        <f>IFERROR(__xludf.DUMMYFUNCTION("""COMPUTED_VALUE"""),45366.66666666667)</f>
        <v>45366.66667</v>
      </c>
      <c r="K53" s="1">
        <f>IFERROR(__xludf.DUMMYFUNCTION("""COMPUTED_VALUE"""),6792.95)</f>
        <v>6792.95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IFERROR(__xludf.DUMMYFUNCTION("""COMPUTED_VALUE"""),6884.1)</f>
        <v>6884.1</v>
      </c>
      <c r="D54" s="2">
        <f>IFERROR(__xludf.DUMMYFUNCTION("""COMPUTED_VALUE"""),45369.66666666667)</f>
        <v>45369.66667</v>
      </c>
      <c r="E54" s="1">
        <f>IFERROR(__xludf.DUMMYFUNCTION("""COMPUTED_VALUE"""),6928.53)</f>
        <v>6928.53</v>
      </c>
      <c r="G54" s="2">
        <f>IFERROR(__xludf.DUMMYFUNCTION("""COMPUTED_VALUE"""),45369.66666666667)</f>
        <v>45369.66667</v>
      </c>
      <c r="H54" s="1">
        <f>IFERROR(__xludf.DUMMYFUNCTION("""COMPUTED_VALUE"""),6855.48)</f>
        <v>6855.48</v>
      </c>
      <c r="J54" s="2">
        <f>IFERROR(__xludf.DUMMYFUNCTION("""COMPUTED_VALUE"""),45369.66666666667)</f>
        <v>45369.66667</v>
      </c>
      <c r="K54" s="1">
        <f>IFERROR(__xludf.DUMMYFUNCTION("""COMPUTED_VALUE"""),6860.45)</f>
        <v>6860.45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IFERROR(__xludf.DUMMYFUNCTION("""COMPUTED_VALUE"""),6835.59)</f>
        <v>6835.59</v>
      </c>
      <c r="D55" s="2">
        <f>IFERROR(__xludf.DUMMYFUNCTION("""COMPUTED_VALUE"""),45370.66666666667)</f>
        <v>45370.66667</v>
      </c>
      <c r="E55" s="1">
        <f>IFERROR(__xludf.DUMMYFUNCTION("""COMPUTED_VALUE"""),6904.9)</f>
        <v>6904.9</v>
      </c>
      <c r="G55" s="2">
        <f>IFERROR(__xludf.DUMMYFUNCTION("""COMPUTED_VALUE"""),45370.66666666667)</f>
        <v>45370.66667</v>
      </c>
      <c r="H55" s="1">
        <f>IFERROR(__xludf.DUMMYFUNCTION("""COMPUTED_VALUE"""),6796.66)</f>
        <v>6796.66</v>
      </c>
      <c r="J55" s="2">
        <f>IFERROR(__xludf.DUMMYFUNCTION("""COMPUTED_VALUE"""),45370.66666666667)</f>
        <v>45370.66667</v>
      </c>
      <c r="K55" s="1">
        <f>IFERROR(__xludf.DUMMYFUNCTION("""COMPUTED_VALUE"""),6902.2)</f>
        <v>6902.2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IFERROR(__xludf.DUMMYFUNCTION("""COMPUTED_VALUE"""),6913.61)</f>
        <v>6913.61</v>
      </c>
      <c r="D56" s="2">
        <f>IFERROR(__xludf.DUMMYFUNCTION("""COMPUTED_VALUE"""),45371.66666666667)</f>
        <v>45371.66667</v>
      </c>
      <c r="E56" s="1">
        <f>IFERROR(__xludf.DUMMYFUNCTION("""COMPUTED_VALUE"""),6974.59)</f>
        <v>6974.59</v>
      </c>
      <c r="G56" s="2">
        <f>IFERROR(__xludf.DUMMYFUNCTION("""COMPUTED_VALUE"""),45371.66666666667)</f>
        <v>45371.66667</v>
      </c>
      <c r="H56" s="1">
        <f>IFERROR(__xludf.DUMMYFUNCTION("""COMPUTED_VALUE"""),6881.03)</f>
        <v>6881.03</v>
      </c>
      <c r="J56" s="2">
        <f>IFERROR(__xludf.DUMMYFUNCTION("""COMPUTED_VALUE"""),45371.66666666667)</f>
        <v>45371.66667</v>
      </c>
      <c r="K56" s="1">
        <f>IFERROR(__xludf.DUMMYFUNCTION("""COMPUTED_VALUE"""),6973.73)</f>
        <v>6973.73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IFERROR(__xludf.DUMMYFUNCTION("""COMPUTED_VALUE"""),7029.21)</f>
        <v>7029.21</v>
      </c>
      <c r="D57" s="2">
        <f>IFERROR(__xludf.DUMMYFUNCTION("""COMPUTED_VALUE"""),45372.66666666667)</f>
        <v>45372.66667</v>
      </c>
      <c r="E57" s="1">
        <f>IFERROR(__xludf.DUMMYFUNCTION("""COMPUTED_VALUE"""),7029.21)</f>
        <v>7029.21</v>
      </c>
      <c r="G57" s="2">
        <f>IFERROR(__xludf.DUMMYFUNCTION("""COMPUTED_VALUE"""),45372.66666666667)</f>
        <v>45372.66667</v>
      </c>
      <c r="H57" s="1">
        <f>IFERROR(__xludf.DUMMYFUNCTION("""COMPUTED_VALUE"""),6964.32)</f>
        <v>6964.32</v>
      </c>
      <c r="J57" s="2">
        <f>IFERROR(__xludf.DUMMYFUNCTION("""COMPUTED_VALUE"""),45372.66666666667)</f>
        <v>45372.66667</v>
      </c>
      <c r="K57" s="1">
        <f>IFERROR(__xludf.DUMMYFUNCTION("""COMPUTED_VALUE"""),6968.3)</f>
        <v>6968.3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IFERROR(__xludf.DUMMYFUNCTION("""COMPUTED_VALUE"""),6964.87)</f>
        <v>6964.87</v>
      </c>
      <c r="D58" s="2">
        <f>IFERROR(__xludf.DUMMYFUNCTION("""COMPUTED_VALUE"""),45373.66666666667)</f>
        <v>45373.66667</v>
      </c>
      <c r="E58" s="1">
        <f>IFERROR(__xludf.DUMMYFUNCTION("""COMPUTED_VALUE"""),7007.27)</f>
        <v>7007.27</v>
      </c>
      <c r="G58" s="2">
        <f>IFERROR(__xludf.DUMMYFUNCTION("""COMPUTED_VALUE"""),45373.66666666667)</f>
        <v>45373.66667</v>
      </c>
      <c r="H58" s="1">
        <f>IFERROR(__xludf.DUMMYFUNCTION("""COMPUTED_VALUE"""),6953.49)</f>
        <v>6953.49</v>
      </c>
      <c r="J58" s="2">
        <f>IFERROR(__xludf.DUMMYFUNCTION("""COMPUTED_VALUE"""),45373.66666666667)</f>
        <v>45373.66667</v>
      </c>
      <c r="K58" s="1">
        <f>IFERROR(__xludf.DUMMYFUNCTION("""COMPUTED_VALUE"""),6987.9)</f>
        <v>6987.9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IFERROR(__xludf.DUMMYFUNCTION("""COMPUTED_VALUE"""),6943.88)</f>
        <v>6943.88</v>
      </c>
      <c r="D59" s="2">
        <f>IFERROR(__xludf.DUMMYFUNCTION("""COMPUTED_VALUE"""),45376.66666666667)</f>
        <v>45376.66667</v>
      </c>
      <c r="E59" s="1">
        <f>IFERROR(__xludf.DUMMYFUNCTION("""COMPUTED_VALUE"""),6979.04)</f>
        <v>6979.04</v>
      </c>
      <c r="G59" s="2">
        <f>IFERROR(__xludf.DUMMYFUNCTION("""COMPUTED_VALUE"""),45376.66666666667)</f>
        <v>45376.66667</v>
      </c>
      <c r="H59" s="1">
        <f>IFERROR(__xludf.DUMMYFUNCTION("""COMPUTED_VALUE"""),6920.34)</f>
        <v>6920.34</v>
      </c>
      <c r="J59" s="2">
        <f>IFERROR(__xludf.DUMMYFUNCTION("""COMPUTED_VALUE"""),45376.66666666667)</f>
        <v>45376.66667</v>
      </c>
      <c r="K59" s="1">
        <f>IFERROR(__xludf.DUMMYFUNCTION("""COMPUTED_VALUE"""),6955.86)</f>
        <v>6955.86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IFERROR(__xludf.DUMMYFUNCTION("""COMPUTED_VALUE"""),6980.28)</f>
        <v>6980.28</v>
      </c>
      <c r="D60" s="2">
        <f>IFERROR(__xludf.DUMMYFUNCTION("""COMPUTED_VALUE"""),45377.66666666667)</f>
        <v>45377.66667</v>
      </c>
      <c r="E60" s="1">
        <f>IFERROR(__xludf.DUMMYFUNCTION("""COMPUTED_VALUE"""),6991.53)</f>
        <v>6991.53</v>
      </c>
      <c r="G60" s="2">
        <f>IFERROR(__xludf.DUMMYFUNCTION("""COMPUTED_VALUE"""),45377.66666666667)</f>
        <v>45377.66667</v>
      </c>
      <c r="H60" s="1">
        <f>IFERROR(__xludf.DUMMYFUNCTION("""COMPUTED_VALUE"""),6924.21)</f>
        <v>6924.21</v>
      </c>
      <c r="J60" s="2">
        <f>IFERROR(__xludf.DUMMYFUNCTION("""COMPUTED_VALUE"""),45377.66666666667)</f>
        <v>45377.66667</v>
      </c>
      <c r="K60" s="1">
        <f>IFERROR(__xludf.DUMMYFUNCTION("""COMPUTED_VALUE"""),6924.47)</f>
        <v>6924.47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IFERROR(__xludf.DUMMYFUNCTION("""COMPUTED_VALUE"""),6964.07)</f>
        <v>6964.07</v>
      </c>
      <c r="D61" s="2">
        <f>IFERROR(__xludf.DUMMYFUNCTION("""COMPUTED_VALUE"""),45378.66666666667)</f>
        <v>45378.66667</v>
      </c>
      <c r="E61" s="1">
        <f>IFERROR(__xludf.DUMMYFUNCTION("""COMPUTED_VALUE"""),6968.79)</f>
        <v>6968.79</v>
      </c>
      <c r="G61" s="2">
        <f>IFERROR(__xludf.DUMMYFUNCTION("""COMPUTED_VALUE"""),45378.66666666667)</f>
        <v>45378.66667</v>
      </c>
      <c r="H61" s="1">
        <f>IFERROR(__xludf.DUMMYFUNCTION("""COMPUTED_VALUE"""),6891.32)</f>
        <v>6891.32</v>
      </c>
      <c r="J61" s="2">
        <f>IFERROR(__xludf.DUMMYFUNCTION("""COMPUTED_VALUE"""),45378.66666666667)</f>
        <v>45378.66667</v>
      </c>
      <c r="K61" s="1">
        <f>IFERROR(__xludf.DUMMYFUNCTION("""COMPUTED_VALUE"""),6935.79)</f>
        <v>6935.79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IFERROR(__xludf.DUMMYFUNCTION("""COMPUTED_VALUE"""),6924.58)</f>
        <v>6924.58</v>
      </c>
      <c r="D62" s="2">
        <f>IFERROR(__xludf.DUMMYFUNCTION("""COMPUTED_VALUE"""),45379.66666666667)</f>
        <v>45379.66667</v>
      </c>
      <c r="E62" s="1">
        <f>IFERROR(__xludf.DUMMYFUNCTION("""COMPUTED_VALUE"""),6941.09)</f>
        <v>6941.09</v>
      </c>
      <c r="G62" s="2">
        <f>IFERROR(__xludf.DUMMYFUNCTION("""COMPUTED_VALUE"""),45379.66666666667)</f>
        <v>45379.66667</v>
      </c>
      <c r="H62" s="1">
        <f>IFERROR(__xludf.DUMMYFUNCTION("""COMPUTED_VALUE"""),6902.8)</f>
        <v>6902.8</v>
      </c>
      <c r="J62" s="2">
        <f>IFERROR(__xludf.DUMMYFUNCTION("""COMPUTED_VALUE"""),45379.66666666667)</f>
        <v>45379.66667</v>
      </c>
      <c r="K62" s="1">
        <f>IFERROR(__xludf.DUMMYFUNCTION("""COMPUTED_VALUE"""),6922.04)</f>
        <v>6922.04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IFERROR(__xludf.DUMMYFUNCTION("""COMPUTED_VALUE"""),6929.17)</f>
        <v>6929.17</v>
      </c>
      <c r="D63" s="2">
        <f>IFERROR(__xludf.DUMMYFUNCTION("""COMPUTED_VALUE"""),45383.66666666667)</f>
        <v>45383.66667</v>
      </c>
      <c r="E63" s="1">
        <f>IFERROR(__xludf.DUMMYFUNCTION("""COMPUTED_VALUE"""),6973.56)</f>
        <v>6973.56</v>
      </c>
      <c r="G63" s="2">
        <f>IFERROR(__xludf.DUMMYFUNCTION("""COMPUTED_VALUE"""),45383.66666666667)</f>
        <v>45383.66667</v>
      </c>
      <c r="H63" s="1">
        <f>IFERROR(__xludf.DUMMYFUNCTION("""COMPUTED_VALUE"""),6896.68)</f>
        <v>6896.68</v>
      </c>
      <c r="J63" s="2">
        <f>IFERROR(__xludf.DUMMYFUNCTION("""COMPUTED_VALUE"""),45383.66666666667)</f>
        <v>45383.66667</v>
      </c>
      <c r="K63" s="1">
        <f>IFERROR(__xludf.DUMMYFUNCTION("""COMPUTED_VALUE"""),6928.83)</f>
        <v>6928.83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IFERROR(__xludf.DUMMYFUNCTION("""COMPUTED_VALUE"""),6823.44)</f>
        <v>6823.44</v>
      </c>
      <c r="D64" s="2">
        <f>IFERROR(__xludf.DUMMYFUNCTION("""COMPUTED_VALUE"""),45384.66666666667)</f>
        <v>45384.66667</v>
      </c>
      <c r="E64" s="1">
        <f>IFERROR(__xludf.DUMMYFUNCTION("""COMPUTED_VALUE"""),6877.18)</f>
        <v>6877.18</v>
      </c>
      <c r="G64" s="2">
        <f>IFERROR(__xludf.DUMMYFUNCTION("""COMPUTED_VALUE"""),45384.66666666667)</f>
        <v>45384.66667</v>
      </c>
      <c r="H64" s="1">
        <f>IFERROR(__xludf.DUMMYFUNCTION("""COMPUTED_VALUE"""),6817.13)</f>
        <v>6817.13</v>
      </c>
      <c r="J64" s="2">
        <f>IFERROR(__xludf.DUMMYFUNCTION("""COMPUTED_VALUE"""),45384.66666666667)</f>
        <v>45384.66667</v>
      </c>
      <c r="K64" s="1">
        <f>IFERROR(__xludf.DUMMYFUNCTION("""COMPUTED_VALUE"""),6870.49)</f>
        <v>6870.49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IFERROR(__xludf.DUMMYFUNCTION("""COMPUTED_VALUE"""),6849.75)</f>
        <v>6849.75</v>
      </c>
      <c r="D65" s="2">
        <f>IFERROR(__xludf.DUMMYFUNCTION("""COMPUTED_VALUE"""),45385.66666666667)</f>
        <v>45385.66667</v>
      </c>
      <c r="E65" s="1">
        <f>IFERROR(__xludf.DUMMYFUNCTION("""COMPUTED_VALUE"""),6921.85)</f>
        <v>6921.85</v>
      </c>
      <c r="G65" s="2">
        <f>IFERROR(__xludf.DUMMYFUNCTION("""COMPUTED_VALUE"""),45385.66666666667)</f>
        <v>45385.66667</v>
      </c>
      <c r="H65" s="1">
        <f>IFERROR(__xludf.DUMMYFUNCTION("""COMPUTED_VALUE"""),6849.75)</f>
        <v>6849.75</v>
      </c>
      <c r="J65" s="2">
        <f>IFERROR(__xludf.DUMMYFUNCTION("""COMPUTED_VALUE"""),45385.66666666667)</f>
        <v>45385.66667</v>
      </c>
      <c r="K65" s="1">
        <f>IFERROR(__xludf.DUMMYFUNCTION("""COMPUTED_VALUE"""),6891.56)</f>
        <v>6891.56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IFERROR(__xludf.DUMMYFUNCTION("""COMPUTED_VALUE"""),6951.81)</f>
        <v>6951.81</v>
      </c>
      <c r="D66" s="2">
        <f>IFERROR(__xludf.DUMMYFUNCTION("""COMPUTED_VALUE"""),45386.66666666667)</f>
        <v>45386.66667</v>
      </c>
      <c r="E66" s="1">
        <f>IFERROR(__xludf.DUMMYFUNCTION("""COMPUTED_VALUE"""),6974.38)</f>
        <v>6974.38</v>
      </c>
      <c r="G66" s="2">
        <f>IFERROR(__xludf.DUMMYFUNCTION("""COMPUTED_VALUE"""),45386.66666666667)</f>
        <v>45386.66667</v>
      </c>
      <c r="H66" s="1">
        <f>IFERROR(__xludf.DUMMYFUNCTION("""COMPUTED_VALUE"""),6795.24)</f>
        <v>6795.24</v>
      </c>
      <c r="J66" s="2">
        <f>IFERROR(__xludf.DUMMYFUNCTION("""COMPUTED_VALUE"""),45386.66666666667)</f>
        <v>45386.66667</v>
      </c>
      <c r="K66" s="1">
        <f>IFERROR(__xludf.DUMMYFUNCTION("""COMPUTED_VALUE"""),6795.24)</f>
        <v>6795.24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IFERROR(__xludf.DUMMYFUNCTION("""COMPUTED_VALUE"""),6827.72)</f>
        <v>6827.72</v>
      </c>
      <c r="D67" s="2">
        <f>IFERROR(__xludf.DUMMYFUNCTION("""COMPUTED_VALUE"""),45387.66666666667)</f>
        <v>45387.66667</v>
      </c>
      <c r="E67" s="1">
        <f>IFERROR(__xludf.DUMMYFUNCTION("""COMPUTED_VALUE"""),6932.48)</f>
        <v>6932.48</v>
      </c>
      <c r="G67" s="2">
        <f>IFERROR(__xludf.DUMMYFUNCTION("""COMPUTED_VALUE"""),45387.66666666667)</f>
        <v>45387.66667</v>
      </c>
      <c r="H67" s="1">
        <f>IFERROR(__xludf.DUMMYFUNCTION("""COMPUTED_VALUE"""),6822.2)</f>
        <v>6822.2</v>
      </c>
      <c r="J67" s="2">
        <f>IFERROR(__xludf.DUMMYFUNCTION("""COMPUTED_VALUE"""),45387.66666666667)</f>
        <v>45387.66667</v>
      </c>
      <c r="K67" s="1">
        <f>IFERROR(__xludf.DUMMYFUNCTION("""COMPUTED_VALUE"""),6900.92)</f>
        <v>6900.92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IFERROR(__xludf.DUMMYFUNCTION("""COMPUTED_VALUE"""),6914.83)</f>
        <v>6914.83</v>
      </c>
      <c r="D68" s="2">
        <f>IFERROR(__xludf.DUMMYFUNCTION("""COMPUTED_VALUE"""),45390.66666666667)</f>
        <v>45390.66667</v>
      </c>
      <c r="E68" s="1">
        <f>IFERROR(__xludf.DUMMYFUNCTION("""COMPUTED_VALUE"""),6927.93)</f>
        <v>6927.93</v>
      </c>
      <c r="G68" s="2">
        <f>IFERROR(__xludf.DUMMYFUNCTION("""COMPUTED_VALUE"""),45390.66666666667)</f>
        <v>45390.66667</v>
      </c>
      <c r="H68" s="1">
        <f>IFERROR(__xludf.DUMMYFUNCTION("""COMPUTED_VALUE"""),6874.72)</f>
        <v>6874.72</v>
      </c>
      <c r="J68" s="2">
        <f>IFERROR(__xludf.DUMMYFUNCTION("""COMPUTED_VALUE"""),45390.66666666667)</f>
        <v>45390.66667</v>
      </c>
      <c r="K68" s="1">
        <f>IFERROR(__xludf.DUMMYFUNCTION("""COMPUTED_VALUE"""),6896.12)</f>
        <v>6896.12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IFERROR(__xludf.DUMMYFUNCTION("""COMPUTED_VALUE"""),6929.61)</f>
        <v>6929.61</v>
      </c>
      <c r="D69" s="2">
        <f>IFERROR(__xludf.DUMMYFUNCTION("""COMPUTED_VALUE"""),45391.66666666667)</f>
        <v>45391.66667</v>
      </c>
      <c r="E69" s="1">
        <f>IFERROR(__xludf.DUMMYFUNCTION("""COMPUTED_VALUE"""),6929.61)</f>
        <v>6929.61</v>
      </c>
      <c r="G69" s="2">
        <f>IFERROR(__xludf.DUMMYFUNCTION("""COMPUTED_VALUE"""),45391.66666666667)</f>
        <v>45391.66667</v>
      </c>
      <c r="H69" s="1">
        <f>IFERROR(__xludf.DUMMYFUNCTION("""COMPUTED_VALUE"""),6827.99)</f>
        <v>6827.99</v>
      </c>
      <c r="J69" s="2">
        <f>IFERROR(__xludf.DUMMYFUNCTION("""COMPUTED_VALUE"""),45391.66666666667)</f>
        <v>45391.66667</v>
      </c>
      <c r="K69" s="1">
        <f>IFERROR(__xludf.DUMMYFUNCTION("""COMPUTED_VALUE"""),6903.68)</f>
        <v>6903.68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IFERROR(__xludf.DUMMYFUNCTION("""COMPUTED_VALUE"""),6828.25)</f>
        <v>6828.25</v>
      </c>
      <c r="D70" s="2">
        <f>IFERROR(__xludf.DUMMYFUNCTION("""COMPUTED_VALUE"""),45392.66666666667)</f>
        <v>45392.66667</v>
      </c>
      <c r="E70" s="1">
        <f>IFERROR(__xludf.DUMMYFUNCTION("""COMPUTED_VALUE"""),6878.51)</f>
        <v>6878.51</v>
      </c>
      <c r="G70" s="2">
        <f>IFERROR(__xludf.DUMMYFUNCTION("""COMPUTED_VALUE"""),45392.66666666667)</f>
        <v>45392.66667</v>
      </c>
      <c r="H70" s="1">
        <f>IFERROR(__xludf.DUMMYFUNCTION("""COMPUTED_VALUE"""),6823.27)</f>
        <v>6823.27</v>
      </c>
      <c r="J70" s="2">
        <f>IFERROR(__xludf.DUMMYFUNCTION("""COMPUTED_VALUE"""),45392.66666666667)</f>
        <v>45392.66667</v>
      </c>
      <c r="K70" s="1">
        <f>IFERROR(__xludf.DUMMYFUNCTION("""COMPUTED_VALUE"""),6865.21)</f>
        <v>6865.21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IFERROR(__xludf.DUMMYFUNCTION("""COMPUTED_VALUE"""),6892.67)</f>
        <v>6892.67</v>
      </c>
      <c r="D71" s="2">
        <f>IFERROR(__xludf.DUMMYFUNCTION("""COMPUTED_VALUE"""),45393.66666666667)</f>
        <v>45393.66667</v>
      </c>
      <c r="E71" s="1">
        <f>IFERROR(__xludf.DUMMYFUNCTION("""COMPUTED_VALUE"""),6992.79)</f>
        <v>6992.79</v>
      </c>
      <c r="G71" s="2">
        <f>IFERROR(__xludf.DUMMYFUNCTION("""COMPUTED_VALUE"""),45393.66666666667)</f>
        <v>45393.66667</v>
      </c>
      <c r="H71" s="1">
        <f>IFERROR(__xludf.DUMMYFUNCTION("""COMPUTED_VALUE"""),6853.39)</f>
        <v>6853.39</v>
      </c>
      <c r="J71" s="2">
        <f>IFERROR(__xludf.DUMMYFUNCTION("""COMPUTED_VALUE"""),45393.66666666667)</f>
        <v>45393.66667</v>
      </c>
      <c r="K71" s="1">
        <f>IFERROR(__xludf.DUMMYFUNCTION("""COMPUTED_VALUE"""),6980.71)</f>
        <v>6980.71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IFERROR(__xludf.DUMMYFUNCTION("""COMPUTED_VALUE"""),6923.84)</f>
        <v>6923.84</v>
      </c>
      <c r="D72" s="2">
        <f>IFERROR(__xludf.DUMMYFUNCTION("""COMPUTED_VALUE"""),45394.66666666667)</f>
        <v>45394.66667</v>
      </c>
      <c r="E72" s="1">
        <f>IFERROR(__xludf.DUMMYFUNCTION("""COMPUTED_VALUE"""),6948.96)</f>
        <v>6948.96</v>
      </c>
      <c r="G72" s="2">
        <f>IFERROR(__xludf.DUMMYFUNCTION("""COMPUTED_VALUE"""),45394.66666666667)</f>
        <v>45394.66667</v>
      </c>
      <c r="H72" s="1">
        <f>IFERROR(__xludf.DUMMYFUNCTION("""COMPUTED_VALUE"""),6861.3)</f>
        <v>6861.3</v>
      </c>
      <c r="J72" s="2">
        <f>IFERROR(__xludf.DUMMYFUNCTION("""COMPUTED_VALUE"""),45394.66666666667)</f>
        <v>45394.66667</v>
      </c>
      <c r="K72" s="1">
        <f>IFERROR(__xludf.DUMMYFUNCTION("""COMPUTED_VALUE"""),6887.21)</f>
        <v>6887.21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IFERROR(__xludf.DUMMYFUNCTION("""COMPUTED_VALUE"""),6931.41)</f>
        <v>6931.41</v>
      </c>
      <c r="D73" s="2">
        <f>IFERROR(__xludf.DUMMYFUNCTION("""COMPUTED_VALUE"""),45397.66666666667)</f>
        <v>45397.66667</v>
      </c>
      <c r="E73" s="1">
        <f>IFERROR(__xludf.DUMMYFUNCTION("""COMPUTED_VALUE"""),6941.75)</f>
        <v>6941.75</v>
      </c>
      <c r="G73" s="2">
        <f>IFERROR(__xludf.DUMMYFUNCTION("""COMPUTED_VALUE"""),45397.66666666667)</f>
        <v>45397.66667</v>
      </c>
      <c r="H73" s="1">
        <f>IFERROR(__xludf.DUMMYFUNCTION("""COMPUTED_VALUE"""),6753.37)</f>
        <v>6753.37</v>
      </c>
      <c r="J73" s="2">
        <f>IFERROR(__xludf.DUMMYFUNCTION("""COMPUTED_VALUE"""),45397.66666666667)</f>
        <v>45397.66667</v>
      </c>
      <c r="K73" s="1">
        <f>IFERROR(__xludf.DUMMYFUNCTION("""COMPUTED_VALUE"""),6760.02)</f>
        <v>6760.02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IFERROR(__xludf.DUMMYFUNCTION("""COMPUTED_VALUE"""),6764.21)</f>
        <v>6764.21</v>
      </c>
      <c r="D74" s="2">
        <f>IFERROR(__xludf.DUMMYFUNCTION("""COMPUTED_VALUE"""),45398.66666666667)</f>
        <v>45398.66667</v>
      </c>
      <c r="E74" s="1">
        <f>IFERROR(__xludf.DUMMYFUNCTION("""COMPUTED_VALUE"""),6810.09)</f>
        <v>6810.09</v>
      </c>
      <c r="G74" s="2">
        <f>IFERROR(__xludf.DUMMYFUNCTION("""COMPUTED_VALUE"""),45398.66666666667)</f>
        <v>45398.66667</v>
      </c>
      <c r="H74" s="1">
        <f>IFERROR(__xludf.DUMMYFUNCTION("""COMPUTED_VALUE"""),6748.14)</f>
        <v>6748.14</v>
      </c>
      <c r="J74" s="2">
        <f>IFERROR(__xludf.DUMMYFUNCTION("""COMPUTED_VALUE"""),45398.66666666667)</f>
        <v>45398.66667</v>
      </c>
      <c r="K74" s="1">
        <f>IFERROR(__xludf.DUMMYFUNCTION("""COMPUTED_VALUE"""),6767.16)</f>
        <v>6767.16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IFERROR(__xludf.DUMMYFUNCTION("""COMPUTED_VALUE"""),6799.06)</f>
        <v>6799.06</v>
      </c>
      <c r="D75" s="2">
        <f>IFERROR(__xludf.DUMMYFUNCTION("""COMPUTED_VALUE"""),45399.66666666667)</f>
        <v>45399.66667</v>
      </c>
      <c r="E75" s="1">
        <f>IFERROR(__xludf.DUMMYFUNCTION("""COMPUTED_VALUE"""),6811.95)</f>
        <v>6811.95</v>
      </c>
      <c r="G75" s="2">
        <f>IFERROR(__xludf.DUMMYFUNCTION("""COMPUTED_VALUE"""),45399.66666666667)</f>
        <v>45399.66667</v>
      </c>
      <c r="H75" s="1">
        <f>IFERROR(__xludf.DUMMYFUNCTION("""COMPUTED_VALUE"""),6681.85)</f>
        <v>6681.85</v>
      </c>
      <c r="J75" s="2">
        <f>IFERROR(__xludf.DUMMYFUNCTION("""COMPUTED_VALUE"""),45399.66666666667)</f>
        <v>45399.66667</v>
      </c>
      <c r="K75" s="1">
        <f>IFERROR(__xludf.DUMMYFUNCTION("""COMPUTED_VALUE"""),6698.36)</f>
        <v>6698.36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IFERROR(__xludf.DUMMYFUNCTION("""COMPUTED_VALUE"""),6712.62)</f>
        <v>6712.62</v>
      </c>
      <c r="D76" s="2">
        <f>IFERROR(__xludf.DUMMYFUNCTION("""COMPUTED_VALUE"""),45400.66666666667)</f>
        <v>45400.66667</v>
      </c>
      <c r="E76" s="1">
        <f>IFERROR(__xludf.DUMMYFUNCTION("""COMPUTED_VALUE"""),6742.75)</f>
        <v>6742.75</v>
      </c>
      <c r="G76" s="2">
        <f>IFERROR(__xludf.DUMMYFUNCTION("""COMPUTED_VALUE"""),45400.66666666667)</f>
        <v>45400.66667</v>
      </c>
      <c r="H76" s="1">
        <f>IFERROR(__xludf.DUMMYFUNCTION("""COMPUTED_VALUE"""),6658.25)</f>
        <v>6658.25</v>
      </c>
      <c r="J76" s="2">
        <f>IFERROR(__xludf.DUMMYFUNCTION("""COMPUTED_VALUE"""),45400.66666666667)</f>
        <v>45400.66667</v>
      </c>
      <c r="K76" s="1">
        <f>IFERROR(__xludf.DUMMYFUNCTION("""COMPUTED_VALUE"""),6666.54)</f>
        <v>6666.54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IFERROR(__xludf.DUMMYFUNCTION("""COMPUTED_VALUE"""),6642.76)</f>
        <v>6642.76</v>
      </c>
      <c r="D77" s="2">
        <f>IFERROR(__xludf.DUMMYFUNCTION("""COMPUTED_VALUE"""),45401.66666666667)</f>
        <v>45401.66667</v>
      </c>
      <c r="E77" s="1">
        <f>IFERROR(__xludf.DUMMYFUNCTION("""COMPUTED_VALUE"""),6650.76)</f>
        <v>6650.76</v>
      </c>
      <c r="G77" s="2">
        <f>IFERROR(__xludf.DUMMYFUNCTION("""COMPUTED_VALUE"""),45401.66666666667)</f>
        <v>45401.66667</v>
      </c>
      <c r="H77" s="1">
        <f>IFERROR(__xludf.DUMMYFUNCTION("""COMPUTED_VALUE"""),6482.29)</f>
        <v>6482.29</v>
      </c>
      <c r="J77" s="2">
        <f>IFERROR(__xludf.DUMMYFUNCTION("""COMPUTED_VALUE"""),45401.66666666667)</f>
        <v>45401.66667</v>
      </c>
      <c r="K77" s="1">
        <f>IFERROR(__xludf.DUMMYFUNCTION("""COMPUTED_VALUE"""),6505.8)</f>
        <v>6505.8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IFERROR(__xludf.DUMMYFUNCTION("""COMPUTED_VALUE"""),6553.22)</f>
        <v>6553.22</v>
      </c>
      <c r="D78" s="2">
        <f>IFERROR(__xludf.DUMMYFUNCTION("""COMPUTED_VALUE"""),45404.66666666667)</f>
        <v>45404.66667</v>
      </c>
      <c r="E78" s="1">
        <f>IFERROR(__xludf.DUMMYFUNCTION("""COMPUTED_VALUE"""),6606.88)</f>
        <v>6606.88</v>
      </c>
      <c r="G78" s="2">
        <f>IFERROR(__xludf.DUMMYFUNCTION("""COMPUTED_VALUE"""),45404.66666666667)</f>
        <v>45404.66667</v>
      </c>
      <c r="H78" s="1">
        <f>IFERROR(__xludf.DUMMYFUNCTION("""COMPUTED_VALUE"""),6489.74)</f>
        <v>6489.74</v>
      </c>
      <c r="J78" s="2">
        <f>IFERROR(__xludf.DUMMYFUNCTION("""COMPUTED_VALUE"""),45404.66666666667)</f>
        <v>45404.66667</v>
      </c>
      <c r="K78" s="1">
        <f>IFERROR(__xludf.DUMMYFUNCTION("""COMPUTED_VALUE"""),6566.19)</f>
        <v>6566.19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IFERROR(__xludf.DUMMYFUNCTION("""COMPUTED_VALUE"""),6616.2)</f>
        <v>6616.2</v>
      </c>
      <c r="D79" s="2">
        <f>IFERROR(__xludf.DUMMYFUNCTION("""COMPUTED_VALUE"""),45405.66666666667)</f>
        <v>45405.66667</v>
      </c>
      <c r="E79" s="1">
        <f>IFERROR(__xludf.DUMMYFUNCTION("""COMPUTED_VALUE"""),6686.59)</f>
        <v>6686.59</v>
      </c>
      <c r="G79" s="2">
        <f>IFERROR(__xludf.DUMMYFUNCTION("""COMPUTED_VALUE"""),45405.66666666667)</f>
        <v>45405.66667</v>
      </c>
      <c r="H79" s="1">
        <f>IFERROR(__xludf.DUMMYFUNCTION("""COMPUTED_VALUE"""),6600.57)</f>
        <v>6600.57</v>
      </c>
      <c r="J79" s="2">
        <f>IFERROR(__xludf.DUMMYFUNCTION("""COMPUTED_VALUE"""),45405.66666666667)</f>
        <v>45405.66667</v>
      </c>
      <c r="K79" s="1">
        <f>IFERROR(__xludf.DUMMYFUNCTION("""COMPUTED_VALUE"""),6680.03)</f>
        <v>6680.03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IFERROR(__xludf.DUMMYFUNCTION("""COMPUTED_VALUE"""),6731.26)</f>
        <v>6731.26</v>
      </c>
      <c r="D80" s="2">
        <f>IFERROR(__xludf.DUMMYFUNCTION("""COMPUTED_VALUE"""),45406.66666666667)</f>
        <v>45406.66667</v>
      </c>
      <c r="E80" s="1">
        <f>IFERROR(__xludf.DUMMYFUNCTION("""COMPUTED_VALUE"""),6735.72)</f>
        <v>6735.72</v>
      </c>
      <c r="G80" s="2">
        <f>IFERROR(__xludf.DUMMYFUNCTION("""COMPUTED_VALUE"""),45406.66666666667)</f>
        <v>45406.66667</v>
      </c>
      <c r="H80" s="1">
        <f>IFERROR(__xludf.DUMMYFUNCTION("""COMPUTED_VALUE"""),6640.85)</f>
        <v>6640.85</v>
      </c>
      <c r="J80" s="2">
        <f>IFERROR(__xludf.DUMMYFUNCTION("""COMPUTED_VALUE"""),45406.66666666667)</f>
        <v>45406.66667</v>
      </c>
      <c r="K80" s="1">
        <f>IFERROR(__xludf.DUMMYFUNCTION("""COMPUTED_VALUE"""),6672.3)</f>
        <v>6672.3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IFERROR(__xludf.DUMMYFUNCTION("""COMPUTED_VALUE"""),6504.38)</f>
        <v>6504.38</v>
      </c>
      <c r="D81" s="2">
        <f>IFERROR(__xludf.DUMMYFUNCTION("""COMPUTED_VALUE"""),45407.66666666667)</f>
        <v>45407.66667</v>
      </c>
      <c r="E81" s="1">
        <f>IFERROR(__xludf.DUMMYFUNCTION("""COMPUTED_VALUE"""),6636.56)</f>
        <v>6636.56</v>
      </c>
      <c r="G81" s="2">
        <f>IFERROR(__xludf.DUMMYFUNCTION("""COMPUTED_VALUE"""),45407.66666666667)</f>
        <v>45407.66667</v>
      </c>
      <c r="H81" s="1">
        <f>IFERROR(__xludf.DUMMYFUNCTION("""COMPUTED_VALUE"""),6489.52)</f>
        <v>6489.52</v>
      </c>
      <c r="J81" s="2">
        <f>IFERROR(__xludf.DUMMYFUNCTION("""COMPUTED_VALUE"""),45407.66666666667)</f>
        <v>45407.66667</v>
      </c>
      <c r="K81" s="1">
        <f>IFERROR(__xludf.DUMMYFUNCTION("""COMPUTED_VALUE"""),6624.92)</f>
        <v>6624.92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IFERROR(__xludf.DUMMYFUNCTION("""COMPUTED_VALUE"""),6744.34)</f>
        <v>6744.34</v>
      </c>
      <c r="D82" s="2">
        <f>IFERROR(__xludf.DUMMYFUNCTION("""COMPUTED_VALUE"""),45408.66666666667)</f>
        <v>45408.66667</v>
      </c>
      <c r="E82" s="1">
        <f>IFERROR(__xludf.DUMMYFUNCTION("""COMPUTED_VALUE"""),6801.06)</f>
        <v>6801.06</v>
      </c>
      <c r="G82" s="2">
        <f>IFERROR(__xludf.DUMMYFUNCTION("""COMPUTED_VALUE"""),45408.66666666667)</f>
        <v>45408.66667</v>
      </c>
      <c r="H82" s="1">
        <f>IFERROR(__xludf.DUMMYFUNCTION("""COMPUTED_VALUE"""),6713.19)</f>
        <v>6713.19</v>
      </c>
      <c r="J82" s="2">
        <f>IFERROR(__xludf.DUMMYFUNCTION("""COMPUTED_VALUE"""),45408.66666666667)</f>
        <v>45408.66667</v>
      </c>
      <c r="K82" s="1">
        <f>IFERROR(__xludf.DUMMYFUNCTION("""COMPUTED_VALUE"""),6777.3)</f>
        <v>6777.3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IFERROR(__xludf.DUMMYFUNCTION("""COMPUTED_VALUE"""),6811.0)</f>
        <v>6811</v>
      </c>
      <c r="D83" s="2">
        <f>IFERROR(__xludf.DUMMYFUNCTION("""COMPUTED_VALUE"""),45411.66666666667)</f>
        <v>45411.66667</v>
      </c>
      <c r="E83" s="1">
        <f>IFERROR(__xludf.DUMMYFUNCTION("""COMPUTED_VALUE"""),6814.43)</f>
        <v>6814.43</v>
      </c>
      <c r="G83" s="2">
        <f>IFERROR(__xludf.DUMMYFUNCTION("""COMPUTED_VALUE"""),45411.66666666667)</f>
        <v>45411.66667</v>
      </c>
      <c r="H83" s="1">
        <f>IFERROR(__xludf.DUMMYFUNCTION("""COMPUTED_VALUE"""),6741.8)</f>
        <v>6741.8</v>
      </c>
      <c r="J83" s="2">
        <f>IFERROR(__xludf.DUMMYFUNCTION("""COMPUTED_VALUE"""),45411.66666666667)</f>
        <v>45411.66667</v>
      </c>
      <c r="K83" s="1">
        <f>IFERROR(__xludf.DUMMYFUNCTION("""COMPUTED_VALUE"""),6785.03)</f>
        <v>6785.03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IFERROR(__xludf.DUMMYFUNCTION("""COMPUTED_VALUE"""),6772.24)</f>
        <v>6772.24</v>
      </c>
      <c r="D84" s="2">
        <f>IFERROR(__xludf.DUMMYFUNCTION("""COMPUTED_VALUE"""),45412.66666666667)</f>
        <v>45412.66667</v>
      </c>
      <c r="E84" s="1">
        <f>IFERROR(__xludf.DUMMYFUNCTION("""COMPUTED_VALUE"""),6807.94)</f>
        <v>6807.94</v>
      </c>
      <c r="G84" s="2">
        <f>IFERROR(__xludf.DUMMYFUNCTION("""COMPUTED_VALUE"""),45412.66666666667)</f>
        <v>45412.66667</v>
      </c>
      <c r="H84" s="1">
        <f>IFERROR(__xludf.DUMMYFUNCTION("""COMPUTED_VALUE"""),6661.15)</f>
        <v>6661.15</v>
      </c>
      <c r="J84" s="2">
        <f>IFERROR(__xludf.DUMMYFUNCTION("""COMPUTED_VALUE"""),45412.66666666667)</f>
        <v>45412.66667</v>
      </c>
      <c r="K84" s="1">
        <f>IFERROR(__xludf.DUMMYFUNCTION("""COMPUTED_VALUE"""),6661.27)</f>
        <v>6661.27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IFERROR(__xludf.DUMMYFUNCTION("""COMPUTED_VALUE"""),6662.55)</f>
        <v>6662.55</v>
      </c>
      <c r="D85" s="2">
        <f>IFERROR(__xludf.DUMMYFUNCTION("""COMPUTED_VALUE"""),45413.66666666667)</f>
        <v>45413.66667</v>
      </c>
      <c r="E85" s="1">
        <f>IFERROR(__xludf.DUMMYFUNCTION("""COMPUTED_VALUE"""),6767.49)</f>
        <v>6767.49</v>
      </c>
      <c r="G85" s="2">
        <f>IFERROR(__xludf.DUMMYFUNCTION("""COMPUTED_VALUE"""),45413.66666666667)</f>
        <v>45413.66667</v>
      </c>
      <c r="H85" s="1">
        <f>IFERROR(__xludf.DUMMYFUNCTION("""COMPUTED_VALUE"""),6621.57)</f>
        <v>6621.57</v>
      </c>
      <c r="J85" s="2">
        <f>IFERROR(__xludf.DUMMYFUNCTION("""COMPUTED_VALUE"""),45413.66666666667)</f>
        <v>45413.66667</v>
      </c>
      <c r="K85" s="1">
        <f>IFERROR(__xludf.DUMMYFUNCTION("""COMPUTED_VALUE"""),6635.39)</f>
        <v>6635.39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IFERROR(__xludf.DUMMYFUNCTION("""COMPUTED_VALUE"""),6699.41)</f>
        <v>6699.41</v>
      </c>
      <c r="D86" s="2">
        <f>IFERROR(__xludf.DUMMYFUNCTION("""COMPUTED_VALUE"""),45414.66666666667)</f>
        <v>45414.66667</v>
      </c>
      <c r="E86" s="1">
        <f>IFERROR(__xludf.DUMMYFUNCTION("""COMPUTED_VALUE"""),6731.49)</f>
        <v>6731.49</v>
      </c>
      <c r="G86" s="2">
        <f>IFERROR(__xludf.DUMMYFUNCTION("""COMPUTED_VALUE"""),45414.66666666667)</f>
        <v>45414.66667</v>
      </c>
      <c r="H86" s="1">
        <f>IFERROR(__xludf.DUMMYFUNCTION("""COMPUTED_VALUE"""),6630.99)</f>
        <v>6630.99</v>
      </c>
      <c r="J86" s="2">
        <f>IFERROR(__xludf.DUMMYFUNCTION("""COMPUTED_VALUE"""),45414.66666666667)</f>
        <v>45414.66667</v>
      </c>
      <c r="K86" s="1">
        <f>IFERROR(__xludf.DUMMYFUNCTION("""COMPUTED_VALUE"""),6722.03)</f>
        <v>6722.03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IFERROR(__xludf.DUMMYFUNCTION("""COMPUTED_VALUE"""),6851.0)</f>
        <v>6851</v>
      </c>
      <c r="D87" s="2">
        <f>IFERROR(__xludf.DUMMYFUNCTION("""COMPUTED_VALUE"""),45415.66666666667)</f>
        <v>45415.66667</v>
      </c>
      <c r="E87" s="1">
        <f>IFERROR(__xludf.DUMMYFUNCTION("""COMPUTED_VALUE"""),6876.72)</f>
        <v>6876.72</v>
      </c>
      <c r="G87" s="2">
        <f>IFERROR(__xludf.DUMMYFUNCTION("""COMPUTED_VALUE"""),45415.66666666667)</f>
        <v>45415.66667</v>
      </c>
      <c r="H87" s="1">
        <f>IFERROR(__xludf.DUMMYFUNCTION("""COMPUTED_VALUE"""),6812.78)</f>
        <v>6812.78</v>
      </c>
      <c r="J87" s="2">
        <f>IFERROR(__xludf.DUMMYFUNCTION("""COMPUTED_VALUE"""),45415.66666666667)</f>
        <v>45415.66667</v>
      </c>
      <c r="K87" s="1">
        <f>IFERROR(__xludf.DUMMYFUNCTION("""COMPUTED_VALUE"""),6858.6)</f>
        <v>6858.6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IFERROR(__xludf.DUMMYFUNCTION("""COMPUTED_VALUE"""),6883.02)</f>
        <v>6883.02</v>
      </c>
      <c r="D88" s="2">
        <f>IFERROR(__xludf.DUMMYFUNCTION("""COMPUTED_VALUE"""),45418.66666666667)</f>
        <v>45418.66667</v>
      </c>
      <c r="E88" s="1">
        <f>IFERROR(__xludf.DUMMYFUNCTION("""COMPUTED_VALUE"""),6954.27)</f>
        <v>6954.27</v>
      </c>
      <c r="G88" s="2">
        <f>IFERROR(__xludf.DUMMYFUNCTION("""COMPUTED_VALUE"""),45418.66666666667)</f>
        <v>45418.66667</v>
      </c>
      <c r="H88" s="1">
        <f>IFERROR(__xludf.DUMMYFUNCTION("""COMPUTED_VALUE"""),6869.75)</f>
        <v>6869.75</v>
      </c>
      <c r="J88" s="2">
        <f>IFERROR(__xludf.DUMMYFUNCTION("""COMPUTED_VALUE"""),45418.66666666667)</f>
        <v>45418.66667</v>
      </c>
      <c r="K88" s="1">
        <f>IFERROR(__xludf.DUMMYFUNCTION("""COMPUTED_VALUE"""),6954.27)</f>
        <v>6954.27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IFERROR(__xludf.DUMMYFUNCTION("""COMPUTED_VALUE"""),6962.22)</f>
        <v>6962.22</v>
      </c>
      <c r="D89" s="2">
        <f>IFERROR(__xludf.DUMMYFUNCTION("""COMPUTED_VALUE"""),45419.66666666667)</f>
        <v>45419.66667</v>
      </c>
      <c r="E89" s="1">
        <f>IFERROR(__xludf.DUMMYFUNCTION("""COMPUTED_VALUE"""),6981.35)</f>
        <v>6981.35</v>
      </c>
      <c r="G89" s="2">
        <f>IFERROR(__xludf.DUMMYFUNCTION("""COMPUTED_VALUE"""),45419.66666666667)</f>
        <v>45419.66667</v>
      </c>
      <c r="H89" s="1">
        <f>IFERROR(__xludf.DUMMYFUNCTION("""COMPUTED_VALUE"""),6939.45)</f>
        <v>6939.45</v>
      </c>
      <c r="J89" s="2">
        <f>IFERROR(__xludf.DUMMYFUNCTION("""COMPUTED_VALUE"""),45419.66666666667)</f>
        <v>45419.66667</v>
      </c>
      <c r="K89" s="1">
        <f>IFERROR(__xludf.DUMMYFUNCTION("""COMPUTED_VALUE"""),6956.02)</f>
        <v>6956.02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IFERROR(__xludf.DUMMYFUNCTION("""COMPUTED_VALUE"""),6919.02)</f>
        <v>6919.02</v>
      </c>
      <c r="D90" s="2">
        <f>IFERROR(__xludf.DUMMYFUNCTION("""COMPUTED_VALUE"""),45420.66666666667)</f>
        <v>45420.66667</v>
      </c>
      <c r="E90" s="1">
        <f>IFERROR(__xludf.DUMMYFUNCTION("""COMPUTED_VALUE"""),6968.51)</f>
        <v>6968.51</v>
      </c>
      <c r="G90" s="2">
        <f>IFERROR(__xludf.DUMMYFUNCTION("""COMPUTED_VALUE"""),45420.66666666667)</f>
        <v>45420.66667</v>
      </c>
      <c r="H90" s="1">
        <f>IFERROR(__xludf.DUMMYFUNCTION("""COMPUTED_VALUE"""),6918.78)</f>
        <v>6918.78</v>
      </c>
      <c r="J90" s="2">
        <f>IFERROR(__xludf.DUMMYFUNCTION("""COMPUTED_VALUE"""),45420.66666666667)</f>
        <v>45420.66667</v>
      </c>
      <c r="K90" s="1">
        <f>IFERROR(__xludf.DUMMYFUNCTION("""COMPUTED_VALUE"""),6949.54)</f>
        <v>6949.54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IFERROR(__xludf.DUMMYFUNCTION("""COMPUTED_VALUE"""),6950.74)</f>
        <v>6950.74</v>
      </c>
      <c r="D91" s="2">
        <f>IFERROR(__xludf.DUMMYFUNCTION("""COMPUTED_VALUE"""),45421.66666666667)</f>
        <v>45421.66667</v>
      </c>
      <c r="E91" s="1">
        <f>IFERROR(__xludf.DUMMYFUNCTION("""COMPUTED_VALUE"""),6968.28)</f>
        <v>6968.28</v>
      </c>
      <c r="G91" s="2">
        <f>IFERROR(__xludf.DUMMYFUNCTION("""COMPUTED_VALUE"""),45421.66666666667)</f>
        <v>45421.66667</v>
      </c>
      <c r="H91" s="1">
        <f>IFERROR(__xludf.DUMMYFUNCTION("""COMPUTED_VALUE"""),6922.72)</f>
        <v>6922.72</v>
      </c>
      <c r="J91" s="2">
        <f>IFERROR(__xludf.DUMMYFUNCTION("""COMPUTED_VALUE"""),45421.66666666667)</f>
        <v>45421.66667</v>
      </c>
      <c r="K91" s="1">
        <f>IFERROR(__xludf.DUMMYFUNCTION("""COMPUTED_VALUE"""),6960.43)</f>
        <v>6960.43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IFERROR(__xludf.DUMMYFUNCTION("""COMPUTED_VALUE"""),6978.33)</f>
        <v>6978.33</v>
      </c>
      <c r="D92" s="2">
        <f>IFERROR(__xludf.DUMMYFUNCTION("""COMPUTED_VALUE"""),45422.66666666667)</f>
        <v>45422.66667</v>
      </c>
      <c r="E92" s="1">
        <f>IFERROR(__xludf.DUMMYFUNCTION("""COMPUTED_VALUE"""),7003.87)</f>
        <v>7003.87</v>
      </c>
      <c r="G92" s="2">
        <f>IFERROR(__xludf.DUMMYFUNCTION("""COMPUTED_VALUE"""),45422.66666666667)</f>
        <v>45422.66667</v>
      </c>
      <c r="H92" s="1">
        <f>IFERROR(__xludf.DUMMYFUNCTION("""COMPUTED_VALUE"""),6938.84)</f>
        <v>6938.84</v>
      </c>
      <c r="J92" s="2">
        <f>IFERROR(__xludf.DUMMYFUNCTION("""COMPUTED_VALUE"""),45422.66666666667)</f>
        <v>45422.66667</v>
      </c>
      <c r="K92" s="1">
        <f>IFERROR(__xludf.DUMMYFUNCTION("""COMPUTED_VALUE"""),6964.34)</f>
        <v>6964.34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IFERROR(__xludf.DUMMYFUNCTION("""COMPUTED_VALUE"""),6983.27)</f>
        <v>6983.27</v>
      </c>
      <c r="D93" s="2">
        <f>IFERROR(__xludf.DUMMYFUNCTION("""COMPUTED_VALUE"""),45425.66666666667)</f>
        <v>45425.66667</v>
      </c>
      <c r="E93" s="1">
        <f>IFERROR(__xludf.DUMMYFUNCTION("""COMPUTED_VALUE"""),6983.27)</f>
        <v>6983.27</v>
      </c>
      <c r="G93" s="2">
        <f>IFERROR(__xludf.DUMMYFUNCTION("""COMPUTED_VALUE"""),45425.66666666667)</f>
        <v>45425.66667</v>
      </c>
      <c r="H93" s="1">
        <f>IFERROR(__xludf.DUMMYFUNCTION("""COMPUTED_VALUE"""),6937.05)</f>
        <v>6937.05</v>
      </c>
      <c r="J93" s="2">
        <f>IFERROR(__xludf.DUMMYFUNCTION("""COMPUTED_VALUE"""),45425.66666666667)</f>
        <v>45425.66667</v>
      </c>
      <c r="K93" s="1">
        <f>IFERROR(__xludf.DUMMYFUNCTION("""COMPUTED_VALUE"""),6969.21)</f>
        <v>6969.21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IFERROR(__xludf.DUMMYFUNCTION("""COMPUTED_VALUE"""),6952.5)</f>
        <v>6952.5</v>
      </c>
      <c r="D94" s="2">
        <f>IFERROR(__xludf.DUMMYFUNCTION("""COMPUTED_VALUE"""),45426.66666666667)</f>
        <v>45426.66667</v>
      </c>
      <c r="E94" s="1">
        <f>IFERROR(__xludf.DUMMYFUNCTION("""COMPUTED_VALUE"""),7025.46)</f>
        <v>7025.46</v>
      </c>
      <c r="G94" s="2">
        <f>IFERROR(__xludf.DUMMYFUNCTION("""COMPUTED_VALUE"""),45426.66666666667)</f>
        <v>45426.66667</v>
      </c>
      <c r="H94" s="1">
        <f>IFERROR(__xludf.DUMMYFUNCTION("""COMPUTED_VALUE"""),6951.09)</f>
        <v>6951.09</v>
      </c>
      <c r="J94" s="2">
        <f>IFERROR(__xludf.DUMMYFUNCTION("""COMPUTED_VALUE"""),45426.66666666667)</f>
        <v>45426.66667</v>
      </c>
      <c r="K94" s="1">
        <f>IFERROR(__xludf.DUMMYFUNCTION("""COMPUTED_VALUE"""),7014.61)</f>
        <v>7014.61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IFERROR(__xludf.DUMMYFUNCTION("""COMPUTED_VALUE"""),7045.92)</f>
        <v>7045.92</v>
      </c>
      <c r="D95" s="2">
        <f>IFERROR(__xludf.DUMMYFUNCTION("""COMPUTED_VALUE"""),45427.66666666667)</f>
        <v>45427.66667</v>
      </c>
      <c r="E95" s="1">
        <f>IFERROR(__xludf.DUMMYFUNCTION("""COMPUTED_VALUE"""),7132.04)</f>
        <v>7132.04</v>
      </c>
      <c r="G95" s="2">
        <f>IFERROR(__xludf.DUMMYFUNCTION("""COMPUTED_VALUE"""),45427.66666666667)</f>
        <v>45427.66667</v>
      </c>
      <c r="H95" s="1">
        <f>IFERROR(__xludf.DUMMYFUNCTION("""COMPUTED_VALUE"""),7030.93)</f>
        <v>7030.93</v>
      </c>
      <c r="J95" s="2">
        <f>IFERROR(__xludf.DUMMYFUNCTION("""COMPUTED_VALUE"""),45427.66666666667)</f>
        <v>45427.66667</v>
      </c>
      <c r="K95" s="1">
        <f>IFERROR(__xludf.DUMMYFUNCTION("""COMPUTED_VALUE"""),7127.45)</f>
        <v>7127.45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IFERROR(__xludf.DUMMYFUNCTION("""COMPUTED_VALUE"""),7130.32)</f>
        <v>7130.32</v>
      </c>
      <c r="D96" s="2">
        <f>IFERROR(__xludf.DUMMYFUNCTION("""COMPUTED_VALUE"""),45428.66666666667)</f>
        <v>45428.66667</v>
      </c>
      <c r="E96" s="1">
        <f>IFERROR(__xludf.DUMMYFUNCTION("""COMPUTED_VALUE"""),7159.82)</f>
        <v>7159.82</v>
      </c>
      <c r="G96" s="2">
        <f>IFERROR(__xludf.DUMMYFUNCTION("""COMPUTED_VALUE"""),45428.66666666667)</f>
        <v>45428.66667</v>
      </c>
      <c r="H96" s="1">
        <f>IFERROR(__xludf.DUMMYFUNCTION("""COMPUTED_VALUE"""),7102.21)</f>
        <v>7102.21</v>
      </c>
      <c r="J96" s="2">
        <f>IFERROR(__xludf.DUMMYFUNCTION("""COMPUTED_VALUE"""),45428.66666666667)</f>
        <v>45428.66667</v>
      </c>
      <c r="K96" s="1">
        <f>IFERROR(__xludf.DUMMYFUNCTION("""COMPUTED_VALUE"""),7104.36)</f>
        <v>7104.36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IFERROR(__xludf.DUMMYFUNCTION("""COMPUTED_VALUE"""),7111.82)</f>
        <v>7111.82</v>
      </c>
      <c r="D97" s="2">
        <f>IFERROR(__xludf.DUMMYFUNCTION("""COMPUTED_VALUE"""),45429.66666666667)</f>
        <v>45429.66667</v>
      </c>
      <c r="E97" s="1">
        <f>IFERROR(__xludf.DUMMYFUNCTION("""COMPUTED_VALUE"""),7116.4)</f>
        <v>7116.4</v>
      </c>
      <c r="G97" s="2">
        <f>IFERROR(__xludf.DUMMYFUNCTION("""COMPUTED_VALUE"""),45429.66666666667)</f>
        <v>45429.66667</v>
      </c>
      <c r="H97" s="1">
        <f>IFERROR(__xludf.DUMMYFUNCTION("""COMPUTED_VALUE"""),7066.07)</f>
        <v>7066.07</v>
      </c>
      <c r="J97" s="2">
        <f>IFERROR(__xludf.DUMMYFUNCTION("""COMPUTED_VALUE"""),45429.66666666667)</f>
        <v>45429.66667</v>
      </c>
      <c r="K97" s="1">
        <f>IFERROR(__xludf.DUMMYFUNCTION("""COMPUTED_VALUE"""),7099.49)</f>
        <v>7099.49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IFERROR(__xludf.DUMMYFUNCTION("""COMPUTED_VALUE"""),7102.92)</f>
        <v>7102.92</v>
      </c>
      <c r="D98" s="2">
        <f>IFERROR(__xludf.DUMMYFUNCTION("""COMPUTED_VALUE"""),45432.66666666667)</f>
        <v>45432.66667</v>
      </c>
      <c r="E98" s="1">
        <f>IFERROR(__xludf.DUMMYFUNCTION("""COMPUTED_VALUE"""),7156.86)</f>
        <v>7156.86</v>
      </c>
      <c r="G98" s="2">
        <f>IFERROR(__xludf.DUMMYFUNCTION("""COMPUTED_VALUE"""),45432.66666666667)</f>
        <v>45432.66667</v>
      </c>
      <c r="H98" s="1">
        <f>IFERROR(__xludf.DUMMYFUNCTION("""COMPUTED_VALUE"""),7101.68)</f>
        <v>7101.68</v>
      </c>
      <c r="J98" s="2">
        <f>IFERROR(__xludf.DUMMYFUNCTION("""COMPUTED_VALUE"""),45432.66666666667)</f>
        <v>45432.66667</v>
      </c>
      <c r="K98" s="1">
        <f>IFERROR(__xludf.DUMMYFUNCTION("""COMPUTED_VALUE"""),7142.34)</f>
        <v>7142.34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IFERROR(__xludf.DUMMYFUNCTION("""COMPUTED_VALUE"""),7124.14)</f>
        <v>7124.14</v>
      </c>
      <c r="D99" s="2">
        <f>IFERROR(__xludf.DUMMYFUNCTION("""COMPUTED_VALUE"""),45433.66666666667)</f>
        <v>45433.66667</v>
      </c>
      <c r="E99" s="1">
        <f>IFERROR(__xludf.DUMMYFUNCTION("""COMPUTED_VALUE"""),7178.82)</f>
        <v>7178.82</v>
      </c>
      <c r="G99" s="2">
        <f>IFERROR(__xludf.DUMMYFUNCTION("""COMPUTED_VALUE"""),45433.66666666667)</f>
        <v>45433.66667</v>
      </c>
      <c r="H99" s="1">
        <f>IFERROR(__xludf.DUMMYFUNCTION("""COMPUTED_VALUE"""),7119.18)</f>
        <v>7119.18</v>
      </c>
      <c r="J99" s="2">
        <f>IFERROR(__xludf.DUMMYFUNCTION("""COMPUTED_VALUE"""),45433.66666666667)</f>
        <v>45433.66667</v>
      </c>
      <c r="K99" s="1">
        <f>IFERROR(__xludf.DUMMYFUNCTION("""COMPUTED_VALUE"""),7175.7)</f>
        <v>7175.7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IFERROR(__xludf.DUMMYFUNCTION("""COMPUTED_VALUE"""),7173.63)</f>
        <v>7173.63</v>
      </c>
      <c r="D100" s="2">
        <f>IFERROR(__xludf.DUMMYFUNCTION("""COMPUTED_VALUE"""),45434.66666666667)</f>
        <v>45434.66667</v>
      </c>
      <c r="E100" s="1">
        <f>IFERROR(__xludf.DUMMYFUNCTION("""COMPUTED_VALUE"""),7183.38)</f>
        <v>7183.38</v>
      </c>
      <c r="G100" s="2">
        <f>IFERROR(__xludf.DUMMYFUNCTION("""COMPUTED_VALUE"""),45434.66666666667)</f>
        <v>45434.66667</v>
      </c>
      <c r="H100" s="1">
        <f>IFERROR(__xludf.DUMMYFUNCTION("""COMPUTED_VALUE"""),7115.06)</f>
        <v>7115.06</v>
      </c>
      <c r="J100" s="2">
        <f>IFERROR(__xludf.DUMMYFUNCTION("""COMPUTED_VALUE"""),45434.66666666667)</f>
        <v>45434.66667</v>
      </c>
      <c r="K100" s="1">
        <f>IFERROR(__xludf.DUMMYFUNCTION("""COMPUTED_VALUE"""),7152.21)</f>
        <v>7152.21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IFERROR(__xludf.DUMMYFUNCTION("""COMPUTED_VALUE"""),7246.68)</f>
        <v>7246.68</v>
      </c>
      <c r="D101" s="2">
        <f>IFERROR(__xludf.DUMMYFUNCTION("""COMPUTED_VALUE"""),45435.66666666667)</f>
        <v>45435.66667</v>
      </c>
      <c r="E101" s="1">
        <f>IFERROR(__xludf.DUMMYFUNCTION("""COMPUTED_VALUE"""),7248.87)</f>
        <v>7248.87</v>
      </c>
      <c r="G101" s="2">
        <f>IFERROR(__xludf.DUMMYFUNCTION("""COMPUTED_VALUE"""),45435.66666666667)</f>
        <v>45435.66667</v>
      </c>
      <c r="H101" s="1">
        <f>IFERROR(__xludf.DUMMYFUNCTION("""COMPUTED_VALUE"""),7126.28)</f>
        <v>7126.28</v>
      </c>
      <c r="J101" s="2">
        <f>IFERROR(__xludf.DUMMYFUNCTION("""COMPUTED_VALUE"""),45435.66666666667)</f>
        <v>45435.66667</v>
      </c>
      <c r="K101" s="1">
        <f>IFERROR(__xludf.DUMMYFUNCTION("""COMPUTED_VALUE"""),7152.59)</f>
        <v>7152.59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IFERROR(__xludf.DUMMYFUNCTION("""COMPUTED_VALUE"""),7171.8)</f>
        <v>7171.8</v>
      </c>
      <c r="D102" s="2">
        <f>IFERROR(__xludf.DUMMYFUNCTION("""COMPUTED_VALUE"""),45436.66666666667)</f>
        <v>45436.66667</v>
      </c>
      <c r="E102" s="1">
        <f>IFERROR(__xludf.DUMMYFUNCTION("""COMPUTED_VALUE"""),7228.35)</f>
        <v>7228.35</v>
      </c>
      <c r="G102" s="2">
        <f>IFERROR(__xludf.DUMMYFUNCTION("""COMPUTED_VALUE"""),45436.66666666667)</f>
        <v>45436.66667</v>
      </c>
      <c r="H102" s="1">
        <f>IFERROR(__xludf.DUMMYFUNCTION("""COMPUTED_VALUE"""),7151.9)</f>
        <v>7151.9</v>
      </c>
      <c r="J102" s="2">
        <f>IFERROR(__xludf.DUMMYFUNCTION("""COMPUTED_VALUE"""),45436.66666666667)</f>
        <v>45436.66667</v>
      </c>
      <c r="K102" s="1">
        <f>IFERROR(__xludf.DUMMYFUNCTION("""COMPUTED_VALUE"""),7215.81)</f>
        <v>7215.81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IFERROR(__xludf.DUMMYFUNCTION("""COMPUTED_VALUE"""),7244.11)</f>
        <v>7244.11</v>
      </c>
      <c r="D103" s="2">
        <f>IFERROR(__xludf.DUMMYFUNCTION("""COMPUTED_VALUE"""),45440.66666666667)</f>
        <v>45440.66667</v>
      </c>
      <c r="E103" s="1">
        <f>IFERROR(__xludf.DUMMYFUNCTION("""COMPUTED_VALUE"""),7277.22)</f>
        <v>7277.22</v>
      </c>
      <c r="G103" s="2">
        <f>IFERROR(__xludf.DUMMYFUNCTION("""COMPUTED_VALUE"""),45440.66666666667)</f>
        <v>45440.66667</v>
      </c>
      <c r="H103" s="1">
        <f>IFERROR(__xludf.DUMMYFUNCTION("""COMPUTED_VALUE"""),7222.17)</f>
        <v>7222.17</v>
      </c>
      <c r="J103" s="2">
        <f>IFERROR(__xludf.DUMMYFUNCTION("""COMPUTED_VALUE"""),45440.66666666667)</f>
        <v>45440.66667</v>
      </c>
      <c r="K103" s="1">
        <f>IFERROR(__xludf.DUMMYFUNCTION("""COMPUTED_VALUE"""),7275.22)</f>
        <v>7275.22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IFERROR(__xludf.DUMMYFUNCTION("""COMPUTED_VALUE"""),7218.74)</f>
        <v>7218.74</v>
      </c>
      <c r="D104" s="2">
        <f>IFERROR(__xludf.DUMMYFUNCTION("""COMPUTED_VALUE"""),45441.66666666667)</f>
        <v>45441.66667</v>
      </c>
      <c r="E104" s="1">
        <f>IFERROR(__xludf.DUMMYFUNCTION("""COMPUTED_VALUE"""),7276.23)</f>
        <v>7276.23</v>
      </c>
      <c r="G104" s="2">
        <f>IFERROR(__xludf.DUMMYFUNCTION("""COMPUTED_VALUE"""),45441.66666666667)</f>
        <v>45441.66667</v>
      </c>
      <c r="H104" s="1">
        <f>IFERROR(__xludf.DUMMYFUNCTION("""COMPUTED_VALUE"""),7213.68)</f>
        <v>7213.68</v>
      </c>
      <c r="J104" s="2">
        <f>IFERROR(__xludf.DUMMYFUNCTION("""COMPUTED_VALUE"""),45441.66666666667)</f>
        <v>45441.66667</v>
      </c>
      <c r="K104" s="1">
        <f>IFERROR(__xludf.DUMMYFUNCTION("""COMPUTED_VALUE"""),7247.68)</f>
        <v>7247.68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IFERROR(__xludf.DUMMYFUNCTION("""COMPUTED_VALUE"""),7206.8)</f>
        <v>7206.8</v>
      </c>
      <c r="D105" s="2">
        <f>IFERROR(__xludf.DUMMYFUNCTION("""COMPUTED_VALUE"""),45442.66666666667)</f>
        <v>45442.66667</v>
      </c>
      <c r="E105" s="1">
        <f>IFERROR(__xludf.DUMMYFUNCTION("""COMPUTED_VALUE"""),7209.79)</f>
        <v>7209.79</v>
      </c>
      <c r="G105" s="2">
        <f>IFERROR(__xludf.DUMMYFUNCTION("""COMPUTED_VALUE"""),45442.66666666667)</f>
        <v>45442.66667</v>
      </c>
      <c r="H105" s="1">
        <f>IFERROR(__xludf.DUMMYFUNCTION("""COMPUTED_VALUE"""),7104.06)</f>
        <v>7104.06</v>
      </c>
      <c r="J105" s="2">
        <f>IFERROR(__xludf.DUMMYFUNCTION("""COMPUTED_VALUE"""),45442.66666666667)</f>
        <v>45442.66667</v>
      </c>
      <c r="K105" s="1">
        <f>IFERROR(__xludf.DUMMYFUNCTION("""COMPUTED_VALUE"""),7123.32)</f>
        <v>7123.32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IFERROR(__xludf.DUMMYFUNCTION("""COMPUTED_VALUE"""),7139.63)</f>
        <v>7139.63</v>
      </c>
      <c r="D106" s="2">
        <f>IFERROR(__xludf.DUMMYFUNCTION("""COMPUTED_VALUE"""),45443.66666666667)</f>
        <v>45443.66667</v>
      </c>
      <c r="E106" s="1">
        <f>IFERROR(__xludf.DUMMYFUNCTION("""COMPUTED_VALUE"""),7146.11)</f>
        <v>7146.11</v>
      </c>
      <c r="G106" s="2">
        <f>IFERROR(__xludf.DUMMYFUNCTION("""COMPUTED_VALUE"""),45443.66666666667)</f>
        <v>45443.66667</v>
      </c>
      <c r="H106" s="1">
        <f>IFERROR(__xludf.DUMMYFUNCTION("""COMPUTED_VALUE"""),7003.27)</f>
        <v>7003.27</v>
      </c>
      <c r="J106" s="2">
        <f>IFERROR(__xludf.DUMMYFUNCTION("""COMPUTED_VALUE"""),45443.66666666667)</f>
        <v>45443.66667</v>
      </c>
      <c r="K106" s="1">
        <f>IFERROR(__xludf.DUMMYFUNCTION("""COMPUTED_VALUE"""),7131.95)</f>
        <v>7131.95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IFERROR(__xludf.DUMMYFUNCTION("""COMPUTED_VALUE"""),7185.66)</f>
        <v>7185.66</v>
      </c>
      <c r="D107" s="2">
        <f>IFERROR(__xludf.DUMMYFUNCTION("""COMPUTED_VALUE"""),45446.66666666667)</f>
        <v>45446.66667</v>
      </c>
      <c r="E107" s="1">
        <f>IFERROR(__xludf.DUMMYFUNCTION("""COMPUTED_VALUE"""),7210.71)</f>
        <v>7210.71</v>
      </c>
      <c r="G107" s="2">
        <f>IFERROR(__xludf.DUMMYFUNCTION("""COMPUTED_VALUE"""),45446.66666666667)</f>
        <v>45446.66667</v>
      </c>
      <c r="H107" s="1">
        <f>IFERROR(__xludf.DUMMYFUNCTION("""COMPUTED_VALUE"""),7108.97)</f>
        <v>7108.97</v>
      </c>
      <c r="J107" s="2">
        <f>IFERROR(__xludf.DUMMYFUNCTION("""COMPUTED_VALUE"""),45446.66666666667)</f>
        <v>45446.66667</v>
      </c>
      <c r="K107" s="1">
        <f>IFERROR(__xludf.DUMMYFUNCTION("""COMPUTED_VALUE"""),7189.88)</f>
        <v>7189.88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IFERROR(__xludf.DUMMYFUNCTION("""COMPUTED_VALUE"""),7188.58)</f>
        <v>7188.58</v>
      </c>
      <c r="D108" s="2">
        <f>IFERROR(__xludf.DUMMYFUNCTION("""COMPUTED_VALUE"""),45447.66666666667)</f>
        <v>45447.66667</v>
      </c>
      <c r="E108" s="1">
        <f>IFERROR(__xludf.DUMMYFUNCTION("""COMPUTED_VALUE"""),7233.27)</f>
        <v>7233.27</v>
      </c>
      <c r="G108" s="2">
        <f>IFERROR(__xludf.DUMMYFUNCTION("""COMPUTED_VALUE"""),45447.66666666667)</f>
        <v>45447.66667</v>
      </c>
      <c r="H108" s="1">
        <f>IFERROR(__xludf.DUMMYFUNCTION("""COMPUTED_VALUE"""),7158.7)</f>
        <v>7158.7</v>
      </c>
      <c r="J108" s="2">
        <f>IFERROR(__xludf.DUMMYFUNCTION("""COMPUTED_VALUE"""),45447.66666666667)</f>
        <v>45447.66667</v>
      </c>
      <c r="K108" s="1">
        <f>IFERROR(__xludf.DUMMYFUNCTION("""COMPUTED_VALUE"""),7223.67)</f>
        <v>7223.67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IFERROR(__xludf.DUMMYFUNCTION("""COMPUTED_VALUE"""),7274.73)</f>
        <v>7274.73</v>
      </c>
      <c r="D109" s="2">
        <f>IFERROR(__xludf.DUMMYFUNCTION("""COMPUTED_VALUE"""),45448.66666666667)</f>
        <v>45448.66667</v>
      </c>
      <c r="E109" s="1">
        <f>IFERROR(__xludf.DUMMYFUNCTION("""COMPUTED_VALUE"""),7363.36)</f>
        <v>7363.36</v>
      </c>
      <c r="G109" s="2">
        <f>IFERROR(__xludf.DUMMYFUNCTION("""COMPUTED_VALUE"""),45448.66666666667)</f>
        <v>45448.66667</v>
      </c>
      <c r="H109" s="1">
        <f>IFERROR(__xludf.DUMMYFUNCTION("""COMPUTED_VALUE"""),7261.19)</f>
        <v>7261.19</v>
      </c>
      <c r="J109" s="2">
        <f>IFERROR(__xludf.DUMMYFUNCTION("""COMPUTED_VALUE"""),45448.66666666667)</f>
        <v>45448.66667</v>
      </c>
      <c r="K109" s="1">
        <f>IFERROR(__xludf.DUMMYFUNCTION("""COMPUTED_VALUE"""),7363.36)</f>
        <v>7363.36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IFERROR(__xludf.DUMMYFUNCTION("""COMPUTED_VALUE"""),7379.48)</f>
        <v>7379.48</v>
      </c>
      <c r="D110" s="2">
        <f>IFERROR(__xludf.DUMMYFUNCTION("""COMPUTED_VALUE"""),45449.66666666667)</f>
        <v>45449.66667</v>
      </c>
      <c r="E110" s="1">
        <f>IFERROR(__xludf.DUMMYFUNCTION("""COMPUTED_VALUE"""),7397.49)</f>
        <v>7397.49</v>
      </c>
      <c r="G110" s="2">
        <f>IFERROR(__xludf.DUMMYFUNCTION("""COMPUTED_VALUE"""),45449.66666666667)</f>
        <v>45449.66667</v>
      </c>
      <c r="H110" s="1">
        <f>IFERROR(__xludf.DUMMYFUNCTION("""COMPUTED_VALUE"""),7340.93)</f>
        <v>7340.93</v>
      </c>
      <c r="J110" s="2">
        <f>IFERROR(__xludf.DUMMYFUNCTION("""COMPUTED_VALUE"""),45449.66666666667)</f>
        <v>45449.66667</v>
      </c>
      <c r="K110" s="1">
        <f>IFERROR(__xludf.DUMMYFUNCTION("""COMPUTED_VALUE"""),7369.2)</f>
        <v>7369.2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IFERROR(__xludf.DUMMYFUNCTION("""COMPUTED_VALUE"""),7354.46)</f>
        <v>7354.46</v>
      </c>
      <c r="D111" s="2">
        <f>IFERROR(__xludf.DUMMYFUNCTION("""COMPUTED_VALUE"""),45450.66666666667)</f>
        <v>45450.66667</v>
      </c>
      <c r="E111" s="1">
        <f>IFERROR(__xludf.DUMMYFUNCTION("""COMPUTED_VALUE"""),7409.14)</f>
        <v>7409.14</v>
      </c>
      <c r="G111" s="2">
        <f>IFERROR(__xludf.DUMMYFUNCTION("""COMPUTED_VALUE"""),45450.66666666667)</f>
        <v>45450.66667</v>
      </c>
      <c r="H111" s="1">
        <f>IFERROR(__xludf.DUMMYFUNCTION("""COMPUTED_VALUE"""),7336.71)</f>
        <v>7336.71</v>
      </c>
      <c r="J111" s="2">
        <f>IFERROR(__xludf.DUMMYFUNCTION("""COMPUTED_VALUE"""),45450.66666666667)</f>
        <v>45450.66667</v>
      </c>
      <c r="K111" s="1">
        <f>IFERROR(__xludf.DUMMYFUNCTION("""COMPUTED_VALUE"""),7366.45)</f>
        <v>7366.45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IFERROR(__xludf.DUMMYFUNCTION("""COMPUTED_VALUE"""),7356.42)</f>
        <v>7356.42</v>
      </c>
      <c r="D112" s="2">
        <f>IFERROR(__xludf.DUMMYFUNCTION("""COMPUTED_VALUE"""),45453.66666666667)</f>
        <v>45453.66667</v>
      </c>
      <c r="E112" s="1">
        <f>IFERROR(__xludf.DUMMYFUNCTION("""COMPUTED_VALUE"""),7399.99)</f>
        <v>7399.99</v>
      </c>
      <c r="G112" s="2">
        <f>IFERROR(__xludf.DUMMYFUNCTION("""COMPUTED_VALUE"""),45453.66666666667)</f>
        <v>45453.66667</v>
      </c>
      <c r="H112" s="1">
        <f>IFERROR(__xludf.DUMMYFUNCTION("""COMPUTED_VALUE"""),7335.37)</f>
        <v>7335.37</v>
      </c>
      <c r="J112" s="2">
        <f>IFERROR(__xludf.DUMMYFUNCTION("""COMPUTED_VALUE"""),45453.66666666667)</f>
        <v>45453.66667</v>
      </c>
      <c r="K112" s="1">
        <f>IFERROR(__xludf.DUMMYFUNCTION("""COMPUTED_VALUE"""),7391.16)</f>
        <v>7391.16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IFERROR(__xludf.DUMMYFUNCTION("""COMPUTED_VALUE"""),7384.99)</f>
        <v>7384.99</v>
      </c>
      <c r="D113" s="2">
        <f>IFERROR(__xludf.DUMMYFUNCTION("""COMPUTED_VALUE"""),45454.66666666667)</f>
        <v>45454.66667</v>
      </c>
      <c r="E113" s="1">
        <f>IFERROR(__xludf.DUMMYFUNCTION("""COMPUTED_VALUE"""),7472.68)</f>
        <v>7472.68</v>
      </c>
      <c r="G113" s="2">
        <f>IFERROR(__xludf.DUMMYFUNCTION("""COMPUTED_VALUE"""),45454.66666666667)</f>
        <v>45454.66667</v>
      </c>
      <c r="H113" s="1">
        <f>IFERROR(__xludf.DUMMYFUNCTION("""COMPUTED_VALUE"""),7365.9)</f>
        <v>7365.9</v>
      </c>
      <c r="J113" s="2">
        <f>IFERROR(__xludf.DUMMYFUNCTION("""COMPUTED_VALUE"""),45454.66666666667)</f>
        <v>45454.66667</v>
      </c>
      <c r="K113" s="1">
        <f>IFERROR(__xludf.DUMMYFUNCTION("""COMPUTED_VALUE"""),7471.58)</f>
        <v>7471.58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IFERROR(__xludf.DUMMYFUNCTION("""COMPUTED_VALUE"""),7531.18)</f>
        <v>7531.18</v>
      </c>
      <c r="D114" s="2">
        <f>IFERROR(__xludf.DUMMYFUNCTION("""COMPUTED_VALUE"""),45455.66666666667)</f>
        <v>45455.66667</v>
      </c>
      <c r="E114" s="1">
        <f>IFERROR(__xludf.DUMMYFUNCTION("""COMPUTED_VALUE"""),7634.94)</f>
        <v>7634.94</v>
      </c>
      <c r="G114" s="2">
        <f>IFERROR(__xludf.DUMMYFUNCTION("""COMPUTED_VALUE"""),45455.66666666667)</f>
        <v>45455.66667</v>
      </c>
      <c r="H114" s="1">
        <f>IFERROR(__xludf.DUMMYFUNCTION("""COMPUTED_VALUE"""),7523.42)</f>
        <v>7523.42</v>
      </c>
      <c r="J114" s="2">
        <f>IFERROR(__xludf.DUMMYFUNCTION("""COMPUTED_VALUE"""),45455.66666666667)</f>
        <v>45455.66667</v>
      </c>
      <c r="K114" s="1">
        <f>IFERROR(__xludf.DUMMYFUNCTION("""COMPUTED_VALUE"""),7576.39)</f>
        <v>7576.39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IFERROR(__xludf.DUMMYFUNCTION("""COMPUTED_VALUE"""),7646.63)</f>
        <v>7646.63</v>
      </c>
      <c r="D115" s="2">
        <f>IFERROR(__xludf.DUMMYFUNCTION("""COMPUTED_VALUE"""),45456.66666666667)</f>
        <v>45456.66667</v>
      </c>
      <c r="E115" s="1">
        <f>IFERROR(__xludf.DUMMYFUNCTION("""COMPUTED_VALUE"""),7652.32)</f>
        <v>7652.32</v>
      </c>
      <c r="G115" s="2">
        <f>IFERROR(__xludf.DUMMYFUNCTION("""COMPUTED_VALUE"""),45456.66666666667)</f>
        <v>45456.66667</v>
      </c>
      <c r="H115" s="1">
        <f>IFERROR(__xludf.DUMMYFUNCTION("""COMPUTED_VALUE"""),7574.37)</f>
        <v>7574.37</v>
      </c>
      <c r="J115" s="2">
        <f>IFERROR(__xludf.DUMMYFUNCTION("""COMPUTED_VALUE"""),45456.66666666667)</f>
        <v>45456.66667</v>
      </c>
      <c r="K115" s="1">
        <f>IFERROR(__xludf.DUMMYFUNCTION("""COMPUTED_VALUE"""),7624.91)</f>
        <v>7624.91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IFERROR(__xludf.DUMMYFUNCTION("""COMPUTED_VALUE"""),7619.17)</f>
        <v>7619.17</v>
      </c>
      <c r="D116" s="2">
        <f>IFERROR(__xludf.DUMMYFUNCTION("""COMPUTED_VALUE"""),45457.66666666667)</f>
        <v>45457.66667</v>
      </c>
      <c r="E116" s="1">
        <f>IFERROR(__xludf.DUMMYFUNCTION("""COMPUTED_VALUE"""),7660.49)</f>
        <v>7660.49</v>
      </c>
      <c r="G116" s="2">
        <f>IFERROR(__xludf.DUMMYFUNCTION("""COMPUTED_VALUE"""),45457.66666666667)</f>
        <v>45457.66667</v>
      </c>
      <c r="H116" s="1">
        <f>IFERROR(__xludf.DUMMYFUNCTION("""COMPUTED_VALUE"""),7599.19)</f>
        <v>7599.19</v>
      </c>
      <c r="J116" s="2">
        <f>IFERROR(__xludf.DUMMYFUNCTION("""COMPUTED_VALUE"""),45457.66666666667)</f>
        <v>45457.66667</v>
      </c>
      <c r="K116" s="1">
        <f>IFERROR(__xludf.DUMMYFUNCTION("""COMPUTED_VALUE"""),7658.81)</f>
        <v>7658.81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IFERROR(__xludf.DUMMYFUNCTION("""COMPUTED_VALUE"""),7662.07)</f>
        <v>7662.07</v>
      </c>
      <c r="D117" s="2">
        <f>IFERROR(__xludf.DUMMYFUNCTION("""COMPUTED_VALUE"""),45460.66666666667)</f>
        <v>45460.66667</v>
      </c>
      <c r="E117" s="1">
        <f>IFERROR(__xludf.DUMMYFUNCTION("""COMPUTED_VALUE"""),7768.87)</f>
        <v>7768.87</v>
      </c>
      <c r="G117" s="2">
        <f>IFERROR(__xludf.DUMMYFUNCTION("""COMPUTED_VALUE"""),45460.66666666667)</f>
        <v>45460.66667</v>
      </c>
      <c r="H117" s="1">
        <f>IFERROR(__xludf.DUMMYFUNCTION("""COMPUTED_VALUE"""),7639.58)</f>
        <v>7639.58</v>
      </c>
      <c r="J117" s="2">
        <f>IFERROR(__xludf.DUMMYFUNCTION("""COMPUTED_VALUE"""),45460.66666666667)</f>
        <v>45460.66667</v>
      </c>
      <c r="K117" s="1">
        <f>IFERROR(__xludf.DUMMYFUNCTION("""COMPUTED_VALUE"""),7728.52)</f>
        <v>7728.52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IFERROR(__xludf.DUMMYFUNCTION("""COMPUTED_VALUE"""),7734.06)</f>
        <v>7734.06</v>
      </c>
      <c r="D118" s="2">
        <f>IFERROR(__xludf.DUMMYFUNCTION("""COMPUTED_VALUE"""),45461.66666666667)</f>
        <v>45461.66667</v>
      </c>
      <c r="E118" s="1">
        <f>IFERROR(__xludf.DUMMYFUNCTION("""COMPUTED_VALUE"""),7743.04)</f>
        <v>7743.04</v>
      </c>
      <c r="G118" s="2">
        <f>IFERROR(__xludf.DUMMYFUNCTION("""COMPUTED_VALUE"""),45461.66666666667)</f>
        <v>45461.66667</v>
      </c>
      <c r="H118" s="1">
        <f>IFERROR(__xludf.DUMMYFUNCTION("""COMPUTED_VALUE"""),7701.61)</f>
        <v>7701.61</v>
      </c>
      <c r="J118" s="2">
        <f>IFERROR(__xludf.DUMMYFUNCTION("""COMPUTED_VALUE"""),45461.66666666667)</f>
        <v>45461.66667</v>
      </c>
      <c r="K118" s="1">
        <f>IFERROR(__xludf.DUMMYFUNCTION("""COMPUTED_VALUE"""),7735.56)</f>
        <v>7735.56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IFERROR(__xludf.DUMMYFUNCTION("""COMPUTED_VALUE"""),7777.52)</f>
        <v>7777.52</v>
      </c>
      <c r="D119" s="2">
        <f>IFERROR(__xludf.DUMMYFUNCTION("""COMPUTED_VALUE"""),45463.66666666667)</f>
        <v>45463.66667</v>
      </c>
      <c r="E119" s="1">
        <f>IFERROR(__xludf.DUMMYFUNCTION("""COMPUTED_VALUE"""),7780.89)</f>
        <v>7780.89</v>
      </c>
      <c r="G119" s="2">
        <f>IFERROR(__xludf.DUMMYFUNCTION("""COMPUTED_VALUE"""),45463.66666666667)</f>
        <v>45463.66667</v>
      </c>
      <c r="H119" s="1">
        <f>IFERROR(__xludf.DUMMYFUNCTION("""COMPUTED_VALUE"""),7644.5)</f>
        <v>7644.5</v>
      </c>
      <c r="J119" s="2">
        <f>IFERROR(__xludf.DUMMYFUNCTION("""COMPUTED_VALUE"""),45463.66666666667)</f>
        <v>45463.66667</v>
      </c>
      <c r="K119" s="1">
        <f>IFERROR(__xludf.DUMMYFUNCTION("""COMPUTED_VALUE"""),7681.95)</f>
        <v>7681.95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IFERROR(__xludf.DUMMYFUNCTION("""COMPUTED_VALUE"""),7662.13)</f>
        <v>7662.13</v>
      </c>
      <c r="D120" s="2">
        <f>IFERROR(__xludf.DUMMYFUNCTION("""COMPUTED_VALUE"""),45464.66666666667)</f>
        <v>45464.66667</v>
      </c>
      <c r="E120" s="1">
        <f>IFERROR(__xludf.DUMMYFUNCTION("""COMPUTED_VALUE"""),7711.57)</f>
        <v>7711.57</v>
      </c>
      <c r="G120" s="2">
        <f>IFERROR(__xludf.DUMMYFUNCTION("""COMPUTED_VALUE"""),45464.66666666667)</f>
        <v>45464.66667</v>
      </c>
      <c r="H120" s="1">
        <f>IFERROR(__xludf.DUMMYFUNCTION("""COMPUTED_VALUE"""),7633.99)</f>
        <v>7633.99</v>
      </c>
      <c r="J120" s="2">
        <f>IFERROR(__xludf.DUMMYFUNCTION("""COMPUTED_VALUE"""),45464.66666666667)</f>
        <v>45464.66667</v>
      </c>
      <c r="K120" s="1">
        <f>IFERROR(__xludf.DUMMYFUNCTION("""COMPUTED_VALUE"""),7659.13)</f>
        <v>7659.13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IFERROR(__xludf.DUMMYFUNCTION("""COMPUTED_VALUE"""),7638.21)</f>
        <v>7638.21</v>
      </c>
      <c r="D121" s="2">
        <f>IFERROR(__xludf.DUMMYFUNCTION("""COMPUTED_VALUE"""),45467.66666666667)</f>
        <v>45467.66667</v>
      </c>
      <c r="E121" s="1">
        <f>IFERROR(__xludf.DUMMYFUNCTION("""COMPUTED_VALUE"""),7676.08)</f>
        <v>7676.08</v>
      </c>
      <c r="G121" s="2">
        <f>IFERROR(__xludf.DUMMYFUNCTION("""COMPUTED_VALUE"""),45467.66666666667)</f>
        <v>45467.66667</v>
      </c>
      <c r="H121" s="1">
        <f>IFERROR(__xludf.DUMMYFUNCTION("""COMPUTED_VALUE"""),7561.25)</f>
        <v>7561.25</v>
      </c>
      <c r="J121" s="2">
        <f>IFERROR(__xludf.DUMMYFUNCTION("""COMPUTED_VALUE"""),45467.66666666667)</f>
        <v>45467.66667</v>
      </c>
      <c r="K121" s="1">
        <f>IFERROR(__xludf.DUMMYFUNCTION("""COMPUTED_VALUE"""),7561.65)</f>
        <v>7561.65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IFERROR(__xludf.DUMMYFUNCTION("""COMPUTED_VALUE"""),7598.24)</f>
        <v>7598.24</v>
      </c>
      <c r="D122" s="2">
        <f>IFERROR(__xludf.DUMMYFUNCTION("""COMPUTED_VALUE"""),45468.66666666667)</f>
        <v>45468.66667</v>
      </c>
      <c r="E122" s="1">
        <f>IFERROR(__xludf.DUMMYFUNCTION("""COMPUTED_VALUE"""),7680.52)</f>
        <v>7680.52</v>
      </c>
      <c r="G122" s="2">
        <f>IFERROR(__xludf.DUMMYFUNCTION("""COMPUTED_VALUE"""),45468.66666666667)</f>
        <v>45468.66667</v>
      </c>
      <c r="H122" s="1">
        <f>IFERROR(__xludf.DUMMYFUNCTION("""COMPUTED_VALUE"""),7588.61)</f>
        <v>7588.61</v>
      </c>
      <c r="J122" s="2">
        <f>IFERROR(__xludf.DUMMYFUNCTION("""COMPUTED_VALUE"""),45468.66666666667)</f>
        <v>45468.66667</v>
      </c>
      <c r="K122" s="1">
        <f>IFERROR(__xludf.DUMMYFUNCTION("""COMPUTED_VALUE"""),7670.92)</f>
        <v>7670.92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IFERROR(__xludf.DUMMYFUNCTION("""COMPUTED_VALUE"""),7663.32)</f>
        <v>7663.32</v>
      </c>
      <c r="D123" s="2">
        <f>IFERROR(__xludf.DUMMYFUNCTION("""COMPUTED_VALUE"""),45469.66666666667)</f>
        <v>45469.66667</v>
      </c>
      <c r="E123" s="1">
        <f>IFERROR(__xludf.DUMMYFUNCTION("""COMPUTED_VALUE"""),7730.26)</f>
        <v>7730.26</v>
      </c>
      <c r="G123" s="2">
        <f>IFERROR(__xludf.DUMMYFUNCTION("""COMPUTED_VALUE"""),45469.66666666667)</f>
        <v>45469.66667</v>
      </c>
      <c r="H123" s="1">
        <f>IFERROR(__xludf.DUMMYFUNCTION("""COMPUTED_VALUE"""),7663.32)</f>
        <v>7663.32</v>
      </c>
      <c r="J123" s="2">
        <f>IFERROR(__xludf.DUMMYFUNCTION("""COMPUTED_VALUE"""),45469.66666666667)</f>
        <v>45469.66667</v>
      </c>
      <c r="K123" s="1">
        <f>IFERROR(__xludf.DUMMYFUNCTION("""COMPUTED_VALUE"""),7725.94)</f>
        <v>7725.94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IFERROR(__xludf.DUMMYFUNCTION("""COMPUTED_VALUE"""),7722.26)</f>
        <v>7722.26</v>
      </c>
      <c r="D124" s="2">
        <f>IFERROR(__xludf.DUMMYFUNCTION("""COMPUTED_VALUE"""),45470.66666666667)</f>
        <v>45470.66667</v>
      </c>
      <c r="E124" s="1">
        <f>IFERROR(__xludf.DUMMYFUNCTION("""COMPUTED_VALUE"""),7768.73)</f>
        <v>7768.73</v>
      </c>
      <c r="G124" s="2">
        <f>IFERROR(__xludf.DUMMYFUNCTION("""COMPUTED_VALUE"""),45470.66666666667)</f>
        <v>45470.66667</v>
      </c>
      <c r="H124" s="1">
        <f>IFERROR(__xludf.DUMMYFUNCTION("""COMPUTED_VALUE"""),7712.52)</f>
        <v>7712.52</v>
      </c>
      <c r="J124" s="2">
        <f>IFERROR(__xludf.DUMMYFUNCTION("""COMPUTED_VALUE"""),45470.66666666667)</f>
        <v>45470.66667</v>
      </c>
      <c r="K124" s="1">
        <f>IFERROR(__xludf.DUMMYFUNCTION("""COMPUTED_VALUE"""),7745.87)</f>
        <v>7745.87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IFERROR(__xludf.DUMMYFUNCTION("""COMPUTED_VALUE"""),7752.26)</f>
        <v>7752.26</v>
      </c>
      <c r="D125" s="2">
        <f>IFERROR(__xludf.DUMMYFUNCTION("""COMPUTED_VALUE"""),45471.66666666667)</f>
        <v>45471.66667</v>
      </c>
      <c r="E125" s="1">
        <f>IFERROR(__xludf.DUMMYFUNCTION("""COMPUTED_VALUE"""),7818.32)</f>
        <v>7818.32</v>
      </c>
      <c r="G125" s="2">
        <f>IFERROR(__xludf.DUMMYFUNCTION("""COMPUTED_VALUE"""),45471.66666666667)</f>
        <v>45471.66667</v>
      </c>
      <c r="H125" s="1">
        <f>IFERROR(__xludf.DUMMYFUNCTION("""COMPUTED_VALUE"""),7673.58)</f>
        <v>7673.58</v>
      </c>
      <c r="J125" s="2">
        <f>IFERROR(__xludf.DUMMYFUNCTION("""COMPUTED_VALUE"""),45471.66666666667)</f>
        <v>45471.66667</v>
      </c>
      <c r="K125" s="1">
        <f>IFERROR(__xludf.DUMMYFUNCTION("""COMPUTED_VALUE"""),7676.32)</f>
        <v>7676.32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IFERROR(__xludf.DUMMYFUNCTION("""COMPUTED_VALUE"""),7699.63)</f>
        <v>7699.63</v>
      </c>
      <c r="D126" s="2">
        <f>IFERROR(__xludf.DUMMYFUNCTION("""COMPUTED_VALUE"""),45474.66666666667)</f>
        <v>45474.66667</v>
      </c>
      <c r="E126" s="1">
        <f>IFERROR(__xludf.DUMMYFUNCTION("""COMPUTED_VALUE"""),7760.22)</f>
        <v>7760.22</v>
      </c>
      <c r="G126" s="2">
        <f>IFERROR(__xludf.DUMMYFUNCTION("""COMPUTED_VALUE"""),45474.66666666667)</f>
        <v>45474.66667</v>
      </c>
      <c r="H126" s="1">
        <f>IFERROR(__xludf.DUMMYFUNCTION("""COMPUTED_VALUE"""),7641.31)</f>
        <v>7641.31</v>
      </c>
      <c r="J126" s="2">
        <f>IFERROR(__xludf.DUMMYFUNCTION("""COMPUTED_VALUE"""),45474.66666666667)</f>
        <v>45474.66667</v>
      </c>
      <c r="K126" s="1">
        <f>IFERROR(__xludf.DUMMYFUNCTION("""COMPUTED_VALUE"""),7753.92)</f>
        <v>7753.92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IFERROR(__xludf.DUMMYFUNCTION("""COMPUTED_VALUE"""),7714.72)</f>
        <v>7714.72</v>
      </c>
      <c r="D127" s="2">
        <f>IFERROR(__xludf.DUMMYFUNCTION("""COMPUTED_VALUE"""),45475.66666666667)</f>
        <v>45475.66667</v>
      </c>
      <c r="E127" s="1">
        <f>IFERROR(__xludf.DUMMYFUNCTION("""COMPUTED_VALUE"""),7822.28)</f>
        <v>7822.28</v>
      </c>
      <c r="G127" s="2">
        <f>IFERROR(__xludf.DUMMYFUNCTION("""COMPUTED_VALUE"""),45475.66666666667)</f>
        <v>45475.66667</v>
      </c>
      <c r="H127" s="1">
        <f>IFERROR(__xludf.DUMMYFUNCTION("""COMPUTED_VALUE"""),7710.97)</f>
        <v>7710.97</v>
      </c>
      <c r="J127" s="2">
        <f>IFERROR(__xludf.DUMMYFUNCTION("""COMPUTED_VALUE"""),45475.66666666667)</f>
        <v>45475.66667</v>
      </c>
      <c r="K127" s="1">
        <f>IFERROR(__xludf.DUMMYFUNCTION("""COMPUTED_VALUE"""),7821.95)</f>
        <v>7821.95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IFERROR(__xludf.DUMMYFUNCTION("""COMPUTED_VALUE"""),7810.7)</f>
        <v>7810.7</v>
      </c>
      <c r="D128" s="2">
        <f>IFERROR(__xludf.DUMMYFUNCTION("""COMPUTED_VALUE"""),45476.54166666667)</f>
        <v>45476.54167</v>
      </c>
      <c r="E128" s="1">
        <f>IFERROR(__xludf.DUMMYFUNCTION("""COMPUTED_VALUE"""),7896.66)</f>
        <v>7896.66</v>
      </c>
      <c r="G128" s="2">
        <f>IFERROR(__xludf.DUMMYFUNCTION("""COMPUTED_VALUE"""),45476.54166666667)</f>
        <v>45476.54167</v>
      </c>
      <c r="H128" s="1">
        <f>IFERROR(__xludf.DUMMYFUNCTION("""COMPUTED_VALUE"""),7810.11)</f>
        <v>7810.11</v>
      </c>
      <c r="J128" s="2">
        <f>IFERROR(__xludf.DUMMYFUNCTION("""COMPUTED_VALUE"""),45476.54166666667)</f>
        <v>45476.54167</v>
      </c>
      <c r="K128" s="1">
        <f>IFERROR(__xludf.DUMMYFUNCTION("""COMPUTED_VALUE"""),7896.66)</f>
        <v>7896.66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IFERROR(__xludf.DUMMYFUNCTION("""COMPUTED_VALUE"""),7902.53)</f>
        <v>7902.53</v>
      </c>
      <c r="D129" s="2">
        <f>IFERROR(__xludf.DUMMYFUNCTION("""COMPUTED_VALUE"""),45478.66666666667)</f>
        <v>45478.66667</v>
      </c>
      <c r="E129" s="1">
        <f>IFERROR(__xludf.DUMMYFUNCTION("""COMPUTED_VALUE"""),7992.27)</f>
        <v>7992.27</v>
      </c>
      <c r="G129" s="2">
        <f>IFERROR(__xludf.DUMMYFUNCTION("""COMPUTED_VALUE"""),45478.66666666667)</f>
        <v>45478.66667</v>
      </c>
      <c r="H129" s="1">
        <f>IFERROR(__xludf.DUMMYFUNCTION("""COMPUTED_VALUE"""),7902.53)</f>
        <v>7902.53</v>
      </c>
      <c r="J129" s="2">
        <f>IFERROR(__xludf.DUMMYFUNCTION("""COMPUTED_VALUE"""),45478.66666666667)</f>
        <v>45478.66667</v>
      </c>
      <c r="K129" s="1">
        <f>IFERROR(__xludf.DUMMYFUNCTION("""COMPUTED_VALUE"""),7984.78)</f>
        <v>7984.78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IFERROR(__xludf.DUMMYFUNCTION("""COMPUTED_VALUE"""),7991.46)</f>
        <v>7991.46</v>
      </c>
      <c r="D130" s="2">
        <f>IFERROR(__xludf.DUMMYFUNCTION("""COMPUTED_VALUE"""),45481.66666666667)</f>
        <v>45481.66667</v>
      </c>
      <c r="E130" s="1">
        <f>IFERROR(__xludf.DUMMYFUNCTION("""COMPUTED_VALUE"""),8006.66)</f>
        <v>8006.66</v>
      </c>
      <c r="G130" s="2">
        <f>IFERROR(__xludf.DUMMYFUNCTION("""COMPUTED_VALUE"""),45481.66666666667)</f>
        <v>45481.66667</v>
      </c>
      <c r="H130" s="1">
        <f>IFERROR(__xludf.DUMMYFUNCTION("""COMPUTED_VALUE"""),7969.93)</f>
        <v>7969.93</v>
      </c>
      <c r="J130" s="2">
        <f>IFERROR(__xludf.DUMMYFUNCTION("""COMPUTED_VALUE"""),45481.66666666667)</f>
        <v>45481.66667</v>
      </c>
      <c r="K130" s="1">
        <f>IFERROR(__xludf.DUMMYFUNCTION("""COMPUTED_VALUE"""),7998.12)</f>
        <v>7998.12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IFERROR(__xludf.DUMMYFUNCTION("""COMPUTED_VALUE"""),8034.01)</f>
        <v>8034.01</v>
      </c>
      <c r="D131" s="2">
        <f>IFERROR(__xludf.DUMMYFUNCTION("""COMPUTED_VALUE"""),45482.66666666667)</f>
        <v>45482.66667</v>
      </c>
      <c r="E131" s="1">
        <f>IFERROR(__xludf.DUMMYFUNCTION("""COMPUTED_VALUE"""),8055.47)</f>
        <v>8055.47</v>
      </c>
      <c r="G131" s="2">
        <f>IFERROR(__xludf.DUMMYFUNCTION("""COMPUTED_VALUE"""),45482.66666666667)</f>
        <v>45482.66667</v>
      </c>
      <c r="H131" s="1">
        <f>IFERROR(__xludf.DUMMYFUNCTION("""COMPUTED_VALUE"""),7989.14)</f>
        <v>7989.14</v>
      </c>
      <c r="J131" s="2">
        <f>IFERROR(__xludf.DUMMYFUNCTION("""COMPUTED_VALUE"""),45482.66666666667)</f>
        <v>45482.66667</v>
      </c>
      <c r="K131" s="1">
        <f>IFERROR(__xludf.DUMMYFUNCTION("""COMPUTED_VALUE"""),8015.3)</f>
        <v>8015.3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IFERROR(__xludf.DUMMYFUNCTION("""COMPUTED_VALUE"""),8045.02)</f>
        <v>8045.02</v>
      </c>
      <c r="D132" s="2">
        <f>IFERROR(__xludf.DUMMYFUNCTION("""COMPUTED_VALUE"""),45483.66666666667)</f>
        <v>45483.66667</v>
      </c>
      <c r="E132" s="1">
        <f>IFERROR(__xludf.DUMMYFUNCTION("""COMPUTED_VALUE"""),8110.75)</f>
        <v>8110.75</v>
      </c>
      <c r="G132" s="2">
        <f>IFERROR(__xludf.DUMMYFUNCTION("""COMPUTED_VALUE"""),45483.66666666667)</f>
        <v>45483.66667</v>
      </c>
      <c r="H132" s="1">
        <f>IFERROR(__xludf.DUMMYFUNCTION("""COMPUTED_VALUE"""),8025.19)</f>
        <v>8025.19</v>
      </c>
      <c r="J132" s="2">
        <f>IFERROR(__xludf.DUMMYFUNCTION("""COMPUTED_VALUE"""),45483.66666666667)</f>
        <v>45483.66667</v>
      </c>
      <c r="K132" s="1">
        <f>IFERROR(__xludf.DUMMYFUNCTION("""COMPUTED_VALUE"""),8107.63)</f>
        <v>8107.63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IFERROR(__xludf.DUMMYFUNCTION("""COMPUTED_VALUE"""),8099.07)</f>
        <v>8099.07</v>
      </c>
      <c r="D133" s="2">
        <f>IFERROR(__xludf.DUMMYFUNCTION("""COMPUTED_VALUE"""),45484.66666666667)</f>
        <v>45484.66667</v>
      </c>
      <c r="E133" s="1">
        <f>IFERROR(__xludf.DUMMYFUNCTION("""COMPUTED_VALUE"""),8102.49)</f>
        <v>8102.49</v>
      </c>
      <c r="G133" s="2">
        <f>IFERROR(__xludf.DUMMYFUNCTION("""COMPUTED_VALUE"""),45484.66666666667)</f>
        <v>45484.66667</v>
      </c>
      <c r="H133" s="1">
        <f>IFERROR(__xludf.DUMMYFUNCTION("""COMPUTED_VALUE"""),7883.91)</f>
        <v>7883.91</v>
      </c>
      <c r="J133" s="2">
        <f>IFERROR(__xludf.DUMMYFUNCTION("""COMPUTED_VALUE"""),45484.66666666667)</f>
        <v>45484.66667</v>
      </c>
      <c r="K133" s="1">
        <f>IFERROR(__xludf.DUMMYFUNCTION("""COMPUTED_VALUE"""),7905.83)</f>
        <v>7905.83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IFERROR(__xludf.DUMMYFUNCTION("""COMPUTED_VALUE"""),7903.72)</f>
        <v>7903.72</v>
      </c>
      <c r="D134" s="2">
        <f>IFERROR(__xludf.DUMMYFUNCTION("""COMPUTED_VALUE"""),45485.66666666667)</f>
        <v>45485.66667</v>
      </c>
      <c r="E134" s="1">
        <f>IFERROR(__xludf.DUMMYFUNCTION("""COMPUTED_VALUE"""),8018.01)</f>
        <v>8018.01</v>
      </c>
      <c r="G134" s="2">
        <f>IFERROR(__xludf.DUMMYFUNCTION("""COMPUTED_VALUE"""),45485.66666666667)</f>
        <v>45485.66667</v>
      </c>
      <c r="H134" s="1">
        <f>IFERROR(__xludf.DUMMYFUNCTION("""COMPUTED_VALUE"""),7898.21)</f>
        <v>7898.21</v>
      </c>
      <c r="J134" s="2">
        <f>IFERROR(__xludf.DUMMYFUNCTION("""COMPUTED_VALUE"""),45485.66666666667)</f>
        <v>45485.66667</v>
      </c>
      <c r="K134" s="1">
        <f>IFERROR(__xludf.DUMMYFUNCTION("""COMPUTED_VALUE"""),7946.26)</f>
        <v>7946.26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IFERROR(__xludf.DUMMYFUNCTION("""COMPUTED_VALUE"""),8000.97)</f>
        <v>8000.97</v>
      </c>
      <c r="D135" s="2">
        <f>IFERROR(__xludf.DUMMYFUNCTION("""COMPUTED_VALUE"""),45488.66666666667)</f>
        <v>45488.66667</v>
      </c>
      <c r="E135" s="1">
        <f>IFERROR(__xludf.DUMMYFUNCTION("""COMPUTED_VALUE"""),8050.43)</f>
        <v>8050.43</v>
      </c>
      <c r="G135" s="2">
        <f>IFERROR(__xludf.DUMMYFUNCTION("""COMPUTED_VALUE"""),45488.66666666667)</f>
        <v>45488.66667</v>
      </c>
      <c r="H135" s="1">
        <f>IFERROR(__xludf.DUMMYFUNCTION("""COMPUTED_VALUE"""),7936.77)</f>
        <v>7936.77</v>
      </c>
      <c r="J135" s="2">
        <f>IFERROR(__xludf.DUMMYFUNCTION("""COMPUTED_VALUE"""),45488.66666666667)</f>
        <v>45488.66667</v>
      </c>
      <c r="K135" s="1">
        <f>IFERROR(__xludf.DUMMYFUNCTION("""COMPUTED_VALUE"""),7972.31)</f>
        <v>7972.31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IFERROR(__xludf.DUMMYFUNCTION("""COMPUTED_VALUE"""),8004.55)</f>
        <v>8004.55</v>
      </c>
      <c r="D136" s="2">
        <f>IFERROR(__xludf.DUMMYFUNCTION("""COMPUTED_VALUE"""),45489.66666666667)</f>
        <v>45489.66667</v>
      </c>
      <c r="E136" s="1">
        <f>IFERROR(__xludf.DUMMYFUNCTION("""COMPUTED_VALUE"""),8018.78)</f>
        <v>8018.78</v>
      </c>
      <c r="G136" s="2">
        <f>IFERROR(__xludf.DUMMYFUNCTION("""COMPUTED_VALUE"""),45489.66666666667)</f>
        <v>45489.66667</v>
      </c>
      <c r="H136" s="1">
        <f>IFERROR(__xludf.DUMMYFUNCTION("""COMPUTED_VALUE"""),7909.04)</f>
        <v>7909.04</v>
      </c>
      <c r="J136" s="2">
        <f>IFERROR(__xludf.DUMMYFUNCTION("""COMPUTED_VALUE"""),45489.66666666667)</f>
        <v>45489.66667</v>
      </c>
      <c r="K136" s="1">
        <f>IFERROR(__xludf.DUMMYFUNCTION("""COMPUTED_VALUE"""),7957.86)</f>
        <v>7957.86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IFERROR(__xludf.DUMMYFUNCTION("""COMPUTED_VALUE"""),7811.91)</f>
        <v>7811.91</v>
      </c>
      <c r="D137" s="2">
        <f>IFERROR(__xludf.DUMMYFUNCTION("""COMPUTED_VALUE"""),45490.66666666667)</f>
        <v>45490.66667</v>
      </c>
      <c r="E137" s="1">
        <f>IFERROR(__xludf.DUMMYFUNCTION("""COMPUTED_VALUE"""),7825.01)</f>
        <v>7825.01</v>
      </c>
      <c r="G137" s="2">
        <f>IFERROR(__xludf.DUMMYFUNCTION("""COMPUTED_VALUE"""),45490.66666666667)</f>
        <v>45490.66667</v>
      </c>
      <c r="H137" s="1">
        <f>IFERROR(__xludf.DUMMYFUNCTION("""COMPUTED_VALUE"""),7727.79)</f>
        <v>7727.79</v>
      </c>
      <c r="J137" s="2">
        <f>IFERROR(__xludf.DUMMYFUNCTION("""COMPUTED_VALUE"""),45490.66666666667)</f>
        <v>45490.66667</v>
      </c>
      <c r="K137" s="1">
        <f>IFERROR(__xludf.DUMMYFUNCTION("""COMPUTED_VALUE"""),7741.29)</f>
        <v>7741.29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IFERROR(__xludf.DUMMYFUNCTION("""COMPUTED_VALUE"""),7805.05)</f>
        <v>7805.05</v>
      </c>
      <c r="D138" s="2">
        <f>IFERROR(__xludf.DUMMYFUNCTION("""COMPUTED_VALUE"""),45491.66666666667)</f>
        <v>45491.66667</v>
      </c>
      <c r="E138" s="1">
        <f>IFERROR(__xludf.DUMMYFUNCTION("""COMPUTED_VALUE"""),7805.05)</f>
        <v>7805.05</v>
      </c>
      <c r="G138" s="2">
        <f>IFERROR(__xludf.DUMMYFUNCTION("""COMPUTED_VALUE"""),45491.66666666667)</f>
        <v>45491.66667</v>
      </c>
      <c r="H138" s="1">
        <f>IFERROR(__xludf.DUMMYFUNCTION("""COMPUTED_VALUE"""),7621.01)</f>
        <v>7621.01</v>
      </c>
      <c r="J138" s="2">
        <f>IFERROR(__xludf.DUMMYFUNCTION("""COMPUTED_VALUE"""),45491.66666666667)</f>
        <v>45491.66667</v>
      </c>
      <c r="K138" s="1">
        <f>IFERROR(__xludf.DUMMYFUNCTION("""COMPUTED_VALUE"""),7684.58)</f>
        <v>7684.58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IFERROR(__xludf.DUMMYFUNCTION("""COMPUTED_VALUE"""),7670.6)</f>
        <v>7670.6</v>
      </c>
      <c r="D139" s="2">
        <f>IFERROR(__xludf.DUMMYFUNCTION("""COMPUTED_VALUE"""),45492.66666666667)</f>
        <v>45492.66667</v>
      </c>
      <c r="E139" s="1">
        <f>IFERROR(__xludf.DUMMYFUNCTION("""COMPUTED_VALUE"""),7732.19)</f>
        <v>7732.19</v>
      </c>
      <c r="G139" s="2">
        <f>IFERROR(__xludf.DUMMYFUNCTION("""COMPUTED_VALUE"""),45492.66666666667)</f>
        <v>45492.66667</v>
      </c>
      <c r="H139" s="1">
        <f>IFERROR(__xludf.DUMMYFUNCTION("""COMPUTED_VALUE"""),7613.77)</f>
        <v>7613.77</v>
      </c>
      <c r="J139" s="2">
        <f>IFERROR(__xludf.DUMMYFUNCTION("""COMPUTED_VALUE"""),45492.66666666667)</f>
        <v>45492.66667</v>
      </c>
      <c r="K139" s="1">
        <f>IFERROR(__xludf.DUMMYFUNCTION("""COMPUTED_VALUE"""),7629.81)</f>
        <v>7629.81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IFERROR(__xludf.DUMMYFUNCTION("""COMPUTED_VALUE"""),7723.23)</f>
        <v>7723.23</v>
      </c>
      <c r="D140" s="2">
        <f>IFERROR(__xludf.DUMMYFUNCTION("""COMPUTED_VALUE"""),45495.66666666667)</f>
        <v>45495.66667</v>
      </c>
      <c r="E140" s="1">
        <f>IFERROR(__xludf.DUMMYFUNCTION("""COMPUTED_VALUE"""),7782.53)</f>
        <v>7782.53</v>
      </c>
      <c r="G140" s="2">
        <f>IFERROR(__xludf.DUMMYFUNCTION("""COMPUTED_VALUE"""),45495.66666666667)</f>
        <v>45495.66667</v>
      </c>
      <c r="H140" s="1">
        <f>IFERROR(__xludf.DUMMYFUNCTION("""COMPUTED_VALUE"""),7689.34)</f>
        <v>7689.34</v>
      </c>
      <c r="J140" s="2">
        <f>IFERROR(__xludf.DUMMYFUNCTION("""COMPUTED_VALUE"""),45495.66666666667)</f>
        <v>45495.66667</v>
      </c>
      <c r="K140" s="1">
        <f>IFERROR(__xludf.DUMMYFUNCTION("""COMPUTED_VALUE"""),7756.26)</f>
        <v>7756.26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IFERROR(__xludf.DUMMYFUNCTION("""COMPUTED_VALUE"""),7774.22)</f>
        <v>7774.22</v>
      </c>
      <c r="D141" s="2">
        <f>IFERROR(__xludf.DUMMYFUNCTION("""COMPUTED_VALUE"""),45496.66666666667)</f>
        <v>45496.66667</v>
      </c>
      <c r="E141" s="1">
        <f>IFERROR(__xludf.DUMMYFUNCTION("""COMPUTED_VALUE"""),7835.94)</f>
        <v>7835.94</v>
      </c>
      <c r="G141" s="2">
        <f>IFERROR(__xludf.DUMMYFUNCTION("""COMPUTED_VALUE"""),45496.66666666667)</f>
        <v>45496.66667</v>
      </c>
      <c r="H141" s="1">
        <f>IFERROR(__xludf.DUMMYFUNCTION("""COMPUTED_VALUE"""),7762.35)</f>
        <v>7762.35</v>
      </c>
      <c r="J141" s="2">
        <f>IFERROR(__xludf.DUMMYFUNCTION("""COMPUTED_VALUE"""),45496.66666666667)</f>
        <v>45496.66667</v>
      </c>
      <c r="K141" s="1">
        <f>IFERROR(__xludf.DUMMYFUNCTION("""COMPUTED_VALUE"""),7772.03)</f>
        <v>7772.03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IFERROR(__xludf.DUMMYFUNCTION("""COMPUTED_VALUE"""),7631.32)</f>
        <v>7631.32</v>
      </c>
      <c r="D142" s="2">
        <f>IFERROR(__xludf.DUMMYFUNCTION("""COMPUTED_VALUE"""),45497.66666666667)</f>
        <v>45497.66667</v>
      </c>
      <c r="E142" s="1">
        <f>IFERROR(__xludf.DUMMYFUNCTION("""COMPUTED_VALUE"""),7651.8)</f>
        <v>7651.8</v>
      </c>
      <c r="G142" s="2">
        <f>IFERROR(__xludf.DUMMYFUNCTION("""COMPUTED_VALUE"""),45497.66666666667)</f>
        <v>45497.66667</v>
      </c>
      <c r="H142" s="1">
        <f>IFERROR(__xludf.DUMMYFUNCTION("""COMPUTED_VALUE"""),7456.42)</f>
        <v>7456.42</v>
      </c>
      <c r="J142" s="2">
        <f>IFERROR(__xludf.DUMMYFUNCTION("""COMPUTED_VALUE"""),45497.66666666667)</f>
        <v>45497.66667</v>
      </c>
      <c r="K142" s="1">
        <f>IFERROR(__xludf.DUMMYFUNCTION("""COMPUTED_VALUE"""),7467.08)</f>
        <v>7467.08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IFERROR(__xludf.DUMMYFUNCTION("""COMPUTED_VALUE"""),7475.46)</f>
        <v>7475.46</v>
      </c>
      <c r="D143" s="2">
        <f>IFERROR(__xludf.DUMMYFUNCTION("""COMPUTED_VALUE"""),45498.66666666667)</f>
        <v>45498.66667</v>
      </c>
      <c r="E143" s="1">
        <f>IFERROR(__xludf.DUMMYFUNCTION("""COMPUTED_VALUE"""),7543.12)</f>
        <v>7543.12</v>
      </c>
      <c r="G143" s="2">
        <f>IFERROR(__xludf.DUMMYFUNCTION("""COMPUTED_VALUE"""),45498.66666666667)</f>
        <v>45498.66667</v>
      </c>
      <c r="H143" s="1">
        <f>IFERROR(__xludf.DUMMYFUNCTION("""COMPUTED_VALUE"""),7309.2)</f>
        <v>7309.2</v>
      </c>
      <c r="J143" s="2">
        <f>IFERROR(__xludf.DUMMYFUNCTION("""COMPUTED_VALUE"""),45498.66666666667)</f>
        <v>45498.66667</v>
      </c>
      <c r="K143" s="1">
        <f>IFERROR(__xludf.DUMMYFUNCTION("""COMPUTED_VALUE"""),7379.56)</f>
        <v>7379.56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IFERROR(__xludf.DUMMYFUNCTION("""COMPUTED_VALUE"""),7447.11)</f>
        <v>7447.11</v>
      </c>
      <c r="D144" s="2">
        <f>IFERROR(__xludf.DUMMYFUNCTION("""COMPUTED_VALUE"""),45499.66666666667)</f>
        <v>45499.66667</v>
      </c>
      <c r="E144" s="1">
        <f>IFERROR(__xludf.DUMMYFUNCTION("""COMPUTED_VALUE"""),7506.96)</f>
        <v>7506.96</v>
      </c>
      <c r="G144" s="2">
        <f>IFERROR(__xludf.DUMMYFUNCTION("""COMPUTED_VALUE"""),45499.66666666667)</f>
        <v>45499.66667</v>
      </c>
      <c r="H144" s="1">
        <f>IFERROR(__xludf.DUMMYFUNCTION("""COMPUTED_VALUE"""),7409.56)</f>
        <v>7409.56</v>
      </c>
      <c r="J144" s="2">
        <f>IFERROR(__xludf.DUMMYFUNCTION("""COMPUTED_VALUE"""),45499.66666666667)</f>
        <v>45499.66667</v>
      </c>
      <c r="K144" s="1">
        <f>IFERROR(__xludf.DUMMYFUNCTION("""COMPUTED_VALUE"""),7453.15)</f>
        <v>7453.15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IFERROR(__xludf.DUMMYFUNCTION("""COMPUTED_VALUE"""),7498.34)</f>
        <v>7498.34</v>
      </c>
      <c r="D145" s="2">
        <f>IFERROR(__xludf.DUMMYFUNCTION("""COMPUTED_VALUE"""),45502.66666666667)</f>
        <v>45502.66667</v>
      </c>
      <c r="E145" s="1">
        <f>IFERROR(__xludf.DUMMYFUNCTION("""COMPUTED_VALUE"""),7527.98)</f>
        <v>7527.98</v>
      </c>
      <c r="G145" s="2">
        <f>IFERROR(__xludf.DUMMYFUNCTION("""COMPUTED_VALUE"""),45502.66666666667)</f>
        <v>45502.66667</v>
      </c>
      <c r="H145" s="1">
        <f>IFERROR(__xludf.DUMMYFUNCTION("""COMPUTED_VALUE"""),7432.13)</f>
        <v>7432.13</v>
      </c>
      <c r="J145" s="2">
        <f>IFERROR(__xludf.DUMMYFUNCTION("""COMPUTED_VALUE"""),45502.66666666667)</f>
        <v>45502.66667</v>
      </c>
      <c r="K145" s="1">
        <f>IFERROR(__xludf.DUMMYFUNCTION("""COMPUTED_VALUE"""),7464.09)</f>
        <v>7464.09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IFERROR(__xludf.DUMMYFUNCTION("""COMPUTED_VALUE"""),7492.74)</f>
        <v>7492.74</v>
      </c>
      <c r="D146" s="2">
        <f>IFERROR(__xludf.DUMMYFUNCTION("""COMPUTED_VALUE"""),45503.66666666667)</f>
        <v>45503.66667</v>
      </c>
      <c r="E146" s="1">
        <f>IFERROR(__xludf.DUMMYFUNCTION("""COMPUTED_VALUE"""),7512.73)</f>
        <v>7512.73</v>
      </c>
      <c r="G146" s="2">
        <f>IFERROR(__xludf.DUMMYFUNCTION("""COMPUTED_VALUE"""),45503.66666666667)</f>
        <v>45503.66667</v>
      </c>
      <c r="H146" s="1">
        <f>IFERROR(__xludf.DUMMYFUNCTION("""COMPUTED_VALUE"""),7302.52)</f>
        <v>7302.52</v>
      </c>
      <c r="J146" s="2">
        <f>IFERROR(__xludf.DUMMYFUNCTION("""COMPUTED_VALUE"""),45503.66666666667)</f>
        <v>45503.66667</v>
      </c>
      <c r="K146" s="1">
        <f>IFERROR(__xludf.DUMMYFUNCTION("""COMPUTED_VALUE"""),7369.86)</f>
        <v>7369.86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IFERROR(__xludf.DUMMYFUNCTION("""COMPUTED_VALUE"""),7534.44)</f>
        <v>7534.44</v>
      </c>
      <c r="D147" s="2">
        <f>IFERROR(__xludf.DUMMYFUNCTION("""COMPUTED_VALUE"""),45504.66666666667)</f>
        <v>45504.66667</v>
      </c>
      <c r="E147" s="1">
        <f>IFERROR(__xludf.DUMMYFUNCTION("""COMPUTED_VALUE"""),7610.63)</f>
        <v>7610.63</v>
      </c>
      <c r="G147" s="2">
        <f>IFERROR(__xludf.DUMMYFUNCTION("""COMPUTED_VALUE"""),45504.66666666667)</f>
        <v>45504.66667</v>
      </c>
      <c r="H147" s="1">
        <f>IFERROR(__xludf.DUMMYFUNCTION("""COMPUTED_VALUE"""),7493.97)</f>
        <v>7493.97</v>
      </c>
      <c r="J147" s="2">
        <f>IFERROR(__xludf.DUMMYFUNCTION("""COMPUTED_VALUE"""),45504.66666666667)</f>
        <v>45504.66667</v>
      </c>
      <c r="K147" s="1">
        <f>IFERROR(__xludf.DUMMYFUNCTION("""COMPUTED_VALUE"""),7583.39)</f>
        <v>7583.39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IFERROR(__xludf.DUMMYFUNCTION("""COMPUTED_VALUE"""),7631.22)</f>
        <v>7631.22</v>
      </c>
      <c r="D148" s="2">
        <f>IFERROR(__xludf.DUMMYFUNCTION("""COMPUTED_VALUE"""),45505.66666666667)</f>
        <v>45505.66667</v>
      </c>
      <c r="E148" s="1">
        <f>IFERROR(__xludf.DUMMYFUNCTION("""COMPUTED_VALUE"""),7707.23)</f>
        <v>7707.23</v>
      </c>
      <c r="G148" s="2">
        <f>IFERROR(__xludf.DUMMYFUNCTION("""COMPUTED_VALUE"""),45505.66666666667)</f>
        <v>45505.66667</v>
      </c>
      <c r="H148" s="1">
        <f>IFERROR(__xludf.DUMMYFUNCTION("""COMPUTED_VALUE"""),7389.16)</f>
        <v>7389.16</v>
      </c>
      <c r="J148" s="2">
        <f>IFERROR(__xludf.DUMMYFUNCTION("""COMPUTED_VALUE"""),45505.66666666667)</f>
        <v>45505.66667</v>
      </c>
      <c r="K148" s="1">
        <f>IFERROR(__xludf.DUMMYFUNCTION("""COMPUTED_VALUE"""),7453.99)</f>
        <v>7453.99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IFERROR(__xludf.DUMMYFUNCTION("""COMPUTED_VALUE"""),7288.94)</f>
        <v>7288.94</v>
      </c>
      <c r="D149" s="2">
        <f>IFERROR(__xludf.DUMMYFUNCTION("""COMPUTED_VALUE"""),45506.66666666667)</f>
        <v>45506.66667</v>
      </c>
      <c r="E149" s="1">
        <f>IFERROR(__xludf.DUMMYFUNCTION("""COMPUTED_VALUE"""),7358.18)</f>
        <v>7358.18</v>
      </c>
      <c r="G149" s="2">
        <f>IFERROR(__xludf.DUMMYFUNCTION("""COMPUTED_VALUE"""),45506.66666666667)</f>
        <v>45506.66667</v>
      </c>
      <c r="H149" s="1">
        <f>IFERROR(__xludf.DUMMYFUNCTION("""COMPUTED_VALUE"""),7200.01)</f>
        <v>7200.01</v>
      </c>
      <c r="J149" s="2">
        <f>IFERROR(__xludf.DUMMYFUNCTION("""COMPUTED_VALUE"""),45506.66666666667)</f>
        <v>45506.66667</v>
      </c>
      <c r="K149" s="1">
        <f>IFERROR(__xludf.DUMMYFUNCTION("""COMPUTED_VALUE"""),7301.28)</f>
        <v>7301.28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IFERROR(__xludf.DUMMYFUNCTION("""COMPUTED_VALUE"""),6813.89)</f>
        <v>6813.89</v>
      </c>
      <c r="D150" s="2">
        <f>IFERROR(__xludf.DUMMYFUNCTION("""COMPUTED_VALUE"""),45509.66666666667)</f>
        <v>45509.66667</v>
      </c>
      <c r="E150" s="1">
        <f>IFERROR(__xludf.DUMMYFUNCTION("""COMPUTED_VALUE"""),7146.35)</f>
        <v>7146.35</v>
      </c>
      <c r="G150" s="2">
        <f>IFERROR(__xludf.DUMMYFUNCTION("""COMPUTED_VALUE"""),45509.66666666667)</f>
        <v>45509.66667</v>
      </c>
      <c r="H150" s="1">
        <f>IFERROR(__xludf.DUMMYFUNCTION("""COMPUTED_VALUE"""),6796.45)</f>
        <v>6796.45</v>
      </c>
      <c r="J150" s="2">
        <f>IFERROR(__xludf.DUMMYFUNCTION("""COMPUTED_VALUE"""),45509.66666666667)</f>
        <v>45509.66667</v>
      </c>
      <c r="K150" s="1">
        <f>IFERROR(__xludf.DUMMYFUNCTION("""COMPUTED_VALUE"""),7030.71)</f>
        <v>7030.71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IFERROR(__xludf.DUMMYFUNCTION("""COMPUTED_VALUE"""),7067.62)</f>
        <v>7067.62</v>
      </c>
      <c r="D151" s="2">
        <f>IFERROR(__xludf.DUMMYFUNCTION("""COMPUTED_VALUE"""),45510.66666666667)</f>
        <v>45510.66667</v>
      </c>
      <c r="E151" s="1">
        <f>IFERROR(__xludf.DUMMYFUNCTION("""COMPUTED_VALUE"""),7225.05)</f>
        <v>7225.05</v>
      </c>
      <c r="G151" s="2">
        <f>IFERROR(__xludf.DUMMYFUNCTION("""COMPUTED_VALUE"""),45510.66666666667)</f>
        <v>45510.66667</v>
      </c>
      <c r="H151" s="1">
        <f>IFERROR(__xludf.DUMMYFUNCTION("""COMPUTED_VALUE"""),7000.92)</f>
        <v>7000.92</v>
      </c>
      <c r="J151" s="2">
        <f>IFERROR(__xludf.DUMMYFUNCTION("""COMPUTED_VALUE"""),45510.66666666667)</f>
        <v>45510.66667</v>
      </c>
      <c r="K151" s="1">
        <f>IFERROR(__xludf.DUMMYFUNCTION("""COMPUTED_VALUE"""),7108.61)</f>
        <v>7108.61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IFERROR(__xludf.DUMMYFUNCTION("""COMPUTED_VALUE"""),7211.99)</f>
        <v>7211.99</v>
      </c>
      <c r="D152" s="2">
        <f>IFERROR(__xludf.DUMMYFUNCTION("""COMPUTED_VALUE"""),45511.66666666667)</f>
        <v>45511.66667</v>
      </c>
      <c r="E152" s="1">
        <f>IFERROR(__xludf.DUMMYFUNCTION("""COMPUTED_VALUE"""),7252.02)</f>
        <v>7252.02</v>
      </c>
      <c r="G152" s="2">
        <f>IFERROR(__xludf.DUMMYFUNCTION("""COMPUTED_VALUE"""),45511.66666666667)</f>
        <v>45511.66667</v>
      </c>
      <c r="H152" s="1">
        <f>IFERROR(__xludf.DUMMYFUNCTION("""COMPUTED_VALUE"""),7021.71)</f>
        <v>7021.71</v>
      </c>
      <c r="J152" s="2">
        <f>IFERROR(__xludf.DUMMYFUNCTION("""COMPUTED_VALUE"""),45511.66666666667)</f>
        <v>45511.66667</v>
      </c>
      <c r="K152" s="1">
        <f>IFERROR(__xludf.DUMMYFUNCTION("""COMPUTED_VALUE"""),7030.68)</f>
        <v>7030.68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IFERROR(__xludf.DUMMYFUNCTION("""COMPUTED_VALUE"""),7156.6)</f>
        <v>7156.6</v>
      </c>
      <c r="D153" s="2">
        <f>IFERROR(__xludf.DUMMYFUNCTION("""COMPUTED_VALUE"""),45512.66666666667)</f>
        <v>45512.66667</v>
      </c>
      <c r="E153" s="1">
        <f>IFERROR(__xludf.DUMMYFUNCTION("""COMPUTED_VALUE"""),7249.89)</f>
        <v>7249.89</v>
      </c>
      <c r="G153" s="2">
        <f>IFERROR(__xludf.DUMMYFUNCTION("""COMPUTED_VALUE"""),45512.66666666667)</f>
        <v>45512.66667</v>
      </c>
      <c r="H153" s="1">
        <f>IFERROR(__xludf.DUMMYFUNCTION("""COMPUTED_VALUE"""),7072.37)</f>
        <v>7072.37</v>
      </c>
      <c r="J153" s="2">
        <f>IFERROR(__xludf.DUMMYFUNCTION("""COMPUTED_VALUE"""),45512.66666666667)</f>
        <v>45512.66667</v>
      </c>
      <c r="K153" s="1">
        <f>IFERROR(__xludf.DUMMYFUNCTION("""COMPUTED_VALUE"""),7230.43)</f>
        <v>7230.43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IFERROR(__xludf.DUMMYFUNCTION("""COMPUTED_VALUE"""),7227.76)</f>
        <v>7227.76</v>
      </c>
      <c r="D154" s="2">
        <f>IFERROR(__xludf.DUMMYFUNCTION("""COMPUTED_VALUE"""),45513.66666666667)</f>
        <v>45513.66667</v>
      </c>
      <c r="E154" s="1">
        <f>IFERROR(__xludf.DUMMYFUNCTION("""COMPUTED_VALUE"""),7310.84)</f>
        <v>7310.84</v>
      </c>
      <c r="G154" s="2">
        <f>IFERROR(__xludf.DUMMYFUNCTION("""COMPUTED_VALUE"""),45513.66666666667)</f>
        <v>45513.66667</v>
      </c>
      <c r="H154" s="1">
        <f>IFERROR(__xludf.DUMMYFUNCTION("""COMPUTED_VALUE"""),7216.05)</f>
        <v>7216.05</v>
      </c>
      <c r="J154" s="2">
        <f>IFERROR(__xludf.DUMMYFUNCTION("""COMPUTED_VALUE"""),45513.66666666667)</f>
        <v>45513.66667</v>
      </c>
      <c r="K154" s="1">
        <f>IFERROR(__xludf.DUMMYFUNCTION("""COMPUTED_VALUE"""),7290.57)</f>
        <v>7290.57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IFERROR(__xludf.DUMMYFUNCTION("""COMPUTED_VALUE"""),7314.73)</f>
        <v>7314.73</v>
      </c>
      <c r="D155" s="2">
        <f>IFERROR(__xludf.DUMMYFUNCTION("""COMPUTED_VALUE"""),45516.66666666667)</f>
        <v>45516.66667</v>
      </c>
      <c r="E155" s="1">
        <f>IFERROR(__xludf.DUMMYFUNCTION("""COMPUTED_VALUE"""),7369.54)</f>
        <v>7369.54</v>
      </c>
      <c r="G155" s="2">
        <f>IFERROR(__xludf.DUMMYFUNCTION("""COMPUTED_VALUE"""),45516.66666666667)</f>
        <v>45516.66667</v>
      </c>
      <c r="H155" s="1">
        <f>IFERROR(__xludf.DUMMYFUNCTION("""COMPUTED_VALUE"""),7281.08)</f>
        <v>7281.08</v>
      </c>
      <c r="J155" s="2">
        <f>IFERROR(__xludf.DUMMYFUNCTION("""COMPUTED_VALUE"""),45516.66666666667)</f>
        <v>45516.66667</v>
      </c>
      <c r="K155" s="1">
        <f>IFERROR(__xludf.DUMMYFUNCTION("""COMPUTED_VALUE"""),7322.24)</f>
        <v>7322.24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IFERROR(__xludf.DUMMYFUNCTION("""COMPUTED_VALUE"""),7392.73)</f>
        <v>7392.73</v>
      </c>
      <c r="D156" s="2">
        <f>IFERROR(__xludf.DUMMYFUNCTION("""COMPUTED_VALUE"""),45517.66666666667)</f>
        <v>45517.66667</v>
      </c>
      <c r="E156" s="1">
        <f>IFERROR(__xludf.DUMMYFUNCTION("""COMPUTED_VALUE"""),7502.73)</f>
        <v>7502.73</v>
      </c>
      <c r="G156" s="2">
        <f>IFERROR(__xludf.DUMMYFUNCTION("""COMPUTED_VALUE"""),45517.66666666667)</f>
        <v>45517.66667</v>
      </c>
      <c r="H156" s="1">
        <f>IFERROR(__xludf.DUMMYFUNCTION("""COMPUTED_VALUE"""),7392.19)</f>
        <v>7392.19</v>
      </c>
      <c r="J156" s="2">
        <f>IFERROR(__xludf.DUMMYFUNCTION("""COMPUTED_VALUE"""),45517.66666666667)</f>
        <v>45517.66667</v>
      </c>
      <c r="K156" s="1">
        <f>IFERROR(__xludf.DUMMYFUNCTION("""COMPUTED_VALUE"""),7500.58)</f>
        <v>7500.58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IFERROR(__xludf.DUMMYFUNCTION("""COMPUTED_VALUE"""),7524.49)</f>
        <v>7524.49</v>
      </c>
      <c r="D157" s="2">
        <f>IFERROR(__xludf.DUMMYFUNCTION("""COMPUTED_VALUE"""),45518.66666666667)</f>
        <v>45518.66667</v>
      </c>
      <c r="E157" s="1">
        <f>IFERROR(__xludf.DUMMYFUNCTION("""COMPUTED_VALUE"""),7547.45)</f>
        <v>7547.45</v>
      </c>
      <c r="G157" s="2">
        <f>IFERROR(__xludf.DUMMYFUNCTION("""COMPUTED_VALUE"""),45518.66666666667)</f>
        <v>45518.66667</v>
      </c>
      <c r="H157" s="1">
        <f>IFERROR(__xludf.DUMMYFUNCTION("""COMPUTED_VALUE"""),7447.3)</f>
        <v>7447.3</v>
      </c>
      <c r="J157" s="2">
        <f>IFERROR(__xludf.DUMMYFUNCTION("""COMPUTED_VALUE"""),45518.66666666667)</f>
        <v>45518.66667</v>
      </c>
      <c r="K157" s="1">
        <f>IFERROR(__xludf.DUMMYFUNCTION("""COMPUTED_VALUE"""),7524.87)</f>
        <v>7524.87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IFERROR(__xludf.DUMMYFUNCTION("""COMPUTED_VALUE"""),7600.82)</f>
        <v>7600.82</v>
      </c>
      <c r="D158" s="2">
        <f>IFERROR(__xludf.DUMMYFUNCTION("""COMPUTED_VALUE"""),45519.66666666667)</f>
        <v>45519.66667</v>
      </c>
      <c r="E158" s="1">
        <f>IFERROR(__xludf.DUMMYFUNCTION("""COMPUTED_VALUE"""),7684.11)</f>
        <v>7684.11</v>
      </c>
      <c r="G158" s="2">
        <f>IFERROR(__xludf.DUMMYFUNCTION("""COMPUTED_VALUE"""),45519.66666666667)</f>
        <v>45519.66667</v>
      </c>
      <c r="H158" s="1">
        <f>IFERROR(__xludf.DUMMYFUNCTION("""COMPUTED_VALUE"""),7585.74)</f>
        <v>7585.74</v>
      </c>
      <c r="J158" s="2">
        <f>IFERROR(__xludf.DUMMYFUNCTION("""COMPUTED_VALUE"""),45519.66666666667)</f>
        <v>45519.66667</v>
      </c>
      <c r="K158" s="1">
        <f>IFERROR(__xludf.DUMMYFUNCTION("""COMPUTED_VALUE"""),7683.62)</f>
        <v>7683.62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IFERROR(__xludf.DUMMYFUNCTION("""COMPUTED_VALUE"""),7652.27)</f>
        <v>7652.27</v>
      </c>
      <c r="D159" s="2">
        <f>IFERROR(__xludf.DUMMYFUNCTION("""COMPUTED_VALUE"""),45520.66666666667)</f>
        <v>45520.66667</v>
      </c>
      <c r="E159" s="1">
        <f>IFERROR(__xludf.DUMMYFUNCTION("""COMPUTED_VALUE"""),7713.92)</f>
        <v>7713.92</v>
      </c>
      <c r="G159" s="2">
        <f>IFERROR(__xludf.DUMMYFUNCTION("""COMPUTED_VALUE"""),45520.66666666667)</f>
        <v>45520.66667</v>
      </c>
      <c r="H159" s="1">
        <f>IFERROR(__xludf.DUMMYFUNCTION("""COMPUTED_VALUE"""),7643.13)</f>
        <v>7643.13</v>
      </c>
      <c r="J159" s="2">
        <f>IFERROR(__xludf.DUMMYFUNCTION("""COMPUTED_VALUE"""),45520.66666666667)</f>
        <v>45520.66667</v>
      </c>
      <c r="K159" s="1">
        <f>IFERROR(__xludf.DUMMYFUNCTION("""COMPUTED_VALUE"""),7692.07)</f>
        <v>7692.07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IFERROR(__xludf.DUMMYFUNCTION("""COMPUTED_VALUE"""),7699.08)</f>
        <v>7699.08</v>
      </c>
      <c r="D160" s="2">
        <f>IFERROR(__xludf.DUMMYFUNCTION("""COMPUTED_VALUE"""),45523.66666666667)</f>
        <v>45523.66667</v>
      </c>
      <c r="E160" s="1">
        <f>IFERROR(__xludf.DUMMYFUNCTION("""COMPUTED_VALUE"""),7789.61)</f>
        <v>7789.61</v>
      </c>
      <c r="G160" s="2">
        <f>IFERROR(__xludf.DUMMYFUNCTION("""COMPUTED_VALUE"""),45523.66666666667)</f>
        <v>45523.66667</v>
      </c>
      <c r="H160" s="1">
        <f>IFERROR(__xludf.DUMMYFUNCTION("""COMPUTED_VALUE"""),7668.2)</f>
        <v>7668.2</v>
      </c>
      <c r="J160" s="2">
        <f>IFERROR(__xludf.DUMMYFUNCTION("""COMPUTED_VALUE"""),45523.66666666667)</f>
        <v>45523.66667</v>
      </c>
      <c r="K160" s="1">
        <f>IFERROR(__xludf.DUMMYFUNCTION("""COMPUTED_VALUE"""),7789.61)</f>
        <v>7789.61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IFERROR(__xludf.DUMMYFUNCTION("""COMPUTED_VALUE"""),7781.9)</f>
        <v>7781.9</v>
      </c>
      <c r="D161" s="2">
        <f>IFERROR(__xludf.DUMMYFUNCTION("""COMPUTED_VALUE"""),45524.66666666667)</f>
        <v>45524.66667</v>
      </c>
      <c r="E161" s="1">
        <f>IFERROR(__xludf.DUMMYFUNCTION("""COMPUTED_VALUE"""),7834.97)</f>
        <v>7834.97</v>
      </c>
      <c r="G161" s="2">
        <f>IFERROR(__xludf.DUMMYFUNCTION("""COMPUTED_VALUE"""),45524.66666666667)</f>
        <v>45524.66667</v>
      </c>
      <c r="H161" s="1">
        <f>IFERROR(__xludf.DUMMYFUNCTION("""COMPUTED_VALUE"""),7760.67)</f>
        <v>7760.67</v>
      </c>
      <c r="J161" s="2">
        <f>IFERROR(__xludf.DUMMYFUNCTION("""COMPUTED_VALUE"""),45524.66666666667)</f>
        <v>45524.66667</v>
      </c>
      <c r="K161" s="1">
        <f>IFERROR(__xludf.DUMMYFUNCTION("""COMPUTED_VALUE"""),7790.22)</f>
        <v>7790.22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IFERROR(__xludf.DUMMYFUNCTION("""COMPUTED_VALUE"""),7791.85)</f>
        <v>7791.85</v>
      </c>
      <c r="D162" s="2">
        <f>IFERROR(__xludf.DUMMYFUNCTION("""COMPUTED_VALUE"""),45525.66666666667)</f>
        <v>45525.66667</v>
      </c>
      <c r="E162" s="1">
        <f>IFERROR(__xludf.DUMMYFUNCTION("""COMPUTED_VALUE"""),7845.75)</f>
        <v>7845.75</v>
      </c>
      <c r="G162" s="2">
        <f>IFERROR(__xludf.DUMMYFUNCTION("""COMPUTED_VALUE"""),45525.66666666667)</f>
        <v>45525.66667</v>
      </c>
      <c r="H162" s="1">
        <f>IFERROR(__xludf.DUMMYFUNCTION("""COMPUTED_VALUE"""),7763.21)</f>
        <v>7763.21</v>
      </c>
      <c r="J162" s="2">
        <f>IFERROR(__xludf.DUMMYFUNCTION("""COMPUTED_VALUE"""),45525.66666666667)</f>
        <v>45525.66667</v>
      </c>
      <c r="K162" s="1">
        <f>IFERROR(__xludf.DUMMYFUNCTION("""COMPUTED_VALUE"""),7814.27)</f>
        <v>7814.27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IFERROR(__xludf.DUMMYFUNCTION("""COMPUTED_VALUE"""),7851.95)</f>
        <v>7851.95</v>
      </c>
      <c r="D163" s="2">
        <f>IFERROR(__xludf.DUMMYFUNCTION("""COMPUTED_VALUE"""),45526.66666666667)</f>
        <v>45526.66667</v>
      </c>
      <c r="E163" s="1">
        <f>IFERROR(__xludf.DUMMYFUNCTION("""COMPUTED_VALUE"""),7864.46)</f>
        <v>7864.46</v>
      </c>
      <c r="G163" s="2">
        <f>IFERROR(__xludf.DUMMYFUNCTION("""COMPUTED_VALUE"""),45526.66666666667)</f>
        <v>45526.66667</v>
      </c>
      <c r="H163" s="1">
        <f>IFERROR(__xludf.DUMMYFUNCTION("""COMPUTED_VALUE"""),7671.12)</f>
        <v>7671.12</v>
      </c>
      <c r="J163" s="2">
        <f>IFERROR(__xludf.DUMMYFUNCTION("""COMPUTED_VALUE"""),45526.66666666667)</f>
        <v>45526.66667</v>
      </c>
      <c r="K163" s="1">
        <f>IFERROR(__xludf.DUMMYFUNCTION("""COMPUTED_VALUE"""),7686.08)</f>
        <v>7686.08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IFERROR(__xludf.DUMMYFUNCTION("""COMPUTED_VALUE"""),7750.01)</f>
        <v>7750.01</v>
      </c>
      <c r="D164" s="2">
        <f>IFERROR(__xludf.DUMMYFUNCTION("""COMPUTED_VALUE"""),45527.66666666667)</f>
        <v>45527.66667</v>
      </c>
      <c r="E164" s="1">
        <f>IFERROR(__xludf.DUMMYFUNCTION("""COMPUTED_VALUE"""),7813.97)</f>
        <v>7813.97</v>
      </c>
      <c r="G164" s="2">
        <f>IFERROR(__xludf.DUMMYFUNCTION("""COMPUTED_VALUE"""),45527.66666666667)</f>
        <v>45527.66667</v>
      </c>
      <c r="H164" s="1">
        <f>IFERROR(__xludf.DUMMYFUNCTION("""COMPUTED_VALUE"""),7693.24)</f>
        <v>7693.24</v>
      </c>
      <c r="J164" s="2">
        <f>IFERROR(__xludf.DUMMYFUNCTION("""COMPUTED_VALUE"""),45527.66666666667)</f>
        <v>45527.66667</v>
      </c>
      <c r="K164" s="1">
        <f>IFERROR(__xludf.DUMMYFUNCTION("""COMPUTED_VALUE"""),7781.04)</f>
        <v>7781.04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IFERROR(__xludf.DUMMYFUNCTION("""COMPUTED_VALUE"""),7781.64)</f>
        <v>7781.64</v>
      </c>
      <c r="D165" s="2">
        <f>IFERROR(__xludf.DUMMYFUNCTION("""COMPUTED_VALUE"""),45530.66666666667)</f>
        <v>45530.66667</v>
      </c>
      <c r="E165" s="1">
        <f>IFERROR(__xludf.DUMMYFUNCTION("""COMPUTED_VALUE"""),7800.25)</f>
        <v>7800.25</v>
      </c>
      <c r="G165" s="2">
        <f>IFERROR(__xludf.DUMMYFUNCTION("""COMPUTED_VALUE"""),45530.66666666667)</f>
        <v>45530.66667</v>
      </c>
      <c r="H165" s="1">
        <f>IFERROR(__xludf.DUMMYFUNCTION("""COMPUTED_VALUE"""),7678.59)</f>
        <v>7678.59</v>
      </c>
      <c r="J165" s="2">
        <f>IFERROR(__xludf.DUMMYFUNCTION("""COMPUTED_VALUE"""),45530.66666666667)</f>
        <v>45530.66667</v>
      </c>
      <c r="K165" s="1">
        <f>IFERROR(__xludf.DUMMYFUNCTION("""COMPUTED_VALUE"""),7723.4)</f>
        <v>7723.4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IFERROR(__xludf.DUMMYFUNCTION("""COMPUTED_VALUE"""),7694.02)</f>
        <v>7694.02</v>
      </c>
      <c r="D166" s="2">
        <f>IFERROR(__xludf.DUMMYFUNCTION("""COMPUTED_VALUE"""),45531.66666666667)</f>
        <v>45531.66667</v>
      </c>
      <c r="E166" s="1">
        <f>IFERROR(__xludf.DUMMYFUNCTION("""COMPUTED_VALUE"""),7761.34)</f>
        <v>7761.34</v>
      </c>
      <c r="G166" s="2">
        <f>IFERROR(__xludf.DUMMYFUNCTION("""COMPUTED_VALUE"""),45531.66666666667)</f>
        <v>45531.66667</v>
      </c>
      <c r="H166" s="1">
        <f>IFERROR(__xludf.DUMMYFUNCTION("""COMPUTED_VALUE"""),7663.12)</f>
        <v>7663.12</v>
      </c>
      <c r="J166" s="2">
        <f>IFERROR(__xludf.DUMMYFUNCTION("""COMPUTED_VALUE"""),45531.66666666667)</f>
        <v>45531.66667</v>
      </c>
      <c r="K166" s="1">
        <f>IFERROR(__xludf.DUMMYFUNCTION("""COMPUTED_VALUE"""),7745.02)</f>
        <v>7745.02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IFERROR(__xludf.DUMMYFUNCTION("""COMPUTED_VALUE"""),7744.53)</f>
        <v>7744.53</v>
      </c>
      <c r="D167" s="2">
        <f>IFERROR(__xludf.DUMMYFUNCTION("""COMPUTED_VALUE"""),45532.66666666667)</f>
        <v>45532.66667</v>
      </c>
      <c r="E167" s="1">
        <f>IFERROR(__xludf.DUMMYFUNCTION("""COMPUTED_VALUE"""),7752.64)</f>
        <v>7752.64</v>
      </c>
      <c r="G167" s="2">
        <f>IFERROR(__xludf.DUMMYFUNCTION("""COMPUTED_VALUE"""),45532.66666666667)</f>
        <v>45532.66667</v>
      </c>
      <c r="H167" s="1">
        <f>IFERROR(__xludf.DUMMYFUNCTION("""COMPUTED_VALUE"""),7610.26)</f>
        <v>7610.26</v>
      </c>
      <c r="J167" s="2">
        <f>IFERROR(__xludf.DUMMYFUNCTION("""COMPUTED_VALUE"""),45532.66666666667)</f>
        <v>45532.66667</v>
      </c>
      <c r="K167" s="1">
        <f>IFERROR(__xludf.DUMMYFUNCTION("""COMPUTED_VALUE"""),7664.7)</f>
        <v>7664.7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IFERROR(__xludf.DUMMYFUNCTION("""COMPUTED_VALUE"""),7691.21)</f>
        <v>7691.21</v>
      </c>
      <c r="D168" s="2">
        <f>IFERROR(__xludf.DUMMYFUNCTION("""COMPUTED_VALUE"""),45533.66666666667)</f>
        <v>45533.66667</v>
      </c>
      <c r="E168" s="1">
        <f>IFERROR(__xludf.DUMMYFUNCTION("""COMPUTED_VALUE"""),7761.37)</f>
        <v>7761.37</v>
      </c>
      <c r="G168" s="2">
        <f>IFERROR(__xludf.DUMMYFUNCTION("""COMPUTED_VALUE"""),45533.66666666667)</f>
        <v>45533.66667</v>
      </c>
      <c r="H168" s="1">
        <f>IFERROR(__xludf.DUMMYFUNCTION("""COMPUTED_VALUE"""),7612.65)</f>
        <v>7612.65</v>
      </c>
      <c r="J168" s="2">
        <f>IFERROR(__xludf.DUMMYFUNCTION("""COMPUTED_VALUE"""),45533.66666666667)</f>
        <v>45533.66667</v>
      </c>
      <c r="K168" s="1">
        <f>IFERROR(__xludf.DUMMYFUNCTION("""COMPUTED_VALUE"""),7630.36)</f>
        <v>7630.36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IFERROR(__xludf.DUMMYFUNCTION("""COMPUTED_VALUE"""),7686.11)</f>
        <v>7686.11</v>
      </c>
      <c r="D169" s="2">
        <f>IFERROR(__xludf.DUMMYFUNCTION("""COMPUTED_VALUE"""),45534.66666666667)</f>
        <v>45534.66667</v>
      </c>
      <c r="E169" s="1">
        <f>IFERROR(__xludf.DUMMYFUNCTION("""COMPUTED_VALUE"""),7719.79)</f>
        <v>7719.79</v>
      </c>
      <c r="G169" s="2">
        <f>IFERROR(__xludf.DUMMYFUNCTION("""COMPUTED_VALUE"""),45534.66666666667)</f>
        <v>45534.66667</v>
      </c>
      <c r="H169" s="1">
        <f>IFERROR(__xludf.DUMMYFUNCTION("""COMPUTED_VALUE"""),7620.0)</f>
        <v>7620</v>
      </c>
      <c r="J169" s="2">
        <f>IFERROR(__xludf.DUMMYFUNCTION("""COMPUTED_VALUE"""),45534.66666666667)</f>
        <v>45534.66667</v>
      </c>
      <c r="K169" s="1">
        <f>IFERROR(__xludf.DUMMYFUNCTION("""COMPUTED_VALUE"""),7716.86)</f>
        <v>7716.86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IFERROR(__xludf.DUMMYFUNCTION("""COMPUTED_VALUE"""),7668.36)</f>
        <v>7668.36</v>
      </c>
      <c r="D170" s="2">
        <f>IFERROR(__xludf.DUMMYFUNCTION("""COMPUTED_VALUE"""),45538.66666666667)</f>
        <v>45538.66667</v>
      </c>
      <c r="E170" s="1">
        <f>IFERROR(__xludf.DUMMYFUNCTION("""COMPUTED_VALUE"""),7670.46)</f>
        <v>7670.46</v>
      </c>
      <c r="G170" s="2">
        <f>IFERROR(__xludf.DUMMYFUNCTION("""COMPUTED_VALUE"""),45538.66666666667)</f>
        <v>45538.66667</v>
      </c>
      <c r="H170" s="1">
        <f>IFERROR(__xludf.DUMMYFUNCTION("""COMPUTED_VALUE"""),7443.64)</f>
        <v>7443.64</v>
      </c>
      <c r="J170" s="2">
        <f>IFERROR(__xludf.DUMMYFUNCTION("""COMPUTED_VALUE"""),45538.66666666667)</f>
        <v>45538.66667</v>
      </c>
      <c r="K170" s="1">
        <f>IFERROR(__xludf.DUMMYFUNCTION("""COMPUTED_VALUE"""),7483.84)</f>
        <v>7483.84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IFERROR(__xludf.DUMMYFUNCTION("""COMPUTED_VALUE"""),7425.38)</f>
        <v>7425.38</v>
      </c>
      <c r="D171" s="2">
        <f>IFERROR(__xludf.DUMMYFUNCTION("""COMPUTED_VALUE"""),45539.66666666667)</f>
        <v>45539.66667</v>
      </c>
      <c r="E171" s="1">
        <f>IFERROR(__xludf.DUMMYFUNCTION("""COMPUTED_VALUE"""),7520.7)</f>
        <v>7520.7</v>
      </c>
      <c r="G171" s="2">
        <f>IFERROR(__xludf.DUMMYFUNCTION("""COMPUTED_VALUE"""),45539.66666666667)</f>
        <v>45539.66667</v>
      </c>
      <c r="H171" s="1">
        <f>IFERROR(__xludf.DUMMYFUNCTION("""COMPUTED_VALUE"""),7415.42)</f>
        <v>7415.42</v>
      </c>
      <c r="J171" s="2">
        <f>IFERROR(__xludf.DUMMYFUNCTION("""COMPUTED_VALUE"""),45539.66666666667)</f>
        <v>45539.66667</v>
      </c>
      <c r="K171" s="1">
        <f>IFERROR(__xludf.DUMMYFUNCTION("""COMPUTED_VALUE"""),7463.41)</f>
        <v>7463.41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IFERROR(__xludf.DUMMYFUNCTION("""COMPUTED_VALUE"""),7453.36)</f>
        <v>7453.36</v>
      </c>
      <c r="D172" s="2">
        <f>IFERROR(__xludf.DUMMYFUNCTION("""COMPUTED_VALUE"""),45540.66666666667)</f>
        <v>45540.66667</v>
      </c>
      <c r="E172" s="1">
        <f>IFERROR(__xludf.DUMMYFUNCTION("""COMPUTED_VALUE"""),7556.1)</f>
        <v>7556.1</v>
      </c>
      <c r="G172" s="2">
        <f>IFERROR(__xludf.DUMMYFUNCTION("""COMPUTED_VALUE"""),45540.66666666667)</f>
        <v>45540.66667</v>
      </c>
      <c r="H172" s="1">
        <f>IFERROR(__xludf.DUMMYFUNCTION("""COMPUTED_VALUE"""),7437.91)</f>
        <v>7437.91</v>
      </c>
      <c r="J172" s="2">
        <f>IFERROR(__xludf.DUMMYFUNCTION("""COMPUTED_VALUE"""),45540.66666666667)</f>
        <v>45540.66667</v>
      </c>
      <c r="K172" s="1">
        <f>IFERROR(__xludf.DUMMYFUNCTION("""COMPUTED_VALUE"""),7476.91)</f>
        <v>7476.91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IFERROR(__xludf.DUMMYFUNCTION("""COMPUTED_VALUE"""),7485.44)</f>
        <v>7485.44</v>
      </c>
      <c r="D173" s="2">
        <f>IFERROR(__xludf.DUMMYFUNCTION("""COMPUTED_VALUE"""),45541.66666666667)</f>
        <v>45541.66667</v>
      </c>
      <c r="E173" s="1">
        <f>IFERROR(__xludf.DUMMYFUNCTION("""COMPUTED_VALUE"""),7500.98)</f>
        <v>7500.98</v>
      </c>
      <c r="G173" s="2">
        <f>IFERROR(__xludf.DUMMYFUNCTION("""COMPUTED_VALUE"""),45541.66666666667)</f>
        <v>45541.66667</v>
      </c>
      <c r="H173" s="1">
        <f>IFERROR(__xludf.DUMMYFUNCTION("""COMPUTED_VALUE"""),7286.1)</f>
        <v>7286.1</v>
      </c>
      <c r="J173" s="2">
        <f>IFERROR(__xludf.DUMMYFUNCTION("""COMPUTED_VALUE"""),45541.66666666667)</f>
        <v>45541.66667</v>
      </c>
      <c r="K173" s="1">
        <f>IFERROR(__xludf.DUMMYFUNCTION("""COMPUTED_VALUE"""),7299.46)</f>
        <v>7299.46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IFERROR(__xludf.DUMMYFUNCTION("""COMPUTED_VALUE"""),7371.53)</f>
        <v>7371.53</v>
      </c>
      <c r="D174" s="2">
        <f>IFERROR(__xludf.DUMMYFUNCTION("""COMPUTED_VALUE"""),45544.66666666667)</f>
        <v>45544.66667</v>
      </c>
      <c r="E174" s="1">
        <f>IFERROR(__xludf.DUMMYFUNCTION("""COMPUTED_VALUE"""),7399.62)</f>
        <v>7399.62</v>
      </c>
      <c r="G174" s="2">
        <f>IFERROR(__xludf.DUMMYFUNCTION("""COMPUTED_VALUE"""),45544.66666666667)</f>
        <v>45544.66667</v>
      </c>
      <c r="H174" s="1">
        <f>IFERROR(__xludf.DUMMYFUNCTION("""COMPUTED_VALUE"""),7311.86)</f>
        <v>7311.86</v>
      </c>
      <c r="J174" s="2">
        <f>IFERROR(__xludf.DUMMYFUNCTION("""COMPUTED_VALUE"""),45544.66666666667)</f>
        <v>45544.66667</v>
      </c>
      <c r="K174" s="1">
        <f>IFERROR(__xludf.DUMMYFUNCTION("""COMPUTED_VALUE"""),7392.16)</f>
        <v>7392.16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IFERROR(__xludf.DUMMYFUNCTION("""COMPUTED_VALUE"""),7427.33)</f>
        <v>7427.33</v>
      </c>
      <c r="D175" s="2">
        <f>IFERROR(__xludf.DUMMYFUNCTION("""COMPUTED_VALUE"""),45545.66666666667)</f>
        <v>45545.66667</v>
      </c>
      <c r="E175" s="1">
        <f>IFERROR(__xludf.DUMMYFUNCTION("""COMPUTED_VALUE"""),7472.73)</f>
        <v>7472.73</v>
      </c>
      <c r="G175" s="2">
        <f>IFERROR(__xludf.DUMMYFUNCTION("""COMPUTED_VALUE"""),45545.66666666667)</f>
        <v>45545.66667</v>
      </c>
      <c r="H175" s="1">
        <f>IFERROR(__xludf.DUMMYFUNCTION("""COMPUTED_VALUE"""),7371.54)</f>
        <v>7371.54</v>
      </c>
      <c r="J175" s="2">
        <f>IFERROR(__xludf.DUMMYFUNCTION("""COMPUTED_VALUE"""),45545.66666666667)</f>
        <v>45545.66667</v>
      </c>
      <c r="K175" s="1">
        <f>IFERROR(__xludf.DUMMYFUNCTION("""COMPUTED_VALUE"""),7467.31)</f>
        <v>7467.31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IFERROR(__xludf.DUMMYFUNCTION("""COMPUTED_VALUE"""),7485.46)</f>
        <v>7485.46</v>
      </c>
      <c r="D176" s="2">
        <f>IFERROR(__xludf.DUMMYFUNCTION("""COMPUTED_VALUE"""),45546.66666666667)</f>
        <v>45546.66667</v>
      </c>
      <c r="E176" s="1">
        <f>IFERROR(__xludf.DUMMYFUNCTION("""COMPUTED_VALUE"""),7644.53)</f>
        <v>7644.53</v>
      </c>
      <c r="G176" s="2">
        <f>IFERROR(__xludf.DUMMYFUNCTION("""COMPUTED_VALUE"""),45546.66666666667)</f>
        <v>45546.66667</v>
      </c>
      <c r="H176" s="1">
        <f>IFERROR(__xludf.DUMMYFUNCTION("""COMPUTED_VALUE"""),7361.81)</f>
        <v>7361.81</v>
      </c>
      <c r="J176" s="2">
        <f>IFERROR(__xludf.DUMMYFUNCTION("""COMPUTED_VALUE"""),45546.66666666667)</f>
        <v>45546.66667</v>
      </c>
      <c r="K176" s="1">
        <f>IFERROR(__xludf.DUMMYFUNCTION("""COMPUTED_VALUE"""),7633.24)</f>
        <v>7633.24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IFERROR(__xludf.DUMMYFUNCTION("""COMPUTED_VALUE"""),7644.89)</f>
        <v>7644.89</v>
      </c>
      <c r="D177" s="2">
        <f>IFERROR(__xludf.DUMMYFUNCTION("""COMPUTED_VALUE"""),45547.66666666667)</f>
        <v>45547.66667</v>
      </c>
      <c r="E177" s="1">
        <f>IFERROR(__xludf.DUMMYFUNCTION("""COMPUTED_VALUE"""),7734.42)</f>
        <v>7734.42</v>
      </c>
      <c r="G177" s="2">
        <f>IFERROR(__xludf.DUMMYFUNCTION("""COMPUTED_VALUE"""),45547.66666666667)</f>
        <v>45547.66667</v>
      </c>
      <c r="H177" s="1">
        <f>IFERROR(__xludf.DUMMYFUNCTION("""COMPUTED_VALUE"""),7610.91)</f>
        <v>7610.91</v>
      </c>
      <c r="J177" s="2">
        <f>IFERROR(__xludf.DUMMYFUNCTION("""COMPUTED_VALUE"""),45547.66666666667)</f>
        <v>45547.66667</v>
      </c>
      <c r="K177" s="1">
        <f>IFERROR(__xludf.DUMMYFUNCTION("""COMPUTED_VALUE"""),7718.15)</f>
        <v>7718.15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IFERROR(__xludf.DUMMYFUNCTION("""COMPUTED_VALUE"""),7711.11)</f>
        <v>7711.11</v>
      </c>
      <c r="D178" s="2">
        <f>IFERROR(__xludf.DUMMYFUNCTION("""COMPUTED_VALUE"""),45548.66666666667)</f>
        <v>45548.66667</v>
      </c>
      <c r="E178" s="1">
        <f>IFERROR(__xludf.DUMMYFUNCTION("""COMPUTED_VALUE"""),7766.83)</f>
        <v>7766.83</v>
      </c>
      <c r="G178" s="2">
        <f>IFERROR(__xludf.DUMMYFUNCTION("""COMPUTED_VALUE"""),45548.66666666667)</f>
        <v>45548.66667</v>
      </c>
      <c r="H178" s="1">
        <f>IFERROR(__xludf.DUMMYFUNCTION("""COMPUTED_VALUE"""),7704.33)</f>
        <v>7704.33</v>
      </c>
      <c r="J178" s="2">
        <f>IFERROR(__xludf.DUMMYFUNCTION("""COMPUTED_VALUE"""),45548.66666666667)</f>
        <v>45548.66667</v>
      </c>
      <c r="K178" s="1">
        <f>IFERROR(__xludf.DUMMYFUNCTION("""COMPUTED_VALUE"""),7745.76)</f>
        <v>7745.76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IFERROR(__xludf.DUMMYFUNCTION("""COMPUTED_VALUE"""),7695.81)</f>
        <v>7695.81</v>
      </c>
      <c r="D179" s="2">
        <f>IFERROR(__xludf.DUMMYFUNCTION("""COMPUTED_VALUE"""),45551.66666666667)</f>
        <v>45551.66667</v>
      </c>
      <c r="E179" s="1">
        <f>IFERROR(__xludf.DUMMYFUNCTION("""COMPUTED_VALUE"""),7714.15)</f>
        <v>7714.15</v>
      </c>
      <c r="G179" s="2">
        <f>IFERROR(__xludf.DUMMYFUNCTION("""COMPUTED_VALUE"""),45551.66666666667)</f>
        <v>45551.66667</v>
      </c>
      <c r="H179" s="1">
        <f>IFERROR(__xludf.DUMMYFUNCTION("""COMPUTED_VALUE"""),7646.77)</f>
        <v>7646.77</v>
      </c>
      <c r="J179" s="2">
        <f>IFERROR(__xludf.DUMMYFUNCTION("""COMPUTED_VALUE"""),45551.66666666667)</f>
        <v>45551.66667</v>
      </c>
      <c r="K179" s="1">
        <f>IFERROR(__xludf.DUMMYFUNCTION("""COMPUTED_VALUE"""),7702.67)</f>
        <v>7702.67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IFERROR(__xludf.DUMMYFUNCTION("""COMPUTED_VALUE"""),7753.63)</f>
        <v>7753.63</v>
      </c>
      <c r="D180" s="2">
        <f>IFERROR(__xludf.DUMMYFUNCTION("""COMPUTED_VALUE"""),45552.66666666667)</f>
        <v>45552.66667</v>
      </c>
      <c r="E180" s="1">
        <f>IFERROR(__xludf.DUMMYFUNCTION("""COMPUTED_VALUE"""),7768.13)</f>
        <v>7768.13</v>
      </c>
      <c r="G180" s="2">
        <f>IFERROR(__xludf.DUMMYFUNCTION("""COMPUTED_VALUE"""),45552.66666666667)</f>
        <v>45552.66667</v>
      </c>
      <c r="H180" s="1">
        <f>IFERROR(__xludf.DUMMYFUNCTION("""COMPUTED_VALUE"""),7664.9)</f>
        <v>7664.9</v>
      </c>
      <c r="J180" s="2">
        <f>IFERROR(__xludf.DUMMYFUNCTION("""COMPUTED_VALUE"""),45552.66666666667)</f>
        <v>45552.66667</v>
      </c>
      <c r="K180" s="1">
        <f>IFERROR(__xludf.DUMMYFUNCTION("""COMPUTED_VALUE"""),7700.01)</f>
        <v>7700.01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IFERROR(__xludf.DUMMYFUNCTION("""COMPUTED_VALUE"""),7715.61)</f>
        <v>7715.61</v>
      </c>
      <c r="D181" s="2">
        <f>IFERROR(__xludf.DUMMYFUNCTION("""COMPUTED_VALUE"""),45553.66666666667)</f>
        <v>45553.66667</v>
      </c>
      <c r="E181" s="1">
        <f>IFERROR(__xludf.DUMMYFUNCTION("""COMPUTED_VALUE"""),7779.0)</f>
        <v>7779</v>
      </c>
      <c r="G181" s="2">
        <f>IFERROR(__xludf.DUMMYFUNCTION("""COMPUTED_VALUE"""),45553.66666666667)</f>
        <v>45553.66667</v>
      </c>
      <c r="H181" s="1">
        <f>IFERROR(__xludf.DUMMYFUNCTION("""COMPUTED_VALUE"""),7668.09)</f>
        <v>7668.09</v>
      </c>
      <c r="J181" s="2">
        <f>IFERROR(__xludf.DUMMYFUNCTION("""COMPUTED_VALUE"""),45553.66666666667)</f>
        <v>45553.66667</v>
      </c>
      <c r="K181" s="1">
        <f>IFERROR(__xludf.DUMMYFUNCTION("""COMPUTED_VALUE"""),7673.44)</f>
        <v>7673.44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IFERROR(__xludf.DUMMYFUNCTION("""COMPUTED_VALUE"""),7841.7)</f>
        <v>7841.7</v>
      </c>
      <c r="D182" s="2">
        <f>IFERROR(__xludf.DUMMYFUNCTION("""COMPUTED_VALUE"""),45554.66666666667)</f>
        <v>45554.66667</v>
      </c>
      <c r="E182" s="1">
        <f>IFERROR(__xludf.DUMMYFUNCTION("""COMPUTED_VALUE"""),7895.2)</f>
        <v>7895.2</v>
      </c>
      <c r="G182" s="2">
        <f>IFERROR(__xludf.DUMMYFUNCTION("""COMPUTED_VALUE"""),45554.66666666667)</f>
        <v>45554.66667</v>
      </c>
      <c r="H182" s="1">
        <f>IFERROR(__xludf.DUMMYFUNCTION("""COMPUTED_VALUE"""),7817.12)</f>
        <v>7817.12</v>
      </c>
      <c r="J182" s="2">
        <f>IFERROR(__xludf.DUMMYFUNCTION("""COMPUTED_VALUE"""),45554.66666666667)</f>
        <v>45554.66667</v>
      </c>
      <c r="K182" s="1">
        <f>IFERROR(__xludf.DUMMYFUNCTION("""COMPUTED_VALUE"""),7861.44)</f>
        <v>7861.44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IFERROR(__xludf.DUMMYFUNCTION("""COMPUTED_VALUE"""),7856.34)</f>
        <v>7856.34</v>
      </c>
      <c r="D183" s="2">
        <f>IFERROR(__xludf.DUMMYFUNCTION("""COMPUTED_VALUE"""),45555.66666666667)</f>
        <v>45555.66667</v>
      </c>
      <c r="E183" s="1">
        <f>IFERROR(__xludf.DUMMYFUNCTION("""COMPUTED_VALUE"""),7881.06)</f>
        <v>7881.06</v>
      </c>
      <c r="G183" s="2">
        <f>IFERROR(__xludf.DUMMYFUNCTION("""COMPUTED_VALUE"""),45555.66666666667)</f>
        <v>45555.66667</v>
      </c>
      <c r="H183" s="1">
        <f>IFERROR(__xludf.DUMMYFUNCTION("""COMPUTED_VALUE"""),7799.1)</f>
        <v>7799.1</v>
      </c>
      <c r="J183" s="2">
        <f>IFERROR(__xludf.DUMMYFUNCTION("""COMPUTED_VALUE"""),45555.66666666667)</f>
        <v>45555.66667</v>
      </c>
      <c r="K183" s="1">
        <f>IFERROR(__xludf.DUMMYFUNCTION("""COMPUTED_VALUE"""),7845.47)</f>
        <v>7845.47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IFERROR(__xludf.DUMMYFUNCTION("""COMPUTED_VALUE"""),7863.62)</f>
        <v>7863.62</v>
      </c>
      <c r="D184" s="2">
        <f>IFERROR(__xludf.DUMMYFUNCTION("""COMPUTED_VALUE"""),45558.66666666667)</f>
        <v>45558.66667</v>
      </c>
      <c r="E184" s="1">
        <f>IFERROR(__xludf.DUMMYFUNCTION("""COMPUTED_VALUE"""),7879.75)</f>
        <v>7879.75</v>
      </c>
      <c r="G184" s="2">
        <f>IFERROR(__xludf.DUMMYFUNCTION("""COMPUTED_VALUE"""),45558.66666666667)</f>
        <v>45558.66667</v>
      </c>
      <c r="H184" s="1">
        <f>IFERROR(__xludf.DUMMYFUNCTION("""COMPUTED_VALUE"""),7834.91)</f>
        <v>7834.91</v>
      </c>
      <c r="J184" s="2">
        <f>IFERROR(__xludf.DUMMYFUNCTION("""COMPUTED_VALUE"""),45558.66666666667)</f>
        <v>45558.66667</v>
      </c>
      <c r="K184" s="1">
        <f>IFERROR(__xludf.DUMMYFUNCTION("""COMPUTED_VALUE"""),7856.56)</f>
        <v>7856.56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IFERROR(__xludf.DUMMYFUNCTION("""COMPUTED_VALUE"""),7882.0)</f>
        <v>7882</v>
      </c>
      <c r="D185" s="2">
        <f>IFERROR(__xludf.DUMMYFUNCTION("""COMPUTED_VALUE"""),45559.66666666667)</f>
        <v>45559.66667</v>
      </c>
      <c r="E185" s="1">
        <f>IFERROR(__xludf.DUMMYFUNCTION("""COMPUTED_VALUE"""),7898.33)</f>
        <v>7898.33</v>
      </c>
      <c r="G185" s="2">
        <f>IFERROR(__xludf.DUMMYFUNCTION("""COMPUTED_VALUE"""),45559.66666666667)</f>
        <v>45559.66667</v>
      </c>
      <c r="H185" s="1">
        <f>IFERROR(__xludf.DUMMYFUNCTION("""COMPUTED_VALUE"""),7792.35)</f>
        <v>7792.35</v>
      </c>
      <c r="J185" s="2">
        <f>IFERROR(__xludf.DUMMYFUNCTION("""COMPUTED_VALUE"""),45559.66666666667)</f>
        <v>45559.66667</v>
      </c>
      <c r="K185" s="1">
        <f>IFERROR(__xludf.DUMMYFUNCTION("""COMPUTED_VALUE"""),7891.04)</f>
        <v>7891.04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IFERROR(__xludf.DUMMYFUNCTION("""COMPUTED_VALUE"""),7882.91)</f>
        <v>7882.91</v>
      </c>
      <c r="D186" s="2">
        <f>IFERROR(__xludf.DUMMYFUNCTION("""COMPUTED_VALUE"""),45560.66666666667)</f>
        <v>45560.66667</v>
      </c>
      <c r="E186" s="1">
        <f>IFERROR(__xludf.DUMMYFUNCTION("""COMPUTED_VALUE"""),7933.86)</f>
        <v>7933.86</v>
      </c>
      <c r="G186" s="2">
        <f>IFERROR(__xludf.DUMMYFUNCTION("""COMPUTED_VALUE"""),45560.66666666667)</f>
        <v>45560.66667</v>
      </c>
      <c r="H186" s="1">
        <f>IFERROR(__xludf.DUMMYFUNCTION("""COMPUTED_VALUE"""),7881.98)</f>
        <v>7881.98</v>
      </c>
      <c r="J186" s="2">
        <f>IFERROR(__xludf.DUMMYFUNCTION("""COMPUTED_VALUE"""),45560.66666666667)</f>
        <v>45560.66667</v>
      </c>
      <c r="K186" s="1">
        <f>IFERROR(__xludf.DUMMYFUNCTION("""COMPUTED_VALUE"""),7908.72)</f>
        <v>7908.72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IFERROR(__xludf.DUMMYFUNCTION("""COMPUTED_VALUE"""),8003.11)</f>
        <v>8003.11</v>
      </c>
      <c r="D187" s="2">
        <f>IFERROR(__xludf.DUMMYFUNCTION("""COMPUTED_VALUE"""),45561.66666666667)</f>
        <v>45561.66667</v>
      </c>
      <c r="E187" s="1">
        <f>IFERROR(__xludf.DUMMYFUNCTION("""COMPUTED_VALUE"""),8003.11)</f>
        <v>8003.11</v>
      </c>
      <c r="G187" s="2">
        <f>IFERROR(__xludf.DUMMYFUNCTION("""COMPUTED_VALUE"""),45561.66666666667)</f>
        <v>45561.66667</v>
      </c>
      <c r="H187" s="1">
        <f>IFERROR(__xludf.DUMMYFUNCTION("""COMPUTED_VALUE"""),7877.87)</f>
        <v>7877.87</v>
      </c>
      <c r="J187" s="2">
        <f>IFERROR(__xludf.DUMMYFUNCTION("""COMPUTED_VALUE"""),45561.66666666667)</f>
        <v>45561.66667</v>
      </c>
      <c r="K187" s="1">
        <f>IFERROR(__xludf.DUMMYFUNCTION("""COMPUTED_VALUE"""),7930.91)</f>
        <v>7930.91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IFERROR(__xludf.DUMMYFUNCTION("""COMPUTED_VALUE"""),7937.75)</f>
        <v>7937.75</v>
      </c>
      <c r="D188" s="2">
        <f>IFERROR(__xludf.DUMMYFUNCTION("""COMPUTED_VALUE"""),45562.66666666667)</f>
        <v>45562.66667</v>
      </c>
      <c r="E188" s="1">
        <f>IFERROR(__xludf.DUMMYFUNCTION("""COMPUTED_VALUE"""),7937.75)</f>
        <v>7937.75</v>
      </c>
      <c r="G188" s="2">
        <f>IFERROR(__xludf.DUMMYFUNCTION("""COMPUTED_VALUE"""),45562.66666666667)</f>
        <v>45562.66667</v>
      </c>
      <c r="H188" s="1">
        <f>IFERROR(__xludf.DUMMYFUNCTION("""COMPUTED_VALUE"""),7855.42)</f>
        <v>7855.42</v>
      </c>
      <c r="J188" s="2">
        <f>IFERROR(__xludf.DUMMYFUNCTION("""COMPUTED_VALUE"""),45562.66666666667)</f>
        <v>45562.66667</v>
      </c>
      <c r="K188" s="1">
        <f>IFERROR(__xludf.DUMMYFUNCTION("""COMPUTED_VALUE"""),7876.48)</f>
        <v>7876.48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IFERROR(__xludf.DUMMYFUNCTION("""COMPUTED_VALUE"""),7850.17)</f>
        <v>7850.17</v>
      </c>
      <c r="D189" s="2">
        <f>IFERROR(__xludf.DUMMYFUNCTION("""COMPUTED_VALUE"""),45565.66666666667)</f>
        <v>45565.66667</v>
      </c>
      <c r="E189" s="1">
        <f>IFERROR(__xludf.DUMMYFUNCTION("""COMPUTED_VALUE"""),7925.38)</f>
        <v>7925.38</v>
      </c>
      <c r="G189" s="2">
        <f>IFERROR(__xludf.DUMMYFUNCTION("""COMPUTED_VALUE"""),45565.66666666667)</f>
        <v>45565.66667</v>
      </c>
      <c r="H189" s="1">
        <f>IFERROR(__xludf.DUMMYFUNCTION("""COMPUTED_VALUE"""),7831.36)</f>
        <v>7831.36</v>
      </c>
      <c r="J189" s="2">
        <f>IFERROR(__xludf.DUMMYFUNCTION("""COMPUTED_VALUE"""),45565.66666666667)</f>
        <v>45565.66667</v>
      </c>
      <c r="K189" s="1">
        <f>IFERROR(__xludf.DUMMYFUNCTION("""COMPUTED_VALUE"""),7921.96)</f>
        <v>7921.96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IFERROR(__xludf.DUMMYFUNCTION("""COMPUTED_VALUE"""),7911.39)</f>
        <v>7911.39</v>
      </c>
      <c r="D190" s="2">
        <f>IFERROR(__xludf.DUMMYFUNCTION("""COMPUTED_VALUE"""),45566.66666666667)</f>
        <v>45566.66667</v>
      </c>
      <c r="E190" s="1">
        <f>IFERROR(__xludf.DUMMYFUNCTION("""COMPUTED_VALUE"""),7912.17)</f>
        <v>7912.17</v>
      </c>
      <c r="G190" s="2">
        <f>IFERROR(__xludf.DUMMYFUNCTION("""COMPUTED_VALUE"""),45566.66666666667)</f>
        <v>45566.66667</v>
      </c>
      <c r="H190" s="1">
        <f>IFERROR(__xludf.DUMMYFUNCTION("""COMPUTED_VALUE"""),7748.09)</f>
        <v>7748.09</v>
      </c>
      <c r="J190" s="2">
        <f>IFERROR(__xludf.DUMMYFUNCTION("""COMPUTED_VALUE"""),45566.66666666667)</f>
        <v>45566.66667</v>
      </c>
      <c r="K190" s="1">
        <f>IFERROR(__xludf.DUMMYFUNCTION("""COMPUTED_VALUE"""),7799.26)</f>
        <v>7799.26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IFERROR(__xludf.DUMMYFUNCTION("""COMPUTED_VALUE"""),7778.63)</f>
        <v>7778.63</v>
      </c>
      <c r="D191" s="2">
        <f>IFERROR(__xludf.DUMMYFUNCTION("""COMPUTED_VALUE"""),45567.66666666667)</f>
        <v>45567.66667</v>
      </c>
      <c r="E191" s="1">
        <f>IFERROR(__xludf.DUMMYFUNCTION("""COMPUTED_VALUE"""),7830.65)</f>
        <v>7830.65</v>
      </c>
      <c r="G191" s="2">
        <f>IFERROR(__xludf.DUMMYFUNCTION("""COMPUTED_VALUE"""),45567.66666666667)</f>
        <v>45567.66667</v>
      </c>
      <c r="H191" s="1">
        <f>IFERROR(__xludf.DUMMYFUNCTION("""COMPUTED_VALUE"""),7734.63)</f>
        <v>7734.63</v>
      </c>
      <c r="J191" s="2">
        <f>IFERROR(__xludf.DUMMYFUNCTION("""COMPUTED_VALUE"""),45567.66666666667)</f>
        <v>45567.66667</v>
      </c>
      <c r="K191" s="1">
        <f>IFERROR(__xludf.DUMMYFUNCTION("""COMPUTED_VALUE"""),7807.9)</f>
        <v>7807.9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IFERROR(__xludf.DUMMYFUNCTION("""COMPUTED_VALUE"""),7790.33)</f>
        <v>7790.33</v>
      </c>
      <c r="D192" s="2">
        <f>IFERROR(__xludf.DUMMYFUNCTION("""COMPUTED_VALUE"""),45568.66666666667)</f>
        <v>45568.66667</v>
      </c>
      <c r="E192" s="1">
        <f>IFERROR(__xludf.DUMMYFUNCTION("""COMPUTED_VALUE"""),7857.34)</f>
        <v>7857.34</v>
      </c>
      <c r="G192" s="2">
        <f>IFERROR(__xludf.DUMMYFUNCTION("""COMPUTED_VALUE"""),45568.66666666667)</f>
        <v>45568.66667</v>
      </c>
      <c r="H192" s="1">
        <f>IFERROR(__xludf.DUMMYFUNCTION("""COMPUTED_VALUE"""),7773.44)</f>
        <v>7773.44</v>
      </c>
      <c r="J192" s="2">
        <f>IFERROR(__xludf.DUMMYFUNCTION("""COMPUTED_VALUE"""),45568.66666666667)</f>
        <v>45568.66667</v>
      </c>
      <c r="K192" s="1">
        <f>IFERROR(__xludf.DUMMYFUNCTION("""COMPUTED_VALUE"""),7816.9)</f>
        <v>7816.9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IFERROR(__xludf.DUMMYFUNCTION("""COMPUTED_VALUE"""),7898.81)</f>
        <v>7898.81</v>
      </c>
      <c r="D193" s="2">
        <f>IFERROR(__xludf.DUMMYFUNCTION("""COMPUTED_VALUE"""),45569.66666666667)</f>
        <v>45569.66667</v>
      </c>
      <c r="E193" s="1">
        <f>IFERROR(__xludf.DUMMYFUNCTION("""COMPUTED_VALUE"""),7906.75)</f>
        <v>7906.75</v>
      </c>
      <c r="G193" s="2">
        <f>IFERROR(__xludf.DUMMYFUNCTION("""COMPUTED_VALUE"""),45569.66666666667)</f>
        <v>45569.66667</v>
      </c>
      <c r="H193" s="1">
        <f>IFERROR(__xludf.DUMMYFUNCTION("""COMPUTED_VALUE"""),7821.4)</f>
        <v>7821.4</v>
      </c>
      <c r="J193" s="2">
        <f>IFERROR(__xludf.DUMMYFUNCTION("""COMPUTED_VALUE"""),45569.66666666667)</f>
        <v>45569.66667</v>
      </c>
      <c r="K193" s="1">
        <f>IFERROR(__xludf.DUMMYFUNCTION("""COMPUTED_VALUE"""),7903.29)</f>
        <v>7903.29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IFERROR(__xludf.DUMMYFUNCTION("""COMPUTED_VALUE"""),7874.14)</f>
        <v>7874.14</v>
      </c>
      <c r="D194" s="2">
        <f>IFERROR(__xludf.DUMMYFUNCTION("""COMPUTED_VALUE"""),45572.66666666667)</f>
        <v>45572.66667</v>
      </c>
      <c r="E194" s="1">
        <f>IFERROR(__xludf.DUMMYFUNCTION("""COMPUTED_VALUE"""),7895.76)</f>
        <v>7895.76</v>
      </c>
      <c r="G194" s="2">
        <f>IFERROR(__xludf.DUMMYFUNCTION("""COMPUTED_VALUE"""),45572.66666666667)</f>
        <v>45572.66667</v>
      </c>
      <c r="H194" s="1">
        <f>IFERROR(__xludf.DUMMYFUNCTION("""COMPUTED_VALUE"""),7800.18)</f>
        <v>7800.18</v>
      </c>
      <c r="J194" s="2">
        <f>IFERROR(__xludf.DUMMYFUNCTION("""COMPUTED_VALUE"""),45572.66666666667)</f>
        <v>45572.66667</v>
      </c>
      <c r="K194" s="1">
        <f>IFERROR(__xludf.DUMMYFUNCTION("""COMPUTED_VALUE"""),7807.55)</f>
        <v>7807.55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IFERROR(__xludf.DUMMYFUNCTION("""COMPUTED_VALUE"""),7872.41)</f>
        <v>7872.41</v>
      </c>
      <c r="D195" s="2">
        <f>IFERROR(__xludf.DUMMYFUNCTION("""COMPUTED_VALUE"""),45573.66666666667)</f>
        <v>45573.66667</v>
      </c>
      <c r="E195" s="1">
        <f>IFERROR(__xludf.DUMMYFUNCTION("""COMPUTED_VALUE"""),7953.58)</f>
        <v>7953.58</v>
      </c>
      <c r="G195" s="2">
        <f>IFERROR(__xludf.DUMMYFUNCTION("""COMPUTED_VALUE"""),45573.66666666667)</f>
        <v>45573.66667</v>
      </c>
      <c r="H195" s="1">
        <f>IFERROR(__xludf.DUMMYFUNCTION("""COMPUTED_VALUE"""),7854.91)</f>
        <v>7854.91</v>
      </c>
      <c r="J195" s="2">
        <f>IFERROR(__xludf.DUMMYFUNCTION("""COMPUTED_VALUE"""),45573.66666666667)</f>
        <v>45573.66667</v>
      </c>
      <c r="K195" s="1">
        <f>IFERROR(__xludf.DUMMYFUNCTION("""COMPUTED_VALUE"""),7944.95)</f>
        <v>7944.95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IFERROR(__xludf.DUMMYFUNCTION("""COMPUTED_VALUE"""),7948.47)</f>
        <v>7948.47</v>
      </c>
      <c r="D196" s="2">
        <f>IFERROR(__xludf.DUMMYFUNCTION("""COMPUTED_VALUE"""),45574.66666666667)</f>
        <v>45574.66667</v>
      </c>
      <c r="E196" s="1">
        <f>IFERROR(__xludf.DUMMYFUNCTION("""COMPUTED_VALUE"""),8002.61)</f>
        <v>8002.61</v>
      </c>
      <c r="G196" s="2">
        <f>IFERROR(__xludf.DUMMYFUNCTION("""COMPUTED_VALUE"""),45574.66666666667)</f>
        <v>45574.66667</v>
      </c>
      <c r="H196" s="1">
        <f>IFERROR(__xludf.DUMMYFUNCTION("""COMPUTED_VALUE"""),7922.24)</f>
        <v>7922.24</v>
      </c>
      <c r="J196" s="2">
        <f>IFERROR(__xludf.DUMMYFUNCTION("""COMPUTED_VALUE"""),45574.66666666667)</f>
        <v>45574.66667</v>
      </c>
      <c r="K196" s="1">
        <f>IFERROR(__xludf.DUMMYFUNCTION("""COMPUTED_VALUE"""),7995.73)</f>
        <v>7995.73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IFERROR(__xludf.DUMMYFUNCTION("""COMPUTED_VALUE"""),7965.6)</f>
        <v>7965.6</v>
      </c>
      <c r="D197" s="2">
        <f>IFERROR(__xludf.DUMMYFUNCTION("""COMPUTED_VALUE"""),45575.66666666667)</f>
        <v>45575.66667</v>
      </c>
      <c r="E197" s="1">
        <f>IFERROR(__xludf.DUMMYFUNCTION("""COMPUTED_VALUE"""),8020.04)</f>
        <v>8020.04</v>
      </c>
      <c r="G197" s="2">
        <f>IFERROR(__xludf.DUMMYFUNCTION("""COMPUTED_VALUE"""),45575.66666666667)</f>
        <v>45575.66667</v>
      </c>
      <c r="H197" s="1">
        <f>IFERROR(__xludf.DUMMYFUNCTION("""COMPUTED_VALUE"""),7946.63)</f>
        <v>7946.63</v>
      </c>
      <c r="J197" s="2">
        <f>IFERROR(__xludf.DUMMYFUNCTION("""COMPUTED_VALUE"""),45575.66666666667)</f>
        <v>45575.66667</v>
      </c>
      <c r="K197" s="1">
        <f>IFERROR(__xludf.DUMMYFUNCTION("""COMPUTED_VALUE"""),7995.06)</f>
        <v>7995.06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IFERROR(__xludf.DUMMYFUNCTION("""COMPUTED_VALUE"""),7971.2)</f>
        <v>7971.2</v>
      </c>
      <c r="D198" s="2">
        <f>IFERROR(__xludf.DUMMYFUNCTION("""COMPUTED_VALUE"""),45576.66666666667)</f>
        <v>45576.66667</v>
      </c>
      <c r="E198" s="1">
        <f>IFERROR(__xludf.DUMMYFUNCTION("""COMPUTED_VALUE"""),8017.0)</f>
        <v>8017</v>
      </c>
      <c r="G198" s="2">
        <f>IFERROR(__xludf.DUMMYFUNCTION("""COMPUTED_VALUE"""),45576.66666666667)</f>
        <v>45576.66667</v>
      </c>
      <c r="H198" s="1">
        <f>IFERROR(__xludf.DUMMYFUNCTION("""COMPUTED_VALUE"""),7955.69)</f>
        <v>7955.69</v>
      </c>
      <c r="J198" s="2">
        <f>IFERROR(__xludf.DUMMYFUNCTION("""COMPUTED_VALUE"""),45576.66666666667)</f>
        <v>45576.66667</v>
      </c>
      <c r="K198" s="1">
        <f>IFERROR(__xludf.DUMMYFUNCTION("""COMPUTED_VALUE"""),8000.05)</f>
        <v>8000.05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IFERROR(__xludf.DUMMYFUNCTION("""COMPUTED_VALUE"""),8046.79)</f>
        <v>8046.79</v>
      </c>
      <c r="D199" s="2">
        <f>IFERROR(__xludf.DUMMYFUNCTION("""COMPUTED_VALUE"""),45579.66666666667)</f>
        <v>45579.66667</v>
      </c>
      <c r="E199" s="1">
        <f>IFERROR(__xludf.DUMMYFUNCTION("""COMPUTED_VALUE"""),8102.82)</f>
        <v>8102.82</v>
      </c>
      <c r="G199" s="2">
        <f>IFERROR(__xludf.DUMMYFUNCTION("""COMPUTED_VALUE"""),45579.66666666667)</f>
        <v>45579.66667</v>
      </c>
      <c r="H199" s="1">
        <f>IFERROR(__xludf.DUMMYFUNCTION("""COMPUTED_VALUE"""),8044.07)</f>
        <v>8044.07</v>
      </c>
      <c r="J199" s="2">
        <f>IFERROR(__xludf.DUMMYFUNCTION("""COMPUTED_VALUE"""),45579.66666666667)</f>
        <v>45579.66667</v>
      </c>
      <c r="K199" s="1">
        <f>IFERROR(__xludf.DUMMYFUNCTION("""COMPUTED_VALUE"""),8074.03)</f>
        <v>8074.03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IFERROR(__xludf.DUMMYFUNCTION("""COMPUTED_VALUE"""),8075.06)</f>
        <v>8075.06</v>
      </c>
      <c r="D200" s="2">
        <f>IFERROR(__xludf.DUMMYFUNCTION("""COMPUTED_VALUE"""),45580.66666666667)</f>
        <v>45580.66667</v>
      </c>
      <c r="E200" s="1">
        <f>IFERROR(__xludf.DUMMYFUNCTION("""COMPUTED_VALUE"""),8082.42)</f>
        <v>8082.42</v>
      </c>
      <c r="G200" s="2">
        <f>IFERROR(__xludf.DUMMYFUNCTION("""COMPUTED_VALUE"""),45580.66666666667)</f>
        <v>45580.66667</v>
      </c>
      <c r="H200" s="1">
        <f>IFERROR(__xludf.DUMMYFUNCTION("""COMPUTED_VALUE"""),7944.35)</f>
        <v>7944.35</v>
      </c>
      <c r="J200" s="2">
        <f>IFERROR(__xludf.DUMMYFUNCTION("""COMPUTED_VALUE"""),45580.66666666667)</f>
        <v>45580.66667</v>
      </c>
      <c r="K200" s="1">
        <f>IFERROR(__xludf.DUMMYFUNCTION("""COMPUTED_VALUE"""),7974.5)</f>
        <v>7974.5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IFERROR(__xludf.DUMMYFUNCTION("""COMPUTED_VALUE"""),7967.42)</f>
        <v>7967.42</v>
      </c>
      <c r="D201" s="2">
        <f>IFERROR(__xludf.DUMMYFUNCTION("""COMPUTED_VALUE"""),45581.66666666667)</f>
        <v>45581.66667</v>
      </c>
      <c r="E201" s="1">
        <f>IFERROR(__xludf.DUMMYFUNCTION("""COMPUTED_VALUE"""),7999.04)</f>
        <v>7999.04</v>
      </c>
      <c r="G201" s="2">
        <f>IFERROR(__xludf.DUMMYFUNCTION("""COMPUTED_VALUE"""),45581.66666666667)</f>
        <v>45581.66667</v>
      </c>
      <c r="H201" s="1">
        <f>IFERROR(__xludf.DUMMYFUNCTION("""COMPUTED_VALUE"""),7913.84)</f>
        <v>7913.84</v>
      </c>
      <c r="J201" s="2">
        <f>IFERROR(__xludf.DUMMYFUNCTION("""COMPUTED_VALUE"""),45581.66666666667)</f>
        <v>45581.66667</v>
      </c>
      <c r="K201" s="1">
        <f>IFERROR(__xludf.DUMMYFUNCTION("""COMPUTED_VALUE"""),7992.63)</f>
        <v>7992.63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IFERROR(__xludf.DUMMYFUNCTION("""COMPUTED_VALUE"""),8072.31)</f>
        <v>8072.31</v>
      </c>
      <c r="D202" s="2">
        <f>IFERROR(__xludf.DUMMYFUNCTION("""COMPUTED_VALUE"""),45582.66666666667)</f>
        <v>45582.66667</v>
      </c>
      <c r="E202" s="1">
        <f>IFERROR(__xludf.DUMMYFUNCTION("""COMPUTED_VALUE"""),8072.31)</f>
        <v>8072.31</v>
      </c>
      <c r="G202" s="2">
        <f>IFERROR(__xludf.DUMMYFUNCTION("""COMPUTED_VALUE"""),45582.66666666667)</f>
        <v>45582.66667</v>
      </c>
      <c r="H202" s="1">
        <f>IFERROR(__xludf.DUMMYFUNCTION("""COMPUTED_VALUE"""),7997.56)</f>
        <v>7997.56</v>
      </c>
      <c r="J202" s="2">
        <f>IFERROR(__xludf.DUMMYFUNCTION("""COMPUTED_VALUE"""),45582.66666666667)</f>
        <v>45582.66667</v>
      </c>
      <c r="K202" s="1">
        <f>IFERROR(__xludf.DUMMYFUNCTION("""COMPUTED_VALUE"""),7999.08)</f>
        <v>7999.08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IFERROR(__xludf.DUMMYFUNCTION("""COMPUTED_VALUE"""),8048.39)</f>
        <v>8048.39</v>
      </c>
      <c r="D203" s="2">
        <f>IFERROR(__xludf.DUMMYFUNCTION("""COMPUTED_VALUE"""),45583.66666666667)</f>
        <v>45583.66667</v>
      </c>
      <c r="E203" s="1">
        <f>IFERROR(__xludf.DUMMYFUNCTION("""COMPUTED_VALUE"""),8067.98)</f>
        <v>8067.98</v>
      </c>
      <c r="G203" s="2">
        <f>IFERROR(__xludf.DUMMYFUNCTION("""COMPUTED_VALUE"""),45583.66666666667)</f>
        <v>45583.66667</v>
      </c>
      <c r="H203" s="1">
        <f>IFERROR(__xludf.DUMMYFUNCTION("""COMPUTED_VALUE"""),8033.27)</f>
        <v>8033.27</v>
      </c>
      <c r="J203" s="2">
        <f>IFERROR(__xludf.DUMMYFUNCTION("""COMPUTED_VALUE"""),45583.66666666667)</f>
        <v>45583.66667</v>
      </c>
      <c r="K203" s="1">
        <f>IFERROR(__xludf.DUMMYFUNCTION("""COMPUTED_VALUE"""),8050.97)</f>
        <v>8050.97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IFERROR(__xludf.DUMMYFUNCTION("""COMPUTED_VALUE"""),8032.76)</f>
        <v>8032.76</v>
      </c>
      <c r="D204" s="2">
        <f>IFERROR(__xludf.DUMMYFUNCTION("""COMPUTED_VALUE"""),45586.66666666667)</f>
        <v>45586.66667</v>
      </c>
      <c r="E204" s="1">
        <f>IFERROR(__xludf.DUMMYFUNCTION("""COMPUTED_VALUE"""),8097.65)</f>
        <v>8097.65</v>
      </c>
      <c r="G204" s="2">
        <f>IFERROR(__xludf.DUMMYFUNCTION("""COMPUTED_VALUE"""),45586.66666666667)</f>
        <v>45586.66667</v>
      </c>
      <c r="H204" s="1">
        <f>IFERROR(__xludf.DUMMYFUNCTION("""COMPUTED_VALUE"""),8022.3)</f>
        <v>8022.3</v>
      </c>
      <c r="J204" s="2">
        <f>IFERROR(__xludf.DUMMYFUNCTION("""COMPUTED_VALUE"""),45586.66666666667)</f>
        <v>45586.66667</v>
      </c>
      <c r="K204" s="1">
        <f>IFERROR(__xludf.DUMMYFUNCTION("""COMPUTED_VALUE"""),8097.65)</f>
        <v>8097.65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IFERROR(__xludf.DUMMYFUNCTION("""COMPUTED_VALUE"""),8043.67)</f>
        <v>8043.67</v>
      </c>
      <c r="D205" s="2">
        <f>IFERROR(__xludf.DUMMYFUNCTION("""COMPUTED_VALUE"""),45587.66666666667)</f>
        <v>45587.66667</v>
      </c>
      <c r="E205" s="1">
        <f>IFERROR(__xludf.DUMMYFUNCTION("""COMPUTED_VALUE"""),8126.33)</f>
        <v>8126.33</v>
      </c>
      <c r="G205" s="2">
        <f>IFERROR(__xludf.DUMMYFUNCTION("""COMPUTED_VALUE"""),45587.66666666667)</f>
        <v>45587.66667</v>
      </c>
      <c r="H205" s="1">
        <f>IFERROR(__xludf.DUMMYFUNCTION("""COMPUTED_VALUE"""),8032.39)</f>
        <v>8032.39</v>
      </c>
      <c r="J205" s="2">
        <f>IFERROR(__xludf.DUMMYFUNCTION("""COMPUTED_VALUE"""),45587.66666666667)</f>
        <v>45587.66667</v>
      </c>
      <c r="K205" s="1">
        <f>IFERROR(__xludf.DUMMYFUNCTION("""COMPUTED_VALUE"""),8100.67)</f>
        <v>8100.67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IFERROR(__xludf.DUMMYFUNCTION("""COMPUTED_VALUE"""),8073.01)</f>
        <v>8073.01</v>
      </c>
      <c r="D206" s="2">
        <f>IFERROR(__xludf.DUMMYFUNCTION("""COMPUTED_VALUE"""),45588.66666666667)</f>
        <v>45588.66667</v>
      </c>
      <c r="E206" s="1">
        <f>IFERROR(__xludf.DUMMYFUNCTION("""COMPUTED_VALUE"""),8077.91)</f>
        <v>8077.91</v>
      </c>
      <c r="G206" s="2">
        <f>IFERROR(__xludf.DUMMYFUNCTION("""COMPUTED_VALUE"""),45588.66666666667)</f>
        <v>45588.66667</v>
      </c>
      <c r="H206" s="1">
        <f>IFERROR(__xludf.DUMMYFUNCTION("""COMPUTED_VALUE"""),7911.08)</f>
        <v>7911.08</v>
      </c>
      <c r="J206" s="2">
        <f>IFERROR(__xludf.DUMMYFUNCTION("""COMPUTED_VALUE"""),45588.66666666667)</f>
        <v>45588.66667</v>
      </c>
      <c r="K206" s="1">
        <f>IFERROR(__xludf.DUMMYFUNCTION("""COMPUTED_VALUE"""),7966.89)</f>
        <v>7966.89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IFERROR(__xludf.DUMMYFUNCTION("""COMPUTED_VALUE"""),8013.39)</f>
        <v>8013.39</v>
      </c>
      <c r="D207" s="2">
        <f>IFERROR(__xludf.DUMMYFUNCTION("""COMPUTED_VALUE"""),45589.66666666667)</f>
        <v>45589.66667</v>
      </c>
      <c r="E207" s="1">
        <f>IFERROR(__xludf.DUMMYFUNCTION("""COMPUTED_VALUE"""),8026.58)</f>
        <v>8026.58</v>
      </c>
      <c r="G207" s="2">
        <f>IFERROR(__xludf.DUMMYFUNCTION("""COMPUTED_VALUE"""),45589.66666666667)</f>
        <v>45589.66667</v>
      </c>
      <c r="H207" s="1">
        <f>IFERROR(__xludf.DUMMYFUNCTION("""COMPUTED_VALUE"""),7970.09)</f>
        <v>7970.09</v>
      </c>
      <c r="J207" s="2">
        <f>IFERROR(__xludf.DUMMYFUNCTION("""COMPUTED_VALUE"""),45589.66666666667)</f>
        <v>45589.66667</v>
      </c>
      <c r="K207" s="1">
        <f>IFERROR(__xludf.DUMMYFUNCTION("""COMPUTED_VALUE"""),8014.21)</f>
        <v>8014.21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IFERROR(__xludf.DUMMYFUNCTION("""COMPUTED_VALUE"""),8047.69)</f>
        <v>8047.69</v>
      </c>
      <c r="D208" s="2">
        <f>IFERROR(__xludf.DUMMYFUNCTION("""COMPUTED_VALUE"""),45590.66666666667)</f>
        <v>45590.66667</v>
      </c>
      <c r="E208" s="1">
        <f>IFERROR(__xludf.DUMMYFUNCTION("""COMPUTED_VALUE"""),8133.2)</f>
        <v>8133.2</v>
      </c>
      <c r="G208" s="2">
        <f>IFERROR(__xludf.DUMMYFUNCTION("""COMPUTED_VALUE"""),45590.66666666667)</f>
        <v>45590.66667</v>
      </c>
      <c r="H208" s="1">
        <f>IFERROR(__xludf.DUMMYFUNCTION("""COMPUTED_VALUE"""),8045.61)</f>
        <v>8045.61</v>
      </c>
      <c r="J208" s="2">
        <f>IFERROR(__xludf.DUMMYFUNCTION("""COMPUTED_VALUE"""),45590.66666666667)</f>
        <v>45590.66667</v>
      </c>
      <c r="K208" s="1">
        <f>IFERROR(__xludf.DUMMYFUNCTION("""COMPUTED_VALUE"""),8062.57)</f>
        <v>8062.57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IFERROR(__xludf.DUMMYFUNCTION("""COMPUTED_VALUE"""),8131.16)</f>
        <v>8131.16</v>
      </c>
      <c r="D209" s="2">
        <f>IFERROR(__xludf.DUMMYFUNCTION("""COMPUTED_VALUE"""),45593.66666666667)</f>
        <v>45593.66667</v>
      </c>
      <c r="E209" s="1">
        <f>IFERROR(__xludf.DUMMYFUNCTION("""COMPUTED_VALUE"""),8131.16)</f>
        <v>8131.16</v>
      </c>
      <c r="G209" s="2">
        <f>IFERROR(__xludf.DUMMYFUNCTION("""COMPUTED_VALUE"""),45593.66666666667)</f>
        <v>45593.66667</v>
      </c>
      <c r="H209" s="1">
        <f>IFERROR(__xludf.DUMMYFUNCTION("""COMPUTED_VALUE"""),8063.11)</f>
        <v>8063.11</v>
      </c>
      <c r="J209" s="2">
        <f>IFERROR(__xludf.DUMMYFUNCTION("""COMPUTED_VALUE"""),45593.66666666667)</f>
        <v>45593.66667</v>
      </c>
      <c r="K209" s="1">
        <f>IFERROR(__xludf.DUMMYFUNCTION("""COMPUTED_VALUE"""),8064.9)</f>
        <v>8064.9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IFERROR(__xludf.DUMMYFUNCTION("""COMPUTED_VALUE"""),8073.55)</f>
        <v>8073.55</v>
      </c>
      <c r="D210" s="2">
        <f>IFERROR(__xludf.DUMMYFUNCTION("""COMPUTED_VALUE"""),45594.66666666667)</f>
        <v>45594.66667</v>
      </c>
      <c r="E210" s="1">
        <f>IFERROR(__xludf.DUMMYFUNCTION("""COMPUTED_VALUE"""),8157.29)</f>
        <v>8157.29</v>
      </c>
      <c r="G210" s="2">
        <f>IFERROR(__xludf.DUMMYFUNCTION("""COMPUTED_VALUE"""),45594.66666666667)</f>
        <v>45594.66667</v>
      </c>
      <c r="H210" s="1">
        <f>IFERROR(__xludf.DUMMYFUNCTION("""COMPUTED_VALUE"""),8044.42)</f>
        <v>8044.42</v>
      </c>
      <c r="J210" s="2">
        <f>IFERROR(__xludf.DUMMYFUNCTION("""COMPUTED_VALUE"""),45594.66666666667)</f>
        <v>45594.66667</v>
      </c>
      <c r="K210" s="1">
        <f>IFERROR(__xludf.DUMMYFUNCTION("""COMPUTED_VALUE"""),8134.26)</f>
        <v>8134.26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IFERROR(__xludf.DUMMYFUNCTION("""COMPUTED_VALUE"""),8146.4)</f>
        <v>8146.4</v>
      </c>
      <c r="D211" s="2">
        <f>IFERROR(__xludf.DUMMYFUNCTION("""COMPUTED_VALUE"""),45595.66666666667)</f>
        <v>45595.66667</v>
      </c>
      <c r="E211" s="1">
        <f>IFERROR(__xludf.DUMMYFUNCTION("""COMPUTED_VALUE"""),8161.03)</f>
        <v>8161.03</v>
      </c>
      <c r="G211" s="2">
        <f>IFERROR(__xludf.DUMMYFUNCTION("""COMPUTED_VALUE"""),45595.66666666667)</f>
        <v>45595.66667</v>
      </c>
      <c r="H211" s="1">
        <f>IFERROR(__xludf.DUMMYFUNCTION("""COMPUTED_VALUE"""),8083.08)</f>
        <v>8083.08</v>
      </c>
      <c r="J211" s="2">
        <f>IFERROR(__xludf.DUMMYFUNCTION("""COMPUTED_VALUE"""),45595.66666666667)</f>
        <v>45595.66667</v>
      </c>
      <c r="K211" s="1">
        <f>IFERROR(__xludf.DUMMYFUNCTION("""COMPUTED_VALUE"""),8091.69)</f>
        <v>8091.69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IFERROR(__xludf.DUMMYFUNCTION("""COMPUTED_VALUE"""),7994.69)</f>
        <v>7994.69</v>
      </c>
      <c r="D212" s="2">
        <f>IFERROR(__xludf.DUMMYFUNCTION("""COMPUTED_VALUE"""),45596.66666666667)</f>
        <v>45596.66667</v>
      </c>
      <c r="E212" s="1">
        <f>IFERROR(__xludf.DUMMYFUNCTION("""COMPUTED_VALUE"""),7995.49)</f>
        <v>7995.49</v>
      </c>
      <c r="G212" s="2">
        <f>IFERROR(__xludf.DUMMYFUNCTION("""COMPUTED_VALUE"""),45596.66666666667)</f>
        <v>45596.66667</v>
      </c>
      <c r="H212" s="1">
        <f>IFERROR(__xludf.DUMMYFUNCTION("""COMPUTED_VALUE"""),7848.31)</f>
        <v>7848.31</v>
      </c>
      <c r="J212" s="2">
        <f>IFERROR(__xludf.DUMMYFUNCTION("""COMPUTED_VALUE"""),45596.66666666667)</f>
        <v>45596.66667</v>
      </c>
      <c r="K212" s="1">
        <f>IFERROR(__xludf.DUMMYFUNCTION("""COMPUTED_VALUE"""),7850.64)</f>
        <v>7850.64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IFERROR(__xludf.DUMMYFUNCTION("""COMPUTED_VALUE"""),7880.49)</f>
        <v>7880.49</v>
      </c>
      <c r="D213" s="2">
        <f>IFERROR(__xludf.DUMMYFUNCTION("""COMPUTED_VALUE"""),45597.66666666667)</f>
        <v>45597.66667</v>
      </c>
      <c r="E213" s="1">
        <f>IFERROR(__xludf.DUMMYFUNCTION("""COMPUTED_VALUE"""),7968.26)</f>
        <v>7968.26</v>
      </c>
      <c r="G213" s="2">
        <f>IFERROR(__xludf.DUMMYFUNCTION("""COMPUTED_VALUE"""),45597.66666666667)</f>
        <v>45597.66667</v>
      </c>
      <c r="H213" s="1">
        <f>IFERROR(__xludf.DUMMYFUNCTION("""COMPUTED_VALUE"""),7880.49)</f>
        <v>7880.49</v>
      </c>
      <c r="J213" s="2">
        <f>IFERROR(__xludf.DUMMYFUNCTION("""COMPUTED_VALUE"""),45597.66666666667)</f>
        <v>45597.66667</v>
      </c>
      <c r="K213" s="1">
        <f>IFERROR(__xludf.DUMMYFUNCTION("""COMPUTED_VALUE"""),7912.9)</f>
        <v>7912.9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IFERROR(__xludf.DUMMYFUNCTION("""COMPUTED_VALUE"""),7908.25)</f>
        <v>7908.25</v>
      </c>
      <c r="D214" s="2">
        <f>IFERROR(__xludf.DUMMYFUNCTION("""COMPUTED_VALUE"""),45600.66666666667)</f>
        <v>45600.66667</v>
      </c>
      <c r="E214" s="1">
        <f>IFERROR(__xludf.DUMMYFUNCTION("""COMPUTED_VALUE"""),7934.28)</f>
        <v>7934.28</v>
      </c>
      <c r="G214" s="2">
        <f>IFERROR(__xludf.DUMMYFUNCTION("""COMPUTED_VALUE"""),45600.66666666667)</f>
        <v>45600.66667</v>
      </c>
      <c r="H214" s="1">
        <f>IFERROR(__xludf.DUMMYFUNCTION("""COMPUTED_VALUE"""),7859.94)</f>
        <v>7859.94</v>
      </c>
      <c r="J214" s="2">
        <f>IFERROR(__xludf.DUMMYFUNCTION("""COMPUTED_VALUE"""),45600.66666666667)</f>
        <v>45600.66667</v>
      </c>
      <c r="K214" s="1">
        <f>IFERROR(__xludf.DUMMYFUNCTION("""COMPUTED_VALUE"""),7879.6)</f>
        <v>7879.6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IFERROR(__xludf.DUMMYFUNCTION("""COMPUTED_VALUE"""),7911.3)</f>
        <v>7911.3</v>
      </c>
      <c r="D215" s="2">
        <f>IFERROR(__xludf.DUMMYFUNCTION("""COMPUTED_VALUE"""),45601.66666666667)</f>
        <v>45601.66667</v>
      </c>
      <c r="E215" s="1">
        <f>IFERROR(__xludf.DUMMYFUNCTION("""COMPUTED_VALUE"""),7998.04)</f>
        <v>7998.04</v>
      </c>
      <c r="G215" s="2">
        <f>IFERROR(__xludf.DUMMYFUNCTION("""COMPUTED_VALUE"""),45601.66666666667)</f>
        <v>45601.66667</v>
      </c>
      <c r="H215" s="1">
        <f>IFERROR(__xludf.DUMMYFUNCTION("""COMPUTED_VALUE"""),7911.3)</f>
        <v>7911.3</v>
      </c>
      <c r="J215" s="2">
        <f>IFERROR(__xludf.DUMMYFUNCTION("""COMPUTED_VALUE"""),45601.66666666667)</f>
        <v>45601.66667</v>
      </c>
      <c r="K215" s="1">
        <f>IFERROR(__xludf.DUMMYFUNCTION("""COMPUTED_VALUE"""),7988.22)</f>
        <v>7988.22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IFERROR(__xludf.DUMMYFUNCTION("""COMPUTED_VALUE"""),8115.51)</f>
        <v>8115.51</v>
      </c>
      <c r="D216" s="2">
        <f>IFERROR(__xludf.DUMMYFUNCTION("""COMPUTED_VALUE"""),45602.66666666667)</f>
        <v>45602.66667</v>
      </c>
      <c r="E216" s="1">
        <f>IFERROR(__xludf.DUMMYFUNCTION("""COMPUTED_VALUE"""),8200.17)</f>
        <v>8200.17</v>
      </c>
      <c r="G216" s="2">
        <f>IFERROR(__xludf.DUMMYFUNCTION("""COMPUTED_VALUE"""),45602.66666666667)</f>
        <v>45602.66667</v>
      </c>
      <c r="H216" s="1">
        <f>IFERROR(__xludf.DUMMYFUNCTION("""COMPUTED_VALUE"""),8090.65)</f>
        <v>8090.65</v>
      </c>
      <c r="J216" s="2">
        <f>IFERROR(__xludf.DUMMYFUNCTION("""COMPUTED_VALUE"""),45602.66666666667)</f>
        <v>45602.66667</v>
      </c>
      <c r="K216" s="1">
        <f>IFERROR(__xludf.DUMMYFUNCTION("""COMPUTED_VALUE"""),8191.35)</f>
        <v>8191.35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IFERROR(__xludf.DUMMYFUNCTION("""COMPUTED_VALUE"""),8231.67)</f>
        <v>8231.67</v>
      </c>
      <c r="D217" s="2">
        <f>IFERROR(__xludf.DUMMYFUNCTION("""COMPUTED_VALUE"""),45603.66666666667)</f>
        <v>45603.66667</v>
      </c>
      <c r="E217" s="1">
        <f>IFERROR(__xludf.DUMMYFUNCTION("""COMPUTED_VALUE"""),8343.2)</f>
        <v>8343.2</v>
      </c>
      <c r="G217" s="2">
        <f>IFERROR(__xludf.DUMMYFUNCTION("""COMPUTED_VALUE"""),45603.66666666667)</f>
        <v>45603.66667</v>
      </c>
      <c r="H217" s="1">
        <f>IFERROR(__xludf.DUMMYFUNCTION("""COMPUTED_VALUE"""),8231.67)</f>
        <v>8231.67</v>
      </c>
      <c r="J217" s="2">
        <f>IFERROR(__xludf.DUMMYFUNCTION("""COMPUTED_VALUE"""),45603.66666666667)</f>
        <v>45603.66667</v>
      </c>
      <c r="K217" s="1">
        <f>IFERROR(__xludf.DUMMYFUNCTION("""COMPUTED_VALUE"""),8332.71)</f>
        <v>8332.71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IFERROR(__xludf.DUMMYFUNCTION("""COMPUTED_VALUE"""),8336.9)</f>
        <v>8336.9</v>
      </c>
      <c r="D218" s="2">
        <f>IFERROR(__xludf.DUMMYFUNCTION("""COMPUTED_VALUE"""),45604.66666666667)</f>
        <v>45604.66667</v>
      </c>
      <c r="E218" s="1">
        <f>IFERROR(__xludf.DUMMYFUNCTION("""COMPUTED_VALUE"""),8365.3)</f>
        <v>8365.3</v>
      </c>
      <c r="G218" s="2">
        <f>IFERROR(__xludf.DUMMYFUNCTION("""COMPUTED_VALUE"""),45604.66666666667)</f>
        <v>45604.66667</v>
      </c>
      <c r="H218" s="1">
        <f>IFERROR(__xludf.DUMMYFUNCTION("""COMPUTED_VALUE"""),8318.67)</f>
        <v>8318.67</v>
      </c>
      <c r="J218" s="2">
        <f>IFERROR(__xludf.DUMMYFUNCTION("""COMPUTED_VALUE"""),45604.66666666667)</f>
        <v>45604.66667</v>
      </c>
      <c r="K218" s="1">
        <f>IFERROR(__xludf.DUMMYFUNCTION("""COMPUTED_VALUE"""),8341.73)</f>
        <v>8341.73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IFERROR(__xludf.DUMMYFUNCTION("""COMPUTED_VALUE"""),8366.55)</f>
        <v>8366.55</v>
      </c>
      <c r="D219" s="2">
        <f>IFERROR(__xludf.DUMMYFUNCTION("""COMPUTED_VALUE"""),45607.66666666667)</f>
        <v>45607.66667</v>
      </c>
      <c r="E219" s="1">
        <f>IFERROR(__xludf.DUMMYFUNCTION("""COMPUTED_VALUE"""),8372.7)</f>
        <v>8372.7</v>
      </c>
      <c r="G219" s="2">
        <f>IFERROR(__xludf.DUMMYFUNCTION("""COMPUTED_VALUE"""),45607.66666666667)</f>
        <v>45607.66667</v>
      </c>
      <c r="H219" s="1">
        <f>IFERROR(__xludf.DUMMYFUNCTION("""COMPUTED_VALUE"""),8288.56)</f>
        <v>8288.56</v>
      </c>
      <c r="J219" s="2">
        <f>IFERROR(__xludf.DUMMYFUNCTION("""COMPUTED_VALUE"""),45607.66666666667)</f>
        <v>45607.66667</v>
      </c>
      <c r="K219" s="1">
        <f>IFERROR(__xludf.DUMMYFUNCTION("""COMPUTED_VALUE"""),8333.38)</f>
        <v>8333.38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IFERROR(__xludf.DUMMYFUNCTION("""COMPUTED_VALUE"""),8337.97)</f>
        <v>8337.97</v>
      </c>
      <c r="D220" s="2">
        <f>IFERROR(__xludf.DUMMYFUNCTION("""COMPUTED_VALUE"""),45608.66666666667)</f>
        <v>45608.66667</v>
      </c>
      <c r="E220" s="1">
        <f>IFERROR(__xludf.DUMMYFUNCTION("""COMPUTED_VALUE"""),8368.14)</f>
        <v>8368.14</v>
      </c>
      <c r="G220" s="2">
        <f>IFERROR(__xludf.DUMMYFUNCTION("""COMPUTED_VALUE"""),45608.66666666667)</f>
        <v>45608.66667</v>
      </c>
      <c r="H220" s="1">
        <f>IFERROR(__xludf.DUMMYFUNCTION("""COMPUTED_VALUE"""),8298.34)</f>
        <v>8298.34</v>
      </c>
      <c r="J220" s="2">
        <f>IFERROR(__xludf.DUMMYFUNCTION("""COMPUTED_VALUE"""),45608.66666666667)</f>
        <v>45608.66667</v>
      </c>
      <c r="K220" s="1">
        <f>IFERROR(__xludf.DUMMYFUNCTION("""COMPUTED_VALUE"""),8348.55)</f>
        <v>8348.55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IFERROR(__xludf.DUMMYFUNCTION("""COMPUTED_VALUE"""),8349.24)</f>
        <v>8349.24</v>
      </c>
      <c r="D221" s="2">
        <f>IFERROR(__xludf.DUMMYFUNCTION("""COMPUTED_VALUE"""),45609.66666666667)</f>
        <v>45609.66667</v>
      </c>
      <c r="E221" s="1">
        <f>IFERROR(__xludf.DUMMYFUNCTION("""COMPUTED_VALUE"""),8387.37)</f>
        <v>8387.37</v>
      </c>
      <c r="G221" s="2">
        <f>IFERROR(__xludf.DUMMYFUNCTION("""COMPUTED_VALUE"""),45609.66666666667)</f>
        <v>45609.66667</v>
      </c>
      <c r="H221" s="1">
        <f>IFERROR(__xludf.DUMMYFUNCTION("""COMPUTED_VALUE"""),8303.27)</f>
        <v>8303.27</v>
      </c>
      <c r="J221" s="2">
        <f>IFERROR(__xludf.DUMMYFUNCTION("""COMPUTED_VALUE"""),45609.66666666667)</f>
        <v>45609.66667</v>
      </c>
      <c r="K221" s="1">
        <f>IFERROR(__xludf.DUMMYFUNCTION("""COMPUTED_VALUE"""),8338.46)</f>
        <v>8338.46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IFERROR(__xludf.DUMMYFUNCTION("""COMPUTED_VALUE"""),8344.8)</f>
        <v>8344.8</v>
      </c>
      <c r="D222" s="2">
        <f>IFERROR(__xludf.DUMMYFUNCTION("""COMPUTED_VALUE"""),45610.66666666667)</f>
        <v>45610.66667</v>
      </c>
      <c r="E222" s="1">
        <f>IFERROR(__xludf.DUMMYFUNCTION("""COMPUTED_VALUE"""),8354.57)</f>
        <v>8354.57</v>
      </c>
      <c r="G222" s="2">
        <f>IFERROR(__xludf.DUMMYFUNCTION("""COMPUTED_VALUE"""),45610.66666666667)</f>
        <v>45610.66667</v>
      </c>
      <c r="H222" s="1">
        <f>IFERROR(__xludf.DUMMYFUNCTION("""COMPUTED_VALUE"""),8270.84)</f>
        <v>8270.84</v>
      </c>
      <c r="J222" s="2">
        <f>IFERROR(__xludf.DUMMYFUNCTION("""COMPUTED_VALUE"""),45610.66666666667)</f>
        <v>45610.66667</v>
      </c>
      <c r="K222" s="1">
        <f>IFERROR(__xludf.DUMMYFUNCTION("""COMPUTED_VALUE"""),8288.7)</f>
        <v>8288.7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IFERROR(__xludf.DUMMYFUNCTION("""COMPUTED_VALUE"""),8199.85)</f>
        <v>8199.85</v>
      </c>
      <c r="D223" s="2">
        <f>IFERROR(__xludf.DUMMYFUNCTION("""COMPUTED_VALUE"""),45611.66666666667)</f>
        <v>45611.66667</v>
      </c>
      <c r="E223" s="1">
        <f>IFERROR(__xludf.DUMMYFUNCTION("""COMPUTED_VALUE"""),8202.2)</f>
        <v>8202.2</v>
      </c>
      <c r="G223" s="2">
        <f>IFERROR(__xludf.DUMMYFUNCTION("""COMPUTED_VALUE"""),45611.66666666667)</f>
        <v>45611.66667</v>
      </c>
      <c r="H223" s="1">
        <f>IFERROR(__xludf.DUMMYFUNCTION("""COMPUTED_VALUE"""),8063.55)</f>
        <v>8063.55</v>
      </c>
      <c r="J223" s="2">
        <f>IFERROR(__xludf.DUMMYFUNCTION("""COMPUTED_VALUE"""),45611.66666666667)</f>
        <v>45611.66667</v>
      </c>
      <c r="K223" s="1">
        <f>IFERROR(__xludf.DUMMYFUNCTION("""COMPUTED_VALUE"""),8099.43)</f>
        <v>8099.43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IFERROR(__xludf.DUMMYFUNCTION("""COMPUTED_VALUE"""),8101.06)</f>
        <v>8101.06</v>
      </c>
      <c r="D224" s="2">
        <f>IFERROR(__xludf.DUMMYFUNCTION("""COMPUTED_VALUE"""),45614.66666666667)</f>
        <v>45614.66667</v>
      </c>
      <c r="E224" s="1">
        <f>IFERROR(__xludf.DUMMYFUNCTION("""COMPUTED_VALUE"""),8157.22)</f>
        <v>8157.22</v>
      </c>
      <c r="G224" s="2">
        <f>IFERROR(__xludf.DUMMYFUNCTION("""COMPUTED_VALUE"""),45614.66666666667)</f>
        <v>45614.66667</v>
      </c>
      <c r="H224" s="1">
        <f>IFERROR(__xludf.DUMMYFUNCTION("""COMPUTED_VALUE"""),8074.84)</f>
        <v>8074.84</v>
      </c>
      <c r="J224" s="2">
        <f>IFERROR(__xludf.DUMMYFUNCTION("""COMPUTED_VALUE"""),45614.66666666667)</f>
        <v>45614.66667</v>
      </c>
      <c r="K224" s="1">
        <f>IFERROR(__xludf.DUMMYFUNCTION("""COMPUTED_VALUE"""),8124.89)</f>
        <v>8124.89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IFERROR(__xludf.DUMMYFUNCTION("""COMPUTED_VALUE"""),8082.92)</f>
        <v>8082.92</v>
      </c>
      <c r="D225" s="2">
        <f>IFERROR(__xludf.DUMMYFUNCTION("""COMPUTED_VALUE"""),45615.66666666667)</f>
        <v>45615.66667</v>
      </c>
      <c r="E225" s="1">
        <f>IFERROR(__xludf.DUMMYFUNCTION("""COMPUTED_VALUE"""),8217.08)</f>
        <v>8217.08</v>
      </c>
      <c r="G225" s="2">
        <f>IFERROR(__xludf.DUMMYFUNCTION("""COMPUTED_VALUE"""),45615.66666666667)</f>
        <v>45615.66667</v>
      </c>
      <c r="H225" s="1">
        <f>IFERROR(__xludf.DUMMYFUNCTION("""COMPUTED_VALUE"""),8082.92)</f>
        <v>8082.92</v>
      </c>
      <c r="J225" s="2">
        <f>IFERROR(__xludf.DUMMYFUNCTION("""COMPUTED_VALUE"""),45615.66666666667)</f>
        <v>45615.66667</v>
      </c>
      <c r="K225" s="1">
        <f>IFERROR(__xludf.DUMMYFUNCTION("""COMPUTED_VALUE"""),8213.75)</f>
        <v>8213.75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IFERROR(__xludf.DUMMYFUNCTION("""COMPUTED_VALUE"""),8207.92)</f>
        <v>8207.92</v>
      </c>
      <c r="D226" s="2">
        <f>IFERROR(__xludf.DUMMYFUNCTION("""COMPUTED_VALUE"""),45616.66666666667)</f>
        <v>45616.66667</v>
      </c>
      <c r="E226" s="1">
        <f>IFERROR(__xludf.DUMMYFUNCTION("""COMPUTED_VALUE"""),8211.63)</f>
        <v>8211.63</v>
      </c>
      <c r="G226" s="2">
        <f>IFERROR(__xludf.DUMMYFUNCTION("""COMPUTED_VALUE"""),45616.66666666667)</f>
        <v>45616.66667</v>
      </c>
      <c r="H226" s="1">
        <f>IFERROR(__xludf.DUMMYFUNCTION("""COMPUTED_VALUE"""),8099.43)</f>
        <v>8099.43</v>
      </c>
      <c r="J226" s="2">
        <f>IFERROR(__xludf.DUMMYFUNCTION("""COMPUTED_VALUE"""),45616.66666666667)</f>
        <v>45616.66667</v>
      </c>
      <c r="K226" s="1">
        <f>IFERROR(__xludf.DUMMYFUNCTION("""COMPUTED_VALUE"""),8204.36)</f>
        <v>8204.36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IFERROR(__xludf.DUMMYFUNCTION("""COMPUTED_VALUE"""),8253.85)</f>
        <v>8253.85</v>
      </c>
      <c r="D227" s="2">
        <f>IFERROR(__xludf.DUMMYFUNCTION("""COMPUTED_VALUE"""),45617.66666666667)</f>
        <v>45617.66667</v>
      </c>
      <c r="E227" s="1">
        <f>IFERROR(__xludf.DUMMYFUNCTION("""COMPUTED_VALUE"""),8266.55)</f>
        <v>8266.55</v>
      </c>
      <c r="G227" s="2">
        <f>IFERROR(__xludf.DUMMYFUNCTION("""COMPUTED_VALUE"""),45617.66666666667)</f>
        <v>45617.66667</v>
      </c>
      <c r="H227" s="1">
        <f>IFERROR(__xludf.DUMMYFUNCTION("""COMPUTED_VALUE"""),8080.09)</f>
        <v>8080.09</v>
      </c>
      <c r="J227" s="2">
        <f>IFERROR(__xludf.DUMMYFUNCTION("""COMPUTED_VALUE"""),45617.66666666667)</f>
        <v>45617.66667</v>
      </c>
      <c r="K227" s="1">
        <f>IFERROR(__xludf.DUMMYFUNCTION("""COMPUTED_VALUE"""),8190.71)</f>
        <v>8190.71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IFERROR(__xludf.DUMMYFUNCTION("""COMPUTED_VALUE"""),8173.1)</f>
        <v>8173.1</v>
      </c>
      <c r="D228" s="2">
        <f>IFERROR(__xludf.DUMMYFUNCTION("""COMPUTED_VALUE"""),45618.66666666667)</f>
        <v>45618.66667</v>
      </c>
      <c r="E228" s="1">
        <f>IFERROR(__xludf.DUMMYFUNCTION("""COMPUTED_VALUE"""),8198.48)</f>
        <v>8198.48</v>
      </c>
      <c r="G228" s="2">
        <f>IFERROR(__xludf.DUMMYFUNCTION("""COMPUTED_VALUE"""),45618.66666666667)</f>
        <v>45618.66667</v>
      </c>
      <c r="H228" s="1">
        <f>IFERROR(__xludf.DUMMYFUNCTION("""COMPUTED_VALUE"""),8137.49)</f>
        <v>8137.49</v>
      </c>
      <c r="J228" s="2">
        <f>IFERROR(__xludf.DUMMYFUNCTION("""COMPUTED_VALUE"""),45618.66666666667)</f>
        <v>45618.66667</v>
      </c>
      <c r="K228" s="1">
        <f>IFERROR(__xludf.DUMMYFUNCTION("""COMPUTED_VALUE"""),8170.28)</f>
        <v>8170.28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IFERROR(__xludf.DUMMYFUNCTION("""COMPUTED_VALUE"""),8219.27)</f>
        <v>8219.27</v>
      </c>
      <c r="D229" s="2">
        <f>IFERROR(__xludf.DUMMYFUNCTION("""COMPUTED_VALUE"""),45621.66666666667)</f>
        <v>45621.66667</v>
      </c>
      <c r="E229" s="1">
        <f>IFERROR(__xludf.DUMMYFUNCTION("""COMPUTED_VALUE"""),8242.65)</f>
        <v>8242.65</v>
      </c>
      <c r="G229" s="2">
        <f>IFERROR(__xludf.DUMMYFUNCTION("""COMPUTED_VALUE"""),45621.66666666667)</f>
        <v>45621.66667</v>
      </c>
      <c r="H229" s="1">
        <f>IFERROR(__xludf.DUMMYFUNCTION("""COMPUTED_VALUE"""),8123.77)</f>
        <v>8123.77</v>
      </c>
      <c r="J229" s="2">
        <f>IFERROR(__xludf.DUMMYFUNCTION("""COMPUTED_VALUE"""),45621.66666666667)</f>
        <v>45621.66667</v>
      </c>
      <c r="K229" s="1">
        <f>IFERROR(__xludf.DUMMYFUNCTION("""COMPUTED_VALUE"""),8170.2)</f>
        <v>8170.2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IFERROR(__xludf.DUMMYFUNCTION("""COMPUTED_VALUE"""),8210.35)</f>
        <v>8210.35</v>
      </c>
      <c r="D230" s="2">
        <f>IFERROR(__xludf.DUMMYFUNCTION("""COMPUTED_VALUE"""),45622.66666666667)</f>
        <v>45622.66667</v>
      </c>
      <c r="E230" s="1">
        <f>IFERROR(__xludf.DUMMYFUNCTION("""COMPUTED_VALUE"""),8262.92)</f>
        <v>8262.92</v>
      </c>
      <c r="G230" s="2">
        <f>IFERROR(__xludf.DUMMYFUNCTION("""COMPUTED_VALUE"""),45622.66666666667)</f>
        <v>45622.66667</v>
      </c>
      <c r="H230" s="1">
        <f>IFERROR(__xludf.DUMMYFUNCTION("""COMPUTED_VALUE"""),8210.35)</f>
        <v>8210.35</v>
      </c>
      <c r="J230" s="2">
        <f>IFERROR(__xludf.DUMMYFUNCTION("""COMPUTED_VALUE"""),45622.66666666667)</f>
        <v>45622.66667</v>
      </c>
      <c r="K230" s="1">
        <f>IFERROR(__xludf.DUMMYFUNCTION("""COMPUTED_VALUE"""),8258.98)</f>
        <v>8258.98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IFERROR(__xludf.DUMMYFUNCTION("""COMPUTED_VALUE"""),8228.24)</f>
        <v>8228.24</v>
      </c>
      <c r="D231" s="2">
        <f>IFERROR(__xludf.DUMMYFUNCTION("""COMPUTED_VALUE"""),45623.66666666667)</f>
        <v>45623.66667</v>
      </c>
      <c r="E231" s="1">
        <f>IFERROR(__xludf.DUMMYFUNCTION("""COMPUTED_VALUE"""),8228.24)</f>
        <v>8228.24</v>
      </c>
      <c r="G231" s="2">
        <f>IFERROR(__xludf.DUMMYFUNCTION("""COMPUTED_VALUE"""),45623.66666666667)</f>
        <v>45623.66667</v>
      </c>
      <c r="H231" s="1">
        <f>IFERROR(__xludf.DUMMYFUNCTION("""COMPUTED_VALUE"""),8152.99)</f>
        <v>8152.99</v>
      </c>
      <c r="J231" s="2">
        <f>IFERROR(__xludf.DUMMYFUNCTION("""COMPUTED_VALUE"""),45623.66666666667)</f>
        <v>45623.66667</v>
      </c>
      <c r="K231" s="1">
        <f>IFERROR(__xludf.DUMMYFUNCTION("""COMPUTED_VALUE"""),8199.07)</f>
        <v>8199.07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IFERROR(__xludf.DUMMYFUNCTION("""COMPUTED_VALUE"""),8204.53)</f>
        <v>8204.53</v>
      </c>
      <c r="D232" s="2">
        <f>IFERROR(__xludf.DUMMYFUNCTION("""COMPUTED_VALUE"""),45625.54166666667)</f>
        <v>45625.54167</v>
      </c>
      <c r="E232" s="1">
        <f>IFERROR(__xludf.DUMMYFUNCTION("""COMPUTED_VALUE"""),8289.45)</f>
        <v>8289.45</v>
      </c>
      <c r="G232" s="2">
        <f>IFERROR(__xludf.DUMMYFUNCTION("""COMPUTED_VALUE"""),45625.54166666667)</f>
        <v>45625.54167</v>
      </c>
      <c r="H232" s="1">
        <f>IFERROR(__xludf.DUMMYFUNCTION("""COMPUTED_VALUE"""),8196.25)</f>
        <v>8196.25</v>
      </c>
      <c r="J232" s="2">
        <f>IFERROR(__xludf.DUMMYFUNCTION("""COMPUTED_VALUE"""),45625.54166666667)</f>
        <v>45625.54167</v>
      </c>
      <c r="K232" s="1">
        <f>IFERROR(__xludf.DUMMYFUNCTION("""COMPUTED_VALUE"""),8276.13)</f>
        <v>8276.13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IFERROR(__xludf.DUMMYFUNCTION("""COMPUTED_VALUE"""),8292.08)</f>
        <v>8292.08</v>
      </c>
      <c r="D233" s="2">
        <f>IFERROR(__xludf.DUMMYFUNCTION("""COMPUTED_VALUE"""),45628.66666666667)</f>
        <v>45628.66667</v>
      </c>
      <c r="E233" s="1">
        <f>IFERROR(__xludf.DUMMYFUNCTION("""COMPUTED_VALUE"""),8377.14)</f>
        <v>8377.14</v>
      </c>
      <c r="G233" s="2">
        <f>IFERROR(__xludf.DUMMYFUNCTION("""COMPUTED_VALUE"""),45628.66666666667)</f>
        <v>45628.66667</v>
      </c>
      <c r="H233" s="1">
        <f>IFERROR(__xludf.DUMMYFUNCTION("""COMPUTED_VALUE"""),8292.08)</f>
        <v>8292.08</v>
      </c>
      <c r="J233" s="2">
        <f>IFERROR(__xludf.DUMMYFUNCTION("""COMPUTED_VALUE"""),45628.66666666667)</f>
        <v>45628.66667</v>
      </c>
      <c r="K233" s="1">
        <f>IFERROR(__xludf.DUMMYFUNCTION("""COMPUTED_VALUE"""),8367.09)</f>
        <v>8367.09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IFERROR(__xludf.DUMMYFUNCTION("""COMPUTED_VALUE"""),8349.6)</f>
        <v>8349.6</v>
      </c>
      <c r="D234" s="2">
        <f>IFERROR(__xludf.DUMMYFUNCTION("""COMPUTED_VALUE"""),45629.66666666667)</f>
        <v>45629.66667</v>
      </c>
      <c r="E234" s="1">
        <f>IFERROR(__xludf.DUMMYFUNCTION("""COMPUTED_VALUE"""),8415.01)</f>
        <v>8415.01</v>
      </c>
      <c r="G234" s="2">
        <f>IFERROR(__xludf.DUMMYFUNCTION("""COMPUTED_VALUE"""),45629.66666666667)</f>
        <v>45629.66667</v>
      </c>
      <c r="H234" s="1">
        <f>IFERROR(__xludf.DUMMYFUNCTION("""COMPUTED_VALUE"""),8341.26)</f>
        <v>8341.26</v>
      </c>
      <c r="J234" s="2">
        <f>IFERROR(__xludf.DUMMYFUNCTION("""COMPUTED_VALUE"""),45629.66666666667)</f>
        <v>45629.66667</v>
      </c>
      <c r="K234" s="1">
        <f>IFERROR(__xludf.DUMMYFUNCTION("""COMPUTED_VALUE"""),8412.49)</f>
        <v>8412.49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IFERROR(__xludf.DUMMYFUNCTION("""COMPUTED_VALUE"""),8467.54)</f>
        <v>8467.54</v>
      </c>
      <c r="D235" s="2">
        <f>IFERROR(__xludf.DUMMYFUNCTION("""COMPUTED_VALUE"""),45630.66666666667)</f>
        <v>45630.66667</v>
      </c>
      <c r="E235" s="1">
        <f>IFERROR(__xludf.DUMMYFUNCTION("""COMPUTED_VALUE"""),8543.36)</f>
        <v>8543.36</v>
      </c>
      <c r="G235" s="2">
        <f>IFERROR(__xludf.DUMMYFUNCTION("""COMPUTED_VALUE"""),45630.66666666667)</f>
        <v>45630.66667</v>
      </c>
      <c r="H235" s="1">
        <f>IFERROR(__xludf.DUMMYFUNCTION("""COMPUTED_VALUE"""),8467.54)</f>
        <v>8467.54</v>
      </c>
      <c r="J235" s="2">
        <f>IFERROR(__xludf.DUMMYFUNCTION("""COMPUTED_VALUE"""),45630.66666666667)</f>
        <v>45630.66667</v>
      </c>
      <c r="K235" s="1">
        <f>IFERROR(__xludf.DUMMYFUNCTION("""COMPUTED_VALUE"""),8538.2)</f>
        <v>8538.2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IFERROR(__xludf.DUMMYFUNCTION("""COMPUTED_VALUE"""),8541.13)</f>
        <v>8541.13</v>
      </c>
      <c r="D236" s="2">
        <f>IFERROR(__xludf.DUMMYFUNCTION("""COMPUTED_VALUE"""),45631.66666666667)</f>
        <v>45631.66667</v>
      </c>
      <c r="E236" s="1">
        <f>IFERROR(__xludf.DUMMYFUNCTION("""COMPUTED_VALUE"""),8553.5)</f>
        <v>8553.5</v>
      </c>
      <c r="G236" s="2">
        <f>IFERROR(__xludf.DUMMYFUNCTION("""COMPUTED_VALUE"""),45631.66666666667)</f>
        <v>45631.66667</v>
      </c>
      <c r="H236" s="1">
        <f>IFERROR(__xludf.DUMMYFUNCTION("""COMPUTED_VALUE"""),8510.15)</f>
        <v>8510.15</v>
      </c>
      <c r="J236" s="2">
        <f>IFERROR(__xludf.DUMMYFUNCTION("""COMPUTED_VALUE"""),45631.66666666667)</f>
        <v>45631.66667</v>
      </c>
      <c r="K236" s="1">
        <f>IFERROR(__xludf.DUMMYFUNCTION("""COMPUTED_VALUE"""),8517.34)</f>
        <v>8517.34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IFERROR(__xludf.DUMMYFUNCTION("""COMPUTED_VALUE"""),8527.69)</f>
        <v>8527.69</v>
      </c>
      <c r="D237" s="2">
        <f>IFERROR(__xludf.DUMMYFUNCTION("""COMPUTED_VALUE"""),45632.66666666667)</f>
        <v>45632.66667</v>
      </c>
      <c r="E237" s="1">
        <f>IFERROR(__xludf.DUMMYFUNCTION("""COMPUTED_VALUE"""),8583.69)</f>
        <v>8583.69</v>
      </c>
      <c r="G237" s="2">
        <f>IFERROR(__xludf.DUMMYFUNCTION("""COMPUTED_VALUE"""),45632.66666666667)</f>
        <v>45632.66667</v>
      </c>
      <c r="H237" s="1">
        <f>IFERROR(__xludf.DUMMYFUNCTION("""COMPUTED_VALUE"""),8524.09)</f>
        <v>8524.09</v>
      </c>
      <c r="J237" s="2">
        <f>IFERROR(__xludf.DUMMYFUNCTION("""COMPUTED_VALUE"""),45632.66666666667)</f>
        <v>45632.66667</v>
      </c>
      <c r="K237" s="1">
        <f>IFERROR(__xludf.DUMMYFUNCTION("""COMPUTED_VALUE"""),8573.99)</f>
        <v>8573.99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IFERROR(__xludf.DUMMYFUNCTION("""COMPUTED_VALUE"""),8543.02)</f>
        <v>8543.02</v>
      </c>
      <c r="D238" s="2">
        <f>IFERROR(__xludf.DUMMYFUNCTION("""COMPUTED_VALUE"""),45635.66666666667)</f>
        <v>45635.66667</v>
      </c>
      <c r="E238" s="1">
        <f>IFERROR(__xludf.DUMMYFUNCTION("""COMPUTED_VALUE"""),8563.25)</f>
        <v>8563.25</v>
      </c>
      <c r="G238" s="2">
        <f>IFERROR(__xludf.DUMMYFUNCTION("""COMPUTED_VALUE"""),45635.66666666667)</f>
        <v>45635.66667</v>
      </c>
      <c r="H238" s="1">
        <f>IFERROR(__xludf.DUMMYFUNCTION("""COMPUTED_VALUE"""),8498.72)</f>
        <v>8498.72</v>
      </c>
      <c r="J238" s="2">
        <f>IFERROR(__xludf.DUMMYFUNCTION("""COMPUTED_VALUE"""),45635.66666666667)</f>
        <v>45635.66667</v>
      </c>
      <c r="K238" s="1">
        <f>IFERROR(__xludf.DUMMYFUNCTION("""COMPUTED_VALUE"""),8530.99)</f>
        <v>8530.99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IFERROR(__xludf.DUMMYFUNCTION("""COMPUTED_VALUE"""),8565.11)</f>
        <v>8565.11</v>
      </c>
      <c r="D239" s="2">
        <f>IFERROR(__xludf.DUMMYFUNCTION("""COMPUTED_VALUE"""),45636.66666666667)</f>
        <v>45636.66667</v>
      </c>
      <c r="E239" s="1">
        <f>IFERROR(__xludf.DUMMYFUNCTION("""COMPUTED_VALUE"""),8623.59)</f>
        <v>8623.59</v>
      </c>
      <c r="G239" s="2">
        <f>IFERROR(__xludf.DUMMYFUNCTION("""COMPUTED_VALUE"""),45636.66666666667)</f>
        <v>45636.66667</v>
      </c>
      <c r="H239" s="1">
        <f>IFERROR(__xludf.DUMMYFUNCTION("""COMPUTED_VALUE"""),8510.24)</f>
        <v>8510.24</v>
      </c>
      <c r="J239" s="2">
        <f>IFERROR(__xludf.DUMMYFUNCTION("""COMPUTED_VALUE"""),45636.66666666667)</f>
        <v>45636.66667</v>
      </c>
      <c r="K239" s="1">
        <f>IFERROR(__xludf.DUMMYFUNCTION("""COMPUTED_VALUE"""),8531.27)</f>
        <v>8531.27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IFERROR(__xludf.DUMMYFUNCTION("""COMPUTED_VALUE"""),8588.06)</f>
        <v>8588.06</v>
      </c>
      <c r="D240" s="2">
        <f>IFERROR(__xludf.DUMMYFUNCTION("""COMPUTED_VALUE"""),45637.66666666667)</f>
        <v>45637.66667</v>
      </c>
      <c r="E240" s="1">
        <f>IFERROR(__xludf.DUMMYFUNCTION("""COMPUTED_VALUE"""),8691.44)</f>
        <v>8691.44</v>
      </c>
      <c r="G240" s="2">
        <f>IFERROR(__xludf.DUMMYFUNCTION("""COMPUTED_VALUE"""),45637.66666666667)</f>
        <v>45637.66667</v>
      </c>
      <c r="H240" s="1">
        <f>IFERROR(__xludf.DUMMYFUNCTION("""COMPUTED_VALUE"""),8586.77)</f>
        <v>8586.77</v>
      </c>
      <c r="J240" s="2">
        <f>IFERROR(__xludf.DUMMYFUNCTION("""COMPUTED_VALUE"""),45637.66666666667)</f>
        <v>45637.66667</v>
      </c>
      <c r="K240" s="1">
        <f>IFERROR(__xludf.DUMMYFUNCTION("""COMPUTED_VALUE"""),8681.41)</f>
        <v>8681.41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IFERROR(__xludf.DUMMYFUNCTION("""COMPUTED_VALUE"""),8646.0)</f>
        <v>8646</v>
      </c>
      <c r="D241" s="2">
        <f>IFERROR(__xludf.DUMMYFUNCTION("""COMPUTED_VALUE"""),45638.66666666667)</f>
        <v>45638.66667</v>
      </c>
      <c r="E241" s="1">
        <f>IFERROR(__xludf.DUMMYFUNCTION("""COMPUTED_VALUE"""),8669.03)</f>
        <v>8669.03</v>
      </c>
      <c r="G241" s="2">
        <f>IFERROR(__xludf.DUMMYFUNCTION("""COMPUTED_VALUE"""),45638.66666666667)</f>
        <v>45638.66667</v>
      </c>
      <c r="H241" s="1">
        <f>IFERROR(__xludf.DUMMYFUNCTION("""COMPUTED_VALUE"""),8616.01)</f>
        <v>8616.01</v>
      </c>
      <c r="J241" s="2">
        <f>IFERROR(__xludf.DUMMYFUNCTION("""COMPUTED_VALUE"""),45638.66666666667)</f>
        <v>45638.66667</v>
      </c>
      <c r="K241" s="1">
        <f>IFERROR(__xludf.DUMMYFUNCTION("""COMPUTED_VALUE"""),8616.01)</f>
        <v>8616.01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IFERROR(__xludf.DUMMYFUNCTION("""COMPUTED_VALUE"""),8672.65)</f>
        <v>8672.65</v>
      </c>
      <c r="D242" s="2">
        <f>IFERROR(__xludf.DUMMYFUNCTION("""COMPUTED_VALUE"""),45639.66666666667)</f>
        <v>45639.66667</v>
      </c>
      <c r="E242" s="1">
        <f>IFERROR(__xludf.DUMMYFUNCTION("""COMPUTED_VALUE"""),8709.48)</f>
        <v>8709.48</v>
      </c>
      <c r="G242" s="2">
        <f>IFERROR(__xludf.DUMMYFUNCTION("""COMPUTED_VALUE"""),45639.66666666667)</f>
        <v>45639.66667</v>
      </c>
      <c r="H242" s="1">
        <f>IFERROR(__xludf.DUMMYFUNCTION("""COMPUTED_VALUE"""),8596.08)</f>
        <v>8596.08</v>
      </c>
      <c r="J242" s="2">
        <f>IFERROR(__xludf.DUMMYFUNCTION("""COMPUTED_VALUE"""),45639.66666666667)</f>
        <v>45639.66667</v>
      </c>
      <c r="K242" s="1">
        <f>IFERROR(__xludf.DUMMYFUNCTION("""COMPUTED_VALUE"""),8642.45)</f>
        <v>8642.45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IFERROR(__xludf.DUMMYFUNCTION("""COMPUTED_VALUE"""),8682.97)</f>
        <v>8682.97</v>
      </c>
      <c r="D243" s="2">
        <f>IFERROR(__xludf.DUMMYFUNCTION("""COMPUTED_VALUE"""),45642.66666666667)</f>
        <v>45642.66667</v>
      </c>
      <c r="E243" s="1">
        <f>IFERROR(__xludf.DUMMYFUNCTION("""COMPUTED_VALUE"""),8765.6)</f>
        <v>8765.6</v>
      </c>
      <c r="G243" s="2">
        <f>IFERROR(__xludf.DUMMYFUNCTION("""COMPUTED_VALUE"""),45642.66666666667)</f>
        <v>45642.66667</v>
      </c>
      <c r="H243" s="1">
        <f>IFERROR(__xludf.DUMMYFUNCTION("""COMPUTED_VALUE"""),8669.66)</f>
        <v>8669.66</v>
      </c>
      <c r="J243" s="2">
        <f>IFERROR(__xludf.DUMMYFUNCTION("""COMPUTED_VALUE"""),45642.66666666667)</f>
        <v>45642.66667</v>
      </c>
      <c r="K243" s="1">
        <f>IFERROR(__xludf.DUMMYFUNCTION("""COMPUTED_VALUE"""),8752.19)</f>
        <v>8752.19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IFERROR(__xludf.DUMMYFUNCTION("""COMPUTED_VALUE"""),8710.26)</f>
        <v>8710.26</v>
      </c>
      <c r="D244" s="2">
        <f>IFERROR(__xludf.DUMMYFUNCTION("""COMPUTED_VALUE"""),45643.66666666667)</f>
        <v>45643.66667</v>
      </c>
      <c r="E244" s="1">
        <f>IFERROR(__xludf.DUMMYFUNCTION("""COMPUTED_VALUE"""),8742.78)</f>
        <v>8742.78</v>
      </c>
      <c r="G244" s="2">
        <f>IFERROR(__xludf.DUMMYFUNCTION("""COMPUTED_VALUE"""),45643.66666666667)</f>
        <v>45643.66667</v>
      </c>
      <c r="H244" s="1">
        <f>IFERROR(__xludf.DUMMYFUNCTION("""COMPUTED_VALUE"""),8674.75)</f>
        <v>8674.75</v>
      </c>
      <c r="J244" s="2">
        <f>IFERROR(__xludf.DUMMYFUNCTION("""COMPUTED_VALUE"""),45643.66666666667)</f>
        <v>45643.66667</v>
      </c>
      <c r="K244" s="1">
        <f>IFERROR(__xludf.DUMMYFUNCTION("""COMPUTED_VALUE"""),8732.02)</f>
        <v>8732.02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IFERROR(__xludf.DUMMYFUNCTION("""COMPUTED_VALUE"""),8731.97)</f>
        <v>8731.97</v>
      </c>
      <c r="D245" s="2">
        <f>IFERROR(__xludf.DUMMYFUNCTION("""COMPUTED_VALUE"""),45644.66666666667)</f>
        <v>45644.66667</v>
      </c>
      <c r="E245" s="1">
        <f>IFERROR(__xludf.DUMMYFUNCTION("""COMPUTED_VALUE"""),8775.37)</f>
        <v>8775.37</v>
      </c>
      <c r="G245" s="2">
        <f>IFERROR(__xludf.DUMMYFUNCTION("""COMPUTED_VALUE"""),45644.66666666667)</f>
        <v>45644.66667</v>
      </c>
      <c r="H245" s="1">
        <f>IFERROR(__xludf.DUMMYFUNCTION("""COMPUTED_VALUE"""),8433.73)</f>
        <v>8433.73</v>
      </c>
      <c r="J245" s="2">
        <f>IFERROR(__xludf.DUMMYFUNCTION("""COMPUTED_VALUE"""),45644.66666666667)</f>
        <v>45644.66667</v>
      </c>
      <c r="K245" s="1">
        <f>IFERROR(__xludf.DUMMYFUNCTION("""COMPUTED_VALUE"""),8448.81)</f>
        <v>8448.81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IFERROR(__xludf.DUMMYFUNCTION("""COMPUTED_VALUE"""),8539.93)</f>
        <v>8539.93</v>
      </c>
      <c r="D246" s="2">
        <f>IFERROR(__xludf.DUMMYFUNCTION("""COMPUTED_VALUE"""),45645.66666666667)</f>
        <v>45645.66667</v>
      </c>
      <c r="E246" s="1">
        <f>IFERROR(__xludf.DUMMYFUNCTION("""COMPUTED_VALUE"""),8559.33)</f>
        <v>8559.33</v>
      </c>
      <c r="G246" s="2">
        <f>IFERROR(__xludf.DUMMYFUNCTION("""COMPUTED_VALUE"""),45645.66666666667)</f>
        <v>45645.66667</v>
      </c>
      <c r="H246" s="1">
        <f>IFERROR(__xludf.DUMMYFUNCTION("""COMPUTED_VALUE"""),8451.61)</f>
        <v>8451.61</v>
      </c>
      <c r="J246" s="2">
        <f>IFERROR(__xludf.DUMMYFUNCTION("""COMPUTED_VALUE"""),45645.66666666667)</f>
        <v>45645.66667</v>
      </c>
      <c r="K246" s="1">
        <f>IFERROR(__xludf.DUMMYFUNCTION("""COMPUTED_VALUE"""),8459.23)</f>
        <v>8459.23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IFERROR(__xludf.DUMMYFUNCTION("""COMPUTED_VALUE"""),8384.96)</f>
        <v>8384.96</v>
      </c>
      <c r="D247" s="2">
        <f>IFERROR(__xludf.DUMMYFUNCTION("""COMPUTED_VALUE"""),45646.66666666667)</f>
        <v>45646.66667</v>
      </c>
      <c r="E247" s="1">
        <f>IFERROR(__xludf.DUMMYFUNCTION("""COMPUTED_VALUE"""),8631.77)</f>
        <v>8631.77</v>
      </c>
      <c r="G247" s="2">
        <f>IFERROR(__xludf.DUMMYFUNCTION("""COMPUTED_VALUE"""),45646.66666666667)</f>
        <v>45646.66667</v>
      </c>
      <c r="H247" s="1">
        <f>IFERROR(__xludf.DUMMYFUNCTION("""COMPUTED_VALUE"""),8366.66)</f>
        <v>8366.66</v>
      </c>
      <c r="J247" s="2">
        <f>IFERROR(__xludf.DUMMYFUNCTION("""COMPUTED_VALUE"""),45646.66666666667)</f>
        <v>45646.66667</v>
      </c>
      <c r="K247" s="1">
        <f>IFERROR(__xludf.DUMMYFUNCTION("""COMPUTED_VALUE"""),8539.09)</f>
        <v>8539.09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IFERROR(__xludf.DUMMYFUNCTION("""COMPUTED_VALUE"""),8572.91)</f>
        <v>8572.91</v>
      </c>
      <c r="D248" s="2">
        <f>IFERROR(__xludf.DUMMYFUNCTION("""COMPUTED_VALUE"""),45649.66666666667)</f>
        <v>45649.66667</v>
      </c>
      <c r="E248" s="1">
        <f>IFERROR(__xludf.DUMMYFUNCTION("""COMPUTED_VALUE"""),8652.86)</f>
        <v>8652.86</v>
      </c>
      <c r="G248" s="2">
        <f>IFERROR(__xludf.DUMMYFUNCTION("""COMPUTED_VALUE"""),45649.66666666667)</f>
        <v>45649.66667</v>
      </c>
      <c r="H248" s="1">
        <f>IFERROR(__xludf.DUMMYFUNCTION("""COMPUTED_VALUE"""),8521.37)</f>
        <v>8521.37</v>
      </c>
      <c r="J248" s="2">
        <f>IFERROR(__xludf.DUMMYFUNCTION("""COMPUTED_VALUE"""),45649.66666666667)</f>
        <v>45649.66667</v>
      </c>
      <c r="K248" s="1">
        <f>IFERROR(__xludf.DUMMYFUNCTION("""COMPUTED_VALUE"""),8645.95)</f>
        <v>8645.95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IFERROR(__xludf.DUMMYFUNCTION("""COMPUTED_VALUE"""),8671.41)</f>
        <v>8671.41</v>
      </c>
      <c r="D249" s="2">
        <f>IFERROR(__xludf.DUMMYFUNCTION("""COMPUTED_VALUE"""),45650.54166666667)</f>
        <v>45650.54167</v>
      </c>
      <c r="E249" s="1">
        <f>IFERROR(__xludf.DUMMYFUNCTION("""COMPUTED_VALUE"""),8761.86)</f>
        <v>8761.86</v>
      </c>
      <c r="G249" s="2">
        <f>IFERROR(__xludf.DUMMYFUNCTION("""COMPUTED_VALUE"""),45650.54166666667)</f>
        <v>45650.54167</v>
      </c>
      <c r="H249" s="1">
        <f>IFERROR(__xludf.DUMMYFUNCTION("""COMPUTED_VALUE"""),8668.51)</f>
        <v>8668.51</v>
      </c>
      <c r="J249" s="2">
        <f>IFERROR(__xludf.DUMMYFUNCTION("""COMPUTED_VALUE"""),45650.54166666667)</f>
        <v>45650.54167</v>
      </c>
      <c r="K249" s="1">
        <f>IFERROR(__xludf.DUMMYFUNCTION("""COMPUTED_VALUE"""),8761.86)</f>
        <v>8761.86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IFERROR(__xludf.DUMMYFUNCTION("""COMPUTED_VALUE"""),8739.44)</f>
        <v>8739.44</v>
      </c>
      <c r="D250" s="2">
        <f>IFERROR(__xludf.DUMMYFUNCTION("""COMPUTED_VALUE"""),45652.66666666667)</f>
        <v>45652.66667</v>
      </c>
      <c r="E250" s="1">
        <f>IFERROR(__xludf.DUMMYFUNCTION("""COMPUTED_VALUE"""),8774.59)</f>
        <v>8774.59</v>
      </c>
      <c r="G250" s="2">
        <f>IFERROR(__xludf.DUMMYFUNCTION("""COMPUTED_VALUE"""),45652.66666666667)</f>
        <v>45652.66667</v>
      </c>
      <c r="H250" s="1">
        <f>IFERROR(__xludf.DUMMYFUNCTION("""COMPUTED_VALUE"""),8699.68)</f>
        <v>8699.68</v>
      </c>
      <c r="J250" s="2">
        <f>IFERROR(__xludf.DUMMYFUNCTION("""COMPUTED_VALUE"""),45652.66666666667)</f>
        <v>45652.66667</v>
      </c>
      <c r="K250" s="1">
        <f>IFERROR(__xludf.DUMMYFUNCTION("""COMPUTED_VALUE"""),8748.61)</f>
        <v>8748.61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IFERROR(__xludf.DUMMYFUNCTION("""COMPUTED_VALUE"""),8694.14)</f>
        <v>8694.14</v>
      </c>
      <c r="D251" s="2">
        <f>IFERROR(__xludf.DUMMYFUNCTION("""COMPUTED_VALUE"""),45653.66666666667)</f>
        <v>45653.66667</v>
      </c>
      <c r="E251" s="1">
        <f>IFERROR(__xludf.DUMMYFUNCTION("""COMPUTED_VALUE"""),8699.74)</f>
        <v>8699.74</v>
      </c>
      <c r="G251" s="2">
        <f>IFERROR(__xludf.DUMMYFUNCTION("""COMPUTED_VALUE"""),45653.66666666667)</f>
        <v>45653.66667</v>
      </c>
      <c r="H251" s="1">
        <f>IFERROR(__xludf.DUMMYFUNCTION("""COMPUTED_VALUE"""),8540.83)</f>
        <v>8540.83</v>
      </c>
      <c r="J251" s="2">
        <f>IFERROR(__xludf.DUMMYFUNCTION("""COMPUTED_VALUE"""),45653.66666666667)</f>
        <v>45653.66667</v>
      </c>
      <c r="K251" s="1">
        <f>IFERROR(__xludf.DUMMYFUNCTION("""COMPUTED_VALUE"""),8615.92)</f>
        <v>8615.92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IFERROR(__xludf.DUMMYFUNCTION("""COMPUTED_VALUE"""),8488.17)</f>
        <v>8488.17</v>
      </c>
      <c r="D252" s="2">
        <f>IFERROR(__xludf.DUMMYFUNCTION("""COMPUTED_VALUE"""),45656.66666666667)</f>
        <v>45656.66667</v>
      </c>
      <c r="E252" s="1">
        <f>IFERROR(__xludf.DUMMYFUNCTION("""COMPUTED_VALUE"""),8579.99)</f>
        <v>8579.99</v>
      </c>
      <c r="G252" s="2">
        <f>IFERROR(__xludf.DUMMYFUNCTION("""COMPUTED_VALUE"""),45656.66666666667)</f>
        <v>45656.66667</v>
      </c>
      <c r="H252" s="1">
        <f>IFERROR(__xludf.DUMMYFUNCTION("""COMPUTED_VALUE"""),8458.26)</f>
        <v>8458.26</v>
      </c>
      <c r="J252" s="2">
        <f>IFERROR(__xludf.DUMMYFUNCTION("""COMPUTED_VALUE"""),45656.66666666667)</f>
        <v>45656.66667</v>
      </c>
      <c r="K252" s="1">
        <f>IFERROR(__xludf.DUMMYFUNCTION("""COMPUTED_VALUE"""),8517.71)</f>
        <v>8517.71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IFERROR(__xludf.DUMMYFUNCTION("""COMPUTED_VALUE"""),8539.93)</f>
        <v>8539.93</v>
      </c>
      <c r="D253" s="2">
        <f>IFERROR(__xludf.DUMMYFUNCTION("""COMPUTED_VALUE"""),45657.66666666667)</f>
        <v>45657.66667</v>
      </c>
      <c r="E253" s="1">
        <f>IFERROR(__xludf.DUMMYFUNCTION("""COMPUTED_VALUE"""),8546.58)</f>
        <v>8546.58</v>
      </c>
      <c r="G253" s="2">
        <f>IFERROR(__xludf.DUMMYFUNCTION("""COMPUTED_VALUE"""),45657.66666666667)</f>
        <v>45657.66667</v>
      </c>
      <c r="H253" s="1">
        <f>IFERROR(__xludf.DUMMYFUNCTION("""COMPUTED_VALUE"""),8418.42)</f>
        <v>8418.42</v>
      </c>
      <c r="J253" s="2">
        <f>IFERROR(__xludf.DUMMYFUNCTION("""COMPUTED_VALUE"""),45657.66666666667)</f>
        <v>45657.66667</v>
      </c>
      <c r="K253" s="1">
        <f>IFERROR(__xludf.DUMMYFUNCTION("""COMPUTED_VALUE"""),8432.11)</f>
        <v>8432.11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IFERROR(__xludf.DUMMYFUNCTION("""COMPUTED_VALUE"""),8468.41)</f>
        <v>8468.41</v>
      </c>
      <c r="D254" s="2">
        <f>IFERROR(__xludf.DUMMYFUNCTION("""COMPUTED_VALUE"""),45659.66666666667)</f>
        <v>45659.66667</v>
      </c>
      <c r="E254" s="1">
        <f>IFERROR(__xludf.DUMMYFUNCTION("""COMPUTED_VALUE"""),8520.49)</f>
        <v>8520.49</v>
      </c>
      <c r="G254" s="2">
        <f>IFERROR(__xludf.DUMMYFUNCTION("""COMPUTED_VALUE"""),45659.66666666667)</f>
        <v>45659.66667</v>
      </c>
      <c r="H254" s="1">
        <f>IFERROR(__xludf.DUMMYFUNCTION("""COMPUTED_VALUE"""),8328.85)</f>
        <v>8328.85</v>
      </c>
      <c r="J254" s="2">
        <f>IFERROR(__xludf.DUMMYFUNCTION("""COMPUTED_VALUE"""),45659.66666666667)</f>
        <v>45659.66667</v>
      </c>
      <c r="K254" s="1">
        <f>IFERROR(__xludf.DUMMYFUNCTION("""COMPUTED_VALUE"""),8410.42)</f>
        <v>8410.42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IFERROR(__xludf.DUMMYFUNCTION("""COMPUTED_VALUE"""),8458.17)</f>
        <v>8458.17</v>
      </c>
      <c r="D255" s="2">
        <f>IFERROR(__xludf.DUMMYFUNCTION("""COMPUTED_VALUE"""),45660.66666666667)</f>
        <v>45660.66667</v>
      </c>
      <c r="E255" s="1">
        <f>IFERROR(__xludf.DUMMYFUNCTION("""COMPUTED_VALUE"""),8559.26)</f>
        <v>8559.26</v>
      </c>
      <c r="G255" s="2">
        <f>IFERROR(__xludf.DUMMYFUNCTION("""COMPUTED_VALUE"""),45660.66666666667)</f>
        <v>45660.66667</v>
      </c>
      <c r="H255" s="1">
        <f>IFERROR(__xludf.DUMMYFUNCTION("""COMPUTED_VALUE"""),8453.95)</f>
        <v>8453.95</v>
      </c>
      <c r="J255" s="2">
        <f>IFERROR(__xludf.DUMMYFUNCTION("""COMPUTED_VALUE"""),45660.66666666667)</f>
        <v>45660.66667</v>
      </c>
      <c r="K255" s="1">
        <f>IFERROR(__xludf.DUMMYFUNCTION("""COMPUTED_VALUE"""),8549.31)</f>
        <v>8549.31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IFERROR(__xludf.DUMMYFUNCTION("""COMPUTED_VALUE"""),8650.25)</f>
        <v>8650.25</v>
      </c>
      <c r="D256" s="2">
        <f>IFERROR(__xludf.DUMMYFUNCTION("""COMPUTED_VALUE"""),45663.66666666667)</f>
        <v>45663.66667</v>
      </c>
      <c r="E256" s="1">
        <f>IFERROR(__xludf.DUMMYFUNCTION("""COMPUTED_VALUE"""),8723.28)</f>
        <v>8723.28</v>
      </c>
      <c r="G256" s="2">
        <f>IFERROR(__xludf.DUMMYFUNCTION("""COMPUTED_VALUE"""),45663.66666666667)</f>
        <v>45663.66667</v>
      </c>
      <c r="H256" s="1">
        <f>IFERROR(__xludf.DUMMYFUNCTION("""COMPUTED_VALUE"""),8620.48)</f>
        <v>8620.48</v>
      </c>
      <c r="J256" s="2">
        <f>IFERROR(__xludf.DUMMYFUNCTION("""COMPUTED_VALUE"""),45663.66666666667)</f>
        <v>45663.66667</v>
      </c>
      <c r="K256" s="1">
        <f>IFERROR(__xludf.DUMMYFUNCTION("""COMPUTED_VALUE"""),8661.14)</f>
        <v>8661.14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IFERROR(__xludf.DUMMYFUNCTION("""COMPUTED_VALUE"""),8693.07)</f>
        <v>8693.07</v>
      </c>
      <c r="D257" s="2">
        <f>IFERROR(__xludf.DUMMYFUNCTION("""COMPUTED_VALUE"""),45664.66666666667)</f>
        <v>45664.66667</v>
      </c>
      <c r="E257" s="1">
        <f>IFERROR(__xludf.DUMMYFUNCTION("""COMPUTED_VALUE"""),8696.09)</f>
        <v>8696.09</v>
      </c>
      <c r="G257" s="2">
        <f>IFERROR(__xludf.DUMMYFUNCTION("""COMPUTED_VALUE"""),45664.66666666667)</f>
        <v>45664.66667</v>
      </c>
      <c r="H257" s="1">
        <f>IFERROR(__xludf.DUMMYFUNCTION("""COMPUTED_VALUE"""),8461.13)</f>
        <v>8461.13</v>
      </c>
      <c r="J257" s="2">
        <f>IFERROR(__xludf.DUMMYFUNCTION("""COMPUTED_VALUE"""),45664.66666666667)</f>
        <v>45664.66667</v>
      </c>
      <c r="K257" s="1">
        <f>IFERROR(__xludf.DUMMYFUNCTION("""COMPUTED_VALUE"""),8488.57)</f>
        <v>8488.57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IFERROR(__xludf.DUMMYFUNCTION("""COMPUTED_VALUE"""),8500.89)</f>
        <v>8500.89</v>
      </c>
      <c r="D258" s="2">
        <f>IFERROR(__xludf.DUMMYFUNCTION("""COMPUTED_VALUE"""),45665.66666666667)</f>
        <v>45665.66667</v>
      </c>
      <c r="E258" s="1">
        <f>IFERROR(__xludf.DUMMYFUNCTION("""COMPUTED_VALUE"""),8533.96)</f>
        <v>8533.96</v>
      </c>
      <c r="G258" s="2">
        <f>IFERROR(__xludf.DUMMYFUNCTION("""COMPUTED_VALUE"""),45665.66666666667)</f>
        <v>45665.66667</v>
      </c>
      <c r="H258" s="1">
        <f>IFERROR(__xludf.DUMMYFUNCTION("""COMPUTED_VALUE"""),8432.18)</f>
        <v>8432.18</v>
      </c>
      <c r="J258" s="2">
        <f>IFERROR(__xludf.DUMMYFUNCTION("""COMPUTED_VALUE"""),45665.66666666667)</f>
        <v>45665.66667</v>
      </c>
      <c r="K258" s="1">
        <f>IFERROR(__xludf.DUMMYFUNCTION("""COMPUTED_VALUE"""),8501.59)</f>
        <v>8501.59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IFERROR(__xludf.DUMMYFUNCTION("""COMPUTED_VALUE"""),8440.02)</f>
        <v>8440.02</v>
      </c>
      <c r="D259" s="2">
        <f>IFERROR(__xludf.DUMMYFUNCTION("""COMPUTED_VALUE"""),45667.66666666667)</f>
        <v>45667.66667</v>
      </c>
      <c r="E259" s="1">
        <f>IFERROR(__xludf.DUMMYFUNCTION("""COMPUTED_VALUE"""),8440.02)</f>
        <v>8440.02</v>
      </c>
      <c r="G259" s="2">
        <f>IFERROR(__xludf.DUMMYFUNCTION("""COMPUTED_VALUE"""),45667.66666666667)</f>
        <v>45667.66667</v>
      </c>
      <c r="H259" s="1">
        <f>IFERROR(__xludf.DUMMYFUNCTION("""COMPUTED_VALUE"""),8302.11)</f>
        <v>8302.11</v>
      </c>
      <c r="J259" s="2">
        <f>IFERROR(__xludf.DUMMYFUNCTION("""COMPUTED_VALUE"""),45667.66666666667)</f>
        <v>45667.66667</v>
      </c>
      <c r="K259" s="1">
        <f>IFERROR(__xludf.DUMMYFUNCTION("""COMPUTED_VALUE"""),8364.14)</f>
        <v>8364.14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IFERROR(__xludf.DUMMYFUNCTION("""COMPUTED_VALUE"""),8242.93)</f>
        <v>8242.93</v>
      </c>
      <c r="D260" s="2">
        <f>IFERROR(__xludf.DUMMYFUNCTION("""COMPUTED_VALUE"""),45670.66666666667)</f>
        <v>45670.66667</v>
      </c>
      <c r="E260" s="1">
        <f>IFERROR(__xludf.DUMMYFUNCTION("""COMPUTED_VALUE"""),8339.21)</f>
        <v>8339.21</v>
      </c>
      <c r="G260" s="2">
        <f>IFERROR(__xludf.DUMMYFUNCTION("""COMPUTED_VALUE"""),45670.66666666667)</f>
        <v>45670.66667</v>
      </c>
      <c r="H260" s="1">
        <f>IFERROR(__xludf.DUMMYFUNCTION("""COMPUTED_VALUE"""),8228.13)</f>
        <v>8228.13</v>
      </c>
      <c r="J260" s="2">
        <f>IFERROR(__xludf.DUMMYFUNCTION("""COMPUTED_VALUE"""),45670.66666666667)</f>
        <v>45670.66667</v>
      </c>
      <c r="K260" s="1">
        <f>IFERROR(__xludf.DUMMYFUNCTION("""COMPUTED_VALUE"""),8333.55)</f>
        <v>8333.55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IFERROR(__xludf.DUMMYFUNCTION("""COMPUTED_VALUE"""),8383.64)</f>
        <v>8383.64</v>
      </c>
      <c r="D261" s="2">
        <f>IFERROR(__xludf.DUMMYFUNCTION("""COMPUTED_VALUE"""),45671.66666666667)</f>
        <v>45671.66667</v>
      </c>
      <c r="E261" s="1">
        <f>IFERROR(__xludf.DUMMYFUNCTION("""COMPUTED_VALUE"""),8394.61)</f>
        <v>8394.61</v>
      </c>
      <c r="G261" s="2">
        <f>IFERROR(__xludf.DUMMYFUNCTION("""COMPUTED_VALUE"""),45671.66666666667)</f>
        <v>45671.66667</v>
      </c>
      <c r="H261" s="1">
        <f>IFERROR(__xludf.DUMMYFUNCTION("""COMPUTED_VALUE"""),8232.88)</f>
        <v>8232.88</v>
      </c>
      <c r="J261" s="2">
        <f>IFERROR(__xludf.DUMMYFUNCTION("""COMPUTED_VALUE"""),45671.66666666667)</f>
        <v>45671.66667</v>
      </c>
      <c r="K261" s="1">
        <f>IFERROR(__xludf.DUMMYFUNCTION("""COMPUTED_VALUE"""),8285.22)</f>
        <v>8285.22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IFERROR(__xludf.DUMMYFUNCTION("""COMPUTED_VALUE"""),8400.75)</f>
        <v>8400.75</v>
      </c>
      <c r="D262" s="2">
        <f>IFERROR(__xludf.DUMMYFUNCTION("""COMPUTED_VALUE"""),45672.66666666667)</f>
        <v>45672.66667</v>
      </c>
      <c r="E262" s="1">
        <f>IFERROR(__xludf.DUMMYFUNCTION("""COMPUTED_VALUE"""),8508.85)</f>
        <v>8508.85</v>
      </c>
      <c r="G262" s="2">
        <f>IFERROR(__xludf.DUMMYFUNCTION("""COMPUTED_VALUE"""),45672.66666666667)</f>
        <v>45672.66667</v>
      </c>
      <c r="H262" s="1">
        <f>IFERROR(__xludf.DUMMYFUNCTION("""COMPUTED_VALUE"""),8376.72)</f>
        <v>8376.72</v>
      </c>
      <c r="J262" s="2">
        <f>IFERROR(__xludf.DUMMYFUNCTION("""COMPUTED_VALUE"""),45672.66666666667)</f>
        <v>45672.66667</v>
      </c>
      <c r="K262" s="1">
        <f>IFERROR(__xludf.DUMMYFUNCTION("""COMPUTED_VALUE"""),8495.56)</f>
        <v>8495.56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IFERROR(__xludf.DUMMYFUNCTION("""COMPUTED_VALUE"""),8530.3)</f>
        <v>8530.3</v>
      </c>
      <c r="D263" s="2">
        <f>IFERROR(__xludf.DUMMYFUNCTION("""COMPUTED_VALUE"""),45673.66666666667)</f>
        <v>45673.66667</v>
      </c>
      <c r="E263" s="1">
        <f>IFERROR(__xludf.DUMMYFUNCTION("""COMPUTED_VALUE"""),8530.3)</f>
        <v>8530.3</v>
      </c>
      <c r="G263" s="2">
        <f>IFERROR(__xludf.DUMMYFUNCTION("""COMPUTED_VALUE"""),45673.66666666667)</f>
        <v>45673.66667</v>
      </c>
      <c r="H263" s="1">
        <f>IFERROR(__xludf.DUMMYFUNCTION("""COMPUTED_VALUE"""),8395.6)</f>
        <v>8395.6</v>
      </c>
      <c r="J263" s="2">
        <f>IFERROR(__xludf.DUMMYFUNCTION("""COMPUTED_VALUE"""),45673.66666666667)</f>
        <v>45673.66667</v>
      </c>
      <c r="K263" s="1">
        <f>IFERROR(__xludf.DUMMYFUNCTION("""COMPUTED_VALUE"""),8396.66)</f>
        <v>8396.66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IFERROR(__xludf.DUMMYFUNCTION("""COMPUTED_VALUE"""),8531.73)</f>
        <v>8531.73</v>
      </c>
      <c r="D264" s="2">
        <f>IFERROR(__xludf.DUMMYFUNCTION("""COMPUTED_VALUE"""),45674.66666666667)</f>
        <v>45674.66667</v>
      </c>
      <c r="E264" s="1">
        <f>IFERROR(__xludf.DUMMYFUNCTION("""COMPUTED_VALUE"""),8555.49)</f>
        <v>8555.49</v>
      </c>
      <c r="G264" s="2">
        <f>IFERROR(__xludf.DUMMYFUNCTION("""COMPUTED_VALUE"""),45674.66666666667)</f>
        <v>45674.66667</v>
      </c>
      <c r="H264" s="1">
        <f>IFERROR(__xludf.DUMMYFUNCTION("""COMPUTED_VALUE"""),8479.96)</f>
        <v>8479.96</v>
      </c>
      <c r="J264" s="2">
        <f>IFERROR(__xludf.DUMMYFUNCTION("""COMPUTED_VALUE"""),45674.66666666667)</f>
        <v>45674.66667</v>
      </c>
      <c r="K264" s="1">
        <f>IFERROR(__xludf.DUMMYFUNCTION("""COMPUTED_VALUE"""),8512.6)</f>
        <v>8512.6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IFERROR(__xludf.DUMMYFUNCTION("""COMPUTED_VALUE"""),8547.85)</f>
        <v>8547.85</v>
      </c>
      <c r="D265" s="2">
        <f>IFERROR(__xludf.DUMMYFUNCTION("""COMPUTED_VALUE"""),45678.66666666667)</f>
        <v>45678.66667</v>
      </c>
      <c r="E265" s="1">
        <f>IFERROR(__xludf.DUMMYFUNCTION("""COMPUTED_VALUE"""),8570.98)</f>
        <v>8570.98</v>
      </c>
      <c r="G265" s="2">
        <f>IFERROR(__xludf.DUMMYFUNCTION("""COMPUTED_VALUE"""),45678.66666666667)</f>
        <v>45678.66667</v>
      </c>
      <c r="H265" s="1">
        <f>IFERROR(__xludf.DUMMYFUNCTION("""COMPUTED_VALUE"""),8469.78)</f>
        <v>8469.78</v>
      </c>
      <c r="J265" s="2">
        <f>IFERROR(__xludf.DUMMYFUNCTION("""COMPUTED_VALUE"""),45678.66666666667)</f>
        <v>45678.66667</v>
      </c>
      <c r="K265" s="1">
        <f>IFERROR(__xludf.DUMMYFUNCTION("""COMPUTED_VALUE"""),8559.97)</f>
        <v>8559.97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IFERROR(__xludf.DUMMYFUNCTION("""COMPUTED_VALUE"""),8644.95)</f>
        <v>8644.95</v>
      </c>
      <c r="D266" s="2">
        <f>IFERROR(__xludf.DUMMYFUNCTION("""COMPUTED_VALUE"""),45679.66666666667)</f>
        <v>45679.66667</v>
      </c>
      <c r="E266" s="1">
        <f>IFERROR(__xludf.DUMMYFUNCTION("""COMPUTED_VALUE"""),8721.16)</f>
        <v>8721.16</v>
      </c>
      <c r="G266" s="2">
        <f>IFERROR(__xludf.DUMMYFUNCTION("""COMPUTED_VALUE"""),45679.66666666667)</f>
        <v>45679.66667</v>
      </c>
      <c r="H266" s="1">
        <f>IFERROR(__xludf.DUMMYFUNCTION("""COMPUTED_VALUE"""),8637.78)</f>
        <v>8637.78</v>
      </c>
      <c r="J266" s="2">
        <f>IFERROR(__xludf.DUMMYFUNCTION("""COMPUTED_VALUE"""),45679.66666666667)</f>
        <v>45679.66667</v>
      </c>
      <c r="K266" s="1">
        <f>IFERROR(__xludf.DUMMYFUNCTION("""COMPUTED_VALUE"""),8695.83)</f>
        <v>8695.83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IFERROR(__xludf.DUMMYFUNCTION("""COMPUTED_VALUE"""),8665.2)</f>
        <v>8665.2</v>
      </c>
      <c r="D267" s="2">
        <f>IFERROR(__xludf.DUMMYFUNCTION("""COMPUTED_VALUE"""),45680.66666666667)</f>
        <v>45680.66667</v>
      </c>
      <c r="E267" s="1">
        <f>IFERROR(__xludf.DUMMYFUNCTION("""COMPUTED_VALUE"""),8726.75)</f>
        <v>8726.75</v>
      </c>
      <c r="G267" s="2">
        <f>IFERROR(__xludf.DUMMYFUNCTION("""COMPUTED_VALUE"""),45680.66666666667)</f>
        <v>45680.66667</v>
      </c>
      <c r="H267" s="1">
        <f>IFERROR(__xludf.DUMMYFUNCTION("""COMPUTED_VALUE"""),8652.42)</f>
        <v>8652.42</v>
      </c>
      <c r="J267" s="2">
        <f>IFERROR(__xludf.DUMMYFUNCTION("""COMPUTED_VALUE"""),45680.66666666667)</f>
        <v>45680.66667</v>
      </c>
      <c r="K267" s="1">
        <f>IFERROR(__xludf.DUMMYFUNCTION("""COMPUTED_VALUE"""),8726.75)</f>
        <v>8726.75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IFERROR(__xludf.DUMMYFUNCTION("""COMPUTED_VALUE"""),8747.97)</f>
        <v>8747.97</v>
      </c>
      <c r="D268" s="2">
        <f>IFERROR(__xludf.DUMMYFUNCTION("""COMPUTED_VALUE"""),45681.66666666667)</f>
        <v>45681.66667</v>
      </c>
      <c r="E268" s="1">
        <f>IFERROR(__xludf.DUMMYFUNCTION("""COMPUTED_VALUE"""),8768.23)</f>
        <v>8768.23</v>
      </c>
      <c r="G268" s="2">
        <f>IFERROR(__xludf.DUMMYFUNCTION("""COMPUTED_VALUE"""),45681.66666666667)</f>
        <v>45681.66667</v>
      </c>
      <c r="H268" s="1">
        <f>IFERROR(__xludf.DUMMYFUNCTION("""COMPUTED_VALUE"""),8657.34)</f>
        <v>8657.34</v>
      </c>
      <c r="J268" s="2">
        <f>IFERROR(__xludf.DUMMYFUNCTION("""COMPUTED_VALUE"""),45681.66666666667)</f>
        <v>45681.66667</v>
      </c>
      <c r="K268" s="1">
        <f>IFERROR(__xludf.DUMMYFUNCTION("""COMPUTED_VALUE"""),8690.12)</f>
        <v>8690.12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IFERROR(__xludf.DUMMYFUNCTION("""COMPUTED_VALUE"""),8344.63)</f>
        <v>8344.63</v>
      </c>
      <c r="D269" s="2">
        <f>IFERROR(__xludf.DUMMYFUNCTION("""COMPUTED_VALUE"""),45684.66666666667)</f>
        <v>45684.66667</v>
      </c>
      <c r="E269" s="1">
        <f>IFERROR(__xludf.DUMMYFUNCTION("""COMPUTED_VALUE"""),8486.97)</f>
        <v>8486.97</v>
      </c>
      <c r="G269" s="2">
        <f>IFERROR(__xludf.DUMMYFUNCTION("""COMPUTED_VALUE"""),45684.66666666667)</f>
        <v>45684.66667</v>
      </c>
      <c r="H269" s="1">
        <f>IFERROR(__xludf.DUMMYFUNCTION("""COMPUTED_VALUE"""),8344.63)</f>
        <v>8344.63</v>
      </c>
      <c r="J269" s="2">
        <f>IFERROR(__xludf.DUMMYFUNCTION("""COMPUTED_VALUE"""),45684.66666666667)</f>
        <v>45684.66667</v>
      </c>
      <c r="K269" s="1">
        <f>IFERROR(__xludf.DUMMYFUNCTION("""COMPUTED_VALUE"""),8423.8)</f>
        <v>8423.8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IFERROR(__xludf.DUMMYFUNCTION("""COMPUTED_VALUE"""),8469.8)</f>
        <v>8469.8</v>
      </c>
      <c r="D270" s="2">
        <f>IFERROR(__xludf.DUMMYFUNCTION("""COMPUTED_VALUE"""),45685.66666666667)</f>
        <v>45685.66667</v>
      </c>
      <c r="E270" s="1">
        <f>IFERROR(__xludf.DUMMYFUNCTION("""COMPUTED_VALUE"""),8642.43)</f>
        <v>8642.43</v>
      </c>
      <c r="G270" s="2">
        <f>IFERROR(__xludf.DUMMYFUNCTION("""COMPUTED_VALUE"""),45685.66666666667)</f>
        <v>45685.66667</v>
      </c>
      <c r="H270" s="1">
        <f>IFERROR(__xludf.DUMMYFUNCTION("""COMPUTED_VALUE"""),8414.17)</f>
        <v>8414.17</v>
      </c>
      <c r="J270" s="2">
        <f>IFERROR(__xludf.DUMMYFUNCTION("""COMPUTED_VALUE"""),45685.66666666667)</f>
        <v>45685.66667</v>
      </c>
      <c r="K270" s="1">
        <f>IFERROR(__xludf.DUMMYFUNCTION("""COMPUTED_VALUE"""),8626.73)</f>
        <v>8626.73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IFERROR(__xludf.DUMMYFUNCTION("""COMPUTED_VALUE"""),8594.02)</f>
        <v>8594.02</v>
      </c>
      <c r="D271" s="2">
        <f>IFERROR(__xludf.DUMMYFUNCTION("""COMPUTED_VALUE"""),45686.66666666667)</f>
        <v>45686.66667</v>
      </c>
      <c r="E271" s="1">
        <f>IFERROR(__xludf.DUMMYFUNCTION("""COMPUTED_VALUE"""),8595.36)</f>
        <v>8595.36</v>
      </c>
      <c r="G271" s="2">
        <f>IFERROR(__xludf.DUMMYFUNCTION("""COMPUTED_VALUE"""),45686.66666666667)</f>
        <v>45686.66667</v>
      </c>
      <c r="H271" s="1">
        <f>IFERROR(__xludf.DUMMYFUNCTION("""COMPUTED_VALUE"""),8483.5)</f>
        <v>8483.5</v>
      </c>
      <c r="J271" s="2">
        <f>IFERROR(__xludf.DUMMYFUNCTION("""COMPUTED_VALUE"""),45686.66666666667)</f>
        <v>45686.66667</v>
      </c>
      <c r="K271" s="1">
        <f>IFERROR(__xludf.DUMMYFUNCTION("""COMPUTED_VALUE"""),8559.67)</f>
        <v>8559.67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IFERROR(__xludf.DUMMYFUNCTION("""COMPUTED_VALUE"""),8575.64)</f>
        <v>8575.64</v>
      </c>
      <c r="D272" s="2">
        <f>IFERROR(__xludf.DUMMYFUNCTION("""COMPUTED_VALUE"""),45687.66666666667)</f>
        <v>45687.66667</v>
      </c>
      <c r="E272" s="1">
        <f>IFERROR(__xludf.DUMMYFUNCTION("""COMPUTED_VALUE"""),8615.34)</f>
        <v>8615.34</v>
      </c>
      <c r="G272" s="2">
        <f>IFERROR(__xludf.DUMMYFUNCTION("""COMPUTED_VALUE"""),45687.66666666667)</f>
        <v>45687.66667</v>
      </c>
      <c r="H272" s="1">
        <f>IFERROR(__xludf.DUMMYFUNCTION("""COMPUTED_VALUE"""),8468.03)</f>
        <v>8468.03</v>
      </c>
      <c r="J272" s="2">
        <f>IFERROR(__xludf.DUMMYFUNCTION("""COMPUTED_VALUE"""),45687.66666666667)</f>
        <v>45687.66667</v>
      </c>
      <c r="K272" s="1">
        <f>IFERROR(__xludf.DUMMYFUNCTION("""COMPUTED_VALUE"""),8566.4)</f>
        <v>8566.4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IFERROR(__xludf.DUMMYFUNCTION("""COMPUTED_VALUE"""),8648.3)</f>
        <v>8648.3</v>
      </c>
      <c r="D273" s="2">
        <f>IFERROR(__xludf.DUMMYFUNCTION("""COMPUTED_VALUE"""),45688.66666666667)</f>
        <v>45688.66667</v>
      </c>
      <c r="E273" s="1">
        <f>IFERROR(__xludf.DUMMYFUNCTION("""COMPUTED_VALUE"""),8699.68)</f>
        <v>8699.68</v>
      </c>
      <c r="G273" s="2">
        <f>IFERROR(__xludf.DUMMYFUNCTION("""COMPUTED_VALUE"""),45688.66666666667)</f>
        <v>45688.66667</v>
      </c>
      <c r="H273" s="1">
        <f>IFERROR(__xludf.DUMMYFUNCTION("""COMPUTED_VALUE"""),8520.16)</f>
        <v>8520.16</v>
      </c>
      <c r="J273" s="2">
        <f>IFERROR(__xludf.DUMMYFUNCTION("""COMPUTED_VALUE"""),45688.66666666667)</f>
        <v>45688.66667</v>
      </c>
      <c r="K273" s="1">
        <f>IFERROR(__xludf.DUMMYFUNCTION("""COMPUTED_VALUE"""),8541.12)</f>
        <v>8541.12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IFERROR(__xludf.DUMMYFUNCTION("""COMPUTED_VALUE"""),8371.01)</f>
        <v>8371.01</v>
      </c>
      <c r="D274" s="2">
        <f>IFERROR(__xludf.DUMMYFUNCTION("""COMPUTED_VALUE"""),45691.66666666667)</f>
        <v>45691.66667</v>
      </c>
      <c r="E274" s="1">
        <f>IFERROR(__xludf.DUMMYFUNCTION("""COMPUTED_VALUE"""),8492.12)</f>
        <v>8492.12</v>
      </c>
      <c r="G274" s="2">
        <f>IFERROR(__xludf.DUMMYFUNCTION("""COMPUTED_VALUE"""),45691.66666666667)</f>
        <v>45691.66667</v>
      </c>
      <c r="H274" s="1">
        <f>IFERROR(__xludf.DUMMYFUNCTION("""COMPUTED_VALUE"""),8337.48)</f>
        <v>8337.48</v>
      </c>
      <c r="J274" s="2">
        <f>IFERROR(__xludf.DUMMYFUNCTION("""COMPUTED_VALUE"""),45691.66666666667)</f>
        <v>45691.66667</v>
      </c>
      <c r="K274" s="1">
        <f>IFERROR(__xludf.DUMMYFUNCTION("""COMPUTED_VALUE"""),8441.6)</f>
        <v>8441.6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IFERROR(__xludf.DUMMYFUNCTION("""COMPUTED_VALUE"""),8453.37)</f>
        <v>8453.37</v>
      </c>
      <c r="D275" s="2">
        <f>IFERROR(__xludf.DUMMYFUNCTION("""COMPUTED_VALUE"""),45692.66666666667)</f>
        <v>45692.66667</v>
      </c>
      <c r="E275" s="1">
        <f>IFERROR(__xludf.DUMMYFUNCTION("""COMPUTED_VALUE"""),8547.89)</f>
        <v>8547.89</v>
      </c>
      <c r="G275" s="2">
        <f>IFERROR(__xludf.DUMMYFUNCTION("""COMPUTED_VALUE"""),45692.66666666667)</f>
        <v>45692.66667</v>
      </c>
      <c r="H275" s="1">
        <f>IFERROR(__xludf.DUMMYFUNCTION("""COMPUTED_VALUE"""),8439.21)</f>
        <v>8439.21</v>
      </c>
      <c r="J275" s="2">
        <f>IFERROR(__xludf.DUMMYFUNCTION("""COMPUTED_VALUE"""),45692.66666666667)</f>
        <v>45692.66667</v>
      </c>
      <c r="K275" s="1">
        <f>IFERROR(__xludf.DUMMYFUNCTION("""COMPUTED_VALUE"""),8542.15)</f>
        <v>8542.15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IFERROR(__xludf.DUMMYFUNCTION("""COMPUTED_VALUE"""),8476.55)</f>
        <v>8476.55</v>
      </c>
      <c r="D276" s="2">
        <f>IFERROR(__xludf.DUMMYFUNCTION("""COMPUTED_VALUE"""),45693.66666666667)</f>
        <v>45693.66667</v>
      </c>
      <c r="E276" s="1">
        <f>IFERROR(__xludf.DUMMYFUNCTION("""COMPUTED_VALUE"""),8550.72)</f>
        <v>8550.72</v>
      </c>
      <c r="G276" s="2">
        <f>IFERROR(__xludf.DUMMYFUNCTION("""COMPUTED_VALUE"""),45693.66666666667)</f>
        <v>45693.66667</v>
      </c>
      <c r="H276" s="1">
        <f>IFERROR(__xludf.DUMMYFUNCTION("""COMPUTED_VALUE"""),8460.36)</f>
        <v>8460.36</v>
      </c>
      <c r="J276" s="2">
        <f>IFERROR(__xludf.DUMMYFUNCTION("""COMPUTED_VALUE"""),45693.66666666667)</f>
        <v>45693.66667</v>
      </c>
      <c r="K276" s="1">
        <f>IFERROR(__xludf.DUMMYFUNCTION("""COMPUTED_VALUE"""),8548.22)</f>
        <v>8548.22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IFERROR(__xludf.DUMMYFUNCTION("""COMPUTED_VALUE"""),8561.0)</f>
        <v>8561</v>
      </c>
      <c r="D277" s="2">
        <f>IFERROR(__xludf.DUMMYFUNCTION("""COMPUTED_VALUE"""),45694.66666666667)</f>
        <v>45694.66667</v>
      </c>
      <c r="E277" s="1">
        <f>IFERROR(__xludf.DUMMYFUNCTION("""COMPUTED_VALUE"""),8602.32)</f>
        <v>8602.32</v>
      </c>
      <c r="G277" s="2">
        <f>IFERROR(__xludf.DUMMYFUNCTION("""COMPUTED_VALUE"""),45694.66666666667)</f>
        <v>45694.66667</v>
      </c>
      <c r="H277" s="1">
        <f>IFERROR(__xludf.DUMMYFUNCTION("""COMPUTED_VALUE"""),8541.15)</f>
        <v>8541.15</v>
      </c>
      <c r="J277" s="2">
        <f>IFERROR(__xludf.DUMMYFUNCTION("""COMPUTED_VALUE"""),45694.66666666667)</f>
        <v>45694.66667</v>
      </c>
      <c r="K277" s="1">
        <f>IFERROR(__xludf.DUMMYFUNCTION("""COMPUTED_VALUE"""),8600.26)</f>
        <v>8600.26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IFERROR(__xludf.DUMMYFUNCTION("""COMPUTED_VALUE"""),8588.72)</f>
        <v>8588.72</v>
      </c>
      <c r="D278" s="2">
        <f>IFERROR(__xludf.DUMMYFUNCTION("""COMPUTED_VALUE"""),45695.66666666667)</f>
        <v>45695.66667</v>
      </c>
      <c r="E278" s="1">
        <f>IFERROR(__xludf.DUMMYFUNCTION("""COMPUTED_VALUE"""),8629.52)</f>
        <v>8629.52</v>
      </c>
      <c r="G278" s="2">
        <f>IFERROR(__xludf.DUMMYFUNCTION("""COMPUTED_VALUE"""),45695.66666666667)</f>
        <v>45695.66667</v>
      </c>
      <c r="H278" s="1">
        <f>IFERROR(__xludf.DUMMYFUNCTION("""COMPUTED_VALUE"""),8470.6)</f>
        <v>8470.6</v>
      </c>
      <c r="J278" s="2">
        <f>IFERROR(__xludf.DUMMYFUNCTION("""COMPUTED_VALUE"""),45695.66666666667)</f>
        <v>45695.66667</v>
      </c>
      <c r="K278" s="1">
        <f>IFERROR(__xludf.DUMMYFUNCTION("""COMPUTED_VALUE"""),8484.57)</f>
        <v>8484.57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IFERROR(__xludf.DUMMYFUNCTION("""COMPUTED_VALUE"""),8536.7)</f>
        <v>8536.7</v>
      </c>
      <c r="D279" s="2">
        <f>IFERROR(__xludf.DUMMYFUNCTION("""COMPUTED_VALUE"""),45698.66666666667)</f>
        <v>45698.66667</v>
      </c>
      <c r="E279" s="1">
        <f>IFERROR(__xludf.DUMMYFUNCTION("""COMPUTED_VALUE"""),8596.53)</f>
        <v>8596.53</v>
      </c>
      <c r="G279" s="2">
        <f>IFERROR(__xludf.DUMMYFUNCTION("""COMPUTED_VALUE"""),45698.66666666667)</f>
        <v>45698.66667</v>
      </c>
      <c r="H279" s="1">
        <f>IFERROR(__xludf.DUMMYFUNCTION("""COMPUTED_VALUE"""),8532.88)</f>
        <v>8532.88</v>
      </c>
      <c r="J279" s="2">
        <f>IFERROR(__xludf.DUMMYFUNCTION("""COMPUTED_VALUE"""),45698.66666666667)</f>
        <v>45698.66667</v>
      </c>
      <c r="K279" s="1">
        <f>IFERROR(__xludf.DUMMYFUNCTION("""COMPUTED_VALUE"""),8566.03)</f>
        <v>8566.03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IFERROR(__xludf.DUMMYFUNCTION("""COMPUTED_VALUE"""),8521.78)</f>
        <v>8521.78</v>
      </c>
      <c r="D280" s="2">
        <f>IFERROR(__xludf.DUMMYFUNCTION("""COMPUTED_VALUE"""),45699.66666666667)</f>
        <v>45699.66667</v>
      </c>
      <c r="E280" s="1">
        <f>IFERROR(__xludf.DUMMYFUNCTION("""COMPUTED_VALUE"""),8583.89)</f>
        <v>8583.89</v>
      </c>
      <c r="G280" s="2">
        <f>IFERROR(__xludf.DUMMYFUNCTION("""COMPUTED_VALUE"""),45699.66666666667)</f>
        <v>45699.66667</v>
      </c>
      <c r="H280" s="1">
        <f>IFERROR(__xludf.DUMMYFUNCTION("""COMPUTED_VALUE"""),8517.93)</f>
        <v>8517.93</v>
      </c>
      <c r="J280" s="2">
        <f>IFERROR(__xludf.DUMMYFUNCTION("""COMPUTED_VALUE"""),45699.66666666667)</f>
        <v>45699.66667</v>
      </c>
      <c r="K280" s="1">
        <f>IFERROR(__xludf.DUMMYFUNCTION("""COMPUTED_VALUE"""),8551.2)</f>
        <v>8551.2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IFERROR(__xludf.DUMMYFUNCTION("""COMPUTED_VALUE"""),8463.07)</f>
        <v>8463.07</v>
      </c>
      <c r="D281" s="2">
        <f>IFERROR(__xludf.DUMMYFUNCTION("""COMPUTED_VALUE"""),45700.66666666667)</f>
        <v>45700.66667</v>
      </c>
      <c r="E281" s="1">
        <f>IFERROR(__xludf.DUMMYFUNCTION("""COMPUTED_VALUE"""),8561.56)</f>
        <v>8561.56</v>
      </c>
      <c r="G281" s="2">
        <f>IFERROR(__xludf.DUMMYFUNCTION("""COMPUTED_VALUE"""),45700.66666666667)</f>
        <v>45700.66667</v>
      </c>
      <c r="H281" s="1">
        <f>IFERROR(__xludf.DUMMYFUNCTION("""COMPUTED_VALUE"""),8449.97)</f>
        <v>8449.97</v>
      </c>
      <c r="J281" s="2">
        <f>IFERROR(__xludf.DUMMYFUNCTION("""COMPUTED_VALUE"""),45700.66666666667)</f>
        <v>45700.66667</v>
      </c>
      <c r="K281" s="1">
        <f>IFERROR(__xludf.DUMMYFUNCTION("""COMPUTED_VALUE"""),8544.49)</f>
        <v>8544.49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IFERROR(__xludf.DUMMYFUNCTION("""COMPUTED_VALUE"""),8553.72)</f>
        <v>8553.72</v>
      </c>
      <c r="D282" s="2">
        <f>IFERROR(__xludf.DUMMYFUNCTION("""COMPUTED_VALUE"""),45701.66666666667)</f>
        <v>45701.66667</v>
      </c>
      <c r="E282" s="1">
        <f>IFERROR(__xludf.DUMMYFUNCTION("""COMPUTED_VALUE"""),8662.34)</f>
        <v>8662.34</v>
      </c>
      <c r="G282" s="2">
        <f>IFERROR(__xludf.DUMMYFUNCTION("""COMPUTED_VALUE"""),45701.66666666667)</f>
        <v>45701.66667</v>
      </c>
      <c r="H282" s="1">
        <f>IFERROR(__xludf.DUMMYFUNCTION("""COMPUTED_VALUE"""),8531.55)</f>
        <v>8531.55</v>
      </c>
      <c r="J282" s="2">
        <f>IFERROR(__xludf.DUMMYFUNCTION("""COMPUTED_VALUE"""),45701.66666666667)</f>
        <v>45701.66667</v>
      </c>
      <c r="K282" s="1">
        <f>IFERROR(__xludf.DUMMYFUNCTION("""COMPUTED_VALUE"""),8659.26)</f>
        <v>8659.26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IFERROR(__xludf.DUMMYFUNCTION("""COMPUTED_VALUE"""),8652.76)</f>
        <v>8652.76</v>
      </c>
      <c r="D283" s="2">
        <f>IFERROR(__xludf.DUMMYFUNCTION("""COMPUTED_VALUE"""),45702.66666666667)</f>
        <v>45702.66667</v>
      </c>
      <c r="E283" s="1">
        <f>IFERROR(__xludf.DUMMYFUNCTION("""COMPUTED_VALUE"""),8686.53)</f>
        <v>8686.53</v>
      </c>
      <c r="G283" s="2">
        <f>IFERROR(__xludf.DUMMYFUNCTION("""COMPUTED_VALUE"""),45702.66666666667)</f>
        <v>45702.66667</v>
      </c>
      <c r="H283" s="1">
        <f>IFERROR(__xludf.DUMMYFUNCTION("""COMPUTED_VALUE"""),8642.01)</f>
        <v>8642.01</v>
      </c>
      <c r="J283" s="2">
        <f>IFERROR(__xludf.DUMMYFUNCTION("""COMPUTED_VALUE"""),45702.66666666667)</f>
        <v>45702.66667</v>
      </c>
      <c r="K283" s="1">
        <f>IFERROR(__xludf.DUMMYFUNCTION("""COMPUTED_VALUE"""),8676.5)</f>
        <v>8676.5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IFERROR(__xludf.DUMMYFUNCTION("""COMPUTED_VALUE"""),8696.4)</f>
        <v>8696.4</v>
      </c>
      <c r="D284" s="2">
        <f>IFERROR(__xludf.DUMMYFUNCTION("""COMPUTED_VALUE"""),45706.66666666667)</f>
        <v>45706.66667</v>
      </c>
      <c r="E284" s="1">
        <f>IFERROR(__xludf.DUMMYFUNCTION("""COMPUTED_VALUE"""),8706.51)</f>
        <v>8706.51</v>
      </c>
      <c r="G284" s="2">
        <f>IFERROR(__xludf.DUMMYFUNCTION("""COMPUTED_VALUE"""),45706.66666666667)</f>
        <v>45706.66667</v>
      </c>
      <c r="H284" s="1">
        <f>IFERROR(__xludf.DUMMYFUNCTION("""COMPUTED_VALUE"""),8599.39)</f>
        <v>8599.39</v>
      </c>
      <c r="J284" s="2">
        <f>IFERROR(__xludf.DUMMYFUNCTION("""COMPUTED_VALUE"""),45706.66666666667)</f>
        <v>45706.66667</v>
      </c>
      <c r="K284" s="1">
        <f>IFERROR(__xludf.DUMMYFUNCTION("""COMPUTED_VALUE"""),8657.15)</f>
        <v>8657.15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IFERROR(__xludf.DUMMYFUNCTION("""COMPUTED_VALUE"""),8641.46)</f>
        <v>8641.46</v>
      </c>
      <c r="D285" s="2">
        <f>IFERROR(__xludf.DUMMYFUNCTION("""COMPUTED_VALUE"""),45707.66666666667)</f>
        <v>45707.66667</v>
      </c>
      <c r="E285" s="1">
        <f>IFERROR(__xludf.DUMMYFUNCTION("""COMPUTED_VALUE"""),8682.55)</f>
        <v>8682.55</v>
      </c>
      <c r="G285" s="2">
        <f>IFERROR(__xludf.DUMMYFUNCTION("""COMPUTED_VALUE"""),45707.66666666667)</f>
        <v>45707.66667</v>
      </c>
      <c r="H285" s="1">
        <f>IFERROR(__xludf.DUMMYFUNCTION("""COMPUTED_VALUE"""),8605.93)</f>
        <v>8605.93</v>
      </c>
      <c r="J285" s="2">
        <f>IFERROR(__xludf.DUMMYFUNCTION("""COMPUTED_VALUE"""),45707.66666666667)</f>
        <v>45707.66667</v>
      </c>
      <c r="K285" s="1">
        <f>IFERROR(__xludf.DUMMYFUNCTION("""COMPUTED_VALUE"""),8677.64)</f>
        <v>8677.64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IFERROR(__xludf.DUMMYFUNCTION("""COMPUTED_VALUE"""),8667.21)</f>
        <v>8667.21</v>
      </c>
      <c r="D286" s="2">
        <f>IFERROR(__xludf.DUMMYFUNCTION("""COMPUTED_VALUE"""),45708.66666666667)</f>
        <v>45708.66667</v>
      </c>
      <c r="E286" s="1">
        <f>IFERROR(__xludf.DUMMYFUNCTION("""COMPUTED_VALUE"""),8683.23)</f>
        <v>8683.23</v>
      </c>
      <c r="G286" s="2">
        <f>IFERROR(__xludf.DUMMYFUNCTION("""COMPUTED_VALUE"""),45708.66666666667)</f>
        <v>45708.66667</v>
      </c>
      <c r="H286" s="1">
        <f>IFERROR(__xludf.DUMMYFUNCTION("""COMPUTED_VALUE"""),8583.61)</f>
        <v>8583.61</v>
      </c>
      <c r="J286" s="2">
        <f>IFERROR(__xludf.DUMMYFUNCTION("""COMPUTED_VALUE"""),45708.66666666667)</f>
        <v>45708.66667</v>
      </c>
      <c r="K286" s="1">
        <f>IFERROR(__xludf.DUMMYFUNCTION("""COMPUTED_VALUE"""),8643.6)</f>
        <v>8643.6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IFERROR(__xludf.DUMMYFUNCTION("""COMPUTED_VALUE"""),8630.15)</f>
        <v>8630.15</v>
      </c>
      <c r="D287" s="2">
        <f>IFERROR(__xludf.DUMMYFUNCTION("""COMPUTED_VALUE"""),45709.66666666667)</f>
        <v>45709.66667</v>
      </c>
      <c r="E287" s="1">
        <f>IFERROR(__xludf.DUMMYFUNCTION("""COMPUTED_VALUE"""),8648.65)</f>
        <v>8648.65</v>
      </c>
      <c r="G287" s="2">
        <f>IFERROR(__xludf.DUMMYFUNCTION("""COMPUTED_VALUE"""),45709.66666666667)</f>
        <v>45709.66667</v>
      </c>
      <c r="H287" s="1">
        <f>IFERROR(__xludf.DUMMYFUNCTION("""COMPUTED_VALUE"""),8444.33)</f>
        <v>8444.33</v>
      </c>
      <c r="J287" s="2">
        <f>IFERROR(__xludf.DUMMYFUNCTION("""COMPUTED_VALUE"""),45709.66666666667)</f>
        <v>45709.66667</v>
      </c>
      <c r="K287" s="1">
        <f>IFERROR(__xludf.DUMMYFUNCTION("""COMPUTED_VALUE"""),8452.13)</f>
        <v>8452.13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IFERROR(__xludf.DUMMYFUNCTION("""COMPUTED_VALUE"""),8488.33)</f>
        <v>8488.33</v>
      </c>
      <c r="D288" s="2">
        <f>IFERROR(__xludf.DUMMYFUNCTION("""COMPUTED_VALUE"""),45712.66666666667)</f>
        <v>45712.66667</v>
      </c>
      <c r="E288" s="1">
        <f>IFERROR(__xludf.DUMMYFUNCTION("""COMPUTED_VALUE"""),8518.36)</f>
        <v>8518.36</v>
      </c>
      <c r="G288" s="2">
        <f>IFERROR(__xludf.DUMMYFUNCTION("""COMPUTED_VALUE"""),45712.66666666667)</f>
        <v>45712.66667</v>
      </c>
      <c r="H288" s="1">
        <f>IFERROR(__xludf.DUMMYFUNCTION("""COMPUTED_VALUE"""),8359.38)</f>
        <v>8359.38</v>
      </c>
      <c r="J288" s="2">
        <f>IFERROR(__xludf.DUMMYFUNCTION("""COMPUTED_VALUE"""),45712.66666666667)</f>
        <v>45712.66667</v>
      </c>
      <c r="K288" s="1">
        <f>IFERROR(__xludf.DUMMYFUNCTION("""COMPUTED_VALUE"""),8363.75)</f>
        <v>8363.75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IFERROR(__xludf.DUMMYFUNCTION("""COMPUTED_VALUE"""),8344.64)</f>
        <v>8344.64</v>
      </c>
      <c r="D289" s="2">
        <f>IFERROR(__xludf.DUMMYFUNCTION("""COMPUTED_VALUE"""),45713.66666666667)</f>
        <v>45713.66667</v>
      </c>
      <c r="E289" s="1">
        <f>IFERROR(__xludf.DUMMYFUNCTION("""COMPUTED_VALUE"""),8352.92)</f>
        <v>8352.92</v>
      </c>
      <c r="G289" s="2">
        <f>IFERROR(__xludf.DUMMYFUNCTION("""COMPUTED_VALUE"""),45713.66666666667)</f>
        <v>45713.66667</v>
      </c>
      <c r="H289" s="1">
        <f>IFERROR(__xludf.DUMMYFUNCTION("""COMPUTED_VALUE"""),8192.25)</f>
        <v>8192.25</v>
      </c>
      <c r="J289" s="2">
        <f>IFERROR(__xludf.DUMMYFUNCTION("""COMPUTED_VALUE"""),45713.66666666667)</f>
        <v>45713.66667</v>
      </c>
      <c r="K289" s="1">
        <f>IFERROR(__xludf.DUMMYFUNCTION("""COMPUTED_VALUE"""),8269.88)</f>
        <v>8269.88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IFERROR(__xludf.DUMMYFUNCTION("""COMPUTED_VALUE"""),8307.15)</f>
        <v>8307.15</v>
      </c>
      <c r="D290" s="2">
        <f>IFERROR(__xludf.DUMMYFUNCTION("""COMPUTED_VALUE"""),45714.66666666667)</f>
        <v>45714.66667</v>
      </c>
      <c r="E290" s="1">
        <f>IFERROR(__xludf.DUMMYFUNCTION("""COMPUTED_VALUE"""),8385.84)</f>
        <v>8385.84</v>
      </c>
      <c r="G290" s="2">
        <f>IFERROR(__xludf.DUMMYFUNCTION("""COMPUTED_VALUE"""),45714.66666666667)</f>
        <v>45714.66667</v>
      </c>
      <c r="H290" s="1">
        <f>IFERROR(__xludf.DUMMYFUNCTION("""COMPUTED_VALUE"""),8244.55)</f>
        <v>8244.55</v>
      </c>
      <c r="J290" s="2">
        <f>IFERROR(__xludf.DUMMYFUNCTION("""COMPUTED_VALUE"""),45714.66666666667)</f>
        <v>45714.66667</v>
      </c>
      <c r="K290" s="1">
        <f>IFERROR(__xludf.DUMMYFUNCTION("""COMPUTED_VALUE"""),8296.92)</f>
        <v>8296.92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IFERROR(__xludf.DUMMYFUNCTION("""COMPUTED_VALUE"""),8362.57)</f>
        <v>8362.57</v>
      </c>
      <c r="D291" s="2">
        <f>IFERROR(__xludf.DUMMYFUNCTION("""COMPUTED_VALUE"""),45715.66666666667)</f>
        <v>45715.66667</v>
      </c>
      <c r="E291" s="1">
        <f>IFERROR(__xludf.DUMMYFUNCTION("""COMPUTED_VALUE"""),8373.37)</f>
        <v>8373.37</v>
      </c>
      <c r="G291" s="2">
        <f>IFERROR(__xludf.DUMMYFUNCTION("""COMPUTED_VALUE"""),45715.66666666667)</f>
        <v>45715.66667</v>
      </c>
      <c r="H291" s="1">
        <f>IFERROR(__xludf.DUMMYFUNCTION("""COMPUTED_VALUE"""),8061.83)</f>
        <v>8061.83</v>
      </c>
      <c r="J291" s="2">
        <f>IFERROR(__xludf.DUMMYFUNCTION("""COMPUTED_VALUE"""),45715.66666666667)</f>
        <v>45715.66667</v>
      </c>
      <c r="K291" s="1">
        <f>IFERROR(__xludf.DUMMYFUNCTION("""COMPUTED_VALUE"""),8065.22)</f>
        <v>8065.22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IFERROR(__xludf.DUMMYFUNCTION("""COMPUTED_VALUE"""),8043.5)</f>
        <v>8043.5</v>
      </c>
      <c r="D292" s="2">
        <f>IFERROR(__xludf.DUMMYFUNCTION("""COMPUTED_VALUE"""),45716.66666666667)</f>
        <v>45716.66667</v>
      </c>
      <c r="E292" s="1">
        <f>IFERROR(__xludf.DUMMYFUNCTION("""COMPUTED_VALUE"""),8219.61)</f>
        <v>8219.61</v>
      </c>
      <c r="G292" s="2">
        <f>IFERROR(__xludf.DUMMYFUNCTION("""COMPUTED_VALUE"""),45716.66666666667)</f>
        <v>45716.66667</v>
      </c>
      <c r="H292" s="1">
        <f>IFERROR(__xludf.DUMMYFUNCTION("""COMPUTED_VALUE"""),7991.36)</f>
        <v>7991.36</v>
      </c>
      <c r="J292" s="2">
        <f>IFERROR(__xludf.DUMMYFUNCTION("""COMPUTED_VALUE"""),45716.66666666667)</f>
        <v>45716.66667</v>
      </c>
      <c r="K292" s="1">
        <f>IFERROR(__xludf.DUMMYFUNCTION("""COMPUTED_VALUE"""),8211.96)</f>
        <v>8211.96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IFERROR(__xludf.DUMMYFUNCTION("""COMPUTED_VALUE"""),8233.49)</f>
        <v>8233.49</v>
      </c>
      <c r="D293" s="2">
        <f>IFERROR(__xludf.DUMMYFUNCTION("""COMPUTED_VALUE"""),45719.66666666667)</f>
        <v>45719.66667</v>
      </c>
      <c r="E293" s="1">
        <f>IFERROR(__xludf.DUMMYFUNCTION("""COMPUTED_VALUE"""),8259.05)</f>
        <v>8259.05</v>
      </c>
      <c r="G293" s="2">
        <f>IFERROR(__xludf.DUMMYFUNCTION("""COMPUTED_VALUE"""),45719.66666666667)</f>
        <v>45719.66667</v>
      </c>
      <c r="H293" s="1">
        <f>IFERROR(__xludf.DUMMYFUNCTION("""COMPUTED_VALUE"""),7931.8)</f>
        <v>7931.8</v>
      </c>
      <c r="J293" s="2">
        <f>IFERROR(__xludf.DUMMYFUNCTION("""COMPUTED_VALUE"""),45719.66666666667)</f>
        <v>45719.66667</v>
      </c>
      <c r="K293" s="1">
        <f>IFERROR(__xludf.DUMMYFUNCTION("""COMPUTED_VALUE"""),7993.17)</f>
        <v>7993.17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IFERROR(__xludf.DUMMYFUNCTION("""COMPUTED_VALUE"""),7899.4)</f>
        <v>7899.4</v>
      </c>
      <c r="D294" s="2">
        <f>IFERROR(__xludf.DUMMYFUNCTION("""COMPUTED_VALUE"""),45720.66666666667)</f>
        <v>45720.66667</v>
      </c>
      <c r="E294" s="1">
        <f>IFERROR(__xludf.DUMMYFUNCTION("""COMPUTED_VALUE"""),8086.67)</f>
        <v>8086.67</v>
      </c>
      <c r="G294" s="2">
        <f>IFERROR(__xludf.DUMMYFUNCTION("""COMPUTED_VALUE"""),45720.66666666667)</f>
        <v>45720.66667</v>
      </c>
      <c r="H294" s="1">
        <f>IFERROR(__xludf.DUMMYFUNCTION("""COMPUTED_VALUE"""),7817.42)</f>
        <v>7817.42</v>
      </c>
      <c r="J294" s="2">
        <f>IFERROR(__xludf.DUMMYFUNCTION("""COMPUTED_VALUE"""),45720.66666666667)</f>
        <v>45720.66667</v>
      </c>
      <c r="K294" s="1">
        <f>IFERROR(__xludf.DUMMYFUNCTION("""COMPUTED_VALUE"""),7956.91)</f>
        <v>7956.91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IFERROR(__xludf.DUMMYFUNCTION("""COMPUTED_VALUE"""),7966.49)</f>
        <v>7966.49</v>
      </c>
      <c r="D295" s="2">
        <f>IFERROR(__xludf.DUMMYFUNCTION("""COMPUTED_VALUE"""),45721.66666666667)</f>
        <v>45721.66667</v>
      </c>
      <c r="E295" s="1">
        <f>IFERROR(__xludf.DUMMYFUNCTION("""COMPUTED_VALUE"""),8100.41)</f>
        <v>8100.41</v>
      </c>
      <c r="G295" s="2">
        <f>IFERROR(__xludf.DUMMYFUNCTION("""COMPUTED_VALUE"""),45721.66666666667)</f>
        <v>45721.66667</v>
      </c>
      <c r="H295" s="1">
        <f>IFERROR(__xludf.DUMMYFUNCTION("""COMPUTED_VALUE"""),7899.7)</f>
        <v>7899.7</v>
      </c>
      <c r="J295" s="2">
        <f>IFERROR(__xludf.DUMMYFUNCTION("""COMPUTED_VALUE"""),45721.66666666667)</f>
        <v>45721.66667</v>
      </c>
      <c r="K295" s="1">
        <f>IFERROR(__xludf.DUMMYFUNCTION("""COMPUTED_VALUE"""),8074.16)</f>
        <v>8074.16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IFERROR(__xludf.DUMMYFUNCTION("""COMPUTED_VALUE"""),7927.88)</f>
        <v>7927.88</v>
      </c>
      <c r="D296" s="2">
        <f>IFERROR(__xludf.DUMMYFUNCTION("""COMPUTED_VALUE"""),45722.66666666667)</f>
        <v>45722.66667</v>
      </c>
      <c r="E296" s="1">
        <f>IFERROR(__xludf.DUMMYFUNCTION("""COMPUTED_VALUE"""),8030.43)</f>
        <v>8030.43</v>
      </c>
      <c r="G296" s="2">
        <f>IFERROR(__xludf.DUMMYFUNCTION("""COMPUTED_VALUE"""),45722.66666666667)</f>
        <v>45722.66667</v>
      </c>
      <c r="H296" s="1">
        <f>IFERROR(__xludf.DUMMYFUNCTION("""COMPUTED_VALUE"""),7825.76)</f>
        <v>7825.76</v>
      </c>
      <c r="J296" s="2">
        <f>IFERROR(__xludf.DUMMYFUNCTION("""COMPUTED_VALUE"""),45722.66666666667)</f>
        <v>45722.66667</v>
      </c>
      <c r="K296" s="1">
        <f>IFERROR(__xludf.DUMMYFUNCTION("""COMPUTED_VALUE"""),7870.08)</f>
        <v>7870.08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IFERROR(__xludf.DUMMYFUNCTION("""COMPUTED_VALUE"""),7844.23)</f>
        <v>7844.23</v>
      </c>
      <c r="D297" s="2">
        <f>IFERROR(__xludf.DUMMYFUNCTION("""COMPUTED_VALUE"""),45723.66666666667)</f>
        <v>45723.66667</v>
      </c>
      <c r="E297" s="1">
        <f>IFERROR(__xludf.DUMMYFUNCTION("""COMPUTED_VALUE"""),7933.71)</f>
        <v>7933.71</v>
      </c>
      <c r="G297" s="2">
        <f>IFERROR(__xludf.DUMMYFUNCTION("""COMPUTED_VALUE"""),45723.66666666667)</f>
        <v>45723.66667</v>
      </c>
      <c r="H297" s="1">
        <f>IFERROR(__xludf.DUMMYFUNCTION("""COMPUTED_VALUE"""),7718.65)</f>
        <v>7718.65</v>
      </c>
      <c r="J297" s="2">
        <f>IFERROR(__xludf.DUMMYFUNCTION("""COMPUTED_VALUE"""),45723.66666666667)</f>
        <v>45723.66667</v>
      </c>
      <c r="K297" s="1">
        <f>IFERROR(__xludf.DUMMYFUNCTION("""COMPUTED_VALUE"""),7899.43)</f>
        <v>7899.43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IFERROR(__xludf.DUMMYFUNCTION("""COMPUTED_VALUE"""),7741.71)</f>
        <v>7741.71</v>
      </c>
      <c r="D298" s="2">
        <f>IFERROR(__xludf.DUMMYFUNCTION("""COMPUTED_VALUE"""),45726.66666666667)</f>
        <v>45726.66667</v>
      </c>
      <c r="E298" s="1">
        <f>IFERROR(__xludf.DUMMYFUNCTION("""COMPUTED_VALUE"""),7741.71)</f>
        <v>7741.71</v>
      </c>
      <c r="G298" s="2">
        <f>IFERROR(__xludf.DUMMYFUNCTION("""COMPUTED_VALUE"""),45726.66666666667)</f>
        <v>45726.66667</v>
      </c>
      <c r="H298" s="1">
        <f>IFERROR(__xludf.DUMMYFUNCTION("""COMPUTED_VALUE"""),7495.36)</f>
        <v>7495.36</v>
      </c>
      <c r="J298" s="2">
        <f>IFERROR(__xludf.DUMMYFUNCTION("""COMPUTED_VALUE"""),45726.66666666667)</f>
        <v>45726.66667</v>
      </c>
      <c r="K298" s="1">
        <f>IFERROR(__xludf.DUMMYFUNCTION("""COMPUTED_VALUE"""),7574.48)</f>
        <v>7574.48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IFERROR(__xludf.DUMMYFUNCTION("""COMPUTED_VALUE"""),7550.1)</f>
        <v>7550.1</v>
      </c>
      <c r="D299" s="2">
        <f>IFERROR(__xludf.DUMMYFUNCTION("""COMPUTED_VALUE"""),45727.66666666667)</f>
        <v>45727.66667</v>
      </c>
      <c r="E299" s="1">
        <f>IFERROR(__xludf.DUMMYFUNCTION("""COMPUTED_VALUE"""),7672.0)</f>
        <v>7672</v>
      </c>
      <c r="G299" s="2">
        <f>IFERROR(__xludf.DUMMYFUNCTION("""COMPUTED_VALUE"""),45727.66666666667)</f>
        <v>45727.66667</v>
      </c>
      <c r="H299" s="1">
        <f>IFERROR(__xludf.DUMMYFUNCTION("""COMPUTED_VALUE"""),7476.74)</f>
        <v>7476.74</v>
      </c>
      <c r="J299" s="2">
        <f>IFERROR(__xludf.DUMMYFUNCTION("""COMPUTED_VALUE"""),45727.66666666667)</f>
        <v>45727.66667</v>
      </c>
      <c r="K299" s="1">
        <f>IFERROR(__xludf.DUMMYFUNCTION("""COMPUTED_VALUE"""),7562.75)</f>
        <v>7562.75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IFERROR(__xludf.DUMMYFUNCTION("""COMPUTED_VALUE"""),7688.01)</f>
        <v>7688.01</v>
      </c>
      <c r="D300" s="2">
        <f>IFERROR(__xludf.DUMMYFUNCTION("""COMPUTED_VALUE"""),45728.66666666667)</f>
        <v>45728.66667</v>
      </c>
      <c r="E300" s="1">
        <f>IFERROR(__xludf.DUMMYFUNCTION("""COMPUTED_VALUE"""),7732.49)</f>
        <v>7732.49</v>
      </c>
      <c r="G300" s="2">
        <f>IFERROR(__xludf.DUMMYFUNCTION("""COMPUTED_VALUE"""),45728.66666666667)</f>
        <v>45728.66667</v>
      </c>
      <c r="H300" s="1">
        <f>IFERROR(__xludf.DUMMYFUNCTION("""COMPUTED_VALUE"""),7571.42)</f>
        <v>7571.42</v>
      </c>
      <c r="J300" s="2">
        <f>IFERROR(__xludf.DUMMYFUNCTION("""COMPUTED_VALUE"""),45728.66666666667)</f>
        <v>45728.66667</v>
      </c>
      <c r="K300" s="1">
        <f>IFERROR(__xludf.DUMMYFUNCTION("""COMPUTED_VALUE"""),7669.29)</f>
        <v>7669.29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IFERROR(__xludf.DUMMYFUNCTION("""COMPUTED_VALUE"""),7646.29)</f>
        <v>7646.29</v>
      </c>
      <c r="D301" s="2">
        <f>IFERROR(__xludf.DUMMYFUNCTION("""COMPUTED_VALUE"""),45729.66666666667)</f>
        <v>45729.66667</v>
      </c>
      <c r="E301" s="1">
        <f>IFERROR(__xludf.DUMMYFUNCTION("""COMPUTED_VALUE"""),7647.15)</f>
        <v>7647.15</v>
      </c>
      <c r="G301" s="2">
        <f>IFERROR(__xludf.DUMMYFUNCTION("""COMPUTED_VALUE"""),45729.66666666667)</f>
        <v>45729.66667</v>
      </c>
      <c r="H301" s="1">
        <f>IFERROR(__xludf.DUMMYFUNCTION("""COMPUTED_VALUE"""),7484.07)</f>
        <v>7484.07</v>
      </c>
      <c r="J301" s="2">
        <f>IFERROR(__xludf.DUMMYFUNCTION("""COMPUTED_VALUE"""),45729.66666666667)</f>
        <v>45729.66667</v>
      </c>
      <c r="K301" s="1">
        <f>IFERROR(__xludf.DUMMYFUNCTION("""COMPUTED_VALUE"""),7508.9)</f>
        <v>7508.9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IFERROR(__xludf.DUMMYFUNCTION("""COMPUTED_VALUE"""),7587.57)</f>
        <v>7587.57</v>
      </c>
      <c r="D302" s="2">
        <f>IFERROR(__xludf.DUMMYFUNCTION("""COMPUTED_VALUE"""),45730.66666666667)</f>
        <v>45730.66667</v>
      </c>
      <c r="E302" s="1">
        <f>IFERROR(__xludf.DUMMYFUNCTION("""COMPUTED_VALUE"""),7707.92)</f>
        <v>7707.92</v>
      </c>
      <c r="G302" s="2">
        <f>IFERROR(__xludf.DUMMYFUNCTION("""COMPUTED_VALUE"""),45730.66666666667)</f>
        <v>45730.66667</v>
      </c>
      <c r="H302" s="1">
        <f>IFERROR(__xludf.DUMMYFUNCTION("""COMPUTED_VALUE"""),7578.19)</f>
        <v>7578.19</v>
      </c>
      <c r="J302" s="2">
        <f>IFERROR(__xludf.DUMMYFUNCTION("""COMPUTED_VALUE"""),45730.66666666667)</f>
        <v>45730.66667</v>
      </c>
      <c r="K302" s="1">
        <f>IFERROR(__xludf.DUMMYFUNCTION("""COMPUTED_VALUE"""),7699.78)</f>
        <v>7699.78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IFERROR(__xludf.DUMMYFUNCTION("""COMPUTED_VALUE"""),7685.15)</f>
        <v>7685.15</v>
      </c>
      <c r="D303" s="2">
        <f>IFERROR(__xludf.DUMMYFUNCTION("""COMPUTED_VALUE"""),45733.66666666667)</f>
        <v>45733.66667</v>
      </c>
      <c r="E303" s="1">
        <f>IFERROR(__xludf.DUMMYFUNCTION("""COMPUTED_VALUE"""),7749.63)</f>
        <v>7749.63</v>
      </c>
      <c r="G303" s="2">
        <f>IFERROR(__xludf.DUMMYFUNCTION("""COMPUTED_VALUE"""),45733.66666666667)</f>
        <v>45733.66667</v>
      </c>
      <c r="H303" s="1">
        <f>IFERROR(__xludf.DUMMYFUNCTION("""COMPUTED_VALUE"""),7629.55)</f>
        <v>7629.55</v>
      </c>
      <c r="J303" s="2">
        <f>IFERROR(__xludf.DUMMYFUNCTION("""COMPUTED_VALUE"""),45733.66666666667)</f>
        <v>45733.66667</v>
      </c>
      <c r="K303" s="1">
        <f>IFERROR(__xludf.DUMMYFUNCTION("""COMPUTED_VALUE"""),7697.13)</f>
        <v>7697.13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IFERROR(__xludf.DUMMYFUNCTION("""COMPUTED_VALUE"""),7642.13)</f>
        <v>7642.13</v>
      </c>
      <c r="D304" s="2">
        <f>IFERROR(__xludf.DUMMYFUNCTION("""COMPUTED_VALUE"""),45734.66666666667)</f>
        <v>45734.66667</v>
      </c>
      <c r="E304" s="1">
        <f>IFERROR(__xludf.DUMMYFUNCTION("""COMPUTED_VALUE"""),7647.98)</f>
        <v>7647.98</v>
      </c>
      <c r="G304" s="2">
        <f>IFERROR(__xludf.DUMMYFUNCTION("""COMPUTED_VALUE"""),45734.66666666667)</f>
        <v>45734.66667</v>
      </c>
      <c r="H304" s="1">
        <f>IFERROR(__xludf.DUMMYFUNCTION("""COMPUTED_VALUE"""),7532.24)</f>
        <v>7532.24</v>
      </c>
      <c r="J304" s="2">
        <f>IFERROR(__xludf.DUMMYFUNCTION("""COMPUTED_VALUE"""),45734.66666666667)</f>
        <v>45734.66667</v>
      </c>
      <c r="K304" s="1">
        <f>IFERROR(__xludf.DUMMYFUNCTION("""COMPUTED_VALUE"""),7567.18)</f>
        <v>7567.18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IFERROR(__xludf.DUMMYFUNCTION("""COMPUTED_VALUE"""),7605.54)</f>
        <v>7605.54</v>
      </c>
      <c r="D305" s="2">
        <f>IFERROR(__xludf.DUMMYFUNCTION("""COMPUTED_VALUE"""),45735.66666666667)</f>
        <v>45735.66667</v>
      </c>
      <c r="E305" s="1">
        <f>IFERROR(__xludf.DUMMYFUNCTION("""COMPUTED_VALUE"""),7746.08)</f>
        <v>7746.08</v>
      </c>
      <c r="G305" s="2">
        <f>IFERROR(__xludf.DUMMYFUNCTION("""COMPUTED_VALUE"""),45735.66666666667)</f>
        <v>45735.66667</v>
      </c>
      <c r="H305" s="1">
        <f>IFERROR(__xludf.DUMMYFUNCTION("""COMPUTED_VALUE"""),7580.82)</f>
        <v>7580.82</v>
      </c>
      <c r="J305" s="2">
        <f>IFERROR(__xludf.DUMMYFUNCTION("""COMPUTED_VALUE"""),45735.66666666667)</f>
        <v>45735.66667</v>
      </c>
      <c r="K305" s="1">
        <f>IFERROR(__xludf.DUMMYFUNCTION("""COMPUTED_VALUE"""),7672.59)</f>
        <v>7672.59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IFERROR(__xludf.DUMMYFUNCTION("""COMPUTED_VALUE"""),7610.61)</f>
        <v>7610.61</v>
      </c>
      <c r="D306" s="2">
        <f>IFERROR(__xludf.DUMMYFUNCTION("""COMPUTED_VALUE"""),45736.66666666667)</f>
        <v>45736.66667</v>
      </c>
      <c r="E306" s="1">
        <f>IFERROR(__xludf.DUMMYFUNCTION("""COMPUTED_VALUE"""),7749.21)</f>
        <v>7749.21</v>
      </c>
      <c r="G306" s="2">
        <f>IFERROR(__xludf.DUMMYFUNCTION("""COMPUTED_VALUE"""),45736.66666666667)</f>
        <v>45736.66667</v>
      </c>
      <c r="H306" s="1">
        <f>IFERROR(__xludf.DUMMYFUNCTION("""COMPUTED_VALUE"""),7598.6)</f>
        <v>7598.6</v>
      </c>
      <c r="J306" s="2">
        <f>IFERROR(__xludf.DUMMYFUNCTION("""COMPUTED_VALUE"""),45736.66666666667)</f>
        <v>45736.66667</v>
      </c>
      <c r="K306" s="1">
        <f>IFERROR(__xludf.DUMMYFUNCTION("""COMPUTED_VALUE"""),7653.37)</f>
        <v>7653.37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IFERROR(__xludf.DUMMYFUNCTION("""COMPUTED_VALUE"""),7581.15)</f>
        <v>7581.15</v>
      </c>
      <c r="D307" s="2">
        <f>IFERROR(__xludf.DUMMYFUNCTION("""COMPUTED_VALUE"""),45737.66666666667)</f>
        <v>45737.66667</v>
      </c>
      <c r="E307" s="1">
        <f>IFERROR(__xludf.DUMMYFUNCTION("""COMPUTED_VALUE"""),7712.91)</f>
        <v>7712.91</v>
      </c>
      <c r="G307" s="2">
        <f>IFERROR(__xludf.DUMMYFUNCTION("""COMPUTED_VALUE"""),45737.66666666667)</f>
        <v>45737.66667</v>
      </c>
      <c r="H307" s="1">
        <f>IFERROR(__xludf.DUMMYFUNCTION("""COMPUTED_VALUE"""),7567.92)</f>
        <v>7567.92</v>
      </c>
      <c r="J307" s="2">
        <f>IFERROR(__xludf.DUMMYFUNCTION("""COMPUTED_VALUE"""),45737.66666666667)</f>
        <v>45737.66667</v>
      </c>
      <c r="K307" s="1">
        <f>IFERROR(__xludf.DUMMYFUNCTION("""COMPUTED_VALUE"""),7704.37)</f>
        <v>7704.37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IFERROR(__xludf.DUMMYFUNCTION("""COMPUTED_VALUE"""),7816.96)</f>
        <v>7816.96</v>
      </c>
      <c r="D308" s="2">
        <f>IFERROR(__xludf.DUMMYFUNCTION("""COMPUTED_VALUE"""),45740.66666666667)</f>
        <v>45740.66667</v>
      </c>
      <c r="E308" s="1">
        <f>IFERROR(__xludf.DUMMYFUNCTION("""COMPUTED_VALUE"""),7884.05)</f>
        <v>7884.05</v>
      </c>
      <c r="G308" s="2">
        <f>IFERROR(__xludf.DUMMYFUNCTION("""COMPUTED_VALUE"""),45740.66666666667)</f>
        <v>45740.66667</v>
      </c>
      <c r="H308" s="1">
        <f>IFERROR(__xludf.DUMMYFUNCTION("""COMPUTED_VALUE"""),7803.93)</f>
        <v>7803.93</v>
      </c>
      <c r="J308" s="2">
        <f>IFERROR(__xludf.DUMMYFUNCTION("""COMPUTED_VALUE"""),45740.66666666667)</f>
        <v>45740.66667</v>
      </c>
      <c r="K308" s="1">
        <f>IFERROR(__xludf.DUMMYFUNCTION("""COMPUTED_VALUE"""),7875.0)</f>
        <v>7875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IFERROR(__xludf.DUMMYFUNCTION("""COMPUTED_VALUE"""),7887.4)</f>
        <v>7887.4</v>
      </c>
      <c r="D309" s="2">
        <f>IFERROR(__xludf.DUMMYFUNCTION("""COMPUTED_VALUE"""),45741.66666666667)</f>
        <v>45741.66667</v>
      </c>
      <c r="E309" s="1">
        <f>IFERROR(__xludf.DUMMYFUNCTION("""COMPUTED_VALUE"""),7924.7)</f>
        <v>7924.7</v>
      </c>
      <c r="G309" s="2">
        <f>IFERROR(__xludf.DUMMYFUNCTION("""COMPUTED_VALUE"""),45741.66666666667)</f>
        <v>45741.66667</v>
      </c>
      <c r="H309" s="1">
        <f>IFERROR(__xludf.DUMMYFUNCTION("""COMPUTED_VALUE"""),7868.0)</f>
        <v>7868</v>
      </c>
      <c r="J309" s="2">
        <f>IFERROR(__xludf.DUMMYFUNCTION("""COMPUTED_VALUE"""),45741.66666666667)</f>
        <v>45741.66667</v>
      </c>
      <c r="K309" s="1">
        <f>IFERROR(__xludf.DUMMYFUNCTION("""COMPUTED_VALUE"""),7922.38)</f>
        <v>7922.38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IFERROR(__xludf.DUMMYFUNCTION("""COMPUTED_VALUE"""),7890.19)</f>
        <v>7890.19</v>
      </c>
      <c r="D310" s="2">
        <f>IFERROR(__xludf.DUMMYFUNCTION("""COMPUTED_VALUE"""),45742.66666666667)</f>
        <v>45742.66667</v>
      </c>
      <c r="E310" s="1">
        <f>IFERROR(__xludf.DUMMYFUNCTION("""COMPUTED_VALUE"""),7896.58)</f>
        <v>7896.58</v>
      </c>
      <c r="G310" s="2">
        <f>IFERROR(__xludf.DUMMYFUNCTION("""COMPUTED_VALUE"""),45742.66666666667)</f>
        <v>45742.66667</v>
      </c>
      <c r="H310" s="1">
        <f>IFERROR(__xludf.DUMMYFUNCTION("""COMPUTED_VALUE"""),7713.45)</f>
        <v>7713.45</v>
      </c>
      <c r="J310" s="2">
        <f>IFERROR(__xludf.DUMMYFUNCTION("""COMPUTED_VALUE"""),45742.66666666667)</f>
        <v>45742.66667</v>
      </c>
      <c r="K310" s="1">
        <f>IFERROR(__xludf.DUMMYFUNCTION("""COMPUTED_VALUE"""),7741.31)</f>
        <v>7741.31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IFERROR(__xludf.DUMMYFUNCTION("""COMPUTED_VALUE"""),7696.73)</f>
        <v>7696.73</v>
      </c>
      <c r="D311" s="2">
        <f>IFERROR(__xludf.DUMMYFUNCTION("""COMPUTED_VALUE"""),45743.66666666667)</f>
        <v>45743.66667</v>
      </c>
      <c r="E311" s="1">
        <f>IFERROR(__xludf.DUMMYFUNCTION("""COMPUTED_VALUE"""),7777.6)</f>
        <v>7777.6</v>
      </c>
      <c r="G311" s="2">
        <f>IFERROR(__xludf.DUMMYFUNCTION("""COMPUTED_VALUE"""),45743.66666666667)</f>
        <v>45743.66667</v>
      </c>
      <c r="H311" s="1">
        <f>IFERROR(__xludf.DUMMYFUNCTION("""COMPUTED_VALUE"""),7672.12)</f>
        <v>7672.12</v>
      </c>
      <c r="J311" s="2">
        <f>IFERROR(__xludf.DUMMYFUNCTION("""COMPUTED_VALUE"""),45743.66666666667)</f>
        <v>45743.66667</v>
      </c>
      <c r="K311" s="1">
        <f>IFERROR(__xludf.DUMMYFUNCTION("""COMPUTED_VALUE"""),7705.66)</f>
        <v>7705.66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IFERROR(__xludf.DUMMYFUNCTION("""COMPUTED_VALUE"""),7668.61)</f>
        <v>7668.61</v>
      </c>
      <c r="D312" s="2">
        <f>IFERROR(__xludf.DUMMYFUNCTION("""COMPUTED_VALUE"""),45744.66666666667)</f>
        <v>45744.66667</v>
      </c>
      <c r="E312" s="1">
        <f>IFERROR(__xludf.DUMMYFUNCTION("""COMPUTED_VALUE"""),7695.85)</f>
        <v>7695.85</v>
      </c>
      <c r="G312" s="2">
        <f>IFERROR(__xludf.DUMMYFUNCTION("""COMPUTED_VALUE"""),45744.66666666667)</f>
        <v>45744.66667</v>
      </c>
      <c r="H312" s="1">
        <f>IFERROR(__xludf.DUMMYFUNCTION("""COMPUTED_VALUE"""),7480.94)</f>
        <v>7480.94</v>
      </c>
      <c r="J312" s="2">
        <f>IFERROR(__xludf.DUMMYFUNCTION("""COMPUTED_VALUE"""),45744.66666666667)</f>
        <v>45744.66667</v>
      </c>
      <c r="K312" s="1">
        <f>IFERROR(__xludf.DUMMYFUNCTION("""COMPUTED_VALUE"""),7497.52)</f>
        <v>7497.52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IFERROR(__xludf.DUMMYFUNCTION("""COMPUTED_VALUE"""),7365.94)</f>
        <v>7365.94</v>
      </c>
      <c r="D313" s="2">
        <f>IFERROR(__xludf.DUMMYFUNCTION("""COMPUTED_VALUE"""),45747.66666666667)</f>
        <v>45747.66667</v>
      </c>
      <c r="E313" s="1">
        <f>IFERROR(__xludf.DUMMYFUNCTION("""COMPUTED_VALUE"""),7523.04)</f>
        <v>7523.04</v>
      </c>
      <c r="G313" s="2">
        <f>IFERROR(__xludf.DUMMYFUNCTION("""COMPUTED_VALUE"""),45747.66666666667)</f>
        <v>45747.66667</v>
      </c>
      <c r="H313" s="1">
        <f>IFERROR(__xludf.DUMMYFUNCTION("""COMPUTED_VALUE"""),7289.74)</f>
        <v>7289.74</v>
      </c>
      <c r="J313" s="2">
        <f>IFERROR(__xludf.DUMMYFUNCTION("""COMPUTED_VALUE"""),45747.66666666667)</f>
        <v>45747.66667</v>
      </c>
      <c r="K313" s="1">
        <f>IFERROR(__xludf.DUMMYFUNCTION("""COMPUTED_VALUE"""),7504.39)</f>
        <v>7504.39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IFERROR(__xludf.DUMMYFUNCTION("""COMPUTED_VALUE"""),7468.6)</f>
        <v>7468.6</v>
      </c>
      <c r="D314" s="2">
        <f>IFERROR(__xludf.DUMMYFUNCTION("""COMPUTED_VALUE"""),45748.66666666667)</f>
        <v>45748.66667</v>
      </c>
      <c r="E314" s="1">
        <f>IFERROR(__xludf.DUMMYFUNCTION("""COMPUTED_VALUE"""),7594.77)</f>
        <v>7594.77</v>
      </c>
      <c r="G314" s="2">
        <f>IFERROR(__xludf.DUMMYFUNCTION("""COMPUTED_VALUE"""),45748.66666666667)</f>
        <v>45748.66667</v>
      </c>
      <c r="H314" s="1">
        <f>IFERROR(__xludf.DUMMYFUNCTION("""COMPUTED_VALUE"""),7445.2)</f>
        <v>7445.2</v>
      </c>
      <c r="J314" s="2">
        <f>IFERROR(__xludf.DUMMYFUNCTION("""COMPUTED_VALUE"""),45748.66666666667)</f>
        <v>45748.66667</v>
      </c>
      <c r="K314" s="1">
        <f>IFERROR(__xludf.DUMMYFUNCTION("""COMPUTED_VALUE"""),7570.59)</f>
        <v>7570.59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IFERROR(__xludf.DUMMYFUNCTION("""COMPUTED_VALUE"""),7457.62)</f>
        <v>7457.62</v>
      </c>
      <c r="D315" s="2">
        <f>IFERROR(__xludf.DUMMYFUNCTION("""COMPUTED_VALUE"""),45749.66666666667)</f>
        <v>45749.66667</v>
      </c>
      <c r="E315" s="1">
        <f>IFERROR(__xludf.DUMMYFUNCTION("""COMPUTED_VALUE"""),7675.29)</f>
        <v>7675.29</v>
      </c>
      <c r="G315" s="2">
        <f>IFERROR(__xludf.DUMMYFUNCTION("""COMPUTED_VALUE"""),45749.66666666667)</f>
        <v>45749.66667</v>
      </c>
      <c r="H315" s="1">
        <f>IFERROR(__xludf.DUMMYFUNCTION("""COMPUTED_VALUE"""),7453.81)</f>
        <v>7453.81</v>
      </c>
      <c r="J315" s="2">
        <f>IFERROR(__xludf.DUMMYFUNCTION("""COMPUTED_VALUE"""),45749.66666666667)</f>
        <v>45749.66667</v>
      </c>
      <c r="K315" s="1">
        <f>IFERROR(__xludf.DUMMYFUNCTION("""COMPUTED_VALUE"""),7622.2)</f>
        <v>7622.2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IFERROR(__xludf.DUMMYFUNCTION("""COMPUTED_VALUE"""),7264.94)</f>
        <v>7264.94</v>
      </c>
      <c r="D316" s="2">
        <f>IFERROR(__xludf.DUMMYFUNCTION("""COMPUTED_VALUE"""),45750.66666666667)</f>
        <v>45750.66667</v>
      </c>
      <c r="E316" s="1">
        <f>IFERROR(__xludf.DUMMYFUNCTION("""COMPUTED_VALUE"""),7314.4)</f>
        <v>7314.4</v>
      </c>
      <c r="G316" s="2">
        <f>IFERROR(__xludf.DUMMYFUNCTION("""COMPUTED_VALUE"""),45750.66666666667)</f>
        <v>45750.66667</v>
      </c>
      <c r="H316" s="1">
        <f>IFERROR(__xludf.DUMMYFUNCTION("""COMPUTED_VALUE"""),7175.51)</f>
        <v>7175.51</v>
      </c>
      <c r="J316" s="2">
        <f>IFERROR(__xludf.DUMMYFUNCTION("""COMPUTED_VALUE"""),45750.66666666667)</f>
        <v>45750.66667</v>
      </c>
      <c r="K316" s="1">
        <f>IFERROR(__xludf.DUMMYFUNCTION("""COMPUTED_VALUE"""),7185.71)</f>
        <v>7185.71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IFERROR(__xludf.DUMMYFUNCTION("""COMPUTED_VALUE"""),6955.82)</f>
        <v>6955.82</v>
      </c>
      <c r="D317" s="2">
        <f>IFERROR(__xludf.DUMMYFUNCTION("""COMPUTED_VALUE"""),45751.66666666667)</f>
        <v>45751.66667</v>
      </c>
      <c r="E317" s="1">
        <f>IFERROR(__xludf.DUMMYFUNCTION("""COMPUTED_VALUE"""),7027.34)</f>
        <v>7027.34</v>
      </c>
      <c r="G317" s="2">
        <f>IFERROR(__xludf.DUMMYFUNCTION("""COMPUTED_VALUE"""),45751.66666666667)</f>
        <v>45751.66667</v>
      </c>
      <c r="H317" s="1">
        <f>IFERROR(__xludf.DUMMYFUNCTION("""COMPUTED_VALUE"""),6756.79)</f>
        <v>6756.79</v>
      </c>
      <c r="J317" s="2">
        <f>IFERROR(__xludf.DUMMYFUNCTION("""COMPUTED_VALUE"""),45751.66666666667)</f>
        <v>45751.66667</v>
      </c>
      <c r="K317" s="1">
        <f>IFERROR(__xludf.DUMMYFUNCTION("""COMPUTED_VALUE"""),6760.59)</f>
        <v>6760.59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IFERROR(__xludf.DUMMYFUNCTION("""COMPUTED_VALUE"""),6486.85)</f>
        <v>6486.85</v>
      </c>
      <c r="D318" s="2">
        <f>IFERROR(__xludf.DUMMYFUNCTION("""COMPUTED_VALUE"""),45754.66666666667)</f>
        <v>45754.66667</v>
      </c>
      <c r="E318" s="1">
        <f>IFERROR(__xludf.DUMMYFUNCTION("""COMPUTED_VALUE"""),7062.45)</f>
        <v>7062.45</v>
      </c>
      <c r="G318" s="2">
        <f>IFERROR(__xludf.DUMMYFUNCTION("""COMPUTED_VALUE"""),45754.66666666667)</f>
        <v>45754.66667</v>
      </c>
      <c r="H318" s="1">
        <f>IFERROR(__xludf.DUMMYFUNCTION("""COMPUTED_VALUE"""),6405.31)</f>
        <v>6405.31</v>
      </c>
      <c r="J318" s="2">
        <f>IFERROR(__xludf.DUMMYFUNCTION("""COMPUTED_VALUE"""),45754.66666666667)</f>
        <v>45754.66667</v>
      </c>
      <c r="K318" s="1">
        <f>IFERROR(__xludf.DUMMYFUNCTION("""COMPUTED_VALUE"""),6774.9)</f>
        <v>6774.9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IFERROR(__xludf.DUMMYFUNCTION("""COMPUTED_VALUE"""),7064.07)</f>
        <v>7064.07</v>
      </c>
      <c r="D319" s="2">
        <f>IFERROR(__xludf.DUMMYFUNCTION("""COMPUTED_VALUE"""),45755.66666666667)</f>
        <v>45755.66667</v>
      </c>
      <c r="E319" s="1">
        <f>IFERROR(__xludf.DUMMYFUNCTION("""COMPUTED_VALUE"""),7123.11)</f>
        <v>7123.11</v>
      </c>
      <c r="G319" s="2">
        <f>IFERROR(__xludf.DUMMYFUNCTION("""COMPUTED_VALUE"""),45755.66666666667)</f>
        <v>45755.66667</v>
      </c>
      <c r="H319" s="1">
        <f>IFERROR(__xludf.DUMMYFUNCTION("""COMPUTED_VALUE"""),6565.97)</f>
        <v>6565.97</v>
      </c>
      <c r="J319" s="2">
        <f>IFERROR(__xludf.DUMMYFUNCTION("""COMPUTED_VALUE"""),45755.66666666667)</f>
        <v>45755.66667</v>
      </c>
      <c r="K319" s="1">
        <f>IFERROR(__xludf.DUMMYFUNCTION("""COMPUTED_VALUE"""),6663.47)</f>
        <v>6663.47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IFERROR(__xludf.DUMMYFUNCTION("""COMPUTED_VALUE"""),6678.91)</f>
        <v>6678.91</v>
      </c>
      <c r="D320" s="2">
        <f>IFERROR(__xludf.DUMMYFUNCTION("""COMPUTED_VALUE"""),45756.66666666667)</f>
        <v>45756.66667</v>
      </c>
      <c r="E320" s="1">
        <f>IFERROR(__xludf.DUMMYFUNCTION("""COMPUTED_VALUE"""),7509.95)</f>
        <v>7509.95</v>
      </c>
      <c r="G320" s="2">
        <f>IFERROR(__xludf.DUMMYFUNCTION("""COMPUTED_VALUE"""),45756.66666666667)</f>
        <v>45756.66667</v>
      </c>
      <c r="H320" s="1">
        <f>IFERROR(__xludf.DUMMYFUNCTION("""COMPUTED_VALUE"""),6674.82)</f>
        <v>6674.82</v>
      </c>
      <c r="J320" s="2">
        <f>IFERROR(__xludf.DUMMYFUNCTION("""COMPUTED_VALUE"""),45756.66666666667)</f>
        <v>45756.66667</v>
      </c>
      <c r="K320" s="1">
        <f>IFERROR(__xludf.DUMMYFUNCTION("""COMPUTED_VALUE"""),7479.44)</f>
        <v>7479.44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IFERROR(__xludf.DUMMYFUNCTION("""COMPUTED_VALUE"""),7268.52)</f>
        <v>7268.52</v>
      </c>
      <c r="D321" s="2">
        <f>IFERROR(__xludf.DUMMYFUNCTION("""COMPUTED_VALUE"""),45757.66666666667)</f>
        <v>45757.66667</v>
      </c>
      <c r="E321" s="1">
        <f>IFERROR(__xludf.DUMMYFUNCTION("""COMPUTED_VALUE"""),7302.31)</f>
        <v>7302.31</v>
      </c>
      <c r="G321" s="2">
        <f>IFERROR(__xludf.DUMMYFUNCTION("""COMPUTED_VALUE"""),45757.66666666667)</f>
        <v>45757.66667</v>
      </c>
      <c r="H321" s="1">
        <f>IFERROR(__xludf.DUMMYFUNCTION("""COMPUTED_VALUE"""),6941.06)</f>
        <v>6941.06</v>
      </c>
      <c r="J321" s="2">
        <f>IFERROR(__xludf.DUMMYFUNCTION("""COMPUTED_VALUE"""),45757.66666666667)</f>
        <v>45757.66667</v>
      </c>
      <c r="K321" s="1">
        <f>IFERROR(__xludf.DUMMYFUNCTION("""COMPUTED_VALUE"""),7166.59)</f>
        <v>7166.59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IFERROR(__xludf.DUMMYFUNCTION("""COMPUTED_VALUE"""),7148.4)</f>
        <v>7148.4</v>
      </c>
      <c r="D322" s="2">
        <f>IFERROR(__xludf.DUMMYFUNCTION("""COMPUTED_VALUE"""),45758.66666666667)</f>
        <v>45758.66667</v>
      </c>
      <c r="E322" s="1">
        <f>IFERROR(__xludf.DUMMYFUNCTION("""COMPUTED_VALUE"""),7342.32)</f>
        <v>7342.32</v>
      </c>
      <c r="G322" s="2">
        <f>IFERROR(__xludf.DUMMYFUNCTION("""COMPUTED_VALUE"""),45758.66666666667)</f>
        <v>45758.66667</v>
      </c>
      <c r="H322" s="1">
        <f>IFERROR(__xludf.DUMMYFUNCTION("""COMPUTED_VALUE"""),7112.37)</f>
        <v>7112.37</v>
      </c>
      <c r="J322" s="2">
        <f>IFERROR(__xludf.DUMMYFUNCTION("""COMPUTED_VALUE"""),45758.66666666667)</f>
        <v>45758.66667</v>
      </c>
      <c r="K322" s="1">
        <f>IFERROR(__xludf.DUMMYFUNCTION("""COMPUTED_VALUE"""),7321.92)</f>
        <v>7321.92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IFERROR(__xludf.DUMMYFUNCTION("""COMPUTED_VALUE"""),7496.2)</f>
        <v>7496.2</v>
      </c>
      <c r="D323" s="2">
        <f>IFERROR(__xludf.DUMMYFUNCTION("""COMPUTED_VALUE"""),45761.66666666667)</f>
        <v>45761.66667</v>
      </c>
      <c r="E323" s="1">
        <f>IFERROR(__xludf.DUMMYFUNCTION("""COMPUTED_VALUE"""),7504.06)</f>
        <v>7504.06</v>
      </c>
      <c r="G323" s="2">
        <f>IFERROR(__xludf.DUMMYFUNCTION("""COMPUTED_VALUE"""),45761.66666666667)</f>
        <v>45761.66667</v>
      </c>
      <c r="H323" s="1">
        <f>IFERROR(__xludf.DUMMYFUNCTION("""COMPUTED_VALUE"""),7282.01)</f>
        <v>7282.01</v>
      </c>
      <c r="J323" s="2">
        <f>IFERROR(__xludf.DUMMYFUNCTION("""COMPUTED_VALUE"""),45761.66666666667)</f>
        <v>45761.66667</v>
      </c>
      <c r="K323" s="1">
        <f>IFERROR(__xludf.DUMMYFUNCTION("""COMPUTED_VALUE"""),7347.36)</f>
        <v>7347.36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IFERROR(__xludf.DUMMYFUNCTION("""COMPUTED_VALUE"""),7354.11)</f>
        <v>7354.11</v>
      </c>
      <c r="D324" s="2">
        <f>IFERROR(__xludf.DUMMYFUNCTION("""COMPUTED_VALUE"""),45762.66666666667)</f>
        <v>45762.66667</v>
      </c>
      <c r="E324" s="1">
        <f>IFERROR(__xludf.DUMMYFUNCTION("""COMPUTED_VALUE"""),7404.99)</f>
        <v>7404.99</v>
      </c>
      <c r="G324" s="2">
        <f>IFERROR(__xludf.DUMMYFUNCTION("""COMPUTED_VALUE"""),45762.66666666667)</f>
        <v>45762.66667</v>
      </c>
      <c r="H324" s="1">
        <f>IFERROR(__xludf.DUMMYFUNCTION("""COMPUTED_VALUE"""),7311.08)</f>
        <v>7311.08</v>
      </c>
      <c r="J324" s="2">
        <f>IFERROR(__xludf.DUMMYFUNCTION("""COMPUTED_VALUE"""),45762.66666666667)</f>
        <v>45762.66667</v>
      </c>
      <c r="K324" s="1">
        <f>IFERROR(__xludf.DUMMYFUNCTION("""COMPUTED_VALUE"""),7338.83)</f>
        <v>7338.83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IFERROR(__xludf.DUMMYFUNCTION("""COMPUTED_VALUE"""),7173.49)</f>
        <v>7173.49</v>
      </c>
      <c r="D325" s="2">
        <f>IFERROR(__xludf.DUMMYFUNCTION("""COMPUTED_VALUE"""),45763.66666666667)</f>
        <v>45763.66667</v>
      </c>
      <c r="E325" s="1">
        <f>IFERROR(__xludf.DUMMYFUNCTION("""COMPUTED_VALUE"""),7236.8)</f>
        <v>7236.8</v>
      </c>
      <c r="G325" s="2">
        <f>IFERROR(__xludf.DUMMYFUNCTION("""COMPUTED_VALUE"""),45763.66666666667)</f>
        <v>45763.66667</v>
      </c>
      <c r="H325" s="1">
        <f>IFERROR(__xludf.DUMMYFUNCTION("""COMPUTED_VALUE"""),6999.23)</f>
        <v>6999.23</v>
      </c>
      <c r="J325" s="2">
        <f>IFERROR(__xludf.DUMMYFUNCTION("""COMPUTED_VALUE"""),45763.66666666667)</f>
        <v>45763.66667</v>
      </c>
      <c r="K325" s="1">
        <f>IFERROR(__xludf.DUMMYFUNCTION("""COMPUTED_VALUE"""),7102.09)</f>
        <v>7102.09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IFERROR(__xludf.DUMMYFUNCTION("""COMPUTED_VALUE"""),7130.92)</f>
        <v>7130.92</v>
      </c>
      <c r="D326" s="2">
        <f>IFERROR(__xludf.DUMMYFUNCTION("""COMPUTED_VALUE"""),45764.66666666667)</f>
        <v>45764.66667</v>
      </c>
      <c r="E326" s="1">
        <f>IFERROR(__xludf.DUMMYFUNCTION("""COMPUTED_VALUE"""),7130.92)</f>
        <v>7130.92</v>
      </c>
      <c r="G326" s="2">
        <f>IFERROR(__xludf.DUMMYFUNCTION("""COMPUTED_VALUE"""),45764.66666666667)</f>
        <v>45764.66667</v>
      </c>
      <c r="H326" s="1">
        <f>IFERROR(__xludf.DUMMYFUNCTION("""COMPUTED_VALUE"""),7016.76)</f>
        <v>7016.76</v>
      </c>
      <c r="J326" s="2">
        <f>IFERROR(__xludf.DUMMYFUNCTION("""COMPUTED_VALUE"""),45764.66666666667)</f>
        <v>45764.66667</v>
      </c>
      <c r="K326" s="1">
        <f>IFERROR(__xludf.DUMMYFUNCTION("""COMPUTED_VALUE"""),7050.71)</f>
        <v>7050.71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IFERROR(__xludf.DUMMYFUNCTION("""COMPUTED_VALUE"""),6941.65)</f>
        <v>6941.65</v>
      </c>
      <c r="D327" s="2">
        <f>IFERROR(__xludf.DUMMYFUNCTION("""COMPUTED_VALUE"""),45768.66666666667)</f>
        <v>45768.66667</v>
      </c>
      <c r="E327" s="1">
        <f>IFERROR(__xludf.DUMMYFUNCTION("""COMPUTED_VALUE"""),6948.53)</f>
        <v>6948.53</v>
      </c>
      <c r="G327" s="2">
        <f>IFERROR(__xludf.DUMMYFUNCTION("""COMPUTED_VALUE"""),45768.66666666667)</f>
        <v>45768.66667</v>
      </c>
      <c r="H327" s="1">
        <f>IFERROR(__xludf.DUMMYFUNCTION("""COMPUTED_VALUE"""),6768.45)</f>
        <v>6768.45</v>
      </c>
      <c r="J327" s="2">
        <f>IFERROR(__xludf.DUMMYFUNCTION("""COMPUTED_VALUE"""),45768.66666666667)</f>
        <v>45768.66667</v>
      </c>
      <c r="K327" s="1">
        <f>IFERROR(__xludf.DUMMYFUNCTION("""COMPUTED_VALUE"""),6851.33)</f>
        <v>6851.33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IFERROR(__xludf.DUMMYFUNCTION("""COMPUTED_VALUE"""),6943.35)</f>
        <v>6943.35</v>
      </c>
      <c r="D328" s="2">
        <f>IFERROR(__xludf.DUMMYFUNCTION("""COMPUTED_VALUE"""),45769.66666666667)</f>
        <v>45769.66667</v>
      </c>
      <c r="E328" s="1">
        <f>IFERROR(__xludf.DUMMYFUNCTION("""COMPUTED_VALUE"""),7088.37)</f>
        <v>7088.37</v>
      </c>
      <c r="G328" s="2">
        <f>IFERROR(__xludf.DUMMYFUNCTION("""COMPUTED_VALUE"""),45769.66666666667)</f>
        <v>45769.66667</v>
      </c>
      <c r="H328" s="1">
        <f>IFERROR(__xludf.DUMMYFUNCTION("""COMPUTED_VALUE"""),6913.82)</f>
        <v>6913.82</v>
      </c>
      <c r="J328" s="2">
        <f>IFERROR(__xludf.DUMMYFUNCTION("""COMPUTED_VALUE"""),45769.66666666667)</f>
        <v>45769.66667</v>
      </c>
      <c r="K328" s="1">
        <f>IFERROR(__xludf.DUMMYFUNCTION("""COMPUTED_VALUE"""),7040.59)</f>
        <v>7040.59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IFERROR(__xludf.DUMMYFUNCTION("""COMPUTED_VALUE"""),7287.55)</f>
        <v>7287.55</v>
      </c>
      <c r="D329" s="2">
        <f>IFERROR(__xludf.DUMMYFUNCTION("""COMPUTED_VALUE"""),45770.66666666667)</f>
        <v>45770.66667</v>
      </c>
      <c r="E329" s="1">
        <f>IFERROR(__xludf.DUMMYFUNCTION("""COMPUTED_VALUE"""),7359.43)</f>
        <v>7359.43</v>
      </c>
      <c r="G329" s="2">
        <f>IFERROR(__xludf.DUMMYFUNCTION("""COMPUTED_VALUE"""),45770.66666666667)</f>
        <v>45770.66667</v>
      </c>
      <c r="H329" s="1">
        <f>IFERROR(__xludf.DUMMYFUNCTION("""COMPUTED_VALUE"""),7187.51)</f>
        <v>7187.51</v>
      </c>
      <c r="J329" s="2">
        <f>IFERROR(__xludf.DUMMYFUNCTION("""COMPUTED_VALUE"""),45770.66666666667)</f>
        <v>45770.66667</v>
      </c>
      <c r="K329" s="1">
        <f>IFERROR(__xludf.DUMMYFUNCTION("""COMPUTED_VALUE"""),7217.95)</f>
        <v>7217.95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IFERROR(__xludf.DUMMYFUNCTION("""COMPUTED_VALUE"""),7241.76)</f>
        <v>7241.76</v>
      </c>
      <c r="D330" s="2">
        <f>IFERROR(__xludf.DUMMYFUNCTION("""COMPUTED_VALUE"""),45771.66666666667)</f>
        <v>45771.66667</v>
      </c>
      <c r="E330" s="1">
        <f>IFERROR(__xludf.DUMMYFUNCTION("""COMPUTED_VALUE"""),7422.07)</f>
        <v>7422.07</v>
      </c>
      <c r="G330" s="2">
        <f>IFERROR(__xludf.DUMMYFUNCTION("""COMPUTED_VALUE"""),45771.66666666667)</f>
        <v>45771.66667</v>
      </c>
      <c r="H330" s="1">
        <f>IFERROR(__xludf.DUMMYFUNCTION("""COMPUTED_VALUE"""),7236.0)</f>
        <v>7236</v>
      </c>
      <c r="J330" s="2">
        <f>IFERROR(__xludf.DUMMYFUNCTION("""COMPUTED_VALUE"""),45771.66666666667)</f>
        <v>45771.66667</v>
      </c>
      <c r="K330" s="1">
        <f>IFERROR(__xludf.DUMMYFUNCTION("""COMPUTED_VALUE"""),7417.0)</f>
        <v>7417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IFERROR(__xludf.DUMMYFUNCTION("""COMPUTED_VALUE"""),7448.07)</f>
        <v>7448.07</v>
      </c>
      <c r="D331" s="2">
        <f>IFERROR(__xludf.DUMMYFUNCTION("""COMPUTED_VALUE"""),45772.66666666667)</f>
        <v>45772.66667</v>
      </c>
      <c r="E331" s="1">
        <f>IFERROR(__xludf.DUMMYFUNCTION("""COMPUTED_VALUE"""),7548.15)</f>
        <v>7548.15</v>
      </c>
      <c r="G331" s="2">
        <f>IFERROR(__xludf.DUMMYFUNCTION("""COMPUTED_VALUE"""),45772.66666666667)</f>
        <v>45772.66667</v>
      </c>
      <c r="H331" s="1">
        <f>IFERROR(__xludf.DUMMYFUNCTION("""COMPUTED_VALUE"""),7404.71)</f>
        <v>7404.71</v>
      </c>
      <c r="J331" s="2">
        <f>IFERROR(__xludf.DUMMYFUNCTION("""COMPUTED_VALUE"""),45772.66666666667)</f>
        <v>45772.66667</v>
      </c>
      <c r="K331" s="1">
        <f>IFERROR(__xludf.DUMMYFUNCTION("""COMPUTED_VALUE"""),7535.66)</f>
        <v>7535.66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IFERROR(__xludf.DUMMYFUNCTION("""COMPUTED_VALUE"""),7537.11)</f>
        <v>7537.11</v>
      </c>
      <c r="D332" s="2">
        <f>IFERROR(__xludf.DUMMYFUNCTION("""COMPUTED_VALUE"""),45775.66666666667)</f>
        <v>45775.66667</v>
      </c>
      <c r="E332" s="1">
        <f>IFERROR(__xludf.DUMMYFUNCTION("""COMPUTED_VALUE"""),7561.99)</f>
        <v>7561.99</v>
      </c>
      <c r="G332" s="2">
        <f>IFERROR(__xludf.DUMMYFUNCTION("""COMPUTED_VALUE"""),45775.66666666667)</f>
        <v>45775.66667</v>
      </c>
      <c r="H332" s="1">
        <f>IFERROR(__xludf.DUMMYFUNCTION("""COMPUTED_VALUE"""),7413.36)</f>
        <v>7413.36</v>
      </c>
      <c r="J332" s="2">
        <f>IFERROR(__xludf.DUMMYFUNCTION("""COMPUTED_VALUE"""),45775.66666666667)</f>
        <v>45775.66667</v>
      </c>
      <c r="K332" s="1">
        <f>IFERROR(__xludf.DUMMYFUNCTION("""COMPUTED_VALUE"""),7517.14)</f>
        <v>7517.14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IFERROR(__xludf.DUMMYFUNCTION("""COMPUTED_VALUE"""),7479.04)</f>
        <v>7479.04</v>
      </c>
      <c r="D333" s="2">
        <f>IFERROR(__xludf.DUMMYFUNCTION("""COMPUTED_VALUE"""),45776.66666666667)</f>
        <v>45776.66667</v>
      </c>
      <c r="E333" s="1">
        <f>IFERROR(__xludf.DUMMYFUNCTION("""COMPUTED_VALUE"""),7575.71)</f>
        <v>7575.71</v>
      </c>
      <c r="G333" s="2">
        <f>IFERROR(__xludf.DUMMYFUNCTION("""COMPUTED_VALUE"""),45776.66666666667)</f>
        <v>45776.66667</v>
      </c>
      <c r="H333" s="1">
        <f>IFERROR(__xludf.DUMMYFUNCTION("""COMPUTED_VALUE"""),7473.57)</f>
        <v>7473.57</v>
      </c>
      <c r="J333" s="2">
        <f>IFERROR(__xludf.DUMMYFUNCTION("""COMPUTED_VALUE"""),45776.66666666667)</f>
        <v>45776.66667</v>
      </c>
      <c r="K333" s="1">
        <f>IFERROR(__xludf.DUMMYFUNCTION("""COMPUTED_VALUE"""),7558.56)</f>
        <v>7558.56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IFERROR(__xludf.DUMMYFUNCTION("""COMPUTED_VALUE"""),7410.39)</f>
        <v>7410.39</v>
      </c>
      <c r="D334" s="2">
        <f>IFERROR(__xludf.DUMMYFUNCTION("""COMPUTED_VALUE"""),45777.66666666667)</f>
        <v>45777.66667</v>
      </c>
      <c r="E334" s="1">
        <f>IFERROR(__xludf.DUMMYFUNCTION("""COMPUTED_VALUE"""),7584.03)</f>
        <v>7584.03</v>
      </c>
      <c r="G334" s="2">
        <f>IFERROR(__xludf.DUMMYFUNCTION("""COMPUTED_VALUE"""),45777.66666666667)</f>
        <v>45777.66667</v>
      </c>
      <c r="H334" s="1">
        <f>IFERROR(__xludf.DUMMYFUNCTION("""COMPUTED_VALUE"""),7351.03)</f>
        <v>7351.03</v>
      </c>
      <c r="J334" s="2">
        <f>IFERROR(__xludf.DUMMYFUNCTION("""COMPUTED_VALUE"""),45777.66666666667)</f>
        <v>45777.66667</v>
      </c>
      <c r="K334" s="1">
        <f>IFERROR(__xludf.DUMMYFUNCTION("""COMPUTED_VALUE"""),7567.31)</f>
        <v>7567.31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IFERROR(__xludf.DUMMYFUNCTION("""COMPUTED_VALUE"""),7728.98)</f>
        <v>7728.98</v>
      </c>
      <c r="D335" s="2">
        <f>IFERROR(__xludf.DUMMYFUNCTION("""COMPUTED_VALUE"""),45778.66666666667)</f>
        <v>45778.66667</v>
      </c>
      <c r="E335" s="1">
        <f>IFERROR(__xludf.DUMMYFUNCTION("""COMPUTED_VALUE"""),7775.06)</f>
        <v>7775.06</v>
      </c>
      <c r="G335" s="2">
        <f>IFERROR(__xludf.DUMMYFUNCTION("""COMPUTED_VALUE"""),45778.66666666667)</f>
        <v>45778.66667</v>
      </c>
      <c r="H335" s="1">
        <f>IFERROR(__xludf.DUMMYFUNCTION("""COMPUTED_VALUE"""),7668.12)</f>
        <v>7668.12</v>
      </c>
      <c r="J335" s="2">
        <f>IFERROR(__xludf.DUMMYFUNCTION("""COMPUTED_VALUE"""),45778.66666666667)</f>
        <v>45778.66667</v>
      </c>
      <c r="K335" s="1">
        <f>IFERROR(__xludf.DUMMYFUNCTION("""COMPUTED_VALUE"""),7679.4)</f>
        <v>7679.4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IFERROR(__xludf.DUMMYFUNCTION("""COMPUTED_VALUE"""),7750.01)</f>
        <v>7750.01</v>
      </c>
      <c r="D336" s="2">
        <f>IFERROR(__xludf.DUMMYFUNCTION("""COMPUTED_VALUE"""),45779.66666666667)</f>
        <v>45779.66667</v>
      </c>
      <c r="E336" s="1">
        <f>IFERROR(__xludf.DUMMYFUNCTION("""COMPUTED_VALUE"""),7812.18)</f>
        <v>7812.18</v>
      </c>
      <c r="G336" s="2">
        <f>IFERROR(__xludf.DUMMYFUNCTION("""COMPUTED_VALUE"""),45779.66666666667)</f>
        <v>45779.66667</v>
      </c>
      <c r="H336" s="1">
        <f>IFERROR(__xludf.DUMMYFUNCTION("""COMPUTED_VALUE"""),7713.58)</f>
        <v>7713.58</v>
      </c>
      <c r="J336" s="2">
        <f>IFERROR(__xludf.DUMMYFUNCTION("""COMPUTED_VALUE"""),45779.66666666667)</f>
        <v>45779.66667</v>
      </c>
      <c r="K336" s="1">
        <f>IFERROR(__xludf.DUMMYFUNCTION("""COMPUTED_VALUE"""),7778.91)</f>
        <v>7778.91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IFERROR(__xludf.DUMMYFUNCTION("""COMPUTED_VALUE"""),7708.56)</f>
        <v>7708.56</v>
      </c>
      <c r="D337" s="2">
        <f>IFERROR(__xludf.DUMMYFUNCTION("""COMPUTED_VALUE"""),45782.66666666667)</f>
        <v>45782.66667</v>
      </c>
      <c r="E337" s="1">
        <f>IFERROR(__xludf.DUMMYFUNCTION("""COMPUTED_VALUE"""),7777.61)</f>
        <v>7777.61</v>
      </c>
      <c r="G337" s="2">
        <f>IFERROR(__xludf.DUMMYFUNCTION("""COMPUTED_VALUE"""),45782.66666666667)</f>
        <v>45782.66667</v>
      </c>
      <c r="H337" s="1">
        <f>IFERROR(__xludf.DUMMYFUNCTION("""COMPUTED_VALUE"""),7704.24)</f>
        <v>7704.24</v>
      </c>
      <c r="J337" s="2">
        <f>IFERROR(__xludf.DUMMYFUNCTION("""COMPUTED_VALUE"""),45782.66666666667)</f>
        <v>45782.66667</v>
      </c>
      <c r="K337" s="1">
        <f>IFERROR(__xludf.DUMMYFUNCTION("""COMPUTED_VALUE"""),7724.48)</f>
        <v>7724.48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IFERROR(__xludf.DUMMYFUNCTION("""COMPUTED_VALUE"""),7631.28)</f>
        <v>7631.28</v>
      </c>
      <c r="D338" s="2">
        <f>IFERROR(__xludf.DUMMYFUNCTION("""COMPUTED_VALUE"""),45783.66666666667)</f>
        <v>45783.66667</v>
      </c>
      <c r="E338" s="1">
        <f>IFERROR(__xludf.DUMMYFUNCTION("""COMPUTED_VALUE"""),7723.33)</f>
        <v>7723.33</v>
      </c>
      <c r="G338" s="2">
        <f>IFERROR(__xludf.DUMMYFUNCTION("""COMPUTED_VALUE"""),45783.66666666667)</f>
        <v>45783.66667</v>
      </c>
      <c r="H338" s="1">
        <f>IFERROR(__xludf.DUMMYFUNCTION("""COMPUTED_VALUE"""),7625.85)</f>
        <v>7625.85</v>
      </c>
      <c r="J338" s="2">
        <f>IFERROR(__xludf.DUMMYFUNCTION("""COMPUTED_VALUE"""),45783.66666666667)</f>
        <v>45783.66667</v>
      </c>
      <c r="K338" s="1">
        <f>IFERROR(__xludf.DUMMYFUNCTION("""COMPUTED_VALUE"""),7657.43)</f>
        <v>7657.43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IFERROR(__xludf.DUMMYFUNCTION("""COMPUTED_VALUE"""),7665.71)</f>
        <v>7665.71</v>
      </c>
      <c r="D339" s="2">
        <f>IFERROR(__xludf.DUMMYFUNCTION("""COMPUTED_VALUE"""),45784.66666666667)</f>
        <v>45784.66667</v>
      </c>
      <c r="E339" s="1">
        <f>IFERROR(__xludf.DUMMYFUNCTION("""COMPUTED_VALUE"""),7715.01)</f>
        <v>7715.01</v>
      </c>
      <c r="G339" s="2">
        <f>IFERROR(__xludf.DUMMYFUNCTION("""COMPUTED_VALUE"""),45784.66666666667)</f>
        <v>45784.66667</v>
      </c>
      <c r="H339" s="1">
        <f>IFERROR(__xludf.DUMMYFUNCTION("""COMPUTED_VALUE"""),7567.9)</f>
        <v>7567.9</v>
      </c>
      <c r="J339" s="2">
        <f>IFERROR(__xludf.DUMMYFUNCTION("""COMPUTED_VALUE"""),45784.66666666667)</f>
        <v>45784.66667</v>
      </c>
      <c r="K339" s="1">
        <f>IFERROR(__xludf.DUMMYFUNCTION("""COMPUTED_VALUE"""),7674.52)</f>
        <v>7674.52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IFERROR(__xludf.DUMMYFUNCTION("""COMPUTED_VALUE"""),7746.7)</f>
        <v>7746.7</v>
      </c>
      <c r="D340" s="2">
        <f>IFERROR(__xludf.DUMMYFUNCTION("""COMPUTED_VALUE"""),45785.66666666667)</f>
        <v>45785.66667</v>
      </c>
      <c r="E340" s="1">
        <f>IFERROR(__xludf.DUMMYFUNCTION("""COMPUTED_VALUE"""),7804.09)</f>
        <v>7804.09</v>
      </c>
      <c r="G340" s="2">
        <f>IFERROR(__xludf.DUMMYFUNCTION("""COMPUTED_VALUE"""),45785.66666666667)</f>
        <v>45785.66667</v>
      </c>
      <c r="H340" s="1">
        <f>IFERROR(__xludf.DUMMYFUNCTION("""COMPUTED_VALUE"""),7670.41)</f>
        <v>7670.41</v>
      </c>
      <c r="J340" s="2">
        <f>IFERROR(__xludf.DUMMYFUNCTION("""COMPUTED_VALUE"""),45785.66666666667)</f>
        <v>45785.66667</v>
      </c>
      <c r="K340" s="1">
        <f>IFERROR(__xludf.DUMMYFUNCTION("""COMPUTED_VALUE"""),7726.61)</f>
        <v>7726.61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IFERROR(__xludf.DUMMYFUNCTION("""COMPUTED_VALUE"""),7759.32)</f>
        <v>7759.32</v>
      </c>
      <c r="D341" s="2">
        <f>IFERROR(__xludf.DUMMYFUNCTION("""COMPUTED_VALUE"""),45786.66666666667)</f>
        <v>45786.66667</v>
      </c>
      <c r="E341" s="1">
        <f>IFERROR(__xludf.DUMMYFUNCTION("""COMPUTED_VALUE"""),7787.97)</f>
        <v>7787.97</v>
      </c>
      <c r="G341" s="2">
        <f>IFERROR(__xludf.DUMMYFUNCTION("""COMPUTED_VALUE"""),45786.66666666667)</f>
        <v>45786.66667</v>
      </c>
      <c r="H341" s="1">
        <f>IFERROR(__xludf.DUMMYFUNCTION("""COMPUTED_VALUE"""),7689.32)</f>
        <v>7689.32</v>
      </c>
      <c r="J341" s="2">
        <f>IFERROR(__xludf.DUMMYFUNCTION("""COMPUTED_VALUE"""),45786.66666666667)</f>
        <v>45786.66667</v>
      </c>
      <c r="K341" s="1">
        <f>IFERROR(__xludf.DUMMYFUNCTION("""COMPUTED_VALUE"""),7722.25)</f>
        <v>7722.25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IFERROR(__xludf.DUMMYFUNCTION("""COMPUTED_VALUE"""),8031.89)</f>
        <v>8031.89</v>
      </c>
      <c r="D342" s="2">
        <f>IFERROR(__xludf.DUMMYFUNCTION("""COMPUTED_VALUE"""),45789.66666666667)</f>
        <v>45789.66667</v>
      </c>
      <c r="E342" s="1">
        <f>IFERROR(__xludf.DUMMYFUNCTION("""COMPUTED_VALUE"""),8066.44)</f>
        <v>8066.44</v>
      </c>
      <c r="G342" s="2">
        <f>IFERROR(__xludf.DUMMYFUNCTION("""COMPUTED_VALUE"""),45789.66666666667)</f>
        <v>45789.66667</v>
      </c>
      <c r="H342" s="1">
        <f>IFERROR(__xludf.DUMMYFUNCTION("""COMPUTED_VALUE"""),7947.24)</f>
        <v>7947.24</v>
      </c>
      <c r="J342" s="2">
        <f>IFERROR(__xludf.DUMMYFUNCTION("""COMPUTED_VALUE"""),45789.66666666667)</f>
        <v>45789.66667</v>
      </c>
      <c r="K342" s="1">
        <f>IFERROR(__xludf.DUMMYFUNCTION("""COMPUTED_VALUE"""),8064.9)</f>
        <v>8064.9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IFERROR(__xludf.DUMMYFUNCTION("""COMPUTED_VALUE"""),8075.14)</f>
        <v>8075.14</v>
      </c>
      <c r="D343" s="2">
        <f>IFERROR(__xludf.DUMMYFUNCTION("""COMPUTED_VALUE"""),45790.66666666667)</f>
        <v>45790.66667</v>
      </c>
      <c r="E343" s="1">
        <f>IFERROR(__xludf.DUMMYFUNCTION("""COMPUTED_VALUE"""),8198.61)</f>
        <v>8198.61</v>
      </c>
      <c r="G343" s="2">
        <f>IFERROR(__xludf.DUMMYFUNCTION("""COMPUTED_VALUE"""),45790.66666666667)</f>
        <v>45790.66667</v>
      </c>
      <c r="H343" s="1">
        <f>IFERROR(__xludf.DUMMYFUNCTION("""COMPUTED_VALUE"""),8065.32)</f>
        <v>8065.32</v>
      </c>
      <c r="J343" s="2">
        <f>IFERROR(__xludf.DUMMYFUNCTION("""COMPUTED_VALUE"""),45790.66666666667)</f>
        <v>45790.66667</v>
      </c>
      <c r="K343" s="1">
        <f>IFERROR(__xludf.DUMMYFUNCTION("""COMPUTED_VALUE"""),8174.99)</f>
        <v>8174.99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IFERROR(__xludf.DUMMYFUNCTION("""COMPUTED_VALUE"""),8216.6)</f>
        <v>8216.6</v>
      </c>
      <c r="D344" s="2">
        <f>IFERROR(__xludf.DUMMYFUNCTION("""COMPUTED_VALUE"""),45791.66666666667)</f>
        <v>45791.66667</v>
      </c>
      <c r="E344" s="1">
        <f>IFERROR(__xludf.DUMMYFUNCTION("""COMPUTED_VALUE"""),8258.57)</f>
        <v>8258.57</v>
      </c>
      <c r="G344" s="2">
        <f>IFERROR(__xludf.DUMMYFUNCTION("""COMPUTED_VALUE"""),45791.66666666667)</f>
        <v>45791.66667</v>
      </c>
      <c r="H344" s="1">
        <f>IFERROR(__xludf.DUMMYFUNCTION("""COMPUTED_VALUE"""),8194.2)</f>
        <v>8194.2</v>
      </c>
      <c r="J344" s="2">
        <f>IFERROR(__xludf.DUMMYFUNCTION("""COMPUTED_VALUE"""),45791.66666666667)</f>
        <v>45791.66667</v>
      </c>
      <c r="K344" s="1">
        <f>IFERROR(__xludf.DUMMYFUNCTION("""COMPUTED_VALUE"""),8240.37)</f>
        <v>8240.37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IFERROR(__xludf.DUMMYFUNCTION("""COMPUTED_VALUE"""),8185.23)</f>
        <v>8185.23</v>
      </c>
      <c r="D345" s="2">
        <f>IFERROR(__xludf.DUMMYFUNCTION("""COMPUTED_VALUE"""),45792.66666666667)</f>
        <v>45792.66667</v>
      </c>
      <c r="E345" s="1">
        <f>IFERROR(__xludf.DUMMYFUNCTION("""COMPUTED_VALUE"""),8252.33)</f>
        <v>8252.33</v>
      </c>
      <c r="G345" s="2">
        <f>IFERROR(__xludf.DUMMYFUNCTION("""COMPUTED_VALUE"""),45792.66666666667)</f>
        <v>45792.66667</v>
      </c>
      <c r="H345" s="1">
        <f>IFERROR(__xludf.DUMMYFUNCTION("""COMPUTED_VALUE"""),8146.42)</f>
        <v>8146.42</v>
      </c>
      <c r="J345" s="2">
        <f>IFERROR(__xludf.DUMMYFUNCTION("""COMPUTED_VALUE"""),45792.66666666667)</f>
        <v>45792.66667</v>
      </c>
      <c r="K345" s="1">
        <f>IFERROR(__xludf.DUMMYFUNCTION("""COMPUTED_VALUE"""),8209.84)</f>
        <v>8209.84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IFERROR(__xludf.DUMMYFUNCTION("""COMPUTED_VALUE"""),8231.94)</f>
        <v>8231.94</v>
      </c>
      <c r="D346" s="2">
        <f>IFERROR(__xludf.DUMMYFUNCTION("""COMPUTED_VALUE"""),45793.66666666667)</f>
        <v>45793.66667</v>
      </c>
      <c r="E346" s="1">
        <f>IFERROR(__xludf.DUMMYFUNCTION("""COMPUTED_VALUE"""),8255.23)</f>
        <v>8255.23</v>
      </c>
      <c r="G346" s="2">
        <f>IFERROR(__xludf.DUMMYFUNCTION("""COMPUTED_VALUE"""),45793.66666666667)</f>
        <v>45793.66667</v>
      </c>
      <c r="H346" s="1">
        <f>IFERROR(__xludf.DUMMYFUNCTION("""COMPUTED_VALUE"""),8171.11)</f>
        <v>8171.11</v>
      </c>
      <c r="J346" s="2">
        <f>IFERROR(__xludf.DUMMYFUNCTION("""COMPUTED_VALUE"""),45793.66666666667)</f>
        <v>45793.66667</v>
      </c>
      <c r="K346" s="1">
        <f>IFERROR(__xludf.DUMMYFUNCTION("""COMPUTED_VALUE"""),8253.44)</f>
        <v>8253.44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IFERROR(__xludf.DUMMYFUNCTION("""COMPUTED_VALUE"""),8143.63)</f>
        <v>8143.63</v>
      </c>
      <c r="D347" s="2">
        <f>IFERROR(__xludf.DUMMYFUNCTION("""COMPUTED_VALUE"""),45796.66666666667)</f>
        <v>45796.66667</v>
      </c>
      <c r="E347" s="1">
        <f>IFERROR(__xludf.DUMMYFUNCTION("""COMPUTED_VALUE"""),8271.66)</f>
        <v>8271.66</v>
      </c>
      <c r="G347" s="2">
        <f>IFERROR(__xludf.DUMMYFUNCTION("""COMPUTED_VALUE"""),45796.66666666667)</f>
        <v>45796.66667</v>
      </c>
      <c r="H347" s="1">
        <f>IFERROR(__xludf.DUMMYFUNCTION("""COMPUTED_VALUE"""),8143.63)</f>
        <v>8143.63</v>
      </c>
      <c r="J347" s="2">
        <f>IFERROR(__xludf.DUMMYFUNCTION("""COMPUTED_VALUE"""),45796.66666666667)</f>
        <v>45796.66667</v>
      </c>
      <c r="K347" s="1">
        <f>IFERROR(__xludf.DUMMYFUNCTION("""COMPUTED_VALUE"""),8265.5)</f>
        <v>8265.5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IFERROR(__xludf.DUMMYFUNCTION("""COMPUTED_VALUE"""),8229.46)</f>
        <v>8229.46</v>
      </c>
      <c r="D348" s="2">
        <f>IFERROR(__xludf.DUMMYFUNCTION("""COMPUTED_VALUE"""),45797.66666666667)</f>
        <v>45797.66667</v>
      </c>
      <c r="E348" s="1">
        <f>IFERROR(__xludf.DUMMYFUNCTION("""COMPUTED_VALUE"""),8243.81)</f>
        <v>8243.81</v>
      </c>
      <c r="G348" s="2">
        <f>IFERROR(__xludf.DUMMYFUNCTION("""COMPUTED_VALUE"""),45797.66666666667)</f>
        <v>45797.66667</v>
      </c>
      <c r="H348" s="1">
        <f>IFERROR(__xludf.DUMMYFUNCTION("""COMPUTED_VALUE"""),8164.54)</f>
        <v>8164.54</v>
      </c>
      <c r="J348" s="2">
        <f>IFERROR(__xludf.DUMMYFUNCTION("""COMPUTED_VALUE"""),45797.66666666667)</f>
        <v>45797.66667</v>
      </c>
      <c r="K348" s="1">
        <f>IFERROR(__xludf.DUMMYFUNCTION("""COMPUTED_VALUE"""),8223.66)</f>
        <v>8223.66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IFERROR(__xludf.DUMMYFUNCTION("""COMPUTED_VALUE"""),8156.41)</f>
        <v>8156.41</v>
      </c>
      <c r="D349" s="2">
        <f>IFERROR(__xludf.DUMMYFUNCTION("""COMPUTED_VALUE"""),45798.66666666667)</f>
        <v>45798.66667</v>
      </c>
      <c r="E349" s="1">
        <f>IFERROR(__xludf.DUMMYFUNCTION("""COMPUTED_VALUE"""),8264.97)</f>
        <v>8264.97</v>
      </c>
      <c r="G349" s="2">
        <f>IFERROR(__xludf.DUMMYFUNCTION("""COMPUTED_VALUE"""),45798.66666666667)</f>
        <v>45798.66667</v>
      </c>
      <c r="H349" s="1">
        <f>IFERROR(__xludf.DUMMYFUNCTION("""COMPUTED_VALUE"""),8073.08)</f>
        <v>8073.08</v>
      </c>
      <c r="J349" s="2">
        <f>IFERROR(__xludf.DUMMYFUNCTION("""COMPUTED_VALUE"""),45798.66666666667)</f>
        <v>45798.66667</v>
      </c>
      <c r="K349" s="1">
        <f>IFERROR(__xludf.DUMMYFUNCTION("""COMPUTED_VALUE"""),8105.47)</f>
        <v>8105.47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IFERROR(__xludf.DUMMYFUNCTION("""COMPUTED_VALUE"""),8106.66)</f>
        <v>8106.66</v>
      </c>
      <c r="D350" s="2">
        <f>IFERROR(__xludf.DUMMYFUNCTION("""COMPUTED_VALUE"""),45799.66666666667)</f>
        <v>45799.66667</v>
      </c>
      <c r="E350" s="1">
        <f>IFERROR(__xludf.DUMMYFUNCTION("""COMPUTED_VALUE"""),8188.58)</f>
        <v>8188.58</v>
      </c>
      <c r="G350" s="2">
        <f>IFERROR(__xludf.DUMMYFUNCTION("""COMPUTED_VALUE"""),45799.66666666667)</f>
        <v>45799.66667</v>
      </c>
      <c r="H350" s="1">
        <f>IFERROR(__xludf.DUMMYFUNCTION("""COMPUTED_VALUE"""),8088.08)</f>
        <v>8088.08</v>
      </c>
      <c r="J350" s="2">
        <f>IFERROR(__xludf.DUMMYFUNCTION("""COMPUTED_VALUE"""),45799.66666666667)</f>
        <v>45799.66667</v>
      </c>
      <c r="K350" s="1">
        <f>IFERROR(__xludf.DUMMYFUNCTION("""COMPUTED_VALUE"""),8128.86)</f>
        <v>8128.86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IFERROR(__xludf.DUMMYFUNCTION("""COMPUTED_VALUE"""),7989.05)</f>
        <v>7989.05</v>
      </c>
      <c r="D351" s="2">
        <f>IFERROR(__xludf.DUMMYFUNCTION("""COMPUTED_VALUE"""),45800.66666666667)</f>
        <v>45800.66667</v>
      </c>
      <c r="E351" s="1">
        <f>IFERROR(__xludf.DUMMYFUNCTION("""COMPUTED_VALUE"""),8083.24)</f>
        <v>8083.24</v>
      </c>
      <c r="G351" s="2">
        <f>IFERROR(__xludf.DUMMYFUNCTION("""COMPUTED_VALUE"""),45800.66666666667)</f>
        <v>45800.66667</v>
      </c>
      <c r="H351" s="1">
        <f>IFERROR(__xludf.DUMMYFUNCTION("""COMPUTED_VALUE"""),7989.05)</f>
        <v>7989.05</v>
      </c>
      <c r="J351" s="2">
        <f>IFERROR(__xludf.DUMMYFUNCTION("""COMPUTED_VALUE"""),45800.66666666667)</f>
        <v>45800.66667</v>
      </c>
      <c r="K351" s="1">
        <f>IFERROR(__xludf.DUMMYFUNCTION("""COMPUTED_VALUE"""),8030.72)</f>
        <v>8030.72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IFERROR(__xludf.DUMMYFUNCTION("""COMPUTED_VALUE"""),8146.41)</f>
        <v>8146.41</v>
      </c>
      <c r="D352" s="2">
        <f>IFERROR(__xludf.DUMMYFUNCTION("""COMPUTED_VALUE"""),45804.66666666667)</f>
        <v>45804.66667</v>
      </c>
      <c r="E352" s="1">
        <f>IFERROR(__xludf.DUMMYFUNCTION("""COMPUTED_VALUE"""),8243.58)</f>
        <v>8243.58</v>
      </c>
      <c r="G352" s="2">
        <f>IFERROR(__xludf.DUMMYFUNCTION("""COMPUTED_VALUE"""),45804.66666666667)</f>
        <v>45804.66667</v>
      </c>
      <c r="H352" s="1">
        <f>IFERROR(__xludf.DUMMYFUNCTION("""COMPUTED_VALUE"""),8133.25)</f>
        <v>8133.25</v>
      </c>
      <c r="J352" s="2">
        <f>IFERROR(__xludf.DUMMYFUNCTION("""COMPUTED_VALUE"""),45804.66666666667)</f>
        <v>45804.66667</v>
      </c>
      <c r="K352" s="1">
        <f>IFERROR(__xludf.DUMMYFUNCTION("""COMPUTED_VALUE"""),8238.99)</f>
        <v>8238.99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IFERROR(__xludf.DUMMYFUNCTION("""COMPUTED_VALUE"""),8253.17)</f>
        <v>8253.17</v>
      </c>
      <c r="D353" s="2">
        <f>IFERROR(__xludf.DUMMYFUNCTION("""COMPUTED_VALUE"""),45805.66666666667)</f>
        <v>45805.66667</v>
      </c>
      <c r="E353" s="1">
        <f>IFERROR(__xludf.DUMMYFUNCTION("""COMPUTED_VALUE"""),8284.43)</f>
        <v>8284.43</v>
      </c>
      <c r="G353" s="2">
        <f>IFERROR(__xludf.DUMMYFUNCTION("""COMPUTED_VALUE"""),45805.66666666667)</f>
        <v>45805.66667</v>
      </c>
      <c r="H353" s="1">
        <f>IFERROR(__xludf.DUMMYFUNCTION("""COMPUTED_VALUE"""),8203.2)</f>
        <v>8203.2</v>
      </c>
      <c r="J353" s="2">
        <f>IFERROR(__xludf.DUMMYFUNCTION("""COMPUTED_VALUE"""),45805.66666666667)</f>
        <v>45805.66667</v>
      </c>
      <c r="K353" s="1">
        <f>IFERROR(__xludf.DUMMYFUNCTION("""COMPUTED_VALUE"""),8212.66)</f>
        <v>8212.66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IFERROR(__xludf.DUMMYFUNCTION("""COMPUTED_VALUE"""),8339.05)</f>
        <v>8339.05</v>
      </c>
      <c r="D354" s="2">
        <f>IFERROR(__xludf.DUMMYFUNCTION("""COMPUTED_VALUE"""),45806.66666666667)</f>
        <v>45806.66667</v>
      </c>
      <c r="E354" s="1">
        <f>IFERROR(__xludf.DUMMYFUNCTION("""COMPUTED_VALUE"""),8339.68)</f>
        <v>8339.68</v>
      </c>
      <c r="G354" s="2">
        <f>IFERROR(__xludf.DUMMYFUNCTION("""COMPUTED_VALUE"""),45806.66666666667)</f>
        <v>45806.66667</v>
      </c>
      <c r="H354" s="1">
        <f>IFERROR(__xludf.DUMMYFUNCTION("""COMPUTED_VALUE"""),8210.54)</f>
        <v>8210.54</v>
      </c>
      <c r="J354" s="2">
        <f>IFERROR(__xludf.DUMMYFUNCTION("""COMPUTED_VALUE"""),45806.66666666667)</f>
        <v>45806.66667</v>
      </c>
      <c r="K354" s="1">
        <f>IFERROR(__xludf.DUMMYFUNCTION("""COMPUTED_VALUE"""),8250.23)</f>
        <v>8250.23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IFERROR(__xludf.DUMMYFUNCTION("""COMPUTED_VALUE"""),8233.14)</f>
        <v>8233.14</v>
      </c>
      <c r="D355" s="2">
        <f>IFERROR(__xludf.DUMMYFUNCTION("""COMPUTED_VALUE"""),45807.66666666667)</f>
        <v>45807.66667</v>
      </c>
      <c r="E355" s="1">
        <f>IFERROR(__xludf.DUMMYFUNCTION("""COMPUTED_VALUE"""),8247.2)</f>
        <v>8247.2</v>
      </c>
      <c r="G355" s="2">
        <f>IFERROR(__xludf.DUMMYFUNCTION("""COMPUTED_VALUE"""),45807.66666666667)</f>
        <v>45807.66667</v>
      </c>
      <c r="H355" s="1">
        <f>IFERROR(__xludf.DUMMYFUNCTION("""COMPUTED_VALUE"""),8110.77)</f>
        <v>8110.77</v>
      </c>
      <c r="J355" s="2">
        <f>IFERROR(__xludf.DUMMYFUNCTION("""COMPUTED_VALUE"""),45807.66666666667)</f>
        <v>45807.66667</v>
      </c>
      <c r="K355" s="1">
        <f>IFERROR(__xludf.DUMMYFUNCTION("""COMPUTED_VALUE"""),8226.77)</f>
        <v>8226.77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IFERROR(__xludf.DUMMYFUNCTION("""COMPUTED_VALUE"""),8196.97)</f>
        <v>8196.97</v>
      </c>
      <c r="D356" s="2">
        <f>IFERROR(__xludf.DUMMYFUNCTION("""COMPUTED_VALUE"""),45810.66666666667)</f>
        <v>45810.66667</v>
      </c>
      <c r="E356" s="1">
        <f>IFERROR(__xludf.DUMMYFUNCTION("""COMPUTED_VALUE"""),8285.4)</f>
        <v>8285.4</v>
      </c>
      <c r="G356" s="2">
        <f>IFERROR(__xludf.DUMMYFUNCTION("""COMPUTED_VALUE"""),45810.66666666667)</f>
        <v>45810.66667</v>
      </c>
      <c r="H356" s="1">
        <f>IFERROR(__xludf.DUMMYFUNCTION("""COMPUTED_VALUE"""),8181.13)</f>
        <v>8181.13</v>
      </c>
      <c r="J356" s="2">
        <f>IFERROR(__xludf.DUMMYFUNCTION("""COMPUTED_VALUE"""),45810.66666666667)</f>
        <v>45810.66667</v>
      </c>
      <c r="K356" s="1">
        <f>IFERROR(__xludf.DUMMYFUNCTION("""COMPUTED_VALUE"""),8282.28)</f>
        <v>8282.28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IFERROR(__xludf.DUMMYFUNCTION("""COMPUTED_VALUE"""),8292.44)</f>
        <v>8292.44</v>
      </c>
      <c r="D357" s="2">
        <f>IFERROR(__xludf.DUMMYFUNCTION("""COMPUTED_VALUE"""),45811.66666666667)</f>
        <v>45811.66667</v>
      </c>
      <c r="E357" s="1">
        <f>IFERROR(__xludf.DUMMYFUNCTION("""COMPUTED_VALUE"""),8359.3)</f>
        <v>8359.3</v>
      </c>
      <c r="G357" s="2">
        <f>IFERROR(__xludf.DUMMYFUNCTION("""COMPUTED_VALUE"""),45811.66666666667)</f>
        <v>45811.66667</v>
      </c>
      <c r="H357" s="1">
        <f>IFERROR(__xludf.DUMMYFUNCTION("""COMPUTED_VALUE"""),8272.34)</f>
        <v>8272.34</v>
      </c>
      <c r="J357" s="2">
        <f>IFERROR(__xludf.DUMMYFUNCTION("""COMPUTED_VALUE"""),45811.66666666667)</f>
        <v>45811.66667</v>
      </c>
      <c r="K357" s="1">
        <f>IFERROR(__xludf.DUMMYFUNCTION("""COMPUTED_VALUE"""),8332.35)</f>
        <v>8332.35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IFERROR(__xludf.DUMMYFUNCTION("""COMPUTED_VALUE"""),8359.53)</f>
        <v>8359.53</v>
      </c>
      <c r="D358" s="2">
        <f>IFERROR(__xludf.DUMMYFUNCTION("""COMPUTED_VALUE"""),45812.66666666667)</f>
        <v>45812.66667</v>
      </c>
      <c r="E358" s="1">
        <f>IFERROR(__xludf.DUMMYFUNCTION("""COMPUTED_VALUE"""),8387.93)</f>
        <v>8387.93</v>
      </c>
      <c r="G358" s="2">
        <f>IFERROR(__xludf.DUMMYFUNCTION("""COMPUTED_VALUE"""),45812.66666666667)</f>
        <v>45812.66667</v>
      </c>
      <c r="H358" s="1">
        <f>IFERROR(__xludf.DUMMYFUNCTION("""COMPUTED_VALUE"""),8336.69)</f>
        <v>8336.69</v>
      </c>
      <c r="J358" s="2">
        <f>IFERROR(__xludf.DUMMYFUNCTION("""COMPUTED_VALUE"""),45812.66666666667)</f>
        <v>45812.66667</v>
      </c>
      <c r="K358" s="1">
        <f>IFERROR(__xludf.DUMMYFUNCTION("""COMPUTED_VALUE"""),8374.42)</f>
        <v>8374.42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IFERROR(__xludf.DUMMYFUNCTION("""COMPUTED_VALUE"""),8403.66)</f>
        <v>8403.66</v>
      </c>
      <c r="D359" s="2">
        <f>IFERROR(__xludf.DUMMYFUNCTION("""COMPUTED_VALUE"""),45813.66666666667)</f>
        <v>45813.66667</v>
      </c>
      <c r="E359" s="1">
        <f>IFERROR(__xludf.DUMMYFUNCTION("""COMPUTED_VALUE"""),8439.56)</f>
        <v>8439.56</v>
      </c>
      <c r="G359" s="2">
        <f>IFERROR(__xludf.DUMMYFUNCTION("""COMPUTED_VALUE"""),45813.66666666667)</f>
        <v>45813.66667</v>
      </c>
      <c r="H359" s="1">
        <f>IFERROR(__xludf.DUMMYFUNCTION("""COMPUTED_VALUE"""),8277.48)</f>
        <v>8277.48</v>
      </c>
      <c r="J359" s="2">
        <f>IFERROR(__xludf.DUMMYFUNCTION("""COMPUTED_VALUE"""),45813.66666666667)</f>
        <v>45813.66667</v>
      </c>
      <c r="K359" s="1">
        <f>IFERROR(__xludf.DUMMYFUNCTION("""COMPUTED_VALUE"""),8309.12)</f>
        <v>8309.12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IFERROR(__xludf.DUMMYFUNCTION("""COMPUTED_VALUE"""),8399.72)</f>
        <v>8399.72</v>
      </c>
      <c r="D360" s="2">
        <f>IFERROR(__xludf.DUMMYFUNCTION("""COMPUTED_VALUE"""),45814.66666666667)</f>
        <v>45814.66667</v>
      </c>
      <c r="E360" s="1">
        <f>IFERROR(__xludf.DUMMYFUNCTION("""COMPUTED_VALUE"""),8436.93)</f>
        <v>8436.93</v>
      </c>
      <c r="G360" s="2">
        <f>IFERROR(__xludf.DUMMYFUNCTION("""COMPUTED_VALUE"""),45814.66666666667)</f>
        <v>45814.66667</v>
      </c>
      <c r="H360" s="1">
        <f>IFERROR(__xludf.DUMMYFUNCTION("""COMPUTED_VALUE"""),8372.42)</f>
        <v>8372.42</v>
      </c>
      <c r="J360" s="2">
        <f>IFERROR(__xludf.DUMMYFUNCTION("""COMPUTED_VALUE"""),45814.66666666667)</f>
        <v>45814.66667</v>
      </c>
      <c r="K360" s="1">
        <f>IFERROR(__xludf.DUMMYFUNCTION("""COMPUTED_VALUE"""),8403.82)</f>
        <v>8403.82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IFERROR(__xludf.DUMMYFUNCTION("""COMPUTED_VALUE"""),8409.22)</f>
        <v>8409.22</v>
      </c>
      <c r="D361" s="2">
        <f>IFERROR(__xludf.DUMMYFUNCTION("""COMPUTED_VALUE"""),45817.66666666667)</f>
        <v>45817.66667</v>
      </c>
      <c r="E361" s="1">
        <f>IFERROR(__xludf.DUMMYFUNCTION("""COMPUTED_VALUE"""),8441.04)</f>
        <v>8441.04</v>
      </c>
      <c r="G361" s="2">
        <f>IFERROR(__xludf.DUMMYFUNCTION("""COMPUTED_VALUE"""),45817.66666666667)</f>
        <v>45817.66667</v>
      </c>
      <c r="H361" s="1">
        <f>IFERROR(__xludf.DUMMYFUNCTION("""COMPUTED_VALUE"""),8398.09)</f>
        <v>8398.09</v>
      </c>
      <c r="J361" s="2">
        <f>IFERROR(__xludf.DUMMYFUNCTION("""COMPUTED_VALUE"""),45817.66666666667)</f>
        <v>45817.66667</v>
      </c>
      <c r="K361" s="1">
        <f>IFERROR(__xludf.DUMMYFUNCTION("""COMPUTED_VALUE"""),8417.39)</f>
        <v>8417.39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IFERROR(__xludf.DUMMYFUNCTION("""COMPUTED_VALUE"""),8430.25)</f>
        <v>8430.25</v>
      </c>
      <c r="D362" s="2">
        <f>IFERROR(__xludf.DUMMYFUNCTION("""COMPUTED_VALUE"""),45818.66666666667)</f>
        <v>45818.66667</v>
      </c>
      <c r="E362" s="1">
        <f>IFERROR(__xludf.DUMMYFUNCTION("""COMPUTED_VALUE"""),8479.52)</f>
        <v>8479.52</v>
      </c>
      <c r="G362" s="2">
        <f>IFERROR(__xludf.DUMMYFUNCTION("""COMPUTED_VALUE"""),45818.66666666667)</f>
        <v>45818.66667</v>
      </c>
      <c r="H362" s="1">
        <f>IFERROR(__xludf.DUMMYFUNCTION("""COMPUTED_VALUE"""),8391.81)</f>
        <v>8391.81</v>
      </c>
      <c r="J362" s="2">
        <f>IFERROR(__xludf.DUMMYFUNCTION("""COMPUTED_VALUE"""),45818.66666666667)</f>
        <v>45818.66667</v>
      </c>
      <c r="K362" s="1">
        <f>IFERROR(__xludf.DUMMYFUNCTION("""COMPUTED_VALUE"""),8473.45)</f>
        <v>8473.45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IFERROR(__xludf.DUMMYFUNCTION("""COMPUTED_VALUE"""),8490.51)</f>
        <v>8490.51</v>
      </c>
      <c r="D363" s="2">
        <f>IFERROR(__xludf.DUMMYFUNCTION("""COMPUTED_VALUE"""),45819.66666666667)</f>
        <v>45819.66667</v>
      </c>
      <c r="E363" s="1">
        <f>IFERROR(__xludf.DUMMYFUNCTION("""COMPUTED_VALUE"""),8516.6)</f>
        <v>8516.6</v>
      </c>
      <c r="G363" s="2">
        <f>IFERROR(__xludf.DUMMYFUNCTION("""COMPUTED_VALUE"""),45819.66666666667)</f>
        <v>45819.66667</v>
      </c>
      <c r="H363" s="1">
        <f>IFERROR(__xludf.DUMMYFUNCTION("""COMPUTED_VALUE"""),8406.88)</f>
        <v>8406.88</v>
      </c>
      <c r="J363" s="2">
        <f>IFERROR(__xludf.DUMMYFUNCTION("""COMPUTED_VALUE"""),45819.66666666667)</f>
        <v>45819.66667</v>
      </c>
      <c r="K363" s="1">
        <f>IFERROR(__xludf.DUMMYFUNCTION("""COMPUTED_VALUE"""),8436.58)</f>
        <v>8436.58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IFERROR(__xludf.DUMMYFUNCTION("""COMPUTED_VALUE"""),8415.96)</f>
        <v>8415.96</v>
      </c>
      <c r="D364" s="2">
        <f>IFERROR(__xludf.DUMMYFUNCTION("""COMPUTED_VALUE"""),45820.66666666667)</f>
        <v>45820.66667</v>
      </c>
      <c r="E364" s="1">
        <f>IFERROR(__xludf.DUMMYFUNCTION("""COMPUTED_VALUE"""),8478.14)</f>
        <v>8478.14</v>
      </c>
      <c r="G364" s="2">
        <f>IFERROR(__xludf.DUMMYFUNCTION("""COMPUTED_VALUE"""),45820.66666666667)</f>
        <v>45820.66667</v>
      </c>
      <c r="H364" s="1">
        <f>IFERROR(__xludf.DUMMYFUNCTION("""COMPUTED_VALUE"""),8409.68)</f>
        <v>8409.68</v>
      </c>
      <c r="J364" s="2">
        <f>IFERROR(__xludf.DUMMYFUNCTION("""COMPUTED_VALUE"""),45820.66666666667)</f>
        <v>45820.66667</v>
      </c>
      <c r="K364" s="1">
        <f>IFERROR(__xludf.DUMMYFUNCTION("""COMPUTED_VALUE"""),8463.7)</f>
        <v>8463.7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IFERROR(__xludf.DUMMYFUNCTION("""COMPUTED_VALUE"""),8362.71)</f>
        <v>8362.71</v>
      </c>
      <c r="D365" s="2">
        <f>IFERROR(__xludf.DUMMYFUNCTION("""COMPUTED_VALUE"""),45821.66666666667)</f>
        <v>45821.66667</v>
      </c>
      <c r="E365" s="1">
        <f>IFERROR(__xludf.DUMMYFUNCTION("""COMPUTED_VALUE"""),8417.78)</f>
        <v>8417.78</v>
      </c>
      <c r="G365" s="2">
        <f>IFERROR(__xludf.DUMMYFUNCTION("""COMPUTED_VALUE"""),45821.66666666667)</f>
        <v>45821.66667</v>
      </c>
      <c r="H365" s="1">
        <f>IFERROR(__xludf.DUMMYFUNCTION("""COMPUTED_VALUE"""),8317.94)</f>
        <v>8317.94</v>
      </c>
      <c r="J365" s="2">
        <f>IFERROR(__xludf.DUMMYFUNCTION("""COMPUTED_VALUE"""),45821.66666666667)</f>
        <v>45821.66667</v>
      </c>
      <c r="K365" s="1">
        <f>IFERROR(__xludf.DUMMYFUNCTION("""COMPUTED_VALUE"""),8342.95)</f>
        <v>8342.95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IFERROR(__xludf.DUMMYFUNCTION("""COMPUTED_VALUE"""),8397.36)</f>
        <v>8397.36</v>
      </c>
      <c r="D366" s="2">
        <f>IFERROR(__xludf.DUMMYFUNCTION("""COMPUTED_VALUE"""),45824.66666666667)</f>
        <v>45824.66667</v>
      </c>
      <c r="E366" s="1">
        <f>IFERROR(__xludf.DUMMYFUNCTION("""COMPUTED_VALUE"""),8472.11)</f>
        <v>8472.11</v>
      </c>
      <c r="G366" s="2">
        <f>IFERROR(__xludf.DUMMYFUNCTION("""COMPUTED_VALUE"""),45824.66666666667)</f>
        <v>45824.66667</v>
      </c>
      <c r="H366" s="1">
        <f>IFERROR(__xludf.DUMMYFUNCTION("""COMPUTED_VALUE"""),8397.36)</f>
        <v>8397.36</v>
      </c>
      <c r="J366" s="2">
        <f>IFERROR(__xludf.DUMMYFUNCTION("""COMPUTED_VALUE"""),45824.66666666667)</f>
        <v>45824.66667</v>
      </c>
      <c r="K366" s="1">
        <f>IFERROR(__xludf.DUMMYFUNCTION("""COMPUTED_VALUE"""),8449.04)</f>
        <v>8449.04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IFERROR(__xludf.DUMMYFUNCTION("""COMPUTED_VALUE"""),8406.57)</f>
        <v>8406.57</v>
      </c>
      <c r="D367" s="2">
        <f>IFERROR(__xludf.DUMMYFUNCTION("""COMPUTED_VALUE"""),45825.66666666667)</f>
        <v>45825.66667</v>
      </c>
      <c r="E367" s="1">
        <f>IFERROR(__xludf.DUMMYFUNCTION("""COMPUTED_VALUE"""),8439.06)</f>
        <v>8439.06</v>
      </c>
      <c r="G367" s="2">
        <f>IFERROR(__xludf.DUMMYFUNCTION("""COMPUTED_VALUE"""),45825.66666666667)</f>
        <v>45825.66667</v>
      </c>
      <c r="H367" s="1">
        <f>IFERROR(__xludf.DUMMYFUNCTION("""COMPUTED_VALUE"""),8366.41)</f>
        <v>8366.41</v>
      </c>
      <c r="J367" s="2">
        <f>IFERROR(__xludf.DUMMYFUNCTION("""COMPUTED_VALUE"""),45825.66666666667)</f>
        <v>45825.66667</v>
      </c>
      <c r="K367" s="1">
        <f>IFERROR(__xludf.DUMMYFUNCTION("""COMPUTED_VALUE"""),8378.14)</f>
        <v>8378.14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IFERROR(__xludf.DUMMYFUNCTION("""COMPUTED_VALUE"""),8384.84)</f>
        <v>8384.84</v>
      </c>
      <c r="D368" s="2">
        <f>IFERROR(__xludf.DUMMYFUNCTION("""COMPUTED_VALUE"""),45826.66666666667)</f>
        <v>45826.66667</v>
      </c>
      <c r="E368" s="1">
        <f>IFERROR(__xludf.DUMMYFUNCTION("""COMPUTED_VALUE"""),8431.45)</f>
        <v>8431.45</v>
      </c>
      <c r="G368" s="2">
        <f>IFERROR(__xludf.DUMMYFUNCTION("""COMPUTED_VALUE"""),45826.66666666667)</f>
        <v>45826.66667</v>
      </c>
      <c r="H368" s="1">
        <f>IFERROR(__xludf.DUMMYFUNCTION("""COMPUTED_VALUE"""),8338.24)</f>
        <v>8338.24</v>
      </c>
      <c r="J368" s="2">
        <f>IFERROR(__xludf.DUMMYFUNCTION("""COMPUTED_VALUE"""),45826.66666666667)</f>
        <v>45826.66667</v>
      </c>
      <c r="K368" s="1">
        <f>IFERROR(__xludf.DUMMYFUNCTION("""COMPUTED_VALUE"""),8356.57)</f>
        <v>8356.57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IFERROR(__xludf.DUMMYFUNCTION("""COMPUTED_VALUE"""),8391.87)</f>
        <v>8391.87</v>
      </c>
      <c r="D369" s="2">
        <f>IFERROR(__xludf.DUMMYFUNCTION("""COMPUTED_VALUE"""),45828.66666666667)</f>
        <v>45828.66667</v>
      </c>
      <c r="E369" s="1">
        <f>IFERROR(__xludf.DUMMYFUNCTION("""COMPUTED_VALUE"""),8409.11)</f>
        <v>8409.11</v>
      </c>
      <c r="G369" s="2">
        <f>IFERROR(__xludf.DUMMYFUNCTION("""COMPUTED_VALUE"""),45828.66666666667)</f>
        <v>45828.66667</v>
      </c>
      <c r="H369" s="1">
        <f>IFERROR(__xludf.DUMMYFUNCTION("""COMPUTED_VALUE"""),8272.88)</f>
        <v>8272.88</v>
      </c>
      <c r="J369" s="2">
        <f>IFERROR(__xludf.DUMMYFUNCTION("""COMPUTED_VALUE"""),45828.66666666667)</f>
        <v>45828.66667</v>
      </c>
      <c r="K369" s="1">
        <f>IFERROR(__xludf.DUMMYFUNCTION("""COMPUTED_VALUE"""),8303.11)</f>
        <v>8303.11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IFERROR(__xludf.DUMMYFUNCTION("""COMPUTED_VALUE"""),8305.12)</f>
        <v>8305.12</v>
      </c>
      <c r="D370" s="2">
        <f>IFERROR(__xludf.DUMMYFUNCTION("""COMPUTED_VALUE"""),45831.66666666667)</f>
        <v>45831.66667</v>
      </c>
      <c r="E370" s="1">
        <f>IFERROR(__xludf.DUMMYFUNCTION("""COMPUTED_VALUE"""),8404.78)</f>
        <v>8404.78</v>
      </c>
      <c r="G370" s="2">
        <f>IFERROR(__xludf.DUMMYFUNCTION("""COMPUTED_VALUE"""),45831.66666666667)</f>
        <v>45831.66667</v>
      </c>
      <c r="H370" s="1">
        <f>IFERROR(__xludf.DUMMYFUNCTION("""COMPUTED_VALUE"""),8266.71)</f>
        <v>8266.71</v>
      </c>
      <c r="J370" s="2">
        <f>IFERROR(__xludf.DUMMYFUNCTION("""COMPUTED_VALUE"""),45831.66666666667)</f>
        <v>45831.66667</v>
      </c>
      <c r="K370" s="1">
        <f>IFERROR(__xludf.DUMMYFUNCTION("""COMPUTED_VALUE"""),8398.4)</f>
        <v>8398.4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IFERROR(__xludf.DUMMYFUNCTION("""COMPUTED_VALUE"""),8482.48)</f>
        <v>8482.48</v>
      </c>
      <c r="D371" s="2">
        <f>IFERROR(__xludf.DUMMYFUNCTION("""COMPUTED_VALUE"""),45832.66666666667)</f>
        <v>45832.66667</v>
      </c>
      <c r="E371" s="1">
        <f>IFERROR(__xludf.DUMMYFUNCTION("""COMPUTED_VALUE"""),8532.15)</f>
        <v>8532.15</v>
      </c>
      <c r="G371" s="2">
        <f>IFERROR(__xludf.DUMMYFUNCTION("""COMPUTED_VALUE"""),45832.66666666667)</f>
        <v>45832.66667</v>
      </c>
      <c r="H371" s="1">
        <f>IFERROR(__xludf.DUMMYFUNCTION("""COMPUTED_VALUE"""),8470.46)</f>
        <v>8470.46</v>
      </c>
      <c r="J371" s="2">
        <f>IFERROR(__xludf.DUMMYFUNCTION("""COMPUTED_VALUE"""),45832.66666666667)</f>
        <v>45832.66667</v>
      </c>
      <c r="K371" s="1">
        <f>IFERROR(__xludf.DUMMYFUNCTION("""COMPUTED_VALUE"""),8517.45)</f>
        <v>8517.45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IFERROR(__xludf.DUMMYFUNCTION("""COMPUTED_VALUE"""),8558.38)</f>
        <v>8558.38</v>
      </c>
      <c r="D372" s="2">
        <f>IFERROR(__xludf.DUMMYFUNCTION("""COMPUTED_VALUE"""),45833.66666666667)</f>
        <v>45833.66667</v>
      </c>
      <c r="E372" s="1">
        <f>IFERROR(__xludf.DUMMYFUNCTION("""COMPUTED_VALUE"""),8592.48)</f>
        <v>8592.48</v>
      </c>
      <c r="G372" s="2">
        <f>IFERROR(__xludf.DUMMYFUNCTION("""COMPUTED_VALUE"""),45833.66666666667)</f>
        <v>45833.66667</v>
      </c>
      <c r="H372" s="1">
        <f>IFERROR(__xludf.DUMMYFUNCTION("""COMPUTED_VALUE"""),8543.81)</f>
        <v>8543.81</v>
      </c>
      <c r="J372" s="2">
        <f>IFERROR(__xludf.DUMMYFUNCTION("""COMPUTED_VALUE"""),45833.66666666667)</f>
        <v>45833.66667</v>
      </c>
      <c r="K372" s="1">
        <f>IFERROR(__xludf.DUMMYFUNCTION("""COMPUTED_VALUE"""),8570.15)</f>
        <v>8570.15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IFERROR(__xludf.DUMMYFUNCTION("""COMPUTED_VALUE"""),8603.99)</f>
        <v>8603.99</v>
      </c>
      <c r="D373" s="2">
        <f>IFERROR(__xludf.DUMMYFUNCTION("""COMPUTED_VALUE"""),45834.66666666667)</f>
        <v>45834.66667</v>
      </c>
      <c r="E373" s="1">
        <f>IFERROR(__xludf.DUMMYFUNCTION("""COMPUTED_VALUE"""),8662.33)</f>
        <v>8662.33</v>
      </c>
      <c r="G373" s="2">
        <f>IFERROR(__xludf.DUMMYFUNCTION("""COMPUTED_VALUE"""),45834.66666666667)</f>
        <v>45834.66667</v>
      </c>
      <c r="H373" s="1">
        <f>IFERROR(__xludf.DUMMYFUNCTION("""COMPUTED_VALUE"""),8570.36)</f>
        <v>8570.36</v>
      </c>
      <c r="J373" s="2">
        <f>IFERROR(__xludf.DUMMYFUNCTION("""COMPUTED_VALUE"""),45834.66666666667)</f>
        <v>45834.66667</v>
      </c>
      <c r="K373" s="1">
        <f>IFERROR(__xludf.DUMMYFUNCTION("""COMPUTED_VALUE"""),8646.54)</f>
        <v>8646.54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IFERROR(__xludf.DUMMYFUNCTION("""COMPUTED_VALUE"""),8671.14)</f>
        <v>8671.14</v>
      </c>
      <c r="D374" s="2">
        <f>IFERROR(__xludf.DUMMYFUNCTION("""COMPUTED_VALUE"""),45835.66666666667)</f>
        <v>45835.66667</v>
      </c>
      <c r="E374" s="1">
        <f>IFERROR(__xludf.DUMMYFUNCTION("""COMPUTED_VALUE"""),8723.35)</f>
        <v>8723.35</v>
      </c>
      <c r="G374" s="2">
        <f>IFERROR(__xludf.DUMMYFUNCTION("""COMPUTED_VALUE"""),45835.66666666667)</f>
        <v>45835.66667</v>
      </c>
      <c r="H374" s="1">
        <f>IFERROR(__xludf.DUMMYFUNCTION("""COMPUTED_VALUE"""),8629.71)</f>
        <v>8629.71</v>
      </c>
      <c r="J374" s="2">
        <f>IFERROR(__xludf.DUMMYFUNCTION("""COMPUTED_VALUE"""),45835.66666666667)</f>
        <v>45835.66667</v>
      </c>
      <c r="K374" s="1">
        <f>IFERROR(__xludf.DUMMYFUNCTION("""COMPUTED_VALUE"""),8714.27)</f>
        <v>8714.27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IFERROR(__xludf.DUMMYFUNCTION("""COMPUTED_VALUE"""),8752.52)</f>
        <v>8752.52</v>
      </c>
      <c r="D375" s="2">
        <f>IFERROR(__xludf.DUMMYFUNCTION("""COMPUTED_VALUE"""),45838.66666666667)</f>
        <v>45838.66667</v>
      </c>
      <c r="E375" s="1">
        <f>IFERROR(__xludf.DUMMYFUNCTION("""COMPUTED_VALUE"""),8775.92)</f>
        <v>8775.92</v>
      </c>
      <c r="G375" s="2">
        <f>IFERROR(__xludf.DUMMYFUNCTION("""COMPUTED_VALUE"""),45838.66666666667)</f>
        <v>45838.66667</v>
      </c>
      <c r="H375" s="1">
        <f>IFERROR(__xludf.DUMMYFUNCTION("""COMPUTED_VALUE"""),8702.44)</f>
        <v>8702.44</v>
      </c>
      <c r="J375" s="2">
        <f>IFERROR(__xludf.DUMMYFUNCTION("""COMPUTED_VALUE"""),45838.66666666667)</f>
        <v>45838.66667</v>
      </c>
      <c r="K375" s="1">
        <f>IFERROR(__xludf.DUMMYFUNCTION("""COMPUTED_VALUE"""),8753.83)</f>
        <v>8753.83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IFERROR(__xludf.DUMMYFUNCTION("""COMPUTED_VALUE"""),8713.37)</f>
        <v>8713.37</v>
      </c>
      <c r="D376" s="2">
        <f>IFERROR(__xludf.DUMMYFUNCTION("""COMPUTED_VALUE"""),45839.66666666667)</f>
        <v>45839.66667</v>
      </c>
      <c r="E376" s="1">
        <f>IFERROR(__xludf.DUMMYFUNCTION("""COMPUTED_VALUE"""),8738.87)</f>
        <v>8738.87</v>
      </c>
      <c r="G376" s="2">
        <f>IFERROR(__xludf.DUMMYFUNCTION("""COMPUTED_VALUE"""),45839.66666666667)</f>
        <v>45839.66667</v>
      </c>
      <c r="H376" s="1">
        <f>IFERROR(__xludf.DUMMYFUNCTION("""COMPUTED_VALUE"""),8633.26)</f>
        <v>8633.26</v>
      </c>
      <c r="J376" s="2">
        <f>IFERROR(__xludf.DUMMYFUNCTION("""COMPUTED_VALUE"""),45839.66666666667)</f>
        <v>45839.66667</v>
      </c>
      <c r="K376" s="1">
        <f>IFERROR(__xludf.DUMMYFUNCTION("""COMPUTED_VALUE"""),8666.48)</f>
        <v>8666.48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IFERROR(__xludf.DUMMYFUNCTION("""COMPUTED_VALUE"""),8657.76)</f>
        <v>8657.76</v>
      </c>
      <c r="D377" s="2">
        <f>IFERROR(__xludf.DUMMYFUNCTION("""COMPUTED_VALUE"""),45840.66666666667)</f>
        <v>45840.66667</v>
      </c>
      <c r="E377" s="1">
        <f>IFERROR(__xludf.DUMMYFUNCTION("""COMPUTED_VALUE"""),8735.26)</f>
        <v>8735.26</v>
      </c>
      <c r="G377" s="2">
        <f>IFERROR(__xludf.DUMMYFUNCTION("""COMPUTED_VALUE"""),45840.66666666667)</f>
        <v>45840.66667</v>
      </c>
      <c r="H377" s="1">
        <f>IFERROR(__xludf.DUMMYFUNCTION("""COMPUTED_VALUE"""),8654.69)</f>
        <v>8654.69</v>
      </c>
      <c r="J377" s="2">
        <f>IFERROR(__xludf.DUMMYFUNCTION("""COMPUTED_VALUE"""),45840.66666666667)</f>
        <v>45840.66667</v>
      </c>
      <c r="K377" s="1">
        <f>IFERROR(__xludf.DUMMYFUNCTION("""COMPUTED_VALUE"""),8733.79)</f>
        <v>8733.79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IFERROR(__xludf.DUMMYFUNCTION("""COMPUTED_VALUE"""),8775.75)</f>
        <v>8775.75</v>
      </c>
      <c r="D378" s="2">
        <f>IFERROR(__xludf.DUMMYFUNCTION("""COMPUTED_VALUE"""),45841.54166666667)</f>
        <v>45841.54167</v>
      </c>
      <c r="E378" s="1">
        <f>IFERROR(__xludf.DUMMYFUNCTION("""COMPUTED_VALUE"""),8834.77)</f>
        <v>8834.77</v>
      </c>
      <c r="G378" s="2">
        <f>IFERROR(__xludf.DUMMYFUNCTION("""COMPUTED_VALUE"""),45841.54166666667)</f>
        <v>45841.54167</v>
      </c>
      <c r="H378" s="1">
        <f>IFERROR(__xludf.DUMMYFUNCTION("""COMPUTED_VALUE"""),8772.75)</f>
        <v>8772.75</v>
      </c>
      <c r="J378" s="2">
        <f>IFERROR(__xludf.DUMMYFUNCTION("""COMPUTED_VALUE"""),45841.54166666667)</f>
        <v>45841.54167</v>
      </c>
      <c r="K378" s="1">
        <f>IFERROR(__xludf.DUMMYFUNCTION("""COMPUTED_VALUE"""),8824.09)</f>
        <v>8824.09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IFERROR(__xludf.DUMMYFUNCTION("""COMPUTED_VALUE"""),8779.64)</f>
        <v>8779.64</v>
      </c>
      <c r="D379" s="2">
        <f>IFERROR(__xludf.DUMMYFUNCTION("""COMPUTED_VALUE"""),45845.66666666667)</f>
        <v>45845.66667</v>
      </c>
      <c r="E379" s="1">
        <f>IFERROR(__xludf.DUMMYFUNCTION("""COMPUTED_VALUE"""),8794.43)</f>
        <v>8794.43</v>
      </c>
      <c r="G379" s="2">
        <f>IFERROR(__xludf.DUMMYFUNCTION("""COMPUTED_VALUE"""),45845.66666666667)</f>
        <v>45845.66667</v>
      </c>
      <c r="H379" s="1">
        <f>IFERROR(__xludf.DUMMYFUNCTION("""COMPUTED_VALUE"""),8705.18)</f>
        <v>8705.18</v>
      </c>
      <c r="J379" s="2">
        <f>IFERROR(__xludf.DUMMYFUNCTION("""COMPUTED_VALUE"""),45845.66666666667)</f>
        <v>45845.66667</v>
      </c>
      <c r="K379" s="1">
        <f>IFERROR(__xludf.DUMMYFUNCTION("""COMPUTED_VALUE"""),8744.92)</f>
        <v>8744.92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IFERROR(__xludf.DUMMYFUNCTION("""COMPUTED_VALUE"""),8763.93)</f>
        <v>8763.93</v>
      </c>
      <c r="D380" s="2">
        <f>IFERROR(__xludf.DUMMYFUNCTION("""COMPUTED_VALUE"""),45846.66666666667)</f>
        <v>45846.66667</v>
      </c>
      <c r="E380" s="1">
        <f>IFERROR(__xludf.DUMMYFUNCTION("""COMPUTED_VALUE"""),8772.19)</f>
        <v>8772.19</v>
      </c>
      <c r="G380" s="2">
        <f>IFERROR(__xludf.DUMMYFUNCTION("""COMPUTED_VALUE"""),45846.66666666667)</f>
        <v>45846.66667</v>
      </c>
      <c r="H380" s="1">
        <f>IFERROR(__xludf.DUMMYFUNCTION("""COMPUTED_VALUE"""),8723.93)</f>
        <v>8723.93</v>
      </c>
      <c r="J380" s="2">
        <f>IFERROR(__xludf.DUMMYFUNCTION("""COMPUTED_VALUE"""),45846.66666666667)</f>
        <v>45846.66667</v>
      </c>
      <c r="K380" s="1">
        <f>IFERROR(__xludf.DUMMYFUNCTION("""COMPUTED_VALUE"""),8738.78)</f>
        <v>8738.78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IFERROR(__xludf.DUMMYFUNCTION("""COMPUTED_VALUE"""),8778.27)</f>
        <v>8778.27</v>
      </c>
      <c r="D381" s="2">
        <f>IFERROR(__xludf.DUMMYFUNCTION("""COMPUTED_VALUE"""),45847.66666666667)</f>
        <v>45847.66667</v>
      </c>
      <c r="E381" s="1">
        <f>IFERROR(__xludf.DUMMYFUNCTION("""COMPUTED_VALUE"""),8847.83)</f>
        <v>8847.83</v>
      </c>
      <c r="G381" s="2">
        <f>IFERROR(__xludf.DUMMYFUNCTION("""COMPUTED_VALUE"""),45847.66666666667)</f>
        <v>45847.66667</v>
      </c>
      <c r="H381" s="1">
        <f>IFERROR(__xludf.DUMMYFUNCTION("""COMPUTED_VALUE"""),8776.4)</f>
        <v>8776.4</v>
      </c>
      <c r="J381" s="2">
        <f>IFERROR(__xludf.DUMMYFUNCTION("""COMPUTED_VALUE"""),45847.66666666667)</f>
        <v>45847.66667</v>
      </c>
      <c r="K381" s="1">
        <f>IFERROR(__xludf.DUMMYFUNCTION("""COMPUTED_VALUE"""),8822.45)</f>
        <v>8822.45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IFERROR(__xludf.DUMMYFUNCTION("""COMPUTED_VALUE"""),8832.5)</f>
        <v>8832.5</v>
      </c>
      <c r="D382" s="2">
        <f>IFERROR(__xludf.DUMMYFUNCTION("""COMPUTED_VALUE"""),45848.66666666667)</f>
        <v>45848.66667</v>
      </c>
      <c r="E382" s="1">
        <f>IFERROR(__xludf.DUMMYFUNCTION("""COMPUTED_VALUE"""),8840.48)</f>
        <v>8840.48</v>
      </c>
      <c r="G382" s="2">
        <f>IFERROR(__xludf.DUMMYFUNCTION("""COMPUTED_VALUE"""),45848.66666666667)</f>
        <v>45848.66667</v>
      </c>
      <c r="H382" s="1">
        <f>IFERROR(__xludf.DUMMYFUNCTION("""COMPUTED_VALUE"""),8768.8)</f>
        <v>8768.8</v>
      </c>
      <c r="J382" s="2">
        <f>IFERROR(__xludf.DUMMYFUNCTION("""COMPUTED_VALUE"""),45848.66666666667)</f>
        <v>45848.66667</v>
      </c>
      <c r="K382" s="1">
        <f>IFERROR(__xludf.DUMMYFUNCTION("""COMPUTED_VALUE"""),8828.79)</f>
        <v>8828.79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IFERROR(__xludf.DUMMYFUNCTION("""COMPUTED_VALUE"""),8790.81)</f>
        <v>8790.81</v>
      </c>
      <c r="D383" s="2">
        <f>IFERROR(__xludf.DUMMYFUNCTION("""COMPUTED_VALUE"""),45849.66666666667)</f>
        <v>45849.66667</v>
      </c>
      <c r="E383" s="1">
        <f>IFERROR(__xludf.DUMMYFUNCTION("""COMPUTED_VALUE"""),8846.02)</f>
        <v>8846.02</v>
      </c>
      <c r="G383" s="2">
        <f>IFERROR(__xludf.DUMMYFUNCTION("""COMPUTED_VALUE"""),45849.66666666667)</f>
        <v>45849.66667</v>
      </c>
      <c r="H383" s="1">
        <f>IFERROR(__xludf.DUMMYFUNCTION("""COMPUTED_VALUE"""),8778.01)</f>
        <v>8778.01</v>
      </c>
      <c r="J383" s="2">
        <f>IFERROR(__xludf.DUMMYFUNCTION("""COMPUTED_VALUE"""),45849.66666666667)</f>
        <v>45849.66667</v>
      </c>
      <c r="K383" s="1">
        <f>IFERROR(__xludf.DUMMYFUNCTION("""COMPUTED_VALUE"""),8823.55)</f>
        <v>8823.55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IFERROR(__xludf.DUMMYFUNCTION("""COMPUTED_VALUE"""),8818.35)</f>
        <v>8818.35</v>
      </c>
      <c r="D384" s="2">
        <f>IFERROR(__xludf.DUMMYFUNCTION("""COMPUTED_VALUE"""),45852.66666666667)</f>
        <v>45852.66667</v>
      </c>
      <c r="E384" s="1">
        <f>IFERROR(__xludf.DUMMYFUNCTION("""COMPUTED_VALUE"""),8849.25)</f>
        <v>8849.25</v>
      </c>
      <c r="G384" s="2">
        <f>IFERROR(__xludf.DUMMYFUNCTION("""COMPUTED_VALUE"""),45852.66666666667)</f>
        <v>45852.66667</v>
      </c>
      <c r="H384" s="1">
        <f>IFERROR(__xludf.DUMMYFUNCTION("""COMPUTED_VALUE"""),8772.33)</f>
        <v>8772.33</v>
      </c>
      <c r="J384" s="2">
        <f>IFERROR(__xludf.DUMMYFUNCTION("""COMPUTED_VALUE"""),45852.66666666667)</f>
        <v>45852.66667</v>
      </c>
      <c r="K384" s="1">
        <f>IFERROR(__xludf.DUMMYFUNCTION("""COMPUTED_VALUE"""),8829.08)</f>
        <v>8829.08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IFERROR(__xludf.DUMMYFUNCTION("""COMPUTED_VALUE"""),8914.58)</f>
        <v>8914.58</v>
      </c>
      <c r="D385" s="2">
        <f>IFERROR(__xludf.DUMMYFUNCTION("""COMPUTED_VALUE"""),45853.66666666667)</f>
        <v>45853.66667</v>
      </c>
      <c r="E385" s="1">
        <f>IFERROR(__xludf.DUMMYFUNCTION("""COMPUTED_VALUE"""),8923.24)</f>
        <v>8923.24</v>
      </c>
      <c r="G385" s="2">
        <f>IFERROR(__xludf.DUMMYFUNCTION("""COMPUTED_VALUE"""),45853.66666666667)</f>
        <v>45853.66667</v>
      </c>
      <c r="H385" s="1">
        <f>IFERROR(__xludf.DUMMYFUNCTION("""COMPUTED_VALUE"""),8866.97)</f>
        <v>8866.97</v>
      </c>
      <c r="J385" s="2">
        <f>IFERROR(__xludf.DUMMYFUNCTION("""COMPUTED_VALUE"""),45853.66666666667)</f>
        <v>45853.66667</v>
      </c>
      <c r="K385" s="1">
        <f>IFERROR(__xludf.DUMMYFUNCTION("""COMPUTED_VALUE"""),8868.15)</f>
        <v>8868.15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IFERROR(__xludf.DUMMYFUNCTION("""COMPUTED_VALUE"""),8886.3)</f>
        <v>8886.3</v>
      </c>
      <c r="D386" s="2">
        <f>IFERROR(__xludf.DUMMYFUNCTION("""COMPUTED_VALUE"""),45854.66666666667)</f>
        <v>45854.66667</v>
      </c>
      <c r="E386" s="1">
        <f>IFERROR(__xludf.DUMMYFUNCTION("""COMPUTED_VALUE"""),8895.21)</f>
        <v>8895.21</v>
      </c>
      <c r="G386" s="2">
        <f>IFERROR(__xludf.DUMMYFUNCTION("""COMPUTED_VALUE"""),45854.66666666667)</f>
        <v>45854.66667</v>
      </c>
      <c r="H386" s="1">
        <f>IFERROR(__xludf.DUMMYFUNCTION("""COMPUTED_VALUE"""),8804.46)</f>
        <v>8804.46</v>
      </c>
      <c r="J386" s="2">
        <f>IFERROR(__xludf.DUMMYFUNCTION("""COMPUTED_VALUE"""),45854.66666666667)</f>
        <v>45854.66667</v>
      </c>
      <c r="K386" s="1">
        <f>IFERROR(__xludf.DUMMYFUNCTION("""COMPUTED_VALUE"""),8886.98)</f>
        <v>8886.98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IFERROR(__xludf.DUMMYFUNCTION("""COMPUTED_VALUE"""),8895.84)</f>
        <v>8895.84</v>
      </c>
      <c r="D387" s="2">
        <f>IFERROR(__xludf.DUMMYFUNCTION("""COMPUTED_VALUE"""),45855.66666666667)</f>
        <v>45855.66667</v>
      </c>
      <c r="E387" s="1">
        <f>IFERROR(__xludf.DUMMYFUNCTION("""COMPUTED_VALUE"""),8944.31)</f>
        <v>8944.31</v>
      </c>
      <c r="G387" s="2">
        <f>IFERROR(__xludf.DUMMYFUNCTION("""COMPUTED_VALUE"""),45855.66666666667)</f>
        <v>45855.66667</v>
      </c>
      <c r="H387" s="1">
        <f>IFERROR(__xludf.DUMMYFUNCTION("""COMPUTED_VALUE"""),8876.97)</f>
        <v>8876.97</v>
      </c>
      <c r="J387" s="2">
        <f>IFERROR(__xludf.DUMMYFUNCTION("""COMPUTED_VALUE"""),45855.66666666667)</f>
        <v>45855.66667</v>
      </c>
      <c r="K387" s="1">
        <f>IFERROR(__xludf.DUMMYFUNCTION("""COMPUTED_VALUE"""),8923.92)</f>
        <v>8923.92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IFERROR(__xludf.DUMMYFUNCTION("""COMPUTED_VALUE"""),8945.87)</f>
        <v>8945.87</v>
      </c>
      <c r="D388" s="2">
        <f>IFERROR(__xludf.DUMMYFUNCTION("""COMPUTED_VALUE"""),45856.66666666667)</f>
        <v>45856.66667</v>
      </c>
      <c r="E388" s="1">
        <f>IFERROR(__xludf.DUMMYFUNCTION("""COMPUTED_VALUE"""),8949.99)</f>
        <v>8949.99</v>
      </c>
      <c r="G388" s="2">
        <f>IFERROR(__xludf.DUMMYFUNCTION("""COMPUTED_VALUE"""),45856.66666666667)</f>
        <v>45856.66667</v>
      </c>
      <c r="H388" s="1">
        <f>IFERROR(__xludf.DUMMYFUNCTION("""COMPUTED_VALUE"""),8894.67)</f>
        <v>8894.67</v>
      </c>
      <c r="J388" s="2">
        <f>IFERROR(__xludf.DUMMYFUNCTION("""COMPUTED_VALUE"""),45856.66666666667)</f>
        <v>45856.66667</v>
      </c>
      <c r="K388" s="1">
        <f>IFERROR(__xludf.DUMMYFUNCTION("""COMPUTED_VALUE"""),8923.52)</f>
        <v>8923.52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IFERROR(__xludf.DUMMYFUNCTION("""COMPUTED_VALUE"""),8934.98)</f>
        <v>8934.98</v>
      </c>
      <c r="D389" s="2">
        <f>IFERROR(__xludf.DUMMYFUNCTION("""COMPUTED_VALUE"""),45859.66666666667)</f>
        <v>45859.66667</v>
      </c>
      <c r="E389" s="1">
        <f>IFERROR(__xludf.DUMMYFUNCTION("""COMPUTED_VALUE"""),9001.26)</f>
        <v>9001.26</v>
      </c>
      <c r="G389" s="2">
        <f>IFERROR(__xludf.DUMMYFUNCTION("""COMPUTED_VALUE"""),45859.66666666667)</f>
        <v>45859.66667</v>
      </c>
      <c r="H389" s="1">
        <f>IFERROR(__xludf.DUMMYFUNCTION("""COMPUTED_VALUE"""),8934.98)</f>
        <v>8934.98</v>
      </c>
      <c r="J389" s="2">
        <f>IFERROR(__xludf.DUMMYFUNCTION("""COMPUTED_VALUE"""),45859.66666666667)</f>
        <v>45859.66667</v>
      </c>
      <c r="K389" s="1">
        <f>IFERROR(__xludf.DUMMYFUNCTION("""COMPUTED_VALUE"""),8967.09)</f>
        <v>8967.09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IFERROR(__xludf.DUMMYFUNCTION("""COMPUTED_VALUE"""),8974.41)</f>
        <v>8974.41</v>
      </c>
      <c r="D390" s="2">
        <f>IFERROR(__xludf.DUMMYFUNCTION("""COMPUTED_VALUE"""),45860.66666666667)</f>
        <v>45860.66667</v>
      </c>
      <c r="E390" s="1">
        <f>IFERROR(__xludf.DUMMYFUNCTION("""COMPUTED_VALUE"""),8974.41)</f>
        <v>8974.41</v>
      </c>
      <c r="G390" s="2">
        <f>IFERROR(__xludf.DUMMYFUNCTION("""COMPUTED_VALUE"""),45860.66666666667)</f>
        <v>45860.66667</v>
      </c>
      <c r="H390" s="1">
        <f>IFERROR(__xludf.DUMMYFUNCTION("""COMPUTED_VALUE"""),8868.18)</f>
        <v>8868.18</v>
      </c>
      <c r="J390" s="2">
        <f>IFERROR(__xludf.DUMMYFUNCTION("""COMPUTED_VALUE"""),45860.66666666667)</f>
        <v>45860.66667</v>
      </c>
      <c r="K390" s="1">
        <f>IFERROR(__xludf.DUMMYFUNCTION("""COMPUTED_VALUE"""),8914.46)</f>
        <v>8914.46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IFERROR(__xludf.DUMMYFUNCTION("""COMPUTED_VALUE"""),8948.76)</f>
        <v>8948.76</v>
      </c>
      <c r="D391" s="2">
        <f>IFERROR(__xludf.DUMMYFUNCTION("""COMPUTED_VALUE"""),45861.66666666667)</f>
        <v>45861.66667</v>
      </c>
      <c r="E391" s="1">
        <f>IFERROR(__xludf.DUMMYFUNCTION("""COMPUTED_VALUE"""),8984.37)</f>
        <v>8984.37</v>
      </c>
      <c r="G391" s="2">
        <f>IFERROR(__xludf.DUMMYFUNCTION("""COMPUTED_VALUE"""),45861.66666666667)</f>
        <v>45861.66667</v>
      </c>
      <c r="H391" s="1">
        <f>IFERROR(__xludf.DUMMYFUNCTION("""COMPUTED_VALUE"""),8907.5)</f>
        <v>8907.5</v>
      </c>
      <c r="J391" s="2">
        <f>IFERROR(__xludf.DUMMYFUNCTION("""COMPUTED_VALUE"""),45861.66666666667)</f>
        <v>45861.66667</v>
      </c>
      <c r="K391" s="1">
        <f>IFERROR(__xludf.DUMMYFUNCTION("""COMPUTED_VALUE"""),8980.41)</f>
        <v>8980.41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IFERROR(__xludf.DUMMYFUNCTION("""COMPUTED_VALUE"""),9019.15)</f>
        <v>9019.15</v>
      </c>
      <c r="D392" s="2">
        <f>IFERROR(__xludf.DUMMYFUNCTION("""COMPUTED_VALUE"""),45862.66666666667)</f>
        <v>45862.66667</v>
      </c>
      <c r="E392" s="1">
        <f>IFERROR(__xludf.DUMMYFUNCTION("""COMPUTED_VALUE"""),9046.84)</f>
        <v>9046.84</v>
      </c>
      <c r="G392" s="2">
        <f>IFERROR(__xludf.DUMMYFUNCTION("""COMPUTED_VALUE"""),45862.66666666667)</f>
        <v>45862.66667</v>
      </c>
      <c r="H392" s="1">
        <f>IFERROR(__xludf.DUMMYFUNCTION("""COMPUTED_VALUE"""),8992.49)</f>
        <v>8992.49</v>
      </c>
      <c r="J392" s="2">
        <f>IFERROR(__xludf.DUMMYFUNCTION("""COMPUTED_VALUE"""),45862.66666666667)</f>
        <v>45862.66667</v>
      </c>
      <c r="K392" s="1">
        <f>IFERROR(__xludf.DUMMYFUNCTION("""COMPUTED_VALUE"""),9021.31)</f>
        <v>9021.31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IFERROR(__xludf.DUMMYFUNCTION("""COMPUTED_VALUE"""),9033.33)</f>
        <v>9033.33</v>
      </c>
      <c r="D393" s="2">
        <f>IFERROR(__xludf.DUMMYFUNCTION("""COMPUTED_VALUE"""),45863.66666666667)</f>
        <v>45863.66667</v>
      </c>
      <c r="E393" s="1">
        <f>IFERROR(__xludf.DUMMYFUNCTION("""COMPUTED_VALUE"""),9083.4)</f>
        <v>9083.4</v>
      </c>
      <c r="G393" s="2">
        <f>IFERROR(__xludf.DUMMYFUNCTION("""COMPUTED_VALUE"""),45863.66666666667)</f>
        <v>45863.66667</v>
      </c>
      <c r="H393" s="1">
        <f>IFERROR(__xludf.DUMMYFUNCTION("""COMPUTED_VALUE"""),9021.84)</f>
        <v>9021.84</v>
      </c>
      <c r="J393" s="2">
        <f>IFERROR(__xludf.DUMMYFUNCTION("""COMPUTED_VALUE"""),45863.66666666667)</f>
        <v>45863.66667</v>
      </c>
      <c r="K393" s="1">
        <f>IFERROR(__xludf.DUMMYFUNCTION("""COMPUTED_VALUE"""),9051.87)</f>
        <v>9051.87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IFERROR(__xludf.DUMMYFUNCTION("""COMPUTED_VALUE"""),9078.28)</f>
        <v>9078.28</v>
      </c>
      <c r="D394" s="2">
        <f>IFERROR(__xludf.DUMMYFUNCTION("""COMPUTED_VALUE"""),45866.66666666667)</f>
        <v>45866.66667</v>
      </c>
      <c r="E394" s="1">
        <f>IFERROR(__xludf.DUMMYFUNCTION("""COMPUTED_VALUE"""),9101.18)</f>
        <v>9101.18</v>
      </c>
      <c r="G394" s="2">
        <f>IFERROR(__xludf.DUMMYFUNCTION("""COMPUTED_VALUE"""),45866.66666666667)</f>
        <v>45866.66667</v>
      </c>
      <c r="H394" s="1">
        <f>IFERROR(__xludf.DUMMYFUNCTION("""COMPUTED_VALUE"""),9066.32)</f>
        <v>9066.32</v>
      </c>
      <c r="J394" s="2">
        <f>IFERROR(__xludf.DUMMYFUNCTION("""COMPUTED_VALUE"""),45866.66666666667)</f>
        <v>45866.66667</v>
      </c>
      <c r="K394" s="1">
        <f>IFERROR(__xludf.DUMMYFUNCTION("""COMPUTED_VALUE"""),9096.76)</f>
        <v>9096.76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IFERROR(__xludf.DUMMYFUNCTION("""COMPUTED_VALUE"""),9121.25)</f>
        <v>9121.25</v>
      </c>
      <c r="D395" s="2">
        <f>IFERROR(__xludf.DUMMYFUNCTION("""COMPUTED_VALUE"""),45867.66666666667)</f>
        <v>45867.66667</v>
      </c>
      <c r="E395" s="1">
        <f>IFERROR(__xludf.DUMMYFUNCTION("""COMPUTED_VALUE"""),9134.29)</f>
        <v>9134.29</v>
      </c>
      <c r="G395" s="2">
        <f>IFERROR(__xludf.DUMMYFUNCTION("""COMPUTED_VALUE"""),45867.66666666667)</f>
        <v>45867.66667</v>
      </c>
      <c r="H395" s="1">
        <f>IFERROR(__xludf.DUMMYFUNCTION("""COMPUTED_VALUE"""),9039.55)</f>
        <v>9039.55</v>
      </c>
      <c r="J395" s="2">
        <f>IFERROR(__xludf.DUMMYFUNCTION("""COMPUTED_VALUE"""),45867.66666666667)</f>
        <v>45867.66667</v>
      </c>
      <c r="K395" s="1">
        <f>IFERROR(__xludf.DUMMYFUNCTION("""COMPUTED_VALUE"""),9043.93)</f>
        <v>9043.93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IFERROR(__xludf.DUMMYFUNCTION("""COMPUTED_VALUE"""),9064.79)</f>
        <v>9064.79</v>
      </c>
      <c r="D396" s="2">
        <f>IFERROR(__xludf.DUMMYFUNCTION("""COMPUTED_VALUE"""),45868.66666666667)</f>
        <v>45868.66667</v>
      </c>
      <c r="E396" s="1">
        <f>IFERROR(__xludf.DUMMYFUNCTION("""COMPUTED_VALUE"""),9095.18)</f>
        <v>9095.18</v>
      </c>
      <c r="G396" s="2">
        <f>IFERROR(__xludf.DUMMYFUNCTION("""COMPUTED_VALUE"""),45868.66666666667)</f>
        <v>45868.66667</v>
      </c>
      <c r="H396" s="1">
        <f>IFERROR(__xludf.DUMMYFUNCTION("""COMPUTED_VALUE"""),9007.69)</f>
        <v>9007.69</v>
      </c>
      <c r="J396" s="2">
        <f>IFERROR(__xludf.DUMMYFUNCTION("""COMPUTED_VALUE"""),45868.66666666667)</f>
        <v>45868.66667</v>
      </c>
      <c r="K396" s="1">
        <f>IFERROR(__xludf.DUMMYFUNCTION("""COMPUTED_VALUE"""),9064.04)</f>
        <v>9064.04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IFERROR(__xludf.DUMMYFUNCTION("""COMPUTED_VALUE"""),9250.07)</f>
        <v>9250.07</v>
      </c>
      <c r="D397" s="2">
        <f>IFERROR(__xludf.DUMMYFUNCTION("""COMPUTED_VALUE"""),45869.66666666667)</f>
        <v>45869.66667</v>
      </c>
      <c r="E397" s="1">
        <f>IFERROR(__xludf.DUMMYFUNCTION("""COMPUTED_VALUE"""),9250.07)</f>
        <v>9250.07</v>
      </c>
      <c r="G397" s="2">
        <f>IFERROR(__xludf.DUMMYFUNCTION("""COMPUTED_VALUE"""),45869.66666666667)</f>
        <v>45869.66667</v>
      </c>
      <c r="H397" s="1">
        <f>IFERROR(__xludf.DUMMYFUNCTION("""COMPUTED_VALUE"""),9059.65)</f>
        <v>9059.65</v>
      </c>
      <c r="J397" s="2">
        <f>IFERROR(__xludf.DUMMYFUNCTION("""COMPUTED_VALUE"""),45869.66666666667)</f>
        <v>45869.66667</v>
      </c>
      <c r="K397" s="1">
        <f>IFERROR(__xludf.DUMMYFUNCTION("""COMPUTED_VALUE"""),9078.46)</f>
        <v>9078.46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IFERROR(__xludf.DUMMYFUNCTION("""COMPUTED_VALUE"""),8958.91)</f>
        <v>8958.91</v>
      </c>
      <c r="D398" s="2">
        <f>IFERROR(__xludf.DUMMYFUNCTION("""COMPUTED_VALUE"""),45870.66666666667)</f>
        <v>45870.66667</v>
      </c>
      <c r="E398" s="1">
        <f>IFERROR(__xludf.DUMMYFUNCTION("""COMPUTED_VALUE"""),8979.65)</f>
        <v>8979.65</v>
      </c>
      <c r="G398" s="2">
        <f>IFERROR(__xludf.DUMMYFUNCTION("""COMPUTED_VALUE"""),45870.66666666667)</f>
        <v>45870.66667</v>
      </c>
      <c r="H398" s="1">
        <f>IFERROR(__xludf.DUMMYFUNCTION("""COMPUTED_VALUE"""),8829.59)</f>
        <v>8829.59</v>
      </c>
      <c r="J398" s="2">
        <f>IFERROR(__xludf.DUMMYFUNCTION("""COMPUTED_VALUE"""),45870.66666666667)</f>
        <v>45870.66667</v>
      </c>
      <c r="K398" s="1">
        <f>IFERROR(__xludf.DUMMYFUNCTION("""COMPUTED_VALUE"""),8870.75)</f>
        <v>8870.75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IFERROR(__xludf.DUMMYFUNCTION("""COMPUTED_VALUE"""),8948.14)</f>
        <v>8948.14</v>
      </c>
      <c r="D399" s="2">
        <f>IFERROR(__xludf.DUMMYFUNCTION("""COMPUTED_VALUE"""),45873.66666666667)</f>
        <v>45873.66667</v>
      </c>
      <c r="E399" s="1">
        <f>IFERROR(__xludf.DUMMYFUNCTION("""COMPUTED_VALUE"""),9038.58)</f>
        <v>9038.58</v>
      </c>
      <c r="G399" s="2">
        <f>IFERROR(__xludf.DUMMYFUNCTION("""COMPUTED_VALUE"""),45873.66666666667)</f>
        <v>45873.66667</v>
      </c>
      <c r="H399" s="1">
        <f>IFERROR(__xludf.DUMMYFUNCTION("""COMPUTED_VALUE"""),8948.14)</f>
        <v>8948.14</v>
      </c>
      <c r="J399" s="2">
        <f>IFERROR(__xludf.DUMMYFUNCTION("""COMPUTED_VALUE"""),45873.66666666667)</f>
        <v>45873.66667</v>
      </c>
      <c r="K399" s="1">
        <f>IFERROR(__xludf.DUMMYFUNCTION("""COMPUTED_VALUE"""),9037.28)</f>
        <v>9037.28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IFERROR(__xludf.DUMMYFUNCTION("""COMPUTED_VALUE"""),9040.39)</f>
        <v>9040.39</v>
      </c>
      <c r="D400" s="2">
        <f>IFERROR(__xludf.DUMMYFUNCTION("""COMPUTED_VALUE"""),45874.66666666667)</f>
        <v>45874.66667</v>
      </c>
      <c r="E400" s="1">
        <f>IFERROR(__xludf.DUMMYFUNCTION("""COMPUTED_VALUE"""),9054.8)</f>
        <v>9054.8</v>
      </c>
      <c r="G400" s="2">
        <f>IFERROR(__xludf.DUMMYFUNCTION("""COMPUTED_VALUE"""),45874.66666666667)</f>
        <v>45874.66667</v>
      </c>
      <c r="H400" s="1">
        <f>IFERROR(__xludf.DUMMYFUNCTION("""COMPUTED_VALUE"""),8954.93)</f>
        <v>8954.93</v>
      </c>
      <c r="J400" s="2">
        <f>IFERROR(__xludf.DUMMYFUNCTION("""COMPUTED_VALUE"""),45874.66666666667)</f>
        <v>45874.66667</v>
      </c>
      <c r="K400" s="1">
        <f>IFERROR(__xludf.DUMMYFUNCTION("""COMPUTED_VALUE"""),8958.48)</f>
        <v>8958.48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IFERROR(__xludf.DUMMYFUNCTION("""COMPUTED_VALUE"""),8979.17)</f>
        <v>8979.17</v>
      </c>
      <c r="D401" s="2">
        <f>IFERROR(__xludf.DUMMYFUNCTION("""COMPUTED_VALUE"""),45875.66666666667)</f>
        <v>45875.66667</v>
      </c>
      <c r="E401" s="1">
        <f>IFERROR(__xludf.DUMMYFUNCTION("""COMPUTED_VALUE"""),9091.79)</f>
        <v>9091.79</v>
      </c>
      <c r="G401" s="2">
        <f>IFERROR(__xludf.DUMMYFUNCTION("""COMPUTED_VALUE"""),45875.66666666667)</f>
        <v>45875.66667</v>
      </c>
      <c r="H401" s="1">
        <f>IFERROR(__xludf.DUMMYFUNCTION("""COMPUTED_VALUE"""),8970.4)</f>
        <v>8970.4</v>
      </c>
      <c r="J401" s="2">
        <f>IFERROR(__xludf.DUMMYFUNCTION("""COMPUTED_VALUE"""),45875.66666666667)</f>
        <v>45875.66667</v>
      </c>
      <c r="K401" s="1">
        <f>IFERROR(__xludf.DUMMYFUNCTION("""COMPUTED_VALUE"""),9082.41)</f>
        <v>9082.41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IFERROR(__xludf.DUMMYFUNCTION("""COMPUTED_VALUE"""),9141.56)</f>
        <v>9141.56</v>
      </c>
      <c r="D402" s="2">
        <f>IFERROR(__xludf.DUMMYFUNCTION("""COMPUTED_VALUE"""),45876.66666666667)</f>
        <v>45876.66667</v>
      </c>
      <c r="E402" s="1">
        <f>IFERROR(__xludf.DUMMYFUNCTION("""COMPUTED_VALUE"""),9166.78)</f>
        <v>9166.78</v>
      </c>
      <c r="G402" s="2">
        <f>IFERROR(__xludf.DUMMYFUNCTION("""COMPUTED_VALUE"""),45876.66666666667)</f>
        <v>45876.66667</v>
      </c>
      <c r="H402" s="1">
        <f>IFERROR(__xludf.DUMMYFUNCTION("""COMPUTED_VALUE"""),9016.62)</f>
        <v>9016.62</v>
      </c>
      <c r="J402" s="2">
        <f>IFERROR(__xludf.DUMMYFUNCTION("""COMPUTED_VALUE"""),45876.66666666667)</f>
        <v>45876.66667</v>
      </c>
      <c r="K402" s="1">
        <f>IFERROR(__xludf.DUMMYFUNCTION("""COMPUTED_VALUE"""),9082.89)</f>
        <v>9082.89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IFERROR(__xludf.DUMMYFUNCTION("""COMPUTED_VALUE"""),9111.8)</f>
        <v>9111.8</v>
      </c>
      <c r="D403" s="2">
        <f>IFERROR(__xludf.DUMMYFUNCTION("""COMPUTED_VALUE"""),45877.66666666667)</f>
        <v>45877.66667</v>
      </c>
      <c r="E403" s="1">
        <f>IFERROR(__xludf.DUMMYFUNCTION("""COMPUTED_VALUE"""),9194.16)</f>
        <v>9194.16</v>
      </c>
      <c r="G403" s="2">
        <f>IFERROR(__xludf.DUMMYFUNCTION("""COMPUTED_VALUE"""),45877.66666666667)</f>
        <v>45877.66667</v>
      </c>
      <c r="H403" s="1">
        <f>IFERROR(__xludf.DUMMYFUNCTION("""COMPUTED_VALUE"""),9098.39)</f>
        <v>9098.39</v>
      </c>
      <c r="J403" s="2">
        <f>IFERROR(__xludf.DUMMYFUNCTION("""COMPUTED_VALUE"""),45877.66666666667)</f>
        <v>45877.66667</v>
      </c>
      <c r="K403" s="1">
        <f>IFERROR(__xludf.DUMMYFUNCTION("""COMPUTED_VALUE"""),9187.85)</f>
        <v>9187.85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IFERROR(__xludf.DUMMYFUNCTION("""COMPUTED_VALUE"""),9178.27)</f>
        <v>9178.27</v>
      </c>
      <c r="D404" s="2">
        <f>IFERROR(__xludf.DUMMYFUNCTION("""COMPUTED_VALUE"""),45880.66666666667)</f>
        <v>45880.66667</v>
      </c>
      <c r="E404" s="1">
        <f>IFERROR(__xludf.DUMMYFUNCTION("""COMPUTED_VALUE"""),9234.91)</f>
        <v>9234.91</v>
      </c>
      <c r="G404" s="2">
        <f>IFERROR(__xludf.DUMMYFUNCTION("""COMPUTED_VALUE"""),45880.66666666667)</f>
        <v>45880.66667</v>
      </c>
      <c r="H404" s="1">
        <f>IFERROR(__xludf.DUMMYFUNCTION("""COMPUTED_VALUE"""),9145.4)</f>
        <v>9145.4</v>
      </c>
      <c r="J404" s="2">
        <f>IFERROR(__xludf.DUMMYFUNCTION("""COMPUTED_VALUE"""),45880.66666666667)</f>
        <v>45880.66667</v>
      </c>
      <c r="K404" s="1">
        <f>IFERROR(__xludf.DUMMYFUNCTION("""COMPUTED_VALUE"""),9163.05)</f>
        <v>9163.05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IFERROR(__xludf.DUMMYFUNCTION("""COMPUTED_VALUE"""),9203.7)</f>
        <v>9203.7</v>
      </c>
      <c r="D405" s="2">
        <f>IFERROR(__xludf.DUMMYFUNCTION("""COMPUTED_VALUE"""),45881.66666666667)</f>
        <v>45881.66667</v>
      </c>
      <c r="E405" s="1">
        <f>IFERROR(__xludf.DUMMYFUNCTION("""COMPUTED_VALUE"""),9274.2)</f>
        <v>9274.2</v>
      </c>
      <c r="G405" s="2">
        <f>IFERROR(__xludf.DUMMYFUNCTION("""COMPUTED_VALUE"""),45881.66666666667)</f>
        <v>45881.66667</v>
      </c>
      <c r="H405" s="1">
        <f>IFERROR(__xludf.DUMMYFUNCTION("""COMPUTED_VALUE"""),9152.78)</f>
        <v>9152.78</v>
      </c>
      <c r="J405" s="2">
        <f>IFERROR(__xludf.DUMMYFUNCTION("""COMPUTED_VALUE"""),45881.66666666667)</f>
        <v>45881.66667</v>
      </c>
      <c r="K405" s="1">
        <f>IFERROR(__xludf.DUMMYFUNCTION("""COMPUTED_VALUE"""),9272.39)</f>
        <v>9272.39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IFERROR(__xludf.DUMMYFUNCTION("""COMPUTED_VALUE"""),9311.71)</f>
        <v>9311.71</v>
      </c>
      <c r="D406" s="2">
        <f>IFERROR(__xludf.DUMMYFUNCTION("""COMPUTED_VALUE"""),45882.66666666667)</f>
        <v>45882.66667</v>
      </c>
      <c r="E406" s="1">
        <f>IFERROR(__xludf.DUMMYFUNCTION("""COMPUTED_VALUE"""),9328.73)</f>
        <v>9328.73</v>
      </c>
      <c r="G406" s="2">
        <f>IFERROR(__xludf.DUMMYFUNCTION("""COMPUTED_VALUE"""),45882.66666666667)</f>
        <v>45882.66667</v>
      </c>
      <c r="H406" s="1">
        <f>IFERROR(__xludf.DUMMYFUNCTION("""COMPUTED_VALUE"""),9246.3)</f>
        <v>9246.3</v>
      </c>
      <c r="J406" s="2">
        <f>IFERROR(__xludf.DUMMYFUNCTION("""COMPUTED_VALUE"""),45882.66666666667)</f>
        <v>45882.66667</v>
      </c>
      <c r="K406" s="1">
        <f>IFERROR(__xludf.DUMMYFUNCTION("""COMPUTED_VALUE"""),9272.59)</f>
        <v>9272.59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IFERROR(__xludf.DUMMYFUNCTION("""COMPUTED_VALUE"""),9268.39)</f>
        <v>9268.39</v>
      </c>
      <c r="D407" s="2">
        <f>IFERROR(__xludf.DUMMYFUNCTION("""COMPUTED_VALUE"""),45883.66666666667)</f>
        <v>45883.66667</v>
      </c>
      <c r="E407" s="1">
        <f>IFERROR(__xludf.DUMMYFUNCTION("""COMPUTED_VALUE"""),9329.41)</f>
        <v>9329.41</v>
      </c>
      <c r="G407" s="2">
        <f>IFERROR(__xludf.DUMMYFUNCTION("""COMPUTED_VALUE"""),45883.66666666667)</f>
        <v>45883.66667</v>
      </c>
      <c r="H407" s="1">
        <f>IFERROR(__xludf.DUMMYFUNCTION("""COMPUTED_VALUE"""),9258.41)</f>
        <v>9258.41</v>
      </c>
      <c r="J407" s="2">
        <f>IFERROR(__xludf.DUMMYFUNCTION("""COMPUTED_VALUE"""),45883.66666666667)</f>
        <v>45883.66667</v>
      </c>
      <c r="K407" s="1">
        <f>IFERROR(__xludf.DUMMYFUNCTION("""COMPUTED_VALUE"""),9308.83)</f>
        <v>9308.83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IFERROR(__xludf.DUMMYFUNCTION("""COMPUTED_VALUE"""),9324.33)</f>
        <v>9324.33</v>
      </c>
      <c r="D408" s="2">
        <f>IFERROR(__xludf.DUMMYFUNCTION("""COMPUTED_VALUE"""),45884.66666666667)</f>
        <v>45884.66667</v>
      </c>
      <c r="E408" s="1">
        <f>IFERROR(__xludf.DUMMYFUNCTION("""COMPUTED_VALUE"""),9324.92)</f>
        <v>9324.92</v>
      </c>
      <c r="G408" s="2">
        <f>IFERROR(__xludf.DUMMYFUNCTION("""COMPUTED_VALUE"""),45884.66666666667)</f>
        <v>45884.66667</v>
      </c>
      <c r="H408" s="1">
        <f>IFERROR(__xludf.DUMMYFUNCTION("""COMPUTED_VALUE"""),9261.98)</f>
        <v>9261.98</v>
      </c>
      <c r="J408" s="2">
        <f>IFERROR(__xludf.DUMMYFUNCTION("""COMPUTED_VALUE"""),45884.66666666667)</f>
        <v>45884.66667</v>
      </c>
      <c r="K408" s="1">
        <f>IFERROR(__xludf.DUMMYFUNCTION("""COMPUTED_VALUE"""),9285.49)</f>
        <v>9285.49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IFERROR(__xludf.DUMMYFUNCTION("""COMPUTED_VALUE"""),9279.48)</f>
        <v>9279.48</v>
      </c>
      <c r="D409" s="2">
        <f>IFERROR(__xludf.DUMMYFUNCTION("""COMPUTED_VALUE"""),45887.66666666667)</f>
        <v>45887.66667</v>
      </c>
      <c r="E409" s="1">
        <f>IFERROR(__xludf.DUMMYFUNCTION("""COMPUTED_VALUE"""),9298.43)</f>
        <v>9298.43</v>
      </c>
      <c r="G409" s="2">
        <f>IFERROR(__xludf.DUMMYFUNCTION("""COMPUTED_VALUE"""),45887.66666666667)</f>
        <v>45887.66667</v>
      </c>
      <c r="H409" s="1">
        <f>IFERROR(__xludf.DUMMYFUNCTION("""COMPUTED_VALUE"""),9248.24)</f>
        <v>9248.24</v>
      </c>
      <c r="J409" s="2">
        <f>IFERROR(__xludf.DUMMYFUNCTION("""COMPUTED_VALUE"""),45887.66666666667)</f>
        <v>45887.66667</v>
      </c>
      <c r="K409" s="1">
        <f>IFERROR(__xludf.DUMMYFUNCTION("""COMPUTED_VALUE"""),9282.33)</f>
        <v>9282.33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IFERROR(__xludf.DUMMYFUNCTION("""COMPUTED_VALUE"""),9274.12)</f>
        <v>9274.12</v>
      </c>
      <c r="D410" s="2">
        <f>IFERROR(__xludf.DUMMYFUNCTION("""COMPUTED_VALUE"""),45888.66666666667)</f>
        <v>45888.66667</v>
      </c>
      <c r="E410" s="1">
        <f>IFERROR(__xludf.DUMMYFUNCTION("""COMPUTED_VALUE"""),9276.08)</f>
        <v>9276.08</v>
      </c>
      <c r="G410" s="2">
        <f>IFERROR(__xludf.DUMMYFUNCTION("""COMPUTED_VALUE"""),45888.66666666667)</f>
        <v>45888.66667</v>
      </c>
      <c r="H410" s="1">
        <f>IFERROR(__xludf.DUMMYFUNCTION("""COMPUTED_VALUE"""),9138.71)</f>
        <v>9138.71</v>
      </c>
      <c r="J410" s="2">
        <f>IFERROR(__xludf.DUMMYFUNCTION("""COMPUTED_VALUE"""),45888.66666666667)</f>
        <v>45888.66667</v>
      </c>
      <c r="K410" s="1">
        <f>IFERROR(__xludf.DUMMYFUNCTION("""COMPUTED_VALUE"""),9156.55)</f>
        <v>9156.55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IFERROR(__xludf.DUMMYFUNCTION("""COMPUTED_VALUE"""),9138.89)</f>
        <v>9138.89</v>
      </c>
      <c r="D411" s="2">
        <f>IFERROR(__xludf.DUMMYFUNCTION("""COMPUTED_VALUE"""),45889.66666666667)</f>
        <v>45889.66667</v>
      </c>
      <c r="E411" s="1">
        <f>IFERROR(__xludf.DUMMYFUNCTION("""COMPUTED_VALUE"""),9139.67)</f>
        <v>9139.67</v>
      </c>
      <c r="G411" s="2">
        <f>IFERROR(__xludf.DUMMYFUNCTION("""COMPUTED_VALUE"""),45889.66666666667)</f>
        <v>45889.66667</v>
      </c>
      <c r="H411" s="1">
        <f>IFERROR(__xludf.DUMMYFUNCTION("""COMPUTED_VALUE"""),8980.78)</f>
        <v>8980.78</v>
      </c>
      <c r="J411" s="2">
        <f>IFERROR(__xludf.DUMMYFUNCTION("""COMPUTED_VALUE"""),45889.66666666667)</f>
        <v>45889.66667</v>
      </c>
      <c r="K411" s="1">
        <f>IFERROR(__xludf.DUMMYFUNCTION("""COMPUTED_VALUE"""),9089.66)</f>
        <v>9089.66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IFERROR(__xludf.DUMMYFUNCTION("""COMPUTED_VALUE"""),9067.47)</f>
        <v>9067.47</v>
      </c>
      <c r="D412" s="2">
        <f>IFERROR(__xludf.DUMMYFUNCTION("""COMPUTED_VALUE"""),45890.66666666667)</f>
        <v>45890.66667</v>
      </c>
      <c r="E412" s="1">
        <f>IFERROR(__xludf.DUMMYFUNCTION("""COMPUTED_VALUE"""),9098.57)</f>
        <v>9098.57</v>
      </c>
      <c r="G412" s="2">
        <f>IFERROR(__xludf.DUMMYFUNCTION("""COMPUTED_VALUE"""),45890.66666666667)</f>
        <v>45890.66667</v>
      </c>
      <c r="H412" s="1">
        <f>IFERROR(__xludf.DUMMYFUNCTION("""COMPUTED_VALUE"""),9015.13)</f>
        <v>9015.13</v>
      </c>
      <c r="J412" s="2">
        <f>IFERROR(__xludf.DUMMYFUNCTION("""COMPUTED_VALUE"""),45890.66666666667)</f>
        <v>45890.66667</v>
      </c>
      <c r="K412" s="1">
        <f>IFERROR(__xludf.DUMMYFUNCTION("""COMPUTED_VALUE"""),9048.67)</f>
        <v>9048.67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IFERROR(__xludf.DUMMYFUNCTION("""COMPUTED_VALUE"""),9065.42)</f>
        <v>9065.42</v>
      </c>
      <c r="D413" s="2">
        <f>IFERROR(__xludf.DUMMYFUNCTION("""COMPUTED_VALUE"""),45891.66666666667)</f>
        <v>45891.66667</v>
      </c>
      <c r="E413" s="1">
        <f>IFERROR(__xludf.DUMMYFUNCTION("""COMPUTED_VALUE"""),9218.29)</f>
        <v>9218.29</v>
      </c>
      <c r="G413" s="2">
        <f>IFERROR(__xludf.DUMMYFUNCTION("""COMPUTED_VALUE"""),45891.66666666667)</f>
        <v>45891.66667</v>
      </c>
      <c r="H413" s="1">
        <f>IFERROR(__xludf.DUMMYFUNCTION("""COMPUTED_VALUE"""),9037.26)</f>
        <v>9037.26</v>
      </c>
      <c r="J413" s="2">
        <f>IFERROR(__xludf.DUMMYFUNCTION("""COMPUTED_VALUE"""),45891.66666666667)</f>
        <v>45891.66667</v>
      </c>
      <c r="K413" s="1">
        <f>IFERROR(__xludf.DUMMYFUNCTION("""COMPUTED_VALUE"""),9196.37)</f>
        <v>9196.37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IFERROR(__xludf.DUMMYFUNCTION("""COMPUTED_VALUE"""),9182.17)</f>
        <v>9182.17</v>
      </c>
      <c r="D414" s="2">
        <f>IFERROR(__xludf.DUMMYFUNCTION("""COMPUTED_VALUE"""),45894.66666666667)</f>
        <v>45894.66667</v>
      </c>
      <c r="E414" s="1">
        <f>IFERROR(__xludf.DUMMYFUNCTION("""COMPUTED_VALUE"""),9245.16)</f>
        <v>9245.16</v>
      </c>
      <c r="G414" s="2">
        <f>IFERROR(__xludf.DUMMYFUNCTION("""COMPUTED_VALUE"""),45894.66666666667)</f>
        <v>45894.66667</v>
      </c>
      <c r="H414" s="1">
        <f>IFERROR(__xludf.DUMMYFUNCTION("""COMPUTED_VALUE"""),9164.1)</f>
        <v>9164.1</v>
      </c>
      <c r="J414" s="2">
        <f>IFERROR(__xludf.DUMMYFUNCTION("""COMPUTED_VALUE"""),45894.66666666667)</f>
        <v>45894.66667</v>
      </c>
      <c r="K414" s="1">
        <f>IFERROR(__xludf.DUMMYFUNCTION("""COMPUTED_VALUE"""),9189.0)</f>
        <v>9189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IFERROR(__xludf.DUMMYFUNCTION("""COMPUTED_VALUE"""),9188.95)</f>
        <v>9188.95</v>
      </c>
      <c r="D415" s="2">
        <f>IFERROR(__xludf.DUMMYFUNCTION("""COMPUTED_VALUE"""),45895.66666666667)</f>
        <v>45895.66667</v>
      </c>
      <c r="E415" s="1">
        <f>IFERROR(__xludf.DUMMYFUNCTION("""COMPUTED_VALUE"""),9238.98)</f>
        <v>9238.98</v>
      </c>
      <c r="G415" s="2">
        <f>IFERROR(__xludf.DUMMYFUNCTION("""COMPUTED_VALUE"""),45895.66666666667)</f>
        <v>45895.66667</v>
      </c>
      <c r="H415" s="1">
        <f>IFERROR(__xludf.DUMMYFUNCTION("""COMPUTED_VALUE"""),9159.65)</f>
        <v>9159.65</v>
      </c>
      <c r="J415" s="2">
        <f>IFERROR(__xludf.DUMMYFUNCTION("""COMPUTED_VALUE"""),45895.66666666667)</f>
        <v>45895.66667</v>
      </c>
      <c r="K415" s="1">
        <f>IFERROR(__xludf.DUMMYFUNCTION("""COMPUTED_VALUE"""),9236.39)</f>
        <v>9236.39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IFERROR(__xludf.DUMMYFUNCTION("""COMPUTED_VALUE"""),9226.67)</f>
        <v>9226.67</v>
      </c>
      <c r="D416" s="2">
        <f>IFERROR(__xludf.DUMMYFUNCTION("""COMPUTED_VALUE"""),45896.66666666667)</f>
        <v>45896.66667</v>
      </c>
      <c r="E416" s="1">
        <f>IFERROR(__xludf.DUMMYFUNCTION("""COMPUTED_VALUE"""),9266.34)</f>
        <v>9266.34</v>
      </c>
      <c r="G416" s="2">
        <f>IFERROR(__xludf.DUMMYFUNCTION("""COMPUTED_VALUE"""),45896.66666666667)</f>
        <v>45896.66667</v>
      </c>
      <c r="H416" s="1">
        <f>IFERROR(__xludf.DUMMYFUNCTION("""COMPUTED_VALUE"""),9201.66)</f>
        <v>9201.66</v>
      </c>
      <c r="J416" s="2">
        <f>IFERROR(__xludf.DUMMYFUNCTION("""COMPUTED_VALUE"""),45896.66666666667)</f>
        <v>45896.66667</v>
      </c>
      <c r="K416" s="1">
        <f>IFERROR(__xludf.DUMMYFUNCTION("""COMPUTED_VALUE"""),9255.75)</f>
        <v>9255.75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IFERROR(__xludf.DUMMYFUNCTION("""COMPUTED_VALUE"""),9253.58)</f>
        <v>9253.58</v>
      </c>
      <c r="D417" s="2">
        <f>IFERROR(__xludf.DUMMYFUNCTION("""COMPUTED_VALUE"""),45897.66666666667)</f>
        <v>45897.66667</v>
      </c>
      <c r="E417" s="1">
        <f>IFERROR(__xludf.DUMMYFUNCTION("""COMPUTED_VALUE"""),9324.03)</f>
        <v>9324.03</v>
      </c>
      <c r="G417" s="2">
        <f>IFERROR(__xludf.DUMMYFUNCTION("""COMPUTED_VALUE"""),45897.66666666667)</f>
        <v>45897.66667</v>
      </c>
      <c r="H417" s="1">
        <f>IFERROR(__xludf.DUMMYFUNCTION("""COMPUTED_VALUE"""),9220.77)</f>
        <v>9220.77</v>
      </c>
      <c r="J417" s="2">
        <f>IFERROR(__xludf.DUMMYFUNCTION("""COMPUTED_VALUE"""),45897.66666666667)</f>
        <v>45897.66667</v>
      </c>
      <c r="K417" s="1">
        <f>IFERROR(__xludf.DUMMYFUNCTION("""COMPUTED_VALUE"""),9304.78)</f>
        <v>9304.78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IFERROR(__xludf.DUMMYFUNCTION("""COMPUTED_VALUE"""),9273.02)</f>
        <v>9273.02</v>
      </c>
      <c r="D418" s="2">
        <f>IFERROR(__xludf.DUMMYFUNCTION("""COMPUTED_VALUE"""),45898.66666666667)</f>
        <v>45898.66667</v>
      </c>
      <c r="E418" s="1">
        <f>IFERROR(__xludf.DUMMYFUNCTION("""COMPUTED_VALUE"""),9273.11)</f>
        <v>9273.11</v>
      </c>
      <c r="G418" s="2">
        <f>IFERROR(__xludf.DUMMYFUNCTION("""COMPUTED_VALUE"""),45898.66666666667)</f>
        <v>45898.66667</v>
      </c>
      <c r="H418" s="1">
        <f>IFERROR(__xludf.DUMMYFUNCTION("""COMPUTED_VALUE"""),9171.32)</f>
        <v>9171.32</v>
      </c>
      <c r="J418" s="2">
        <f>IFERROR(__xludf.DUMMYFUNCTION("""COMPUTED_VALUE"""),45898.66666666667)</f>
        <v>45898.66667</v>
      </c>
      <c r="K418" s="1">
        <f>IFERROR(__xludf.DUMMYFUNCTION("""COMPUTED_VALUE"""),9198.69)</f>
        <v>9198.69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IFERROR(__xludf.DUMMYFUNCTION("""COMPUTED_VALUE"""),9043.04)</f>
        <v>9043.04</v>
      </c>
      <c r="D419" s="2">
        <f>IFERROR(__xludf.DUMMYFUNCTION("""COMPUTED_VALUE"""),45902.66666666667)</f>
        <v>45902.66667</v>
      </c>
      <c r="E419" s="1">
        <f>IFERROR(__xludf.DUMMYFUNCTION("""COMPUTED_VALUE"""),9120.47)</f>
        <v>9120.47</v>
      </c>
      <c r="G419" s="2">
        <f>IFERROR(__xludf.DUMMYFUNCTION("""COMPUTED_VALUE"""),45902.66666666667)</f>
        <v>45902.66667</v>
      </c>
      <c r="H419" s="1">
        <f>IFERROR(__xludf.DUMMYFUNCTION("""COMPUTED_VALUE"""),9001.55)</f>
        <v>9001.55</v>
      </c>
      <c r="J419" s="2">
        <f>IFERROR(__xludf.DUMMYFUNCTION("""COMPUTED_VALUE"""),45902.66666666667)</f>
        <v>45902.66667</v>
      </c>
      <c r="K419" s="1">
        <f>IFERROR(__xludf.DUMMYFUNCTION("""COMPUTED_VALUE"""),9114.33)</f>
        <v>9114.33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IFERROR(__xludf.DUMMYFUNCTION("""COMPUTED_VALUE"""),9209.32)</f>
        <v>9209.32</v>
      </c>
      <c r="D420" s="2">
        <f>IFERROR(__xludf.DUMMYFUNCTION("""COMPUTED_VALUE"""),45903.66666666667)</f>
        <v>45903.66667</v>
      </c>
      <c r="E420" s="1">
        <f>IFERROR(__xludf.DUMMYFUNCTION("""COMPUTED_VALUE"""),9254.94)</f>
        <v>9254.94</v>
      </c>
      <c r="G420" s="2">
        <f>IFERROR(__xludf.DUMMYFUNCTION("""COMPUTED_VALUE"""),45903.66666666667)</f>
        <v>45903.66667</v>
      </c>
      <c r="H420" s="1">
        <f>IFERROR(__xludf.DUMMYFUNCTION("""COMPUTED_VALUE"""),9180.71)</f>
        <v>9180.71</v>
      </c>
      <c r="J420" s="2">
        <f>IFERROR(__xludf.DUMMYFUNCTION("""COMPUTED_VALUE"""),45903.66666666667)</f>
        <v>45903.66667</v>
      </c>
      <c r="K420" s="1">
        <f>IFERROR(__xludf.DUMMYFUNCTION("""COMPUTED_VALUE"""),9239.34)</f>
        <v>9239.34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IFERROR(__xludf.DUMMYFUNCTION("""COMPUTED_VALUE"""),9254.02)</f>
        <v>9254.02</v>
      </c>
      <c r="D421" s="2">
        <f>IFERROR(__xludf.DUMMYFUNCTION("""COMPUTED_VALUE"""),45904.66666666667)</f>
        <v>45904.66667</v>
      </c>
      <c r="E421" s="1">
        <f>IFERROR(__xludf.DUMMYFUNCTION("""COMPUTED_VALUE"""),9327.42)</f>
        <v>9327.42</v>
      </c>
      <c r="G421" s="2">
        <f>IFERROR(__xludf.DUMMYFUNCTION("""COMPUTED_VALUE"""),45904.66666666667)</f>
        <v>45904.66667</v>
      </c>
      <c r="H421" s="1">
        <f>IFERROR(__xludf.DUMMYFUNCTION("""COMPUTED_VALUE"""),9224.36)</f>
        <v>9224.36</v>
      </c>
      <c r="J421" s="2">
        <f>IFERROR(__xludf.DUMMYFUNCTION("""COMPUTED_VALUE"""),45904.66666666667)</f>
        <v>45904.66667</v>
      </c>
      <c r="K421" s="1">
        <f>IFERROR(__xludf.DUMMYFUNCTION("""COMPUTED_VALUE"""),9326.98)</f>
        <v>9326.98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IFERROR(__xludf.DUMMYFUNCTION("""COMPUTED_VALUE"""),9387.33)</f>
        <v>9387.33</v>
      </c>
      <c r="D422" s="2">
        <f>IFERROR(__xludf.DUMMYFUNCTION("""COMPUTED_VALUE"""),45905.66666666667)</f>
        <v>45905.66667</v>
      </c>
      <c r="E422" s="1">
        <f>IFERROR(__xludf.DUMMYFUNCTION("""COMPUTED_VALUE"""),9400.31)</f>
        <v>9400.31</v>
      </c>
      <c r="G422" s="2">
        <f>IFERROR(__xludf.DUMMYFUNCTION("""COMPUTED_VALUE"""),45905.66666666667)</f>
        <v>45905.66667</v>
      </c>
      <c r="H422" s="1">
        <f>IFERROR(__xludf.DUMMYFUNCTION("""COMPUTED_VALUE"""),9244.86)</f>
        <v>9244.86</v>
      </c>
      <c r="J422" s="2">
        <f>IFERROR(__xludf.DUMMYFUNCTION("""COMPUTED_VALUE"""),45905.66666666667)</f>
        <v>45905.66667</v>
      </c>
      <c r="K422" s="1">
        <f>IFERROR(__xludf.DUMMYFUNCTION("""COMPUTED_VALUE"""),9304.01)</f>
        <v>9304.01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IFERROR(__xludf.DUMMYFUNCTION("""COMPUTED_VALUE"""),9345.11)</f>
        <v>9345.11</v>
      </c>
      <c r="D423" s="2">
        <f>IFERROR(__xludf.DUMMYFUNCTION("""COMPUTED_VALUE"""),45908.66666666667)</f>
        <v>45908.66667</v>
      </c>
      <c r="E423" s="1">
        <f>IFERROR(__xludf.DUMMYFUNCTION("""COMPUTED_VALUE"""),9397.72)</f>
        <v>9397.72</v>
      </c>
      <c r="G423" s="2">
        <f>IFERROR(__xludf.DUMMYFUNCTION("""COMPUTED_VALUE"""),45908.66666666667)</f>
        <v>45908.66667</v>
      </c>
      <c r="H423" s="1">
        <f>IFERROR(__xludf.DUMMYFUNCTION("""COMPUTED_VALUE"""),9342.21)</f>
        <v>9342.21</v>
      </c>
      <c r="J423" s="2">
        <f>IFERROR(__xludf.DUMMYFUNCTION("""COMPUTED_VALUE"""),45908.66666666667)</f>
        <v>45908.66667</v>
      </c>
      <c r="K423" s="1">
        <f>IFERROR(__xludf.DUMMYFUNCTION("""COMPUTED_VALUE"""),9346.85)</f>
        <v>9346.85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IFERROR(__xludf.DUMMYFUNCTION("""COMPUTED_VALUE"""),9375.68)</f>
        <v>9375.68</v>
      </c>
      <c r="D424" s="2">
        <f>IFERROR(__xludf.DUMMYFUNCTION("""COMPUTED_VALUE"""),45909.66666666667)</f>
        <v>45909.66667</v>
      </c>
      <c r="E424" s="1">
        <f>IFERROR(__xludf.DUMMYFUNCTION("""COMPUTED_VALUE"""),9393.04)</f>
        <v>9393.04</v>
      </c>
      <c r="G424" s="2">
        <f>IFERROR(__xludf.DUMMYFUNCTION("""COMPUTED_VALUE"""),45909.66666666667)</f>
        <v>45909.66667</v>
      </c>
      <c r="H424" s="1">
        <f>IFERROR(__xludf.DUMMYFUNCTION("""COMPUTED_VALUE"""),9326.91)</f>
        <v>9326.91</v>
      </c>
      <c r="J424" s="2">
        <f>IFERROR(__xludf.DUMMYFUNCTION("""COMPUTED_VALUE"""),45909.66666666667)</f>
        <v>45909.66667</v>
      </c>
      <c r="K424" s="1">
        <f>IFERROR(__xludf.DUMMYFUNCTION("""COMPUTED_VALUE"""),9387.67)</f>
        <v>9387.67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IFERROR(__xludf.DUMMYFUNCTION("""COMPUTED_VALUE"""),9440.27)</f>
        <v>9440.27</v>
      </c>
      <c r="D425" s="2">
        <f>IFERROR(__xludf.DUMMYFUNCTION("""COMPUTED_VALUE"""),45910.66666666667)</f>
        <v>45910.66667</v>
      </c>
      <c r="E425" s="1">
        <f>IFERROR(__xludf.DUMMYFUNCTION("""COMPUTED_VALUE"""),9443.84)</f>
        <v>9443.84</v>
      </c>
      <c r="G425" s="2">
        <f>IFERROR(__xludf.DUMMYFUNCTION("""COMPUTED_VALUE"""),45910.66666666667)</f>
        <v>45910.66667</v>
      </c>
      <c r="H425" s="1">
        <f>IFERROR(__xludf.DUMMYFUNCTION("""COMPUTED_VALUE"""),9361.44)</f>
        <v>9361.44</v>
      </c>
      <c r="J425" s="2">
        <f>IFERROR(__xludf.DUMMYFUNCTION("""COMPUTED_VALUE"""),45910.66666666667)</f>
        <v>45910.66667</v>
      </c>
      <c r="K425" s="1">
        <f>IFERROR(__xludf.DUMMYFUNCTION("""COMPUTED_VALUE"""),9392.4)</f>
        <v>9392.4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IFERROR(__xludf.DUMMYFUNCTION("""COMPUTED_VALUE"""),9441.04)</f>
        <v>9441.04</v>
      </c>
      <c r="D426" s="2">
        <f>IFERROR(__xludf.DUMMYFUNCTION("""COMPUTED_VALUE"""),45911.66666666667)</f>
        <v>45911.66667</v>
      </c>
      <c r="E426" s="1">
        <f>IFERROR(__xludf.DUMMYFUNCTION("""COMPUTED_VALUE"""),9453.53)</f>
        <v>9453.53</v>
      </c>
      <c r="G426" s="2">
        <f>IFERROR(__xludf.DUMMYFUNCTION("""COMPUTED_VALUE"""),45911.66666666667)</f>
        <v>45911.66667</v>
      </c>
      <c r="H426" s="1">
        <f>IFERROR(__xludf.DUMMYFUNCTION("""COMPUTED_VALUE"""),9390.31)</f>
        <v>9390.31</v>
      </c>
      <c r="J426" s="2">
        <f>IFERROR(__xludf.DUMMYFUNCTION("""COMPUTED_VALUE"""),45911.66666666667)</f>
        <v>45911.66667</v>
      </c>
      <c r="K426" s="1">
        <f>IFERROR(__xludf.DUMMYFUNCTION("""COMPUTED_VALUE"""),9443.78)</f>
        <v>9443.78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IFERROR(__xludf.DUMMYFUNCTION("""COMPUTED_VALUE"""),9463.8)</f>
        <v>9463.8</v>
      </c>
      <c r="D427" s="2">
        <f>IFERROR(__xludf.DUMMYFUNCTION("""COMPUTED_VALUE"""),45912.66666666667)</f>
        <v>45912.66667</v>
      </c>
      <c r="E427" s="1">
        <f>IFERROR(__xludf.DUMMYFUNCTION("""COMPUTED_VALUE"""),9511.48)</f>
        <v>9511.48</v>
      </c>
      <c r="G427" s="2">
        <f>IFERROR(__xludf.DUMMYFUNCTION("""COMPUTED_VALUE"""),45912.66666666667)</f>
        <v>45912.66667</v>
      </c>
      <c r="H427" s="1">
        <f>IFERROR(__xludf.DUMMYFUNCTION("""COMPUTED_VALUE"""),9435.94)</f>
        <v>9435.94</v>
      </c>
      <c r="J427" s="2">
        <f>IFERROR(__xludf.DUMMYFUNCTION("""COMPUTED_VALUE"""),45912.66666666667)</f>
        <v>45912.66667</v>
      </c>
      <c r="K427" s="1">
        <f>IFERROR(__xludf.DUMMYFUNCTION("""COMPUTED_VALUE"""),9491.76)</f>
        <v>9491.76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IFERROR(__xludf.DUMMYFUNCTION("""COMPUTED_VALUE"""),9540.44)</f>
        <v>9540.44</v>
      </c>
      <c r="D428" s="2">
        <f>IFERROR(__xludf.DUMMYFUNCTION("""COMPUTED_VALUE"""),45915.66666666667)</f>
        <v>45915.66667</v>
      </c>
      <c r="E428" s="1">
        <f>IFERROR(__xludf.DUMMYFUNCTION("""COMPUTED_VALUE"""),9597.03)</f>
        <v>9597.03</v>
      </c>
      <c r="G428" s="2">
        <f>IFERROR(__xludf.DUMMYFUNCTION("""COMPUTED_VALUE"""),45915.66666666667)</f>
        <v>45915.66667</v>
      </c>
      <c r="H428" s="1">
        <f>IFERROR(__xludf.DUMMYFUNCTION("""COMPUTED_VALUE"""),9537.3)</f>
        <v>9537.3</v>
      </c>
      <c r="J428" s="2">
        <f>IFERROR(__xludf.DUMMYFUNCTION("""COMPUTED_VALUE"""),45915.66666666667)</f>
        <v>45915.66667</v>
      </c>
      <c r="K428" s="1">
        <f>IFERROR(__xludf.DUMMYFUNCTION("""COMPUTED_VALUE"""),9596.08)</f>
        <v>9596.08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IFERROR(__xludf.DUMMYFUNCTION("""COMPUTED_VALUE"""),9610.12)</f>
        <v>9610.12</v>
      </c>
      <c r="D429" s="2">
        <f>IFERROR(__xludf.DUMMYFUNCTION("""COMPUTED_VALUE"""),45916.66666666667)</f>
        <v>45916.66667</v>
      </c>
      <c r="E429" s="1">
        <f>IFERROR(__xludf.DUMMYFUNCTION("""COMPUTED_VALUE"""),9615.16)</f>
        <v>9615.16</v>
      </c>
      <c r="G429" s="2">
        <f>IFERROR(__xludf.DUMMYFUNCTION("""COMPUTED_VALUE"""),45916.66666666667)</f>
        <v>45916.66667</v>
      </c>
      <c r="H429" s="1">
        <f>IFERROR(__xludf.DUMMYFUNCTION("""COMPUTED_VALUE"""),9580.33)</f>
        <v>9580.33</v>
      </c>
      <c r="J429" s="2">
        <f>IFERROR(__xludf.DUMMYFUNCTION("""COMPUTED_VALUE"""),45916.66666666667)</f>
        <v>45916.66667</v>
      </c>
      <c r="K429" s="1">
        <f>IFERROR(__xludf.DUMMYFUNCTION("""COMPUTED_VALUE"""),9585.81)</f>
        <v>9585.81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IFERROR(__xludf.DUMMYFUNCTION("""COMPUTED_VALUE"""),9574.99)</f>
        <v>9574.99</v>
      </c>
      <c r="D430" s="2">
        <f>IFERROR(__xludf.DUMMYFUNCTION("""COMPUTED_VALUE"""),45917.66666666667)</f>
        <v>45917.66667</v>
      </c>
      <c r="E430" s="1">
        <f>IFERROR(__xludf.DUMMYFUNCTION("""COMPUTED_VALUE"""),9583.01)</f>
        <v>9583.01</v>
      </c>
      <c r="G430" s="2">
        <f>IFERROR(__xludf.DUMMYFUNCTION("""COMPUTED_VALUE"""),45917.66666666667)</f>
        <v>45917.66667</v>
      </c>
      <c r="H430" s="1">
        <f>IFERROR(__xludf.DUMMYFUNCTION("""COMPUTED_VALUE"""),9455.39)</f>
        <v>9455.39</v>
      </c>
      <c r="J430" s="2">
        <f>IFERROR(__xludf.DUMMYFUNCTION("""COMPUTED_VALUE"""),45917.66666666667)</f>
        <v>45917.66667</v>
      </c>
      <c r="K430" s="1">
        <f>IFERROR(__xludf.DUMMYFUNCTION("""COMPUTED_VALUE"""),9540.0)</f>
        <v>9540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IFERROR(__xludf.DUMMYFUNCTION("""COMPUTED_VALUE"""),9602.65)</f>
        <v>9602.65</v>
      </c>
      <c r="D431" s="2">
        <f>IFERROR(__xludf.DUMMYFUNCTION("""COMPUTED_VALUE"""),45918.66666666667)</f>
        <v>45918.66667</v>
      </c>
      <c r="E431" s="1">
        <f>IFERROR(__xludf.DUMMYFUNCTION("""COMPUTED_VALUE"""),9633.15)</f>
        <v>9633.15</v>
      </c>
      <c r="G431" s="2">
        <f>IFERROR(__xludf.DUMMYFUNCTION("""COMPUTED_VALUE"""),45918.66666666667)</f>
        <v>45918.66667</v>
      </c>
      <c r="H431" s="1">
        <f>IFERROR(__xludf.DUMMYFUNCTION("""COMPUTED_VALUE"""),9561.81)</f>
        <v>9561.81</v>
      </c>
      <c r="J431" s="2">
        <f>IFERROR(__xludf.DUMMYFUNCTION("""COMPUTED_VALUE"""),45918.66666666667)</f>
        <v>45918.66667</v>
      </c>
      <c r="K431" s="1">
        <f>IFERROR(__xludf.DUMMYFUNCTION("""COMPUTED_VALUE"""),9580.99)</f>
        <v>9580.99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IFERROR(__xludf.DUMMYFUNCTION("""COMPUTED_VALUE"""),9624.53)</f>
        <v>9624.53</v>
      </c>
      <c r="D432" s="2">
        <f>IFERROR(__xludf.DUMMYFUNCTION("""COMPUTED_VALUE"""),45919.66666666667)</f>
        <v>45919.66667</v>
      </c>
      <c r="E432" s="1">
        <f>IFERROR(__xludf.DUMMYFUNCTION("""COMPUTED_VALUE"""),9679.37)</f>
        <v>9679.37</v>
      </c>
      <c r="G432" s="2">
        <f>IFERROR(__xludf.DUMMYFUNCTION("""COMPUTED_VALUE"""),45919.66666666667)</f>
        <v>45919.66667</v>
      </c>
      <c r="H432" s="1">
        <f>IFERROR(__xludf.DUMMYFUNCTION("""COMPUTED_VALUE"""),9613.47)</f>
        <v>9613.47</v>
      </c>
      <c r="J432" s="2">
        <f>IFERROR(__xludf.DUMMYFUNCTION("""COMPUTED_VALUE"""),45919.66666666667)</f>
        <v>45919.66667</v>
      </c>
      <c r="K432" s="1">
        <f>IFERROR(__xludf.DUMMYFUNCTION("""COMPUTED_VALUE"""),9672.33)</f>
        <v>9672.33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IFERROR(__xludf.DUMMYFUNCTION("""COMPUTED_VALUE"""),9639.87)</f>
        <v>9639.87</v>
      </c>
      <c r="D433" s="2">
        <f>IFERROR(__xludf.DUMMYFUNCTION("""COMPUTED_VALUE"""),45922.66666666667)</f>
        <v>45922.66667</v>
      </c>
      <c r="E433" s="1">
        <f>IFERROR(__xludf.DUMMYFUNCTION("""COMPUTED_VALUE"""),9711.83)</f>
        <v>9711.83</v>
      </c>
      <c r="G433" s="2">
        <f>IFERROR(__xludf.DUMMYFUNCTION("""COMPUTED_VALUE"""),45922.66666666667)</f>
        <v>45922.66667</v>
      </c>
      <c r="H433" s="1">
        <f>IFERROR(__xludf.DUMMYFUNCTION("""COMPUTED_VALUE"""),9636.69)</f>
        <v>9636.69</v>
      </c>
      <c r="J433" s="2">
        <f>IFERROR(__xludf.DUMMYFUNCTION("""COMPUTED_VALUE"""),45922.66666666667)</f>
        <v>45922.66667</v>
      </c>
      <c r="K433" s="1">
        <f>IFERROR(__xludf.DUMMYFUNCTION("""COMPUTED_VALUE"""),9699.11)</f>
        <v>9699.11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IFERROR(__xludf.DUMMYFUNCTION("""COMPUTED_VALUE"""),9690.0)</f>
        <v>9690</v>
      </c>
      <c r="D434" s="2">
        <f>IFERROR(__xludf.DUMMYFUNCTION("""COMPUTED_VALUE"""),45923.66666666667)</f>
        <v>45923.66667</v>
      </c>
      <c r="E434" s="1">
        <f>IFERROR(__xludf.DUMMYFUNCTION("""COMPUTED_VALUE"""),9691.68)</f>
        <v>9691.68</v>
      </c>
      <c r="G434" s="2">
        <f>IFERROR(__xludf.DUMMYFUNCTION("""COMPUTED_VALUE"""),45923.66666666667)</f>
        <v>45923.66667</v>
      </c>
      <c r="H434" s="1">
        <f>IFERROR(__xludf.DUMMYFUNCTION("""COMPUTED_VALUE"""),9562.81)</f>
        <v>9562.81</v>
      </c>
      <c r="J434" s="2">
        <f>IFERROR(__xludf.DUMMYFUNCTION("""COMPUTED_VALUE"""),45923.66666666667)</f>
        <v>45923.66667</v>
      </c>
      <c r="K434" s="1">
        <f>IFERROR(__xludf.DUMMYFUNCTION("""COMPUTED_VALUE"""),9581.92)</f>
        <v>9581.92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IFERROR(__xludf.DUMMYFUNCTION("""COMPUTED_VALUE"""),9622.45)</f>
        <v>9622.45</v>
      </c>
      <c r="D435" s="2">
        <f>IFERROR(__xludf.DUMMYFUNCTION("""COMPUTED_VALUE"""),45924.66666666667)</f>
        <v>45924.66667</v>
      </c>
      <c r="E435" s="1">
        <f>IFERROR(__xludf.DUMMYFUNCTION("""COMPUTED_VALUE"""),9625.66)</f>
        <v>9625.66</v>
      </c>
      <c r="G435" s="2">
        <f>IFERROR(__xludf.DUMMYFUNCTION("""COMPUTED_VALUE"""),45924.66666666667)</f>
        <v>45924.66667</v>
      </c>
      <c r="H435" s="1">
        <f>IFERROR(__xludf.DUMMYFUNCTION("""COMPUTED_VALUE"""),9503.67)</f>
        <v>9503.67</v>
      </c>
      <c r="J435" s="2">
        <f>IFERROR(__xludf.DUMMYFUNCTION("""COMPUTED_VALUE"""),45924.66666666667)</f>
        <v>45924.66667</v>
      </c>
      <c r="K435" s="1">
        <f>IFERROR(__xludf.DUMMYFUNCTION("""COMPUTED_VALUE"""),9554.6)</f>
        <v>9554.6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IFERROR(__xludf.DUMMYFUNCTION("""COMPUTED_VALUE"""),9464.68)</f>
        <v>9464.68</v>
      </c>
      <c r="D436" s="2">
        <f>IFERROR(__xludf.DUMMYFUNCTION("""COMPUTED_VALUE"""),45925.66666666667)</f>
        <v>45925.66667</v>
      </c>
      <c r="E436" s="1">
        <f>IFERROR(__xludf.DUMMYFUNCTION("""COMPUTED_VALUE"""),9538.69)</f>
        <v>9538.69</v>
      </c>
      <c r="G436" s="2">
        <f>IFERROR(__xludf.DUMMYFUNCTION("""COMPUTED_VALUE"""),45925.66666666667)</f>
        <v>45925.66667</v>
      </c>
      <c r="H436" s="1">
        <f>IFERROR(__xludf.DUMMYFUNCTION("""COMPUTED_VALUE"""),9409.68)</f>
        <v>9409.68</v>
      </c>
      <c r="J436" s="2">
        <f>IFERROR(__xludf.DUMMYFUNCTION("""COMPUTED_VALUE"""),45925.66666666667)</f>
        <v>45925.66667</v>
      </c>
      <c r="K436" s="1">
        <f>IFERROR(__xludf.DUMMYFUNCTION("""COMPUTED_VALUE"""),9481.78)</f>
        <v>9481.78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IFERROR(__xludf.DUMMYFUNCTION("""COMPUTED_VALUE"""),9503.55)</f>
        <v>9503.55</v>
      </c>
      <c r="D437" s="2">
        <f>IFERROR(__xludf.DUMMYFUNCTION("""COMPUTED_VALUE"""),45926.66666666667)</f>
        <v>45926.66667</v>
      </c>
      <c r="E437" s="1">
        <f>IFERROR(__xludf.DUMMYFUNCTION("""COMPUTED_VALUE"""),9543.01)</f>
        <v>9543.01</v>
      </c>
      <c r="G437" s="2">
        <f>IFERROR(__xludf.DUMMYFUNCTION("""COMPUTED_VALUE"""),45926.66666666667)</f>
        <v>45926.66667</v>
      </c>
      <c r="H437" s="1">
        <f>IFERROR(__xludf.DUMMYFUNCTION("""COMPUTED_VALUE"""),9441.5)</f>
        <v>9441.5</v>
      </c>
      <c r="J437" s="2">
        <f>IFERROR(__xludf.DUMMYFUNCTION("""COMPUTED_VALUE"""),45926.66666666667)</f>
        <v>45926.66667</v>
      </c>
      <c r="K437" s="1">
        <f>IFERROR(__xludf.DUMMYFUNCTION("""COMPUTED_VALUE"""),9529.28)</f>
        <v>9529.28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