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164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tr">
        <f>IFERROR(__xludf.DUMMYFUNCTION("GOOGLEFINANCE(""DJUSGM"", ""open"", DATE(2024,1,1), TODAY(), ""DAILY"")"),"Date")</f>
        <v>Date</v>
      </c>
      <c r="B1" s="1" t="str">
        <f>IFERROR(__xludf.DUMMYFUNCTION("""COMPUTED_VALUE"""),"Open")</f>
        <v>Open</v>
      </c>
      <c r="D1" s="1" t="str">
        <f>IFERROR(__xludf.DUMMYFUNCTION("GOOGLEFINANCE(""DJUSGM"", ""high"", DATE(2024,1,1), TODAY(), ""DAILY"")"),"Date")</f>
        <v>Date</v>
      </c>
      <c r="E1" s="1" t="str">
        <f>IFERROR(__xludf.DUMMYFUNCTION("""COMPUTED_VALUE"""),"High")</f>
        <v>High</v>
      </c>
      <c r="G1" s="1" t="str">
        <f>IFERROR(__xludf.DUMMYFUNCTION("GOOGLEFINANCE(""DJUSGM"", ""low"", DATE(2024,1,1), TODAY(), ""DAILY"")"),"Date")</f>
        <v>Date</v>
      </c>
      <c r="H1" s="1" t="str">
        <f>IFERROR(__xludf.DUMMYFUNCTION("""COMPUTED_VALUE"""),"Low")</f>
        <v>Low</v>
      </c>
      <c r="J1" s="1" t="str">
        <f>IFERROR(__xludf.DUMMYFUNCTION("GOOGLEFINANCE(""DJUSGM"", ""close"", DATE(2024,1,1), TODAY(), ""DAILY"")"),"Date")</f>
        <v>Date</v>
      </c>
      <c r="K1" s="1" t="str">
        <f>IFERROR(__xludf.DUMMYFUNCTION("""COMPUTED_VALUE"""),"Close")</f>
        <v>Close</v>
      </c>
      <c r="M1" s="1" t="str">
        <f>IFERROR(__xludf.DUMMYFUNCTION("GOOGLEFINANCE(""DJUSGM"", ""volume"", DATE(2024,1,1), TODAY(), ""DAILY"")"),"Date")</f>
        <v>Date</v>
      </c>
      <c r="N1" s="1" t="str">
        <f>IFERROR(__xludf.DUMMYFUNCTION("""COMPUTED_VALUE"""),"Volume")</f>
        <v>Volume</v>
      </c>
    </row>
    <row r="2">
      <c r="A2" s="2">
        <f>IFERROR(__xludf.DUMMYFUNCTION("""COMPUTED_VALUE"""),45293.66666666667)</f>
        <v>45293.66667</v>
      </c>
      <c r="B2" s="1">
        <f>IFERROR(__xludf.DUMMYFUNCTION("""COMPUTED_VALUE"""),9482.82)</f>
        <v>9482.82</v>
      </c>
      <c r="D2" s="2">
        <f>IFERROR(__xludf.DUMMYFUNCTION("""COMPUTED_VALUE"""),45293.66666666667)</f>
        <v>45293.66667</v>
      </c>
      <c r="E2" s="1">
        <f>IFERROR(__xludf.DUMMYFUNCTION("""COMPUTED_VALUE"""),9507.12)</f>
        <v>9507.12</v>
      </c>
      <c r="G2" s="2">
        <f>IFERROR(__xludf.DUMMYFUNCTION("""COMPUTED_VALUE"""),45293.66666666667)</f>
        <v>45293.66667</v>
      </c>
      <c r="H2" s="1">
        <f>IFERROR(__xludf.DUMMYFUNCTION("""COMPUTED_VALUE"""),9382.06)</f>
        <v>9382.06</v>
      </c>
      <c r="J2" s="2">
        <f>IFERROR(__xludf.DUMMYFUNCTION("""COMPUTED_VALUE"""),45293.66666666667)</f>
        <v>45293.66667</v>
      </c>
      <c r="K2" s="1">
        <f>IFERROR(__xludf.DUMMYFUNCTION("""COMPUTED_VALUE"""),9415.57)</f>
        <v>9415.57</v>
      </c>
      <c r="M2" s="2">
        <f>IFERROR(__xludf.DUMMYFUNCTION("""COMPUTED_VALUE"""),45293.66666666667)</f>
        <v>45293.66667</v>
      </c>
      <c r="N2" s="1">
        <f>IFERROR(__xludf.DUMMYFUNCTION("""COMPUTED_VALUE"""),0.0)</f>
        <v>0</v>
      </c>
    </row>
    <row r="3">
      <c r="A3" s="2">
        <f>IFERROR(__xludf.DUMMYFUNCTION("""COMPUTED_VALUE"""),45294.66666666667)</f>
        <v>45294.66667</v>
      </c>
      <c r="B3" s="1">
        <f>IFERROR(__xludf.DUMMYFUNCTION("""COMPUTED_VALUE"""),9344.61)</f>
        <v>9344.61</v>
      </c>
      <c r="D3" s="2">
        <f>IFERROR(__xludf.DUMMYFUNCTION("""COMPUTED_VALUE"""),45294.66666666667)</f>
        <v>45294.66667</v>
      </c>
      <c r="E3" s="1">
        <f>IFERROR(__xludf.DUMMYFUNCTION("""COMPUTED_VALUE"""),9344.61)</f>
        <v>9344.61</v>
      </c>
      <c r="G3" s="2">
        <f>IFERROR(__xludf.DUMMYFUNCTION("""COMPUTED_VALUE"""),45294.66666666667)</f>
        <v>45294.66667</v>
      </c>
      <c r="H3" s="1">
        <f>IFERROR(__xludf.DUMMYFUNCTION("""COMPUTED_VALUE"""),9250.06)</f>
        <v>9250.06</v>
      </c>
      <c r="J3" s="2">
        <f>IFERROR(__xludf.DUMMYFUNCTION("""COMPUTED_VALUE"""),45294.66666666667)</f>
        <v>45294.66667</v>
      </c>
      <c r="K3" s="1">
        <f>IFERROR(__xludf.DUMMYFUNCTION("""COMPUTED_VALUE"""),9257.4)</f>
        <v>9257.4</v>
      </c>
      <c r="M3" s="2">
        <f>IFERROR(__xludf.DUMMYFUNCTION("""COMPUTED_VALUE"""),45294.66666666667)</f>
        <v>45294.66667</v>
      </c>
      <c r="N3" s="1">
        <f>IFERROR(__xludf.DUMMYFUNCTION("""COMPUTED_VALUE"""),0.0)</f>
        <v>0</v>
      </c>
    </row>
    <row r="4">
      <c r="A4" s="2">
        <f>IFERROR(__xludf.DUMMYFUNCTION("""COMPUTED_VALUE"""),45295.66666666667)</f>
        <v>45295.66667</v>
      </c>
      <c r="B4" s="1">
        <f>IFERROR(__xludf.DUMMYFUNCTION("""COMPUTED_VALUE"""),9242.79)</f>
        <v>9242.79</v>
      </c>
      <c r="D4" s="2">
        <f>IFERROR(__xludf.DUMMYFUNCTION("""COMPUTED_VALUE"""),45295.66666666667)</f>
        <v>45295.66667</v>
      </c>
      <c r="E4" s="1">
        <f>IFERROR(__xludf.DUMMYFUNCTION("""COMPUTED_VALUE"""),9310.51)</f>
        <v>9310.51</v>
      </c>
      <c r="G4" s="2">
        <f>IFERROR(__xludf.DUMMYFUNCTION("""COMPUTED_VALUE"""),45295.66666666667)</f>
        <v>45295.66667</v>
      </c>
      <c r="H4" s="1">
        <f>IFERROR(__xludf.DUMMYFUNCTION("""COMPUTED_VALUE"""),9239.67)</f>
        <v>9239.67</v>
      </c>
      <c r="J4" s="2">
        <f>IFERROR(__xludf.DUMMYFUNCTION("""COMPUTED_VALUE"""),45295.66666666667)</f>
        <v>45295.66667</v>
      </c>
      <c r="K4" s="1">
        <f>IFERROR(__xludf.DUMMYFUNCTION("""COMPUTED_VALUE"""),9250.25)</f>
        <v>9250.25</v>
      </c>
      <c r="M4" s="2">
        <f>IFERROR(__xludf.DUMMYFUNCTION("""COMPUTED_VALUE"""),45295.66666666667)</f>
        <v>45295.66667</v>
      </c>
      <c r="N4" s="1">
        <f>IFERROR(__xludf.DUMMYFUNCTION("""COMPUTED_VALUE"""),0.0)</f>
        <v>0</v>
      </c>
    </row>
    <row r="5">
      <c r="A5" s="2">
        <f>IFERROR(__xludf.DUMMYFUNCTION("""COMPUTED_VALUE"""),45296.66666666667)</f>
        <v>45296.66667</v>
      </c>
      <c r="B5" s="1">
        <f>IFERROR(__xludf.DUMMYFUNCTION("""COMPUTED_VALUE"""),9231.04)</f>
        <v>9231.04</v>
      </c>
      <c r="D5" s="2">
        <f>IFERROR(__xludf.DUMMYFUNCTION("""COMPUTED_VALUE"""),45296.66666666667)</f>
        <v>45296.66667</v>
      </c>
      <c r="E5" s="1">
        <f>IFERROR(__xludf.DUMMYFUNCTION("""COMPUTED_VALUE"""),9317.77)</f>
        <v>9317.77</v>
      </c>
      <c r="G5" s="2">
        <f>IFERROR(__xludf.DUMMYFUNCTION("""COMPUTED_VALUE"""),45296.66666666667)</f>
        <v>45296.66667</v>
      </c>
      <c r="H5" s="1">
        <f>IFERROR(__xludf.DUMMYFUNCTION("""COMPUTED_VALUE"""),9225.95)</f>
        <v>9225.95</v>
      </c>
      <c r="J5" s="2">
        <f>IFERROR(__xludf.DUMMYFUNCTION("""COMPUTED_VALUE"""),45296.66666666667)</f>
        <v>45296.66667</v>
      </c>
      <c r="K5" s="1">
        <f>IFERROR(__xludf.DUMMYFUNCTION("""COMPUTED_VALUE"""),9245.05)</f>
        <v>9245.05</v>
      </c>
      <c r="M5" s="2">
        <f>IFERROR(__xludf.DUMMYFUNCTION("""COMPUTED_VALUE"""),45296.66666666667)</f>
        <v>45296.66667</v>
      </c>
      <c r="N5" s="1">
        <f>IFERROR(__xludf.DUMMYFUNCTION("""COMPUTED_VALUE"""),0.0)</f>
        <v>0</v>
      </c>
    </row>
    <row r="6">
      <c r="A6" s="2">
        <f>IFERROR(__xludf.DUMMYFUNCTION("""COMPUTED_VALUE"""),45299.66666666667)</f>
        <v>45299.66667</v>
      </c>
      <c r="B6" s="1">
        <f>IFERROR(__xludf.DUMMYFUNCTION("""COMPUTED_VALUE"""),9264.9)</f>
        <v>9264.9</v>
      </c>
      <c r="D6" s="2">
        <f>IFERROR(__xludf.DUMMYFUNCTION("""COMPUTED_VALUE"""),45299.66666666667)</f>
        <v>45299.66667</v>
      </c>
      <c r="E6" s="1">
        <f>IFERROR(__xludf.DUMMYFUNCTION("""COMPUTED_VALUE"""),9418.74)</f>
        <v>9418.74</v>
      </c>
      <c r="G6" s="2">
        <f>IFERROR(__xludf.DUMMYFUNCTION("""COMPUTED_VALUE"""),45299.66666666667)</f>
        <v>45299.66667</v>
      </c>
      <c r="H6" s="1">
        <f>IFERROR(__xludf.DUMMYFUNCTION("""COMPUTED_VALUE"""),9259.31)</f>
        <v>9259.31</v>
      </c>
      <c r="J6" s="2">
        <f>IFERROR(__xludf.DUMMYFUNCTION("""COMPUTED_VALUE"""),45299.66666666667)</f>
        <v>45299.66667</v>
      </c>
      <c r="K6" s="1">
        <f>IFERROR(__xludf.DUMMYFUNCTION("""COMPUTED_VALUE"""),9418.65)</f>
        <v>9418.65</v>
      </c>
      <c r="M6" s="2">
        <f>IFERROR(__xludf.DUMMYFUNCTION("""COMPUTED_VALUE"""),45299.66666666667)</f>
        <v>45299.66667</v>
      </c>
      <c r="N6" s="1">
        <f>IFERROR(__xludf.DUMMYFUNCTION("""COMPUTED_VALUE"""),0.0)</f>
        <v>0</v>
      </c>
    </row>
    <row r="7">
      <c r="A7" s="2">
        <f>IFERROR(__xludf.DUMMYFUNCTION("""COMPUTED_VALUE"""),45300.66666666667)</f>
        <v>45300.66667</v>
      </c>
      <c r="B7" s="1">
        <f>IFERROR(__xludf.DUMMYFUNCTION("""COMPUTED_VALUE"""),9363.41)</f>
        <v>9363.41</v>
      </c>
      <c r="D7" s="2">
        <f>IFERROR(__xludf.DUMMYFUNCTION("""COMPUTED_VALUE"""),45300.66666666667)</f>
        <v>45300.66667</v>
      </c>
      <c r="E7" s="1">
        <f>IFERROR(__xludf.DUMMYFUNCTION("""COMPUTED_VALUE"""),9432.75)</f>
        <v>9432.75</v>
      </c>
      <c r="G7" s="2">
        <f>IFERROR(__xludf.DUMMYFUNCTION("""COMPUTED_VALUE"""),45300.66666666667)</f>
        <v>45300.66667</v>
      </c>
      <c r="H7" s="1">
        <f>IFERROR(__xludf.DUMMYFUNCTION("""COMPUTED_VALUE"""),9361.37)</f>
        <v>9361.37</v>
      </c>
      <c r="J7" s="2">
        <f>IFERROR(__xludf.DUMMYFUNCTION("""COMPUTED_VALUE"""),45300.66666666667)</f>
        <v>45300.66667</v>
      </c>
      <c r="K7" s="1">
        <f>IFERROR(__xludf.DUMMYFUNCTION("""COMPUTED_VALUE"""),9398.3)</f>
        <v>9398.3</v>
      </c>
      <c r="M7" s="2">
        <f>IFERROR(__xludf.DUMMYFUNCTION("""COMPUTED_VALUE"""),45300.66666666667)</f>
        <v>45300.66667</v>
      </c>
      <c r="N7" s="1">
        <f>IFERROR(__xludf.DUMMYFUNCTION("""COMPUTED_VALUE"""),0.0)</f>
        <v>0</v>
      </c>
    </row>
    <row r="8">
      <c r="A8" s="2">
        <f>IFERROR(__xludf.DUMMYFUNCTION("""COMPUTED_VALUE"""),45301.66666666667)</f>
        <v>45301.66667</v>
      </c>
      <c r="B8" s="1">
        <f>IFERROR(__xludf.DUMMYFUNCTION("""COMPUTED_VALUE"""),9406.92)</f>
        <v>9406.92</v>
      </c>
      <c r="D8" s="2">
        <f>IFERROR(__xludf.DUMMYFUNCTION("""COMPUTED_VALUE"""),45301.66666666667)</f>
        <v>45301.66667</v>
      </c>
      <c r="E8" s="1">
        <f>IFERROR(__xludf.DUMMYFUNCTION("""COMPUTED_VALUE"""),9442.14)</f>
        <v>9442.14</v>
      </c>
      <c r="G8" s="2">
        <f>IFERROR(__xludf.DUMMYFUNCTION("""COMPUTED_VALUE"""),45301.66666666667)</f>
        <v>45301.66667</v>
      </c>
      <c r="H8" s="1">
        <f>IFERROR(__xludf.DUMMYFUNCTION("""COMPUTED_VALUE"""),9363.92)</f>
        <v>9363.92</v>
      </c>
      <c r="J8" s="2">
        <f>IFERROR(__xludf.DUMMYFUNCTION("""COMPUTED_VALUE"""),45301.66666666667)</f>
        <v>45301.66667</v>
      </c>
      <c r="K8" s="1">
        <f>IFERROR(__xludf.DUMMYFUNCTION("""COMPUTED_VALUE"""),9429.9)</f>
        <v>9429.9</v>
      </c>
      <c r="M8" s="2">
        <f>IFERROR(__xludf.DUMMYFUNCTION("""COMPUTED_VALUE"""),45301.66666666667)</f>
        <v>45301.66667</v>
      </c>
      <c r="N8" s="1">
        <f>IFERROR(__xludf.DUMMYFUNCTION("""COMPUTED_VALUE"""),0.0)</f>
        <v>0</v>
      </c>
    </row>
    <row r="9">
      <c r="A9" s="2">
        <f>IFERROR(__xludf.DUMMYFUNCTION("""COMPUTED_VALUE"""),45302.66666666667)</f>
        <v>45302.66667</v>
      </c>
      <c r="B9" s="1">
        <f>IFERROR(__xludf.DUMMYFUNCTION("""COMPUTED_VALUE"""),9438.05)</f>
        <v>9438.05</v>
      </c>
      <c r="D9" s="2">
        <f>IFERROR(__xludf.DUMMYFUNCTION("""COMPUTED_VALUE"""),45302.66666666667)</f>
        <v>45302.66667</v>
      </c>
      <c r="E9" s="1">
        <f>IFERROR(__xludf.DUMMYFUNCTION("""COMPUTED_VALUE"""),9455.94)</f>
        <v>9455.94</v>
      </c>
      <c r="G9" s="2">
        <f>IFERROR(__xludf.DUMMYFUNCTION("""COMPUTED_VALUE"""),45302.66666666667)</f>
        <v>45302.66667</v>
      </c>
      <c r="H9" s="1">
        <f>IFERROR(__xludf.DUMMYFUNCTION("""COMPUTED_VALUE"""),9347.32)</f>
        <v>9347.32</v>
      </c>
      <c r="J9" s="2">
        <f>IFERROR(__xludf.DUMMYFUNCTION("""COMPUTED_VALUE"""),45302.66666666667)</f>
        <v>45302.66667</v>
      </c>
      <c r="K9" s="1">
        <f>IFERROR(__xludf.DUMMYFUNCTION("""COMPUTED_VALUE"""),9442.09)</f>
        <v>9442.09</v>
      </c>
      <c r="M9" s="2">
        <f>IFERROR(__xludf.DUMMYFUNCTION("""COMPUTED_VALUE"""),45302.66666666667)</f>
        <v>45302.66667</v>
      </c>
      <c r="N9" s="1">
        <f>IFERROR(__xludf.DUMMYFUNCTION("""COMPUTED_VALUE"""),0.0)</f>
        <v>0</v>
      </c>
    </row>
    <row r="10">
      <c r="A10" s="2">
        <f>IFERROR(__xludf.DUMMYFUNCTION("""COMPUTED_VALUE"""),45303.66666666667)</f>
        <v>45303.66667</v>
      </c>
      <c r="B10" s="1">
        <f>IFERROR(__xludf.DUMMYFUNCTION("""COMPUTED_VALUE"""),9475.17)</f>
        <v>9475.17</v>
      </c>
      <c r="D10" s="2">
        <f>IFERROR(__xludf.DUMMYFUNCTION("""COMPUTED_VALUE"""),45303.66666666667)</f>
        <v>45303.66667</v>
      </c>
      <c r="E10" s="1">
        <f>IFERROR(__xludf.DUMMYFUNCTION("""COMPUTED_VALUE"""),9497.97)</f>
        <v>9497.97</v>
      </c>
      <c r="G10" s="2">
        <f>IFERROR(__xludf.DUMMYFUNCTION("""COMPUTED_VALUE"""),45303.66666666667)</f>
        <v>45303.66667</v>
      </c>
      <c r="H10" s="1">
        <f>IFERROR(__xludf.DUMMYFUNCTION("""COMPUTED_VALUE"""),9399.56)</f>
        <v>9399.56</v>
      </c>
      <c r="J10" s="2">
        <f>IFERROR(__xludf.DUMMYFUNCTION("""COMPUTED_VALUE"""),45303.66666666667)</f>
        <v>45303.66667</v>
      </c>
      <c r="K10" s="1">
        <f>IFERROR(__xludf.DUMMYFUNCTION("""COMPUTED_VALUE"""),9416.69)</f>
        <v>9416.69</v>
      </c>
      <c r="M10" s="2">
        <f>IFERROR(__xludf.DUMMYFUNCTION("""COMPUTED_VALUE"""),45303.66666666667)</f>
        <v>45303.66667</v>
      </c>
      <c r="N10" s="1">
        <f>IFERROR(__xludf.DUMMYFUNCTION("""COMPUTED_VALUE"""),0.0)</f>
        <v>0</v>
      </c>
    </row>
    <row r="11">
      <c r="A11" s="2">
        <f>IFERROR(__xludf.DUMMYFUNCTION("""COMPUTED_VALUE"""),45307.66666666667)</f>
        <v>45307.66667</v>
      </c>
      <c r="B11" s="1">
        <f>IFERROR(__xludf.DUMMYFUNCTION("""COMPUTED_VALUE"""),9368.35)</f>
        <v>9368.35</v>
      </c>
      <c r="D11" s="2">
        <f>IFERROR(__xludf.DUMMYFUNCTION("""COMPUTED_VALUE"""),45307.66666666667)</f>
        <v>45307.66667</v>
      </c>
      <c r="E11" s="1">
        <f>IFERROR(__xludf.DUMMYFUNCTION("""COMPUTED_VALUE"""),9417.05)</f>
        <v>9417.05</v>
      </c>
      <c r="G11" s="2">
        <f>IFERROR(__xludf.DUMMYFUNCTION("""COMPUTED_VALUE"""),45307.66666666667)</f>
        <v>45307.66667</v>
      </c>
      <c r="H11" s="1">
        <f>IFERROR(__xludf.DUMMYFUNCTION("""COMPUTED_VALUE"""),9341.55)</f>
        <v>9341.55</v>
      </c>
      <c r="J11" s="2">
        <f>IFERROR(__xludf.DUMMYFUNCTION("""COMPUTED_VALUE"""),45307.66666666667)</f>
        <v>45307.66667</v>
      </c>
      <c r="K11" s="1">
        <f>IFERROR(__xludf.DUMMYFUNCTION("""COMPUTED_VALUE"""),9385.85)</f>
        <v>9385.85</v>
      </c>
      <c r="M11" s="2">
        <f>IFERROR(__xludf.DUMMYFUNCTION("""COMPUTED_VALUE"""),45307.66666666667)</f>
        <v>45307.66667</v>
      </c>
      <c r="N11" s="1">
        <f>IFERROR(__xludf.DUMMYFUNCTION("""COMPUTED_VALUE"""),0.0)</f>
        <v>0</v>
      </c>
    </row>
    <row r="12">
      <c r="A12" s="2">
        <f>IFERROR(__xludf.DUMMYFUNCTION("""COMPUTED_VALUE"""),45308.66666666667)</f>
        <v>45308.66667</v>
      </c>
      <c r="B12" s="1">
        <f>IFERROR(__xludf.DUMMYFUNCTION("""COMPUTED_VALUE"""),9308.11)</f>
        <v>9308.11</v>
      </c>
      <c r="D12" s="2">
        <f>IFERROR(__xludf.DUMMYFUNCTION("""COMPUTED_VALUE"""),45308.66666666667)</f>
        <v>45308.66667</v>
      </c>
      <c r="E12" s="1">
        <f>IFERROR(__xludf.DUMMYFUNCTION("""COMPUTED_VALUE"""),9327.6)</f>
        <v>9327.6</v>
      </c>
      <c r="G12" s="2">
        <f>IFERROR(__xludf.DUMMYFUNCTION("""COMPUTED_VALUE"""),45308.66666666667)</f>
        <v>45308.66667</v>
      </c>
      <c r="H12" s="1">
        <f>IFERROR(__xludf.DUMMYFUNCTION("""COMPUTED_VALUE"""),9270.46)</f>
        <v>9270.46</v>
      </c>
      <c r="J12" s="2">
        <f>IFERROR(__xludf.DUMMYFUNCTION("""COMPUTED_VALUE"""),45308.66666666667)</f>
        <v>45308.66667</v>
      </c>
      <c r="K12" s="1">
        <f>IFERROR(__xludf.DUMMYFUNCTION("""COMPUTED_VALUE"""),9323.71)</f>
        <v>9323.71</v>
      </c>
      <c r="M12" s="2">
        <f>IFERROR(__xludf.DUMMYFUNCTION("""COMPUTED_VALUE"""),45308.66666666667)</f>
        <v>45308.66667</v>
      </c>
      <c r="N12" s="1">
        <f>IFERROR(__xludf.DUMMYFUNCTION("""COMPUTED_VALUE"""),0.0)</f>
        <v>0</v>
      </c>
    </row>
    <row r="13">
      <c r="A13" s="2">
        <f>IFERROR(__xludf.DUMMYFUNCTION("""COMPUTED_VALUE"""),45309.66666666667)</f>
        <v>45309.66667</v>
      </c>
      <c r="B13" s="1">
        <f>IFERROR(__xludf.DUMMYFUNCTION("""COMPUTED_VALUE"""),9362.25)</f>
        <v>9362.25</v>
      </c>
      <c r="D13" s="2">
        <f>IFERROR(__xludf.DUMMYFUNCTION("""COMPUTED_VALUE"""),45309.66666666667)</f>
        <v>45309.66667</v>
      </c>
      <c r="E13" s="1">
        <f>IFERROR(__xludf.DUMMYFUNCTION("""COMPUTED_VALUE"""),9429.84)</f>
        <v>9429.84</v>
      </c>
      <c r="G13" s="2">
        <f>IFERROR(__xludf.DUMMYFUNCTION("""COMPUTED_VALUE"""),45309.66666666667)</f>
        <v>45309.66667</v>
      </c>
      <c r="H13" s="1">
        <f>IFERROR(__xludf.DUMMYFUNCTION("""COMPUTED_VALUE"""),9324.93)</f>
        <v>9324.93</v>
      </c>
      <c r="J13" s="2">
        <f>IFERROR(__xludf.DUMMYFUNCTION("""COMPUTED_VALUE"""),45309.66666666667)</f>
        <v>45309.66667</v>
      </c>
      <c r="K13" s="1">
        <f>IFERROR(__xludf.DUMMYFUNCTION("""COMPUTED_VALUE"""),9420.36)</f>
        <v>9420.36</v>
      </c>
      <c r="M13" s="2">
        <f>IFERROR(__xludf.DUMMYFUNCTION("""COMPUTED_VALUE"""),45309.66666666667)</f>
        <v>45309.66667</v>
      </c>
      <c r="N13" s="1">
        <f>IFERROR(__xludf.DUMMYFUNCTION("""COMPUTED_VALUE"""),0.0)</f>
        <v>0</v>
      </c>
    </row>
    <row r="14">
      <c r="A14" s="2">
        <f>IFERROR(__xludf.DUMMYFUNCTION("""COMPUTED_VALUE"""),45310.66666666667)</f>
        <v>45310.66667</v>
      </c>
      <c r="B14" s="1">
        <f>IFERROR(__xludf.DUMMYFUNCTION("""COMPUTED_VALUE"""),9453.22)</f>
        <v>9453.22</v>
      </c>
      <c r="D14" s="2">
        <f>IFERROR(__xludf.DUMMYFUNCTION("""COMPUTED_VALUE"""),45310.66666666667)</f>
        <v>45310.66667</v>
      </c>
      <c r="E14" s="1">
        <f>IFERROR(__xludf.DUMMYFUNCTION("""COMPUTED_VALUE"""),9517.71)</f>
        <v>9517.71</v>
      </c>
      <c r="G14" s="2">
        <f>IFERROR(__xludf.DUMMYFUNCTION("""COMPUTED_VALUE"""),45310.66666666667)</f>
        <v>45310.66667</v>
      </c>
      <c r="H14" s="1">
        <f>IFERROR(__xludf.DUMMYFUNCTION("""COMPUTED_VALUE"""),9412.68)</f>
        <v>9412.68</v>
      </c>
      <c r="J14" s="2">
        <f>IFERROR(__xludf.DUMMYFUNCTION("""COMPUTED_VALUE"""),45310.66666666667)</f>
        <v>45310.66667</v>
      </c>
      <c r="K14" s="1">
        <f>IFERROR(__xludf.DUMMYFUNCTION("""COMPUTED_VALUE"""),9505.73)</f>
        <v>9505.73</v>
      </c>
      <c r="M14" s="2">
        <f>IFERROR(__xludf.DUMMYFUNCTION("""COMPUTED_VALUE"""),45310.66666666667)</f>
        <v>45310.66667</v>
      </c>
      <c r="N14" s="1">
        <f>IFERROR(__xludf.DUMMYFUNCTION("""COMPUTED_VALUE"""),0.0)</f>
        <v>0</v>
      </c>
    </row>
    <row r="15">
      <c r="A15" s="2">
        <f>IFERROR(__xludf.DUMMYFUNCTION("""COMPUTED_VALUE"""),45313.66666666667)</f>
        <v>45313.66667</v>
      </c>
      <c r="B15" s="1">
        <f>IFERROR(__xludf.DUMMYFUNCTION("""COMPUTED_VALUE"""),9564.97)</f>
        <v>9564.97</v>
      </c>
      <c r="D15" s="2">
        <f>IFERROR(__xludf.DUMMYFUNCTION("""COMPUTED_VALUE"""),45313.66666666667)</f>
        <v>45313.66667</v>
      </c>
      <c r="E15" s="1">
        <f>IFERROR(__xludf.DUMMYFUNCTION("""COMPUTED_VALUE"""),9630.91)</f>
        <v>9630.91</v>
      </c>
      <c r="G15" s="2">
        <f>IFERROR(__xludf.DUMMYFUNCTION("""COMPUTED_VALUE"""),45313.66666666667)</f>
        <v>45313.66667</v>
      </c>
      <c r="H15" s="1">
        <f>IFERROR(__xludf.DUMMYFUNCTION("""COMPUTED_VALUE"""),9564.97)</f>
        <v>9564.97</v>
      </c>
      <c r="J15" s="2">
        <f>IFERROR(__xludf.DUMMYFUNCTION("""COMPUTED_VALUE"""),45313.66666666667)</f>
        <v>45313.66667</v>
      </c>
      <c r="K15" s="1">
        <f>IFERROR(__xludf.DUMMYFUNCTION("""COMPUTED_VALUE"""),9614.14)</f>
        <v>9614.14</v>
      </c>
      <c r="M15" s="2">
        <f>IFERROR(__xludf.DUMMYFUNCTION("""COMPUTED_VALUE"""),45313.66666666667)</f>
        <v>45313.66667</v>
      </c>
      <c r="N15" s="1">
        <f>IFERROR(__xludf.DUMMYFUNCTION("""COMPUTED_VALUE"""),0.0)</f>
        <v>0</v>
      </c>
    </row>
    <row r="16">
      <c r="A16" s="2">
        <f>IFERROR(__xludf.DUMMYFUNCTION("""COMPUTED_VALUE"""),45314.66666666667)</f>
        <v>45314.66667</v>
      </c>
      <c r="B16" s="1">
        <f>IFERROR(__xludf.DUMMYFUNCTION("""COMPUTED_VALUE"""),9627.85)</f>
        <v>9627.85</v>
      </c>
      <c r="D16" s="2">
        <f>IFERROR(__xludf.DUMMYFUNCTION("""COMPUTED_VALUE"""),45314.66666666667)</f>
        <v>45314.66667</v>
      </c>
      <c r="E16" s="1">
        <f>IFERROR(__xludf.DUMMYFUNCTION("""COMPUTED_VALUE"""),9627.85)</f>
        <v>9627.85</v>
      </c>
      <c r="G16" s="2">
        <f>IFERROR(__xludf.DUMMYFUNCTION("""COMPUTED_VALUE"""),45314.66666666667)</f>
        <v>45314.66667</v>
      </c>
      <c r="H16" s="1">
        <f>IFERROR(__xludf.DUMMYFUNCTION("""COMPUTED_VALUE"""),9554.52)</f>
        <v>9554.52</v>
      </c>
      <c r="J16" s="2">
        <f>IFERROR(__xludf.DUMMYFUNCTION("""COMPUTED_VALUE"""),45314.66666666667)</f>
        <v>45314.66667</v>
      </c>
      <c r="K16" s="1">
        <f>IFERROR(__xludf.DUMMYFUNCTION("""COMPUTED_VALUE"""),9591.94)</f>
        <v>9591.94</v>
      </c>
      <c r="M16" s="2">
        <f>IFERROR(__xludf.DUMMYFUNCTION("""COMPUTED_VALUE"""),45314.66666666667)</f>
        <v>45314.66667</v>
      </c>
      <c r="N16" s="1">
        <f>IFERROR(__xludf.DUMMYFUNCTION("""COMPUTED_VALUE"""),0.0)</f>
        <v>0</v>
      </c>
    </row>
    <row r="17">
      <c r="A17" s="2">
        <f>IFERROR(__xludf.DUMMYFUNCTION("""COMPUTED_VALUE"""),45315.66666666667)</f>
        <v>45315.66667</v>
      </c>
      <c r="B17" s="1">
        <f>IFERROR(__xludf.DUMMYFUNCTION("""COMPUTED_VALUE"""),9652.63)</f>
        <v>9652.63</v>
      </c>
      <c r="D17" s="2">
        <f>IFERROR(__xludf.DUMMYFUNCTION("""COMPUTED_VALUE"""),45315.66666666667)</f>
        <v>45315.66667</v>
      </c>
      <c r="E17" s="1">
        <f>IFERROR(__xludf.DUMMYFUNCTION("""COMPUTED_VALUE"""),9652.63)</f>
        <v>9652.63</v>
      </c>
      <c r="G17" s="2">
        <f>IFERROR(__xludf.DUMMYFUNCTION("""COMPUTED_VALUE"""),45315.66666666667)</f>
        <v>45315.66667</v>
      </c>
      <c r="H17" s="1">
        <f>IFERROR(__xludf.DUMMYFUNCTION("""COMPUTED_VALUE"""),9528.25)</f>
        <v>9528.25</v>
      </c>
      <c r="J17" s="2">
        <f>IFERROR(__xludf.DUMMYFUNCTION("""COMPUTED_VALUE"""),45315.66666666667)</f>
        <v>45315.66667</v>
      </c>
      <c r="K17" s="1">
        <f>IFERROR(__xludf.DUMMYFUNCTION("""COMPUTED_VALUE"""),9532.66)</f>
        <v>9532.66</v>
      </c>
      <c r="M17" s="2">
        <f>IFERROR(__xludf.DUMMYFUNCTION("""COMPUTED_VALUE"""),45315.66666666667)</f>
        <v>45315.66667</v>
      </c>
      <c r="N17" s="1">
        <f>IFERROR(__xludf.DUMMYFUNCTION("""COMPUTED_VALUE"""),0.0)</f>
        <v>0</v>
      </c>
    </row>
    <row r="18">
      <c r="A18" s="2">
        <f>IFERROR(__xludf.DUMMYFUNCTION("""COMPUTED_VALUE"""),45316.66666666667)</f>
        <v>45316.66667</v>
      </c>
      <c r="B18" s="1">
        <f>IFERROR(__xludf.DUMMYFUNCTION("""COMPUTED_VALUE"""),9612.65)</f>
        <v>9612.65</v>
      </c>
      <c r="D18" s="2">
        <f>IFERROR(__xludf.DUMMYFUNCTION("""COMPUTED_VALUE"""),45316.66666666667)</f>
        <v>45316.66667</v>
      </c>
      <c r="E18" s="1">
        <f>IFERROR(__xludf.DUMMYFUNCTION("""COMPUTED_VALUE"""),9613.29)</f>
        <v>9613.29</v>
      </c>
      <c r="G18" s="2">
        <f>IFERROR(__xludf.DUMMYFUNCTION("""COMPUTED_VALUE"""),45316.66666666667)</f>
        <v>45316.66667</v>
      </c>
      <c r="H18" s="1">
        <f>IFERROR(__xludf.DUMMYFUNCTION("""COMPUTED_VALUE"""),9525.32)</f>
        <v>9525.32</v>
      </c>
      <c r="J18" s="2">
        <f>IFERROR(__xludf.DUMMYFUNCTION("""COMPUTED_VALUE"""),45316.66666666667)</f>
        <v>45316.66667</v>
      </c>
      <c r="K18" s="1">
        <f>IFERROR(__xludf.DUMMYFUNCTION("""COMPUTED_VALUE"""),9574.56)</f>
        <v>9574.56</v>
      </c>
      <c r="M18" s="2">
        <f>IFERROR(__xludf.DUMMYFUNCTION("""COMPUTED_VALUE"""),45316.66666666667)</f>
        <v>45316.66667</v>
      </c>
      <c r="N18" s="1">
        <f>IFERROR(__xludf.DUMMYFUNCTION("""COMPUTED_VALUE"""),0.0)</f>
        <v>0</v>
      </c>
    </row>
    <row r="19">
      <c r="A19" s="2">
        <f>IFERROR(__xludf.DUMMYFUNCTION("""COMPUTED_VALUE"""),45317.66666666667)</f>
        <v>45317.66667</v>
      </c>
      <c r="B19" s="1">
        <f>IFERROR(__xludf.DUMMYFUNCTION("""COMPUTED_VALUE"""),9581.26)</f>
        <v>9581.26</v>
      </c>
      <c r="D19" s="2">
        <f>IFERROR(__xludf.DUMMYFUNCTION("""COMPUTED_VALUE"""),45317.66666666667)</f>
        <v>45317.66667</v>
      </c>
      <c r="E19" s="1">
        <f>IFERROR(__xludf.DUMMYFUNCTION("""COMPUTED_VALUE"""),9611.26)</f>
        <v>9611.26</v>
      </c>
      <c r="G19" s="2">
        <f>IFERROR(__xludf.DUMMYFUNCTION("""COMPUTED_VALUE"""),45317.66666666667)</f>
        <v>45317.66667</v>
      </c>
      <c r="H19" s="1">
        <f>IFERROR(__xludf.DUMMYFUNCTION("""COMPUTED_VALUE"""),9553.93)</f>
        <v>9553.93</v>
      </c>
      <c r="J19" s="2">
        <f>IFERROR(__xludf.DUMMYFUNCTION("""COMPUTED_VALUE"""),45317.66666666667)</f>
        <v>45317.66667</v>
      </c>
      <c r="K19" s="1">
        <f>IFERROR(__xludf.DUMMYFUNCTION("""COMPUTED_VALUE"""),9568.09)</f>
        <v>9568.09</v>
      </c>
      <c r="M19" s="2">
        <f>IFERROR(__xludf.DUMMYFUNCTION("""COMPUTED_VALUE"""),45317.66666666667)</f>
        <v>45317.66667</v>
      </c>
      <c r="N19" s="1">
        <f>IFERROR(__xludf.DUMMYFUNCTION("""COMPUTED_VALUE"""),0.0)</f>
        <v>0</v>
      </c>
    </row>
    <row r="20">
      <c r="A20" s="2">
        <f>IFERROR(__xludf.DUMMYFUNCTION("""COMPUTED_VALUE"""),45320.66666666667)</f>
        <v>45320.66667</v>
      </c>
      <c r="B20" s="1">
        <f>IFERROR(__xludf.DUMMYFUNCTION("""COMPUTED_VALUE"""),9564.26)</f>
        <v>9564.26</v>
      </c>
      <c r="D20" s="2">
        <f>IFERROR(__xludf.DUMMYFUNCTION("""COMPUTED_VALUE"""),45320.66666666667)</f>
        <v>45320.66667</v>
      </c>
      <c r="E20" s="1">
        <f>IFERROR(__xludf.DUMMYFUNCTION("""COMPUTED_VALUE"""),9692.65)</f>
        <v>9692.65</v>
      </c>
      <c r="G20" s="2">
        <f>IFERROR(__xludf.DUMMYFUNCTION("""COMPUTED_VALUE"""),45320.66666666667)</f>
        <v>45320.66667</v>
      </c>
      <c r="H20" s="1">
        <f>IFERROR(__xludf.DUMMYFUNCTION("""COMPUTED_VALUE"""),9561.54)</f>
        <v>9561.54</v>
      </c>
      <c r="J20" s="2">
        <f>IFERROR(__xludf.DUMMYFUNCTION("""COMPUTED_VALUE"""),45320.66666666667)</f>
        <v>45320.66667</v>
      </c>
      <c r="K20" s="1">
        <f>IFERROR(__xludf.DUMMYFUNCTION("""COMPUTED_VALUE"""),9692.33)</f>
        <v>9692.33</v>
      </c>
      <c r="M20" s="2">
        <f>IFERROR(__xludf.DUMMYFUNCTION("""COMPUTED_VALUE"""),45320.66666666667)</f>
        <v>45320.66667</v>
      </c>
      <c r="N20" s="1">
        <f>IFERROR(__xludf.DUMMYFUNCTION("""COMPUTED_VALUE"""),0.0)</f>
        <v>0</v>
      </c>
    </row>
    <row r="21">
      <c r="A21" s="2">
        <f>IFERROR(__xludf.DUMMYFUNCTION("""COMPUTED_VALUE"""),45321.66666666667)</f>
        <v>45321.66667</v>
      </c>
      <c r="B21" s="1">
        <f>IFERROR(__xludf.DUMMYFUNCTION("""COMPUTED_VALUE"""),9666.96)</f>
        <v>9666.96</v>
      </c>
      <c r="D21" s="2">
        <f>IFERROR(__xludf.DUMMYFUNCTION("""COMPUTED_VALUE"""),45321.66666666667)</f>
        <v>45321.66667</v>
      </c>
      <c r="E21" s="1">
        <f>IFERROR(__xludf.DUMMYFUNCTION("""COMPUTED_VALUE"""),9715.64)</f>
        <v>9715.64</v>
      </c>
      <c r="G21" s="2">
        <f>IFERROR(__xludf.DUMMYFUNCTION("""COMPUTED_VALUE"""),45321.66666666667)</f>
        <v>45321.66667</v>
      </c>
      <c r="H21" s="1">
        <f>IFERROR(__xludf.DUMMYFUNCTION("""COMPUTED_VALUE"""),9663.55)</f>
        <v>9663.55</v>
      </c>
      <c r="J21" s="2">
        <f>IFERROR(__xludf.DUMMYFUNCTION("""COMPUTED_VALUE"""),45321.66666666667)</f>
        <v>45321.66667</v>
      </c>
      <c r="K21" s="1">
        <f>IFERROR(__xludf.DUMMYFUNCTION("""COMPUTED_VALUE"""),9699.34)</f>
        <v>9699.34</v>
      </c>
      <c r="M21" s="2">
        <f>IFERROR(__xludf.DUMMYFUNCTION("""COMPUTED_VALUE"""),45321.66666666667)</f>
        <v>45321.66667</v>
      </c>
      <c r="N21" s="1">
        <f>IFERROR(__xludf.DUMMYFUNCTION("""COMPUTED_VALUE"""),0.0)</f>
        <v>0</v>
      </c>
    </row>
    <row r="22">
      <c r="A22" s="2">
        <f>IFERROR(__xludf.DUMMYFUNCTION("""COMPUTED_VALUE"""),45322.66666666667)</f>
        <v>45322.66667</v>
      </c>
      <c r="B22" s="1">
        <f>IFERROR(__xludf.DUMMYFUNCTION("""COMPUTED_VALUE"""),9657.15)</f>
        <v>9657.15</v>
      </c>
      <c r="D22" s="2">
        <f>IFERROR(__xludf.DUMMYFUNCTION("""COMPUTED_VALUE"""),45322.66666666667)</f>
        <v>45322.66667</v>
      </c>
      <c r="E22" s="1">
        <f>IFERROR(__xludf.DUMMYFUNCTION("""COMPUTED_VALUE"""),9658.14)</f>
        <v>9658.14</v>
      </c>
      <c r="G22" s="2">
        <f>IFERROR(__xludf.DUMMYFUNCTION("""COMPUTED_VALUE"""),45322.66666666667)</f>
        <v>45322.66667</v>
      </c>
      <c r="H22" s="1">
        <f>IFERROR(__xludf.DUMMYFUNCTION("""COMPUTED_VALUE"""),9503.8)</f>
        <v>9503.8</v>
      </c>
      <c r="J22" s="2">
        <f>IFERROR(__xludf.DUMMYFUNCTION("""COMPUTED_VALUE"""),45322.66666666667)</f>
        <v>45322.66667</v>
      </c>
      <c r="K22" s="1">
        <f>IFERROR(__xludf.DUMMYFUNCTION("""COMPUTED_VALUE"""),9510.12)</f>
        <v>9510.12</v>
      </c>
      <c r="M22" s="2">
        <f>IFERROR(__xludf.DUMMYFUNCTION("""COMPUTED_VALUE"""),45322.66666666667)</f>
        <v>45322.66667</v>
      </c>
      <c r="N22" s="1">
        <f>IFERROR(__xludf.DUMMYFUNCTION("""COMPUTED_VALUE"""),0.0)</f>
        <v>0</v>
      </c>
    </row>
    <row r="23">
      <c r="A23" s="2">
        <f>IFERROR(__xludf.DUMMYFUNCTION("""COMPUTED_VALUE"""),45323.66666666667)</f>
        <v>45323.66667</v>
      </c>
      <c r="B23" s="1">
        <f>IFERROR(__xludf.DUMMYFUNCTION("""COMPUTED_VALUE"""),9553.51)</f>
        <v>9553.51</v>
      </c>
      <c r="D23" s="2">
        <f>IFERROR(__xludf.DUMMYFUNCTION("""COMPUTED_VALUE"""),45323.66666666667)</f>
        <v>45323.66667</v>
      </c>
      <c r="E23" s="1">
        <f>IFERROR(__xludf.DUMMYFUNCTION("""COMPUTED_VALUE"""),9645.21)</f>
        <v>9645.21</v>
      </c>
      <c r="G23" s="2">
        <f>IFERROR(__xludf.DUMMYFUNCTION("""COMPUTED_VALUE"""),45323.66666666667)</f>
        <v>45323.66667</v>
      </c>
      <c r="H23" s="1">
        <f>IFERROR(__xludf.DUMMYFUNCTION("""COMPUTED_VALUE"""),9496.13)</f>
        <v>9496.13</v>
      </c>
      <c r="J23" s="2">
        <f>IFERROR(__xludf.DUMMYFUNCTION("""COMPUTED_VALUE"""),45323.66666666667)</f>
        <v>45323.66667</v>
      </c>
      <c r="K23" s="1">
        <f>IFERROR(__xludf.DUMMYFUNCTION("""COMPUTED_VALUE"""),9645.21)</f>
        <v>9645.21</v>
      </c>
      <c r="M23" s="2">
        <f>IFERROR(__xludf.DUMMYFUNCTION("""COMPUTED_VALUE"""),45323.66666666667)</f>
        <v>45323.66667</v>
      </c>
      <c r="N23" s="1">
        <f>IFERROR(__xludf.DUMMYFUNCTION("""COMPUTED_VALUE"""),0.0)</f>
        <v>0</v>
      </c>
    </row>
    <row r="24">
      <c r="A24" s="2">
        <f>IFERROR(__xludf.DUMMYFUNCTION("""COMPUTED_VALUE"""),45324.66666666667)</f>
        <v>45324.66667</v>
      </c>
      <c r="B24" s="1">
        <f>IFERROR(__xludf.DUMMYFUNCTION("""COMPUTED_VALUE"""),9621.47)</f>
        <v>9621.47</v>
      </c>
      <c r="D24" s="2">
        <f>IFERROR(__xludf.DUMMYFUNCTION("""COMPUTED_VALUE"""),45324.66666666667)</f>
        <v>45324.66667</v>
      </c>
      <c r="E24" s="1">
        <f>IFERROR(__xludf.DUMMYFUNCTION("""COMPUTED_VALUE"""),9731.45)</f>
        <v>9731.45</v>
      </c>
      <c r="G24" s="2">
        <f>IFERROR(__xludf.DUMMYFUNCTION("""COMPUTED_VALUE"""),45324.66666666667)</f>
        <v>45324.66667</v>
      </c>
      <c r="H24" s="1">
        <f>IFERROR(__xludf.DUMMYFUNCTION("""COMPUTED_VALUE"""),9575.49)</f>
        <v>9575.49</v>
      </c>
      <c r="J24" s="2">
        <f>IFERROR(__xludf.DUMMYFUNCTION("""COMPUTED_VALUE"""),45324.66666666667)</f>
        <v>45324.66667</v>
      </c>
      <c r="K24" s="1">
        <f>IFERROR(__xludf.DUMMYFUNCTION("""COMPUTED_VALUE"""),9695.83)</f>
        <v>9695.83</v>
      </c>
      <c r="M24" s="2">
        <f>IFERROR(__xludf.DUMMYFUNCTION("""COMPUTED_VALUE"""),45324.66666666667)</f>
        <v>45324.66667</v>
      </c>
      <c r="N24" s="1">
        <f>IFERROR(__xludf.DUMMYFUNCTION("""COMPUTED_VALUE"""),0.0)</f>
        <v>0</v>
      </c>
    </row>
    <row r="25">
      <c r="A25" s="2">
        <f>IFERROR(__xludf.DUMMYFUNCTION("""COMPUTED_VALUE"""),45327.66666666667)</f>
        <v>45327.66667</v>
      </c>
      <c r="B25" s="1">
        <f>IFERROR(__xludf.DUMMYFUNCTION("""COMPUTED_VALUE"""),9656.85)</f>
        <v>9656.85</v>
      </c>
      <c r="D25" s="2">
        <f>IFERROR(__xludf.DUMMYFUNCTION("""COMPUTED_VALUE"""),45327.66666666667)</f>
        <v>45327.66667</v>
      </c>
      <c r="E25" s="1">
        <f>IFERROR(__xludf.DUMMYFUNCTION("""COMPUTED_VALUE"""),9658.04)</f>
        <v>9658.04</v>
      </c>
      <c r="G25" s="2">
        <f>IFERROR(__xludf.DUMMYFUNCTION("""COMPUTED_VALUE"""),45327.66666666667)</f>
        <v>45327.66667</v>
      </c>
      <c r="H25" s="1">
        <f>IFERROR(__xludf.DUMMYFUNCTION("""COMPUTED_VALUE"""),9554.76)</f>
        <v>9554.76</v>
      </c>
      <c r="J25" s="2">
        <f>IFERROR(__xludf.DUMMYFUNCTION("""COMPUTED_VALUE"""),45327.66666666667)</f>
        <v>45327.66667</v>
      </c>
      <c r="K25" s="1">
        <f>IFERROR(__xludf.DUMMYFUNCTION("""COMPUTED_VALUE"""),9628.4)</f>
        <v>9628.4</v>
      </c>
      <c r="M25" s="2">
        <f>IFERROR(__xludf.DUMMYFUNCTION("""COMPUTED_VALUE"""),45327.66666666667)</f>
        <v>45327.66667</v>
      </c>
      <c r="N25" s="1">
        <f>IFERROR(__xludf.DUMMYFUNCTION("""COMPUTED_VALUE"""),0.0)</f>
        <v>0</v>
      </c>
    </row>
    <row r="26">
      <c r="A26" s="2">
        <f>IFERROR(__xludf.DUMMYFUNCTION("""COMPUTED_VALUE"""),45328.66666666667)</f>
        <v>45328.66667</v>
      </c>
      <c r="B26" s="1">
        <f>IFERROR(__xludf.DUMMYFUNCTION("""COMPUTED_VALUE"""),9661.09)</f>
        <v>9661.09</v>
      </c>
      <c r="D26" s="2">
        <f>IFERROR(__xludf.DUMMYFUNCTION("""COMPUTED_VALUE"""),45328.66666666667)</f>
        <v>45328.66667</v>
      </c>
      <c r="E26" s="1">
        <f>IFERROR(__xludf.DUMMYFUNCTION("""COMPUTED_VALUE"""),9677.46)</f>
        <v>9677.46</v>
      </c>
      <c r="G26" s="2">
        <f>IFERROR(__xludf.DUMMYFUNCTION("""COMPUTED_VALUE"""),45328.66666666667)</f>
        <v>45328.66667</v>
      </c>
      <c r="H26" s="1">
        <f>IFERROR(__xludf.DUMMYFUNCTION("""COMPUTED_VALUE"""),9623.85)</f>
        <v>9623.85</v>
      </c>
      <c r="J26" s="2">
        <f>IFERROR(__xludf.DUMMYFUNCTION("""COMPUTED_VALUE"""),45328.66666666667)</f>
        <v>45328.66667</v>
      </c>
      <c r="K26" s="1">
        <f>IFERROR(__xludf.DUMMYFUNCTION("""COMPUTED_VALUE"""),9674.82)</f>
        <v>9674.82</v>
      </c>
      <c r="M26" s="2">
        <f>IFERROR(__xludf.DUMMYFUNCTION("""COMPUTED_VALUE"""),45328.66666666667)</f>
        <v>45328.66667</v>
      </c>
      <c r="N26" s="1">
        <f>IFERROR(__xludf.DUMMYFUNCTION("""COMPUTED_VALUE"""),0.0)</f>
        <v>0</v>
      </c>
    </row>
    <row r="27">
      <c r="A27" s="2">
        <f>IFERROR(__xludf.DUMMYFUNCTION("""COMPUTED_VALUE"""),45329.66666666667)</f>
        <v>45329.66667</v>
      </c>
      <c r="B27" s="1">
        <f>IFERROR(__xludf.DUMMYFUNCTION("""COMPUTED_VALUE"""),9751.85)</f>
        <v>9751.85</v>
      </c>
      <c r="D27" s="2">
        <f>IFERROR(__xludf.DUMMYFUNCTION("""COMPUTED_VALUE"""),45329.66666666667)</f>
        <v>45329.66667</v>
      </c>
      <c r="E27" s="1">
        <f>IFERROR(__xludf.DUMMYFUNCTION("""COMPUTED_VALUE"""),9831.04)</f>
        <v>9831.04</v>
      </c>
      <c r="G27" s="2">
        <f>IFERROR(__xludf.DUMMYFUNCTION("""COMPUTED_VALUE"""),45329.66666666667)</f>
        <v>45329.66667</v>
      </c>
      <c r="H27" s="1">
        <f>IFERROR(__xludf.DUMMYFUNCTION("""COMPUTED_VALUE"""),9717.47)</f>
        <v>9717.47</v>
      </c>
      <c r="J27" s="2">
        <f>IFERROR(__xludf.DUMMYFUNCTION("""COMPUTED_VALUE"""),45329.66666666667)</f>
        <v>45329.66667</v>
      </c>
      <c r="K27" s="1">
        <f>IFERROR(__xludf.DUMMYFUNCTION("""COMPUTED_VALUE"""),9797.18)</f>
        <v>9797.18</v>
      </c>
      <c r="M27" s="2">
        <f>IFERROR(__xludf.DUMMYFUNCTION("""COMPUTED_VALUE"""),45329.66666666667)</f>
        <v>45329.66667</v>
      </c>
      <c r="N27" s="1">
        <f>IFERROR(__xludf.DUMMYFUNCTION("""COMPUTED_VALUE"""),0.0)</f>
        <v>0</v>
      </c>
    </row>
    <row r="28">
      <c r="A28" s="2">
        <f>IFERROR(__xludf.DUMMYFUNCTION("""COMPUTED_VALUE"""),45330.66666666667)</f>
        <v>45330.66667</v>
      </c>
      <c r="B28" s="1">
        <f>IFERROR(__xludf.DUMMYFUNCTION("""COMPUTED_VALUE"""),9804.66)</f>
        <v>9804.66</v>
      </c>
      <c r="D28" s="2">
        <f>IFERROR(__xludf.DUMMYFUNCTION("""COMPUTED_VALUE"""),45330.66666666667)</f>
        <v>45330.66667</v>
      </c>
      <c r="E28" s="1">
        <f>IFERROR(__xludf.DUMMYFUNCTION("""COMPUTED_VALUE"""),9850.64)</f>
        <v>9850.64</v>
      </c>
      <c r="G28" s="2">
        <f>IFERROR(__xludf.DUMMYFUNCTION("""COMPUTED_VALUE"""),45330.66666666667)</f>
        <v>45330.66667</v>
      </c>
      <c r="H28" s="1">
        <f>IFERROR(__xludf.DUMMYFUNCTION("""COMPUTED_VALUE"""),9797.83)</f>
        <v>9797.83</v>
      </c>
      <c r="J28" s="2">
        <f>IFERROR(__xludf.DUMMYFUNCTION("""COMPUTED_VALUE"""),45330.66666666667)</f>
        <v>45330.66667</v>
      </c>
      <c r="K28" s="1">
        <f>IFERROR(__xludf.DUMMYFUNCTION("""COMPUTED_VALUE"""),9836.45)</f>
        <v>9836.45</v>
      </c>
      <c r="M28" s="2">
        <f>IFERROR(__xludf.DUMMYFUNCTION("""COMPUTED_VALUE"""),45330.66666666667)</f>
        <v>45330.66667</v>
      </c>
      <c r="N28" s="1">
        <f>IFERROR(__xludf.DUMMYFUNCTION("""COMPUTED_VALUE"""),0.0)</f>
        <v>0</v>
      </c>
    </row>
    <row r="29">
      <c r="A29" s="2">
        <f>IFERROR(__xludf.DUMMYFUNCTION("""COMPUTED_VALUE"""),45331.66666666667)</f>
        <v>45331.66667</v>
      </c>
      <c r="B29" s="1">
        <f>IFERROR(__xludf.DUMMYFUNCTION("""COMPUTED_VALUE"""),9851.62)</f>
        <v>9851.62</v>
      </c>
      <c r="D29" s="2">
        <f>IFERROR(__xludf.DUMMYFUNCTION("""COMPUTED_VALUE"""),45331.66666666667)</f>
        <v>45331.66667</v>
      </c>
      <c r="E29" s="1">
        <f>IFERROR(__xludf.DUMMYFUNCTION("""COMPUTED_VALUE"""),9883.83)</f>
        <v>9883.83</v>
      </c>
      <c r="G29" s="2">
        <f>IFERROR(__xludf.DUMMYFUNCTION("""COMPUTED_VALUE"""),45331.66666666667)</f>
        <v>45331.66667</v>
      </c>
      <c r="H29" s="1">
        <f>IFERROR(__xludf.DUMMYFUNCTION("""COMPUTED_VALUE"""),9831.06)</f>
        <v>9831.06</v>
      </c>
      <c r="J29" s="2">
        <f>IFERROR(__xludf.DUMMYFUNCTION("""COMPUTED_VALUE"""),45331.66666666667)</f>
        <v>45331.66667</v>
      </c>
      <c r="K29" s="1">
        <f>IFERROR(__xludf.DUMMYFUNCTION("""COMPUTED_VALUE"""),9858.67)</f>
        <v>9858.67</v>
      </c>
      <c r="M29" s="2">
        <f>IFERROR(__xludf.DUMMYFUNCTION("""COMPUTED_VALUE"""),45331.66666666667)</f>
        <v>45331.66667</v>
      </c>
      <c r="N29" s="1">
        <f>IFERROR(__xludf.DUMMYFUNCTION("""COMPUTED_VALUE"""),0.0)</f>
        <v>0</v>
      </c>
    </row>
    <row r="30">
      <c r="A30" s="2">
        <f>IFERROR(__xludf.DUMMYFUNCTION("""COMPUTED_VALUE"""),45334.66666666667)</f>
        <v>45334.66667</v>
      </c>
      <c r="B30" s="1">
        <f>IFERROR(__xludf.DUMMYFUNCTION("""COMPUTED_VALUE"""),9858.23)</f>
        <v>9858.23</v>
      </c>
      <c r="D30" s="2">
        <f>IFERROR(__xludf.DUMMYFUNCTION("""COMPUTED_VALUE"""),45334.66666666667)</f>
        <v>45334.66667</v>
      </c>
      <c r="E30" s="1">
        <f>IFERROR(__xludf.DUMMYFUNCTION("""COMPUTED_VALUE"""),9889.74)</f>
        <v>9889.74</v>
      </c>
      <c r="G30" s="2">
        <f>IFERROR(__xludf.DUMMYFUNCTION("""COMPUTED_VALUE"""),45334.66666666667)</f>
        <v>45334.66667</v>
      </c>
      <c r="H30" s="1">
        <f>IFERROR(__xludf.DUMMYFUNCTION("""COMPUTED_VALUE"""),9824.45)</f>
        <v>9824.45</v>
      </c>
      <c r="J30" s="2">
        <f>IFERROR(__xludf.DUMMYFUNCTION("""COMPUTED_VALUE"""),45334.66666666667)</f>
        <v>45334.66667</v>
      </c>
      <c r="K30" s="1">
        <f>IFERROR(__xludf.DUMMYFUNCTION("""COMPUTED_VALUE"""),9834.95)</f>
        <v>9834.95</v>
      </c>
      <c r="M30" s="2">
        <f>IFERROR(__xludf.DUMMYFUNCTION("""COMPUTED_VALUE"""),45334.66666666667)</f>
        <v>45334.66667</v>
      </c>
      <c r="N30" s="1">
        <f>IFERROR(__xludf.DUMMYFUNCTION("""COMPUTED_VALUE"""),0.0)</f>
        <v>0</v>
      </c>
    </row>
    <row r="31">
      <c r="A31" s="2">
        <f>IFERROR(__xludf.DUMMYFUNCTION("""COMPUTED_VALUE"""),45335.66666666667)</f>
        <v>45335.66667</v>
      </c>
      <c r="B31" s="1">
        <f>IFERROR(__xludf.DUMMYFUNCTION("""COMPUTED_VALUE"""),9645.69)</f>
        <v>9645.69</v>
      </c>
      <c r="D31" s="2">
        <f>IFERROR(__xludf.DUMMYFUNCTION("""COMPUTED_VALUE"""),45335.66666666667)</f>
        <v>45335.66667</v>
      </c>
      <c r="E31" s="1">
        <f>IFERROR(__xludf.DUMMYFUNCTION("""COMPUTED_VALUE"""),9724.56)</f>
        <v>9724.56</v>
      </c>
      <c r="G31" s="2">
        <f>IFERROR(__xludf.DUMMYFUNCTION("""COMPUTED_VALUE"""),45335.66666666667)</f>
        <v>45335.66667</v>
      </c>
      <c r="H31" s="1">
        <f>IFERROR(__xludf.DUMMYFUNCTION("""COMPUTED_VALUE"""),9592.35)</f>
        <v>9592.35</v>
      </c>
      <c r="J31" s="2">
        <f>IFERROR(__xludf.DUMMYFUNCTION("""COMPUTED_VALUE"""),45335.66666666667)</f>
        <v>45335.66667</v>
      </c>
      <c r="K31" s="1">
        <f>IFERROR(__xludf.DUMMYFUNCTION("""COMPUTED_VALUE"""),9659.64)</f>
        <v>9659.64</v>
      </c>
      <c r="M31" s="2">
        <f>IFERROR(__xludf.DUMMYFUNCTION("""COMPUTED_VALUE"""),45335.66666666667)</f>
        <v>45335.66667</v>
      </c>
      <c r="N31" s="1">
        <f>IFERROR(__xludf.DUMMYFUNCTION("""COMPUTED_VALUE"""),0.0)</f>
        <v>0</v>
      </c>
    </row>
    <row r="32">
      <c r="A32" s="2">
        <f>IFERROR(__xludf.DUMMYFUNCTION("""COMPUTED_VALUE"""),45336.66666666667)</f>
        <v>45336.66667</v>
      </c>
      <c r="B32" s="1">
        <f>IFERROR(__xludf.DUMMYFUNCTION("""COMPUTED_VALUE"""),9737.52)</f>
        <v>9737.52</v>
      </c>
      <c r="D32" s="2">
        <f>IFERROR(__xludf.DUMMYFUNCTION("""COMPUTED_VALUE"""),45336.66666666667)</f>
        <v>45336.66667</v>
      </c>
      <c r="E32" s="1">
        <f>IFERROR(__xludf.DUMMYFUNCTION("""COMPUTED_VALUE"""),9817.65)</f>
        <v>9817.65</v>
      </c>
      <c r="G32" s="2">
        <f>IFERROR(__xludf.DUMMYFUNCTION("""COMPUTED_VALUE"""),45336.66666666667)</f>
        <v>45336.66667</v>
      </c>
      <c r="H32" s="1">
        <f>IFERROR(__xludf.DUMMYFUNCTION("""COMPUTED_VALUE"""),9715.87)</f>
        <v>9715.87</v>
      </c>
      <c r="J32" s="2">
        <f>IFERROR(__xludf.DUMMYFUNCTION("""COMPUTED_VALUE"""),45336.66666666667)</f>
        <v>45336.66667</v>
      </c>
      <c r="K32" s="1">
        <f>IFERROR(__xludf.DUMMYFUNCTION("""COMPUTED_VALUE"""),9815.08)</f>
        <v>9815.08</v>
      </c>
      <c r="M32" s="2">
        <f>IFERROR(__xludf.DUMMYFUNCTION("""COMPUTED_VALUE"""),45336.66666666667)</f>
        <v>45336.66667</v>
      </c>
      <c r="N32" s="1">
        <f>IFERROR(__xludf.DUMMYFUNCTION("""COMPUTED_VALUE"""),0.0)</f>
        <v>0</v>
      </c>
    </row>
    <row r="33">
      <c r="A33" s="2">
        <f>IFERROR(__xludf.DUMMYFUNCTION("""COMPUTED_VALUE"""),45337.66666666667)</f>
        <v>45337.66667</v>
      </c>
      <c r="B33" s="1">
        <f>IFERROR(__xludf.DUMMYFUNCTION("""COMPUTED_VALUE"""),9854.08)</f>
        <v>9854.08</v>
      </c>
      <c r="D33" s="2">
        <f>IFERROR(__xludf.DUMMYFUNCTION("""COMPUTED_VALUE"""),45337.66666666667)</f>
        <v>45337.66667</v>
      </c>
      <c r="E33" s="1">
        <f>IFERROR(__xludf.DUMMYFUNCTION("""COMPUTED_VALUE"""),9890.43)</f>
        <v>9890.43</v>
      </c>
      <c r="G33" s="2">
        <f>IFERROR(__xludf.DUMMYFUNCTION("""COMPUTED_VALUE"""),45337.66666666667)</f>
        <v>45337.66667</v>
      </c>
      <c r="H33" s="1">
        <f>IFERROR(__xludf.DUMMYFUNCTION("""COMPUTED_VALUE"""),9815.6)</f>
        <v>9815.6</v>
      </c>
      <c r="J33" s="2">
        <f>IFERROR(__xludf.DUMMYFUNCTION("""COMPUTED_VALUE"""),45337.66666666667)</f>
        <v>45337.66667</v>
      </c>
      <c r="K33" s="1">
        <f>IFERROR(__xludf.DUMMYFUNCTION("""COMPUTED_VALUE"""),9878.15)</f>
        <v>9878.15</v>
      </c>
      <c r="M33" s="2">
        <f>IFERROR(__xludf.DUMMYFUNCTION("""COMPUTED_VALUE"""),45337.66666666667)</f>
        <v>45337.66667</v>
      </c>
      <c r="N33" s="1">
        <f>IFERROR(__xludf.DUMMYFUNCTION("""COMPUTED_VALUE"""),0.0)</f>
        <v>0</v>
      </c>
    </row>
    <row r="34">
      <c r="A34" s="2">
        <f>IFERROR(__xludf.DUMMYFUNCTION("""COMPUTED_VALUE"""),45338.66666666667)</f>
        <v>45338.66667</v>
      </c>
      <c r="B34" s="1">
        <f>IFERROR(__xludf.DUMMYFUNCTION("""COMPUTED_VALUE"""),9888.19)</f>
        <v>9888.19</v>
      </c>
      <c r="D34" s="2">
        <f>IFERROR(__xludf.DUMMYFUNCTION("""COMPUTED_VALUE"""),45338.66666666667)</f>
        <v>45338.66667</v>
      </c>
      <c r="E34" s="1">
        <f>IFERROR(__xludf.DUMMYFUNCTION("""COMPUTED_VALUE"""),9914.49)</f>
        <v>9914.49</v>
      </c>
      <c r="G34" s="2">
        <f>IFERROR(__xludf.DUMMYFUNCTION("""COMPUTED_VALUE"""),45338.66666666667)</f>
        <v>45338.66667</v>
      </c>
      <c r="H34" s="1">
        <f>IFERROR(__xludf.DUMMYFUNCTION("""COMPUTED_VALUE"""),9818.64)</f>
        <v>9818.64</v>
      </c>
      <c r="J34" s="2">
        <f>IFERROR(__xludf.DUMMYFUNCTION("""COMPUTED_VALUE"""),45338.66666666667)</f>
        <v>45338.66667</v>
      </c>
      <c r="K34" s="1">
        <f>IFERROR(__xludf.DUMMYFUNCTION("""COMPUTED_VALUE"""),9826.56)</f>
        <v>9826.56</v>
      </c>
      <c r="M34" s="2">
        <f>IFERROR(__xludf.DUMMYFUNCTION("""COMPUTED_VALUE"""),45338.66666666667)</f>
        <v>45338.66667</v>
      </c>
      <c r="N34" s="1">
        <f>IFERROR(__xludf.DUMMYFUNCTION("""COMPUTED_VALUE"""),0.0)</f>
        <v>0</v>
      </c>
    </row>
    <row r="35">
      <c r="A35" s="2">
        <f>IFERROR(__xludf.DUMMYFUNCTION("""COMPUTED_VALUE"""),45342.66666666667)</f>
        <v>45342.66667</v>
      </c>
      <c r="B35" s="1">
        <f>IFERROR(__xludf.DUMMYFUNCTION("""COMPUTED_VALUE"""),9772.91)</f>
        <v>9772.91</v>
      </c>
      <c r="D35" s="2">
        <f>IFERROR(__xludf.DUMMYFUNCTION("""COMPUTED_VALUE"""),45342.66666666667)</f>
        <v>45342.66667</v>
      </c>
      <c r="E35" s="1">
        <f>IFERROR(__xludf.DUMMYFUNCTION("""COMPUTED_VALUE"""),9781.14)</f>
        <v>9781.14</v>
      </c>
      <c r="G35" s="2">
        <f>IFERROR(__xludf.DUMMYFUNCTION("""COMPUTED_VALUE"""),45342.66666666667)</f>
        <v>45342.66667</v>
      </c>
      <c r="H35" s="1">
        <f>IFERROR(__xludf.DUMMYFUNCTION("""COMPUTED_VALUE"""),9702.89)</f>
        <v>9702.89</v>
      </c>
      <c r="J35" s="2">
        <f>IFERROR(__xludf.DUMMYFUNCTION("""COMPUTED_VALUE"""),45342.66666666667)</f>
        <v>45342.66667</v>
      </c>
      <c r="K35" s="1">
        <f>IFERROR(__xludf.DUMMYFUNCTION("""COMPUTED_VALUE"""),9743.98)</f>
        <v>9743.98</v>
      </c>
      <c r="M35" s="2">
        <f>IFERROR(__xludf.DUMMYFUNCTION("""COMPUTED_VALUE"""),45342.66666666667)</f>
        <v>45342.66667</v>
      </c>
      <c r="N35" s="1">
        <f>IFERROR(__xludf.DUMMYFUNCTION("""COMPUTED_VALUE"""),0.0)</f>
        <v>0</v>
      </c>
    </row>
    <row r="36">
      <c r="A36" s="2">
        <f>IFERROR(__xludf.DUMMYFUNCTION("""COMPUTED_VALUE"""),45343.66666666667)</f>
        <v>45343.66667</v>
      </c>
      <c r="B36" s="1">
        <f>IFERROR(__xludf.DUMMYFUNCTION("""COMPUTED_VALUE"""),9655.23)</f>
        <v>9655.23</v>
      </c>
      <c r="D36" s="2">
        <f>IFERROR(__xludf.DUMMYFUNCTION("""COMPUTED_VALUE"""),45343.66666666667)</f>
        <v>45343.66667</v>
      </c>
      <c r="E36" s="1">
        <f>IFERROR(__xludf.DUMMYFUNCTION("""COMPUTED_VALUE"""),9711.88)</f>
        <v>9711.88</v>
      </c>
      <c r="G36" s="2">
        <f>IFERROR(__xludf.DUMMYFUNCTION("""COMPUTED_VALUE"""),45343.66666666667)</f>
        <v>45343.66667</v>
      </c>
      <c r="H36" s="1">
        <f>IFERROR(__xludf.DUMMYFUNCTION("""COMPUTED_VALUE"""),9642.64)</f>
        <v>9642.64</v>
      </c>
      <c r="J36" s="2">
        <f>IFERROR(__xludf.DUMMYFUNCTION("""COMPUTED_VALUE"""),45343.66666666667)</f>
        <v>45343.66667</v>
      </c>
      <c r="K36" s="1">
        <f>IFERROR(__xludf.DUMMYFUNCTION("""COMPUTED_VALUE"""),9708.58)</f>
        <v>9708.58</v>
      </c>
      <c r="M36" s="2">
        <f>IFERROR(__xludf.DUMMYFUNCTION("""COMPUTED_VALUE"""),45343.66666666667)</f>
        <v>45343.66667</v>
      </c>
      <c r="N36" s="1">
        <f>IFERROR(__xludf.DUMMYFUNCTION("""COMPUTED_VALUE"""),0.0)</f>
        <v>0</v>
      </c>
    </row>
    <row r="37">
      <c r="A37" s="2">
        <f>IFERROR(__xludf.DUMMYFUNCTION("""COMPUTED_VALUE"""),45344.66666666667)</f>
        <v>45344.66667</v>
      </c>
      <c r="B37" s="1">
        <f>IFERROR(__xludf.DUMMYFUNCTION("""COMPUTED_VALUE"""),9833.04)</f>
        <v>9833.04</v>
      </c>
      <c r="D37" s="2">
        <f>IFERROR(__xludf.DUMMYFUNCTION("""COMPUTED_VALUE"""),45344.66666666667)</f>
        <v>45344.66667</v>
      </c>
      <c r="E37" s="1">
        <f>IFERROR(__xludf.DUMMYFUNCTION("""COMPUTED_VALUE"""),9946.48)</f>
        <v>9946.48</v>
      </c>
      <c r="G37" s="2">
        <f>IFERROR(__xludf.DUMMYFUNCTION("""COMPUTED_VALUE"""),45344.66666666667)</f>
        <v>45344.66667</v>
      </c>
      <c r="H37" s="1">
        <f>IFERROR(__xludf.DUMMYFUNCTION("""COMPUTED_VALUE"""),9818.68)</f>
        <v>9818.68</v>
      </c>
      <c r="J37" s="2">
        <f>IFERROR(__xludf.DUMMYFUNCTION("""COMPUTED_VALUE"""),45344.66666666667)</f>
        <v>45344.66667</v>
      </c>
      <c r="K37" s="1">
        <f>IFERROR(__xludf.DUMMYFUNCTION("""COMPUTED_VALUE"""),9923.63)</f>
        <v>9923.63</v>
      </c>
      <c r="M37" s="2">
        <f>IFERROR(__xludf.DUMMYFUNCTION("""COMPUTED_VALUE"""),45344.66666666667)</f>
        <v>45344.66667</v>
      </c>
      <c r="N37" s="1">
        <f>IFERROR(__xludf.DUMMYFUNCTION("""COMPUTED_VALUE"""),0.0)</f>
        <v>0</v>
      </c>
    </row>
    <row r="38">
      <c r="A38" s="2">
        <f>IFERROR(__xludf.DUMMYFUNCTION("""COMPUTED_VALUE"""),45345.66666666667)</f>
        <v>45345.66667</v>
      </c>
      <c r="B38" s="1">
        <f>IFERROR(__xludf.DUMMYFUNCTION("""COMPUTED_VALUE"""),9948.73)</f>
        <v>9948.73</v>
      </c>
      <c r="D38" s="2">
        <f>IFERROR(__xludf.DUMMYFUNCTION("""COMPUTED_VALUE"""),45345.66666666667)</f>
        <v>45345.66667</v>
      </c>
      <c r="E38" s="1">
        <f>IFERROR(__xludf.DUMMYFUNCTION("""COMPUTED_VALUE"""),9985.48)</f>
        <v>9985.48</v>
      </c>
      <c r="G38" s="2">
        <f>IFERROR(__xludf.DUMMYFUNCTION("""COMPUTED_VALUE"""),45345.66666666667)</f>
        <v>45345.66667</v>
      </c>
      <c r="H38" s="1">
        <f>IFERROR(__xludf.DUMMYFUNCTION("""COMPUTED_VALUE"""),9919.44)</f>
        <v>9919.44</v>
      </c>
      <c r="J38" s="2">
        <f>IFERROR(__xludf.DUMMYFUNCTION("""COMPUTED_VALUE"""),45345.66666666667)</f>
        <v>45345.66667</v>
      </c>
      <c r="K38" s="1">
        <f>IFERROR(__xludf.DUMMYFUNCTION("""COMPUTED_VALUE"""),9950.14)</f>
        <v>9950.14</v>
      </c>
      <c r="M38" s="2">
        <f>IFERROR(__xludf.DUMMYFUNCTION("""COMPUTED_VALUE"""),45345.66666666667)</f>
        <v>45345.66667</v>
      </c>
      <c r="N38" s="1">
        <f>IFERROR(__xludf.DUMMYFUNCTION("""COMPUTED_VALUE"""),0.0)</f>
        <v>0</v>
      </c>
    </row>
    <row r="39">
      <c r="A39" s="2">
        <f>IFERROR(__xludf.DUMMYFUNCTION("""COMPUTED_VALUE"""),45348.66666666667)</f>
        <v>45348.66667</v>
      </c>
      <c r="B39" s="1">
        <f>IFERROR(__xludf.DUMMYFUNCTION("""COMPUTED_VALUE"""),9956.08)</f>
        <v>9956.08</v>
      </c>
      <c r="D39" s="2">
        <f>IFERROR(__xludf.DUMMYFUNCTION("""COMPUTED_VALUE"""),45348.66666666667)</f>
        <v>45348.66667</v>
      </c>
      <c r="E39" s="1">
        <f>IFERROR(__xludf.DUMMYFUNCTION("""COMPUTED_VALUE"""),10000.65)</f>
        <v>10000.65</v>
      </c>
      <c r="G39" s="2">
        <f>IFERROR(__xludf.DUMMYFUNCTION("""COMPUTED_VALUE"""),45348.66666666667)</f>
        <v>45348.66667</v>
      </c>
      <c r="H39" s="1">
        <f>IFERROR(__xludf.DUMMYFUNCTION("""COMPUTED_VALUE"""),9951.45)</f>
        <v>9951.45</v>
      </c>
      <c r="J39" s="2">
        <f>IFERROR(__xludf.DUMMYFUNCTION("""COMPUTED_VALUE"""),45348.66666666667)</f>
        <v>45348.66667</v>
      </c>
      <c r="K39" s="1">
        <f>IFERROR(__xludf.DUMMYFUNCTION("""COMPUTED_VALUE"""),9958.9)</f>
        <v>9958.9</v>
      </c>
      <c r="M39" s="2">
        <f>IFERROR(__xludf.DUMMYFUNCTION("""COMPUTED_VALUE"""),45348.66666666667)</f>
        <v>45348.66667</v>
      </c>
      <c r="N39" s="1">
        <f>IFERROR(__xludf.DUMMYFUNCTION("""COMPUTED_VALUE"""),0.0)</f>
        <v>0</v>
      </c>
    </row>
    <row r="40">
      <c r="A40" s="2">
        <f>IFERROR(__xludf.DUMMYFUNCTION("""COMPUTED_VALUE"""),45349.66666666667)</f>
        <v>45349.66667</v>
      </c>
      <c r="B40" s="1">
        <f>IFERROR(__xludf.DUMMYFUNCTION("""COMPUTED_VALUE"""),10004.14)</f>
        <v>10004.14</v>
      </c>
      <c r="D40" s="2">
        <f>IFERROR(__xludf.DUMMYFUNCTION("""COMPUTED_VALUE"""),45349.66666666667)</f>
        <v>45349.66667</v>
      </c>
      <c r="E40" s="1">
        <f>IFERROR(__xludf.DUMMYFUNCTION("""COMPUTED_VALUE"""),10031.76)</f>
        <v>10031.76</v>
      </c>
      <c r="G40" s="2">
        <f>IFERROR(__xludf.DUMMYFUNCTION("""COMPUTED_VALUE"""),45349.66666666667)</f>
        <v>45349.66667</v>
      </c>
      <c r="H40" s="1">
        <f>IFERROR(__xludf.DUMMYFUNCTION("""COMPUTED_VALUE"""),9986.18)</f>
        <v>9986.18</v>
      </c>
      <c r="J40" s="2">
        <f>IFERROR(__xludf.DUMMYFUNCTION("""COMPUTED_VALUE"""),45349.66666666667)</f>
        <v>45349.66667</v>
      </c>
      <c r="K40" s="1">
        <f>IFERROR(__xludf.DUMMYFUNCTION("""COMPUTED_VALUE"""),10018.06)</f>
        <v>10018.06</v>
      </c>
      <c r="M40" s="2">
        <f>IFERROR(__xludf.DUMMYFUNCTION("""COMPUTED_VALUE"""),45349.66666666667)</f>
        <v>45349.66667</v>
      </c>
      <c r="N40" s="1">
        <f>IFERROR(__xludf.DUMMYFUNCTION("""COMPUTED_VALUE"""),0.0)</f>
        <v>0</v>
      </c>
    </row>
    <row r="41">
      <c r="A41" s="2">
        <f>IFERROR(__xludf.DUMMYFUNCTION("""COMPUTED_VALUE"""),45350.66666666667)</f>
        <v>45350.66667</v>
      </c>
      <c r="B41" s="1">
        <f>IFERROR(__xludf.DUMMYFUNCTION("""COMPUTED_VALUE"""),9987.88)</f>
        <v>9987.88</v>
      </c>
      <c r="D41" s="2">
        <f>IFERROR(__xludf.DUMMYFUNCTION("""COMPUTED_VALUE"""),45350.66666666667)</f>
        <v>45350.66667</v>
      </c>
      <c r="E41" s="1">
        <f>IFERROR(__xludf.DUMMYFUNCTION("""COMPUTED_VALUE"""),10040.08)</f>
        <v>10040.08</v>
      </c>
      <c r="G41" s="2">
        <f>IFERROR(__xludf.DUMMYFUNCTION("""COMPUTED_VALUE"""),45350.66666666667)</f>
        <v>45350.66667</v>
      </c>
      <c r="H41" s="1">
        <f>IFERROR(__xludf.DUMMYFUNCTION("""COMPUTED_VALUE"""),9976.94)</f>
        <v>9976.94</v>
      </c>
      <c r="J41" s="2">
        <f>IFERROR(__xludf.DUMMYFUNCTION("""COMPUTED_VALUE"""),45350.66666666667)</f>
        <v>45350.66667</v>
      </c>
      <c r="K41" s="1">
        <f>IFERROR(__xludf.DUMMYFUNCTION("""COMPUTED_VALUE"""),10026.47)</f>
        <v>10026.47</v>
      </c>
      <c r="M41" s="2">
        <f>IFERROR(__xludf.DUMMYFUNCTION("""COMPUTED_VALUE"""),45350.66666666667)</f>
        <v>45350.66667</v>
      </c>
      <c r="N41" s="1">
        <f>IFERROR(__xludf.DUMMYFUNCTION("""COMPUTED_VALUE"""),0.0)</f>
        <v>0</v>
      </c>
    </row>
    <row r="42">
      <c r="A42" s="2">
        <f>IFERROR(__xludf.DUMMYFUNCTION("""COMPUTED_VALUE"""),45351.66666666667)</f>
        <v>45351.66667</v>
      </c>
      <c r="B42" s="1">
        <f>IFERROR(__xludf.DUMMYFUNCTION("""COMPUTED_VALUE"""),10078.24)</f>
        <v>10078.24</v>
      </c>
      <c r="D42" s="2">
        <f>IFERROR(__xludf.DUMMYFUNCTION("""COMPUTED_VALUE"""),45351.66666666667)</f>
        <v>45351.66667</v>
      </c>
      <c r="E42" s="1">
        <f>IFERROR(__xludf.DUMMYFUNCTION("""COMPUTED_VALUE"""),10097.81)</f>
        <v>10097.81</v>
      </c>
      <c r="G42" s="2">
        <f>IFERROR(__xludf.DUMMYFUNCTION("""COMPUTED_VALUE"""),45351.66666666667)</f>
        <v>45351.66667</v>
      </c>
      <c r="H42" s="1">
        <f>IFERROR(__xludf.DUMMYFUNCTION("""COMPUTED_VALUE"""),10013.22)</f>
        <v>10013.22</v>
      </c>
      <c r="J42" s="2">
        <f>IFERROR(__xludf.DUMMYFUNCTION("""COMPUTED_VALUE"""),45351.66666666667)</f>
        <v>45351.66667</v>
      </c>
      <c r="K42" s="1">
        <f>IFERROR(__xludf.DUMMYFUNCTION("""COMPUTED_VALUE"""),10084.02)</f>
        <v>10084.02</v>
      </c>
      <c r="M42" s="2">
        <f>IFERROR(__xludf.DUMMYFUNCTION("""COMPUTED_VALUE"""),45351.66666666667)</f>
        <v>45351.66667</v>
      </c>
      <c r="N42" s="1">
        <f>IFERROR(__xludf.DUMMYFUNCTION("""COMPUTED_VALUE"""),0.0)</f>
        <v>0</v>
      </c>
    </row>
    <row r="43">
      <c r="A43" s="2">
        <f>IFERROR(__xludf.DUMMYFUNCTION("""COMPUTED_VALUE"""),45352.66666666667)</f>
        <v>45352.66667</v>
      </c>
      <c r="B43" s="1">
        <f>IFERROR(__xludf.DUMMYFUNCTION("""COMPUTED_VALUE"""),10080.21)</f>
        <v>10080.21</v>
      </c>
      <c r="D43" s="2">
        <f>IFERROR(__xludf.DUMMYFUNCTION("""COMPUTED_VALUE"""),45352.66666666667)</f>
        <v>45352.66667</v>
      </c>
      <c r="E43" s="1">
        <f>IFERROR(__xludf.DUMMYFUNCTION("""COMPUTED_VALUE"""),10179.28)</f>
        <v>10179.28</v>
      </c>
      <c r="G43" s="2">
        <f>IFERROR(__xludf.DUMMYFUNCTION("""COMPUTED_VALUE"""),45352.66666666667)</f>
        <v>45352.66667</v>
      </c>
      <c r="H43" s="1">
        <f>IFERROR(__xludf.DUMMYFUNCTION("""COMPUTED_VALUE"""),10040.16)</f>
        <v>10040.16</v>
      </c>
      <c r="J43" s="2">
        <f>IFERROR(__xludf.DUMMYFUNCTION("""COMPUTED_VALUE"""),45352.66666666667)</f>
        <v>45352.66667</v>
      </c>
      <c r="K43" s="1">
        <f>IFERROR(__xludf.DUMMYFUNCTION("""COMPUTED_VALUE"""),10174.44)</f>
        <v>10174.44</v>
      </c>
      <c r="M43" s="2">
        <f>IFERROR(__xludf.DUMMYFUNCTION("""COMPUTED_VALUE"""),45352.66666666667)</f>
        <v>45352.66667</v>
      </c>
      <c r="N43" s="1">
        <f>IFERROR(__xludf.DUMMYFUNCTION("""COMPUTED_VALUE"""),0.0)</f>
        <v>0</v>
      </c>
    </row>
    <row r="44">
      <c r="A44" s="2">
        <f>IFERROR(__xludf.DUMMYFUNCTION("""COMPUTED_VALUE"""),45355.66666666667)</f>
        <v>45355.66667</v>
      </c>
      <c r="B44" s="1">
        <f>IFERROR(__xludf.DUMMYFUNCTION("""COMPUTED_VALUE"""),10191.88)</f>
        <v>10191.88</v>
      </c>
      <c r="D44" s="2">
        <f>IFERROR(__xludf.DUMMYFUNCTION("""COMPUTED_VALUE"""),45355.66666666667)</f>
        <v>45355.66667</v>
      </c>
      <c r="E44" s="1">
        <f>IFERROR(__xludf.DUMMYFUNCTION("""COMPUTED_VALUE"""),10214.59)</f>
        <v>10214.59</v>
      </c>
      <c r="G44" s="2">
        <f>IFERROR(__xludf.DUMMYFUNCTION("""COMPUTED_VALUE"""),45355.66666666667)</f>
        <v>45355.66667</v>
      </c>
      <c r="H44" s="1">
        <f>IFERROR(__xludf.DUMMYFUNCTION("""COMPUTED_VALUE"""),10148.95)</f>
        <v>10148.95</v>
      </c>
      <c r="J44" s="2">
        <f>IFERROR(__xludf.DUMMYFUNCTION("""COMPUTED_VALUE"""),45355.66666666667)</f>
        <v>45355.66667</v>
      </c>
      <c r="K44" s="1">
        <f>IFERROR(__xludf.DUMMYFUNCTION("""COMPUTED_VALUE"""),10188.17)</f>
        <v>10188.17</v>
      </c>
      <c r="M44" s="2">
        <f>IFERROR(__xludf.DUMMYFUNCTION("""COMPUTED_VALUE"""),45355.66666666667)</f>
        <v>45355.66667</v>
      </c>
      <c r="N44" s="1">
        <f>IFERROR(__xludf.DUMMYFUNCTION("""COMPUTED_VALUE"""),0.0)</f>
        <v>0</v>
      </c>
    </row>
    <row r="45">
      <c r="A45" s="2">
        <f>IFERROR(__xludf.DUMMYFUNCTION("""COMPUTED_VALUE"""),45356.66666666667)</f>
        <v>45356.66667</v>
      </c>
      <c r="B45" s="1">
        <f>IFERROR(__xludf.DUMMYFUNCTION("""COMPUTED_VALUE"""),10135.11)</f>
        <v>10135.11</v>
      </c>
      <c r="D45" s="2">
        <f>IFERROR(__xludf.DUMMYFUNCTION("""COMPUTED_VALUE"""),45356.66666666667)</f>
        <v>45356.66667</v>
      </c>
      <c r="E45" s="1">
        <f>IFERROR(__xludf.DUMMYFUNCTION("""COMPUTED_VALUE"""),10135.11)</f>
        <v>10135.11</v>
      </c>
      <c r="G45" s="2">
        <f>IFERROR(__xludf.DUMMYFUNCTION("""COMPUTED_VALUE"""),45356.66666666667)</f>
        <v>45356.66667</v>
      </c>
      <c r="H45" s="1">
        <f>IFERROR(__xludf.DUMMYFUNCTION("""COMPUTED_VALUE"""),9994.05)</f>
        <v>9994.05</v>
      </c>
      <c r="J45" s="2">
        <f>IFERROR(__xludf.DUMMYFUNCTION("""COMPUTED_VALUE"""),45356.66666666667)</f>
        <v>45356.66667</v>
      </c>
      <c r="K45" s="1">
        <f>IFERROR(__xludf.DUMMYFUNCTION("""COMPUTED_VALUE"""),10039.68)</f>
        <v>10039.68</v>
      </c>
      <c r="M45" s="2">
        <f>IFERROR(__xludf.DUMMYFUNCTION("""COMPUTED_VALUE"""),45356.66666666667)</f>
        <v>45356.66667</v>
      </c>
      <c r="N45" s="1">
        <f>IFERROR(__xludf.DUMMYFUNCTION("""COMPUTED_VALUE"""),0.0)</f>
        <v>0</v>
      </c>
    </row>
    <row r="46">
      <c r="A46" s="2">
        <f>IFERROR(__xludf.DUMMYFUNCTION("""COMPUTED_VALUE"""),45357.66666666667)</f>
        <v>45357.66667</v>
      </c>
      <c r="B46" s="1">
        <f>IFERROR(__xludf.DUMMYFUNCTION("""COMPUTED_VALUE"""),10174.33)</f>
        <v>10174.33</v>
      </c>
      <c r="D46" s="2">
        <f>IFERROR(__xludf.DUMMYFUNCTION("""COMPUTED_VALUE"""),45357.66666666667)</f>
        <v>45357.66667</v>
      </c>
      <c r="E46" s="1">
        <f>IFERROR(__xludf.DUMMYFUNCTION("""COMPUTED_VALUE"""),10206.39)</f>
        <v>10206.39</v>
      </c>
      <c r="G46" s="2">
        <f>IFERROR(__xludf.DUMMYFUNCTION("""COMPUTED_VALUE"""),45357.66666666667)</f>
        <v>45357.66667</v>
      </c>
      <c r="H46" s="1">
        <f>IFERROR(__xludf.DUMMYFUNCTION("""COMPUTED_VALUE"""),10120.75)</f>
        <v>10120.75</v>
      </c>
      <c r="J46" s="2">
        <f>IFERROR(__xludf.DUMMYFUNCTION("""COMPUTED_VALUE"""),45357.66666666667)</f>
        <v>45357.66667</v>
      </c>
      <c r="K46" s="1">
        <f>IFERROR(__xludf.DUMMYFUNCTION("""COMPUTED_VALUE"""),10159.39)</f>
        <v>10159.39</v>
      </c>
      <c r="M46" s="2">
        <f>IFERROR(__xludf.DUMMYFUNCTION("""COMPUTED_VALUE"""),45357.66666666667)</f>
        <v>45357.66667</v>
      </c>
      <c r="N46" s="1">
        <f>IFERROR(__xludf.DUMMYFUNCTION("""COMPUTED_VALUE"""),0.0)</f>
        <v>0</v>
      </c>
    </row>
    <row r="47">
      <c r="A47" s="2">
        <f>IFERROR(__xludf.DUMMYFUNCTION("""COMPUTED_VALUE"""),45358.66666666667)</f>
        <v>45358.66667</v>
      </c>
      <c r="B47" s="1">
        <f>IFERROR(__xludf.DUMMYFUNCTION("""COMPUTED_VALUE"""),10228.45)</f>
        <v>10228.45</v>
      </c>
      <c r="D47" s="2">
        <f>IFERROR(__xludf.DUMMYFUNCTION("""COMPUTED_VALUE"""),45358.66666666667)</f>
        <v>45358.66667</v>
      </c>
      <c r="E47" s="1">
        <f>IFERROR(__xludf.DUMMYFUNCTION("""COMPUTED_VALUE"""),10281.07)</f>
        <v>10281.07</v>
      </c>
      <c r="G47" s="2">
        <f>IFERROR(__xludf.DUMMYFUNCTION("""COMPUTED_VALUE"""),45358.66666666667)</f>
        <v>45358.66667</v>
      </c>
      <c r="H47" s="1">
        <f>IFERROR(__xludf.DUMMYFUNCTION("""COMPUTED_VALUE"""),10204.6)</f>
        <v>10204.6</v>
      </c>
      <c r="J47" s="2">
        <f>IFERROR(__xludf.DUMMYFUNCTION("""COMPUTED_VALUE"""),45358.66666666667)</f>
        <v>45358.66667</v>
      </c>
      <c r="K47" s="1">
        <f>IFERROR(__xludf.DUMMYFUNCTION("""COMPUTED_VALUE"""),10269.91)</f>
        <v>10269.91</v>
      </c>
      <c r="M47" s="2">
        <f>IFERROR(__xludf.DUMMYFUNCTION("""COMPUTED_VALUE"""),45358.66666666667)</f>
        <v>45358.66667</v>
      </c>
      <c r="N47" s="1">
        <f>IFERROR(__xludf.DUMMYFUNCTION("""COMPUTED_VALUE"""),0.0)</f>
        <v>0</v>
      </c>
    </row>
    <row r="48">
      <c r="A48" s="2">
        <f>IFERROR(__xludf.DUMMYFUNCTION("""COMPUTED_VALUE"""),45359.66666666667)</f>
        <v>45359.66667</v>
      </c>
      <c r="B48" s="1">
        <f>IFERROR(__xludf.DUMMYFUNCTION("""COMPUTED_VALUE"""),10259.52)</f>
        <v>10259.52</v>
      </c>
      <c r="D48" s="2">
        <f>IFERROR(__xludf.DUMMYFUNCTION("""COMPUTED_VALUE"""),45359.66666666667)</f>
        <v>45359.66667</v>
      </c>
      <c r="E48" s="1">
        <f>IFERROR(__xludf.DUMMYFUNCTION("""COMPUTED_VALUE"""),10311.52)</f>
        <v>10311.52</v>
      </c>
      <c r="G48" s="2">
        <f>IFERROR(__xludf.DUMMYFUNCTION("""COMPUTED_VALUE"""),45359.66666666667)</f>
        <v>45359.66667</v>
      </c>
      <c r="H48" s="1">
        <f>IFERROR(__xludf.DUMMYFUNCTION("""COMPUTED_VALUE"""),10158.39)</f>
        <v>10158.39</v>
      </c>
      <c r="J48" s="2">
        <f>IFERROR(__xludf.DUMMYFUNCTION("""COMPUTED_VALUE"""),45359.66666666667)</f>
        <v>45359.66667</v>
      </c>
      <c r="K48" s="1">
        <f>IFERROR(__xludf.DUMMYFUNCTION("""COMPUTED_VALUE"""),10181.81)</f>
        <v>10181.81</v>
      </c>
      <c r="M48" s="2">
        <f>IFERROR(__xludf.DUMMYFUNCTION("""COMPUTED_VALUE"""),45359.66666666667)</f>
        <v>45359.66667</v>
      </c>
      <c r="N48" s="1">
        <f>IFERROR(__xludf.DUMMYFUNCTION("""COMPUTED_VALUE"""),0.0)</f>
        <v>0</v>
      </c>
    </row>
    <row r="49">
      <c r="A49" s="2">
        <f>IFERROR(__xludf.DUMMYFUNCTION("""COMPUTED_VALUE"""),45362.66666666667)</f>
        <v>45362.66667</v>
      </c>
      <c r="B49" s="1">
        <f>IFERROR(__xludf.DUMMYFUNCTION("""COMPUTED_VALUE"""),10151.52)</f>
        <v>10151.52</v>
      </c>
      <c r="D49" s="2">
        <f>IFERROR(__xludf.DUMMYFUNCTION("""COMPUTED_VALUE"""),45362.66666666667)</f>
        <v>45362.66667</v>
      </c>
      <c r="E49" s="1">
        <f>IFERROR(__xludf.DUMMYFUNCTION("""COMPUTED_VALUE"""),10189.53)</f>
        <v>10189.53</v>
      </c>
      <c r="G49" s="2">
        <f>IFERROR(__xludf.DUMMYFUNCTION("""COMPUTED_VALUE"""),45362.66666666667)</f>
        <v>45362.66667</v>
      </c>
      <c r="H49" s="1">
        <f>IFERROR(__xludf.DUMMYFUNCTION("""COMPUTED_VALUE"""),10100.79)</f>
        <v>10100.79</v>
      </c>
      <c r="J49" s="2">
        <f>IFERROR(__xludf.DUMMYFUNCTION("""COMPUTED_VALUE"""),45362.66666666667)</f>
        <v>45362.66667</v>
      </c>
      <c r="K49" s="1">
        <f>IFERROR(__xludf.DUMMYFUNCTION("""COMPUTED_VALUE"""),10172.62)</f>
        <v>10172.62</v>
      </c>
      <c r="M49" s="2">
        <f>IFERROR(__xludf.DUMMYFUNCTION("""COMPUTED_VALUE"""),45362.66666666667)</f>
        <v>45362.66667</v>
      </c>
      <c r="N49" s="1">
        <f>IFERROR(__xludf.DUMMYFUNCTION("""COMPUTED_VALUE"""),0.0)</f>
        <v>0</v>
      </c>
    </row>
    <row r="50">
      <c r="A50" s="2">
        <f>IFERROR(__xludf.DUMMYFUNCTION("""COMPUTED_VALUE"""),45363.66666666667)</f>
        <v>45363.66667</v>
      </c>
      <c r="B50" s="1">
        <f>IFERROR(__xludf.DUMMYFUNCTION("""COMPUTED_VALUE"""),10188.93)</f>
        <v>10188.93</v>
      </c>
      <c r="D50" s="2">
        <f>IFERROR(__xludf.DUMMYFUNCTION("""COMPUTED_VALUE"""),45363.66666666667)</f>
        <v>45363.66667</v>
      </c>
      <c r="E50" s="1">
        <f>IFERROR(__xludf.DUMMYFUNCTION("""COMPUTED_VALUE"""),10252.92)</f>
        <v>10252.92</v>
      </c>
      <c r="G50" s="2">
        <f>IFERROR(__xludf.DUMMYFUNCTION("""COMPUTED_VALUE"""),45363.66666666667)</f>
        <v>45363.66667</v>
      </c>
      <c r="H50" s="1">
        <f>IFERROR(__xludf.DUMMYFUNCTION("""COMPUTED_VALUE"""),10146.25)</f>
        <v>10146.25</v>
      </c>
      <c r="J50" s="2">
        <f>IFERROR(__xludf.DUMMYFUNCTION("""COMPUTED_VALUE"""),45363.66666666667)</f>
        <v>45363.66667</v>
      </c>
      <c r="K50" s="1">
        <f>IFERROR(__xludf.DUMMYFUNCTION("""COMPUTED_VALUE"""),10244.52)</f>
        <v>10244.52</v>
      </c>
      <c r="M50" s="2">
        <f>IFERROR(__xludf.DUMMYFUNCTION("""COMPUTED_VALUE"""),45363.66666666667)</f>
        <v>45363.66667</v>
      </c>
      <c r="N50" s="1">
        <f>IFERROR(__xludf.DUMMYFUNCTION("""COMPUTED_VALUE"""),0.0)</f>
        <v>0</v>
      </c>
    </row>
    <row r="51">
      <c r="A51" s="2">
        <f>IFERROR(__xludf.DUMMYFUNCTION("""COMPUTED_VALUE"""),45364.66666666667)</f>
        <v>45364.66667</v>
      </c>
      <c r="B51" s="1">
        <f>IFERROR(__xludf.DUMMYFUNCTION("""COMPUTED_VALUE"""),10243.24)</f>
        <v>10243.24</v>
      </c>
      <c r="D51" s="2">
        <f>IFERROR(__xludf.DUMMYFUNCTION("""COMPUTED_VALUE"""),45364.66666666667)</f>
        <v>45364.66667</v>
      </c>
      <c r="E51" s="1">
        <f>IFERROR(__xludf.DUMMYFUNCTION("""COMPUTED_VALUE"""),10273.41)</f>
        <v>10273.41</v>
      </c>
      <c r="G51" s="2">
        <f>IFERROR(__xludf.DUMMYFUNCTION("""COMPUTED_VALUE"""),45364.66666666667)</f>
        <v>45364.66667</v>
      </c>
      <c r="H51" s="1">
        <f>IFERROR(__xludf.DUMMYFUNCTION("""COMPUTED_VALUE"""),10200.13)</f>
        <v>10200.13</v>
      </c>
      <c r="J51" s="2">
        <f>IFERROR(__xludf.DUMMYFUNCTION("""COMPUTED_VALUE"""),45364.66666666667)</f>
        <v>45364.66667</v>
      </c>
      <c r="K51" s="1">
        <f>IFERROR(__xludf.DUMMYFUNCTION("""COMPUTED_VALUE"""),10220.15)</f>
        <v>10220.15</v>
      </c>
      <c r="M51" s="2">
        <f>IFERROR(__xludf.DUMMYFUNCTION("""COMPUTED_VALUE"""),45364.66666666667)</f>
        <v>45364.66667</v>
      </c>
      <c r="N51" s="1">
        <f>IFERROR(__xludf.DUMMYFUNCTION("""COMPUTED_VALUE"""),0.0)</f>
        <v>0</v>
      </c>
    </row>
    <row r="52">
      <c r="A52" s="2">
        <f>IFERROR(__xludf.DUMMYFUNCTION("""COMPUTED_VALUE"""),45365.66666666667)</f>
        <v>45365.66667</v>
      </c>
      <c r="B52" s="1">
        <f>IFERROR(__xludf.DUMMYFUNCTION("""COMPUTED_VALUE"""),10238.55)</f>
        <v>10238.55</v>
      </c>
      <c r="D52" s="2">
        <f>IFERROR(__xludf.DUMMYFUNCTION("""COMPUTED_VALUE"""),45365.66666666667)</f>
        <v>45365.66667</v>
      </c>
      <c r="E52" s="1">
        <f>IFERROR(__xludf.DUMMYFUNCTION("""COMPUTED_VALUE"""),10238.55)</f>
        <v>10238.55</v>
      </c>
      <c r="G52" s="2">
        <f>IFERROR(__xludf.DUMMYFUNCTION("""COMPUTED_VALUE"""),45365.66666666667)</f>
        <v>45365.66667</v>
      </c>
      <c r="H52" s="1">
        <f>IFERROR(__xludf.DUMMYFUNCTION("""COMPUTED_VALUE"""),10077.1)</f>
        <v>10077.1</v>
      </c>
      <c r="J52" s="2">
        <f>IFERROR(__xludf.DUMMYFUNCTION("""COMPUTED_VALUE"""),45365.66666666667)</f>
        <v>45365.66667</v>
      </c>
      <c r="K52" s="1">
        <f>IFERROR(__xludf.DUMMYFUNCTION("""COMPUTED_VALUE"""),10138.03)</f>
        <v>10138.03</v>
      </c>
      <c r="M52" s="2">
        <f>IFERROR(__xludf.DUMMYFUNCTION("""COMPUTED_VALUE"""),45365.66666666667)</f>
        <v>45365.66667</v>
      </c>
      <c r="N52" s="1">
        <f>IFERROR(__xludf.DUMMYFUNCTION("""COMPUTED_VALUE"""),0.0)</f>
        <v>0</v>
      </c>
    </row>
    <row r="53">
      <c r="A53" s="2">
        <f>IFERROR(__xludf.DUMMYFUNCTION("""COMPUTED_VALUE"""),45366.66666666667)</f>
        <v>45366.66667</v>
      </c>
      <c r="B53" s="1">
        <f>IFERROR(__xludf.DUMMYFUNCTION("""COMPUTED_VALUE"""),10072.57)</f>
        <v>10072.57</v>
      </c>
      <c r="D53" s="2">
        <f>IFERROR(__xludf.DUMMYFUNCTION("""COMPUTED_VALUE"""),45366.66666666667)</f>
        <v>45366.66667</v>
      </c>
      <c r="E53" s="1">
        <f>IFERROR(__xludf.DUMMYFUNCTION("""COMPUTED_VALUE"""),10139.05)</f>
        <v>10139.05</v>
      </c>
      <c r="G53" s="2">
        <f>IFERROR(__xludf.DUMMYFUNCTION("""COMPUTED_VALUE"""),45366.66666666667)</f>
        <v>45366.66667</v>
      </c>
      <c r="H53" s="1">
        <f>IFERROR(__xludf.DUMMYFUNCTION("""COMPUTED_VALUE"""),10064.9)</f>
        <v>10064.9</v>
      </c>
      <c r="J53" s="2">
        <f>IFERROR(__xludf.DUMMYFUNCTION("""COMPUTED_VALUE"""),45366.66666666667)</f>
        <v>45366.66667</v>
      </c>
      <c r="K53" s="1">
        <f>IFERROR(__xludf.DUMMYFUNCTION("""COMPUTED_VALUE"""),10082.51)</f>
        <v>10082.51</v>
      </c>
      <c r="M53" s="2">
        <f>IFERROR(__xludf.DUMMYFUNCTION("""COMPUTED_VALUE"""),45366.66666666667)</f>
        <v>45366.66667</v>
      </c>
      <c r="N53" s="1">
        <f>IFERROR(__xludf.DUMMYFUNCTION("""COMPUTED_VALUE"""),0.0)</f>
        <v>0</v>
      </c>
    </row>
    <row r="54">
      <c r="A54" s="2">
        <f>IFERROR(__xludf.DUMMYFUNCTION("""COMPUTED_VALUE"""),45369.66666666667)</f>
        <v>45369.66667</v>
      </c>
      <c r="B54" s="1">
        <f>IFERROR(__xludf.DUMMYFUNCTION("""COMPUTED_VALUE"""),10134.74)</f>
        <v>10134.74</v>
      </c>
      <c r="D54" s="2">
        <f>IFERROR(__xludf.DUMMYFUNCTION("""COMPUTED_VALUE"""),45369.66666666667)</f>
        <v>45369.66667</v>
      </c>
      <c r="E54" s="1">
        <f>IFERROR(__xludf.DUMMYFUNCTION("""COMPUTED_VALUE"""),10164.87)</f>
        <v>10164.87</v>
      </c>
      <c r="G54" s="2">
        <f>IFERROR(__xludf.DUMMYFUNCTION("""COMPUTED_VALUE"""),45369.66666666667)</f>
        <v>45369.66667</v>
      </c>
      <c r="H54" s="1">
        <f>IFERROR(__xludf.DUMMYFUNCTION("""COMPUTED_VALUE"""),10105.23)</f>
        <v>10105.23</v>
      </c>
      <c r="J54" s="2">
        <f>IFERROR(__xludf.DUMMYFUNCTION("""COMPUTED_VALUE"""),45369.66666666667)</f>
        <v>45369.66667</v>
      </c>
      <c r="K54" s="1">
        <f>IFERROR(__xludf.DUMMYFUNCTION("""COMPUTED_VALUE"""),10122.73)</f>
        <v>10122.73</v>
      </c>
      <c r="M54" s="2">
        <f>IFERROR(__xludf.DUMMYFUNCTION("""COMPUTED_VALUE"""),45369.66666666667)</f>
        <v>45369.66667</v>
      </c>
      <c r="N54" s="1">
        <f>IFERROR(__xludf.DUMMYFUNCTION("""COMPUTED_VALUE"""),0.0)</f>
        <v>0</v>
      </c>
    </row>
    <row r="55">
      <c r="A55" s="2">
        <f>IFERROR(__xludf.DUMMYFUNCTION("""COMPUTED_VALUE"""),45370.66666666667)</f>
        <v>45370.66667</v>
      </c>
      <c r="B55" s="1">
        <f>IFERROR(__xludf.DUMMYFUNCTION("""COMPUTED_VALUE"""),10094.1)</f>
        <v>10094.1</v>
      </c>
      <c r="D55" s="2">
        <f>IFERROR(__xludf.DUMMYFUNCTION("""COMPUTED_VALUE"""),45370.66666666667)</f>
        <v>45370.66667</v>
      </c>
      <c r="E55" s="1">
        <f>IFERROR(__xludf.DUMMYFUNCTION("""COMPUTED_VALUE"""),10196.46)</f>
        <v>10196.46</v>
      </c>
      <c r="G55" s="2">
        <f>IFERROR(__xludf.DUMMYFUNCTION("""COMPUTED_VALUE"""),45370.66666666667)</f>
        <v>45370.66667</v>
      </c>
      <c r="H55" s="1">
        <f>IFERROR(__xludf.DUMMYFUNCTION("""COMPUTED_VALUE"""),10078.3)</f>
        <v>10078.3</v>
      </c>
      <c r="J55" s="2">
        <f>IFERROR(__xludf.DUMMYFUNCTION("""COMPUTED_VALUE"""),45370.66666666667)</f>
        <v>45370.66667</v>
      </c>
      <c r="K55" s="1">
        <f>IFERROR(__xludf.DUMMYFUNCTION("""COMPUTED_VALUE"""),10192.26)</f>
        <v>10192.26</v>
      </c>
      <c r="M55" s="2">
        <f>IFERROR(__xludf.DUMMYFUNCTION("""COMPUTED_VALUE"""),45370.66666666667)</f>
        <v>45370.66667</v>
      </c>
      <c r="N55" s="1">
        <f>IFERROR(__xludf.DUMMYFUNCTION("""COMPUTED_VALUE"""),0.0)</f>
        <v>0</v>
      </c>
    </row>
    <row r="56">
      <c r="A56" s="2">
        <f>IFERROR(__xludf.DUMMYFUNCTION("""COMPUTED_VALUE"""),45371.66666666667)</f>
        <v>45371.66667</v>
      </c>
      <c r="B56" s="1">
        <f>IFERROR(__xludf.DUMMYFUNCTION("""COMPUTED_VALUE"""),10196.91)</f>
        <v>10196.91</v>
      </c>
      <c r="D56" s="2">
        <f>IFERROR(__xludf.DUMMYFUNCTION("""COMPUTED_VALUE"""),45371.66666666667)</f>
        <v>45371.66667</v>
      </c>
      <c r="E56" s="1">
        <f>IFERROR(__xludf.DUMMYFUNCTION("""COMPUTED_VALUE"""),10310.75)</f>
        <v>10310.75</v>
      </c>
      <c r="G56" s="2">
        <f>IFERROR(__xludf.DUMMYFUNCTION("""COMPUTED_VALUE"""),45371.66666666667)</f>
        <v>45371.66667</v>
      </c>
      <c r="H56" s="1">
        <f>IFERROR(__xludf.DUMMYFUNCTION("""COMPUTED_VALUE"""),10192.23)</f>
        <v>10192.23</v>
      </c>
      <c r="J56" s="2">
        <f>IFERROR(__xludf.DUMMYFUNCTION("""COMPUTED_VALUE"""),45371.66666666667)</f>
        <v>45371.66667</v>
      </c>
      <c r="K56" s="1">
        <f>IFERROR(__xludf.DUMMYFUNCTION("""COMPUTED_VALUE"""),10300.24)</f>
        <v>10300.24</v>
      </c>
      <c r="M56" s="2">
        <f>IFERROR(__xludf.DUMMYFUNCTION("""COMPUTED_VALUE"""),45371.66666666667)</f>
        <v>45371.66667</v>
      </c>
      <c r="N56" s="1">
        <f>IFERROR(__xludf.DUMMYFUNCTION("""COMPUTED_VALUE"""),0.0)</f>
        <v>0</v>
      </c>
    </row>
    <row r="57">
      <c r="A57" s="2">
        <f>IFERROR(__xludf.DUMMYFUNCTION("""COMPUTED_VALUE"""),45372.66666666667)</f>
        <v>45372.66667</v>
      </c>
      <c r="B57" s="1">
        <f>IFERROR(__xludf.DUMMYFUNCTION("""COMPUTED_VALUE"""),10364.07)</f>
        <v>10364.07</v>
      </c>
      <c r="D57" s="2">
        <f>IFERROR(__xludf.DUMMYFUNCTION("""COMPUTED_VALUE"""),45372.66666666667)</f>
        <v>45372.66667</v>
      </c>
      <c r="E57" s="1">
        <f>IFERROR(__xludf.DUMMYFUNCTION("""COMPUTED_VALUE"""),10430.84)</f>
        <v>10430.84</v>
      </c>
      <c r="G57" s="2">
        <f>IFERROR(__xludf.DUMMYFUNCTION("""COMPUTED_VALUE"""),45372.66666666667)</f>
        <v>45372.66667</v>
      </c>
      <c r="H57" s="1">
        <f>IFERROR(__xludf.DUMMYFUNCTION("""COMPUTED_VALUE"""),10352.24)</f>
        <v>10352.24</v>
      </c>
      <c r="J57" s="2">
        <f>IFERROR(__xludf.DUMMYFUNCTION("""COMPUTED_VALUE"""),45372.66666666667)</f>
        <v>45372.66667</v>
      </c>
      <c r="K57" s="1">
        <f>IFERROR(__xludf.DUMMYFUNCTION("""COMPUTED_VALUE"""),10387.98)</f>
        <v>10387.98</v>
      </c>
      <c r="M57" s="2">
        <f>IFERROR(__xludf.DUMMYFUNCTION("""COMPUTED_VALUE"""),45372.66666666667)</f>
        <v>45372.66667</v>
      </c>
      <c r="N57" s="1">
        <f>IFERROR(__xludf.DUMMYFUNCTION("""COMPUTED_VALUE"""),0.0)</f>
        <v>0</v>
      </c>
    </row>
    <row r="58">
      <c r="A58" s="2">
        <f>IFERROR(__xludf.DUMMYFUNCTION("""COMPUTED_VALUE"""),45373.66666666667)</f>
        <v>45373.66667</v>
      </c>
      <c r="B58" s="1">
        <f>IFERROR(__xludf.DUMMYFUNCTION("""COMPUTED_VALUE"""),10357.56)</f>
        <v>10357.56</v>
      </c>
      <c r="D58" s="2">
        <f>IFERROR(__xludf.DUMMYFUNCTION("""COMPUTED_VALUE"""),45373.66666666667)</f>
        <v>45373.66667</v>
      </c>
      <c r="E58" s="1">
        <f>IFERROR(__xludf.DUMMYFUNCTION("""COMPUTED_VALUE"""),10367.48)</f>
        <v>10367.48</v>
      </c>
      <c r="G58" s="2">
        <f>IFERROR(__xludf.DUMMYFUNCTION("""COMPUTED_VALUE"""),45373.66666666667)</f>
        <v>45373.66667</v>
      </c>
      <c r="H58" s="1">
        <f>IFERROR(__xludf.DUMMYFUNCTION("""COMPUTED_VALUE"""),10276.82)</f>
        <v>10276.82</v>
      </c>
      <c r="J58" s="2">
        <f>IFERROR(__xludf.DUMMYFUNCTION("""COMPUTED_VALUE"""),45373.66666666667)</f>
        <v>45373.66667</v>
      </c>
      <c r="K58" s="1">
        <f>IFERROR(__xludf.DUMMYFUNCTION("""COMPUTED_VALUE"""),10318.25)</f>
        <v>10318.25</v>
      </c>
      <c r="M58" s="2">
        <f>IFERROR(__xludf.DUMMYFUNCTION("""COMPUTED_VALUE"""),45373.66666666667)</f>
        <v>45373.66667</v>
      </c>
      <c r="N58" s="1">
        <f>IFERROR(__xludf.DUMMYFUNCTION("""COMPUTED_VALUE"""),0.0)</f>
        <v>0</v>
      </c>
    </row>
    <row r="59">
      <c r="A59" s="2">
        <f>IFERROR(__xludf.DUMMYFUNCTION("""COMPUTED_VALUE"""),45376.66666666667)</f>
        <v>45376.66667</v>
      </c>
      <c r="B59" s="1">
        <f>IFERROR(__xludf.DUMMYFUNCTION("""COMPUTED_VALUE"""),10315.77)</f>
        <v>10315.77</v>
      </c>
      <c r="D59" s="2">
        <f>IFERROR(__xludf.DUMMYFUNCTION("""COMPUTED_VALUE"""),45376.66666666667)</f>
        <v>45376.66667</v>
      </c>
      <c r="E59" s="1">
        <f>IFERROR(__xludf.DUMMYFUNCTION("""COMPUTED_VALUE"""),10325.27)</f>
        <v>10325.27</v>
      </c>
      <c r="G59" s="2">
        <f>IFERROR(__xludf.DUMMYFUNCTION("""COMPUTED_VALUE"""),45376.66666666667)</f>
        <v>45376.66667</v>
      </c>
      <c r="H59" s="1">
        <f>IFERROR(__xludf.DUMMYFUNCTION("""COMPUTED_VALUE"""),10293.65)</f>
        <v>10293.65</v>
      </c>
      <c r="J59" s="2">
        <f>IFERROR(__xludf.DUMMYFUNCTION("""COMPUTED_VALUE"""),45376.66666666667)</f>
        <v>45376.66667</v>
      </c>
      <c r="K59" s="1">
        <f>IFERROR(__xludf.DUMMYFUNCTION("""COMPUTED_VALUE"""),10301.73)</f>
        <v>10301.73</v>
      </c>
      <c r="M59" s="2">
        <f>IFERROR(__xludf.DUMMYFUNCTION("""COMPUTED_VALUE"""),45376.66666666667)</f>
        <v>45376.66667</v>
      </c>
      <c r="N59" s="1">
        <f>IFERROR(__xludf.DUMMYFUNCTION("""COMPUTED_VALUE"""),0.0)</f>
        <v>0</v>
      </c>
    </row>
    <row r="60">
      <c r="A60" s="2">
        <f>IFERROR(__xludf.DUMMYFUNCTION("""COMPUTED_VALUE"""),45377.66666666667)</f>
        <v>45377.66667</v>
      </c>
      <c r="B60" s="1">
        <f>IFERROR(__xludf.DUMMYFUNCTION("""COMPUTED_VALUE"""),10331.86)</f>
        <v>10331.86</v>
      </c>
      <c r="D60" s="2">
        <f>IFERROR(__xludf.DUMMYFUNCTION("""COMPUTED_VALUE"""),45377.66666666667)</f>
        <v>45377.66667</v>
      </c>
      <c r="E60" s="1">
        <f>IFERROR(__xludf.DUMMYFUNCTION("""COMPUTED_VALUE"""),10357.1)</f>
        <v>10357.1</v>
      </c>
      <c r="G60" s="2">
        <f>IFERROR(__xludf.DUMMYFUNCTION("""COMPUTED_VALUE"""),45377.66666666667)</f>
        <v>45377.66667</v>
      </c>
      <c r="H60" s="1">
        <f>IFERROR(__xludf.DUMMYFUNCTION("""COMPUTED_VALUE"""),10298.32)</f>
        <v>10298.32</v>
      </c>
      <c r="J60" s="2">
        <f>IFERROR(__xludf.DUMMYFUNCTION("""COMPUTED_VALUE"""),45377.66666666667)</f>
        <v>45377.66667</v>
      </c>
      <c r="K60" s="1">
        <f>IFERROR(__xludf.DUMMYFUNCTION("""COMPUTED_VALUE"""),10299.91)</f>
        <v>10299.91</v>
      </c>
      <c r="M60" s="2">
        <f>IFERROR(__xludf.DUMMYFUNCTION("""COMPUTED_VALUE"""),45377.66666666667)</f>
        <v>45377.66667</v>
      </c>
      <c r="N60" s="1">
        <f>IFERROR(__xludf.DUMMYFUNCTION("""COMPUTED_VALUE"""),0.0)</f>
        <v>0</v>
      </c>
    </row>
    <row r="61">
      <c r="A61" s="2">
        <f>IFERROR(__xludf.DUMMYFUNCTION("""COMPUTED_VALUE"""),45378.66666666667)</f>
        <v>45378.66667</v>
      </c>
      <c r="B61" s="1">
        <f>IFERROR(__xludf.DUMMYFUNCTION("""COMPUTED_VALUE"""),10384.62)</f>
        <v>10384.62</v>
      </c>
      <c r="D61" s="2">
        <f>IFERROR(__xludf.DUMMYFUNCTION("""COMPUTED_VALUE"""),45378.66666666667)</f>
        <v>45378.66667</v>
      </c>
      <c r="E61" s="1">
        <f>IFERROR(__xludf.DUMMYFUNCTION("""COMPUTED_VALUE"""),10395.43)</f>
        <v>10395.43</v>
      </c>
      <c r="G61" s="2">
        <f>IFERROR(__xludf.DUMMYFUNCTION("""COMPUTED_VALUE"""),45378.66666666667)</f>
        <v>45378.66667</v>
      </c>
      <c r="H61" s="1">
        <f>IFERROR(__xludf.DUMMYFUNCTION("""COMPUTED_VALUE"""),10314.52)</f>
        <v>10314.52</v>
      </c>
      <c r="J61" s="2">
        <f>IFERROR(__xludf.DUMMYFUNCTION("""COMPUTED_VALUE"""),45378.66666666667)</f>
        <v>45378.66667</v>
      </c>
      <c r="K61" s="1">
        <f>IFERROR(__xludf.DUMMYFUNCTION("""COMPUTED_VALUE"""),10376.74)</f>
        <v>10376.74</v>
      </c>
      <c r="M61" s="2">
        <f>IFERROR(__xludf.DUMMYFUNCTION("""COMPUTED_VALUE"""),45378.66666666667)</f>
        <v>45378.66667</v>
      </c>
      <c r="N61" s="1">
        <f>IFERROR(__xludf.DUMMYFUNCTION("""COMPUTED_VALUE"""),0.0)</f>
        <v>0</v>
      </c>
    </row>
    <row r="62">
      <c r="A62" s="2">
        <f>IFERROR(__xludf.DUMMYFUNCTION("""COMPUTED_VALUE"""),45379.66666666667)</f>
        <v>45379.66667</v>
      </c>
      <c r="B62" s="1">
        <f>IFERROR(__xludf.DUMMYFUNCTION("""COMPUTED_VALUE"""),10400.82)</f>
        <v>10400.82</v>
      </c>
      <c r="D62" s="2">
        <f>IFERROR(__xludf.DUMMYFUNCTION("""COMPUTED_VALUE"""),45379.66666666667)</f>
        <v>45379.66667</v>
      </c>
      <c r="E62" s="1">
        <f>IFERROR(__xludf.DUMMYFUNCTION("""COMPUTED_VALUE"""),10425.55)</f>
        <v>10425.55</v>
      </c>
      <c r="G62" s="2">
        <f>IFERROR(__xludf.DUMMYFUNCTION("""COMPUTED_VALUE"""),45379.66666666667)</f>
        <v>45379.66667</v>
      </c>
      <c r="H62" s="1">
        <f>IFERROR(__xludf.DUMMYFUNCTION("""COMPUTED_VALUE"""),10384.69)</f>
        <v>10384.69</v>
      </c>
      <c r="J62" s="2">
        <f>IFERROR(__xludf.DUMMYFUNCTION("""COMPUTED_VALUE"""),45379.66666666667)</f>
        <v>45379.66667</v>
      </c>
      <c r="K62" s="1">
        <f>IFERROR(__xludf.DUMMYFUNCTION("""COMPUTED_VALUE"""),10396.36)</f>
        <v>10396.36</v>
      </c>
      <c r="M62" s="2">
        <f>IFERROR(__xludf.DUMMYFUNCTION("""COMPUTED_VALUE"""),45379.66666666667)</f>
        <v>45379.66667</v>
      </c>
      <c r="N62" s="1">
        <f>IFERROR(__xludf.DUMMYFUNCTION("""COMPUTED_VALUE"""),0.0)</f>
        <v>0</v>
      </c>
    </row>
    <row r="63">
      <c r="A63" s="2">
        <f>IFERROR(__xludf.DUMMYFUNCTION("""COMPUTED_VALUE"""),45383.66666666667)</f>
        <v>45383.66667</v>
      </c>
      <c r="B63" s="1">
        <f>IFERROR(__xludf.DUMMYFUNCTION("""COMPUTED_VALUE"""),10403.44)</f>
        <v>10403.44</v>
      </c>
      <c r="D63" s="2">
        <f>IFERROR(__xludf.DUMMYFUNCTION("""COMPUTED_VALUE"""),45383.66666666667)</f>
        <v>45383.66667</v>
      </c>
      <c r="E63" s="1">
        <f>IFERROR(__xludf.DUMMYFUNCTION("""COMPUTED_VALUE"""),10407.63)</f>
        <v>10407.63</v>
      </c>
      <c r="G63" s="2">
        <f>IFERROR(__xludf.DUMMYFUNCTION("""COMPUTED_VALUE"""),45383.66666666667)</f>
        <v>45383.66667</v>
      </c>
      <c r="H63" s="1">
        <f>IFERROR(__xludf.DUMMYFUNCTION("""COMPUTED_VALUE"""),10316.43)</f>
        <v>10316.43</v>
      </c>
      <c r="J63" s="2">
        <f>IFERROR(__xludf.DUMMYFUNCTION("""COMPUTED_VALUE"""),45383.66666666667)</f>
        <v>45383.66667</v>
      </c>
      <c r="K63" s="1">
        <f>IFERROR(__xludf.DUMMYFUNCTION("""COMPUTED_VALUE"""),10340.65)</f>
        <v>10340.65</v>
      </c>
      <c r="M63" s="2">
        <f>IFERROR(__xludf.DUMMYFUNCTION("""COMPUTED_VALUE"""),45383.66666666667)</f>
        <v>45383.66667</v>
      </c>
      <c r="N63" s="1">
        <f>IFERROR(__xludf.DUMMYFUNCTION("""COMPUTED_VALUE"""),0.0)</f>
        <v>0</v>
      </c>
    </row>
    <row r="64">
      <c r="A64" s="2">
        <f>IFERROR(__xludf.DUMMYFUNCTION("""COMPUTED_VALUE"""),45384.66666666667)</f>
        <v>45384.66667</v>
      </c>
      <c r="B64" s="1">
        <f>IFERROR(__xludf.DUMMYFUNCTION("""COMPUTED_VALUE"""),10246.91)</f>
        <v>10246.91</v>
      </c>
      <c r="D64" s="2">
        <f>IFERROR(__xludf.DUMMYFUNCTION("""COMPUTED_VALUE"""),45384.66666666667)</f>
        <v>45384.66667</v>
      </c>
      <c r="E64" s="1">
        <f>IFERROR(__xludf.DUMMYFUNCTION("""COMPUTED_VALUE"""),10246.91)</f>
        <v>10246.91</v>
      </c>
      <c r="G64" s="2">
        <f>IFERROR(__xludf.DUMMYFUNCTION("""COMPUTED_VALUE"""),45384.66666666667)</f>
        <v>45384.66667</v>
      </c>
      <c r="H64" s="1">
        <f>IFERROR(__xludf.DUMMYFUNCTION("""COMPUTED_VALUE"""),10178.1)</f>
        <v>10178.1</v>
      </c>
      <c r="J64" s="2">
        <f>IFERROR(__xludf.DUMMYFUNCTION("""COMPUTED_VALUE"""),45384.66666666667)</f>
        <v>45384.66667</v>
      </c>
      <c r="K64" s="1">
        <f>IFERROR(__xludf.DUMMYFUNCTION("""COMPUTED_VALUE"""),10239.76)</f>
        <v>10239.76</v>
      </c>
      <c r="M64" s="2">
        <f>IFERROR(__xludf.DUMMYFUNCTION("""COMPUTED_VALUE"""),45384.66666666667)</f>
        <v>45384.66667</v>
      </c>
      <c r="N64" s="1">
        <f>IFERROR(__xludf.DUMMYFUNCTION("""COMPUTED_VALUE"""),0.0)</f>
        <v>0</v>
      </c>
    </row>
    <row r="65">
      <c r="A65" s="2">
        <f>IFERROR(__xludf.DUMMYFUNCTION("""COMPUTED_VALUE"""),45385.66666666667)</f>
        <v>45385.66667</v>
      </c>
      <c r="B65" s="1">
        <f>IFERROR(__xludf.DUMMYFUNCTION("""COMPUTED_VALUE"""),10221.02)</f>
        <v>10221.02</v>
      </c>
      <c r="D65" s="2">
        <f>IFERROR(__xludf.DUMMYFUNCTION("""COMPUTED_VALUE"""),45385.66666666667)</f>
        <v>45385.66667</v>
      </c>
      <c r="E65" s="1">
        <f>IFERROR(__xludf.DUMMYFUNCTION("""COMPUTED_VALUE"""),10321.39)</f>
        <v>10321.39</v>
      </c>
      <c r="G65" s="2">
        <f>IFERROR(__xludf.DUMMYFUNCTION("""COMPUTED_VALUE"""),45385.66666666667)</f>
        <v>45385.66667</v>
      </c>
      <c r="H65" s="1">
        <f>IFERROR(__xludf.DUMMYFUNCTION("""COMPUTED_VALUE"""),10219.86)</f>
        <v>10219.86</v>
      </c>
      <c r="J65" s="2">
        <f>IFERROR(__xludf.DUMMYFUNCTION("""COMPUTED_VALUE"""),45385.66666666667)</f>
        <v>45385.66667</v>
      </c>
      <c r="K65" s="1">
        <f>IFERROR(__xludf.DUMMYFUNCTION("""COMPUTED_VALUE"""),10281.69)</f>
        <v>10281.69</v>
      </c>
      <c r="M65" s="2">
        <f>IFERROR(__xludf.DUMMYFUNCTION("""COMPUTED_VALUE"""),45385.66666666667)</f>
        <v>45385.66667</v>
      </c>
      <c r="N65" s="1">
        <f>IFERROR(__xludf.DUMMYFUNCTION("""COMPUTED_VALUE"""),0.0)</f>
        <v>0</v>
      </c>
    </row>
    <row r="66">
      <c r="A66" s="2">
        <f>IFERROR(__xludf.DUMMYFUNCTION("""COMPUTED_VALUE"""),45386.66666666667)</f>
        <v>45386.66667</v>
      </c>
      <c r="B66" s="1">
        <f>IFERROR(__xludf.DUMMYFUNCTION("""COMPUTED_VALUE"""),10371.53)</f>
        <v>10371.53</v>
      </c>
      <c r="D66" s="2">
        <f>IFERROR(__xludf.DUMMYFUNCTION("""COMPUTED_VALUE"""),45386.66666666667)</f>
        <v>45386.66667</v>
      </c>
      <c r="E66" s="1">
        <f>IFERROR(__xludf.DUMMYFUNCTION("""COMPUTED_VALUE"""),10387.88)</f>
        <v>10387.88</v>
      </c>
      <c r="G66" s="2">
        <f>IFERROR(__xludf.DUMMYFUNCTION("""COMPUTED_VALUE"""),45386.66666666667)</f>
        <v>45386.66667</v>
      </c>
      <c r="H66" s="1">
        <f>IFERROR(__xludf.DUMMYFUNCTION("""COMPUTED_VALUE"""),10134.86)</f>
        <v>10134.86</v>
      </c>
      <c r="J66" s="2">
        <f>IFERROR(__xludf.DUMMYFUNCTION("""COMPUTED_VALUE"""),45386.66666666667)</f>
        <v>45386.66667</v>
      </c>
      <c r="K66" s="1">
        <f>IFERROR(__xludf.DUMMYFUNCTION("""COMPUTED_VALUE"""),10142.29)</f>
        <v>10142.29</v>
      </c>
      <c r="M66" s="2">
        <f>IFERROR(__xludf.DUMMYFUNCTION("""COMPUTED_VALUE"""),45386.66666666667)</f>
        <v>45386.66667</v>
      </c>
      <c r="N66" s="1">
        <f>IFERROR(__xludf.DUMMYFUNCTION("""COMPUTED_VALUE"""),0.0)</f>
        <v>0</v>
      </c>
    </row>
    <row r="67">
      <c r="A67" s="2">
        <f>IFERROR(__xludf.DUMMYFUNCTION("""COMPUTED_VALUE"""),45387.66666666667)</f>
        <v>45387.66667</v>
      </c>
      <c r="B67" s="1">
        <f>IFERROR(__xludf.DUMMYFUNCTION("""COMPUTED_VALUE"""),10156.76)</f>
        <v>10156.76</v>
      </c>
      <c r="D67" s="2">
        <f>IFERROR(__xludf.DUMMYFUNCTION("""COMPUTED_VALUE"""),45387.66666666667)</f>
        <v>45387.66667</v>
      </c>
      <c r="E67" s="1">
        <f>IFERROR(__xludf.DUMMYFUNCTION("""COMPUTED_VALUE"""),10309.77)</f>
        <v>10309.77</v>
      </c>
      <c r="G67" s="2">
        <f>IFERROR(__xludf.DUMMYFUNCTION("""COMPUTED_VALUE"""),45387.66666666667)</f>
        <v>45387.66667</v>
      </c>
      <c r="H67" s="1">
        <f>IFERROR(__xludf.DUMMYFUNCTION("""COMPUTED_VALUE"""),10155.94)</f>
        <v>10155.94</v>
      </c>
      <c r="J67" s="2">
        <f>IFERROR(__xludf.DUMMYFUNCTION("""COMPUTED_VALUE"""),45387.66666666667)</f>
        <v>45387.66667</v>
      </c>
      <c r="K67" s="1">
        <f>IFERROR(__xludf.DUMMYFUNCTION("""COMPUTED_VALUE"""),10280.2)</f>
        <v>10280.2</v>
      </c>
      <c r="M67" s="2">
        <f>IFERROR(__xludf.DUMMYFUNCTION("""COMPUTED_VALUE"""),45387.66666666667)</f>
        <v>45387.66667</v>
      </c>
      <c r="N67" s="1">
        <f>IFERROR(__xludf.DUMMYFUNCTION("""COMPUTED_VALUE"""),0.0)</f>
        <v>0</v>
      </c>
    </row>
    <row r="68">
      <c r="A68" s="2">
        <f>IFERROR(__xludf.DUMMYFUNCTION("""COMPUTED_VALUE"""),45390.66666666667)</f>
        <v>45390.66667</v>
      </c>
      <c r="B68" s="1">
        <f>IFERROR(__xludf.DUMMYFUNCTION("""COMPUTED_VALUE"""),10302.68)</f>
        <v>10302.68</v>
      </c>
      <c r="D68" s="2">
        <f>IFERROR(__xludf.DUMMYFUNCTION("""COMPUTED_VALUE"""),45390.66666666667)</f>
        <v>45390.66667</v>
      </c>
      <c r="E68" s="1">
        <f>IFERROR(__xludf.DUMMYFUNCTION("""COMPUTED_VALUE"""),10325.3)</f>
        <v>10325.3</v>
      </c>
      <c r="G68" s="2">
        <f>IFERROR(__xludf.DUMMYFUNCTION("""COMPUTED_VALUE"""),45390.66666666667)</f>
        <v>45390.66667</v>
      </c>
      <c r="H68" s="1">
        <f>IFERROR(__xludf.DUMMYFUNCTION("""COMPUTED_VALUE"""),10268.71)</f>
        <v>10268.71</v>
      </c>
      <c r="J68" s="2">
        <f>IFERROR(__xludf.DUMMYFUNCTION("""COMPUTED_VALUE"""),45390.66666666667)</f>
        <v>45390.66667</v>
      </c>
      <c r="K68" s="1">
        <f>IFERROR(__xludf.DUMMYFUNCTION("""COMPUTED_VALUE"""),10301.63)</f>
        <v>10301.63</v>
      </c>
      <c r="M68" s="2">
        <f>IFERROR(__xludf.DUMMYFUNCTION("""COMPUTED_VALUE"""),45390.66666666667)</f>
        <v>45390.66667</v>
      </c>
      <c r="N68" s="1">
        <f>IFERROR(__xludf.DUMMYFUNCTION("""COMPUTED_VALUE"""),0.0)</f>
        <v>0</v>
      </c>
    </row>
    <row r="69">
      <c r="A69" s="2">
        <f>IFERROR(__xludf.DUMMYFUNCTION("""COMPUTED_VALUE"""),45391.66666666667)</f>
        <v>45391.66667</v>
      </c>
      <c r="B69" s="1">
        <f>IFERROR(__xludf.DUMMYFUNCTION("""COMPUTED_VALUE"""),10338.96)</f>
        <v>10338.96</v>
      </c>
      <c r="D69" s="2">
        <f>IFERROR(__xludf.DUMMYFUNCTION("""COMPUTED_VALUE"""),45391.66666666667)</f>
        <v>45391.66667</v>
      </c>
      <c r="E69" s="1">
        <f>IFERROR(__xludf.DUMMYFUNCTION("""COMPUTED_VALUE"""),10357.71)</f>
        <v>10357.71</v>
      </c>
      <c r="G69" s="2">
        <f>IFERROR(__xludf.DUMMYFUNCTION("""COMPUTED_VALUE"""),45391.66666666667)</f>
        <v>45391.66667</v>
      </c>
      <c r="H69" s="1">
        <f>IFERROR(__xludf.DUMMYFUNCTION("""COMPUTED_VALUE"""),10222.13)</f>
        <v>10222.13</v>
      </c>
      <c r="J69" s="2">
        <f>IFERROR(__xludf.DUMMYFUNCTION("""COMPUTED_VALUE"""),45391.66666666667)</f>
        <v>45391.66667</v>
      </c>
      <c r="K69" s="1">
        <f>IFERROR(__xludf.DUMMYFUNCTION("""COMPUTED_VALUE"""),10318.91)</f>
        <v>10318.91</v>
      </c>
      <c r="M69" s="2">
        <f>IFERROR(__xludf.DUMMYFUNCTION("""COMPUTED_VALUE"""),45391.66666666667)</f>
        <v>45391.66667</v>
      </c>
      <c r="N69" s="1">
        <f>IFERROR(__xludf.DUMMYFUNCTION("""COMPUTED_VALUE"""),0.0)</f>
        <v>0</v>
      </c>
    </row>
    <row r="70">
      <c r="A70" s="2">
        <f>IFERROR(__xludf.DUMMYFUNCTION("""COMPUTED_VALUE"""),45392.66666666667)</f>
        <v>45392.66667</v>
      </c>
      <c r="B70" s="1">
        <f>IFERROR(__xludf.DUMMYFUNCTION("""COMPUTED_VALUE"""),10178.95)</f>
        <v>10178.95</v>
      </c>
      <c r="D70" s="2">
        <f>IFERROR(__xludf.DUMMYFUNCTION("""COMPUTED_VALUE"""),45392.66666666667)</f>
        <v>45392.66667</v>
      </c>
      <c r="E70" s="1">
        <f>IFERROR(__xludf.DUMMYFUNCTION("""COMPUTED_VALUE"""),10241.35)</f>
        <v>10241.35</v>
      </c>
      <c r="G70" s="2">
        <f>IFERROR(__xludf.DUMMYFUNCTION("""COMPUTED_VALUE"""),45392.66666666667)</f>
        <v>45392.66667</v>
      </c>
      <c r="H70" s="1">
        <f>IFERROR(__xludf.DUMMYFUNCTION("""COMPUTED_VALUE"""),10160.59)</f>
        <v>10160.59</v>
      </c>
      <c r="J70" s="2">
        <f>IFERROR(__xludf.DUMMYFUNCTION("""COMPUTED_VALUE"""),45392.66666666667)</f>
        <v>45392.66667</v>
      </c>
      <c r="K70" s="1">
        <f>IFERROR(__xludf.DUMMYFUNCTION("""COMPUTED_VALUE"""),10195.2)</f>
        <v>10195.2</v>
      </c>
      <c r="M70" s="2">
        <f>IFERROR(__xludf.DUMMYFUNCTION("""COMPUTED_VALUE"""),45392.66666666667)</f>
        <v>45392.66667</v>
      </c>
      <c r="N70" s="1">
        <f>IFERROR(__xludf.DUMMYFUNCTION("""COMPUTED_VALUE"""),0.0)</f>
        <v>0</v>
      </c>
    </row>
    <row r="71">
      <c r="A71" s="2">
        <f>IFERROR(__xludf.DUMMYFUNCTION("""COMPUTED_VALUE"""),45393.66666666667)</f>
        <v>45393.66667</v>
      </c>
      <c r="B71" s="1">
        <f>IFERROR(__xludf.DUMMYFUNCTION("""COMPUTED_VALUE"""),10227.86)</f>
        <v>10227.86</v>
      </c>
      <c r="D71" s="2">
        <f>IFERROR(__xludf.DUMMYFUNCTION("""COMPUTED_VALUE"""),45393.66666666667)</f>
        <v>45393.66667</v>
      </c>
      <c r="E71" s="1">
        <f>IFERROR(__xludf.DUMMYFUNCTION("""COMPUTED_VALUE"""),10282.3)</f>
        <v>10282.3</v>
      </c>
      <c r="G71" s="2">
        <f>IFERROR(__xludf.DUMMYFUNCTION("""COMPUTED_VALUE"""),45393.66666666667)</f>
        <v>45393.66667</v>
      </c>
      <c r="H71" s="1">
        <f>IFERROR(__xludf.DUMMYFUNCTION("""COMPUTED_VALUE"""),10156.53)</f>
        <v>10156.53</v>
      </c>
      <c r="J71" s="2">
        <f>IFERROR(__xludf.DUMMYFUNCTION("""COMPUTED_VALUE"""),45393.66666666667)</f>
        <v>45393.66667</v>
      </c>
      <c r="K71" s="1">
        <f>IFERROR(__xludf.DUMMYFUNCTION("""COMPUTED_VALUE"""),10254.15)</f>
        <v>10254.15</v>
      </c>
      <c r="M71" s="2">
        <f>IFERROR(__xludf.DUMMYFUNCTION("""COMPUTED_VALUE"""),45393.66666666667)</f>
        <v>45393.66667</v>
      </c>
      <c r="N71" s="1">
        <f>IFERROR(__xludf.DUMMYFUNCTION("""COMPUTED_VALUE"""),0.0)</f>
        <v>0</v>
      </c>
    </row>
    <row r="72">
      <c r="A72" s="2">
        <f>IFERROR(__xludf.DUMMYFUNCTION("""COMPUTED_VALUE"""),45394.66666666667)</f>
        <v>45394.66667</v>
      </c>
      <c r="B72" s="1">
        <f>IFERROR(__xludf.DUMMYFUNCTION("""COMPUTED_VALUE"""),10168.24)</f>
        <v>10168.24</v>
      </c>
      <c r="D72" s="2">
        <f>IFERROR(__xludf.DUMMYFUNCTION("""COMPUTED_VALUE"""),45394.66666666667)</f>
        <v>45394.66667</v>
      </c>
      <c r="E72" s="1">
        <f>IFERROR(__xludf.DUMMYFUNCTION("""COMPUTED_VALUE"""),10179.12)</f>
        <v>10179.12</v>
      </c>
      <c r="G72" s="2">
        <f>IFERROR(__xludf.DUMMYFUNCTION("""COMPUTED_VALUE"""),45394.66666666667)</f>
        <v>45394.66667</v>
      </c>
      <c r="H72" s="1">
        <f>IFERROR(__xludf.DUMMYFUNCTION("""COMPUTED_VALUE"""),10023.77)</f>
        <v>10023.77</v>
      </c>
      <c r="J72" s="2">
        <f>IFERROR(__xludf.DUMMYFUNCTION("""COMPUTED_VALUE"""),45394.66666666667)</f>
        <v>45394.66667</v>
      </c>
      <c r="K72" s="1">
        <f>IFERROR(__xludf.DUMMYFUNCTION("""COMPUTED_VALUE"""),10051.96)</f>
        <v>10051.96</v>
      </c>
      <c r="M72" s="2">
        <f>IFERROR(__xludf.DUMMYFUNCTION("""COMPUTED_VALUE"""),45394.66666666667)</f>
        <v>45394.66667</v>
      </c>
      <c r="N72" s="1">
        <f>IFERROR(__xludf.DUMMYFUNCTION("""COMPUTED_VALUE"""),0.0)</f>
        <v>0</v>
      </c>
    </row>
    <row r="73">
      <c r="A73" s="2">
        <f>IFERROR(__xludf.DUMMYFUNCTION("""COMPUTED_VALUE"""),45397.66666666667)</f>
        <v>45397.66667</v>
      </c>
      <c r="B73" s="1">
        <f>IFERROR(__xludf.DUMMYFUNCTION("""COMPUTED_VALUE"""),10145.13)</f>
        <v>10145.13</v>
      </c>
      <c r="D73" s="2">
        <f>IFERROR(__xludf.DUMMYFUNCTION("""COMPUTED_VALUE"""),45397.66666666667)</f>
        <v>45397.66667</v>
      </c>
      <c r="E73" s="1">
        <f>IFERROR(__xludf.DUMMYFUNCTION("""COMPUTED_VALUE"""),10157.11)</f>
        <v>10157.11</v>
      </c>
      <c r="G73" s="2">
        <f>IFERROR(__xludf.DUMMYFUNCTION("""COMPUTED_VALUE"""),45397.66666666667)</f>
        <v>45397.66667</v>
      </c>
      <c r="H73" s="1">
        <f>IFERROR(__xludf.DUMMYFUNCTION("""COMPUTED_VALUE"""),9871.91)</f>
        <v>9871.91</v>
      </c>
      <c r="J73" s="2">
        <f>IFERROR(__xludf.DUMMYFUNCTION("""COMPUTED_VALUE"""),45397.66666666667)</f>
        <v>45397.66667</v>
      </c>
      <c r="K73" s="1">
        <f>IFERROR(__xludf.DUMMYFUNCTION("""COMPUTED_VALUE"""),9888.93)</f>
        <v>9888.93</v>
      </c>
      <c r="M73" s="2">
        <f>IFERROR(__xludf.DUMMYFUNCTION("""COMPUTED_VALUE"""),45397.66666666667)</f>
        <v>45397.66667</v>
      </c>
      <c r="N73" s="1">
        <f>IFERROR(__xludf.DUMMYFUNCTION("""COMPUTED_VALUE"""),0.0)</f>
        <v>0</v>
      </c>
    </row>
    <row r="74">
      <c r="A74" s="2">
        <f>IFERROR(__xludf.DUMMYFUNCTION("""COMPUTED_VALUE"""),45398.66666666667)</f>
        <v>45398.66667</v>
      </c>
      <c r="B74" s="1">
        <f>IFERROR(__xludf.DUMMYFUNCTION("""COMPUTED_VALUE"""),9869.72)</f>
        <v>9869.72</v>
      </c>
      <c r="D74" s="2">
        <f>IFERROR(__xludf.DUMMYFUNCTION("""COMPUTED_VALUE"""),45398.66666666667)</f>
        <v>45398.66667</v>
      </c>
      <c r="E74" s="1">
        <f>IFERROR(__xludf.DUMMYFUNCTION("""COMPUTED_VALUE"""),9908.76)</f>
        <v>9908.76</v>
      </c>
      <c r="G74" s="2">
        <f>IFERROR(__xludf.DUMMYFUNCTION("""COMPUTED_VALUE"""),45398.66666666667)</f>
        <v>45398.66667</v>
      </c>
      <c r="H74" s="1">
        <f>IFERROR(__xludf.DUMMYFUNCTION("""COMPUTED_VALUE"""),9820.23)</f>
        <v>9820.23</v>
      </c>
      <c r="J74" s="2">
        <f>IFERROR(__xludf.DUMMYFUNCTION("""COMPUTED_VALUE"""),45398.66666666667)</f>
        <v>45398.66667</v>
      </c>
      <c r="K74" s="1">
        <f>IFERROR(__xludf.DUMMYFUNCTION("""COMPUTED_VALUE"""),9864.07)</f>
        <v>9864.07</v>
      </c>
      <c r="M74" s="2">
        <f>IFERROR(__xludf.DUMMYFUNCTION("""COMPUTED_VALUE"""),45398.66666666667)</f>
        <v>45398.66667</v>
      </c>
      <c r="N74" s="1">
        <f>IFERROR(__xludf.DUMMYFUNCTION("""COMPUTED_VALUE"""),0.0)</f>
        <v>0</v>
      </c>
    </row>
    <row r="75">
      <c r="A75" s="2">
        <f>IFERROR(__xludf.DUMMYFUNCTION("""COMPUTED_VALUE"""),45399.66666666667)</f>
        <v>45399.66667</v>
      </c>
      <c r="B75" s="1">
        <f>IFERROR(__xludf.DUMMYFUNCTION("""COMPUTED_VALUE"""),9891.85)</f>
        <v>9891.85</v>
      </c>
      <c r="D75" s="2">
        <f>IFERROR(__xludf.DUMMYFUNCTION("""COMPUTED_VALUE"""),45399.66666666667)</f>
        <v>45399.66667</v>
      </c>
      <c r="E75" s="1">
        <f>IFERROR(__xludf.DUMMYFUNCTION("""COMPUTED_VALUE"""),9901.85)</f>
        <v>9901.85</v>
      </c>
      <c r="G75" s="2">
        <f>IFERROR(__xludf.DUMMYFUNCTION("""COMPUTED_VALUE"""),45399.66666666667)</f>
        <v>45399.66667</v>
      </c>
      <c r="H75" s="1">
        <f>IFERROR(__xludf.DUMMYFUNCTION("""COMPUTED_VALUE"""),9760.69)</f>
        <v>9760.69</v>
      </c>
      <c r="J75" s="2">
        <f>IFERROR(__xludf.DUMMYFUNCTION("""COMPUTED_VALUE"""),45399.66666666667)</f>
        <v>45399.66667</v>
      </c>
      <c r="K75" s="1">
        <f>IFERROR(__xludf.DUMMYFUNCTION("""COMPUTED_VALUE"""),9779.66)</f>
        <v>9779.66</v>
      </c>
      <c r="M75" s="2">
        <f>IFERROR(__xludf.DUMMYFUNCTION("""COMPUTED_VALUE"""),45399.66666666667)</f>
        <v>45399.66667</v>
      </c>
      <c r="N75" s="1">
        <f>IFERROR(__xludf.DUMMYFUNCTION("""COMPUTED_VALUE"""),0.0)</f>
        <v>0</v>
      </c>
    </row>
    <row r="76">
      <c r="A76" s="2">
        <f>IFERROR(__xludf.DUMMYFUNCTION("""COMPUTED_VALUE"""),45400.66666666667)</f>
        <v>45400.66667</v>
      </c>
      <c r="B76" s="1">
        <f>IFERROR(__xludf.DUMMYFUNCTION("""COMPUTED_VALUE"""),9808.5)</f>
        <v>9808.5</v>
      </c>
      <c r="D76" s="2">
        <f>IFERROR(__xludf.DUMMYFUNCTION("""COMPUTED_VALUE"""),45400.66666666667)</f>
        <v>45400.66667</v>
      </c>
      <c r="E76" s="1">
        <f>IFERROR(__xludf.DUMMYFUNCTION("""COMPUTED_VALUE"""),9853.11)</f>
        <v>9853.11</v>
      </c>
      <c r="G76" s="2">
        <f>IFERROR(__xludf.DUMMYFUNCTION("""COMPUTED_VALUE"""),45400.66666666667)</f>
        <v>45400.66667</v>
      </c>
      <c r="H76" s="1">
        <f>IFERROR(__xludf.DUMMYFUNCTION("""COMPUTED_VALUE"""),9711.59)</f>
        <v>9711.59</v>
      </c>
      <c r="J76" s="2">
        <f>IFERROR(__xludf.DUMMYFUNCTION("""COMPUTED_VALUE"""),45400.66666666667)</f>
        <v>45400.66667</v>
      </c>
      <c r="K76" s="1">
        <f>IFERROR(__xludf.DUMMYFUNCTION("""COMPUTED_VALUE"""),9728.34)</f>
        <v>9728.34</v>
      </c>
      <c r="M76" s="2">
        <f>IFERROR(__xludf.DUMMYFUNCTION("""COMPUTED_VALUE"""),45400.66666666667)</f>
        <v>45400.66667</v>
      </c>
      <c r="N76" s="1">
        <f>IFERROR(__xludf.DUMMYFUNCTION("""COMPUTED_VALUE"""),0.0)</f>
        <v>0</v>
      </c>
    </row>
    <row r="77">
      <c r="A77" s="2">
        <f>IFERROR(__xludf.DUMMYFUNCTION("""COMPUTED_VALUE"""),45401.66666666667)</f>
        <v>45401.66667</v>
      </c>
      <c r="B77" s="1">
        <f>IFERROR(__xludf.DUMMYFUNCTION("""COMPUTED_VALUE"""),9743.02)</f>
        <v>9743.02</v>
      </c>
      <c r="D77" s="2">
        <f>IFERROR(__xludf.DUMMYFUNCTION("""COMPUTED_VALUE"""),45401.66666666667)</f>
        <v>45401.66667</v>
      </c>
      <c r="E77" s="1">
        <f>IFERROR(__xludf.DUMMYFUNCTION("""COMPUTED_VALUE"""),9767.61)</f>
        <v>9767.61</v>
      </c>
      <c r="G77" s="2">
        <f>IFERROR(__xludf.DUMMYFUNCTION("""COMPUTED_VALUE"""),45401.66666666667)</f>
        <v>45401.66667</v>
      </c>
      <c r="H77" s="1">
        <f>IFERROR(__xludf.DUMMYFUNCTION("""COMPUTED_VALUE"""),9615.65)</f>
        <v>9615.65</v>
      </c>
      <c r="J77" s="2">
        <f>IFERROR(__xludf.DUMMYFUNCTION("""COMPUTED_VALUE"""),45401.66666666667)</f>
        <v>45401.66667</v>
      </c>
      <c r="K77" s="1">
        <f>IFERROR(__xludf.DUMMYFUNCTION("""COMPUTED_VALUE"""),9650.9)</f>
        <v>9650.9</v>
      </c>
      <c r="M77" s="2">
        <f>IFERROR(__xludf.DUMMYFUNCTION("""COMPUTED_VALUE"""),45401.66666666667)</f>
        <v>45401.66667</v>
      </c>
      <c r="N77" s="1">
        <f>IFERROR(__xludf.DUMMYFUNCTION("""COMPUTED_VALUE"""),0.0)</f>
        <v>0</v>
      </c>
    </row>
    <row r="78">
      <c r="A78" s="2">
        <f>IFERROR(__xludf.DUMMYFUNCTION("""COMPUTED_VALUE"""),45404.66666666667)</f>
        <v>45404.66667</v>
      </c>
      <c r="B78" s="1">
        <f>IFERROR(__xludf.DUMMYFUNCTION("""COMPUTED_VALUE"""),9704.58)</f>
        <v>9704.58</v>
      </c>
      <c r="D78" s="2">
        <f>IFERROR(__xludf.DUMMYFUNCTION("""COMPUTED_VALUE"""),45404.66666666667)</f>
        <v>45404.66667</v>
      </c>
      <c r="E78" s="1">
        <f>IFERROR(__xludf.DUMMYFUNCTION("""COMPUTED_VALUE"""),9795.71)</f>
        <v>9795.71</v>
      </c>
      <c r="G78" s="2">
        <f>IFERROR(__xludf.DUMMYFUNCTION("""COMPUTED_VALUE"""),45404.66666666667)</f>
        <v>45404.66667</v>
      </c>
      <c r="H78" s="1">
        <f>IFERROR(__xludf.DUMMYFUNCTION("""COMPUTED_VALUE"""),9647.52)</f>
        <v>9647.52</v>
      </c>
      <c r="J78" s="2">
        <f>IFERROR(__xludf.DUMMYFUNCTION("""COMPUTED_VALUE"""),45404.66666666667)</f>
        <v>45404.66667</v>
      </c>
      <c r="K78" s="1">
        <f>IFERROR(__xludf.DUMMYFUNCTION("""COMPUTED_VALUE"""),9736.51)</f>
        <v>9736.51</v>
      </c>
      <c r="M78" s="2">
        <f>IFERROR(__xludf.DUMMYFUNCTION("""COMPUTED_VALUE"""),45404.66666666667)</f>
        <v>45404.66667</v>
      </c>
      <c r="N78" s="1">
        <f>IFERROR(__xludf.DUMMYFUNCTION("""COMPUTED_VALUE"""),0.0)</f>
        <v>0</v>
      </c>
    </row>
    <row r="79">
      <c r="A79" s="2">
        <f>IFERROR(__xludf.DUMMYFUNCTION("""COMPUTED_VALUE"""),45405.66666666667)</f>
        <v>45405.66667</v>
      </c>
      <c r="B79" s="1">
        <f>IFERROR(__xludf.DUMMYFUNCTION("""COMPUTED_VALUE"""),9768.95)</f>
        <v>9768.95</v>
      </c>
      <c r="D79" s="2">
        <f>IFERROR(__xludf.DUMMYFUNCTION("""COMPUTED_VALUE"""),45405.66666666667)</f>
        <v>45405.66667</v>
      </c>
      <c r="E79" s="1">
        <f>IFERROR(__xludf.DUMMYFUNCTION("""COMPUTED_VALUE"""),9905.31)</f>
        <v>9905.31</v>
      </c>
      <c r="G79" s="2">
        <f>IFERROR(__xludf.DUMMYFUNCTION("""COMPUTED_VALUE"""),45405.66666666667)</f>
        <v>45405.66667</v>
      </c>
      <c r="H79" s="1">
        <f>IFERROR(__xludf.DUMMYFUNCTION("""COMPUTED_VALUE"""),9764.16)</f>
        <v>9764.16</v>
      </c>
      <c r="J79" s="2">
        <f>IFERROR(__xludf.DUMMYFUNCTION("""COMPUTED_VALUE"""),45405.66666666667)</f>
        <v>45405.66667</v>
      </c>
      <c r="K79" s="1">
        <f>IFERROR(__xludf.DUMMYFUNCTION("""COMPUTED_VALUE"""),9881.45)</f>
        <v>9881.45</v>
      </c>
      <c r="M79" s="2">
        <f>IFERROR(__xludf.DUMMYFUNCTION("""COMPUTED_VALUE"""),45405.66666666667)</f>
        <v>45405.66667</v>
      </c>
      <c r="N79" s="1">
        <f>IFERROR(__xludf.DUMMYFUNCTION("""COMPUTED_VALUE"""),0.0)</f>
        <v>0</v>
      </c>
    </row>
    <row r="80">
      <c r="A80" s="2">
        <f>IFERROR(__xludf.DUMMYFUNCTION("""COMPUTED_VALUE"""),45406.66666666667)</f>
        <v>45406.66667</v>
      </c>
      <c r="B80" s="1">
        <f>IFERROR(__xludf.DUMMYFUNCTION("""COMPUTED_VALUE"""),9881.99)</f>
        <v>9881.99</v>
      </c>
      <c r="D80" s="2">
        <f>IFERROR(__xludf.DUMMYFUNCTION("""COMPUTED_VALUE"""),45406.66666666667)</f>
        <v>45406.66667</v>
      </c>
      <c r="E80" s="1">
        <f>IFERROR(__xludf.DUMMYFUNCTION("""COMPUTED_VALUE"""),9957.06)</f>
        <v>9957.06</v>
      </c>
      <c r="G80" s="2">
        <f>IFERROR(__xludf.DUMMYFUNCTION("""COMPUTED_VALUE"""),45406.66666666667)</f>
        <v>45406.66667</v>
      </c>
      <c r="H80" s="1">
        <f>IFERROR(__xludf.DUMMYFUNCTION("""COMPUTED_VALUE"""),9821.96)</f>
        <v>9821.96</v>
      </c>
      <c r="J80" s="2">
        <f>IFERROR(__xludf.DUMMYFUNCTION("""COMPUTED_VALUE"""),45406.66666666667)</f>
        <v>45406.66667</v>
      </c>
      <c r="K80" s="1">
        <f>IFERROR(__xludf.DUMMYFUNCTION("""COMPUTED_VALUE"""),9882.75)</f>
        <v>9882.75</v>
      </c>
      <c r="M80" s="2">
        <f>IFERROR(__xludf.DUMMYFUNCTION("""COMPUTED_VALUE"""),45406.66666666667)</f>
        <v>45406.66667</v>
      </c>
      <c r="N80" s="1">
        <f>IFERROR(__xludf.DUMMYFUNCTION("""COMPUTED_VALUE"""),0.0)</f>
        <v>0</v>
      </c>
    </row>
    <row r="81">
      <c r="A81" s="2">
        <f>IFERROR(__xludf.DUMMYFUNCTION("""COMPUTED_VALUE"""),45407.66666666667)</f>
        <v>45407.66667</v>
      </c>
      <c r="B81" s="1">
        <f>IFERROR(__xludf.DUMMYFUNCTION("""COMPUTED_VALUE"""),9800.78)</f>
        <v>9800.78</v>
      </c>
      <c r="D81" s="2">
        <f>IFERROR(__xludf.DUMMYFUNCTION("""COMPUTED_VALUE"""),45407.66666666667)</f>
        <v>45407.66667</v>
      </c>
      <c r="E81" s="1">
        <f>IFERROR(__xludf.DUMMYFUNCTION("""COMPUTED_VALUE"""),9918.76)</f>
        <v>9918.76</v>
      </c>
      <c r="G81" s="2">
        <f>IFERROR(__xludf.DUMMYFUNCTION("""COMPUTED_VALUE"""),45407.66666666667)</f>
        <v>45407.66667</v>
      </c>
      <c r="H81" s="1">
        <f>IFERROR(__xludf.DUMMYFUNCTION("""COMPUTED_VALUE"""),9733.99)</f>
        <v>9733.99</v>
      </c>
      <c r="J81" s="2">
        <f>IFERROR(__xludf.DUMMYFUNCTION("""COMPUTED_VALUE"""),45407.66666666667)</f>
        <v>45407.66667</v>
      </c>
      <c r="K81" s="1">
        <f>IFERROR(__xludf.DUMMYFUNCTION("""COMPUTED_VALUE"""),9889.79)</f>
        <v>9889.79</v>
      </c>
      <c r="M81" s="2">
        <f>IFERROR(__xludf.DUMMYFUNCTION("""COMPUTED_VALUE"""),45407.66666666667)</f>
        <v>45407.66667</v>
      </c>
      <c r="N81" s="1">
        <f>IFERROR(__xludf.DUMMYFUNCTION("""COMPUTED_VALUE"""),0.0)</f>
        <v>0</v>
      </c>
    </row>
    <row r="82">
      <c r="A82" s="2">
        <f>IFERROR(__xludf.DUMMYFUNCTION("""COMPUTED_VALUE"""),45408.66666666667)</f>
        <v>45408.66667</v>
      </c>
      <c r="B82" s="1">
        <f>IFERROR(__xludf.DUMMYFUNCTION("""COMPUTED_VALUE"""),9870.5)</f>
        <v>9870.5</v>
      </c>
      <c r="D82" s="2">
        <f>IFERROR(__xludf.DUMMYFUNCTION("""COMPUTED_VALUE"""),45408.66666666667)</f>
        <v>45408.66667</v>
      </c>
      <c r="E82" s="1">
        <f>IFERROR(__xludf.DUMMYFUNCTION("""COMPUTED_VALUE"""),9965.38)</f>
        <v>9965.38</v>
      </c>
      <c r="G82" s="2">
        <f>IFERROR(__xludf.DUMMYFUNCTION("""COMPUTED_VALUE"""),45408.66666666667)</f>
        <v>45408.66667</v>
      </c>
      <c r="H82" s="1">
        <f>IFERROR(__xludf.DUMMYFUNCTION("""COMPUTED_VALUE"""),9868.29)</f>
        <v>9868.29</v>
      </c>
      <c r="J82" s="2">
        <f>IFERROR(__xludf.DUMMYFUNCTION("""COMPUTED_VALUE"""),45408.66666666667)</f>
        <v>45408.66667</v>
      </c>
      <c r="K82" s="1">
        <f>IFERROR(__xludf.DUMMYFUNCTION("""COMPUTED_VALUE"""),9929.79)</f>
        <v>9929.79</v>
      </c>
      <c r="M82" s="2">
        <f>IFERROR(__xludf.DUMMYFUNCTION("""COMPUTED_VALUE"""),45408.66666666667)</f>
        <v>45408.66667</v>
      </c>
      <c r="N82" s="1">
        <f>IFERROR(__xludf.DUMMYFUNCTION("""COMPUTED_VALUE"""),0.0)</f>
        <v>0</v>
      </c>
    </row>
    <row r="83">
      <c r="A83" s="2">
        <f>IFERROR(__xludf.DUMMYFUNCTION("""COMPUTED_VALUE"""),45411.66666666667)</f>
        <v>45411.66667</v>
      </c>
      <c r="B83" s="1">
        <f>IFERROR(__xludf.DUMMYFUNCTION("""COMPUTED_VALUE"""),9954.53)</f>
        <v>9954.53</v>
      </c>
      <c r="D83" s="2">
        <f>IFERROR(__xludf.DUMMYFUNCTION("""COMPUTED_VALUE"""),45411.66666666667)</f>
        <v>45411.66667</v>
      </c>
      <c r="E83" s="1">
        <f>IFERROR(__xludf.DUMMYFUNCTION("""COMPUTED_VALUE"""),10000.04)</f>
        <v>10000.04</v>
      </c>
      <c r="G83" s="2">
        <f>IFERROR(__xludf.DUMMYFUNCTION("""COMPUTED_VALUE"""),45411.66666666667)</f>
        <v>45411.66667</v>
      </c>
      <c r="H83" s="1">
        <f>IFERROR(__xludf.DUMMYFUNCTION("""COMPUTED_VALUE"""),9904.9)</f>
        <v>9904.9</v>
      </c>
      <c r="J83" s="2">
        <f>IFERROR(__xludf.DUMMYFUNCTION("""COMPUTED_VALUE"""),45411.66666666667)</f>
        <v>45411.66667</v>
      </c>
      <c r="K83" s="1">
        <f>IFERROR(__xludf.DUMMYFUNCTION("""COMPUTED_VALUE"""),9957.02)</f>
        <v>9957.02</v>
      </c>
      <c r="M83" s="2">
        <f>IFERROR(__xludf.DUMMYFUNCTION("""COMPUTED_VALUE"""),45411.66666666667)</f>
        <v>45411.66667</v>
      </c>
      <c r="N83" s="1">
        <f>IFERROR(__xludf.DUMMYFUNCTION("""COMPUTED_VALUE"""),0.0)</f>
        <v>0</v>
      </c>
    </row>
    <row r="84">
      <c r="A84" s="2">
        <f>IFERROR(__xludf.DUMMYFUNCTION("""COMPUTED_VALUE"""),45412.66666666667)</f>
        <v>45412.66667</v>
      </c>
      <c r="B84" s="1">
        <f>IFERROR(__xludf.DUMMYFUNCTION("""COMPUTED_VALUE"""),9903.12)</f>
        <v>9903.12</v>
      </c>
      <c r="D84" s="2">
        <f>IFERROR(__xludf.DUMMYFUNCTION("""COMPUTED_VALUE"""),45412.66666666667)</f>
        <v>45412.66667</v>
      </c>
      <c r="E84" s="1">
        <f>IFERROR(__xludf.DUMMYFUNCTION("""COMPUTED_VALUE"""),9907.13)</f>
        <v>9907.13</v>
      </c>
      <c r="G84" s="2">
        <f>IFERROR(__xludf.DUMMYFUNCTION("""COMPUTED_VALUE"""),45412.66666666667)</f>
        <v>45412.66667</v>
      </c>
      <c r="H84" s="1">
        <f>IFERROR(__xludf.DUMMYFUNCTION("""COMPUTED_VALUE"""),9733.42)</f>
        <v>9733.42</v>
      </c>
      <c r="J84" s="2">
        <f>IFERROR(__xludf.DUMMYFUNCTION("""COMPUTED_VALUE"""),45412.66666666667)</f>
        <v>45412.66667</v>
      </c>
      <c r="K84" s="1">
        <f>IFERROR(__xludf.DUMMYFUNCTION("""COMPUTED_VALUE"""),9734.92)</f>
        <v>9734.92</v>
      </c>
      <c r="M84" s="2">
        <f>IFERROR(__xludf.DUMMYFUNCTION("""COMPUTED_VALUE"""),45412.66666666667)</f>
        <v>45412.66667</v>
      </c>
      <c r="N84" s="1">
        <f>IFERROR(__xludf.DUMMYFUNCTION("""COMPUTED_VALUE"""),0.0)</f>
        <v>0</v>
      </c>
    </row>
    <row r="85">
      <c r="A85" s="2">
        <f>IFERROR(__xludf.DUMMYFUNCTION("""COMPUTED_VALUE"""),45413.66666666667)</f>
        <v>45413.66667</v>
      </c>
      <c r="B85" s="1">
        <f>IFERROR(__xludf.DUMMYFUNCTION("""COMPUTED_VALUE"""),9710.66)</f>
        <v>9710.66</v>
      </c>
      <c r="D85" s="2">
        <f>IFERROR(__xludf.DUMMYFUNCTION("""COMPUTED_VALUE"""),45413.66666666667)</f>
        <v>45413.66667</v>
      </c>
      <c r="E85" s="1">
        <f>IFERROR(__xludf.DUMMYFUNCTION("""COMPUTED_VALUE"""),9879.54)</f>
        <v>9879.54</v>
      </c>
      <c r="G85" s="2">
        <f>IFERROR(__xludf.DUMMYFUNCTION("""COMPUTED_VALUE"""),45413.66666666667)</f>
        <v>45413.66667</v>
      </c>
      <c r="H85" s="1">
        <f>IFERROR(__xludf.DUMMYFUNCTION("""COMPUTED_VALUE"""),9676.8)</f>
        <v>9676.8</v>
      </c>
      <c r="J85" s="2">
        <f>IFERROR(__xludf.DUMMYFUNCTION("""COMPUTED_VALUE"""),45413.66666666667)</f>
        <v>45413.66667</v>
      </c>
      <c r="K85" s="1">
        <f>IFERROR(__xludf.DUMMYFUNCTION("""COMPUTED_VALUE"""),9719.61)</f>
        <v>9719.61</v>
      </c>
      <c r="M85" s="2">
        <f>IFERROR(__xludf.DUMMYFUNCTION("""COMPUTED_VALUE"""),45413.66666666667)</f>
        <v>45413.66667</v>
      </c>
      <c r="N85" s="1">
        <f>IFERROR(__xludf.DUMMYFUNCTION("""COMPUTED_VALUE"""),0.0)</f>
        <v>0</v>
      </c>
    </row>
    <row r="86">
      <c r="A86" s="2">
        <f>IFERROR(__xludf.DUMMYFUNCTION("""COMPUTED_VALUE"""),45414.66666666667)</f>
        <v>45414.66667</v>
      </c>
      <c r="B86" s="1">
        <f>IFERROR(__xludf.DUMMYFUNCTION("""COMPUTED_VALUE"""),9787.14)</f>
        <v>9787.14</v>
      </c>
      <c r="D86" s="2">
        <f>IFERROR(__xludf.DUMMYFUNCTION("""COMPUTED_VALUE"""),45414.66666666667)</f>
        <v>45414.66667</v>
      </c>
      <c r="E86" s="1">
        <f>IFERROR(__xludf.DUMMYFUNCTION("""COMPUTED_VALUE"""),9852.87)</f>
        <v>9852.87</v>
      </c>
      <c r="G86" s="2">
        <f>IFERROR(__xludf.DUMMYFUNCTION("""COMPUTED_VALUE"""),45414.66666666667)</f>
        <v>45414.66667</v>
      </c>
      <c r="H86" s="1">
        <f>IFERROR(__xludf.DUMMYFUNCTION("""COMPUTED_VALUE"""),9681.48)</f>
        <v>9681.48</v>
      </c>
      <c r="J86" s="2">
        <f>IFERROR(__xludf.DUMMYFUNCTION("""COMPUTED_VALUE"""),45414.66666666667)</f>
        <v>45414.66667</v>
      </c>
      <c r="K86" s="1">
        <f>IFERROR(__xludf.DUMMYFUNCTION("""COMPUTED_VALUE"""),9828.18)</f>
        <v>9828.18</v>
      </c>
      <c r="M86" s="2">
        <f>IFERROR(__xludf.DUMMYFUNCTION("""COMPUTED_VALUE"""),45414.66666666667)</f>
        <v>45414.66667</v>
      </c>
      <c r="N86" s="1">
        <f>IFERROR(__xludf.DUMMYFUNCTION("""COMPUTED_VALUE"""),0.0)</f>
        <v>0</v>
      </c>
    </row>
    <row r="87">
      <c r="A87" s="2">
        <f>IFERROR(__xludf.DUMMYFUNCTION("""COMPUTED_VALUE"""),45415.66666666667)</f>
        <v>45415.66667</v>
      </c>
      <c r="B87" s="1">
        <f>IFERROR(__xludf.DUMMYFUNCTION("""COMPUTED_VALUE"""),9913.35)</f>
        <v>9913.35</v>
      </c>
      <c r="D87" s="2">
        <f>IFERROR(__xludf.DUMMYFUNCTION("""COMPUTED_VALUE"""),45415.66666666667)</f>
        <v>45415.66667</v>
      </c>
      <c r="E87" s="1">
        <f>IFERROR(__xludf.DUMMYFUNCTION("""COMPUTED_VALUE"""),9953.87)</f>
        <v>9953.87</v>
      </c>
      <c r="G87" s="2">
        <f>IFERROR(__xludf.DUMMYFUNCTION("""COMPUTED_VALUE"""),45415.66666666667)</f>
        <v>45415.66667</v>
      </c>
      <c r="H87" s="1">
        <f>IFERROR(__xludf.DUMMYFUNCTION("""COMPUTED_VALUE"""),9856.24)</f>
        <v>9856.24</v>
      </c>
      <c r="J87" s="2">
        <f>IFERROR(__xludf.DUMMYFUNCTION("""COMPUTED_VALUE"""),45415.66666666667)</f>
        <v>45415.66667</v>
      </c>
      <c r="K87" s="1">
        <f>IFERROR(__xludf.DUMMYFUNCTION("""COMPUTED_VALUE"""),9880.32)</f>
        <v>9880.32</v>
      </c>
      <c r="M87" s="2">
        <f>IFERROR(__xludf.DUMMYFUNCTION("""COMPUTED_VALUE"""),45415.66666666667)</f>
        <v>45415.66667</v>
      </c>
      <c r="N87" s="1">
        <f>IFERROR(__xludf.DUMMYFUNCTION("""COMPUTED_VALUE"""),0.0)</f>
        <v>0</v>
      </c>
    </row>
    <row r="88">
      <c r="A88" s="2">
        <f>IFERROR(__xludf.DUMMYFUNCTION("""COMPUTED_VALUE"""),45418.66666666667)</f>
        <v>45418.66667</v>
      </c>
      <c r="B88" s="1">
        <f>IFERROR(__xludf.DUMMYFUNCTION("""COMPUTED_VALUE"""),9924.71)</f>
        <v>9924.71</v>
      </c>
      <c r="D88" s="2">
        <f>IFERROR(__xludf.DUMMYFUNCTION("""COMPUTED_VALUE"""),45418.66666666667)</f>
        <v>45418.66667</v>
      </c>
      <c r="E88" s="1">
        <f>IFERROR(__xludf.DUMMYFUNCTION("""COMPUTED_VALUE"""),9979.73)</f>
        <v>9979.73</v>
      </c>
      <c r="G88" s="2">
        <f>IFERROR(__xludf.DUMMYFUNCTION("""COMPUTED_VALUE"""),45418.66666666667)</f>
        <v>45418.66667</v>
      </c>
      <c r="H88" s="1">
        <f>IFERROR(__xludf.DUMMYFUNCTION("""COMPUTED_VALUE"""),9919.37)</f>
        <v>9919.37</v>
      </c>
      <c r="J88" s="2">
        <f>IFERROR(__xludf.DUMMYFUNCTION("""COMPUTED_VALUE"""),45418.66666666667)</f>
        <v>45418.66667</v>
      </c>
      <c r="K88" s="1">
        <f>IFERROR(__xludf.DUMMYFUNCTION("""COMPUTED_VALUE"""),9979.65)</f>
        <v>9979.65</v>
      </c>
      <c r="M88" s="2">
        <f>IFERROR(__xludf.DUMMYFUNCTION("""COMPUTED_VALUE"""),45418.66666666667)</f>
        <v>45418.66667</v>
      </c>
      <c r="N88" s="1">
        <f>IFERROR(__xludf.DUMMYFUNCTION("""COMPUTED_VALUE"""),0.0)</f>
        <v>0</v>
      </c>
    </row>
    <row r="89">
      <c r="A89" s="2">
        <f>IFERROR(__xludf.DUMMYFUNCTION("""COMPUTED_VALUE"""),45419.66666666667)</f>
        <v>45419.66667</v>
      </c>
      <c r="B89" s="1">
        <f>IFERROR(__xludf.DUMMYFUNCTION("""COMPUTED_VALUE"""),9981.04)</f>
        <v>9981.04</v>
      </c>
      <c r="D89" s="2">
        <f>IFERROR(__xludf.DUMMYFUNCTION("""COMPUTED_VALUE"""),45419.66666666667)</f>
        <v>45419.66667</v>
      </c>
      <c r="E89" s="1">
        <f>IFERROR(__xludf.DUMMYFUNCTION("""COMPUTED_VALUE"""),10003.77)</f>
        <v>10003.77</v>
      </c>
      <c r="G89" s="2">
        <f>IFERROR(__xludf.DUMMYFUNCTION("""COMPUTED_VALUE"""),45419.66666666667)</f>
        <v>45419.66667</v>
      </c>
      <c r="H89" s="1">
        <f>IFERROR(__xludf.DUMMYFUNCTION("""COMPUTED_VALUE"""),9952.75)</f>
        <v>9952.75</v>
      </c>
      <c r="J89" s="2">
        <f>IFERROR(__xludf.DUMMYFUNCTION("""COMPUTED_VALUE"""),45419.66666666667)</f>
        <v>45419.66667</v>
      </c>
      <c r="K89" s="1">
        <f>IFERROR(__xludf.DUMMYFUNCTION("""COMPUTED_VALUE"""),9969.46)</f>
        <v>9969.46</v>
      </c>
      <c r="M89" s="2">
        <f>IFERROR(__xludf.DUMMYFUNCTION("""COMPUTED_VALUE"""),45419.66666666667)</f>
        <v>45419.66667</v>
      </c>
      <c r="N89" s="1">
        <f>IFERROR(__xludf.DUMMYFUNCTION("""COMPUTED_VALUE"""),0.0)</f>
        <v>0</v>
      </c>
    </row>
    <row r="90">
      <c r="A90" s="2">
        <f>IFERROR(__xludf.DUMMYFUNCTION("""COMPUTED_VALUE"""),45420.66666666667)</f>
        <v>45420.66667</v>
      </c>
      <c r="B90" s="1">
        <f>IFERROR(__xludf.DUMMYFUNCTION("""COMPUTED_VALUE"""),9932.83)</f>
        <v>9932.83</v>
      </c>
      <c r="D90" s="2">
        <f>IFERROR(__xludf.DUMMYFUNCTION("""COMPUTED_VALUE"""),45420.66666666667)</f>
        <v>45420.66667</v>
      </c>
      <c r="E90" s="1">
        <f>IFERROR(__xludf.DUMMYFUNCTION("""COMPUTED_VALUE"""),9976.79)</f>
        <v>9976.79</v>
      </c>
      <c r="G90" s="2">
        <f>IFERROR(__xludf.DUMMYFUNCTION("""COMPUTED_VALUE"""),45420.66666666667)</f>
        <v>45420.66667</v>
      </c>
      <c r="H90" s="1">
        <f>IFERROR(__xludf.DUMMYFUNCTION("""COMPUTED_VALUE"""),9925.92)</f>
        <v>9925.92</v>
      </c>
      <c r="J90" s="2">
        <f>IFERROR(__xludf.DUMMYFUNCTION("""COMPUTED_VALUE"""),45420.66666666667)</f>
        <v>45420.66667</v>
      </c>
      <c r="K90" s="1">
        <f>IFERROR(__xludf.DUMMYFUNCTION("""COMPUTED_VALUE"""),9939.77)</f>
        <v>9939.77</v>
      </c>
      <c r="M90" s="2">
        <f>IFERROR(__xludf.DUMMYFUNCTION("""COMPUTED_VALUE"""),45420.66666666667)</f>
        <v>45420.66667</v>
      </c>
      <c r="N90" s="1">
        <f>IFERROR(__xludf.DUMMYFUNCTION("""COMPUTED_VALUE"""),0.0)</f>
        <v>0</v>
      </c>
    </row>
    <row r="91">
      <c r="A91" s="2">
        <f>IFERROR(__xludf.DUMMYFUNCTION("""COMPUTED_VALUE"""),45421.66666666667)</f>
        <v>45421.66667</v>
      </c>
      <c r="B91" s="1">
        <f>IFERROR(__xludf.DUMMYFUNCTION("""COMPUTED_VALUE"""),9937.45)</f>
        <v>9937.45</v>
      </c>
      <c r="D91" s="2">
        <f>IFERROR(__xludf.DUMMYFUNCTION("""COMPUTED_VALUE"""),45421.66666666667)</f>
        <v>45421.66667</v>
      </c>
      <c r="E91" s="1">
        <f>IFERROR(__xludf.DUMMYFUNCTION("""COMPUTED_VALUE"""),10019.29)</f>
        <v>10019.29</v>
      </c>
      <c r="G91" s="2">
        <f>IFERROR(__xludf.DUMMYFUNCTION("""COMPUTED_VALUE"""),45421.66666666667)</f>
        <v>45421.66667</v>
      </c>
      <c r="H91" s="1">
        <f>IFERROR(__xludf.DUMMYFUNCTION("""COMPUTED_VALUE"""),9920.8)</f>
        <v>9920.8</v>
      </c>
      <c r="J91" s="2">
        <f>IFERROR(__xludf.DUMMYFUNCTION("""COMPUTED_VALUE"""),45421.66666666667)</f>
        <v>45421.66667</v>
      </c>
      <c r="K91" s="1">
        <f>IFERROR(__xludf.DUMMYFUNCTION("""COMPUTED_VALUE"""),10017.56)</f>
        <v>10017.56</v>
      </c>
      <c r="M91" s="2">
        <f>IFERROR(__xludf.DUMMYFUNCTION("""COMPUTED_VALUE"""),45421.66666666667)</f>
        <v>45421.66667</v>
      </c>
      <c r="N91" s="1">
        <f>IFERROR(__xludf.DUMMYFUNCTION("""COMPUTED_VALUE"""),0.0)</f>
        <v>0</v>
      </c>
    </row>
    <row r="92">
      <c r="A92" s="2">
        <f>IFERROR(__xludf.DUMMYFUNCTION("""COMPUTED_VALUE"""),45422.66666666667)</f>
        <v>45422.66667</v>
      </c>
      <c r="B92" s="1">
        <f>IFERROR(__xludf.DUMMYFUNCTION("""COMPUTED_VALUE"""),10054.3)</f>
        <v>10054.3</v>
      </c>
      <c r="D92" s="2">
        <f>IFERROR(__xludf.DUMMYFUNCTION("""COMPUTED_VALUE"""),45422.66666666667)</f>
        <v>45422.66667</v>
      </c>
      <c r="E92" s="1">
        <f>IFERROR(__xludf.DUMMYFUNCTION("""COMPUTED_VALUE"""),10098.23)</f>
        <v>10098.23</v>
      </c>
      <c r="G92" s="2">
        <f>IFERROR(__xludf.DUMMYFUNCTION("""COMPUTED_VALUE"""),45422.66666666667)</f>
        <v>45422.66667</v>
      </c>
      <c r="H92" s="1">
        <f>IFERROR(__xludf.DUMMYFUNCTION("""COMPUTED_VALUE"""),10030.26)</f>
        <v>10030.26</v>
      </c>
      <c r="J92" s="2">
        <f>IFERROR(__xludf.DUMMYFUNCTION("""COMPUTED_VALUE"""),45422.66666666667)</f>
        <v>45422.66667</v>
      </c>
      <c r="K92" s="1">
        <f>IFERROR(__xludf.DUMMYFUNCTION("""COMPUTED_VALUE"""),10051.18)</f>
        <v>10051.18</v>
      </c>
      <c r="M92" s="2">
        <f>IFERROR(__xludf.DUMMYFUNCTION("""COMPUTED_VALUE"""),45422.66666666667)</f>
        <v>45422.66667</v>
      </c>
      <c r="N92" s="1">
        <f>IFERROR(__xludf.DUMMYFUNCTION("""COMPUTED_VALUE"""),0.0)</f>
        <v>0</v>
      </c>
    </row>
    <row r="93">
      <c r="A93" s="2">
        <f>IFERROR(__xludf.DUMMYFUNCTION("""COMPUTED_VALUE"""),45425.66666666667)</f>
        <v>45425.66667</v>
      </c>
      <c r="B93" s="1">
        <f>IFERROR(__xludf.DUMMYFUNCTION("""COMPUTED_VALUE"""),10091.53)</f>
        <v>10091.53</v>
      </c>
      <c r="D93" s="2">
        <f>IFERROR(__xludf.DUMMYFUNCTION("""COMPUTED_VALUE"""),45425.66666666667)</f>
        <v>45425.66667</v>
      </c>
      <c r="E93" s="1">
        <f>IFERROR(__xludf.DUMMYFUNCTION("""COMPUTED_VALUE"""),10092.32)</f>
        <v>10092.32</v>
      </c>
      <c r="G93" s="2">
        <f>IFERROR(__xludf.DUMMYFUNCTION("""COMPUTED_VALUE"""),45425.66666666667)</f>
        <v>45425.66667</v>
      </c>
      <c r="H93" s="1">
        <f>IFERROR(__xludf.DUMMYFUNCTION("""COMPUTED_VALUE"""),10000.41)</f>
        <v>10000.41</v>
      </c>
      <c r="J93" s="2">
        <f>IFERROR(__xludf.DUMMYFUNCTION("""COMPUTED_VALUE"""),45425.66666666667)</f>
        <v>45425.66667</v>
      </c>
      <c r="K93" s="1">
        <f>IFERROR(__xludf.DUMMYFUNCTION("""COMPUTED_VALUE"""),10004.7)</f>
        <v>10004.7</v>
      </c>
      <c r="M93" s="2">
        <f>IFERROR(__xludf.DUMMYFUNCTION("""COMPUTED_VALUE"""),45425.66666666667)</f>
        <v>45425.66667</v>
      </c>
      <c r="N93" s="1">
        <f>IFERROR(__xludf.DUMMYFUNCTION("""COMPUTED_VALUE"""),0.0)</f>
        <v>0</v>
      </c>
    </row>
    <row r="94">
      <c r="A94" s="2">
        <f>IFERROR(__xludf.DUMMYFUNCTION("""COMPUTED_VALUE"""),45426.66666666667)</f>
        <v>45426.66667</v>
      </c>
      <c r="B94" s="1">
        <f>IFERROR(__xludf.DUMMYFUNCTION("""COMPUTED_VALUE"""),10021.19)</f>
        <v>10021.19</v>
      </c>
      <c r="D94" s="2">
        <f>IFERROR(__xludf.DUMMYFUNCTION("""COMPUTED_VALUE"""),45426.66666666667)</f>
        <v>45426.66667</v>
      </c>
      <c r="E94" s="1">
        <f>IFERROR(__xludf.DUMMYFUNCTION("""COMPUTED_VALUE"""),10056.32)</f>
        <v>10056.32</v>
      </c>
      <c r="G94" s="2">
        <f>IFERROR(__xludf.DUMMYFUNCTION("""COMPUTED_VALUE"""),45426.66666666667)</f>
        <v>45426.66667</v>
      </c>
      <c r="H94" s="1">
        <f>IFERROR(__xludf.DUMMYFUNCTION("""COMPUTED_VALUE"""),9995.6)</f>
        <v>9995.6</v>
      </c>
      <c r="J94" s="2">
        <f>IFERROR(__xludf.DUMMYFUNCTION("""COMPUTED_VALUE"""),45426.66666666667)</f>
        <v>45426.66667</v>
      </c>
      <c r="K94" s="1">
        <f>IFERROR(__xludf.DUMMYFUNCTION("""COMPUTED_VALUE"""),10045.31)</f>
        <v>10045.31</v>
      </c>
      <c r="M94" s="2">
        <f>IFERROR(__xludf.DUMMYFUNCTION("""COMPUTED_VALUE"""),45426.66666666667)</f>
        <v>45426.66667</v>
      </c>
      <c r="N94" s="1">
        <f>IFERROR(__xludf.DUMMYFUNCTION("""COMPUTED_VALUE"""),0.0)</f>
        <v>0</v>
      </c>
    </row>
    <row r="95">
      <c r="A95" s="2">
        <f>IFERROR(__xludf.DUMMYFUNCTION("""COMPUTED_VALUE"""),45427.66666666667)</f>
        <v>45427.66667</v>
      </c>
      <c r="B95" s="1">
        <f>IFERROR(__xludf.DUMMYFUNCTION("""COMPUTED_VALUE"""),10114.85)</f>
        <v>10114.85</v>
      </c>
      <c r="D95" s="2">
        <f>IFERROR(__xludf.DUMMYFUNCTION("""COMPUTED_VALUE"""),45427.66666666667)</f>
        <v>45427.66667</v>
      </c>
      <c r="E95" s="1">
        <f>IFERROR(__xludf.DUMMYFUNCTION("""COMPUTED_VALUE"""),10192.27)</f>
        <v>10192.27</v>
      </c>
      <c r="G95" s="2">
        <f>IFERROR(__xludf.DUMMYFUNCTION("""COMPUTED_VALUE"""),45427.66666666667)</f>
        <v>45427.66667</v>
      </c>
      <c r="H95" s="1">
        <f>IFERROR(__xludf.DUMMYFUNCTION("""COMPUTED_VALUE"""),10107.33)</f>
        <v>10107.33</v>
      </c>
      <c r="J95" s="2">
        <f>IFERROR(__xludf.DUMMYFUNCTION("""COMPUTED_VALUE"""),45427.66666666667)</f>
        <v>45427.66667</v>
      </c>
      <c r="K95" s="1">
        <f>IFERROR(__xludf.DUMMYFUNCTION("""COMPUTED_VALUE"""),10187.55)</f>
        <v>10187.55</v>
      </c>
      <c r="M95" s="2">
        <f>IFERROR(__xludf.DUMMYFUNCTION("""COMPUTED_VALUE"""),45427.66666666667)</f>
        <v>45427.66667</v>
      </c>
      <c r="N95" s="1">
        <f>IFERROR(__xludf.DUMMYFUNCTION("""COMPUTED_VALUE"""),0.0)</f>
        <v>0</v>
      </c>
    </row>
    <row r="96">
      <c r="A96" s="2">
        <f>IFERROR(__xludf.DUMMYFUNCTION("""COMPUTED_VALUE"""),45428.66666666667)</f>
        <v>45428.66667</v>
      </c>
      <c r="B96" s="1">
        <f>IFERROR(__xludf.DUMMYFUNCTION("""COMPUTED_VALUE"""),10189.06)</f>
        <v>10189.06</v>
      </c>
      <c r="D96" s="2">
        <f>IFERROR(__xludf.DUMMYFUNCTION("""COMPUTED_VALUE"""),45428.66666666667)</f>
        <v>45428.66667</v>
      </c>
      <c r="E96" s="1">
        <f>IFERROR(__xludf.DUMMYFUNCTION("""COMPUTED_VALUE"""),10208.21)</f>
        <v>10208.21</v>
      </c>
      <c r="G96" s="2">
        <f>IFERROR(__xludf.DUMMYFUNCTION("""COMPUTED_VALUE"""),45428.66666666667)</f>
        <v>45428.66667</v>
      </c>
      <c r="H96" s="1">
        <f>IFERROR(__xludf.DUMMYFUNCTION("""COMPUTED_VALUE"""),10156.18)</f>
        <v>10156.18</v>
      </c>
      <c r="J96" s="2">
        <f>IFERROR(__xludf.DUMMYFUNCTION("""COMPUTED_VALUE"""),45428.66666666667)</f>
        <v>45428.66667</v>
      </c>
      <c r="K96" s="1">
        <f>IFERROR(__xludf.DUMMYFUNCTION("""COMPUTED_VALUE"""),10156.78)</f>
        <v>10156.78</v>
      </c>
      <c r="M96" s="2">
        <f>IFERROR(__xludf.DUMMYFUNCTION("""COMPUTED_VALUE"""),45428.66666666667)</f>
        <v>45428.66667</v>
      </c>
      <c r="N96" s="1">
        <f>IFERROR(__xludf.DUMMYFUNCTION("""COMPUTED_VALUE"""),0.0)</f>
        <v>0</v>
      </c>
    </row>
    <row r="97">
      <c r="A97" s="2">
        <f>IFERROR(__xludf.DUMMYFUNCTION("""COMPUTED_VALUE"""),45429.66666666667)</f>
        <v>45429.66667</v>
      </c>
      <c r="B97" s="1">
        <f>IFERROR(__xludf.DUMMYFUNCTION("""COMPUTED_VALUE"""),10182.98)</f>
        <v>10182.98</v>
      </c>
      <c r="D97" s="2">
        <f>IFERROR(__xludf.DUMMYFUNCTION("""COMPUTED_VALUE"""),45429.66666666667)</f>
        <v>45429.66667</v>
      </c>
      <c r="E97" s="1">
        <f>IFERROR(__xludf.DUMMYFUNCTION("""COMPUTED_VALUE"""),10182.98)</f>
        <v>10182.98</v>
      </c>
      <c r="G97" s="2">
        <f>IFERROR(__xludf.DUMMYFUNCTION("""COMPUTED_VALUE"""),45429.66666666667)</f>
        <v>45429.66667</v>
      </c>
      <c r="H97" s="1">
        <f>IFERROR(__xludf.DUMMYFUNCTION("""COMPUTED_VALUE"""),10138.7)</f>
        <v>10138.7</v>
      </c>
      <c r="J97" s="2">
        <f>IFERROR(__xludf.DUMMYFUNCTION("""COMPUTED_VALUE"""),45429.66666666667)</f>
        <v>45429.66667</v>
      </c>
      <c r="K97" s="1">
        <f>IFERROR(__xludf.DUMMYFUNCTION("""COMPUTED_VALUE"""),10176.94)</f>
        <v>10176.94</v>
      </c>
      <c r="M97" s="2">
        <f>IFERROR(__xludf.DUMMYFUNCTION("""COMPUTED_VALUE"""),45429.66666666667)</f>
        <v>45429.66667</v>
      </c>
      <c r="N97" s="1">
        <f>IFERROR(__xludf.DUMMYFUNCTION("""COMPUTED_VALUE"""),0.0)</f>
        <v>0</v>
      </c>
    </row>
    <row r="98">
      <c r="A98" s="2">
        <f>IFERROR(__xludf.DUMMYFUNCTION("""COMPUTED_VALUE"""),45432.66666666667)</f>
        <v>45432.66667</v>
      </c>
      <c r="B98" s="1">
        <f>IFERROR(__xludf.DUMMYFUNCTION("""COMPUTED_VALUE"""),10177.69)</f>
        <v>10177.69</v>
      </c>
      <c r="D98" s="2">
        <f>IFERROR(__xludf.DUMMYFUNCTION("""COMPUTED_VALUE"""),45432.66666666667)</f>
        <v>45432.66667</v>
      </c>
      <c r="E98" s="1">
        <f>IFERROR(__xludf.DUMMYFUNCTION("""COMPUTED_VALUE"""),10212.56)</f>
        <v>10212.56</v>
      </c>
      <c r="G98" s="2">
        <f>IFERROR(__xludf.DUMMYFUNCTION("""COMPUTED_VALUE"""),45432.66666666667)</f>
        <v>45432.66667</v>
      </c>
      <c r="H98" s="1">
        <f>IFERROR(__xludf.DUMMYFUNCTION("""COMPUTED_VALUE"""),10160.88)</f>
        <v>10160.88</v>
      </c>
      <c r="J98" s="2">
        <f>IFERROR(__xludf.DUMMYFUNCTION("""COMPUTED_VALUE"""),45432.66666666667)</f>
        <v>45432.66667</v>
      </c>
      <c r="K98" s="1">
        <f>IFERROR(__xludf.DUMMYFUNCTION("""COMPUTED_VALUE"""),10211.16)</f>
        <v>10211.16</v>
      </c>
      <c r="M98" s="2">
        <f>IFERROR(__xludf.DUMMYFUNCTION("""COMPUTED_VALUE"""),45432.66666666667)</f>
        <v>45432.66667</v>
      </c>
      <c r="N98" s="1">
        <f>IFERROR(__xludf.DUMMYFUNCTION("""COMPUTED_VALUE"""),0.0)</f>
        <v>0</v>
      </c>
    </row>
    <row r="99">
      <c r="A99" s="2">
        <f>IFERROR(__xludf.DUMMYFUNCTION("""COMPUTED_VALUE"""),45433.66666666667)</f>
        <v>45433.66667</v>
      </c>
      <c r="B99" s="1">
        <f>IFERROR(__xludf.DUMMYFUNCTION("""COMPUTED_VALUE"""),10176.38)</f>
        <v>10176.38</v>
      </c>
      <c r="D99" s="2">
        <f>IFERROR(__xludf.DUMMYFUNCTION("""COMPUTED_VALUE"""),45433.66666666667)</f>
        <v>45433.66667</v>
      </c>
      <c r="E99" s="1">
        <f>IFERROR(__xludf.DUMMYFUNCTION("""COMPUTED_VALUE"""),10177.05)</f>
        <v>10177.05</v>
      </c>
      <c r="G99" s="2">
        <f>IFERROR(__xludf.DUMMYFUNCTION("""COMPUTED_VALUE"""),45433.66666666667)</f>
        <v>45433.66667</v>
      </c>
      <c r="H99" s="1">
        <f>IFERROR(__xludf.DUMMYFUNCTION("""COMPUTED_VALUE"""),10143.78)</f>
        <v>10143.78</v>
      </c>
      <c r="J99" s="2">
        <f>IFERROR(__xludf.DUMMYFUNCTION("""COMPUTED_VALUE"""),45433.66666666667)</f>
        <v>45433.66667</v>
      </c>
      <c r="K99" s="1">
        <f>IFERROR(__xludf.DUMMYFUNCTION("""COMPUTED_VALUE"""),10167.8)</f>
        <v>10167.8</v>
      </c>
      <c r="M99" s="2">
        <f>IFERROR(__xludf.DUMMYFUNCTION("""COMPUTED_VALUE"""),45433.66666666667)</f>
        <v>45433.66667</v>
      </c>
      <c r="N99" s="1">
        <f>IFERROR(__xludf.DUMMYFUNCTION("""COMPUTED_VALUE"""),0.0)</f>
        <v>0</v>
      </c>
    </row>
    <row r="100">
      <c r="A100" s="2">
        <f>IFERROR(__xludf.DUMMYFUNCTION("""COMPUTED_VALUE"""),45434.66666666667)</f>
        <v>45434.66667</v>
      </c>
      <c r="B100" s="1">
        <f>IFERROR(__xludf.DUMMYFUNCTION("""COMPUTED_VALUE"""),10158.17)</f>
        <v>10158.17</v>
      </c>
      <c r="D100" s="2">
        <f>IFERROR(__xludf.DUMMYFUNCTION("""COMPUTED_VALUE"""),45434.66666666667)</f>
        <v>45434.66667</v>
      </c>
      <c r="E100" s="1">
        <f>IFERROR(__xludf.DUMMYFUNCTION("""COMPUTED_VALUE"""),10190.59)</f>
        <v>10190.59</v>
      </c>
      <c r="G100" s="2">
        <f>IFERROR(__xludf.DUMMYFUNCTION("""COMPUTED_VALUE"""),45434.66666666667)</f>
        <v>45434.66667</v>
      </c>
      <c r="H100" s="1">
        <f>IFERROR(__xludf.DUMMYFUNCTION("""COMPUTED_VALUE"""),10102.12)</f>
        <v>10102.12</v>
      </c>
      <c r="J100" s="2">
        <f>IFERROR(__xludf.DUMMYFUNCTION("""COMPUTED_VALUE"""),45434.66666666667)</f>
        <v>45434.66667</v>
      </c>
      <c r="K100" s="1">
        <f>IFERROR(__xludf.DUMMYFUNCTION("""COMPUTED_VALUE"""),10139.7)</f>
        <v>10139.7</v>
      </c>
      <c r="M100" s="2">
        <f>IFERROR(__xludf.DUMMYFUNCTION("""COMPUTED_VALUE"""),45434.66666666667)</f>
        <v>45434.66667</v>
      </c>
      <c r="N100" s="1">
        <f>IFERROR(__xludf.DUMMYFUNCTION("""COMPUTED_VALUE"""),0.0)</f>
        <v>0</v>
      </c>
    </row>
    <row r="101">
      <c r="A101" s="2">
        <f>IFERROR(__xludf.DUMMYFUNCTION("""COMPUTED_VALUE"""),45435.66666666667)</f>
        <v>45435.66667</v>
      </c>
      <c r="B101" s="1">
        <f>IFERROR(__xludf.DUMMYFUNCTION("""COMPUTED_VALUE"""),10167.2)</f>
        <v>10167.2</v>
      </c>
      <c r="D101" s="2">
        <f>IFERROR(__xludf.DUMMYFUNCTION("""COMPUTED_VALUE"""),45435.66666666667)</f>
        <v>45435.66667</v>
      </c>
      <c r="E101" s="1">
        <f>IFERROR(__xludf.DUMMYFUNCTION("""COMPUTED_VALUE"""),10167.2)</f>
        <v>10167.2</v>
      </c>
      <c r="G101" s="2">
        <f>IFERROR(__xludf.DUMMYFUNCTION("""COMPUTED_VALUE"""),45435.66666666667)</f>
        <v>45435.66667</v>
      </c>
      <c r="H101" s="1">
        <f>IFERROR(__xludf.DUMMYFUNCTION("""COMPUTED_VALUE"""),10004.43)</f>
        <v>10004.43</v>
      </c>
      <c r="J101" s="2">
        <f>IFERROR(__xludf.DUMMYFUNCTION("""COMPUTED_VALUE"""),45435.66666666667)</f>
        <v>45435.66667</v>
      </c>
      <c r="K101" s="1">
        <f>IFERROR(__xludf.DUMMYFUNCTION("""COMPUTED_VALUE"""),10021.32)</f>
        <v>10021.32</v>
      </c>
      <c r="M101" s="2">
        <f>IFERROR(__xludf.DUMMYFUNCTION("""COMPUTED_VALUE"""),45435.66666666667)</f>
        <v>45435.66667</v>
      </c>
      <c r="N101" s="1">
        <f>IFERROR(__xludf.DUMMYFUNCTION("""COMPUTED_VALUE"""),0.0)</f>
        <v>0</v>
      </c>
    </row>
    <row r="102">
      <c r="A102" s="2">
        <f>IFERROR(__xludf.DUMMYFUNCTION("""COMPUTED_VALUE"""),45436.66666666667)</f>
        <v>45436.66667</v>
      </c>
      <c r="B102" s="1">
        <f>IFERROR(__xludf.DUMMYFUNCTION("""COMPUTED_VALUE"""),10046.82)</f>
        <v>10046.82</v>
      </c>
      <c r="D102" s="2">
        <f>IFERROR(__xludf.DUMMYFUNCTION("""COMPUTED_VALUE"""),45436.66666666667)</f>
        <v>45436.66667</v>
      </c>
      <c r="E102" s="1">
        <f>IFERROR(__xludf.DUMMYFUNCTION("""COMPUTED_VALUE"""),10135.55)</f>
        <v>10135.55</v>
      </c>
      <c r="G102" s="2">
        <f>IFERROR(__xludf.DUMMYFUNCTION("""COMPUTED_VALUE"""),45436.66666666667)</f>
        <v>45436.66667</v>
      </c>
      <c r="H102" s="1">
        <f>IFERROR(__xludf.DUMMYFUNCTION("""COMPUTED_VALUE"""),10031.85)</f>
        <v>10031.85</v>
      </c>
      <c r="J102" s="2">
        <f>IFERROR(__xludf.DUMMYFUNCTION("""COMPUTED_VALUE"""),45436.66666666667)</f>
        <v>45436.66667</v>
      </c>
      <c r="K102" s="1">
        <f>IFERROR(__xludf.DUMMYFUNCTION("""COMPUTED_VALUE"""),10104.53)</f>
        <v>10104.53</v>
      </c>
      <c r="M102" s="2">
        <f>IFERROR(__xludf.DUMMYFUNCTION("""COMPUTED_VALUE"""),45436.66666666667)</f>
        <v>45436.66667</v>
      </c>
      <c r="N102" s="1">
        <f>IFERROR(__xludf.DUMMYFUNCTION("""COMPUTED_VALUE"""),0.0)</f>
        <v>0</v>
      </c>
    </row>
    <row r="103">
      <c r="A103" s="2">
        <f>IFERROR(__xludf.DUMMYFUNCTION("""COMPUTED_VALUE"""),45440.66666666667)</f>
        <v>45440.66667</v>
      </c>
      <c r="B103" s="1">
        <f>IFERROR(__xludf.DUMMYFUNCTION("""COMPUTED_VALUE"""),10106.12)</f>
        <v>10106.12</v>
      </c>
      <c r="D103" s="2">
        <f>IFERROR(__xludf.DUMMYFUNCTION("""COMPUTED_VALUE"""),45440.66666666667)</f>
        <v>45440.66667</v>
      </c>
      <c r="E103" s="1">
        <f>IFERROR(__xludf.DUMMYFUNCTION("""COMPUTED_VALUE"""),10113.97)</f>
        <v>10113.97</v>
      </c>
      <c r="G103" s="2">
        <f>IFERROR(__xludf.DUMMYFUNCTION("""COMPUTED_VALUE"""),45440.66666666667)</f>
        <v>45440.66667</v>
      </c>
      <c r="H103" s="1">
        <f>IFERROR(__xludf.DUMMYFUNCTION("""COMPUTED_VALUE"""),9977.21)</f>
        <v>9977.21</v>
      </c>
      <c r="J103" s="2">
        <f>IFERROR(__xludf.DUMMYFUNCTION("""COMPUTED_VALUE"""),45440.66666666667)</f>
        <v>45440.66667</v>
      </c>
      <c r="K103" s="1">
        <f>IFERROR(__xludf.DUMMYFUNCTION("""COMPUTED_VALUE"""),10009.62)</f>
        <v>10009.62</v>
      </c>
      <c r="M103" s="2">
        <f>IFERROR(__xludf.DUMMYFUNCTION("""COMPUTED_VALUE"""),45440.66666666667)</f>
        <v>45440.66667</v>
      </c>
      <c r="N103" s="1">
        <f>IFERROR(__xludf.DUMMYFUNCTION("""COMPUTED_VALUE"""),0.0)</f>
        <v>0</v>
      </c>
    </row>
    <row r="104">
      <c r="A104" s="2">
        <f>IFERROR(__xludf.DUMMYFUNCTION("""COMPUTED_VALUE"""),45441.66666666667)</f>
        <v>45441.66667</v>
      </c>
      <c r="B104" s="1">
        <f>IFERROR(__xludf.DUMMYFUNCTION("""COMPUTED_VALUE"""),9916.44)</f>
        <v>9916.44</v>
      </c>
      <c r="D104" s="2">
        <f>IFERROR(__xludf.DUMMYFUNCTION("""COMPUTED_VALUE"""),45441.66666666667)</f>
        <v>45441.66667</v>
      </c>
      <c r="E104" s="1">
        <f>IFERROR(__xludf.DUMMYFUNCTION("""COMPUTED_VALUE"""),9927.22)</f>
        <v>9927.22</v>
      </c>
      <c r="G104" s="2">
        <f>IFERROR(__xludf.DUMMYFUNCTION("""COMPUTED_VALUE"""),45441.66666666667)</f>
        <v>45441.66667</v>
      </c>
      <c r="H104" s="1">
        <f>IFERROR(__xludf.DUMMYFUNCTION("""COMPUTED_VALUE"""),9889.4)</f>
        <v>9889.4</v>
      </c>
      <c r="J104" s="2">
        <f>IFERROR(__xludf.DUMMYFUNCTION("""COMPUTED_VALUE"""),45441.66666666667)</f>
        <v>45441.66667</v>
      </c>
      <c r="K104" s="1">
        <f>IFERROR(__xludf.DUMMYFUNCTION("""COMPUTED_VALUE"""),9894.44)</f>
        <v>9894.44</v>
      </c>
      <c r="M104" s="2">
        <f>IFERROR(__xludf.DUMMYFUNCTION("""COMPUTED_VALUE"""),45441.66666666667)</f>
        <v>45441.66667</v>
      </c>
      <c r="N104" s="1">
        <f>IFERROR(__xludf.DUMMYFUNCTION("""COMPUTED_VALUE"""),0.0)</f>
        <v>0</v>
      </c>
    </row>
    <row r="105">
      <c r="A105" s="2">
        <f>IFERROR(__xludf.DUMMYFUNCTION("""COMPUTED_VALUE"""),45442.66666666667)</f>
        <v>45442.66667</v>
      </c>
      <c r="B105" s="1">
        <f>IFERROR(__xludf.DUMMYFUNCTION("""COMPUTED_VALUE"""),9882.22)</f>
        <v>9882.22</v>
      </c>
      <c r="D105" s="2">
        <f>IFERROR(__xludf.DUMMYFUNCTION("""COMPUTED_VALUE"""),45442.66666666667)</f>
        <v>45442.66667</v>
      </c>
      <c r="E105" s="1">
        <f>IFERROR(__xludf.DUMMYFUNCTION("""COMPUTED_VALUE"""),9889.93)</f>
        <v>9889.93</v>
      </c>
      <c r="G105" s="2">
        <f>IFERROR(__xludf.DUMMYFUNCTION("""COMPUTED_VALUE"""),45442.66666666667)</f>
        <v>45442.66667</v>
      </c>
      <c r="H105" s="1">
        <f>IFERROR(__xludf.DUMMYFUNCTION("""COMPUTED_VALUE"""),9817.05)</f>
        <v>9817.05</v>
      </c>
      <c r="J105" s="2">
        <f>IFERROR(__xludf.DUMMYFUNCTION("""COMPUTED_VALUE"""),45442.66666666667)</f>
        <v>45442.66667</v>
      </c>
      <c r="K105" s="1">
        <f>IFERROR(__xludf.DUMMYFUNCTION("""COMPUTED_VALUE"""),9844.81)</f>
        <v>9844.81</v>
      </c>
      <c r="M105" s="2">
        <f>IFERROR(__xludf.DUMMYFUNCTION("""COMPUTED_VALUE"""),45442.66666666667)</f>
        <v>45442.66667</v>
      </c>
      <c r="N105" s="1">
        <f>IFERROR(__xludf.DUMMYFUNCTION("""COMPUTED_VALUE"""),0.0)</f>
        <v>0</v>
      </c>
    </row>
    <row r="106">
      <c r="A106" s="2">
        <f>IFERROR(__xludf.DUMMYFUNCTION("""COMPUTED_VALUE"""),45443.66666666667)</f>
        <v>45443.66667</v>
      </c>
      <c r="B106" s="1">
        <f>IFERROR(__xludf.DUMMYFUNCTION("""COMPUTED_VALUE"""),9862.0)</f>
        <v>9862</v>
      </c>
      <c r="D106" s="2">
        <f>IFERROR(__xludf.DUMMYFUNCTION("""COMPUTED_VALUE"""),45443.66666666667)</f>
        <v>45443.66667</v>
      </c>
      <c r="E106" s="1">
        <f>IFERROR(__xludf.DUMMYFUNCTION("""COMPUTED_VALUE"""),9875.7)</f>
        <v>9875.7</v>
      </c>
      <c r="G106" s="2">
        <f>IFERROR(__xludf.DUMMYFUNCTION("""COMPUTED_VALUE"""),45443.66666666667)</f>
        <v>45443.66667</v>
      </c>
      <c r="H106" s="1">
        <f>IFERROR(__xludf.DUMMYFUNCTION("""COMPUTED_VALUE"""),9696.22)</f>
        <v>9696.22</v>
      </c>
      <c r="J106" s="2">
        <f>IFERROR(__xludf.DUMMYFUNCTION("""COMPUTED_VALUE"""),45443.66666666667)</f>
        <v>45443.66667</v>
      </c>
      <c r="K106" s="1">
        <f>IFERROR(__xludf.DUMMYFUNCTION("""COMPUTED_VALUE"""),9843.87)</f>
        <v>9843.87</v>
      </c>
      <c r="M106" s="2">
        <f>IFERROR(__xludf.DUMMYFUNCTION("""COMPUTED_VALUE"""),45443.66666666667)</f>
        <v>45443.66667</v>
      </c>
      <c r="N106" s="1">
        <f>IFERROR(__xludf.DUMMYFUNCTION("""COMPUTED_VALUE"""),0.0)</f>
        <v>0</v>
      </c>
    </row>
    <row r="107">
      <c r="A107" s="2">
        <f>IFERROR(__xludf.DUMMYFUNCTION("""COMPUTED_VALUE"""),45446.66666666667)</f>
        <v>45446.66667</v>
      </c>
      <c r="B107" s="1">
        <f>IFERROR(__xludf.DUMMYFUNCTION("""COMPUTED_VALUE"""),9870.67)</f>
        <v>9870.67</v>
      </c>
      <c r="D107" s="2">
        <f>IFERROR(__xludf.DUMMYFUNCTION("""COMPUTED_VALUE"""),45446.66666666667)</f>
        <v>45446.66667</v>
      </c>
      <c r="E107" s="1">
        <f>IFERROR(__xludf.DUMMYFUNCTION("""COMPUTED_VALUE"""),9878.0)</f>
        <v>9878</v>
      </c>
      <c r="G107" s="2">
        <f>IFERROR(__xludf.DUMMYFUNCTION("""COMPUTED_VALUE"""),45446.66666666667)</f>
        <v>45446.66667</v>
      </c>
      <c r="H107" s="1">
        <f>IFERROR(__xludf.DUMMYFUNCTION("""COMPUTED_VALUE"""),9688.52)</f>
        <v>9688.52</v>
      </c>
      <c r="J107" s="2">
        <f>IFERROR(__xludf.DUMMYFUNCTION("""COMPUTED_VALUE"""),45446.66666666667)</f>
        <v>45446.66667</v>
      </c>
      <c r="K107" s="1">
        <f>IFERROR(__xludf.DUMMYFUNCTION("""COMPUTED_VALUE"""),9782.41)</f>
        <v>9782.41</v>
      </c>
      <c r="M107" s="2">
        <f>IFERROR(__xludf.DUMMYFUNCTION("""COMPUTED_VALUE"""),45446.66666666667)</f>
        <v>45446.66667</v>
      </c>
      <c r="N107" s="1">
        <f>IFERROR(__xludf.DUMMYFUNCTION("""COMPUTED_VALUE"""),0.0)</f>
        <v>0</v>
      </c>
    </row>
    <row r="108">
      <c r="A108" s="2">
        <f>IFERROR(__xludf.DUMMYFUNCTION("""COMPUTED_VALUE"""),45447.66666666667)</f>
        <v>45447.66667</v>
      </c>
      <c r="B108" s="1">
        <f>IFERROR(__xludf.DUMMYFUNCTION("""COMPUTED_VALUE"""),9758.75)</f>
        <v>9758.75</v>
      </c>
      <c r="D108" s="2">
        <f>IFERROR(__xludf.DUMMYFUNCTION("""COMPUTED_VALUE"""),45447.66666666667)</f>
        <v>45447.66667</v>
      </c>
      <c r="E108" s="1">
        <f>IFERROR(__xludf.DUMMYFUNCTION("""COMPUTED_VALUE"""),9803.69)</f>
        <v>9803.69</v>
      </c>
      <c r="G108" s="2">
        <f>IFERROR(__xludf.DUMMYFUNCTION("""COMPUTED_VALUE"""),45447.66666666667)</f>
        <v>45447.66667</v>
      </c>
      <c r="H108" s="1">
        <f>IFERROR(__xludf.DUMMYFUNCTION("""COMPUTED_VALUE"""),9737.82)</f>
        <v>9737.82</v>
      </c>
      <c r="J108" s="2">
        <f>IFERROR(__xludf.DUMMYFUNCTION("""COMPUTED_VALUE"""),45447.66666666667)</f>
        <v>45447.66667</v>
      </c>
      <c r="K108" s="1">
        <f>IFERROR(__xludf.DUMMYFUNCTION("""COMPUTED_VALUE"""),9781.05)</f>
        <v>9781.05</v>
      </c>
      <c r="M108" s="2">
        <f>IFERROR(__xludf.DUMMYFUNCTION("""COMPUTED_VALUE"""),45447.66666666667)</f>
        <v>45447.66667</v>
      </c>
      <c r="N108" s="1">
        <f>IFERROR(__xludf.DUMMYFUNCTION("""COMPUTED_VALUE"""),0.0)</f>
        <v>0</v>
      </c>
    </row>
    <row r="109">
      <c r="A109" s="2">
        <f>IFERROR(__xludf.DUMMYFUNCTION("""COMPUTED_VALUE"""),45448.66666666667)</f>
        <v>45448.66667</v>
      </c>
      <c r="B109" s="1">
        <f>IFERROR(__xludf.DUMMYFUNCTION("""COMPUTED_VALUE"""),9844.37)</f>
        <v>9844.37</v>
      </c>
      <c r="D109" s="2">
        <f>IFERROR(__xludf.DUMMYFUNCTION("""COMPUTED_VALUE"""),45448.66666666667)</f>
        <v>45448.66667</v>
      </c>
      <c r="E109" s="1">
        <f>IFERROR(__xludf.DUMMYFUNCTION("""COMPUTED_VALUE"""),9929.5)</f>
        <v>9929.5</v>
      </c>
      <c r="G109" s="2">
        <f>IFERROR(__xludf.DUMMYFUNCTION("""COMPUTED_VALUE"""),45448.66666666667)</f>
        <v>45448.66667</v>
      </c>
      <c r="H109" s="1">
        <f>IFERROR(__xludf.DUMMYFUNCTION("""COMPUTED_VALUE"""),9799.01)</f>
        <v>9799.01</v>
      </c>
      <c r="J109" s="2">
        <f>IFERROR(__xludf.DUMMYFUNCTION("""COMPUTED_VALUE"""),45448.66666666667)</f>
        <v>45448.66667</v>
      </c>
      <c r="K109" s="1">
        <f>IFERROR(__xludf.DUMMYFUNCTION("""COMPUTED_VALUE"""),9928.86)</f>
        <v>9928.86</v>
      </c>
      <c r="M109" s="2">
        <f>IFERROR(__xludf.DUMMYFUNCTION("""COMPUTED_VALUE"""),45448.66666666667)</f>
        <v>45448.66667</v>
      </c>
      <c r="N109" s="1">
        <f>IFERROR(__xludf.DUMMYFUNCTION("""COMPUTED_VALUE"""),0.0)</f>
        <v>0</v>
      </c>
    </row>
    <row r="110">
      <c r="A110" s="2">
        <f>IFERROR(__xludf.DUMMYFUNCTION("""COMPUTED_VALUE"""),45449.66666666667)</f>
        <v>45449.66667</v>
      </c>
      <c r="B110" s="1">
        <f>IFERROR(__xludf.DUMMYFUNCTION("""COMPUTED_VALUE"""),9926.95)</f>
        <v>9926.95</v>
      </c>
      <c r="D110" s="2">
        <f>IFERROR(__xludf.DUMMYFUNCTION("""COMPUTED_VALUE"""),45449.66666666667)</f>
        <v>45449.66667</v>
      </c>
      <c r="E110" s="1">
        <f>IFERROR(__xludf.DUMMYFUNCTION("""COMPUTED_VALUE"""),9941.92)</f>
        <v>9941.92</v>
      </c>
      <c r="G110" s="2">
        <f>IFERROR(__xludf.DUMMYFUNCTION("""COMPUTED_VALUE"""),45449.66666666667)</f>
        <v>45449.66667</v>
      </c>
      <c r="H110" s="1">
        <f>IFERROR(__xludf.DUMMYFUNCTION("""COMPUTED_VALUE"""),9894.56)</f>
        <v>9894.56</v>
      </c>
      <c r="J110" s="2">
        <f>IFERROR(__xludf.DUMMYFUNCTION("""COMPUTED_VALUE"""),45449.66666666667)</f>
        <v>45449.66667</v>
      </c>
      <c r="K110" s="1">
        <f>IFERROR(__xludf.DUMMYFUNCTION("""COMPUTED_VALUE"""),9907.72)</f>
        <v>9907.72</v>
      </c>
      <c r="M110" s="2">
        <f>IFERROR(__xludf.DUMMYFUNCTION("""COMPUTED_VALUE"""),45449.66666666667)</f>
        <v>45449.66667</v>
      </c>
      <c r="N110" s="1">
        <f>IFERROR(__xludf.DUMMYFUNCTION("""COMPUTED_VALUE"""),0.0)</f>
        <v>0</v>
      </c>
    </row>
    <row r="111">
      <c r="A111" s="2">
        <f>IFERROR(__xludf.DUMMYFUNCTION("""COMPUTED_VALUE"""),45450.66666666667)</f>
        <v>45450.66667</v>
      </c>
      <c r="B111" s="1">
        <f>IFERROR(__xludf.DUMMYFUNCTION("""COMPUTED_VALUE"""),9876.83)</f>
        <v>9876.83</v>
      </c>
      <c r="D111" s="2">
        <f>IFERROR(__xludf.DUMMYFUNCTION("""COMPUTED_VALUE"""),45450.66666666667)</f>
        <v>45450.66667</v>
      </c>
      <c r="E111" s="1">
        <f>IFERROR(__xludf.DUMMYFUNCTION("""COMPUTED_VALUE"""),9938.49)</f>
        <v>9938.49</v>
      </c>
      <c r="G111" s="2">
        <f>IFERROR(__xludf.DUMMYFUNCTION("""COMPUTED_VALUE"""),45450.66666666667)</f>
        <v>45450.66667</v>
      </c>
      <c r="H111" s="1">
        <f>IFERROR(__xludf.DUMMYFUNCTION("""COMPUTED_VALUE"""),9857.68)</f>
        <v>9857.68</v>
      </c>
      <c r="J111" s="2">
        <f>IFERROR(__xludf.DUMMYFUNCTION("""COMPUTED_VALUE"""),45450.66666666667)</f>
        <v>45450.66667</v>
      </c>
      <c r="K111" s="1">
        <f>IFERROR(__xludf.DUMMYFUNCTION("""COMPUTED_VALUE"""),9866.81)</f>
        <v>9866.81</v>
      </c>
      <c r="M111" s="2">
        <f>IFERROR(__xludf.DUMMYFUNCTION("""COMPUTED_VALUE"""),45450.66666666667)</f>
        <v>45450.66667</v>
      </c>
      <c r="N111" s="1">
        <f>IFERROR(__xludf.DUMMYFUNCTION("""COMPUTED_VALUE"""),0.0)</f>
        <v>0</v>
      </c>
    </row>
    <row r="112">
      <c r="A112" s="2">
        <f>IFERROR(__xludf.DUMMYFUNCTION("""COMPUTED_VALUE"""),45453.66666666667)</f>
        <v>45453.66667</v>
      </c>
      <c r="B112" s="1">
        <f>IFERROR(__xludf.DUMMYFUNCTION("""COMPUTED_VALUE"""),9847.72)</f>
        <v>9847.72</v>
      </c>
      <c r="D112" s="2">
        <f>IFERROR(__xludf.DUMMYFUNCTION("""COMPUTED_VALUE"""),45453.66666666667)</f>
        <v>45453.66667</v>
      </c>
      <c r="E112" s="1">
        <f>IFERROR(__xludf.DUMMYFUNCTION("""COMPUTED_VALUE"""),9949.91)</f>
        <v>9949.91</v>
      </c>
      <c r="G112" s="2">
        <f>IFERROR(__xludf.DUMMYFUNCTION("""COMPUTED_VALUE"""),45453.66666666667)</f>
        <v>45453.66667</v>
      </c>
      <c r="H112" s="1">
        <f>IFERROR(__xludf.DUMMYFUNCTION("""COMPUTED_VALUE"""),9846.61)</f>
        <v>9846.61</v>
      </c>
      <c r="J112" s="2">
        <f>IFERROR(__xludf.DUMMYFUNCTION("""COMPUTED_VALUE"""),45453.66666666667)</f>
        <v>45453.66667</v>
      </c>
      <c r="K112" s="1">
        <f>IFERROR(__xludf.DUMMYFUNCTION("""COMPUTED_VALUE"""),9932.13)</f>
        <v>9932.13</v>
      </c>
      <c r="M112" s="2">
        <f>IFERROR(__xludf.DUMMYFUNCTION("""COMPUTED_VALUE"""),45453.66666666667)</f>
        <v>45453.66667</v>
      </c>
      <c r="N112" s="1">
        <f>IFERROR(__xludf.DUMMYFUNCTION("""COMPUTED_VALUE"""),0.0)</f>
        <v>0</v>
      </c>
    </row>
    <row r="113">
      <c r="A113" s="2">
        <f>IFERROR(__xludf.DUMMYFUNCTION("""COMPUTED_VALUE"""),45454.66666666667)</f>
        <v>45454.66667</v>
      </c>
      <c r="B113" s="1">
        <f>IFERROR(__xludf.DUMMYFUNCTION("""COMPUTED_VALUE"""),9896.26)</f>
        <v>9896.26</v>
      </c>
      <c r="D113" s="2">
        <f>IFERROR(__xludf.DUMMYFUNCTION("""COMPUTED_VALUE"""),45454.66666666667)</f>
        <v>45454.66667</v>
      </c>
      <c r="E113" s="1">
        <f>IFERROR(__xludf.DUMMYFUNCTION("""COMPUTED_VALUE"""),9953.93)</f>
        <v>9953.93</v>
      </c>
      <c r="G113" s="2">
        <f>IFERROR(__xludf.DUMMYFUNCTION("""COMPUTED_VALUE"""),45454.66666666667)</f>
        <v>45454.66667</v>
      </c>
      <c r="H113" s="1">
        <f>IFERROR(__xludf.DUMMYFUNCTION("""COMPUTED_VALUE"""),9848.94)</f>
        <v>9848.94</v>
      </c>
      <c r="J113" s="2">
        <f>IFERROR(__xludf.DUMMYFUNCTION("""COMPUTED_VALUE"""),45454.66666666667)</f>
        <v>45454.66667</v>
      </c>
      <c r="K113" s="1">
        <f>IFERROR(__xludf.DUMMYFUNCTION("""COMPUTED_VALUE"""),9951.61)</f>
        <v>9951.61</v>
      </c>
      <c r="M113" s="2">
        <f>IFERROR(__xludf.DUMMYFUNCTION("""COMPUTED_VALUE"""),45454.66666666667)</f>
        <v>45454.66667</v>
      </c>
      <c r="N113" s="1">
        <f>IFERROR(__xludf.DUMMYFUNCTION("""COMPUTED_VALUE"""),0.0)</f>
        <v>0</v>
      </c>
    </row>
    <row r="114">
      <c r="A114" s="2">
        <f>IFERROR(__xludf.DUMMYFUNCTION("""COMPUTED_VALUE"""),45455.66666666667)</f>
        <v>45455.66667</v>
      </c>
      <c r="B114" s="1">
        <f>IFERROR(__xludf.DUMMYFUNCTION("""COMPUTED_VALUE"""),10049.03)</f>
        <v>10049.03</v>
      </c>
      <c r="D114" s="2">
        <f>IFERROR(__xludf.DUMMYFUNCTION("""COMPUTED_VALUE"""),45455.66666666667)</f>
        <v>45455.66667</v>
      </c>
      <c r="E114" s="1">
        <f>IFERROR(__xludf.DUMMYFUNCTION("""COMPUTED_VALUE"""),10089.41)</f>
        <v>10089.41</v>
      </c>
      <c r="G114" s="2">
        <f>IFERROR(__xludf.DUMMYFUNCTION("""COMPUTED_VALUE"""),45455.66666666667)</f>
        <v>45455.66667</v>
      </c>
      <c r="H114" s="1">
        <f>IFERROR(__xludf.DUMMYFUNCTION("""COMPUTED_VALUE"""),10021.64)</f>
        <v>10021.64</v>
      </c>
      <c r="J114" s="2">
        <f>IFERROR(__xludf.DUMMYFUNCTION("""COMPUTED_VALUE"""),45455.66666666667)</f>
        <v>45455.66667</v>
      </c>
      <c r="K114" s="1">
        <f>IFERROR(__xludf.DUMMYFUNCTION("""COMPUTED_VALUE"""),10054.66)</f>
        <v>10054.66</v>
      </c>
      <c r="M114" s="2">
        <f>IFERROR(__xludf.DUMMYFUNCTION("""COMPUTED_VALUE"""),45455.66666666667)</f>
        <v>45455.66667</v>
      </c>
      <c r="N114" s="1">
        <f>IFERROR(__xludf.DUMMYFUNCTION("""COMPUTED_VALUE"""),0.0)</f>
        <v>0</v>
      </c>
    </row>
    <row r="115">
      <c r="A115" s="2">
        <f>IFERROR(__xludf.DUMMYFUNCTION("""COMPUTED_VALUE"""),45456.66666666667)</f>
        <v>45456.66667</v>
      </c>
      <c r="B115" s="1">
        <f>IFERROR(__xludf.DUMMYFUNCTION("""COMPUTED_VALUE"""),10048.36)</f>
        <v>10048.36</v>
      </c>
      <c r="D115" s="2">
        <f>IFERROR(__xludf.DUMMYFUNCTION("""COMPUTED_VALUE"""),45456.66666666667)</f>
        <v>45456.66667</v>
      </c>
      <c r="E115" s="1">
        <f>IFERROR(__xludf.DUMMYFUNCTION("""COMPUTED_VALUE"""),10063.34)</f>
        <v>10063.34</v>
      </c>
      <c r="G115" s="2">
        <f>IFERROR(__xludf.DUMMYFUNCTION("""COMPUTED_VALUE"""),45456.66666666667)</f>
        <v>45456.66667</v>
      </c>
      <c r="H115" s="1">
        <f>IFERROR(__xludf.DUMMYFUNCTION("""COMPUTED_VALUE"""),9962.44)</f>
        <v>9962.44</v>
      </c>
      <c r="J115" s="2">
        <f>IFERROR(__xludf.DUMMYFUNCTION("""COMPUTED_VALUE"""),45456.66666666667)</f>
        <v>45456.66667</v>
      </c>
      <c r="K115" s="1">
        <f>IFERROR(__xludf.DUMMYFUNCTION("""COMPUTED_VALUE"""),10019.61)</f>
        <v>10019.61</v>
      </c>
      <c r="M115" s="2">
        <f>IFERROR(__xludf.DUMMYFUNCTION("""COMPUTED_VALUE"""),45456.66666666667)</f>
        <v>45456.66667</v>
      </c>
      <c r="N115" s="1">
        <f>IFERROR(__xludf.DUMMYFUNCTION("""COMPUTED_VALUE"""),0.0)</f>
        <v>0</v>
      </c>
    </row>
    <row r="116">
      <c r="A116" s="2">
        <f>IFERROR(__xludf.DUMMYFUNCTION("""COMPUTED_VALUE"""),45457.66666666667)</f>
        <v>45457.66667</v>
      </c>
      <c r="B116" s="1">
        <f>IFERROR(__xludf.DUMMYFUNCTION("""COMPUTED_VALUE"""),9969.15)</f>
        <v>9969.15</v>
      </c>
      <c r="D116" s="2">
        <f>IFERROR(__xludf.DUMMYFUNCTION("""COMPUTED_VALUE"""),45457.66666666667)</f>
        <v>45457.66667</v>
      </c>
      <c r="E116" s="1">
        <f>IFERROR(__xludf.DUMMYFUNCTION("""COMPUTED_VALUE"""),9977.32)</f>
        <v>9977.32</v>
      </c>
      <c r="G116" s="2">
        <f>IFERROR(__xludf.DUMMYFUNCTION("""COMPUTED_VALUE"""),45457.66666666667)</f>
        <v>45457.66667</v>
      </c>
      <c r="H116" s="1">
        <f>IFERROR(__xludf.DUMMYFUNCTION("""COMPUTED_VALUE"""),9900.41)</f>
        <v>9900.41</v>
      </c>
      <c r="J116" s="2">
        <f>IFERROR(__xludf.DUMMYFUNCTION("""COMPUTED_VALUE"""),45457.66666666667)</f>
        <v>45457.66667</v>
      </c>
      <c r="K116" s="1">
        <f>IFERROR(__xludf.DUMMYFUNCTION("""COMPUTED_VALUE"""),9976.66)</f>
        <v>9976.66</v>
      </c>
      <c r="M116" s="2">
        <f>IFERROR(__xludf.DUMMYFUNCTION("""COMPUTED_VALUE"""),45457.66666666667)</f>
        <v>45457.66667</v>
      </c>
      <c r="N116" s="1">
        <f>IFERROR(__xludf.DUMMYFUNCTION("""COMPUTED_VALUE"""),0.0)</f>
        <v>0</v>
      </c>
    </row>
    <row r="117">
      <c r="A117" s="2">
        <f>IFERROR(__xludf.DUMMYFUNCTION("""COMPUTED_VALUE"""),45460.66666666667)</f>
        <v>45460.66667</v>
      </c>
      <c r="B117" s="1">
        <f>IFERROR(__xludf.DUMMYFUNCTION("""COMPUTED_VALUE"""),9947.85)</f>
        <v>9947.85</v>
      </c>
      <c r="D117" s="2">
        <f>IFERROR(__xludf.DUMMYFUNCTION("""COMPUTED_VALUE"""),45460.66666666667)</f>
        <v>45460.66667</v>
      </c>
      <c r="E117" s="1">
        <f>IFERROR(__xludf.DUMMYFUNCTION("""COMPUTED_VALUE"""),10083.62)</f>
        <v>10083.62</v>
      </c>
      <c r="G117" s="2">
        <f>IFERROR(__xludf.DUMMYFUNCTION("""COMPUTED_VALUE"""),45460.66666666667)</f>
        <v>45460.66667</v>
      </c>
      <c r="H117" s="1">
        <f>IFERROR(__xludf.DUMMYFUNCTION("""COMPUTED_VALUE"""),9933.44)</f>
        <v>9933.44</v>
      </c>
      <c r="J117" s="2">
        <f>IFERROR(__xludf.DUMMYFUNCTION("""COMPUTED_VALUE"""),45460.66666666667)</f>
        <v>45460.66667</v>
      </c>
      <c r="K117" s="1">
        <f>IFERROR(__xludf.DUMMYFUNCTION("""COMPUTED_VALUE"""),10062.14)</f>
        <v>10062.14</v>
      </c>
      <c r="M117" s="2">
        <f>IFERROR(__xludf.DUMMYFUNCTION("""COMPUTED_VALUE"""),45460.66666666667)</f>
        <v>45460.66667</v>
      </c>
      <c r="N117" s="1">
        <f>IFERROR(__xludf.DUMMYFUNCTION("""COMPUTED_VALUE"""),0.0)</f>
        <v>0</v>
      </c>
    </row>
    <row r="118">
      <c r="A118" s="2">
        <f>IFERROR(__xludf.DUMMYFUNCTION("""COMPUTED_VALUE"""),45461.66666666667)</f>
        <v>45461.66667</v>
      </c>
      <c r="B118" s="1">
        <f>IFERROR(__xludf.DUMMYFUNCTION("""COMPUTED_VALUE"""),10057.29)</f>
        <v>10057.29</v>
      </c>
      <c r="D118" s="2">
        <f>IFERROR(__xludf.DUMMYFUNCTION("""COMPUTED_VALUE"""),45461.66666666667)</f>
        <v>45461.66667</v>
      </c>
      <c r="E118" s="1">
        <f>IFERROR(__xludf.DUMMYFUNCTION("""COMPUTED_VALUE"""),10091.76)</f>
        <v>10091.76</v>
      </c>
      <c r="G118" s="2">
        <f>IFERROR(__xludf.DUMMYFUNCTION("""COMPUTED_VALUE"""),45461.66666666667)</f>
        <v>45461.66667</v>
      </c>
      <c r="H118" s="1">
        <f>IFERROR(__xludf.DUMMYFUNCTION("""COMPUTED_VALUE"""),10054.76)</f>
        <v>10054.76</v>
      </c>
      <c r="J118" s="2">
        <f>IFERROR(__xludf.DUMMYFUNCTION("""COMPUTED_VALUE"""),45461.66666666667)</f>
        <v>45461.66667</v>
      </c>
      <c r="K118" s="1">
        <f>IFERROR(__xludf.DUMMYFUNCTION("""COMPUTED_VALUE"""),10077.63)</f>
        <v>10077.63</v>
      </c>
      <c r="M118" s="2">
        <f>IFERROR(__xludf.DUMMYFUNCTION("""COMPUTED_VALUE"""),45461.66666666667)</f>
        <v>45461.66667</v>
      </c>
      <c r="N118" s="1">
        <f>IFERROR(__xludf.DUMMYFUNCTION("""COMPUTED_VALUE"""),0.0)</f>
        <v>0</v>
      </c>
    </row>
    <row r="119">
      <c r="A119" s="2">
        <f>IFERROR(__xludf.DUMMYFUNCTION("""COMPUTED_VALUE"""),45463.66666666667)</f>
        <v>45463.66667</v>
      </c>
      <c r="B119" s="1">
        <f>IFERROR(__xludf.DUMMYFUNCTION("""COMPUTED_VALUE"""),10075.95)</f>
        <v>10075.95</v>
      </c>
      <c r="D119" s="2">
        <f>IFERROR(__xludf.DUMMYFUNCTION("""COMPUTED_VALUE"""),45463.66666666667)</f>
        <v>45463.66667</v>
      </c>
      <c r="E119" s="1">
        <f>IFERROR(__xludf.DUMMYFUNCTION("""COMPUTED_VALUE"""),10100.37)</f>
        <v>10100.37</v>
      </c>
      <c r="G119" s="2">
        <f>IFERROR(__xludf.DUMMYFUNCTION("""COMPUTED_VALUE"""),45463.66666666667)</f>
        <v>45463.66667</v>
      </c>
      <c r="H119" s="1">
        <f>IFERROR(__xludf.DUMMYFUNCTION("""COMPUTED_VALUE"""),10019.01)</f>
        <v>10019.01</v>
      </c>
      <c r="J119" s="2">
        <f>IFERROR(__xludf.DUMMYFUNCTION("""COMPUTED_VALUE"""),45463.66666666667)</f>
        <v>45463.66667</v>
      </c>
      <c r="K119" s="1">
        <f>IFERROR(__xludf.DUMMYFUNCTION("""COMPUTED_VALUE"""),10045.87)</f>
        <v>10045.87</v>
      </c>
      <c r="M119" s="2">
        <f>IFERROR(__xludf.DUMMYFUNCTION("""COMPUTED_VALUE"""),45463.66666666667)</f>
        <v>45463.66667</v>
      </c>
      <c r="N119" s="1">
        <f>IFERROR(__xludf.DUMMYFUNCTION("""COMPUTED_VALUE"""),0.0)</f>
        <v>0</v>
      </c>
    </row>
    <row r="120">
      <c r="A120" s="2">
        <f>IFERROR(__xludf.DUMMYFUNCTION("""COMPUTED_VALUE"""),45464.66666666667)</f>
        <v>45464.66667</v>
      </c>
      <c r="B120" s="1">
        <f>IFERROR(__xludf.DUMMYFUNCTION("""COMPUTED_VALUE"""),10060.31)</f>
        <v>10060.31</v>
      </c>
      <c r="D120" s="2">
        <f>IFERROR(__xludf.DUMMYFUNCTION("""COMPUTED_VALUE"""),45464.66666666667)</f>
        <v>45464.66667</v>
      </c>
      <c r="E120" s="1">
        <f>IFERROR(__xludf.DUMMYFUNCTION("""COMPUTED_VALUE"""),10064.35)</f>
        <v>10064.35</v>
      </c>
      <c r="G120" s="2">
        <f>IFERROR(__xludf.DUMMYFUNCTION("""COMPUTED_VALUE"""),45464.66666666667)</f>
        <v>45464.66667</v>
      </c>
      <c r="H120" s="1">
        <f>IFERROR(__xludf.DUMMYFUNCTION("""COMPUTED_VALUE"""),9978.81)</f>
        <v>9978.81</v>
      </c>
      <c r="J120" s="2">
        <f>IFERROR(__xludf.DUMMYFUNCTION("""COMPUTED_VALUE"""),45464.66666666667)</f>
        <v>45464.66667</v>
      </c>
      <c r="K120" s="1">
        <f>IFERROR(__xludf.DUMMYFUNCTION("""COMPUTED_VALUE"""),10060.2)</f>
        <v>10060.2</v>
      </c>
      <c r="M120" s="2">
        <f>IFERROR(__xludf.DUMMYFUNCTION("""COMPUTED_VALUE"""),45464.66666666667)</f>
        <v>45464.66667</v>
      </c>
      <c r="N120" s="1">
        <f>IFERROR(__xludf.DUMMYFUNCTION("""COMPUTED_VALUE"""),0.0)</f>
        <v>0</v>
      </c>
    </row>
    <row r="121">
      <c r="A121" s="2">
        <f>IFERROR(__xludf.DUMMYFUNCTION("""COMPUTED_VALUE"""),45467.66666666667)</f>
        <v>45467.66667</v>
      </c>
      <c r="B121" s="1">
        <f>IFERROR(__xludf.DUMMYFUNCTION("""COMPUTED_VALUE"""),10062.45)</f>
        <v>10062.45</v>
      </c>
      <c r="D121" s="2">
        <f>IFERROR(__xludf.DUMMYFUNCTION("""COMPUTED_VALUE"""),45467.66666666667)</f>
        <v>45467.66667</v>
      </c>
      <c r="E121" s="1">
        <f>IFERROR(__xludf.DUMMYFUNCTION("""COMPUTED_VALUE"""),10108.56)</f>
        <v>10108.56</v>
      </c>
      <c r="G121" s="2">
        <f>IFERROR(__xludf.DUMMYFUNCTION("""COMPUTED_VALUE"""),45467.66666666667)</f>
        <v>45467.66667</v>
      </c>
      <c r="H121" s="1">
        <f>IFERROR(__xludf.DUMMYFUNCTION("""COMPUTED_VALUE"""),10048.27)</f>
        <v>10048.27</v>
      </c>
      <c r="J121" s="2">
        <f>IFERROR(__xludf.DUMMYFUNCTION("""COMPUTED_VALUE"""),45467.66666666667)</f>
        <v>45467.66667</v>
      </c>
      <c r="K121" s="1">
        <f>IFERROR(__xludf.DUMMYFUNCTION("""COMPUTED_VALUE"""),10054.58)</f>
        <v>10054.58</v>
      </c>
      <c r="M121" s="2">
        <f>IFERROR(__xludf.DUMMYFUNCTION("""COMPUTED_VALUE"""),45467.66666666667)</f>
        <v>45467.66667</v>
      </c>
      <c r="N121" s="1">
        <f>IFERROR(__xludf.DUMMYFUNCTION("""COMPUTED_VALUE"""),0.0)</f>
        <v>0</v>
      </c>
    </row>
    <row r="122">
      <c r="A122" s="2">
        <f>IFERROR(__xludf.DUMMYFUNCTION("""COMPUTED_VALUE"""),45468.66666666667)</f>
        <v>45468.66667</v>
      </c>
      <c r="B122" s="1">
        <f>IFERROR(__xludf.DUMMYFUNCTION("""COMPUTED_VALUE"""),10066.2)</f>
        <v>10066.2</v>
      </c>
      <c r="D122" s="2">
        <f>IFERROR(__xludf.DUMMYFUNCTION("""COMPUTED_VALUE"""),45468.66666666667)</f>
        <v>45468.66667</v>
      </c>
      <c r="E122" s="1">
        <f>IFERROR(__xludf.DUMMYFUNCTION("""COMPUTED_VALUE"""),10072.09)</f>
        <v>10072.09</v>
      </c>
      <c r="G122" s="2">
        <f>IFERROR(__xludf.DUMMYFUNCTION("""COMPUTED_VALUE"""),45468.66666666667)</f>
        <v>45468.66667</v>
      </c>
      <c r="H122" s="1">
        <f>IFERROR(__xludf.DUMMYFUNCTION("""COMPUTED_VALUE"""),10023.62)</f>
        <v>10023.62</v>
      </c>
      <c r="J122" s="2">
        <f>IFERROR(__xludf.DUMMYFUNCTION("""COMPUTED_VALUE"""),45468.66666666667)</f>
        <v>45468.66667</v>
      </c>
      <c r="K122" s="1">
        <f>IFERROR(__xludf.DUMMYFUNCTION("""COMPUTED_VALUE"""),10069.1)</f>
        <v>10069.1</v>
      </c>
      <c r="M122" s="2">
        <f>IFERROR(__xludf.DUMMYFUNCTION("""COMPUTED_VALUE"""),45468.66666666667)</f>
        <v>45468.66667</v>
      </c>
      <c r="N122" s="1">
        <f>IFERROR(__xludf.DUMMYFUNCTION("""COMPUTED_VALUE"""),0.0)</f>
        <v>0</v>
      </c>
    </row>
    <row r="123">
      <c r="A123" s="2">
        <f>IFERROR(__xludf.DUMMYFUNCTION("""COMPUTED_VALUE"""),45469.66666666667)</f>
        <v>45469.66667</v>
      </c>
      <c r="B123" s="1">
        <f>IFERROR(__xludf.DUMMYFUNCTION("""COMPUTED_VALUE"""),10030.72)</f>
        <v>10030.72</v>
      </c>
      <c r="D123" s="2">
        <f>IFERROR(__xludf.DUMMYFUNCTION("""COMPUTED_VALUE"""),45469.66666666667)</f>
        <v>45469.66667</v>
      </c>
      <c r="E123" s="1">
        <f>IFERROR(__xludf.DUMMYFUNCTION("""COMPUTED_VALUE"""),10031.9)</f>
        <v>10031.9</v>
      </c>
      <c r="G123" s="2">
        <f>IFERROR(__xludf.DUMMYFUNCTION("""COMPUTED_VALUE"""),45469.66666666667)</f>
        <v>45469.66667</v>
      </c>
      <c r="H123" s="1">
        <f>IFERROR(__xludf.DUMMYFUNCTION("""COMPUTED_VALUE"""),9984.74)</f>
        <v>9984.74</v>
      </c>
      <c r="J123" s="2">
        <f>IFERROR(__xludf.DUMMYFUNCTION("""COMPUTED_VALUE"""),45469.66666666667)</f>
        <v>45469.66667</v>
      </c>
      <c r="K123" s="1">
        <f>IFERROR(__xludf.DUMMYFUNCTION("""COMPUTED_VALUE"""),10005.76)</f>
        <v>10005.76</v>
      </c>
      <c r="M123" s="2">
        <f>IFERROR(__xludf.DUMMYFUNCTION("""COMPUTED_VALUE"""),45469.66666666667)</f>
        <v>45469.66667</v>
      </c>
      <c r="N123" s="1">
        <f>IFERROR(__xludf.DUMMYFUNCTION("""COMPUTED_VALUE"""),0.0)</f>
        <v>0</v>
      </c>
    </row>
    <row r="124">
      <c r="A124" s="2">
        <f>IFERROR(__xludf.DUMMYFUNCTION("""COMPUTED_VALUE"""),45470.66666666667)</f>
        <v>45470.66667</v>
      </c>
      <c r="B124" s="1">
        <f>IFERROR(__xludf.DUMMYFUNCTION("""COMPUTED_VALUE"""),10009.86)</f>
        <v>10009.86</v>
      </c>
      <c r="D124" s="2">
        <f>IFERROR(__xludf.DUMMYFUNCTION("""COMPUTED_VALUE"""),45470.66666666667)</f>
        <v>45470.66667</v>
      </c>
      <c r="E124" s="1">
        <f>IFERROR(__xludf.DUMMYFUNCTION("""COMPUTED_VALUE"""),10033.14)</f>
        <v>10033.14</v>
      </c>
      <c r="G124" s="2">
        <f>IFERROR(__xludf.DUMMYFUNCTION("""COMPUTED_VALUE"""),45470.66666666667)</f>
        <v>45470.66667</v>
      </c>
      <c r="H124" s="1">
        <f>IFERROR(__xludf.DUMMYFUNCTION("""COMPUTED_VALUE"""),9997.62)</f>
        <v>9997.62</v>
      </c>
      <c r="J124" s="2">
        <f>IFERROR(__xludf.DUMMYFUNCTION("""COMPUTED_VALUE"""),45470.66666666667)</f>
        <v>45470.66667</v>
      </c>
      <c r="K124" s="1">
        <f>IFERROR(__xludf.DUMMYFUNCTION("""COMPUTED_VALUE"""),10033.03)</f>
        <v>10033.03</v>
      </c>
      <c r="M124" s="2">
        <f>IFERROR(__xludf.DUMMYFUNCTION("""COMPUTED_VALUE"""),45470.66666666667)</f>
        <v>45470.66667</v>
      </c>
      <c r="N124" s="1">
        <f>IFERROR(__xludf.DUMMYFUNCTION("""COMPUTED_VALUE"""),0.0)</f>
        <v>0</v>
      </c>
    </row>
    <row r="125">
      <c r="A125" s="2">
        <f>IFERROR(__xludf.DUMMYFUNCTION("""COMPUTED_VALUE"""),45471.66666666667)</f>
        <v>45471.66667</v>
      </c>
      <c r="B125" s="1">
        <f>IFERROR(__xludf.DUMMYFUNCTION("""COMPUTED_VALUE"""),10056.84)</f>
        <v>10056.84</v>
      </c>
      <c r="D125" s="2">
        <f>IFERROR(__xludf.DUMMYFUNCTION("""COMPUTED_VALUE"""),45471.66666666667)</f>
        <v>45471.66667</v>
      </c>
      <c r="E125" s="1">
        <f>IFERROR(__xludf.DUMMYFUNCTION("""COMPUTED_VALUE"""),10104.37)</f>
        <v>10104.37</v>
      </c>
      <c r="G125" s="2">
        <f>IFERROR(__xludf.DUMMYFUNCTION("""COMPUTED_VALUE"""),45471.66666666667)</f>
        <v>45471.66667</v>
      </c>
      <c r="H125" s="1">
        <f>IFERROR(__xludf.DUMMYFUNCTION("""COMPUTED_VALUE"""),9978.37)</f>
        <v>9978.37</v>
      </c>
      <c r="J125" s="2">
        <f>IFERROR(__xludf.DUMMYFUNCTION("""COMPUTED_VALUE"""),45471.66666666667)</f>
        <v>45471.66667</v>
      </c>
      <c r="K125" s="1">
        <f>IFERROR(__xludf.DUMMYFUNCTION("""COMPUTED_VALUE"""),10015.04)</f>
        <v>10015.04</v>
      </c>
      <c r="M125" s="2">
        <f>IFERROR(__xludf.DUMMYFUNCTION("""COMPUTED_VALUE"""),45471.66666666667)</f>
        <v>45471.66667</v>
      </c>
      <c r="N125" s="1">
        <f>IFERROR(__xludf.DUMMYFUNCTION("""COMPUTED_VALUE"""),0.0)</f>
        <v>0</v>
      </c>
    </row>
    <row r="126">
      <c r="A126" s="2">
        <f>IFERROR(__xludf.DUMMYFUNCTION("""COMPUTED_VALUE"""),45474.66666666667)</f>
        <v>45474.66667</v>
      </c>
      <c r="B126" s="1">
        <f>IFERROR(__xludf.DUMMYFUNCTION("""COMPUTED_VALUE"""),10041.14)</f>
        <v>10041.14</v>
      </c>
      <c r="D126" s="2">
        <f>IFERROR(__xludf.DUMMYFUNCTION("""COMPUTED_VALUE"""),45474.66666666667)</f>
        <v>45474.66667</v>
      </c>
      <c r="E126" s="1">
        <f>IFERROR(__xludf.DUMMYFUNCTION("""COMPUTED_VALUE"""),10041.14)</f>
        <v>10041.14</v>
      </c>
      <c r="G126" s="2">
        <f>IFERROR(__xludf.DUMMYFUNCTION("""COMPUTED_VALUE"""),45474.66666666667)</f>
        <v>45474.66667</v>
      </c>
      <c r="H126" s="1">
        <f>IFERROR(__xludf.DUMMYFUNCTION("""COMPUTED_VALUE"""),9924.02)</f>
        <v>9924.02</v>
      </c>
      <c r="J126" s="2">
        <f>IFERROR(__xludf.DUMMYFUNCTION("""COMPUTED_VALUE"""),45474.66666666667)</f>
        <v>45474.66667</v>
      </c>
      <c r="K126" s="1">
        <f>IFERROR(__xludf.DUMMYFUNCTION("""COMPUTED_VALUE"""),9954.02)</f>
        <v>9954.02</v>
      </c>
      <c r="M126" s="2">
        <f>IFERROR(__xludf.DUMMYFUNCTION("""COMPUTED_VALUE"""),45474.66666666667)</f>
        <v>45474.66667</v>
      </c>
      <c r="N126" s="1">
        <f>IFERROR(__xludf.DUMMYFUNCTION("""COMPUTED_VALUE"""),0.0)</f>
        <v>0</v>
      </c>
    </row>
    <row r="127">
      <c r="A127" s="2">
        <f>IFERROR(__xludf.DUMMYFUNCTION("""COMPUTED_VALUE"""),45475.66666666667)</f>
        <v>45475.66667</v>
      </c>
      <c r="B127" s="1">
        <f>IFERROR(__xludf.DUMMYFUNCTION("""COMPUTED_VALUE"""),9946.17)</f>
        <v>9946.17</v>
      </c>
      <c r="D127" s="2">
        <f>IFERROR(__xludf.DUMMYFUNCTION("""COMPUTED_VALUE"""),45475.66666666667)</f>
        <v>45475.66667</v>
      </c>
      <c r="E127" s="1">
        <f>IFERROR(__xludf.DUMMYFUNCTION("""COMPUTED_VALUE"""),10000.87)</f>
        <v>10000.87</v>
      </c>
      <c r="G127" s="2">
        <f>IFERROR(__xludf.DUMMYFUNCTION("""COMPUTED_VALUE"""),45475.66666666667)</f>
        <v>45475.66667</v>
      </c>
      <c r="H127" s="1">
        <f>IFERROR(__xludf.DUMMYFUNCTION("""COMPUTED_VALUE"""),9941.32)</f>
        <v>9941.32</v>
      </c>
      <c r="J127" s="2">
        <f>IFERROR(__xludf.DUMMYFUNCTION("""COMPUTED_VALUE"""),45475.66666666667)</f>
        <v>45475.66667</v>
      </c>
      <c r="K127" s="1">
        <f>IFERROR(__xludf.DUMMYFUNCTION("""COMPUTED_VALUE"""),9996.69)</f>
        <v>9996.69</v>
      </c>
      <c r="M127" s="2">
        <f>IFERROR(__xludf.DUMMYFUNCTION("""COMPUTED_VALUE"""),45475.66666666667)</f>
        <v>45475.66667</v>
      </c>
      <c r="N127" s="1">
        <f>IFERROR(__xludf.DUMMYFUNCTION("""COMPUTED_VALUE"""),0.0)</f>
        <v>0</v>
      </c>
    </row>
    <row r="128">
      <c r="A128" s="2">
        <f>IFERROR(__xludf.DUMMYFUNCTION("""COMPUTED_VALUE"""),45476.54166666667)</f>
        <v>45476.54167</v>
      </c>
      <c r="B128" s="1">
        <f>IFERROR(__xludf.DUMMYFUNCTION("""COMPUTED_VALUE"""),9997.86)</f>
        <v>9997.86</v>
      </c>
      <c r="D128" s="2">
        <f>IFERROR(__xludf.DUMMYFUNCTION("""COMPUTED_VALUE"""),45476.54166666667)</f>
        <v>45476.54167</v>
      </c>
      <c r="E128" s="1">
        <f>IFERROR(__xludf.DUMMYFUNCTION("""COMPUTED_VALUE"""),10032.14)</f>
        <v>10032.14</v>
      </c>
      <c r="G128" s="2">
        <f>IFERROR(__xludf.DUMMYFUNCTION("""COMPUTED_VALUE"""),45476.54166666667)</f>
        <v>45476.54167</v>
      </c>
      <c r="H128" s="1">
        <f>IFERROR(__xludf.DUMMYFUNCTION("""COMPUTED_VALUE"""),9980.6)</f>
        <v>9980.6</v>
      </c>
      <c r="J128" s="2">
        <f>IFERROR(__xludf.DUMMYFUNCTION("""COMPUTED_VALUE"""),45476.54166666667)</f>
        <v>45476.54167</v>
      </c>
      <c r="K128" s="1">
        <f>IFERROR(__xludf.DUMMYFUNCTION("""COMPUTED_VALUE"""),10015.14)</f>
        <v>10015.14</v>
      </c>
      <c r="M128" s="2">
        <f>IFERROR(__xludf.DUMMYFUNCTION("""COMPUTED_VALUE"""),45476.54166666667)</f>
        <v>45476.54167</v>
      </c>
      <c r="N128" s="1">
        <f>IFERROR(__xludf.DUMMYFUNCTION("""COMPUTED_VALUE"""),0.0)</f>
        <v>0</v>
      </c>
    </row>
    <row r="129">
      <c r="A129" s="2">
        <f>IFERROR(__xludf.DUMMYFUNCTION("""COMPUTED_VALUE"""),45478.66666666667)</f>
        <v>45478.66667</v>
      </c>
      <c r="B129" s="1">
        <f>IFERROR(__xludf.DUMMYFUNCTION("""COMPUTED_VALUE"""),10005.33)</f>
        <v>10005.33</v>
      </c>
      <c r="D129" s="2">
        <f>IFERROR(__xludf.DUMMYFUNCTION("""COMPUTED_VALUE"""),45478.66666666667)</f>
        <v>45478.66667</v>
      </c>
      <c r="E129" s="1">
        <f>IFERROR(__xludf.DUMMYFUNCTION("""COMPUTED_VALUE"""),10057.65)</f>
        <v>10057.65</v>
      </c>
      <c r="G129" s="2">
        <f>IFERROR(__xludf.DUMMYFUNCTION("""COMPUTED_VALUE"""),45478.66666666667)</f>
        <v>45478.66667</v>
      </c>
      <c r="H129" s="1">
        <f>IFERROR(__xludf.DUMMYFUNCTION("""COMPUTED_VALUE"""),9972.34)</f>
        <v>9972.34</v>
      </c>
      <c r="J129" s="2">
        <f>IFERROR(__xludf.DUMMYFUNCTION("""COMPUTED_VALUE"""),45478.66666666667)</f>
        <v>45478.66667</v>
      </c>
      <c r="K129" s="1">
        <f>IFERROR(__xludf.DUMMYFUNCTION("""COMPUTED_VALUE"""),10050.9)</f>
        <v>10050.9</v>
      </c>
      <c r="M129" s="2">
        <f>IFERROR(__xludf.DUMMYFUNCTION("""COMPUTED_VALUE"""),45478.66666666667)</f>
        <v>45478.66667</v>
      </c>
      <c r="N129" s="1">
        <f>IFERROR(__xludf.DUMMYFUNCTION("""COMPUTED_VALUE"""),0.0)</f>
        <v>0</v>
      </c>
    </row>
    <row r="130">
      <c r="A130" s="2">
        <f>IFERROR(__xludf.DUMMYFUNCTION("""COMPUTED_VALUE"""),45481.66666666667)</f>
        <v>45481.66667</v>
      </c>
      <c r="B130" s="1">
        <f>IFERROR(__xludf.DUMMYFUNCTION("""COMPUTED_VALUE"""),10060.5)</f>
        <v>10060.5</v>
      </c>
      <c r="D130" s="2">
        <f>IFERROR(__xludf.DUMMYFUNCTION("""COMPUTED_VALUE"""),45481.66666666667)</f>
        <v>45481.66667</v>
      </c>
      <c r="E130" s="1">
        <f>IFERROR(__xludf.DUMMYFUNCTION("""COMPUTED_VALUE"""),10076.4)</f>
        <v>10076.4</v>
      </c>
      <c r="G130" s="2">
        <f>IFERROR(__xludf.DUMMYFUNCTION("""COMPUTED_VALUE"""),45481.66666666667)</f>
        <v>45481.66667</v>
      </c>
      <c r="H130" s="1">
        <f>IFERROR(__xludf.DUMMYFUNCTION("""COMPUTED_VALUE"""),9998.38)</f>
        <v>9998.38</v>
      </c>
      <c r="J130" s="2">
        <f>IFERROR(__xludf.DUMMYFUNCTION("""COMPUTED_VALUE"""),45481.66666666667)</f>
        <v>45481.66667</v>
      </c>
      <c r="K130" s="1">
        <f>IFERROR(__xludf.DUMMYFUNCTION("""COMPUTED_VALUE"""),10027.82)</f>
        <v>10027.82</v>
      </c>
      <c r="M130" s="2">
        <f>IFERROR(__xludf.DUMMYFUNCTION("""COMPUTED_VALUE"""),45481.66666666667)</f>
        <v>45481.66667</v>
      </c>
      <c r="N130" s="1">
        <f>IFERROR(__xludf.DUMMYFUNCTION("""COMPUTED_VALUE"""),0.0)</f>
        <v>0</v>
      </c>
    </row>
    <row r="131">
      <c r="A131" s="2">
        <f>IFERROR(__xludf.DUMMYFUNCTION("""COMPUTED_VALUE"""),45482.66666666667)</f>
        <v>45482.66667</v>
      </c>
      <c r="B131" s="1">
        <f>IFERROR(__xludf.DUMMYFUNCTION("""COMPUTED_VALUE"""),10029.76)</f>
        <v>10029.76</v>
      </c>
      <c r="D131" s="2">
        <f>IFERROR(__xludf.DUMMYFUNCTION("""COMPUTED_VALUE"""),45482.66666666667)</f>
        <v>45482.66667</v>
      </c>
      <c r="E131" s="1">
        <f>IFERROR(__xludf.DUMMYFUNCTION("""COMPUTED_VALUE"""),10036.09)</f>
        <v>10036.09</v>
      </c>
      <c r="G131" s="2">
        <f>IFERROR(__xludf.DUMMYFUNCTION("""COMPUTED_VALUE"""),45482.66666666667)</f>
        <v>45482.66667</v>
      </c>
      <c r="H131" s="1">
        <f>IFERROR(__xludf.DUMMYFUNCTION("""COMPUTED_VALUE"""),9956.94)</f>
        <v>9956.94</v>
      </c>
      <c r="J131" s="2">
        <f>IFERROR(__xludf.DUMMYFUNCTION("""COMPUTED_VALUE"""),45482.66666666667)</f>
        <v>45482.66667</v>
      </c>
      <c r="K131" s="1">
        <f>IFERROR(__xludf.DUMMYFUNCTION("""COMPUTED_VALUE"""),9957.34)</f>
        <v>9957.34</v>
      </c>
      <c r="M131" s="2">
        <f>IFERROR(__xludf.DUMMYFUNCTION("""COMPUTED_VALUE"""),45482.66666666667)</f>
        <v>45482.66667</v>
      </c>
      <c r="N131" s="1">
        <f>IFERROR(__xludf.DUMMYFUNCTION("""COMPUTED_VALUE"""),0.0)</f>
        <v>0</v>
      </c>
    </row>
    <row r="132">
      <c r="A132" s="2">
        <f>IFERROR(__xludf.DUMMYFUNCTION("""COMPUTED_VALUE"""),45483.66666666667)</f>
        <v>45483.66667</v>
      </c>
      <c r="B132" s="1">
        <f>IFERROR(__xludf.DUMMYFUNCTION("""COMPUTED_VALUE"""),9979.15)</f>
        <v>9979.15</v>
      </c>
      <c r="D132" s="2">
        <f>IFERROR(__xludf.DUMMYFUNCTION("""COMPUTED_VALUE"""),45483.66666666667)</f>
        <v>45483.66667</v>
      </c>
      <c r="E132" s="1">
        <f>IFERROR(__xludf.DUMMYFUNCTION("""COMPUTED_VALUE"""),10013.4)</f>
        <v>10013.4</v>
      </c>
      <c r="G132" s="2">
        <f>IFERROR(__xludf.DUMMYFUNCTION("""COMPUTED_VALUE"""),45483.66666666667)</f>
        <v>45483.66667</v>
      </c>
      <c r="H132" s="1">
        <f>IFERROR(__xludf.DUMMYFUNCTION("""COMPUTED_VALUE"""),9920.58)</f>
        <v>9920.58</v>
      </c>
      <c r="J132" s="2">
        <f>IFERROR(__xludf.DUMMYFUNCTION("""COMPUTED_VALUE"""),45483.66666666667)</f>
        <v>45483.66667</v>
      </c>
      <c r="K132" s="1">
        <f>IFERROR(__xludf.DUMMYFUNCTION("""COMPUTED_VALUE"""),10011.38)</f>
        <v>10011.38</v>
      </c>
      <c r="M132" s="2">
        <f>IFERROR(__xludf.DUMMYFUNCTION("""COMPUTED_VALUE"""),45483.66666666667)</f>
        <v>45483.66667</v>
      </c>
      <c r="N132" s="1">
        <f>IFERROR(__xludf.DUMMYFUNCTION("""COMPUTED_VALUE"""),0.0)</f>
        <v>0</v>
      </c>
    </row>
    <row r="133">
      <c r="A133" s="2">
        <f>IFERROR(__xludf.DUMMYFUNCTION("""COMPUTED_VALUE"""),45484.66666666667)</f>
        <v>45484.66667</v>
      </c>
      <c r="B133" s="1">
        <f>IFERROR(__xludf.DUMMYFUNCTION("""COMPUTED_VALUE"""),10057.78)</f>
        <v>10057.78</v>
      </c>
      <c r="D133" s="2">
        <f>IFERROR(__xludf.DUMMYFUNCTION("""COMPUTED_VALUE"""),45484.66666666667)</f>
        <v>45484.66667</v>
      </c>
      <c r="E133" s="1">
        <f>IFERROR(__xludf.DUMMYFUNCTION("""COMPUTED_VALUE"""),10133.32)</f>
        <v>10133.32</v>
      </c>
      <c r="G133" s="2">
        <f>IFERROR(__xludf.DUMMYFUNCTION("""COMPUTED_VALUE"""),45484.66666666667)</f>
        <v>45484.66667</v>
      </c>
      <c r="H133" s="1">
        <f>IFERROR(__xludf.DUMMYFUNCTION("""COMPUTED_VALUE"""),10049.14)</f>
        <v>10049.14</v>
      </c>
      <c r="J133" s="2">
        <f>IFERROR(__xludf.DUMMYFUNCTION("""COMPUTED_VALUE"""),45484.66666666667)</f>
        <v>45484.66667</v>
      </c>
      <c r="K133" s="1">
        <f>IFERROR(__xludf.DUMMYFUNCTION("""COMPUTED_VALUE"""),10079.1)</f>
        <v>10079.1</v>
      </c>
      <c r="M133" s="2">
        <f>IFERROR(__xludf.DUMMYFUNCTION("""COMPUTED_VALUE"""),45484.66666666667)</f>
        <v>45484.66667</v>
      </c>
      <c r="N133" s="1">
        <f>IFERROR(__xludf.DUMMYFUNCTION("""COMPUTED_VALUE"""),0.0)</f>
        <v>0</v>
      </c>
    </row>
    <row r="134">
      <c r="A134" s="2">
        <f>IFERROR(__xludf.DUMMYFUNCTION("""COMPUTED_VALUE"""),45485.66666666667)</f>
        <v>45485.66667</v>
      </c>
      <c r="B134" s="1">
        <f>IFERROR(__xludf.DUMMYFUNCTION("""COMPUTED_VALUE"""),10116.49)</f>
        <v>10116.49</v>
      </c>
      <c r="D134" s="2">
        <f>IFERROR(__xludf.DUMMYFUNCTION("""COMPUTED_VALUE"""),45485.66666666667)</f>
        <v>45485.66667</v>
      </c>
      <c r="E134" s="1">
        <f>IFERROR(__xludf.DUMMYFUNCTION("""COMPUTED_VALUE"""),10238.64)</f>
        <v>10238.64</v>
      </c>
      <c r="G134" s="2">
        <f>IFERROR(__xludf.DUMMYFUNCTION("""COMPUTED_VALUE"""),45485.66666666667)</f>
        <v>45485.66667</v>
      </c>
      <c r="H134" s="1">
        <f>IFERROR(__xludf.DUMMYFUNCTION("""COMPUTED_VALUE"""),10108.49)</f>
        <v>10108.49</v>
      </c>
      <c r="J134" s="2">
        <f>IFERROR(__xludf.DUMMYFUNCTION("""COMPUTED_VALUE"""),45485.66666666667)</f>
        <v>45485.66667</v>
      </c>
      <c r="K134" s="1">
        <f>IFERROR(__xludf.DUMMYFUNCTION("""COMPUTED_VALUE"""),10172.66)</f>
        <v>10172.66</v>
      </c>
      <c r="M134" s="2">
        <f>IFERROR(__xludf.DUMMYFUNCTION("""COMPUTED_VALUE"""),45485.66666666667)</f>
        <v>45485.66667</v>
      </c>
      <c r="N134" s="1">
        <f>IFERROR(__xludf.DUMMYFUNCTION("""COMPUTED_VALUE"""),0.0)</f>
        <v>0</v>
      </c>
    </row>
    <row r="135">
      <c r="A135" s="2">
        <f>IFERROR(__xludf.DUMMYFUNCTION("""COMPUTED_VALUE"""),45488.66666666667)</f>
        <v>45488.66667</v>
      </c>
      <c r="B135" s="1">
        <f>IFERROR(__xludf.DUMMYFUNCTION("""COMPUTED_VALUE"""),10189.15)</f>
        <v>10189.15</v>
      </c>
      <c r="D135" s="2">
        <f>IFERROR(__xludf.DUMMYFUNCTION("""COMPUTED_VALUE"""),45488.66666666667)</f>
        <v>45488.66667</v>
      </c>
      <c r="E135" s="1">
        <f>IFERROR(__xludf.DUMMYFUNCTION("""COMPUTED_VALUE"""),10253.83)</f>
        <v>10253.83</v>
      </c>
      <c r="G135" s="2">
        <f>IFERROR(__xludf.DUMMYFUNCTION("""COMPUTED_VALUE"""),45488.66666666667)</f>
        <v>45488.66667</v>
      </c>
      <c r="H135" s="1">
        <f>IFERROR(__xludf.DUMMYFUNCTION("""COMPUTED_VALUE"""),10143.19)</f>
        <v>10143.19</v>
      </c>
      <c r="J135" s="2">
        <f>IFERROR(__xludf.DUMMYFUNCTION("""COMPUTED_VALUE"""),45488.66666666667)</f>
        <v>45488.66667</v>
      </c>
      <c r="K135" s="1">
        <f>IFERROR(__xludf.DUMMYFUNCTION("""COMPUTED_VALUE"""),10195.76)</f>
        <v>10195.76</v>
      </c>
      <c r="M135" s="2">
        <f>IFERROR(__xludf.DUMMYFUNCTION("""COMPUTED_VALUE"""),45488.66666666667)</f>
        <v>45488.66667</v>
      </c>
      <c r="N135" s="1">
        <f>IFERROR(__xludf.DUMMYFUNCTION("""COMPUTED_VALUE"""),0.0)</f>
        <v>0</v>
      </c>
    </row>
    <row r="136">
      <c r="A136" s="2">
        <f>IFERROR(__xludf.DUMMYFUNCTION("""COMPUTED_VALUE"""),45489.66666666667)</f>
        <v>45489.66667</v>
      </c>
      <c r="B136" s="1">
        <f>IFERROR(__xludf.DUMMYFUNCTION("""COMPUTED_VALUE"""),10239.12)</f>
        <v>10239.12</v>
      </c>
      <c r="D136" s="2">
        <f>IFERROR(__xludf.DUMMYFUNCTION("""COMPUTED_VALUE"""),45489.66666666667)</f>
        <v>45489.66667</v>
      </c>
      <c r="E136" s="1">
        <f>IFERROR(__xludf.DUMMYFUNCTION("""COMPUTED_VALUE"""),10359.71)</f>
        <v>10359.71</v>
      </c>
      <c r="G136" s="2">
        <f>IFERROR(__xludf.DUMMYFUNCTION("""COMPUTED_VALUE"""),45489.66666666667)</f>
        <v>45489.66667</v>
      </c>
      <c r="H136" s="1">
        <f>IFERROR(__xludf.DUMMYFUNCTION("""COMPUTED_VALUE"""),10229.88)</f>
        <v>10229.88</v>
      </c>
      <c r="J136" s="2">
        <f>IFERROR(__xludf.DUMMYFUNCTION("""COMPUTED_VALUE"""),45489.66666666667)</f>
        <v>45489.66667</v>
      </c>
      <c r="K136" s="1">
        <f>IFERROR(__xludf.DUMMYFUNCTION("""COMPUTED_VALUE"""),10356.39)</f>
        <v>10356.39</v>
      </c>
      <c r="M136" s="2">
        <f>IFERROR(__xludf.DUMMYFUNCTION("""COMPUTED_VALUE"""),45489.66666666667)</f>
        <v>45489.66667</v>
      </c>
      <c r="N136" s="1">
        <f>IFERROR(__xludf.DUMMYFUNCTION("""COMPUTED_VALUE"""),0.0)</f>
        <v>0</v>
      </c>
    </row>
    <row r="137">
      <c r="A137" s="2">
        <f>IFERROR(__xludf.DUMMYFUNCTION("""COMPUTED_VALUE"""),45490.66666666667)</f>
        <v>45490.66667</v>
      </c>
      <c r="B137" s="1">
        <f>IFERROR(__xludf.DUMMYFUNCTION("""COMPUTED_VALUE"""),10260.39)</f>
        <v>10260.39</v>
      </c>
      <c r="D137" s="2">
        <f>IFERROR(__xludf.DUMMYFUNCTION("""COMPUTED_VALUE"""),45490.66666666667)</f>
        <v>45490.66667</v>
      </c>
      <c r="E137" s="1">
        <f>IFERROR(__xludf.DUMMYFUNCTION("""COMPUTED_VALUE"""),10274.43)</f>
        <v>10274.43</v>
      </c>
      <c r="G137" s="2">
        <f>IFERROR(__xludf.DUMMYFUNCTION("""COMPUTED_VALUE"""),45490.66666666667)</f>
        <v>45490.66667</v>
      </c>
      <c r="H137" s="1">
        <f>IFERROR(__xludf.DUMMYFUNCTION("""COMPUTED_VALUE"""),10106.1)</f>
        <v>10106.1</v>
      </c>
      <c r="J137" s="2">
        <f>IFERROR(__xludf.DUMMYFUNCTION("""COMPUTED_VALUE"""),45490.66666666667)</f>
        <v>45490.66667</v>
      </c>
      <c r="K137" s="1">
        <f>IFERROR(__xludf.DUMMYFUNCTION("""COMPUTED_VALUE"""),10106.23)</f>
        <v>10106.23</v>
      </c>
      <c r="M137" s="2">
        <f>IFERROR(__xludf.DUMMYFUNCTION("""COMPUTED_VALUE"""),45490.66666666667)</f>
        <v>45490.66667</v>
      </c>
      <c r="N137" s="1">
        <f>IFERROR(__xludf.DUMMYFUNCTION("""COMPUTED_VALUE"""),0.0)</f>
        <v>0</v>
      </c>
    </row>
    <row r="138">
      <c r="A138" s="2">
        <f>IFERROR(__xludf.DUMMYFUNCTION("""COMPUTED_VALUE"""),45491.66666666667)</f>
        <v>45491.66667</v>
      </c>
      <c r="B138" s="1">
        <f>IFERROR(__xludf.DUMMYFUNCTION("""COMPUTED_VALUE"""),10144.59)</f>
        <v>10144.59</v>
      </c>
      <c r="D138" s="2">
        <f>IFERROR(__xludf.DUMMYFUNCTION("""COMPUTED_VALUE"""),45491.66666666667)</f>
        <v>45491.66667</v>
      </c>
      <c r="E138" s="1">
        <f>IFERROR(__xludf.DUMMYFUNCTION("""COMPUTED_VALUE"""),10203.76)</f>
        <v>10203.76</v>
      </c>
      <c r="G138" s="2">
        <f>IFERROR(__xludf.DUMMYFUNCTION("""COMPUTED_VALUE"""),45491.66666666667)</f>
        <v>45491.66667</v>
      </c>
      <c r="H138" s="1">
        <f>IFERROR(__xludf.DUMMYFUNCTION("""COMPUTED_VALUE"""),9986.32)</f>
        <v>9986.32</v>
      </c>
      <c r="J138" s="2">
        <f>IFERROR(__xludf.DUMMYFUNCTION("""COMPUTED_VALUE"""),45491.66666666667)</f>
        <v>45491.66667</v>
      </c>
      <c r="K138" s="1">
        <f>IFERROR(__xludf.DUMMYFUNCTION("""COMPUTED_VALUE"""),10020.4)</f>
        <v>10020.4</v>
      </c>
      <c r="M138" s="2">
        <f>IFERROR(__xludf.DUMMYFUNCTION("""COMPUTED_VALUE"""),45491.66666666667)</f>
        <v>45491.66667</v>
      </c>
      <c r="N138" s="1">
        <f>IFERROR(__xludf.DUMMYFUNCTION("""COMPUTED_VALUE"""),0.0)</f>
        <v>0</v>
      </c>
    </row>
    <row r="139">
      <c r="A139" s="2">
        <f>IFERROR(__xludf.DUMMYFUNCTION("""COMPUTED_VALUE"""),45492.66666666667)</f>
        <v>45492.66667</v>
      </c>
      <c r="B139" s="1">
        <f>IFERROR(__xludf.DUMMYFUNCTION("""COMPUTED_VALUE"""),10011.78)</f>
        <v>10011.78</v>
      </c>
      <c r="D139" s="2">
        <f>IFERROR(__xludf.DUMMYFUNCTION("""COMPUTED_VALUE"""),45492.66666666667)</f>
        <v>45492.66667</v>
      </c>
      <c r="E139" s="1">
        <f>IFERROR(__xludf.DUMMYFUNCTION("""COMPUTED_VALUE"""),10018.67)</f>
        <v>10018.67</v>
      </c>
      <c r="G139" s="2">
        <f>IFERROR(__xludf.DUMMYFUNCTION("""COMPUTED_VALUE"""),45492.66666666667)</f>
        <v>45492.66667</v>
      </c>
      <c r="H139" s="1">
        <f>IFERROR(__xludf.DUMMYFUNCTION("""COMPUTED_VALUE"""),9943.5)</f>
        <v>9943.5</v>
      </c>
      <c r="J139" s="2">
        <f>IFERROR(__xludf.DUMMYFUNCTION("""COMPUTED_VALUE"""),45492.66666666667)</f>
        <v>45492.66667</v>
      </c>
      <c r="K139" s="1">
        <f>IFERROR(__xludf.DUMMYFUNCTION("""COMPUTED_VALUE"""),9969.16)</f>
        <v>9969.16</v>
      </c>
      <c r="M139" s="2">
        <f>IFERROR(__xludf.DUMMYFUNCTION("""COMPUTED_VALUE"""),45492.66666666667)</f>
        <v>45492.66667</v>
      </c>
      <c r="N139" s="1">
        <f>IFERROR(__xludf.DUMMYFUNCTION("""COMPUTED_VALUE"""),0.0)</f>
        <v>0</v>
      </c>
    </row>
    <row r="140">
      <c r="A140" s="2">
        <f>IFERROR(__xludf.DUMMYFUNCTION("""COMPUTED_VALUE"""),45495.66666666667)</f>
        <v>45495.66667</v>
      </c>
      <c r="B140" s="1">
        <f>IFERROR(__xludf.DUMMYFUNCTION("""COMPUTED_VALUE"""),10014.55)</f>
        <v>10014.55</v>
      </c>
      <c r="D140" s="2">
        <f>IFERROR(__xludf.DUMMYFUNCTION("""COMPUTED_VALUE"""),45495.66666666667)</f>
        <v>45495.66667</v>
      </c>
      <c r="E140" s="1">
        <f>IFERROR(__xludf.DUMMYFUNCTION("""COMPUTED_VALUE"""),10071.12)</f>
        <v>10071.12</v>
      </c>
      <c r="G140" s="2">
        <f>IFERROR(__xludf.DUMMYFUNCTION("""COMPUTED_VALUE"""),45495.66666666667)</f>
        <v>45495.66667</v>
      </c>
      <c r="H140" s="1">
        <f>IFERROR(__xludf.DUMMYFUNCTION("""COMPUTED_VALUE"""),9948.26)</f>
        <v>9948.26</v>
      </c>
      <c r="J140" s="2">
        <f>IFERROR(__xludf.DUMMYFUNCTION("""COMPUTED_VALUE"""),45495.66666666667)</f>
        <v>45495.66667</v>
      </c>
      <c r="K140" s="1">
        <f>IFERROR(__xludf.DUMMYFUNCTION("""COMPUTED_VALUE"""),10069.16)</f>
        <v>10069.16</v>
      </c>
      <c r="M140" s="2">
        <f>IFERROR(__xludf.DUMMYFUNCTION("""COMPUTED_VALUE"""),45495.66666666667)</f>
        <v>45495.66667</v>
      </c>
      <c r="N140" s="1">
        <f>IFERROR(__xludf.DUMMYFUNCTION("""COMPUTED_VALUE"""),0.0)</f>
        <v>0</v>
      </c>
    </row>
    <row r="141">
      <c r="A141" s="2">
        <f>IFERROR(__xludf.DUMMYFUNCTION("""COMPUTED_VALUE"""),45496.66666666667)</f>
        <v>45496.66667</v>
      </c>
      <c r="B141" s="1">
        <f>IFERROR(__xludf.DUMMYFUNCTION("""COMPUTED_VALUE"""),10058.82)</f>
        <v>10058.82</v>
      </c>
      <c r="D141" s="2">
        <f>IFERROR(__xludf.DUMMYFUNCTION("""COMPUTED_VALUE"""),45496.66666666667)</f>
        <v>45496.66667</v>
      </c>
      <c r="E141" s="1">
        <f>IFERROR(__xludf.DUMMYFUNCTION("""COMPUTED_VALUE"""),10120.23)</f>
        <v>10120.23</v>
      </c>
      <c r="G141" s="2">
        <f>IFERROR(__xludf.DUMMYFUNCTION("""COMPUTED_VALUE"""),45496.66666666667)</f>
        <v>45496.66667</v>
      </c>
      <c r="H141" s="1">
        <f>IFERROR(__xludf.DUMMYFUNCTION("""COMPUTED_VALUE"""),10037.1)</f>
        <v>10037.1</v>
      </c>
      <c r="J141" s="2">
        <f>IFERROR(__xludf.DUMMYFUNCTION("""COMPUTED_VALUE"""),45496.66666666667)</f>
        <v>45496.66667</v>
      </c>
      <c r="K141" s="1">
        <f>IFERROR(__xludf.DUMMYFUNCTION("""COMPUTED_VALUE"""),10043.74)</f>
        <v>10043.74</v>
      </c>
      <c r="M141" s="2">
        <f>IFERROR(__xludf.DUMMYFUNCTION("""COMPUTED_VALUE"""),45496.66666666667)</f>
        <v>45496.66667</v>
      </c>
      <c r="N141" s="1">
        <f>IFERROR(__xludf.DUMMYFUNCTION("""COMPUTED_VALUE"""),0.0)</f>
        <v>0</v>
      </c>
    </row>
    <row r="142">
      <c r="A142" s="2">
        <f>IFERROR(__xludf.DUMMYFUNCTION("""COMPUTED_VALUE"""),45497.66666666667)</f>
        <v>45497.66667</v>
      </c>
      <c r="B142" s="1">
        <f>IFERROR(__xludf.DUMMYFUNCTION("""COMPUTED_VALUE"""),9973.98)</f>
        <v>9973.98</v>
      </c>
      <c r="D142" s="2">
        <f>IFERROR(__xludf.DUMMYFUNCTION("""COMPUTED_VALUE"""),45497.66666666667)</f>
        <v>45497.66667</v>
      </c>
      <c r="E142" s="1">
        <f>IFERROR(__xludf.DUMMYFUNCTION("""COMPUTED_VALUE"""),9979.92)</f>
        <v>9979.92</v>
      </c>
      <c r="G142" s="2">
        <f>IFERROR(__xludf.DUMMYFUNCTION("""COMPUTED_VALUE"""),45497.66666666667)</f>
        <v>45497.66667</v>
      </c>
      <c r="H142" s="1">
        <f>IFERROR(__xludf.DUMMYFUNCTION("""COMPUTED_VALUE"""),9784.81)</f>
        <v>9784.81</v>
      </c>
      <c r="J142" s="2">
        <f>IFERROR(__xludf.DUMMYFUNCTION("""COMPUTED_VALUE"""),45497.66666666667)</f>
        <v>45497.66667</v>
      </c>
      <c r="K142" s="1">
        <f>IFERROR(__xludf.DUMMYFUNCTION("""COMPUTED_VALUE"""),9791.68)</f>
        <v>9791.68</v>
      </c>
      <c r="M142" s="2">
        <f>IFERROR(__xludf.DUMMYFUNCTION("""COMPUTED_VALUE"""),45497.66666666667)</f>
        <v>45497.66667</v>
      </c>
      <c r="N142" s="1">
        <f>IFERROR(__xludf.DUMMYFUNCTION("""COMPUTED_VALUE"""),0.0)</f>
        <v>0</v>
      </c>
    </row>
    <row r="143">
      <c r="A143" s="2">
        <f>IFERROR(__xludf.DUMMYFUNCTION("""COMPUTED_VALUE"""),45498.66666666667)</f>
        <v>45498.66667</v>
      </c>
      <c r="B143" s="1">
        <f>IFERROR(__xludf.DUMMYFUNCTION("""COMPUTED_VALUE"""),9796.92)</f>
        <v>9796.92</v>
      </c>
      <c r="D143" s="2">
        <f>IFERROR(__xludf.DUMMYFUNCTION("""COMPUTED_VALUE"""),45498.66666666667)</f>
        <v>45498.66667</v>
      </c>
      <c r="E143" s="1">
        <f>IFERROR(__xludf.DUMMYFUNCTION("""COMPUTED_VALUE"""),9963.2)</f>
        <v>9963.2</v>
      </c>
      <c r="G143" s="2">
        <f>IFERROR(__xludf.DUMMYFUNCTION("""COMPUTED_VALUE"""),45498.66666666667)</f>
        <v>45498.66667</v>
      </c>
      <c r="H143" s="1">
        <f>IFERROR(__xludf.DUMMYFUNCTION("""COMPUTED_VALUE"""),9767.01)</f>
        <v>9767.01</v>
      </c>
      <c r="J143" s="2">
        <f>IFERROR(__xludf.DUMMYFUNCTION("""COMPUTED_VALUE"""),45498.66666666667)</f>
        <v>45498.66667</v>
      </c>
      <c r="K143" s="1">
        <f>IFERROR(__xludf.DUMMYFUNCTION("""COMPUTED_VALUE"""),9799.65)</f>
        <v>9799.65</v>
      </c>
      <c r="M143" s="2">
        <f>IFERROR(__xludf.DUMMYFUNCTION("""COMPUTED_VALUE"""),45498.66666666667)</f>
        <v>45498.66667</v>
      </c>
      <c r="N143" s="1">
        <f>IFERROR(__xludf.DUMMYFUNCTION("""COMPUTED_VALUE"""),0.0)</f>
        <v>0</v>
      </c>
    </row>
    <row r="144">
      <c r="A144" s="2">
        <f>IFERROR(__xludf.DUMMYFUNCTION("""COMPUTED_VALUE"""),45499.66666666667)</f>
        <v>45499.66667</v>
      </c>
      <c r="B144" s="1">
        <f>IFERROR(__xludf.DUMMYFUNCTION("""COMPUTED_VALUE"""),9850.52)</f>
        <v>9850.52</v>
      </c>
      <c r="D144" s="2">
        <f>IFERROR(__xludf.DUMMYFUNCTION("""COMPUTED_VALUE"""),45499.66666666667)</f>
        <v>45499.66667</v>
      </c>
      <c r="E144" s="1">
        <f>IFERROR(__xludf.DUMMYFUNCTION("""COMPUTED_VALUE"""),9941.47)</f>
        <v>9941.47</v>
      </c>
      <c r="G144" s="2">
        <f>IFERROR(__xludf.DUMMYFUNCTION("""COMPUTED_VALUE"""),45499.66666666667)</f>
        <v>45499.66667</v>
      </c>
      <c r="H144" s="1">
        <f>IFERROR(__xludf.DUMMYFUNCTION("""COMPUTED_VALUE"""),9834.74)</f>
        <v>9834.74</v>
      </c>
      <c r="J144" s="2">
        <f>IFERROR(__xludf.DUMMYFUNCTION("""COMPUTED_VALUE"""),45499.66666666667)</f>
        <v>45499.66667</v>
      </c>
      <c r="K144" s="1">
        <f>IFERROR(__xludf.DUMMYFUNCTION("""COMPUTED_VALUE"""),9893.83)</f>
        <v>9893.83</v>
      </c>
      <c r="M144" s="2">
        <f>IFERROR(__xludf.DUMMYFUNCTION("""COMPUTED_VALUE"""),45499.66666666667)</f>
        <v>45499.66667</v>
      </c>
      <c r="N144" s="1">
        <f>IFERROR(__xludf.DUMMYFUNCTION("""COMPUTED_VALUE"""),0.0)</f>
        <v>0</v>
      </c>
    </row>
    <row r="145">
      <c r="A145" s="2">
        <f>IFERROR(__xludf.DUMMYFUNCTION("""COMPUTED_VALUE"""),45502.66666666667)</f>
        <v>45502.66667</v>
      </c>
      <c r="B145" s="1">
        <f>IFERROR(__xludf.DUMMYFUNCTION("""COMPUTED_VALUE"""),9936.83)</f>
        <v>9936.83</v>
      </c>
      <c r="D145" s="2">
        <f>IFERROR(__xludf.DUMMYFUNCTION("""COMPUTED_VALUE"""),45502.66666666667)</f>
        <v>45502.66667</v>
      </c>
      <c r="E145" s="1">
        <f>IFERROR(__xludf.DUMMYFUNCTION("""COMPUTED_VALUE"""),9963.38)</f>
        <v>9963.38</v>
      </c>
      <c r="G145" s="2">
        <f>IFERROR(__xludf.DUMMYFUNCTION("""COMPUTED_VALUE"""),45502.66666666667)</f>
        <v>45502.66667</v>
      </c>
      <c r="H145" s="1">
        <f>IFERROR(__xludf.DUMMYFUNCTION("""COMPUTED_VALUE"""),9882.68)</f>
        <v>9882.68</v>
      </c>
      <c r="J145" s="2">
        <f>IFERROR(__xludf.DUMMYFUNCTION("""COMPUTED_VALUE"""),45502.66666666667)</f>
        <v>45502.66667</v>
      </c>
      <c r="K145" s="1">
        <f>IFERROR(__xludf.DUMMYFUNCTION("""COMPUTED_VALUE"""),9926.2)</f>
        <v>9926.2</v>
      </c>
      <c r="M145" s="2">
        <f>IFERROR(__xludf.DUMMYFUNCTION("""COMPUTED_VALUE"""),45502.66666666667)</f>
        <v>45502.66667</v>
      </c>
      <c r="N145" s="1">
        <f>IFERROR(__xludf.DUMMYFUNCTION("""COMPUTED_VALUE"""),0.0)</f>
        <v>0</v>
      </c>
    </row>
    <row r="146">
      <c r="A146" s="2">
        <f>IFERROR(__xludf.DUMMYFUNCTION("""COMPUTED_VALUE"""),45503.66666666667)</f>
        <v>45503.66667</v>
      </c>
      <c r="B146" s="1">
        <f>IFERROR(__xludf.DUMMYFUNCTION("""COMPUTED_VALUE"""),9955.64)</f>
        <v>9955.64</v>
      </c>
      <c r="D146" s="2">
        <f>IFERROR(__xludf.DUMMYFUNCTION("""COMPUTED_VALUE"""),45503.66666666667)</f>
        <v>45503.66667</v>
      </c>
      <c r="E146" s="1">
        <f>IFERROR(__xludf.DUMMYFUNCTION("""COMPUTED_VALUE"""),10011.87)</f>
        <v>10011.87</v>
      </c>
      <c r="G146" s="2">
        <f>IFERROR(__xludf.DUMMYFUNCTION("""COMPUTED_VALUE"""),45503.66666666667)</f>
        <v>45503.66667</v>
      </c>
      <c r="H146" s="1">
        <f>IFERROR(__xludf.DUMMYFUNCTION("""COMPUTED_VALUE"""),9859.06)</f>
        <v>9859.06</v>
      </c>
      <c r="J146" s="2">
        <f>IFERROR(__xludf.DUMMYFUNCTION("""COMPUTED_VALUE"""),45503.66666666667)</f>
        <v>45503.66667</v>
      </c>
      <c r="K146" s="1">
        <f>IFERROR(__xludf.DUMMYFUNCTION("""COMPUTED_VALUE"""),9932.6)</f>
        <v>9932.6</v>
      </c>
      <c r="M146" s="2">
        <f>IFERROR(__xludf.DUMMYFUNCTION("""COMPUTED_VALUE"""),45503.66666666667)</f>
        <v>45503.66667</v>
      </c>
      <c r="N146" s="1">
        <f>IFERROR(__xludf.DUMMYFUNCTION("""COMPUTED_VALUE"""),0.0)</f>
        <v>0</v>
      </c>
    </row>
    <row r="147">
      <c r="A147" s="2">
        <f>IFERROR(__xludf.DUMMYFUNCTION("""COMPUTED_VALUE"""),45504.66666666667)</f>
        <v>45504.66667</v>
      </c>
      <c r="B147" s="1">
        <f>IFERROR(__xludf.DUMMYFUNCTION("""COMPUTED_VALUE"""),10064.48)</f>
        <v>10064.48</v>
      </c>
      <c r="D147" s="2">
        <f>IFERROR(__xludf.DUMMYFUNCTION("""COMPUTED_VALUE"""),45504.66666666667)</f>
        <v>45504.66667</v>
      </c>
      <c r="E147" s="1">
        <f>IFERROR(__xludf.DUMMYFUNCTION("""COMPUTED_VALUE"""),10138.07)</f>
        <v>10138.07</v>
      </c>
      <c r="G147" s="2">
        <f>IFERROR(__xludf.DUMMYFUNCTION("""COMPUTED_VALUE"""),45504.66666666667)</f>
        <v>45504.66667</v>
      </c>
      <c r="H147" s="1">
        <f>IFERROR(__xludf.DUMMYFUNCTION("""COMPUTED_VALUE"""),10005.34)</f>
        <v>10005.34</v>
      </c>
      <c r="J147" s="2">
        <f>IFERROR(__xludf.DUMMYFUNCTION("""COMPUTED_VALUE"""),45504.66666666667)</f>
        <v>45504.66667</v>
      </c>
      <c r="K147" s="1">
        <f>IFERROR(__xludf.DUMMYFUNCTION("""COMPUTED_VALUE"""),10050.65)</f>
        <v>10050.65</v>
      </c>
      <c r="M147" s="2">
        <f>IFERROR(__xludf.DUMMYFUNCTION("""COMPUTED_VALUE"""),45504.66666666667)</f>
        <v>45504.66667</v>
      </c>
      <c r="N147" s="1">
        <f>IFERROR(__xludf.DUMMYFUNCTION("""COMPUTED_VALUE"""),0.0)</f>
        <v>0</v>
      </c>
    </row>
    <row r="148">
      <c r="A148" s="2">
        <f>IFERROR(__xludf.DUMMYFUNCTION("""COMPUTED_VALUE"""),45505.66666666667)</f>
        <v>45505.66667</v>
      </c>
      <c r="B148" s="1">
        <f>IFERROR(__xludf.DUMMYFUNCTION("""COMPUTED_VALUE"""),10025.14)</f>
        <v>10025.14</v>
      </c>
      <c r="D148" s="2">
        <f>IFERROR(__xludf.DUMMYFUNCTION("""COMPUTED_VALUE"""),45505.66666666667)</f>
        <v>45505.66667</v>
      </c>
      <c r="E148" s="1">
        <f>IFERROR(__xludf.DUMMYFUNCTION("""COMPUTED_VALUE"""),10086.84)</f>
        <v>10086.84</v>
      </c>
      <c r="G148" s="2">
        <f>IFERROR(__xludf.DUMMYFUNCTION("""COMPUTED_VALUE"""),45505.66666666667)</f>
        <v>45505.66667</v>
      </c>
      <c r="H148" s="1">
        <f>IFERROR(__xludf.DUMMYFUNCTION("""COMPUTED_VALUE"""),9782.33)</f>
        <v>9782.33</v>
      </c>
      <c r="J148" s="2">
        <f>IFERROR(__xludf.DUMMYFUNCTION("""COMPUTED_VALUE"""),45505.66666666667)</f>
        <v>45505.66667</v>
      </c>
      <c r="K148" s="1">
        <f>IFERROR(__xludf.DUMMYFUNCTION("""COMPUTED_VALUE"""),9856.93)</f>
        <v>9856.93</v>
      </c>
      <c r="M148" s="2">
        <f>IFERROR(__xludf.DUMMYFUNCTION("""COMPUTED_VALUE"""),45505.66666666667)</f>
        <v>45505.66667</v>
      </c>
      <c r="N148" s="1">
        <f>IFERROR(__xludf.DUMMYFUNCTION("""COMPUTED_VALUE"""),0.0)</f>
        <v>0</v>
      </c>
    </row>
    <row r="149">
      <c r="A149" s="2">
        <f>IFERROR(__xludf.DUMMYFUNCTION("""COMPUTED_VALUE"""),45506.66666666667)</f>
        <v>45506.66667</v>
      </c>
      <c r="B149" s="1">
        <f>IFERROR(__xludf.DUMMYFUNCTION("""COMPUTED_VALUE"""),9709.18)</f>
        <v>9709.18</v>
      </c>
      <c r="D149" s="2">
        <f>IFERROR(__xludf.DUMMYFUNCTION("""COMPUTED_VALUE"""),45506.66666666667)</f>
        <v>45506.66667</v>
      </c>
      <c r="E149" s="1">
        <f>IFERROR(__xludf.DUMMYFUNCTION("""COMPUTED_VALUE"""),9714.05)</f>
        <v>9714.05</v>
      </c>
      <c r="G149" s="2">
        <f>IFERROR(__xludf.DUMMYFUNCTION("""COMPUTED_VALUE"""),45506.66666666667)</f>
        <v>45506.66667</v>
      </c>
      <c r="H149" s="1">
        <f>IFERROR(__xludf.DUMMYFUNCTION("""COMPUTED_VALUE"""),9514.76)</f>
        <v>9514.76</v>
      </c>
      <c r="J149" s="2">
        <f>IFERROR(__xludf.DUMMYFUNCTION("""COMPUTED_VALUE"""),45506.66666666667)</f>
        <v>45506.66667</v>
      </c>
      <c r="K149" s="1">
        <f>IFERROR(__xludf.DUMMYFUNCTION("""COMPUTED_VALUE"""),9630.87)</f>
        <v>9630.87</v>
      </c>
      <c r="M149" s="2">
        <f>IFERROR(__xludf.DUMMYFUNCTION("""COMPUTED_VALUE"""),45506.66666666667)</f>
        <v>45506.66667</v>
      </c>
      <c r="N149" s="1">
        <f>IFERROR(__xludf.DUMMYFUNCTION("""COMPUTED_VALUE"""),0.0)</f>
        <v>0</v>
      </c>
    </row>
    <row r="150">
      <c r="A150" s="2">
        <f>IFERROR(__xludf.DUMMYFUNCTION("""COMPUTED_VALUE"""),45509.66666666667)</f>
        <v>45509.66667</v>
      </c>
      <c r="B150" s="1">
        <f>IFERROR(__xludf.DUMMYFUNCTION("""COMPUTED_VALUE"""),9372.19)</f>
        <v>9372.19</v>
      </c>
      <c r="D150" s="2">
        <f>IFERROR(__xludf.DUMMYFUNCTION("""COMPUTED_VALUE"""),45509.66666666667)</f>
        <v>45509.66667</v>
      </c>
      <c r="E150" s="1">
        <f>IFERROR(__xludf.DUMMYFUNCTION("""COMPUTED_VALUE"""),9549.64)</f>
        <v>9549.64</v>
      </c>
      <c r="G150" s="2">
        <f>IFERROR(__xludf.DUMMYFUNCTION("""COMPUTED_VALUE"""),45509.66666666667)</f>
        <v>45509.66667</v>
      </c>
      <c r="H150" s="1">
        <f>IFERROR(__xludf.DUMMYFUNCTION("""COMPUTED_VALUE"""),9280.08)</f>
        <v>9280.08</v>
      </c>
      <c r="J150" s="2">
        <f>IFERROR(__xludf.DUMMYFUNCTION("""COMPUTED_VALUE"""),45509.66666666667)</f>
        <v>45509.66667</v>
      </c>
      <c r="K150" s="1">
        <f>IFERROR(__xludf.DUMMYFUNCTION("""COMPUTED_VALUE"""),9423.17)</f>
        <v>9423.17</v>
      </c>
      <c r="M150" s="2">
        <f>IFERROR(__xludf.DUMMYFUNCTION("""COMPUTED_VALUE"""),45509.66666666667)</f>
        <v>45509.66667</v>
      </c>
      <c r="N150" s="1">
        <f>IFERROR(__xludf.DUMMYFUNCTION("""COMPUTED_VALUE"""),0.0)</f>
        <v>0</v>
      </c>
    </row>
    <row r="151">
      <c r="A151" s="2">
        <f>IFERROR(__xludf.DUMMYFUNCTION("""COMPUTED_VALUE"""),45510.66666666667)</f>
        <v>45510.66667</v>
      </c>
      <c r="B151" s="1">
        <f>IFERROR(__xludf.DUMMYFUNCTION("""COMPUTED_VALUE"""),9475.87)</f>
        <v>9475.87</v>
      </c>
      <c r="D151" s="2">
        <f>IFERROR(__xludf.DUMMYFUNCTION("""COMPUTED_VALUE"""),45510.66666666667)</f>
        <v>45510.66667</v>
      </c>
      <c r="E151" s="1">
        <f>IFERROR(__xludf.DUMMYFUNCTION("""COMPUTED_VALUE"""),9668.93)</f>
        <v>9668.93</v>
      </c>
      <c r="G151" s="2">
        <f>IFERROR(__xludf.DUMMYFUNCTION("""COMPUTED_VALUE"""),45510.66666666667)</f>
        <v>45510.66667</v>
      </c>
      <c r="H151" s="1">
        <f>IFERROR(__xludf.DUMMYFUNCTION("""COMPUTED_VALUE"""),9468.72)</f>
        <v>9468.72</v>
      </c>
      <c r="J151" s="2">
        <f>IFERROR(__xludf.DUMMYFUNCTION("""COMPUTED_VALUE"""),45510.66666666667)</f>
        <v>45510.66667</v>
      </c>
      <c r="K151" s="1">
        <f>IFERROR(__xludf.DUMMYFUNCTION("""COMPUTED_VALUE"""),9535.55)</f>
        <v>9535.55</v>
      </c>
      <c r="M151" s="2">
        <f>IFERROR(__xludf.DUMMYFUNCTION("""COMPUTED_VALUE"""),45510.66666666667)</f>
        <v>45510.66667</v>
      </c>
      <c r="N151" s="1">
        <f>IFERROR(__xludf.DUMMYFUNCTION("""COMPUTED_VALUE"""),0.0)</f>
        <v>0</v>
      </c>
    </row>
    <row r="152">
      <c r="A152" s="2">
        <f>IFERROR(__xludf.DUMMYFUNCTION("""COMPUTED_VALUE"""),45511.66666666667)</f>
        <v>45511.66667</v>
      </c>
      <c r="B152" s="1">
        <f>IFERROR(__xludf.DUMMYFUNCTION("""COMPUTED_VALUE"""),9660.88)</f>
        <v>9660.88</v>
      </c>
      <c r="D152" s="2">
        <f>IFERROR(__xludf.DUMMYFUNCTION("""COMPUTED_VALUE"""),45511.66666666667)</f>
        <v>45511.66667</v>
      </c>
      <c r="E152" s="1">
        <f>IFERROR(__xludf.DUMMYFUNCTION("""COMPUTED_VALUE"""),9723.3)</f>
        <v>9723.3</v>
      </c>
      <c r="G152" s="2">
        <f>IFERROR(__xludf.DUMMYFUNCTION("""COMPUTED_VALUE"""),45511.66666666667)</f>
        <v>45511.66667</v>
      </c>
      <c r="H152" s="1">
        <f>IFERROR(__xludf.DUMMYFUNCTION("""COMPUTED_VALUE"""),9454.91)</f>
        <v>9454.91</v>
      </c>
      <c r="J152" s="2">
        <f>IFERROR(__xludf.DUMMYFUNCTION("""COMPUTED_VALUE"""),45511.66666666667)</f>
        <v>45511.66667</v>
      </c>
      <c r="K152" s="1">
        <f>IFERROR(__xludf.DUMMYFUNCTION("""COMPUTED_VALUE"""),9458.13)</f>
        <v>9458.13</v>
      </c>
      <c r="M152" s="2">
        <f>IFERROR(__xludf.DUMMYFUNCTION("""COMPUTED_VALUE"""),45511.66666666667)</f>
        <v>45511.66667</v>
      </c>
      <c r="N152" s="1">
        <f>IFERROR(__xludf.DUMMYFUNCTION("""COMPUTED_VALUE"""),0.0)</f>
        <v>0</v>
      </c>
    </row>
    <row r="153">
      <c r="A153" s="2">
        <f>IFERROR(__xludf.DUMMYFUNCTION("""COMPUTED_VALUE"""),45512.66666666667)</f>
        <v>45512.66667</v>
      </c>
      <c r="B153" s="1">
        <f>IFERROR(__xludf.DUMMYFUNCTION("""COMPUTED_VALUE"""),9537.13)</f>
        <v>9537.13</v>
      </c>
      <c r="D153" s="2">
        <f>IFERROR(__xludf.DUMMYFUNCTION("""COMPUTED_VALUE"""),45512.66666666667)</f>
        <v>45512.66667</v>
      </c>
      <c r="E153" s="1">
        <f>IFERROR(__xludf.DUMMYFUNCTION("""COMPUTED_VALUE"""),9687.69)</f>
        <v>9687.69</v>
      </c>
      <c r="G153" s="2">
        <f>IFERROR(__xludf.DUMMYFUNCTION("""COMPUTED_VALUE"""),45512.66666666667)</f>
        <v>45512.66667</v>
      </c>
      <c r="H153" s="1">
        <f>IFERROR(__xludf.DUMMYFUNCTION("""COMPUTED_VALUE"""),9487.98)</f>
        <v>9487.98</v>
      </c>
      <c r="J153" s="2">
        <f>IFERROR(__xludf.DUMMYFUNCTION("""COMPUTED_VALUE"""),45512.66666666667)</f>
        <v>45512.66667</v>
      </c>
      <c r="K153" s="1">
        <f>IFERROR(__xludf.DUMMYFUNCTION("""COMPUTED_VALUE"""),9680.23)</f>
        <v>9680.23</v>
      </c>
      <c r="M153" s="2">
        <f>IFERROR(__xludf.DUMMYFUNCTION("""COMPUTED_VALUE"""),45512.66666666667)</f>
        <v>45512.66667</v>
      </c>
      <c r="N153" s="1">
        <f>IFERROR(__xludf.DUMMYFUNCTION("""COMPUTED_VALUE"""),0.0)</f>
        <v>0</v>
      </c>
    </row>
    <row r="154">
      <c r="A154" s="2">
        <f>IFERROR(__xludf.DUMMYFUNCTION("""COMPUTED_VALUE"""),45513.66666666667)</f>
        <v>45513.66667</v>
      </c>
      <c r="B154" s="1">
        <f>IFERROR(__xludf.DUMMYFUNCTION("""COMPUTED_VALUE"""),9685.76)</f>
        <v>9685.76</v>
      </c>
      <c r="D154" s="2">
        <f>IFERROR(__xludf.DUMMYFUNCTION("""COMPUTED_VALUE"""),45513.66666666667)</f>
        <v>45513.66667</v>
      </c>
      <c r="E154" s="1">
        <f>IFERROR(__xludf.DUMMYFUNCTION("""COMPUTED_VALUE"""),9743.47)</f>
        <v>9743.47</v>
      </c>
      <c r="G154" s="2">
        <f>IFERROR(__xludf.DUMMYFUNCTION("""COMPUTED_VALUE"""),45513.66666666667)</f>
        <v>45513.66667</v>
      </c>
      <c r="H154" s="1">
        <f>IFERROR(__xludf.DUMMYFUNCTION("""COMPUTED_VALUE"""),9635.26)</f>
        <v>9635.26</v>
      </c>
      <c r="J154" s="2">
        <f>IFERROR(__xludf.DUMMYFUNCTION("""COMPUTED_VALUE"""),45513.66666666667)</f>
        <v>45513.66667</v>
      </c>
      <c r="K154" s="1">
        <f>IFERROR(__xludf.DUMMYFUNCTION("""COMPUTED_VALUE"""),9716.98)</f>
        <v>9716.98</v>
      </c>
      <c r="M154" s="2">
        <f>IFERROR(__xludf.DUMMYFUNCTION("""COMPUTED_VALUE"""),45513.66666666667)</f>
        <v>45513.66667</v>
      </c>
      <c r="N154" s="1">
        <f>IFERROR(__xludf.DUMMYFUNCTION("""COMPUTED_VALUE"""),0.0)</f>
        <v>0</v>
      </c>
    </row>
    <row r="155">
      <c r="A155" s="2">
        <f>IFERROR(__xludf.DUMMYFUNCTION("""COMPUTED_VALUE"""),45516.66666666667)</f>
        <v>45516.66667</v>
      </c>
      <c r="B155" s="1">
        <f>IFERROR(__xludf.DUMMYFUNCTION("""COMPUTED_VALUE"""),9720.99)</f>
        <v>9720.99</v>
      </c>
      <c r="D155" s="2">
        <f>IFERROR(__xludf.DUMMYFUNCTION("""COMPUTED_VALUE"""),45516.66666666667)</f>
        <v>45516.66667</v>
      </c>
      <c r="E155" s="1">
        <f>IFERROR(__xludf.DUMMYFUNCTION("""COMPUTED_VALUE"""),9733.06)</f>
        <v>9733.06</v>
      </c>
      <c r="G155" s="2">
        <f>IFERROR(__xludf.DUMMYFUNCTION("""COMPUTED_VALUE"""),45516.66666666667)</f>
        <v>45516.66667</v>
      </c>
      <c r="H155" s="1">
        <f>IFERROR(__xludf.DUMMYFUNCTION("""COMPUTED_VALUE"""),9640.33)</f>
        <v>9640.33</v>
      </c>
      <c r="J155" s="2">
        <f>IFERROR(__xludf.DUMMYFUNCTION("""COMPUTED_VALUE"""),45516.66666666667)</f>
        <v>45516.66667</v>
      </c>
      <c r="K155" s="1">
        <f>IFERROR(__xludf.DUMMYFUNCTION("""COMPUTED_VALUE"""),9674.79)</f>
        <v>9674.79</v>
      </c>
      <c r="M155" s="2">
        <f>IFERROR(__xludf.DUMMYFUNCTION("""COMPUTED_VALUE"""),45516.66666666667)</f>
        <v>45516.66667</v>
      </c>
      <c r="N155" s="1">
        <f>IFERROR(__xludf.DUMMYFUNCTION("""COMPUTED_VALUE"""),0.0)</f>
        <v>0</v>
      </c>
    </row>
    <row r="156">
      <c r="A156" s="2">
        <f>IFERROR(__xludf.DUMMYFUNCTION("""COMPUTED_VALUE"""),45517.66666666667)</f>
        <v>45517.66667</v>
      </c>
      <c r="B156" s="1">
        <f>IFERROR(__xludf.DUMMYFUNCTION("""COMPUTED_VALUE"""),9698.96)</f>
        <v>9698.96</v>
      </c>
      <c r="D156" s="2">
        <f>IFERROR(__xludf.DUMMYFUNCTION("""COMPUTED_VALUE"""),45517.66666666667)</f>
        <v>45517.66667</v>
      </c>
      <c r="E156" s="1">
        <f>IFERROR(__xludf.DUMMYFUNCTION("""COMPUTED_VALUE"""),9808.84)</f>
        <v>9808.84</v>
      </c>
      <c r="G156" s="2">
        <f>IFERROR(__xludf.DUMMYFUNCTION("""COMPUTED_VALUE"""),45517.66666666667)</f>
        <v>45517.66667</v>
      </c>
      <c r="H156" s="1">
        <f>IFERROR(__xludf.DUMMYFUNCTION("""COMPUTED_VALUE"""),9689.24)</f>
        <v>9689.24</v>
      </c>
      <c r="J156" s="2">
        <f>IFERROR(__xludf.DUMMYFUNCTION("""COMPUTED_VALUE"""),45517.66666666667)</f>
        <v>45517.66667</v>
      </c>
      <c r="K156" s="1">
        <f>IFERROR(__xludf.DUMMYFUNCTION("""COMPUTED_VALUE"""),9795.8)</f>
        <v>9795.8</v>
      </c>
      <c r="M156" s="2">
        <f>IFERROR(__xludf.DUMMYFUNCTION("""COMPUTED_VALUE"""),45517.66666666667)</f>
        <v>45517.66667</v>
      </c>
      <c r="N156" s="1">
        <f>IFERROR(__xludf.DUMMYFUNCTION("""COMPUTED_VALUE"""),0.0)</f>
        <v>0</v>
      </c>
    </row>
    <row r="157">
      <c r="A157" s="2">
        <f>IFERROR(__xludf.DUMMYFUNCTION("""COMPUTED_VALUE"""),45518.66666666667)</f>
        <v>45518.66667</v>
      </c>
      <c r="B157" s="1">
        <f>IFERROR(__xludf.DUMMYFUNCTION("""COMPUTED_VALUE"""),9814.6)</f>
        <v>9814.6</v>
      </c>
      <c r="D157" s="2">
        <f>IFERROR(__xludf.DUMMYFUNCTION("""COMPUTED_VALUE"""),45518.66666666667)</f>
        <v>45518.66667</v>
      </c>
      <c r="E157" s="1">
        <f>IFERROR(__xludf.DUMMYFUNCTION("""COMPUTED_VALUE"""),9841.81)</f>
        <v>9841.81</v>
      </c>
      <c r="G157" s="2">
        <f>IFERROR(__xludf.DUMMYFUNCTION("""COMPUTED_VALUE"""),45518.66666666667)</f>
        <v>45518.66667</v>
      </c>
      <c r="H157" s="1">
        <f>IFERROR(__xludf.DUMMYFUNCTION("""COMPUTED_VALUE"""),9767.68)</f>
        <v>9767.68</v>
      </c>
      <c r="J157" s="2">
        <f>IFERROR(__xludf.DUMMYFUNCTION("""COMPUTED_VALUE"""),45518.66666666667)</f>
        <v>45518.66667</v>
      </c>
      <c r="K157" s="1">
        <f>IFERROR(__xludf.DUMMYFUNCTION("""COMPUTED_VALUE"""),9818.81)</f>
        <v>9818.81</v>
      </c>
      <c r="M157" s="2">
        <f>IFERROR(__xludf.DUMMYFUNCTION("""COMPUTED_VALUE"""),45518.66666666667)</f>
        <v>45518.66667</v>
      </c>
      <c r="N157" s="1">
        <f>IFERROR(__xludf.DUMMYFUNCTION("""COMPUTED_VALUE"""),0.0)</f>
        <v>0</v>
      </c>
    </row>
    <row r="158">
      <c r="A158" s="2">
        <f>IFERROR(__xludf.DUMMYFUNCTION("""COMPUTED_VALUE"""),45519.66666666667)</f>
        <v>45519.66667</v>
      </c>
      <c r="B158" s="1">
        <f>IFERROR(__xludf.DUMMYFUNCTION("""COMPUTED_VALUE"""),9930.58)</f>
        <v>9930.58</v>
      </c>
      <c r="D158" s="2">
        <f>IFERROR(__xludf.DUMMYFUNCTION("""COMPUTED_VALUE"""),45519.66666666667)</f>
        <v>45519.66667</v>
      </c>
      <c r="E158" s="1">
        <f>IFERROR(__xludf.DUMMYFUNCTION("""COMPUTED_VALUE"""),10012.95)</f>
        <v>10012.95</v>
      </c>
      <c r="G158" s="2">
        <f>IFERROR(__xludf.DUMMYFUNCTION("""COMPUTED_VALUE"""),45519.66666666667)</f>
        <v>45519.66667</v>
      </c>
      <c r="H158" s="1">
        <f>IFERROR(__xludf.DUMMYFUNCTION("""COMPUTED_VALUE"""),9929.59)</f>
        <v>9929.59</v>
      </c>
      <c r="J158" s="2">
        <f>IFERROR(__xludf.DUMMYFUNCTION("""COMPUTED_VALUE"""),45519.66666666667)</f>
        <v>45519.66667</v>
      </c>
      <c r="K158" s="1">
        <f>IFERROR(__xludf.DUMMYFUNCTION("""COMPUTED_VALUE"""),10000.09)</f>
        <v>10000.09</v>
      </c>
      <c r="M158" s="2">
        <f>IFERROR(__xludf.DUMMYFUNCTION("""COMPUTED_VALUE"""),45519.66666666667)</f>
        <v>45519.66667</v>
      </c>
      <c r="N158" s="1">
        <f>IFERROR(__xludf.DUMMYFUNCTION("""COMPUTED_VALUE"""),0.0)</f>
        <v>0</v>
      </c>
    </row>
    <row r="159">
      <c r="A159" s="2">
        <f>IFERROR(__xludf.DUMMYFUNCTION("""COMPUTED_VALUE"""),45520.66666666667)</f>
        <v>45520.66667</v>
      </c>
      <c r="B159" s="1">
        <f>IFERROR(__xludf.DUMMYFUNCTION("""COMPUTED_VALUE"""),9986.73)</f>
        <v>9986.73</v>
      </c>
      <c r="D159" s="2">
        <f>IFERROR(__xludf.DUMMYFUNCTION("""COMPUTED_VALUE"""),45520.66666666667)</f>
        <v>45520.66667</v>
      </c>
      <c r="E159" s="1">
        <f>IFERROR(__xludf.DUMMYFUNCTION("""COMPUTED_VALUE"""),10038.62)</f>
        <v>10038.62</v>
      </c>
      <c r="G159" s="2">
        <f>IFERROR(__xludf.DUMMYFUNCTION("""COMPUTED_VALUE"""),45520.66666666667)</f>
        <v>45520.66667</v>
      </c>
      <c r="H159" s="1">
        <f>IFERROR(__xludf.DUMMYFUNCTION("""COMPUTED_VALUE"""),9971.33)</f>
        <v>9971.33</v>
      </c>
      <c r="J159" s="2">
        <f>IFERROR(__xludf.DUMMYFUNCTION("""COMPUTED_VALUE"""),45520.66666666667)</f>
        <v>45520.66667</v>
      </c>
      <c r="K159" s="1">
        <f>IFERROR(__xludf.DUMMYFUNCTION("""COMPUTED_VALUE"""),10028.22)</f>
        <v>10028.22</v>
      </c>
      <c r="M159" s="2">
        <f>IFERROR(__xludf.DUMMYFUNCTION("""COMPUTED_VALUE"""),45520.66666666667)</f>
        <v>45520.66667</v>
      </c>
      <c r="N159" s="1">
        <f>IFERROR(__xludf.DUMMYFUNCTION("""COMPUTED_VALUE"""),0.0)</f>
        <v>0</v>
      </c>
    </row>
    <row r="160">
      <c r="A160" s="2">
        <f>IFERROR(__xludf.DUMMYFUNCTION("""COMPUTED_VALUE"""),45523.66666666667)</f>
        <v>45523.66667</v>
      </c>
      <c r="B160" s="1">
        <f>IFERROR(__xludf.DUMMYFUNCTION("""COMPUTED_VALUE"""),10036.04)</f>
        <v>10036.04</v>
      </c>
      <c r="D160" s="2">
        <f>IFERROR(__xludf.DUMMYFUNCTION("""COMPUTED_VALUE"""),45523.66666666667)</f>
        <v>45523.66667</v>
      </c>
      <c r="E160" s="1">
        <f>IFERROR(__xludf.DUMMYFUNCTION("""COMPUTED_VALUE"""),10113.48)</f>
        <v>10113.48</v>
      </c>
      <c r="G160" s="2">
        <f>IFERROR(__xludf.DUMMYFUNCTION("""COMPUTED_VALUE"""),45523.66666666667)</f>
        <v>45523.66667</v>
      </c>
      <c r="H160" s="1">
        <f>IFERROR(__xludf.DUMMYFUNCTION("""COMPUTED_VALUE"""),10012.86)</f>
        <v>10012.86</v>
      </c>
      <c r="J160" s="2">
        <f>IFERROR(__xludf.DUMMYFUNCTION("""COMPUTED_VALUE"""),45523.66666666667)</f>
        <v>45523.66667</v>
      </c>
      <c r="K160" s="1">
        <f>IFERROR(__xludf.DUMMYFUNCTION("""COMPUTED_VALUE"""),10113.04)</f>
        <v>10113.04</v>
      </c>
      <c r="M160" s="2">
        <f>IFERROR(__xludf.DUMMYFUNCTION("""COMPUTED_VALUE"""),45523.66666666667)</f>
        <v>45523.66667</v>
      </c>
      <c r="N160" s="1">
        <f>IFERROR(__xludf.DUMMYFUNCTION("""COMPUTED_VALUE"""),0.0)</f>
        <v>0</v>
      </c>
    </row>
    <row r="161">
      <c r="A161" s="2">
        <f>IFERROR(__xludf.DUMMYFUNCTION("""COMPUTED_VALUE"""),45524.66666666667)</f>
        <v>45524.66667</v>
      </c>
      <c r="B161" s="1">
        <f>IFERROR(__xludf.DUMMYFUNCTION("""COMPUTED_VALUE"""),10110.53)</f>
        <v>10110.53</v>
      </c>
      <c r="D161" s="2">
        <f>IFERROR(__xludf.DUMMYFUNCTION("""COMPUTED_VALUE"""),45524.66666666667)</f>
        <v>45524.66667</v>
      </c>
      <c r="E161" s="1">
        <f>IFERROR(__xludf.DUMMYFUNCTION("""COMPUTED_VALUE"""),10130.69)</f>
        <v>10130.69</v>
      </c>
      <c r="G161" s="2">
        <f>IFERROR(__xludf.DUMMYFUNCTION("""COMPUTED_VALUE"""),45524.66666666667)</f>
        <v>45524.66667</v>
      </c>
      <c r="H161" s="1">
        <f>IFERROR(__xludf.DUMMYFUNCTION("""COMPUTED_VALUE"""),10041.52)</f>
        <v>10041.52</v>
      </c>
      <c r="J161" s="2">
        <f>IFERROR(__xludf.DUMMYFUNCTION("""COMPUTED_VALUE"""),45524.66666666667)</f>
        <v>45524.66667</v>
      </c>
      <c r="K161" s="1">
        <f>IFERROR(__xludf.DUMMYFUNCTION("""COMPUTED_VALUE"""),10059.32)</f>
        <v>10059.32</v>
      </c>
      <c r="M161" s="2">
        <f>IFERROR(__xludf.DUMMYFUNCTION("""COMPUTED_VALUE"""),45524.66666666667)</f>
        <v>45524.66667</v>
      </c>
      <c r="N161" s="1">
        <f>IFERROR(__xludf.DUMMYFUNCTION("""COMPUTED_VALUE"""),0.0)</f>
        <v>0</v>
      </c>
    </row>
    <row r="162">
      <c r="A162" s="2">
        <f>IFERROR(__xludf.DUMMYFUNCTION("""COMPUTED_VALUE"""),45525.66666666667)</f>
        <v>45525.66667</v>
      </c>
      <c r="B162" s="1">
        <f>IFERROR(__xludf.DUMMYFUNCTION("""COMPUTED_VALUE"""),10090.12)</f>
        <v>10090.12</v>
      </c>
      <c r="D162" s="2">
        <f>IFERROR(__xludf.DUMMYFUNCTION("""COMPUTED_VALUE"""),45525.66666666667)</f>
        <v>45525.66667</v>
      </c>
      <c r="E162" s="1">
        <f>IFERROR(__xludf.DUMMYFUNCTION("""COMPUTED_VALUE"""),10174.69)</f>
        <v>10174.69</v>
      </c>
      <c r="G162" s="2">
        <f>IFERROR(__xludf.DUMMYFUNCTION("""COMPUTED_VALUE"""),45525.66666666667)</f>
        <v>45525.66667</v>
      </c>
      <c r="H162" s="1">
        <f>IFERROR(__xludf.DUMMYFUNCTION("""COMPUTED_VALUE"""),10090.12)</f>
        <v>10090.12</v>
      </c>
      <c r="J162" s="2">
        <f>IFERROR(__xludf.DUMMYFUNCTION("""COMPUTED_VALUE"""),45525.66666666667)</f>
        <v>45525.66667</v>
      </c>
      <c r="K162" s="1">
        <f>IFERROR(__xludf.DUMMYFUNCTION("""COMPUTED_VALUE"""),10174.39)</f>
        <v>10174.39</v>
      </c>
      <c r="M162" s="2">
        <f>IFERROR(__xludf.DUMMYFUNCTION("""COMPUTED_VALUE"""),45525.66666666667)</f>
        <v>45525.66667</v>
      </c>
      <c r="N162" s="1">
        <f>IFERROR(__xludf.DUMMYFUNCTION("""COMPUTED_VALUE"""),0.0)</f>
        <v>0</v>
      </c>
    </row>
    <row r="163">
      <c r="A163" s="2">
        <f>IFERROR(__xludf.DUMMYFUNCTION("""COMPUTED_VALUE"""),45526.66666666667)</f>
        <v>45526.66667</v>
      </c>
      <c r="B163" s="1">
        <f>IFERROR(__xludf.DUMMYFUNCTION("""COMPUTED_VALUE"""),10185.02)</f>
        <v>10185.02</v>
      </c>
      <c r="D163" s="2">
        <f>IFERROR(__xludf.DUMMYFUNCTION("""COMPUTED_VALUE"""),45526.66666666667)</f>
        <v>45526.66667</v>
      </c>
      <c r="E163" s="1">
        <f>IFERROR(__xludf.DUMMYFUNCTION("""COMPUTED_VALUE"""),10207.71)</f>
        <v>10207.71</v>
      </c>
      <c r="G163" s="2">
        <f>IFERROR(__xludf.DUMMYFUNCTION("""COMPUTED_VALUE"""),45526.66666666667)</f>
        <v>45526.66667</v>
      </c>
      <c r="H163" s="1">
        <f>IFERROR(__xludf.DUMMYFUNCTION("""COMPUTED_VALUE"""),10075.33)</f>
        <v>10075.33</v>
      </c>
      <c r="J163" s="2">
        <f>IFERROR(__xludf.DUMMYFUNCTION("""COMPUTED_VALUE"""),45526.66666666667)</f>
        <v>45526.66667</v>
      </c>
      <c r="K163" s="1">
        <f>IFERROR(__xludf.DUMMYFUNCTION("""COMPUTED_VALUE"""),10091.53)</f>
        <v>10091.53</v>
      </c>
      <c r="M163" s="2">
        <f>IFERROR(__xludf.DUMMYFUNCTION("""COMPUTED_VALUE"""),45526.66666666667)</f>
        <v>45526.66667</v>
      </c>
      <c r="N163" s="1">
        <f>IFERROR(__xludf.DUMMYFUNCTION("""COMPUTED_VALUE"""),0.0)</f>
        <v>0</v>
      </c>
    </row>
    <row r="164">
      <c r="A164" s="2">
        <f>IFERROR(__xludf.DUMMYFUNCTION("""COMPUTED_VALUE"""),45527.66666666667)</f>
        <v>45527.66667</v>
      </c>
      <c r="B164" s="1">
        <f>IFERROR(__xludf.DUMMYFUNCTION("""COMPUTED_VALUE"""),10155.91)</f>
        <v>10155.91</v>
      </c>
      <c r="D164" s="2">
        <f>IFERROR(__xludf.DUMMYFUNCTION("""COMPUTED_VALUE"""),45527.66666666667)</f>
        <v>45527.66667</v>
      </c>
      <c r="E164" s="1">
        <f>IFERROR(__xludf.DUMMYFUNCTION("""COMPUTED_VALUE"""),10230.4)</f>
        <v>10230.4</v>
      </c>
      <c r="G164" s="2">
        <f>IFERROR(__xludf.DUMMYFUNCTION("""COMPUTED_VALUE"""),45527.66666666667)</f>
        <v>45527.66667</v>
      </c>
      <c r="H164" s="1">
        <f>IFERROR(__xludf.DUMMYFUNCTION("""COMPUTED_VALUE"""),10133.6)</f>
        <v>10133.6</v>
      </c>
      <c r="J164" s="2">
        <f>IFERROR(__xludf.DUMMYFUNCTION("""COMPUTED_VALUE"""),45527.66666666667)</f>
        <v>45527.66667</v>
      </c>
      <c r="K164" s="1">
        <f>IFERROR(__xludf.DUMMYFUNCTION("""COMPUTED_VALUE"""),10215.44)</f>
        <v>10215.44</v>
      </c>
      <c r="M164" s="2">
        <f>IFERROR(__xludf.DUMMYFUNCTION("""COMPUTED_VALUE"""),45527.66666666667)</f>
        <v>45527.66667</v>
      </c>
      <c r="N164" s="1">
        <f>IFERROR(__xludf.DUMMYFUNCTION("""COMPUTED_VALUE"""),0.0)</f>
        <v>0</v>
      </c>
    </row>
    <row r="165">
      <c r="A165" s="2">
        <f>IFERROR(__xludf.DUMMYFUNCTION("""COMPUTED_VALUE"""),45530.66666666667)</f>
        <v>45530.66667</v>
      </c>
      <c r="B165" s="1">
        <f>IFERROR(__xludf.DUMMYFUNCTION("""COMPUTED_VALUE"""),10236.29)</f>
        <v>10236.29</v>
      </c>
      <c r="D165" s="2">
        <f>IFERROR(__xludf.DUMMYFUNCTION("""COMPUTED_VALUE"""),45530.66666666667)</f>
        <v>45530.66667</v>
      </c>
      <c r="E165" s="1">
        <f>IFERROR(__xludf.DUMMYFUNCTION("""COMPUTED_VALUE"""),10254.82)</f>
        <v>10254.82</v>
      </c>
      <c r="G165" s="2">
        <f>IFERROR(__xludf.DUMMYFUNCTION("""COMPUTED_VALUE"""),45530.66666666667)</f>
        <v>45530.66667</v>
      </c>
      <c r="H165" s="1">
        <f>IFERROR(__xludf.DUMMYFUNCTION("""COMPUTED_VALUE"""),10145.85)</f>
        <v>10145.85</v>
      </c>
      <c r="J165" s="2">
        <f>IFERROR(__xludf.DUMMYFUNCTION("""COMPUTED_VALUE"""),45530.66666666667)</f>
        <v>45530.66667</v>
      </c>
      <c r="K165" s="1">
        <f>IFERROR(__xludf.DUMMYFUNCTION("""COMPUTED_VALUE"""),10156.5)</f>
        <v>10156.5</v>
      </c>
      <c r="M165" s="2">
        <f>IFERROR(__xludf.DUMMYFUNCTION("""COMPUTED_VALUE"""),45530.66666666667)</f>
        <v>45530.66667</v>
      </c>
      <c r="N165" s="1">
        <f>IFERROR(__xludf.DUMMYFUNCTION("""COMPUTED_VALUE"""),0.0)</f>
        <v>0</v>
      </c>
    </row>
    <row r="166">
      <c r="A166" s="2">
        <f>IFERROR(__xludf.DUMMYFUNCTION("""COMPUTED_VALUE"""),45531.66666666667)</f>
        <v>45531.66667</v>
      </c>
      <c r="B166" s="1">
        <f>IFERROR(__xludf.DUMMYFUNCTION("""COMPUTED_VALUE"""),10119.86)</f>
        <v>10119.86</v>
      </c>
      <c r="D166" s="2">
        <f>IFERROR(__xludf.DUMMYFUNCTION("""COMPUTED_VALUE"""),45531.66666666667)</f>
        <v>45531.66667</v>
      </c>
      <c r="E166" s="1">
        <f>IFERROR(__xludf.DUMMYFUNCTION("""COMPUTED_VALUE"""),10189.01)</f>
        <v>10189.01</v>
      </c>
      <c r="G166" s="2">
        <f>IFERROR(__xludf.DUMMYFUNCTION("""COMPUTED_VALUE"""),45531.66666666667)</f>
        <v>45531.66667</v>
      </c>
      <c r="H166" s="1">
        <f>IFERROR(__xludf.DUMMYFUNCTION("""COMPUTED_VALUE"""),10105.69)</f>
        <v>10105.69</v>
      </c>
      <c r="J166" s="2">
        <f>IFERROR(__xludf.DUMMYFUNCTION("""COMPUTED_VALUE"""),45531.66666666667)</f>
        <v>45531.66667</v>
      </c>
      <c r="K166" s="1">
        <f>IFERROR(__xludf.DUMMYFUNCTION("""COMPUTED_VALUE"""),10183.85)</f>
        <v>10183.85</v>
      </c>
      <c r="M166" s="2">
        <f>IFERROR(__xludf.DUMMYFUNCTION("""COMPUTED_VALUE"""),45531.66666666667)</f>
        <v>45531.66667</v>
      </c>
      <c r="N166" s="1">
        <f>IFERROR(__xludf.DUMMYFUNCTION("""COMPUTED_VALUE"""),0.0)</f>
        <v>0</v>
      </c>
    </row>
    <row r="167">
      <c r="A167" s="2">
        <f>IFERROR(__xludf.DUMMYFUNCTION("""COMPUTED_VALUE"""),45532.66666666667)</f>
        <v>45532.66667</v>
      </c>
      <c r="B167" s="1">
        <f>IFERROR(__xludf.DUMMYFUNCTION("""COMPUTED_VALUE"""),10173.41)</f>
        <v>10173.41</v>
      </c>
      <c r="D167" s="2">
        <f>IFERROR(__xludf.DUMMYFUNCTION("""COMPUTED_VALUE"""),45532.66666666667)</f>
        <v>45532.66667</v>
      </c>
      <c r="E167" s="1">
        <f>IFERROR(__xludf.DUMMYFUNCTION("""COMPUTED_VALUE"""),10186.82)</f>
        <v>10186.82</v>
      </c>
      <c r="G167" s="2">
        <f>IFERROR(__xludf.DUMMYFUNCTION("""COMPUTED_VALUE"""),45532.66666666667)</f>
        <v>45532.66667</v>
      </c>
      <c r="H167" s="1">
        <f>IFERROR(__xludf.DUMMYFUNCTION("""COMPUTED_VALUE"""),10073.46)</f>
        <v>10073.46</v>
      </c>
      <c r="J167" s="2">
        <f>IFERROR(__xludf.DUMMYFUNCTION("""COMPUTED_VALUE"""),45532.66666666667)</f>
        <v>45532.66667</v>
      </c>
      <c r="K167" s="1">
        <f>IFERROR(__xludf.DUMMYFUNCTION("""COMPUTED_VALUE"""),10120.19)</f>
        <v>10120.19</v>
      </c>
      <c r="M167" s="2">
        <f>IFERROR(__xludf.DUMMYFUNCTION("""COMPUTED_VALUE"""),45532.66666666667)</f>
        <v>45532.66667</v>
      </c>
      <c r="N167" s="1">
        <f>IFERROR(__xludf.DUMMYFUNCTION("""COMPUTED_VALUE"""),0.0)</f>
        <v>0</v>
      </c>
    </row>
    <row r="168">
      <c r="A168" s="2">
        <f>IFERROR(__xludf.DUMMYFUNCTION("""COMPUTED_VALUE"""),45533.66666666667)</f>
        <v>45533.66667</v>
      </c>
      <c r="B168" s="1">
        <f>IFERROR(__xludf.DUMMYFUNCTION("""COMPUTED_VALUE"""),10179.85)</f>
        <v>10179.85</v>
      </c>
      <c r="D168" s="2">
        <f>IFERROR(__xludf.DUMMYFUNCTION("""COMPUTED_VALUE"""),45533.66666666667)</f>
        <v>45533.66667</v>
      </c>
      <c r="E168" s="1">
        <f>IFERROR(__xludf.DUMMYFUNCTION("""COMPUTED_VALUE"""),10281.84)</f>
        <v>10281.84</v>
      </c>
      <c r="G168" s="2">
        <f>IFERROR(__xludf.DUMMYFUNCTION("""COMPUTED_VALUE"""),45533.66666666667)</f>
        <v>45533.66667</v>
      </c>
      <c r="H168" s="1">
        <f>IFERROR(__xludf.DUMMYFUNCTION("""COMPUTED_VALUE"""),10163.95)</f>
        <v>10163.95</v>
      </c>
      <c r="J168" s="2">
        <f>IFERROR(__xludf.DUMMYFUNCTION("""COMPUTED_VALUE"""),45533.66666666667)</f>
        <v>45533.66667</v>
      </c>
      <c r="K168" s="1">
        <f>IFERROR(__xludf.DUMMYFUNCTION("""COMPUTED_VALUE"""),10185.09)</f>
        <v>10185.09</v>
      </c>
      <c r="M168" s="2">
        <f>IFERROR(__xludf.DUMMYFUNCTION("""COMPUTED_VALUE"""),45533.66666666667)</f>
        <v>45533.66667</v>
      </c>
      <c r="N168" s="1">
        <f>IFERROR(__xludf.DUMMYFUNCTION("""COMPUTED_VALUE"""),0.0)</f>
        <v>0</v>
      </c>
    </row>
    <row r="169">
      <c r="A169" s="2">
        <f>IFERROR(__xludf.DUMMYFUNCTION("""COMPUTED_VALUE"""),45534.66666666667)</f>
        <v>45534.66667</v>
      </c>
      <c r="B169" s="1">
        <f>IFERROR(__xludf.DUMMYFUNCTION("""COMPUTED_VALUE"""),10248.42)</f>
        <v>10248.42</v>
      </c>
      <c r="D169" s="2">
        <f>IFERROR(__xludf.DUMMYFUNCTION("""COMPUTED_VALUE"""),45534.66666666667)</f>
        <v>45534.66667</v>
      </c>
      <c r="E169" s="1">
        <f>IFERROR(__xludf.DUMMYFUNCTION("""COMPUTED_VALUE"""),10269.66)</f>
        <v>10269.66</v>
      </c>
      <c r="G169" s="2">
        <f>IFERROR(__xludf.DUMMYFUNCTION("""COMPUTED_VALUE"""),45534.66666666667)</f>
        <v>45534.66667</v>
      </c>
      <c r="H169" s="1">
        <f>IFERROR(__xludf.DUMMYFUNCTION("""COMPUTED_VALUE"""),10155.03)</f>
        <v>10155.03</v>
      </c>
      <c r="J169" s="2">
        <f>IFERROR(__xludf.DUMMYFUNCTION("""COMPUTED_VALUE"""),45534.66666666667)</f>
        <v>45534.66667</v>
      </c>
      <c r="K169" s="1">
        <f>IFERROR(__xludf.DUMMYFUNCTION("""COMPUTED_VALUE"""),10267.29)</f>
        <v>10267.29</v>
      </c>
      <c r="M169" s="2">
        <f>IFERROR(__xludf.DUMMYFUNCTION("""COMPUTED_VALUE"""),45534.66666666667)</f>
        <v>45534.66667</v>
      </c>
      <c r="N169" s="1">
        <f>IFERROR(__xludf.DUMMYFUNCTION("""COMPUTED_VALUE"""),0.0)</f>
        <v>0</v>
      </c>
    </row>
    <row r="170">
      <c r="A170" s="2">
        <f>IFERROR(__xludf.DUMMYFUNCTION("""COMPUTED_VALUE"""),45538.66666666667)</f>
        <v>45538.66667</v>
      </c>
      <c r="B170" s="1">
        <f>IFERROR(__xludf.DUMMYFUNCTION("""COMPUTED_VALUE"""),10218.18)</f>
        <v>10218.18</v>
      </c>
      <c r="D170" s="2">
        <f>IFERROR(__xludf.DUMMYFUNCTION("""COMPUTED_VALUE"""),45538.66666666667)</f>
        <v>45538.66667</v>
      </c>
      <c r="E170" s="1">
        <f>IFERROR(__xludf.DUMMYFUNCTION("""COMPUTED_VALUE"""),10219.39)</f>
        <v>10219.39</v>
      </c>
      <c r="G170" s="2">
        <f>IFERROR(__xludf.DUMMYFUNCTION("""COMPUTED_VALUE"""),45538.66666666667)</f>
        <v>45538.66667</v>
      </c>
      <c r="H170" s="1">
        <f>IFERROR(__xludf.DUMMYFUNCTION("""COMPUTED_VALUE"""),9969.37)</f>
        <v>9969.37</v>
      </c>
      <c r="J170" s="2">
        <f>IFERROR(__xludf.DUMMYFUNCTION("""COMPUTED_VALUE"""),45538.66666666667)</f>
        <v>45538.66667</v>
      </c>
      <c r="K170" s="1">
        <f>IFERROR(__xludf.DUMMYFUNCTION("""COMPUTED_VALUE"""),10008.15)</f>
        <v>10008.15</v>
      </c>
      <c r="M170" s="2">
        <f>IFERROR(__xludf.DUMMYFUNCTION("""COMPUTED_VALUE"""),45538.66666666667)</f>
        <v>45538.66667</v>
      </c>
      <c r="N170" s="1">
        <f>IFERROR(__xludf.DUMMYFUNCTION("""COMPUTED_VALUE"""),0.0)</f>
        <v>0</v>
      </c>
    </row>
    <row r="171">
      <c r="A171" s="2">
        <f>IFERROR(__xludf.DUMMYFUNCTION("""COMPUTED_VALUE"""),45539.66666666667)</f>
        <v>45539.66667</v>
      </c>
      <c r="B171" s="1">
        <f>IFERROR(__xludf.DUMMYFUNCTION("""COMPUTED_VALUE"""),9950.26)</f>
        <v>9950.26</v>
      </c>
      <c r="D171" s="2">
        <f>IFERROR(__xludf.DUMMYFUNCTION("""COMPUTED_VALUE"""),45539.66666666667)</f>
        <v>45539.66667</v>
      </c>
      <c r="E171" s="1">
        <f>IFERROR(__xludf.DUMMYFUNCTION("""COMPUTED_VALUE"""),10024.8)</f>
        <v>10024.8</v>
      </c>
      <c r="G171" s="2">
        <f>IFERROR(__xludf.DUMMYFUNCTION("""COMPUTED_VALUE"""),45539.66666666667)</f>
        <v>45539.66667</v>
      </c>
      <c r="H171" s="1">
        <f>IFERROR(__xludf.DUMMYFUNCTION("""COMPUTED_VALUE"""),9932.35)</f>
        <v>9932.35</v>
      </c>
      <c r="J171" s="2">
        <f>IFERROR(__xludf.DUMMYFUNCTION("""COMPUTED_VALUE"""),45539.66666666667)</f>
        <v>45539.66667</v>
      </c>
      <c r="K171" s="1">
        <f>IFERROR(__xludf.DUMMYFUNCTION("""COMPUTED_VALUE"""),9963.46)</f>
        <v>9963.46</v>
      </c>
      <c r="M171" s="2">
        <f>IFERROR(__xludf.DUMMYFUNCTION("""COMPUTED_VALUE"""),45539.66666666667)</f>
        <v>45539.66667</v>
      </c>
      <c r="N171" s="1">
        <f>IFERROR(__xludf.DUMMYFUNCTION("""COMPUTED_VALUE"""),0.0)</f>
        <v>0</v>
      </c>
    </row>
    <row r="172">
      <c r="A172" s="2">
        <f>IFERROR(__xludf.DUMMYFUNCTION("""COMPUTED_VALUE"""),45540.66666666667)</f>
        <v>45540.66667</v>
      </c>
      <c r="B172" s="1">
        <f>IFERROR(__xludf.DUMMYFUNCTION("""COMPUTED_VALUE"""),9925.83)</f>
        <v>9925.83</v>
      </c>
      <c r="D172" s="2">
        <f>IFERROR(__xludf.DUMMYFUNCTION("""COMPUTED_VALUE"""),45540.66666666667)</f>
        <v>45540.66667</v>
      </c>
      <c r="E172" s="1">
        <f>IFERROR(__xludf.DUMMYFUNCTION("""COMPUTED_VALUE"""),9935.32)</f>
        <v>9935.32</v>
      </c>
      <c r="G172" s="2">
        <f>IFERROR(__xludf.DUMMYFUNCTION("""COMPUTED_VALUE"""),45540.66666666667)</f>
        <v>45540.66667</v>
      </c>
      <c r="H172" s="1">
        <f>IFERROR(__xludf.DUMMYFUNCTION("""COMPUTED_VALUE"""),9827.65)</f>
        <v>9827.65</v>
      </c>
      <c r="J172" s="2">
        <f>IFERROR(__xludf.DUMMYFUNCTION("""COMPUTED_VALUE"""),45540.66666666667)</f>
        <v>45540.66667</v>
      </c>
      <c r="K172" s="1">
        <f>IFERROR(__xludf.DUMMYFUNCTION("""COMPUTED_VALUE"""),9888.17)</f>
        <v>9888.17</v>
      </c>
      <c r="M172" s="2">
        <f>IFERROR(__xludf.DUMMYFUNCTION("""COMPUTED_VALUE"""),45540.66666666667)</f>
        <v>45540.66667</v>
      </c>
      <c r="N172" s="1">
        <f>IFERROR(__xludf.DUMMYFUNCTION("""COMPUTED_VALUE"""),0.0)</f>
        <v>0</v>
      </c>
    </row>
    <row r="173">
      <c r="A173" s="2">
        <f>IFERROR(__xludf.DUMMYFUNCTION("""COMPUTED_VALUE"""),45541.66666666667)</f>
        <v>45541.66667</v>
      </c>
      <c r="B173" s="1">
        <f>IFERROR(__xludf.DUMMYFUNCTION("""COMPUTED_VALUE"""),9906.12)</f>
        <v>9906.12</v>
      </c>
      <c r="D173" s="2">
        <f>IFERROR(__xludf.DUMMYFUNCTION("""COMPUTED_VALUE"""),45541.66666666667)</f>
        <v>45541.66667</v>
      </c>
      <c r="E173" s="1">
        <f>IFERROR(__xludf.DUMMYFUNCTION("""COMPUTED_VALUE"""),9949.46)</f>
        <v>9949.46</v>
      </c>
      <c r="G173" s="2">
        <f>IFERROR(__xludf.DUMMYFUNCTION("""COMPUTED_VALUE"""),45541.66666666667)</f>
        <v>45541.66667</v>
      </c>
      <c r="H173" s="1">
        <f>IFERROR(__xludf.DUMMYFUNCTION("""COMPUTED_VALUE"""),9722.43)</f>
        <v>9722.43</v>
      </c>
      <c r="J173" s="2">
        <f>IFERROR(__xludf.DUMMYFUNCTION("""COMPUTED_VALUE"""),45541.66666666667)</f>
        <v>45541.66667</v>
      </c>
      <c r="K173" s="1">
        <f>IFERROR(__xludf.DUMMYFUNCTION("""COMPUTED_VALUE"""),9741.66)</f>
        <v>9741.66</v>
      </c>
      <c r="M173" s="2">
        <f>IFERROR(__xludf.DUMMYFUNCTION("""COMPUTED_VALUE"""),45541.66666666667)</f>
        <v>45541.66667</v>
      </c>
      <c r="N173" s="1">
        <f>IFERROR(__xludf.DUMMYFUNCTION("""COMPUTED_VALUE"""),0.0)</f>
        <v>0</v>
      </c>
    </row>
    <row r="174">
      <c r="A174" s="2">
        <f>IFERROR(__xludf.DUMMYFUNCTION("""COMPUTED_VALUE"""),45544.66666666667)</f>
        <v>45544.66667</v>
      </c>
      <c r="B174" s="1">
        <f>IFERROR(__xludf.DUMMYFUNCTION("""COMPUTED_VALUE"""),9807.55)</f>
        <v>9807.55</v>
      </c>
      <c r="D174" s="2">
        <f>IFERROR(__xludf.DUMMYFUNCTION("""COMPUTED_VALUE"""),45544.66666666667)</f>
        <v>45544.66667</v>
      </c>
      <c r="E174" s="1">
        <f>IFERROR(__xludf.DUMMYFUNCTION("""COMPUTED_VALUE"""),9894.55)</f>
        <v>9894.55</v>
      </c>
      <c r="G174" s="2">
        <f>IFERROR(__xludf.DUMMYFUNCTION("""COMPUTED_VALUE"""),45544.66666666667)</f>
        <v>45544.66667</v>
      </c>
      <c r="H174" s="1">
        <f>IFERROR(__xludf.DUMMYFUNCTION("""COMPUTED_VALUE"""),9799.74)</f>
        <v>9799.74</v>
      </c>
      <c r="J174" s="2">
        <f>IFERROR(__xludf.DUMMYFUNCTION("""COMPUTED_VALUE"""),45544.66666666667)</f>
        <v>45544.66667</v>
      </c>
      <c r="K174" s="1">
        <f>IFERROR(__xludf.DUMMYFUNCTION("""COMPUTED_VALUE"""),9845.61)</f>
        <v>9845.61</v>
      </c>
      <c r="M174" s="2">
        <f>IFERROR(__xludf.DUMMYFUNCTION("""COMPUTED_VALUE"""),45544.66666666667)</f>
        <v>45544.66667</v>
      </c>
      <c r="N174" s="1">
        <f>IFERROR(__xludf.DUMMYFUNCTION("""COMPUTED_VALUE"""),0.0)</f>
        <v>0</v>
      </c>
    </row>
    <row r="175">
      <c r="A175" s="2">
        <f>IFERROR(__xludf.DUMMYFUNCTION("""COMPUTED_VALUE"""),45545.66666666667)</f>
        <v>45545.66667</v>
      </c>
      <c r="B175" s="1">
        <f>IFERROR(__xludf.DUMMYFUNCTION("""COMPUTED_VALUE"""),9864.35)</f>
        <v>9864.35</v>
      </c>
      <c r="D175" s="2">
        <f>IFERROR(__xludf.DUMMYFUNCTION("""COMPUTED_VALUE"""),45545.66666666667)</f>
        <v>45545.66667</v>
      </c>
      <c r="E175" s="1">
        <f>IFERROR(__xludf.DUMMYFUNCTION("""COMPUTED_VALUE"""),9883.29)</f>
        <v>9883.29</v>
      </c>
      <c r="G175" s="2">
        <f>IFERROR(__xludf.DUMMYFUNCTION("""COMPUTED_VALUE"""),45545.66666666667)</f>
        <v>45545.66667</v>
      </c>
      <c r="H175" s="1">
        <f>IFERROR(__xludf.DUMMYFUNCTION("""COMPUTED_VALUE"""),9773.09)</f>
        <v>9773.09</v>
      </c>
      <c r="J175" s="2">
        <f>IFERROR(__xludf.DUMMYFUNCTION("""COMPUTED_VALUE"""),45545.66666666667)</f>
        <v>45545.66667</v>
      </c>
      <c r="K175" s="1">
        <f>IFERROR(__xludf.DUMMYFUNCTION("""COMPUTED_VALUE"""),9879.95)</f>
        <v>9879.95</v>
      </c>
      <c r="M175" s="2">
        <f>IFERROR(__xludf.DUMMYFUNCTION("""COMPUTED_VALUE"""),45545.66666666667)</f>
        <v>45545.66667</v>
      </c>
      <c r="N175" s="1">
        <f>IFERROR(__xludf.DUMMYFUNCTION("""COMPUTED_VALUE"""),0.0)</f>
        <v>0</v>
      </c>
    </row>
    <row r="176">
      <c r="A176" s="2">
        <f>IFERROR(__xludf.DUMMYFUNCTION("""COMPUTED_VALUE"""),45546.66666666667)</f>
        <v>45546.66667</v>
      </c>
      <c r="B176" s="1">
        <f>IFERROR(__xludf.DUMMYFUNCTION("""COMPUTED_VALUE"""),9874.43)</f>
        <v>9874.43</v>
      </c>
      <c r="D176" s="2">
        <f>IFERROR(__xludf.DUMMYFUNCTION("""COMPUTED_VALUE"""),45546.66666666667)</f>
        <v>45546.66667</v>
      </c>
      <c r="E176" s="1">
        <f>IFERROR(__xludf.DUMMYFUNCTION("""COMPUTED_VALUE"""),9984.52)</f>
        <v>9984.52</v>
      </c>
      <c r="G176" s="2">
        <f>IFERROR(__xludf.DUMMYFUNCTION("""COMPUTED_VALUE"""),45546.66666666667)</f>
        <v>45546.66667</v>
      </c>
      <c r="H176" s="1">
        <f>IFERROR(__xludf.DUMMYFUNCTION("""COMPUTED_VALUE"""),9717.78)</f>
        <v>9717.78</v>
      </c>
      <c r="J176" s="2">
        <f>IFERROR(__xludf.DUMMYFUNCTION("""COMPUTED_VALUE"""),45546.66666666667)</f>
        <v>45546.66667</v>
      </c>
      <c r="K176" s="1">
        <f>IFERROR(__xludf.DUMMYFUNCTION("""COMPUTED_VALUE"""),9977.24)</f>
        <v>9977.24</v>
      </c>
      <c r="M176" s="2">
        <f>IFERROR(__xludf.DUMMYFUNCTION("""COMPUTED_VALUE"""),45546.66666666667)</f>
        <v>45546.66667</v>
      </c>
      <c r="N176" s="1">
        <f>IFERROR(__xludf.DUMMYFUNCTION("""COMPUTED_VALUE"""),0.0)</f>
        <v>0</v>
      </c>
    </row>
    <row r="177">
      <c r="A177" s="2">
        <f>IFERROR(__xludf.DUMMYFUNCTION("""COMPUTED_VALUE"""),45547.66666666667)</f>
        <v>45547.66667</v>
      </c>
      <c r="B177" s="1">
        <f>IFERROR(__xludf.DUMMYFUNCTION("""COMPUTED_VALUE"""),9965.5)</f>
        <v>9965.5</v>
      </c>
      <c r="D177" s="2">
        <f>IFERROR(__xludf.DUMMYFUNCTION("""COMPUTED_VALUE"""),45547.66666666667)</f>
        <v>45547.66667</v>
      </c>
      <c r="E177" s="1">
        <f>IFERROR(__xludf.DUMMYFUNCTION("""COMPUTED_VALUE"""),10067.83)</f>
        <v>10067.83</v>
      </c>
      <c r="G177" s="2">
        <f>IFERROR(__xludf.DUMMYFUNCTION("""COMPUTED_VALUE"""),45547.66666666667)</f>
        <v>45547.66667</v>
      </c>
      <c r="H177" s="1">
        <f>IFERROR(__xludf.DUMMYFUNCTION("""COMPUTED_VALUE"""),9928.8)</f>
        <v>9928.8</v>
      </c>
      <c r="J177" s="2">
        <f>IFERROR(__xludf.DUMMYFUNCTION("""COMPUTED_VALUE"""),45547.66666666667)</f>
        <v>45547.66667</v>
      </c>
      <c r="K177" s="1">
        <f>IFERROR(__xludf.DUMMYFUNCTION("""COMPUTED_VALUE"""),10046.03)</f>
        <v>10046.03</v>
      </c>
      <c r="M177" s="2">
        <f>IFERROR(__xludf.DUMMYFUNCTION("""COMPUTED_VALUE"""),45547.66666666667)</f>
        <v>45547.66667</v>
      </c>
      <c r="N177" s="1">
        <f>IFERROR(__xludf.DUMMYFUNCTION("""COMPUTED_VALUE"""),0.0)</f>
        <v>0</v>
      </c>
    </row>
    <row r="178">
      <c r="A178" s="2">
        <f>IFERROR(__xludf.DUMMYFUNCTION("""COMPUTED_VALUE"""),45548.66666666667)</f>
        <v>45548.66667</v>
      </c>
      <c r="B178" s="1">
        <f>IFERROR(__xludf.DUMMYFUNCTION("""COMPUTED_VALUE"""),10078.79)</f>
        <v>10078.79</v>
      </c>
      <c r="D178" s="2">
        <f>IFERROR(__xludf.DUMMYFUNCTION("""COMPUTED_VALUE"""),45548.66666666667)</f>
        <v>45548.66667</v>
      </c>
      <c r="E178" s="1">
        <f>IFERROR(__xludf.DUMMYFUNCTION("""COMPUTED_VALUE"""),10169.33)</f>
        <v>10169.33</v>
      </c>
      <c r="G178" s="2">
        <f>IFERROR(__xludf.DUMMYFUNCTION("""COMPUTED_VALUE"""),45548.66666666667)</f>
        <v>45548.66667</v>
      </c>
      <c r="H178" s="1">
        <f>IFERROR(__xludf.DUMMYFUNCTION("""COMPUTED_VALUE"""),10078.79)</f>
        <v>10078.79</v>
      </c>
      <c r="J178" s="2">
        <f>IFERROR(__xludf.DUMMYFUNCTION("""COMPUTED_VALUE"""),45548.66666666667)</f>
        <v>45548.66667</v>
      </c>
      <c r="K178" s="1">
        <f>IFERROR(__xludf.DUMMYFUNCTION("""COMPUTED_VALUE"""),10139.49)</f>
        <v>10139.49</v>
      </c>
      <c r="M178" s="2">
        <f>IFERROR(__xludf.DUMMYFUNCTION("""COMPUTED_VALUE"""),45548.66666666667)</f>
        <v>45548.66667</v>
      </c>
      <c r="N178" s="1">
        <f>IFERROR(__xludf.DUMMYFUNCTION("""COMPUTED_VALUE"""),0.0)</f>
        <v>0</v>
      </c>
    </row>
    <row r="179">
      <c r="A179" s="2">
        <f>IFERROR(__xludf.DUMMYFUNCTION("""COMPUTED_VALUE"""),45551.66666666667)</f>
        <v>45551.66667</v>
      </c>
      <c r="B179" s="1">
        <f>IFERROR(__xludf.DUMMYFUNCTION("""COMPUTED_VALUE"""),10164.5)</f>
        <v>10164.5</v>
      </c>
      <c r="D179" s="2">
        <f>IFERROR(__xludf.DUMMYFUNCTION("""COMPUTED_VALUE"""),45551.66666666667)</f>
        <v>45551.66667</v>
      </c>
      <c r="E179" s="1">
        <f>IFERROR(__xludf.DUMMYFUNCTION("""COMPUTED_VALUE"""),10203.29)</f>
        <v>10203.29</v>
      </c>
      <c r="G179" s="2">
        <f>IFERROR(__xludf.DUMMYFUNCTION("""COMPUTED_VALUE"""),45551.66666666667)</f>
        <v>45551.66667</v>
      </c>
      <c r="H179" s="1">
        <f>IFERROR(__xludf.DUMMYFUNCTION("""COMPUTED_VALUE"""),10125.71)</f>
        <v>10125.71</v>
      </c>
      <c r="J179" s="2">
        <f>IFERROR(__xludf.DUMMYFUNCTION("""COMPUTED_VALUE"""),45551.66666666667)</f>
        <v>45551.66667</v>
      </c>
      <c r="K179" s="1">
        <f>IFERROR(__xludf.DUMMYFUNCTION("""COMPUTED_VALUE"""),10194.76)</f>
        <v>10194.76</v>
      </c>
      <c r="M179" s="2">
        <f>IFERROR(__xludf.DUMMYFUNCTION("""COMPUTED_VALUE"""),45551.66666666667)</f>
        <v>45551.66667</v>
      </c>
      <c r="N179" s="1">
        <f>IFERROR(__xludf.DUMMYFUNCTION("""COMPUTED_VALUE"""),0.0)</f>
        <v>0</v>
      </c>
    </row>
    <row r="180">
      <c r="A180" s="2">
        <f>IFERROR(__xludf.DUMMYFUNCTION("""COMPUTED_VALUE"""),45552.66666666667)</f>
        <v>45552.66667</v>
      </c>
      <c r="B180" s="1">
        <f>IFERROR(__xludf.DUMMYFUNCTION("""COMPUTED_VALUE"""),10237.56)</f>
        <v>10237.56</v>
      </c>
      <c r="D180" s="2">
        <f>IFERROR(__xludf.DUMMYFUNCTION("""COMPUTED_VALUE"""),45552.66666666667)</f>
        <v>45552.66667</v>
      </c>
      <c r="E180" s="1">
        <f>IFERROR(__xludf.DUMMYFUNCTION("""COMPUTED_VALUE"""),10281.17)</f>
        <v>10281.17</v>
      </c>
      <c r="G180" s="2">
        <f>IFERROR(__xludf.DUMMYFUNCTION("""COMPUTED_VALUE"""),45552.66666666667)</f>
        <v>45552.66667</v>
      </c>
      <c r="H180" s="1">
        <f>IFERROR(__xludf.DUMMYFUNCTION("""COMPUTED_VALUE"""),10188.02)</f>
        <v>10188.02</v>
      </c>
      <c r="J180" s="2">
        <f>IFERROR(__xludf.DUMMYFUNCTION("""COMPUTED_VALUE"""),45552.66666666667)</f>
        <v>45552.66667</v>
      </c>
      <c r="K180" s="1">
        <f>IFERROR(__xludf.DUMMYFUNCTION("""COMPUTED_VALUE"""),10219.68)</f>
        <v>10219.68</v>
      </c>
      <c r="M180" s="2">
        <f>IFERROR(__xludf.DUMMYFUNCTION("""COMPUTED_VALUE"""),45552.66666666667)</f>
        <v>45552.66667</v>
      </c>
      <c r="N180" s="1">
        <f>IFERROR(__xludf.DUMMYFUNCTION("""COMPUTED_VALUE"""),0.0)</f>
        <v>0</v>
      </c>
    </row>
    <row r="181">
      <c r="A181" s="2">
        <f>IFERROR(__xludf.DUMMYFUNCTION("""COMPUTED_VALUE"""),45553.66666666667)</f>
        <v>45553.66667</v>
      </c>
      <c r="B181" s="1">
        <f>IFERROR(__xludf.DUMMYFUNCTION("""COMPUTED_VALUE"""),10237.97)</f>
        <v>10237.97</v>
      </c>
      <c r="D181" s="2">
        <f>IFERROR(__xludf.DUMMYFUNCTION("""COMPUTED_VALUE"""),45553.66666666667)</f>
        <v>45553.66667</v>
      </c>
      <c r="E181" s="1">
        <f>IFERROR(__xludf.DUMMYFUNCTION("""COMPUTED_VALUE"""),10328.83)</f>
        <v>10328.83</v>
      </c>
      <c r="G181" s="2">
        <f>IFERROR(__xludf.DUMMYFUNCTION("""COMPUTED_VALUE"""),45553.66666666667)</f>
        <v>45553.66667</v>
      </c>
      <c r="H181" s="1">
        <f>IFERROR(__xludf.DUMMYFUNCTION("""COMPUTED_VALUE"""),10178.13)</f>
        <v>10178.13</v>
      </c>
      <c r="J181" s="2">
        <f>IFERROR(__xludf.DUMMYFUNCTION("""COMPUTED_VALUE"""),45553.66666666667)</f>
        <v>45553.66667</v>
      </c>
      <c r="K181" s="1">
        <f>IFERROR(__xludf.DUMMYFUNCTION("""COMPUTED_VALUE"""),10191.3)</f>
        <v>10191.3</v>
      </c>
      <c r="M181" s="2">
        <f>IFERROR(__xludf.DUMMYFUNCTION("""COMPUTED_VALUE"""),45553.66666666667)</f>
        <v>45553.66667</v>
      </c>
      <c r="N181" s="1">
        <f>IFERROR(__xludf.DUMMYFUNCTION("""COMPUTED_VALUE"""),0.0)</f>
        <v>0</v>
      </c>
    </row>
    <row r="182">
      <c r="A182" s="2">
        <f>IFERROR(__xludf.DUMMYFUNCTION("""COMPUTED_VALUE"""),45554.66666666667)</f>
        <v>45554.66667</v>
      </c>
      <c r="B182" s="1">
        <f>IFERROR(__xludf.DUMMYFUNCTION("""COMPUTED_VALUE"""),10396.52)</f>
        <v>10396.52</v>
      </c>
      <c r="D182" s="2">
        <f>IFERROR(__xludf.DUMMYFUNCTION("""COMPUTED_VALUE"""),45554.66666666667)</f>
        <v>45554.66667</v>
      </c>
      <c r="E182" s="1">
        <f>IFERROR(__xludf.DUMMYFUNCTION("""COMPUTED_VALUE"""),10415.9)</f>
        <v>10415.9</v>
      </c>
      <c r="G182" s="2">
        <f>IFERROR(__xludf.DUMMYFUNCTION("""COMPUTED_VALUE"""),45554.66666666667)</f>
        <v>45554.66667</v>
      </c>
      <c r="H182" s="1">
        <f>IFERROR(__xludf.DUMMYFUNCTION("""COMPUTED_VALUE"""),10327.87)</f>
        <v>10327.87</v>
      </c>
      <c r="J182" s="2">
        <f>IFERROR(__xludf.DUMMYFUNCTION("""COMPUTED_VALUE"""),45554.66666666667)</f>
        <v>45554.66667</v>
      </c>
      <c r="K182" s="1">
        <f>IFERROR(__xludf.DUMMYFUNCTION("""COMPUTED_VALUE"""),10383.89)</f>
        <v>10383.89</v>
      </c>
      <c r="M182" s="2">
        <f>IFERROR(__xludf.DUMMYFUNCTION("""COMPUTED_VALUE"""),45554.66666666667)</f>
        <v>45554.66667</v>
      </c>
      <c r="N182" s="1">
        <f>IFERROR(__xludf.DUMMYFUNCTION("""COMPUTED_VALUE"""),0.0)</f>
        <v>0</v>
      </c>
    </row>
    <row r="183">
      <c r="A183" s="2">
        <f>IFERROR(__xludf.DUMMYFUNCTION("""COMPUTED_VALUE"""),45555.66666666667)</f>
        <v>45555.66667</v>
      </c>
      <c r="B183" s="1">
        <f>IFERROR(__xludf.DUMMYFUNCTION("""COMPUTED_VALUE"""),10381.7)</f>
        <v>10381.7</v>
      </c>
      <c r="D183" s="2">
        <f>IFERROR(__xludf.DUMMYFUNCTION("""COMPUTED_VALUE"""),45555.66666666667)</f>
        <v>45555.66667</v>
      </c>
      <c r="E183" s="1">
        <f>IFERROR(__xludf.DUMMYFUNCTION("""COMPUTED_VALUE"""),10386.16)</f>
        <v>10386.16</v>
      </c>
      <c r="G183" s="2">
        <f>IFERROR(__xludf.DUMMYFUNCTION("""COMPUTED_VALUE"""),45555.66666666667)</f>
        <v>45555.66667</v>
      </c>
      <c r="H183" s="1">
        <f>IFERROR(__xludf.DUMMYFUNCTION("""COMPUTED_VALUE"""),10295.11)</f>
        <v>10295.11</v>
      </c>
      <c r="J183" s="2">
        <f>IFERROR(__xludf.DUMMYFUNCTION("""COMPUTED_VALUE"""),45555.66666666667)</f>
        <v>45555.66667</v>
      </c>
      <c r="K183" s="1">
        <f>IFERROR(__xludf.DUMMYFUNCTION("""COMPUTED_VALUE"""),10381.64)</f>
        <v>10381.64</v>
      </c>
      <c r="M183" s="2">
        <f>IFERROR(__xludf.DUMMYFUNCTION("""COMPUTED_VALUE"""),45555.66666666667)</f>
        <v>45555.66667</v>
      </c>
      <c r="N183" s="1">
        <f>IFERROR(__xludf.DUMMYFUNCTION("""COMPUTED_VALUE"""),0.0)</f>
        <v>0</v>
      </c>
    </row>
    <row r="184">
      <c r="A184" s="2">
        <f>IFERROR(__xludf.DUMMYFUNCTION("""COMPUTED_VALUE"""),45558.66666666667)</f>
        <v>45558.66667</v>
      </c>
      <c r="B184" s="1">
        <f>IFERROR(__xludf.DUMMYFUNCTION("""COMPUTED_VALUE"""),10412.11)</f>
        <v>10412.11</v>
      </c>
      <c r="D184" s="2">
        <f>IFERROR(__xludf.DUMMYFUNCTION("""COMPUTED_VALUE"""),45558.66666666667)</f>
        <v>45558.66667</v>
      </c>
      <c r="E184" s="1">
        <f>IFERROR(__xludf.DUMMYFUNCTION("""COMPUTED_VALUE"""),10432.68)</f>
        <v>10432.68</v>
      </c>
      <c r="G184" s="2">
        <f>IFERROR(__xludf.DUMMYFUNCTION("""COMPUTED_VALUE"""),45558.66666666667)</f>
        <v>45558.66667</v>
      </c>
      <c r="H184" s="1">
        <f>IFERROR(__xludf.DUMMYFUNCTION("""COMPUTED_VALUE"""),10379.18)</f>
        <v>10379.18</v>
      </c>
      <c r="J184" s="2">
        <f>IFERROR(__xludf.DUMMYFUNCTION("""COMPUTED_VALUE"""),45558.66666666667)</f>
        <v>45558.66667</v>
      </c>
      <c r="K184" s="1">
        <f>IFERROR(__xludf.DUMMYFUNCTION("""COMPUTED_VALUE"""),10422.3)</f>
        <v>10422.3</v>
      </c>
      <c r="M184" s="2">
        <f>IFERROR(__xludf.DUMMYFUNCTION("""COMPUTED_VALUE"""),45558.66666666667)</f>
        <v>45558.66667</v>
      </c>
      <c r="N184" s="1">
        <f>IFERROR(__xludf.DUMMYFUNCTION("""COMPUTED_VALUE"""),0.0)</f>
        <v>0</v>
      </c>
    </row>
    <row r="185">
      <c r="A185" s="2">
        <f>IFERROR(__xludf.DUMMYFUNCTION("""COMPUTED_VALUE"""),45559.66666666667)</f>
        <v>45559.66667</v>
      </c>
      <c r="B185" s="1">
        <f>IFERROR(__xludf.DUMMYFUNCTION("""COMPUTED_VALUE"""),10443.08)</f>
        <v>10443.08</v>
      </c>
      <c r="D185" s="2">
        <f>IFERROR(__xludf.DUMMYFUNCTION("""COMPUTED_VALUE"""),45559.66666666667)</f>
        <v>45559.66667</v>
      </c>
      <c r="E185" s="1">
        <f>IFERROR(__xludf.DUMMYFUNCTION("""COMPUTED_VALUE"""),10444.41)</f>
        <v>10444.41</v>
      </c>
      <c r="G185" s="2">
        <f>IFERROR(__xludf.DUMMYFUNCTION("""COMPUTED_VALUE"""),45559.66666666667)</f>
        <v>45559.66667</v>
      </c>
      <c r="H185" s="1">
        <f>IFERROR(__xludf.DUMMYFUNCTION("""COMPUTED_VALUE"""),10375.31)</f>
        <v>10375.31</v>
      </c>
      <c r="J185" s="2">
        <f>IFERROR(__xludf.DUMMYFUNCTION("""COMPUTED_VALUE"""),45559.66666666667)</f>
        <v>45559.66667</v>
      </c>
      <c r="K185" s="1">
        <f>IFERROR(__xludf.DUMMYFUNCTION("""COMPUTED_VALUE"""),10433.14)</f>
        <v>10433.14</v>
      </c>
      <c r="M185" s="2">
        <f>IFERROR(__xludf.DUMMYFUNCTION("""COMPUTED_VALUE"""),45559.66666666667)</f>
        <v>45559.66667</v>
      </c>
      <c r="N185" s="1">
        <f>IFERROR(__xludf.DUMMYFUNCTION("""COMPUTED_VALUE"""),0.0)</f>
        <v>0</v>
      </c>
    </row>
    <row r="186">
      <c r="A186" s="2">
        <f>IFERROR(__xludf.DUMMYFUNCTION("""COMPUTED_VALUE"""),45560.66666666667)</f>
        <v>45560.66667</v>
      </c>
      <c r="B186" s="1">
        <f>IFERROR(__xludf.DUMMYFUNCTION("""COMPUTED_VALUE"""),10457.01)</f>
        <v>10457.01</v>
      </c>
      <c r="D186" s="2">
        <f>IFERROR(__xludf.DUMMYFUNCTION("""COMPUTED_VALUE"""),45560.66666666667)</f>
        <v>45560.66667</v>
      </c>
      <c r="E186" s="1">
        <f>IFERROR(__xludf.DUMMYFUNCTION("""COMPUTED_VALUE"""),10457.01)</f>
        <v>10457.01</v>
      </c>
      <c r="G186" s="2">
        <f>IFERROR(__xludf.DUMMYFUNCTION("""COMPUTED_VALUE"""),45560.66666666667)</f>
        <v>45560.66667</v>
      </c>
      <c r="H186" s="1">
        <f>IFERROR(__xludf.DUMMYFUNCTION("""COMPUTED_VALUE"""),10372.43)</f>
        <v>10372.43</v>
      </c>
      <c r="J186" s="2">
        <f>IFERROR(__xludf.DUMMYFUNCTION("""COMPUTED_VALUE"""),45560.66666666667)</f>
        <v>45560.66667</v>
      </c>
      <c r="K186" s="1">
        <f>IFERROR(__xludf.DUMMYFUNCTION("""COMPUTED_VALUE"""),10387.1)</f>
        <v>10387.1</v>
      </c>
      <c r="M186" s="2">
        <f>IFERROR(__xludf.DUMMYFUNCTION("""COMPUTED_VALUE"""),45560.66666666667)</f>
        <v>45560.66667</v>
      </c>
      <c r="N186" s="1">
        <f>IFERROR(__xludf.DUMMYFUNCTION("""COMPUTED_VALUE"""),0.0)</f>
        <v>0</v>
      </c>
    </row>
    <row r="187">
      <c r="A187" s="2">
        <f>IFERROR(__xludf.DUMMYFUNCTION("""COMPUTED_VALUE"""),45561.66666666667)</f>
        <v>45561.66667</v>
      </c>
      <c r="B187" s="1">
        <f>IFERROR(__xludf.DUMMYFUNCTION("""COMPUTED_VALUE"""),10470.24)</f>
        <v>10470.24</v>
      </c>
      <c r="D187" s="2">
        <f>IFERROR(__xludf.DUMMYFUNCTION("""COMPUTED_VALUE"""),45561.66666666667)</f>
        <v>45561.66667</v>
      </c>
      <c r="E187" s="1">
        <f>IFERROR(__xludf.DUMMYFUNCTION("""COMPUTED_VALUE"""),10487.54)</f>
        <v>10487.54</v>
      </c>
      <c r="G187" s="2">
        <f>IFERROR(__xludf.DUMMYFUNCTION("""COMPUTED_VALUE"""),45561.66666666667)</f>
        <v>45561.66667</v>
      </c>
      <c r="H187" s="1">
        <f>IFERROR(__xludf.DUMMYFUNCTION("""COMPUTED_VALUE"""),10394.58)</f>
        <v>10394.58</v>
      </c>
      <c r="J187" s="2">
        <f>IFERROR(__xludf.DUMMYFUNCTION("""COMPUTED_VALUE"""),45561.66666666667)</f>
        <v>45561.66667</v>
      </c>
      <c r="K187" s="1">
        <f>IFERROR(__xludf.DUMMYFUNCTION("""COMPUTED_VALUE"""),10443.54)</f>
        <v>10443.54</v>
      </c>
      <c r="M187" s="2">
        <f>IFERROR(__xludf.DUMMYFUNCTION("""COMPUTED_VALUE"""),45561.66666666667)</f>
        <v>45561.66667</v>
      </c>
      <c r="N187" s="1">
        <f>IFERROR(__xludf.DUMMYFUNCTION("""COMPUTED_VALUE"""),0.0)</f>
        <v>0</v>
      </c>
    </row>
    <row r="188">
      <c r="A188" s="2">
        <f>IFERROR(__xludf.DUMMYFUNCTION("""COMPUTED_VALUE"""),45562.66666666667)</f>
        <v>45562.66667</v>
      </c>
      <c r="B188" s="1">
        <f>IFERROR(__xludf.DUMMYFUNCTION("""COMPUTED_VALUE"""),10475.95)</f>
        <v>10475.95</v>
      </c>
      <c r="D188" s="2">
        <f>IFERROR(__xludf.DUMMYFUNCTION("""COMPUTED_VALUE"""),45562.66666666667)</f>
        <v>45562.66667</v>
      </c>
      <c r="E188" s="1">
        <f>IFERROR(__xludf.DUMMYFUNCTION("""COMPUTED_VALUE"""),10495.61)</f>
        <v>10495.61</v>
      </c>
      <c r="G188" s="2">
        <f>IFERROR(__xludf.DUMMYFUNCTION("""COMPUTED_VALUE"""),45562.66666666667)</f>
        <v>45562.66667</v>
      </c>
      <c r="H188" s="1">
        <f>IFERROR(__xludf.DUMMYFUNCTION("""COMPUTED_VALUE"""),10435.11)</f>
        <v>10435.11</v>
      </c>
      <c r="J188" s="2">
        <f>IFERROR(__xludf.DUMMYFUNCTION("""COMPUTED_VALUE"""),45562.66666666667)</f>
        <v>45562.66667</v>
      </c>
      <c r="K188" s="1">
        <f>IFERROR(__xludf.DUMMYFUNCTION("""COMPUTED_VALUE"""),10460.32)</f>
        <v>10460.32</v>
      </c>
      <c r="M188" s="2">
        <f>IFERROR(__xludf.DUMMYFUNCTION("""COMPUTED_VALUE"""),45562.66666666667)</f>
        <v>45562.66667</v>
      </c>
      <c r="N188" s="1">
        <f>IFERROR(__xludf.DUMMYFUNCTION("""COMPUTED_VALUE"""),0.0)</f>
        <v>0</v>
      </c>
    </row>
    <row r="189">
      <c r="A189" s="2">
        <f>IFERROR(__xludf.DUMMYFUNCTION("""COMPUTED_VALUE"""),45565.66666666667)</f>
        <v>45565.66667</v>
      </c>
      <c r="B189" s="1">
        <f>IFERROR(__xludf.DUMMYFUNCTION("""COMPUTED_VALUE"""),10440.1)</f>
        <v>10440.1</v>
      </c>
      <c r="D189" s="2">
        <f>IFERROR(__xludf.DUMMYFUNCTION("""COMPUTED_VALUE"""),45565.66666666667)</f>
        <v>45565.66667</v>
      </c>
      <c r="E189" s="1">
        <f>IFERROR(__xludf.DUMMYFUNCTION("""COMPUTED_VALUE"""),10475.68)</f>
        <v>10475.68</v>
      </c>
      <c r="G189" s="2">
        <f>IFERROR(__xludf.DUMMYFUNCTION("""COMPUTED_VALUE"""),45565.66666666667)</f>
        <v>45565.66667</v>
      </c>
      <c r="H189" s="1">
        <f>IFERROR(__xludf.DUMMYFUNCTION("""COMPUTED_VALUE"""),10375.7)</f>
        <v>10375.7</v>
      </c>
      <c r="J189" s="2">
        <f>IFERROR(__xludf.DUMMYFUNCTION("""COMPUTED_VALUE"""),45565.66666666667)</f>
        <v>45565.66667</v>
      </c>
      <c r="K189" s="1">
        <f>IFERROR(__xludf.DUMMYFUNCTION("""COMPUTED_VALUE"""),10471.58)</f>
        <v>10471.58</v>
      </c>
      <c r="M189" s="2">
        <f>IFERROR(__xludf.DUMMYFUNCTION("""COMPUTED_VALUE"""),45565.66666666667)</f>
        <v>45565.66667</v>
      </c>
      <c r="N189" s="1">
        <f>IFERROR(__xludf.DUMMYFUNCTION("""COMPUTED_VALUE"""),0.0)</f>
        <v>0</v>
      </c>
    </row>
    <row r="190">
      <c r="A190" s="2">
        <f>IFERROR(__xludf.DUMMYFUNCTION("""COMPUTED_VALUE"""),45566.66666666667)</f>
        <v>45566.66667</v>
      </c>
      <c r="B190" s="1">
        <f>IFERROR(__xludf.DUMMYFUNCTION("""COMPUTED_VALUE"""),10478.92)</f>
        <v>10478.92</v>
      </c>
      <c r="D190" s="2">
        <f>IFERROR(__xludf.DUMMYFUNCTION("""COMPUTED_VALUE"""),45566.66666666667)</f>
        <v>45566.66667</v>
      </c>
      <c r="E190" s="1">
        <f>IFERROR(__xludf.DUMMYFUNCTION("""COMPUTED_VALUE"""),10482.54)</f>
        <v>10482.54</v>
      </c>
      <c r="G190" s="2">
        <f>IFERROR(__xludf.DUMMYFUNCTION("""COMPUTED_VALUE"""),45566.66666666667)</f>
        <v>45566.66667</v>
      </c>
      <c r="H190" s="1">
        <f>IFERROR(__xludf.DUMMYFUNCTION("""COMPUTED_VALUE"""),10325.99)</f>
        <v>10325.99</v>
      </c>
      <c r="J190" s="2">
        <f>IFERROR(__xludf.DUMMYFUNCTION("""COMPUTED_VALUE"""),45566.66666666667)</f>
        <v>45566.66667</v>
      </c>
      <c r="K190" s="1">
        <f>IFERROR(__xludf.DUMMYFUNCTION("""COMPUTED_VALUE"""),10383.89)</f>
        <v>10383.89</v>
      </c>
      <c r="M190" s="2">
        <f>IFERROR(__xludf.DUMMYFUNCTION("""COMPUTED_VALUE"""),45566.66666666667)</f>
        <v>45566.66667</v>
      </c>
      <c r="N190" s="1">
        <f>IFERROR(__xludf.DUMMYFUNCTION("""COMPUTED_VALUE"""),0.0)</f>
        <v>0</v>
      </c>
    </row>
    <row r="191">
      <c r="A191" s="2">
        <f>IFERROR(__xludf.DUMMYFUNCTION("""COMPUTED_VALUE"""),45567.66666666667)</f>
        <v>45567.66667</v>
      </c>
      <c r="B191" s="1">
        <f>IFERROR(__xludf.DUMMYFUNCTION("""COMPUTED_VALUE"""),10339.43)</f>
        <v>10339.43</v>
      </c>
      <c r="D191" s="2">
        <f>IFERROR(__xludf.DUMMYFUNCTION("""COMPUTED_VALUE"""),45567.66666666667)</f>
        <v>45567.66667</v>
      </c>
      <c r="E191" s="1">
        <f>IFERROR(__xludf.DUMMYFUNCTION("""COMPUTED_VALUE"""),10413.57)</f>
        <v>10413.57</v>
      </c>
      <c r="G191" s="2">
        <f>IFERROR(__xludf.DUMMYFUNCTION("""COMPUTED_VALUE"""),45567.66666666667)</f>
        <v>45567.66667</v>
      </c>
      <c r="H191" s="1">
        <f>IFERROR(__xludf.DUMMYFUNCTION("""COMPUTED_VALUE"""),10307.58)</f>
        <v>10307.58</v>
      </c>
      <c r="J191" s="2">
        <f>IFERROR(__xludf.DUMMYFUNCTION("""COMPUTED_VALUE"""),45567.66666666667)</f>
        <v>45567.66667</v>
      </c>
      <c r="K191" s="1">
        <f>IFERROR(__xludf.DUMMYFUNCTION("""COMPUTED_VALUE"""),10394.18)</f>
        <v>10394.18</v>
      </c>
      <c r="M191" s="2">
        <f>IFERROR(__xludf.DUMMYFUNCTION("""COMPUTED_VALUE"""),45567.66666666667)</f>
        <v>45567.66667</v>
      </c>
      <c r="N191" s="1">
        <f>IFERROR(__xludf.DUMMYFUNCTION("""COMPUTED_VALUE"""),0.0)</f>
        <v>0</v>
      </c>
    </row>
    <row r="192">
      <c r="A192" s="2">
        <f>IFERROR(__xludf.DUMMYFUNCTION("""COMPUTED_VALUE"""),45568.66666666667)</f>
        <v>45568.66667</v>
      </c>
      <c r="B192" s="1">
        <f>IFERROR(__xludf.DUMMYFUNCTION("""COMPUTED_VALUE"""),10354.91)</f>
        <v>10354.91</v>
      </c>
      <c r="D192" s="2">
        <f>IFERROR(__xludf.DUMMYFUNCTION("""COMPUTED_VALUE"""),45568.66666666667)</f>
        <v>45568.66667</v>
      </c>
      <c r="E192" s="1">
        <f>IFERROR(__xludf.DUMMYFUNCTION("""COMPUTED_VALUE"""),10406.96)</f>
        <v>10406.96</v>
      </c>
      <c r="G192" s="2">
        <f>IFERROR(__xludf.DUMMYFUNCTION("""COMPUTED_VALUE"""),45568.66666666667)</f>
        <v>45568.66667</v>
      </c>
      <c r="H192" s="1">
        <f>IFERROR(__xludf.DUMMYFUNCTION("""COMPUTED_VALUE"""),10334.85)</f>
        <v>10334.85</v>
      </c>
      <c r="J192" s="2">
        <f>IFERROR(__xludf.DUMMYFUNCTION("""COMPUTED_VALUE"""),45568.66666666667)</f>
        <v>45568.66667</v>
      </c>
      <c r="K192" s="1">
        <f>IFERROR(__xludf.DUMMYFUNCTION("""COMPUTED_VALUE"""),10375.19)</f>
        <v>10375.19</v>
      </c>
      <c r="M192" s="2">
        <f>IFERROR(__xludf.DUMMYFUNCTION("""COMPUTED_VALUE"""),45568.66666666667)</f>
        <v>45568.66667</v>
      </c>
      <c r="N192" s="1">
        <f>IFERROR(__xludf.DUMMYFUNCTION("""COMPUTED_VALUE"""),0.0)</f>
        <v>0</v>
      </c>
    </row>
    <row r="193">
      <c r="A193" s="2">
        <f>IFERROR(__xludf.DUMMYFUNCTION("""COMPUTED_VALUE"""),45569.66666666667)</f>
        <v>45569.66667</v>
      </c>
      <c r="B193" s="1">
        <f>IFERROR(__xludf.DUMMYFUNCTION("""COMPUTED_VALUE"""),10468.81)</f>
        <v>10468.81</v>
      </c>
      <c r="D193" s="2">
        <f>IFERROR(__xludf.DUMMYFUNCTION("""COMPUTED_VALUE"""),45569.66666666667)</f>
        <v>45569.66667</v>
      </c>
      <c r="E193" s="1">
        <f>IFERROR(__xludf.DUMMYFUNCTION("""COMPUTED_VALUE"""),10478.33)</f>
        <v>10478.33</v>
      </c>
      <c r="G193" s="2">
        <f>IFERROR(__xludf.DUMMYFUNCTION("""COMPUTED_VALUE"""),45569.66666666667)</f>
        <v>45569.66667</v>
      </c>
      <c r="H193" s="1">
        <f>IFERROR(__xludf.DUMMYFUNCTION("""COMPUTED_VALUE"""),10379.2)</f>
        <v>10379.2</v>
      </c>
      <c r="J193" s="2">
        <f>IFERROR(__xludf.DUMMYFUNCTION("""COMPUTED_VALUE"""),45569.66666666667)</f>
        <v>45569.66667</v>
      </c>
      <c r="K193" s="1">
        <f>IFERROR(__xludf.DUMMYFUNCTION("""COMPUTED_VALUE"""),10477.73)</f>
        <v>10477.73</v>
      </c>
      <c r="M193" s="2">
        <f>IFERROR(__xludf.DUMMYFUNCTION("""COMPUTED_VALUE"""),45569.66666666667)</f>
        <v>45569.66667</v>
      </c>
      <c r="N193" s="1">
        <f>IFERROR(__xludf.DUMMYFUNCTION("""COMPUTED_VALUE"""),0.0)</f>
        <v>0</v>
      </c>
    </row>
    <row r="194">
      <c r="A194" s="2">
        <f>IFERROR(__xludf.DUMMYFUNCTION("""COMPUTED_VALUE"""),45572.66666666667)</f>
        <v>45572.66667</v>
      </c>
      <c r="B194" s="1">
        <f>IFERROR(__xludf.DUMMYFUNCTION("""COMPUTED_VALUE"""),10439.63)</f>
        <v>10439.63</v>
      </c>
      <c r="D194" s="2">
        <f>IFERROR(__xludf.DUMMYFUNCTION("""COMPUTED_VALUE"""),45572.66666666667)</f>
        <v>45572.66667</v>
      </c>
      <c r="E194" s="1">
        <f>IFERROR(__xludf.DUMMYFUNCTION("""COMPUTED_VALUE"""),10455.43)</f>
        <v>10455.43</v>
      </c>
      <c r="G194" s="2">
        <f>IFERROR(__xludf.DUMMYFUNCTION("""COMPUTED_VALUE"""),45572.66666666667)</f>
        <v>45572.66667</v>
      </c>
      <c r="H194" s="1">
        <f>IFERROR(__xludf.DUMMYFUNCTION("""COMPUTED_VALUE"""),10370.21)</f>
        <v>10370.21</v>
      </c>
      <c r="J194" s="2">
        <f>IFERROR(__xludf.DUMMYFUNCTION("""COMPUTED_VALUE"""),45572.66666666667)</f>
        <v>45572.66667</v>
      </c>
      <c r="K194" s="1">
        <f>IFERROR(__xludf.DUMMYFUNCTION("""COMPUTED_VALUE"""),10408.34)</f>
        <v>10408.34</v>
      </c>
      <c r="M194" s="2">
        <f>IFERROR(__xludf.DUMMYFUNCTION("""COMPUTED_VALUE"""),45572.66666666667)</f>
        <v>45572.66667</v>
      </c>
      <c r="N194" s="1">
        <f>IFERROR(__xludf.DUMMYFUNCTION("""COMPUTED_VALUE"""),0.0)</f>
        <v>0</v>
      </c>
    </row>
    <row r="195">
      <c r="A195" s="2">
        <f>IFERROR(__xludf.DUMMYFUNCTION("""COMPUTED_VALUE"""),45573.66666666667)</f>
        <v>45573.66667</v>
      </c>
      <c r="B195" s="1">
        <f>IFERROR(__xludf.DUMMYFUNCTION("""COMPUTED_VALUE"""),10429.87)</f>
        <v>10429.87</v>
      </c>
      <c r="D195" s="2">
        <f>IFERROR(__xludf.DUMMYFUNCTION("""COMPUTED_VALUE"""),45573.66666666667)</f>
        <v>45573.66667</v>
      </c>
      <c r="E195" s="1">
        <f>IFERROR(__xludf.DUMMYFUNCTION("""COMPUTED_VALUE"""),10522.36)</f>
        <v>10522.36</v>
      </c>
      <c r="G195" s="2">
        <f>IFERROR(__xludf.DUMMYFUNCTION("""COMPUTED_VALUE"""),45573.66666666667)</f>
        <v>45573.66667</v>
      </c>
      <c r="H195" s="1">
        <f>IFERROR(__xludf.DUMMYFUNCTION("""COMPUTED_VALUE"""),10426.05)</f>
        <v>10426.05</v>
      </c>
      <c r="J195" s="2">
        <f>IFERROR(__xludf.DUMMYFUNCTION("""COMPUTED_VALUE"""),45573.66666666667)</f>
        <v>45573.66667</v>
      </c>
      <c r="K195" s="1">
        <f>IFERROR(__xludf.DUMMYFUNCTION("""COMPUTED_VALUE"""),10512.58)</f>
        <v>10512.58</v>
      </c>
      <c r="M195" s="2">
        <f>IFERROR(__xludf.DUMMYFUNCTION("""COMPUTED_VALUE"""),45573.66666666667)</f>
        <v>45573.66667</v>
      </c>
      <c r="N195" s="1">
        <f>IFERROR(__xludf.DUMMYFUNCTION("""COMPUTED_VALUE"""),0.0)</f>
        <v>0</v>
      </c>
    </row>
    <row r="196">
      <c r="A196" s="2">
        <f>IFERROR(__xludf.DUMMYFUNCTION("""COMPUTED_VALUE"""),45574.66666666667)</f>
        <v>45574.66667</v>
      </c>
      <c r="B196" s="1">
        <f>IFERROR(__xludf.DUMMYFUNCTION("""COMPUTED_VALUE"""),10510.87)</f>
        <v>10510.87</v>
      </c>
      <c r="D196" s="2">
        <f>IFERROR(__xludf.DUMMYFUNCTION("""COMPUTED_VALUE"""),45574.66666666667)</f>
        <v>45574.66667</v>
      </c>
      <c r="E196" s="1">
        <f>IFERROR(__xludf.DUMMYFUNCTION("""COMPUTED_VALUE"""),10616.76)</f>
        <v>10616.76</v>
      </c>
      <c r="G196" s="2">
        <f>IFERROR(__xludf.DUMMYFUNCTION("""COMPUTED_VALUE"""),45574.66666666667)</f>
        <v>45574.66667</v>
      </c>
      <c r="H196" s="1">
        <f>IFERROR(__xludf.DUMMYFUNCTION("""COMPUTED_VALUE"""),10499.37)</f>
        <v>10499.37</v>
      </c>
      <c r="J196" s="2">
        <f>IFERROR(__xludf.DUMMYFUNCTION("""COMPUTED_VALUE"""),45574.66666666667)</f>
        <v>45574.66667</v>
      </c>
      <c r="K196" s="1">
        <f>IFERROR(__xludf.DUMMYFUNCTION("""COMPUTED_VALUE"""),10609.88)</f>
        <v>10609.88</v>
      </c>
      <c r="M196" s="2">
        <f>IFERROR(__xludf.DUMMYFUNCTION("""COMPUTED_VALUE"""),45574.66666666667)</f>
        <v>45574.66667</v>
      </c>
      <c r="N196" s="1">
        <f>IFERROR(__xludf.DUMMYFUNCTION("""COMPUTED_VALUE"""),0.0)</f>
        <v>0</v>
      </c>
    </row>
    <row r="197">
      <c r="A197" s="2">
        <f>IFERROR(__xludf.DUMMYFUNCTION("""COMPUTED_VALUE"""),45575.66666666667)</f>
        <v>45575.66667</v>
      </c>
      <c r="B197" s="1">
        <f>IFERROR(__xludf.DUMMYFUNCTION("""COMPUTED_VALUE"""),10559.89)</f>
        <v>10559.89</v>
      </c>
      <c r="D197" s="2">
        <f>IFERROR(__xludf.DUMMYFUNCTION("""COMPUTED_VALUE"""),45575.66666666667)</f>
        <v>45575.66667</v>
      </c>
      <c r="E197" s="1">
        <f>IFERROR(__xludf.DUMMYFUNCTION("""COMPUTED_VALUE"""),10652.17)</f>
        <v>10652.17</v>
      </c>
      <c r="G197" s="2">
        <f>IFERROR(__xludf.DUMMYFUNCTION("""COMPUTED_VALUE"""),45575.66666666667)</f>
        <v>45575.66667</v>
      </c>
      <c r="H197" s="1">
        <f>IFERROR(__xludf.DUMMYFUNCTION("""COMPUTED_VALUE"""),10549.58)</f>
        <v>10549.58</v>
      </c>
      <c r="J197" s="2">
        <f>IFERROR(__xludf.DUMMYFUNCTION("""COMPUTED_VALUE"""),45575.66666666667)</f>
        <v>45575.66667</v>
      </c>
      <c r="K197" s="1">
        <f>IFERROR(__xludf.DUMMYFUNCTION("""COMPUTED_VALUE"""),10624.17)</f>
        <v>10624.17</v>
      </c>
      <c r="M197" s="2">
        <f>IFERROR(__xludf.DUMMYFUNCTION("""COMPUTED_VALUE"""),45575.66666666667)</f>
        <v>45575.66667</v>
      </c>
      <c r="N197" s="1">
        <f>IFERROR(__xludf.DUMMYFUNCTION("""COMPUTED_VALUE"""),0.0)</f>
        <v>0</v>
      </c>
    </row>
    <row r="198">
      <c r="A198" s="2">
        <f>IFERROR(__xludf.DUMMYFUNCTION("""COMPUTED_VALUE"""),45576.66666666667)</f>
        <v>45576.66667</v>
      </c>
      <c r="B198" s="1">
        <f>IFERROR(__xludf.DUMMYFUNCTION("""COMPUTED_VALUE"""),10633.26)</f>
        <v>10633.26</v>
      </c>
      <c r="D198" s="2">
        <f>IFERROR(__xludf.DUMMYFUNCTION("""COMPUTED_VALUE"""),45576.66666666667)</f>
        <v>45576.66667</v>
      </c>
      <c r="E198" s="1">
        <f>IFERROR(__xludf.DUMMYFUNCTION("""COMPUTED_VALUE"""),10761.48)</f>
        <v>10761.48</v>
      </c>
      <c r="G198" s="2">
        <f>IFERROR(__xludf.DUMMYFUNCTION("""COMPUTED_VALUE"""),45576.66666666667)</f>
        <v>45576.66667</v>
      </c>
      <c r="H198" s="1">
        <f>IFERROR(__xludf.DUMMYFUNCTION("""COMPUTED_VALUE"""),10629.78)</f>
        <v>10629.78</v>
      </c>
      <c r="J198" s="2">
        <f>IFERROR(__xludf.DUMMYFUNCTION("""COMPUTED_VALUE"""),45576.66666666667)</f>
        <v>45576.66667</v>
      </c>
      <c r="K198" s="1">
        <f>IFERROR(__xludf.DUMMYFUNCTION("""COMPUTED_VALUE"""),10737.64)</f>
        <v>10737.64</v>
      </c>
      <c r="M198" s="2">
        <f>IFERROR(__xludf.DUMMYFUNCTION("""COMPUTED_VALUE"""),45576.66666666667)</f>
        <v>45576.66667</v>
      </c>
      <c r="N198" s="1">
        <f>IFERROR(__xludf.DUMMYFUNCTION("""COMPUTED_VALUE"""),0.0)</f>
        <v>0</v>
      </c>
    </row>
    <row r="199">
      <c r="A199" s="2">
        <f>IFERROR(__xludf.DUMMYFUNCTION("""COMPUTED_VALUE"""),45579.66666666667)</f>
        <v>45579.66667</v>
      </c>
      <c r="B199" s="1">
        <f>IFERROR(__xludf.DUMMYFUNCTION("""COMPUTED_VALUE"""),10773.43)</f>
        <v>10773.43</v>
      </c>
      <c r="D199" s="2">
        <f>IFERROR(__xludf.DUMMYFUNCTION("""COMPUTED_VALUE"""),45579.66666666667)</f>
        <v>45579.66667</v>
      </c>
      <c r="E199" s="1">
        <f>IFERROR(__xludf.DUMMYFUNCTION("""COMPUTED_VALUE"""),10833.6)</f>
        <v>10833.6</v>
      </c>
      <c r="G199" s="2">
        <f>IFERROR(__xludf.DUMMYFUNCTION("""COMPUTED_VALUE"""),45579.66666666667)</f>
        <v>45579.66667</v>
      </c>
      <c r="H199" s="1">
        <f>IFERROR(__xludf.DUMMYFUNCTION("""COMPUTED_VALUE"""),10752.58)</f>
        <v>10752.58</v>
      </c>
      <c r="J199" s="2">
        <f>IFERROR(__xludf.DUMMYFUNCTION("""COMPUTED_VALUE"""),45579.66666666667)</f>
        <v>45579.66667</v>
      </c>
      <c r="K199" s="1">
        <f>IFERROR(__xludf.DUMMYFUNCTION("""COMPUTED_VALUE"""),10823.51)</f>
        <v>10823.51</v>
      </c>
      <c r="M199" s="2">
        <f>IFERROR(__xludf.DUMMYFUNCTION("""COMPUTED_VALUE"""),45579.66666666667)</f>
        <v>45579.66667</v>
      </c>
      <c r="N199" s="1">
        <f>IFERROR(__xludf.DUMMYFUNCTION("""COMPUTED_VALUE"""),0.0)</f>
        <v>0</v>
      </c>
    </row>
    <row r="200">
      <c r="A200" s="2">
        <f>IFERROR(__xludf.DUMMYFUNCTION("""COMPUTED_VALUE"""),45580.66666666667)</f>
        <v>45580.66667</v>
      </c>
      <c r="B200" s="1">
        <f>IFERROR(__xludf.DUMMYFUNCTION("""COMPUTED_VALUE"""),10828.24)</f>
        <v>10828.24</v>
      </c>
      <c r="D200" s="2">
        <f>IFERROR(__xludf.DUMMYFUNCTION("""COMPUTED_VALUE"""),45580.66666666667)</f>
        <v>45580.66667</v>
      </c>
      <c r="E200" s="1">
        <f>IFERROR(__xludf.DUMMYFUNCTION("""COMPUTED_VALUE"""),10850.55)</f>
        <v>10850.55</v>
      </c>
      <c r="G200" s="2">
        <f>IFERROR(__xludf.DUMMYFUNCTION("""COMPUTED_VALUE"""),45580.66666666667)</f>
        <v>45580.66667</v>
      </c>
      <c r="H200" s="1">
        <f>IFERROR(__xludf.DUMMYFUNCTION("""COMPUTED_VALUE"""),10732.03)</f>
        <v>10732.03</v>
      </c>
      <c r="J200" s="2">
        <f>IFERROR(__xludf.DUMMYFUNCTION("""COMPUTED_VALUE"""),45580.66666666667)</f>
        <v>45580.66667</v>
      </c>
      <c r="K200" s="1">
        <f>IFERROR(__xludf.DUMMYFUNCTION("""COMPUTED_VALUE"""),10746.35)</f>
        <v>10746.35</v>
      </c>
      <c r="M200" s="2">
        <f>IFERROR(__xludf.DUMMYFUNCTION("""COMPUTED_VALUE"""),45580.66666666667)</f>
        <v>45580.66667</v>
      </c>
      <c r="N200" s="1">
        <f>IFERROR(__xludf.DUMMYFUNCTION("""COMPUTED_VALUE"""),0.0)</f>
        <v>0</v>
      </c>
    </row>
    <row r="201">
      <c r="A201" s="2">
        <f>IFERROR(__xludf.DUMMYFUNCTION("""COMPUTED_VALUE"""),45581.66666666667)</f>
        <v>45581.66667</v>
      </c>
      <c r="B201" s="1">
        <f>IFERROR(__xludf.DUMMYFUNCTION("""COMPUTED_VALUE"""),10765.43)</f>
        <v>10765.43</v>
      </c>
      <c r="D201" s="2">
        <f>IFERROR(__xludf.DUMMYFUNCTION("""COMPUTED_VALUE"""),45581.66666666667)</f>
        <v>45581.66667</v>
      </c>
      <c r="E201" s="1">
        <f>IFERROR(__xludf.DUMMYFUNCTION("""COMPUTED_VALUE"""),10811.6)</f>
        <v>10811.6</v>
      </c>
      <c r="G201" s="2">
        <f>IFERROR(__xludf.DUMMYFUNCTION("""COMPUTED_VALUE"""),45581.66666666667)</f>
        <v>45581.66667</v>
      </c>
      <c r="H201" s="1">
        <f>IFERROR(__xludf.DUMMYFUNCTION("""COMPUTED_VALUE"""),10732.63)</f>
        <v>10732.63</v>
      </c>
      <c r="J201" s="2">
        <f>IFERROR(__xludf.DUMMYFUNCTION("""COMPUTED_VALUE"""),45581.66666666667)</f>
        <v>45581.66667</v>
      </c>
      <c r="K201" s="1">
        <f>IFERROR(__xludf.DUMMYFUNCTION("""COMPUTED_VALUE"""),10803.98)</f>
        <v>10803.98</v>
      </c>
      <c r="M201" s="2">
        <f>IFERROR(__xludf.DUMMYFUNCTION("""COMPUTED_VALUE"""),45581.66666666667)</f>
        <v>45581.66667</v>
      </c>
      <c r="N201" s="1">
        <f>IFERROR(__xludf.DUMMYFUNCTION("""COMPUTED_VALUE"""),0.0)</f>
        <v>0</v>
      </c>
    </row>
    <row r="202">
      <c r="A202" s="2">
        <f>IFERROR(__xludf.DUMMYFUNCTION("""COMPUTED_VALUE"""),45582.66666666667)</f>
        <v>45582.66667</v>
      </c>
      <c r="B202" s="1">
        <f>IFERROR(__xludf.DUMMYFUNCTION("""COMPUTED_VALUE"""),10871.18)</f>
        <v>10871.18</v>
      </c>
      <c r="D202" s="2">
        <f>IFERROR(__xludf.DUMMYFUNCTION("""COMPUTED_VALUE"""),45582.66666666667)</f>
        <v>45582.66667</v>
      </c>
      <c r="E202" s="1">
        <f>IFERROR(__xludf.DUMMYFUNCTION("""COMPUTED_VALUE"""),10871.18)</f>
        <v>10871.18</v>
      </c>
      <c r="G202" s="2">
        <f>IFERROR(__xludf.DUMMYFUNCTION("""COMPUTED_VALUE"""),45582.66666666667)</f>
        <v>45582.66667</v>
      </c>
      <c r="H202" s="1">
        <f>IFERROR(__xludf.DUMMYFUNCTION("""COMPUTED_VALUE"""),10780.74)</f>
        <v>10780.74</v>
      </c>
      <c r="J202" s="2">
        <f>IFERROR(__xludf.DUMMYFUNCTION("""COMPUTED_VALUE"""),45582.66666666667)</f>
        <v>45582.66667</v>
      </c>
      <c r="K202" s="1">
        <f>IFERROR(__xludf.DUMMYFUNCTION("""COMPUTED_VALUE"""),10793.38)</f>
        <v>10793.38</v>
      </c>
      <c r="M202" s="2">
        <f>IFERROR(__xludf.DUMMYFUNCTION("""COMPUTED_VALUE"""),45582.66666666667)</f>
        <v>45582.66667</v>
      </c>
      <c r="N202" s="1">
        <f>IFERROR(__xludf.DUMMYFUNCTION("""COMPUTED_VALUE"""),0.0)</f>
        <v>0</v>
      </c>
    </row>
    <row r="203">
      <c r="A203" s="2">
        <f>IFERROR(__xludf.DUMMYFUNCTION("""COMPUTED_VALUE"""),45583.66666666667)</f>
        <v>45583.66667</v>
      </c>
      <c r="B203" s="1">
        <f>IFERROR(__xludf.DUMMYFUNCTION("""COMPUTED_VALUE"""),10818.8)</f>
        <v>10818.8</v>
      </c>
      <c r="D203" s="2">
        <f>IFERROR(__xludf.DUMMYFUNCTION("""COMPUTED_VALUE"""),45583.66666666667)</f>
        <v>45583.66667</v>
      </c>
      <c r="E203" s="1">
        <f>IFERROR(__xludf.DUMMYFUNCTION("""COMPUTED_VALUE"""),10839.03)</f>
        <v>10839.03</v>
      </c>
      <c r="G203" s="2">
        <f>IFERROR(__xludf.DUMMYFUNCTION("""COMPUTED_VALUE"""),45583.66666666667)</f>
        <v>45583.66667</v>
      </c>
      <c r="H203" s="1">
        <f>IFERROR(__xludf.DUMMYFUNCTION("""COMPUTED_VALUE"""),10771.68)</f>
        <v>10771.68</v>
      </c>
      <c r="J203" s="2">
        <f>IFERROR(__xludf.DUMMYFUNCTION("""COMPUTED_VALUE"""),45583.66666666667)</f>
        <v>45583.66667</v>
      </c>
      <c r="K203" s="1">
        <f>IFERROR(__xludf.DUMMYFUNCTION("""COMPUTED_VALUE"""),10830.97)</f>
        <v>10830.97</v>
      </c>
      <c r="M203" s="2">
        <f>IFERROR(__xludf.DUMMYFUNCTION("""COMPUTED_VALUE"""),45583.66666666667)</f>
        <v>45583.66667</v>
      </c>
      <c r="N203" s="1">
        <f>IFERROR(__xludf.DUMMYFUNCTION("""COMPUTED_VALUE"""),0.0)</f>
        <v>0</v>
      </c>
    </row>
    <row r="204">
      <c r="A204" s="2">
        <f>IFERROR(__xludf.DUMMYFUNCTION("""COMPUTED_VALUE"""),45586.66666666667)</f>
        <v>45586.66667</v>
      </c>
      <c r="B204" s="1">
        <f>IFERROR(__xludf.DUMMYFUNCTION("""COMPUTED_VALUE"""),10820.02)</f>
        <v>10820.02</v>
      </c>
      <c r="D204" s="2">
        <f>IFERROR(__xludf.DUMMYFUNCTION("""COMPUTED_VALUE"""),45586.66666666667)</f>
        <v>45586.66667</v>
      </c>
      <c r="E204" s="1">
        <f>IFERROR(__xludf.DUMMYFUNCTION("""COMPUTED_VALUE"""),10847.67)</f>
        <v>10847.67</v>
      </c>
      <c r="G204" s="2">
        <f>IFERROR(__xludf.DUMMYFUNCTION("""COMPUTED_VALUE"""),45586.66666666667)</f>
        <v>45586.66667</v>
      </c>
      <c r="H204" s="1">
        <f>IFERROR(__xludf.DUMMYFUNCTION("""COMPUTED_VALUE"""),10740.59)</f>
        <v>10740.59</v>
      </c>
      <c r="J204" s="2">
        <f>IFERROR(__xludf.DUMMYFUNCTION("""COMPUTED_VALUE"""),45586.66666666667)</f>
        <v>45586.66667</v>
      </c>
      <c r="K204" s="1">
        <f>IFERROR(__xludf.DUMMYFUNCTION("""COMPUTED_VALUE"""),10793.29)</f>
        <v>10793.29</v>
      </c>
      <c r="M204" s="2">
        <f>IFERROR(__xludf.DUMMYFUNCTION("""COMPUTED_VALUE"""),45586.66666666667)</f>
        <v>45586.66667</v>
      </c>
      <c r="N204" s="1">
        <f>IFERROR(__xludf.DUMMYFUNCTION("""COMPUTED_VALUE"""),0.0)</f>
        <v>0</v>
      </c>
    </row>
    <row r="205">
      <c r="A205" s="2">
        <f>IFERROR(__xludf.DUMMYFUNCTION("""COMPUTED_VALUE"""),45587.66666666667)</f>
        <v>45587.66667</v>
      </c>
      <c r="B205" s="1">
        <f>IFERROR(__xludf.DUMMYFUNCTION("""COMPUTED_VALUE"""),10734.75)</f>
        <v>10734.75</v>
      </c>
      <c r="D205" s="2">
        <f>IFERROR(__xludf.DUMMYFUNCTION("""COMPUTED_VALUE"""),45587.66666666667)</f>
        <v>45587.66667</v>
      </c>
      <c r="E205" s="1">
        <f>IFERROR(__xludf.DUMMYFUNCTION("""COMPUTED_VALUE"""),10752.56)</f>
        <v>10752.56</v>
      </c>
      <c r="G205" s="2">
        <f>IFERROR(__xludf.DUMMYFUNCTION("""COMPUTED_VALUE"""),45587.66666666667)</f>
        <v>45587.66667</v>
      </c>
      <c r="H205" s="1">
        <f>IFERROR(__xludf.DUMMYFUNCTION("""COMPUTED_VALUE"""),10690.11)</f>
        <v>10690.11</v>
      </c>
      <c r="J205" s="2">
        <f>IFERROR(__xludf.DUMMYFUNCTION("""COMPUTED_VALUE"""),45587.66666666667)</f>
        <v>45587.66667</v>
      </c>
      <c r="K205" s="1">
        <f>IFERROR(__xludf.DUMMYFUNCTION("""COMPUTED_VALUE"""),10724.59)</f>
        <v>10724.59</v>
      </c>
      <c r="M205" s="2">
        <f>IFERROR(__xludf.DUMMYFUNCTION("""COMPUTED_VALUE"""),45587.66666666667)</f>
        <v>45587.66667</v>
      </c>
      <c r="N205" s="1">
        <f>IFERROR(__xludf.DUMMYFUNCTION("""COMPUTED_VALUE"""),0.0)</f>
        <v>0</v>
      </c>
    </row>
    <row r="206">
      <c r="A206" s="2">
        <f>IFERROR(__xludf.DUMMYFUNCTION("""COMPUTED_VALUE"""),45588.66666666667)</f>
        <v>45588.66667</v>
      </c>
      <c r="B206" s="1">
        <f>IFERROR(__xludf.DUMMYFUNCTION("""COMPUTED_VALUE"""),10678.06)</f>
        <v>10678.06</v>
      </c>
      <c r="D206" s="2">
        <f>IFERROR(__xludf.DUMMYFUNCTION("""COMPUTED_VALUE"""),45588.66666666667)</f>
        <v>45588.66667</v>
      </c>
      <c r="E206" s="1">
        <f>IFERROR(__xludf.DUMMYFUNCTION("""COMPUTED_VALUE"""),10712.65)</f>
        <v>10712.65</v>
      </c>
      <c r="G206" s="2">
        <f>IFERROR(__xludf.DUMMYFUNCTION("""COMPUTED_VALUE"""),45588.66666666667)</f>
        <v>45588.66667</v>
      </c>
      <c r="H206" s="1">
        <f>IFERROR(__xludf.DUMMYFUNCTION("""COMPUTED_VALUE"""),10562.89)</f>
        <v>10562.89</v>
      </c>
      <c r="J206" s="2">
        <f>IFERROR(__xludf.DUMMYFUNCTION("""COMPUTED_VALUE"""),45588.66666666667)</f>
        <v>45588.66667</v>
      </c>
      <c r="K206" s="1">
        <f>IFERROR(__xludf.DUMMYFUNCTION("""COMPUTED_VALUE"""),10635.4)</f>
        <v>10635.4</v>
      </c>
      <c r="M206" s="2">
        <f>IFERROR(__xludf.DUMMYFUNCTION("""COMPUTED_VALUE"""),45588.66666666667)</f>
        <v>45588.66667</v>
      </c>
      <c r="N206" s="1">
        <f>IFERROR(__xludf.DUMMYFUNCTION("""COMPUTED_VALUE"""),0.0)</f>
        <v>0</v>
      </c>
    </row>
    <row r="207">
      <c r="A207" s="2">
        <f>IFERROR(__xludf.DUMMYFUNCTION("""COMPUTED_VALUE"""),45589.66666666667)</f>
        <v>45589.66667</v>
      </c>
      <c r="B207" s="1">
        <f>IFERROR(__xludf.DUMMYFUNCTION("""COMPUTED_VALUE"""),10676.38)</f>
        <v>10676.38</v>
      </c>
      <c r="D207" s="2">
        <f>IFERROR(__xludf.DUMMYFUNCTION("""COMPUTED_VALUE"""),45589.66666666667)</f>
        <v>45589.66667</v>
      </c>
      <c r="E207" s="1">
        <f>IFERROR(__xludf.DUMMYFUNCTION("""COMPUTED_VALUE"""),10723.56)</f>
        <v>10723.56</v>
      </c>
      <c r="G207" s="2">
        <f>IFERROR(__xludf.DUMMYFUNCTION("""COMPUTED_VALUE"""),45589.66666666667)</f>
        <v>45589.66667</v>
      </c>
      <c r="H207" s="1">
        <f>IFERROR(__xludf.DUMMYFUNCTION("""COMPUTED_VALUE"""),10650.56)</f>
        <v>10650.56</v>
      </c>
      <c r="J207" s="2">
        <f>IFERROR(__xludf.DUMMYFUNCTION("""COMPUTED_VALUE"""),45589.66666666667)</f>
        <v>45589.66667</v>
      </c>
      <c r="K207" s="1">
        <f>IFERROR(__xludf.DUMMYFUNCTION("""COMPUTED_VALUE"""),10686.68)</f>
        <v>10686.68</v>
      </c>
      <c r="M207" s="2">
        <f>IFERROR(__xludf.DUMMYFUNCTION("""COMPUTED_VALUE"""),45589.66666666667)</f>
        <v>45589.66667</v>
      </c>
      <c r="N207" s="1">
        <f>IFERROR(__xludf.DUMMYFUNCTION("""COMPUTED_VALUE"""),0.0)</f>
        <v>0</v>
      </c>
    </row>
    <row r="208">
      <c r="A208" s="2">
        <f>IFERROR(__xludf.DUMMYFUNCTION("""COMPUTED_VALUE"""),45590.66666666667)</f>
        <v>45590.66667</v>
      </c>
      <c r="B208" s="1">
        <f>IFERROR(__xludf.DUMMYFUNCTION("""COMPUTED_VALUE"""),10747.73)</f>
        <v>10747.73</v>
      </c>
      <c r="D208" s="2">
        <f>IFERROR(__xludf.DUMMYFUNCTION("""COMPUTED_VALUE"""),45590.66666666667)</f>
        <v>45590.66667</v>
      </c>
      <c r="E208" s="1">
        <f>IFERROR(__xludf.DUMMYFUNCTION("""COMPUTED_VALUE"""),10784.88)</f>
        <v>10784.88</v>
      </c>
      <c r="G208" s="2">
        <f>IFERROR(__xludf.DUMMYFUNCTION("""COMPUTED_VALUE"""),45590.66666666667)</f>
        <v>45590.66667</v>
      </c>
      <c r="H208" s="1">
        <f>IFERROR(__xludf.DUMMYFUNCTION("""COMPUTED_VALUE"""),10660.42)</f>
        <v>10660.42</v>
      </c>
      <c r="J208" s="2">
        <f>IFERROR(__xludf.DUMMYFUNCTION("""COMPUTED_VALUE"""),45590.66666666667)</f>
        <v>45590.66667</v>
      </c>
      <c r="K208" s="1">
        <f>IFERROR(__xludf.DUMMYFUNCTION("""COMPUTED_VALUE"""),10686.05)</f>
        <v>10686.05</v>
      </c>
      <c r="M208" s="2">
        <f>IFERROR(__xludf.DUMMYFUNCTION("""COMPUTED_VALUE"""),45590.66666666667)</f>
        <v>45590.66667</v>
      </c>
      <c r="N208" s="1">
        <f>IFERROR(__xludf.DUMMYFUNCTION("""COMPUTED_VALUE"""),0.0)</f>
        <v>0</v>
      </c>
    </row>
    <row r="209">
      <c r="A209" s="2">
        <f>IFERROR(__xludf.DUMMYFUNCTION("""COMPUTED_VALUE"""),45593.66666666667)</f>
        <v>45593.66667</v>
      </c>
      <c r="B209" s="1">
        <f>IFERROR(__xludf.DUMMYFUNCTION("""COMPUTED_VALUE"""),10744.53)</f>
        <v>10744.53</v>
      </c>
      <c r="D209" s="2">
        <f>IFERROR(__xludf.DUMMYFUNCTION("""COMPUTED_VALUE"""),45593.66666666667)</f>
        <v>45593.66667</v>
      </c>
      <c r="E209" s="1">
        <f>IFERROR(__xludf.DUMMYFUNCTION("""COMPUTED_VALUE"""),10761.54)</f>
        <v>10761.54</v>
      </c>
      <c r="G209" s="2">
        <f>IFERROR(__xludf.DUMMYFUNCTION("""COMPUTED_VALUE"""),45593.66666666667)</f>
        <v>45593.66667</v>
      </c>
      <c r="H209" s="1">
        <f>IFERROR(__xludf.DUMMYFUNCTION("""COMPUTED_VALUE"""),10710.2)</f>
        <v>10710.2</v>
      </c>
      <c r="J209" s="2">
        <f>IFERROR(__xludf.DUMMYFUNCTION("""COMPUTED_VALUE"""),45593.66666666667)</f>
        <v>45593.66667</v>
      </c>
      <c r="K209" s="1">
        <f>IFERROR(__xludf.DUMMYFUNCTION("""COMPUTED_VALUE"""),10714.12)</f>
        <v>10714.12</v>
      </c>
      <c r="M209" s="2">
        <f>IFERROR(__xludf.DUMMYFUNCTION("""COMPUTED_VALUE"""),45593.66666666667)</f>
        <v>45593.66667</v>
      </c>
      <c r="N209" s="1">
        <f>IFERROR(__xludf.DUMMYFUNCTION("""COMPUTED_VALUE"""),0.0)</f>
        <v>0</v>
      </c>
    </row>
    <row r="210">
      <c r="A210" s="2">
        <f>IFERROR(__xludf.DUMMYFUNCTION("""COMPUTED_VALUE"""),45594.66666666667)</f>
        <v>45594.66667</v>
      </c>
      <c r="B210" s="1">
        <f>IFERROR(__xludf.DUMMYFUNCTION("""COMPUTED_VALUE"""),10701.73)</f>
        <v>10701.73</v>
      </c>
      <c r="D210" s="2">
        <f>IFERROR(__xludf.DUMMYFUNCTION("""COMPUTED_VALUE"""),45594.66666666667)</f>
        <v>45594.66667</v>
      </c>
      <c r="E210" s="1">
        <f>IFERROR(__xludf.DUMMYFUNCTION("""COMPUTED_VALUE"""),10769.63)</f>
        <v>10769.63</v>
      </c>
      <c r="G210" s="2">
        <f>IFERROR(__xludf.DUMMYFUNCTION("""COMPUTED_VALUE"""),45594.66666666667)</f>
        <v>45594.66667</v>
      </c>
      <c r="H210" s="1">
        <f>IFERROR(__xludf.DUMMYFUNCTION("""COMPUTED_VALUE"""),10670.91)</f>
        <v>10670.91</v>
      </c>
      <c r="J210" s="2">
        <f>IFERROR(__xludf.DUMMYFUNCTION("""COMPUTED_VALUE"""),45594.66666666667)</f>
        <v>45594.66667</v>
      </c>
      <c r="K210" s="1">
        <f>IFERROR(__xludf.DUMMYFUNCTION("""COMPUTED_VALUE"""),10751.22)</f>
        <v>10751.22</v>
      </c>
      <c r="M210" s="2">
        <f>IFERROR(__xludf.DUMMYFUNCTION("""COMPUTED_VALUE"""),45594.66666666667)</f>
        <v>45594.66667</v>
      </c>
      <c r="N210" s="1">
        <f>IFERROR(__xludf.DUMMYFUNCTION("""COMPUTED_VALUE"""),0.0)</f>
        <v>0</v>
      </c>
    </row>
    <row r="211">
      <c r="A211" s="2">
        <f>IFERROR(__xludf.DUMMYFUNCTION("""COMPUTED_VALUE"""),45595.66666666667)</f>
        <v>45595.66667</v>
      </c>
      <c r="B211" s="1">
        <f>IFERROR(__xludf.DUMMYFUNCTION("""COMPUTED_VALUE"""),10717.46)</f>
        <v>10717.46</v>
      </c>
      <c r="D211" s="2">
        <f>IFERROR(__xludf.DUMMYFUNCTION("""COMPUTED_VALUE"""),45595.66666666667)</f>
        <v>45595.66667</v>
      </c>
      <c r="E211" s="1">
        <f>IFERROR(__xludf.DUMMYFUNCTION("""COMPUTED_VALUE"""),10784.94)</f>
        <v>10784.94</v>
      </c>
      <c r="G211" s="2">
        <f>IFERROR(__xludf.DUMMYFUNCTION("""COMPUTED_VALUE"""),45595.66666666667)</f>
        <v>45595.66667</v>
      </c>
      <c r="H211" s="1">
        <f>IFERROR(__xludf.DUMMYFUNCTION("""COMPUTED_VALUE"""),10700.45)</f>
        <v>10700.45</v>
      </c>
      <c r="J211" s="2">
        <f>IFERROR(__xludf.DUMMYFUNCTION("""COMPUTED_VALUE"""),45595.66666666667)</f>
        <v>45595.66667</v>
      </c>
      <c r="K211" s="1">
        <f>IFERROR(__xludf.DUMMYFUNCTION("""COMPUTED_VALUE"""),10703.19)</f>
        <v>10703.19</v>
      </c>
      <c r="M211" s="2">
        <f>IFERROR(__xludf.DUMMYFUNCTION("""COMPUTED_VALUE"""),45595.66666666667)</f>
        <v>45595.66667</v>
      </c>
      <c r="N211" s="1">
        <f>IFERROR(__xludf.DUMMYFUNCTION("""COMPUTED_VALUE"""),0.0)</f>
        <v>0</v>
      </c>
    </row>
    <row r="212">
      <c r="A212" s="2">
        <f>IFERROR(__xludf.DUMMYFUNCTION("""COMPUTED_VALUE"""),45596.66666666667)</f>
        <v>45596.66667</v>
      </c>
      <c r="B212" s="1">
        <f>IFERROR(__xludf.DUMMYFUNCTION("""COMPUTED_VALUE"""),10646.51)</f>
        <v>10646.51</v>
      </c>
      <c r="D212" s="2">
        <f>IFERROR(__xludf.DUMMYFUNCTION("""COMPUTED_VALUE"""),45596.66666666667)</f>
        <v>45596.66667</v>
      </c>
      <c r="E212" s="1">
        <f>IFERROR(__xludf.DUMMYFUNCTION("""COMPUTED_VALUE"""),10661.16)</f>
        <v>10661.16</v>
      </c>
      <c r="G212" s="2">
        <f>IFERROR(__xludf.DUMMYFUNCTION("""COMPUTED_VALUE"""),45596.66666666667)</f>
        <v>45596.66667</v>
      </c>
      <c r="H212" s="1">
        <f>IFERROR(__xludf.DUMMYFUNCTION("""COMPUTED_VALUE"""),10545.14)</f>
        <v>10545.14</v>
      </c>
      <c r="J212" s="2">
        <f>IFERROR(__xludf.DUMMYFUNCTION("""COMPUTED_VALUE"""),45596.66666666667)</f>
        <v>45596.66667</v>
      </c>
      <c r="K212" s="1">
        <f>IFERROR(__xludf.DUMMYFUNCTION("""COMPUTED_VALUE"""),10546.74)</f>
        <v>10546.74</v>
      </c>
      <c r="M212" s="2">
        <f>IFERROR(__xludf.DUMMYFUNCTION("""COMPUTED_VALUE"""),45596.66666666667)</f>
        <v>45596.66667</v>
      </c>
      <c r="N212" s="1">
        <f>IFERROR(__xludf.DUMMYFUNCTION("""COMPUTED_VALUE"""),0.0)</f>
        <v>0</v>
      </c>
    </row>
    <row r="213">
      <c r="A213" s="2">
        <f>IFERROR(__xludf.DUMMYFUNCTION("""COMPUTED_VALUE"""),45597.66666666667)</f>
        <v>45597.66667</v>
      </c>
      <c r="B213" s="1">
        <f>IFERROR(__xludf.DUMMYFUNCTION("""COMPUTED_VALUE"""),10600.99)</f>
        <v>10600.99</v>
      </c>
      <c r="D213" s="2">
        <f>IFERROR(__xludf.DUMMYFUNCTION("""COMPUTED_VALUE"""),45597.66666666667)</f>
        <v>45597.66667</v>
      </c>
      <c r="E213" s="1">
        <f>IFERROR(__xludf.DUMMYFUNCTION("""COMPUTED_VALUE"""),10706.86)</f>
        <v>10706.86</v>
      </c>
      <c r="G213" s="2">
        <f>IFERROR(__xludf.DUMMYFUNCTION("""COMPUTED_VALUE"""),45597.66666666667)</f>
        <v>45597.66667</v>
      </c>
      <c r="H213" s="1">
        <f>IFERROR(__xludf.DUMMYFUNCTION("""COMPUTED_VALUE"""),10597.86)</f>
        <v>10597.86</v>
      </c>
      <c r="J213" s="2">
        <f>IFERROR(__xludf.DUMMYFUNCTION("""COMPUTED_VALUE"""),45597.66666666667)</f>
        <v>45597.66667</v>
      </c>
      <c r="K213" s="1">
        <f>IFERROR(__xludf.DUMMYFUNCTION("""COMPUTED_VALUE"""),10619.01)</f>
        <v>10619.01</v>
      </c>
      <c r="M213" s="2">
        <f>IFERROR(__xludf.DUMMYFUNCTION("""COMPUTED_VALUE"""),45597.66666666667)</f>
        <v>45597.66667</v>
      </c>
      <c r="N213" s="1">
        <f>IFERROR(__xludf.DUMMYFUNCTION("""COMPUTED_VALUE"""),0.0)</f>
        <v>0</v>
      </c>
    </row>
    <row r="214">
      <c r="A214" s="2">
        <f>IFERROR(__xludf.DUMMYFUNCTION("""COMPUTED_VALUE"""),45600.66666666667)</f>
        <v>45600.66667</v>
      </c>
      <c r="B214" s="1">
        <f>IFERROR(__xludf.DUMMYFUNCTION("""COMPUTED_VALUE"""),10581.18)</f>
        <v>10581.18</v>
      </c>
      <c r="D214" s="2">
        <f>IFERROR(__xludf.DUMMYFUNCTION("""COMPUTED_VALUE"""),45600.66666666667)</f>
        <v>45600.66667</v>
      </c>
      <c r="E214" s="1">
        <f>IFERROR(__xludf.DUMMYFUNCTION("""COMPUTED_VALUE"""),10645.26)</f>
        <v>10645.26</v>
      </c>
      <c r="G214" s="2">
        <f>IFERROR(__xludf.DUMMYFUNCTION("""COMPUTED_VALUE"""),45600.66666666667)</f>
        <v>45600.66667</v>
      </c>
      <c r="H214" s="1">
        <f>IFERROR(__xludf.DUMMYFUNCTION("""COMPUTED_VALUE"""),10552.33)</f>
        <v>10552.33</v>
      </c>
      <c r="J214" s="2">
        <f>IFERROR(__xludf.DUMMYFUNCTION("""COMPUTED_VALUE"""),45600.66666666667)</f>
        <v>45600.66667</v>
      </c>
      <c r="K214" s="1">
        <f>IFERROR(__xludf.DUMMYFUNCTION("""COMPUTED_VALUE"""),10593.1)</f>
        <v>10593.1</v>
      </c>
      <c r="M214" s="2">
        <f>IFERROR(__xludf.DUMMYFUNCTION("""COMPUTED_VALUE"""),45600.66666666667)</f>
        <v>45600.66667</v>
      </c>
      <c r="N214" s="1">
        <f>IFERROR(__xludf.DUMMYFUNCTION("""COMPUTED_VALUE"""),0.0)</f>
        <v>0</v>
      </c>
    </row>
    <row r="215">
      <c r="A215" s="2">
        <f>IFERROR(__xludf.DUMMYFUNCTION("""COMPUTED_VALUE"""),45601.66666666667)</f>
        <v>45601.66667</v>
      </c>
      <c r="B215" s="1">
        <f>IFERROR(__xludf.DUMMYFUNCTION("""COMPUTED_VALUE"""),10644.85)</f>
        <v>10644.85</v>
      </c>
      <c r="D215" s="2">
        <f>IFERROR(__xludf.DUMMYFUNCTION("""COMPUTED_VALUE"""),45601.66666666667)</f>
        <v>45601.66667</v>
      </c>
      <c r="E215" s="1">
        <f>IFERROR(__xludf.DUMMYFUNCTION("""COMPUTED_VALUE"""),10804.35)</f>
        <v>10804.35</v>
      </c>
      <c r="G215" s="2">
        <f>IFERROR(__xludf.DUMMYFUNCTION("""COMPUTED_VALUE"""),45601.66666666667)</f>
        <v>45601.66667</v>
      </c>
      <c r="H215" s="1">
        <f>IFERROR(__xludf.DUMMYFUNCTION("""COMPUTED_VALUE"""),10644.85)</f>
        <v>10644.85</v>
      </c>
      <c r="J215" s="2">
        <f>IFERROR(__xludf.DUMMYFUNCTION("""COMPUTED_VALUE"""),45601.66666666667)</f>
        <v>45601.66667</v>
      </c>
      <c r="K215" s="1">
        <f>IFERROR(__xludf.DUMMYFUNCTION("""COMPUTED_VALUE"""),10803.4)</f>
        <v>10803.4</v>
      </c>
      <c r="M215" s="2">
        <f>IFERROR(__xludf.DUMMYFUNCTION("""COMPUTED_VALUE"""),45601.66666666667)</f>
        <v>45601.66667</v>
      </c>
      <c r="N215" s="1">
        <f>IFERROR(__xludf.DUMMYFUNCTION("""COMPUTED_VALUE"""),0.0)</f>
        <v>0</v>
      </c>
    </row>
    <row r="216">
      <c r="A216" s="2">
        <f>IFERROR(__xludf.DUMMYFUNCTION("""COMPUTED_VALUE"""),45602.66666666667)</f>
        <v>45602.66667</v>
      </c>
      <c r="B216" s="1">
        <f>IFERROR(__xludf.DUMMYFUNCTION("""COMPUTED_VALUE"""),11040.87)</f>
        <v>11040.87</v>
      </c>
      <c r="D216" s="2">
        <f>IFERROR(__xludf.DUMMYFUNCTION("""COMPUTED_VALUE"""),45602.66666666667)</f>
        <v>45602.66667</v>
      </c>
      <c r="E216" s="1">
        <f>IFERROR(__xludf.DUMMYFUNCTION("""COMPUTED_VALUE"""),11215.88)</f>
        <v>11215.88</v>
      </c>
      <c r="G216" s="2">
        <f>IFERROR(__xludf.DUMMYFUNCTION("""COMPUTED_VALUE"""),45602.66666666667)</f>
        <v>45602.66667</v>
      </c>
      <c r="H216" s="1">
        <f>IFERROR(__xludf.DUMMYFUNCTION("""COMPUTED_VALUE"""),11040.87)</f>
        <v>11040.87</v>
      </c>
      <c r="J216" s="2">
        <f>IFERROR(__xludf.DUMMYFUNCTION("""COMPUTED_VALUE"""),45602.66666666667)</f>
        <v>45602.66667</v>
      </c>
      <c r="K216" s="1">
        <f>IFERROR(__xludf.DUMMYFUNCTION("""COMPUTED_VALUE"""),11215.5)</f>
        <v>11215.5</v>
      </c>
      <c r="M216" s="2">
        <f>IFERROR(__xludf.DUMMYFUNCTION("""COMPUTED_VALUE"""),45602.66666666667)</f>
        <v>45602.66667</v>
      </c>
      <c r="N216" s="1">
        <f>IFERROR(__xludf.DUMMYFUNCTION("""COMPUTED_VALUE"""),0.0)</f>
        <v>0</v>
      </c>
    </row>
    <row r="217">
      <c r="A217" s="2">
        <f>IFERROR(__xludf.DUMMYFUNCTION("""COMPUTED_VALUE"""),45603.66666666667)</f>
        <v>45603.66667</v>
      </c>
      <c r="B217" s="1">
        <f>IFERROR(__xludf.DUMMYFUNCTION("""COMPUTED_VALUE"""),11286.64)</f>
        <v>11286.64</v>
      </c>
      <c r="D217" s="2">
        <f>IFERROR(__xludf.DUMMYFUNCTION("""COMPUTED_VALUE"""),45603.66666666667)</f>
        <v>45603.66667</v>
      </c>
      <c r="E217" s="1">
        <f>IFERROR(__xludf.DUMMYFUNCTION("""COMPUTED_VALUE"""),11366.8)</f>
        <v>11366.8</v>
      </c>
      <c r="G217" s="2">
        <f>IFERROR(__xludf.DUMMYFUNCTION("""COMPUTED_VALUE"""),45603.66666666667)</f>
        <v>45603.66667</v>
      </c>
      <c r="H217" s="1">
        <f>IFERROR(__xludf.DUMMYFUNCTION("""COMPUTED_VALUE"""),11277.12)</f>
        <v>11277.12</v>
      </c>
      <c r="J217" s="2">
        <f>IFERROR(__xludf.DUMMYFUNCTION("""COMPUTED_VALUE"""),45603.66666666667)</f>
        <v>45603.66667</v>
      </c>
      <c r="K217" s="1">
        <f>IFERROR(__xludf.DUMMYFUNCTION("""COMPUTED_VALUE"""),11348.01)</f>
        <v>11348.01</v>
      </c>
      <c r="M217" s="2">
        <f>IFERROR(__xludf.DUMMYFUNCTION("""COMPUTED_VALUE"""),45603.66666666667)</f>
        <v>45603.66667</v>
      </c>
      <c r="N217" s="1">
        <f>IFERROR(__xludf.DUMMYFUNCTION("""COMPUTED_VALUE"""),0.0)</f>
        <v>0</v>
      </c>
    </row>
    <row r="218">
      <c r="A218" s="2">
        <f>IFERROR(__xludf.DUMMYFUNCTION("""COMPUTED_VALUE"""),45604.66666666667)</f>
        <v>45604.66667</v>
      </c>
      <c r="B218" s="1">
        <f>IFERROR(__xludf.DUMMYFUNCTION("""COMPUTED_VALUE"""),11318.48)</f>
        <v>11318.48</v>
      </c>
      <c r="D218" s="2">
        <f>IFERROR(__xludf.DUMMYFUNCTION("""COMPUTED_VALUE"""),45604.66666666667)</f>
        <v>45604.66667</v>
      </c>
      <c r="E218" s="1">
        <f>IFERROR(__xludf.DUMMYFUNCTION("""COMPUTED_VALUE"""),11465.3)</f>
        <v>11465.3</v>
      </c>
      <c r="G218" s="2">
        <f>IFERROR(__xludf.DUMMYFUNCTION("""COMPUTED_VALUE"""),45604.66666666667)</f>
        <v>45604.66667</v>
      </c>
      <c r="H218" s="1">
        <f>IFERROR(__xludf.DUMMYFUNCTION("""COMPUTED_VALUE"""),11318.48)</f>
        <v>11318.48</v>
      </c>
      <c r="J218" s="2">
        <f>IFERROR(__xludf.DUMMYFUNCTION("""COMPUTED_VALUE"""),45604.66666666667)</f>
        <v>45604.66667</v>
      </c>
      <c r="K218" s="1">
        <f>IFERROR(__xludf.DUMMYFUNCTION("""COMPUTED_VALUE"""),11447.29)</f>
        <v>11447.29</v>
      </c>
      <c r="M218" s="2">
        <f>IFERROR(__xludf.DUMMYFUNCTION("""COMPUTED_VALUE"""),45604.66666666667)</f>
        <v>45604.66667</v>
      </c>
      <c r="N218" s="1">
        <f>IFERROR(__xludf.DUMMYFUNCTION("""COMPUTED_VALUE"""),0.0)</f>
        <v>0</v>
      </c>
    </row>
    <row r="219">
      <c r="A219" s="2">
        <f>IFERROR(__xludf.DUMMYFUNCTION("""COMPUTED_VALUE"""),45607.66666666667)</f>
        <v>45607.66667</v>
      </c>
      <c r="B219" s="1">
        <f>IFERROR(__xludf.DUMMYFUNCTION("""COMPUTED_VALUE"""),11510.52)</f>
        <v>11510.52</v>
      </c>
      <c r="D219" s="2">
        <f>IFERROR(__xludf.DUMMYFUNCTION("""COMPUTED_VALUE"""),45607.66666666667)</f>
        <v>45607.66667</v>
      </c>
      <c r="E219" s="1">
        <f>IFERROR(__xludf.DUMMYFUNCTION("""COMPUTED_VALUE"""),11592.3)</f>
        <v>11592.3</v>
      </c>
      <c r="G219" s="2">
        <f>IFERROR(__xludf.DUMMYFUNCTION("""COMPUTED_VALUE"""),45607.66666666667)</f>
        <v>45607.66667</v>
      </c>
      <c r="H219" s="1">
        <f>IFERROR(__xludf.DUMMYFUNCTION("""COMPUTED_VALUE"""),11486.3)</f>
        <v>11486.3</v>
      </c>
      <c r="J219" s="2">
        <f>IFERROR(__xludf.DUMMYFUNCTION("""COMPUTED_VALUE"""),45607.66666666667)</f>
        <v>45607.66667</v>
      </c>
      <c r="K219" s="1">
        <f>IFERROR(__xludf.DUMMYFUNCTION("""COMPUTED_VALUE"""),11575.59)</f>
        <v>11575.59</v>
      </c>
      <c r="M219" s="2">
        <f>IFERROR(__xludf.DUMMYFUNCTION("""COMPUTED_VALUE"""),45607.66666666667)</f>
        <v>45607.66667</v>
      </c>
      <c r="N219" s="1">
        <f>IFERROR(__xludf.DUMMYFUNCTION("""COMPUTED_VALUE"""),0.0)</f>
        <v>0</v>
      </c>
    </row>
    <row r="220">
      <c r="A220" s="2">
        <f>IFERROR(__xludf.DUMMYFUNCTION("""COMPUTED_VALUE"""),45608.66666666667)</f>
        <v>45608.66667</v>
      </c>
      <c r="B220" s="1">
        <f>IFERROR(__xludf.DUMMYFUNCTION("""COMPUTED_VALUE"""),11529.04)</f>
        <v>11529.04</v>
      </c>
      <c r="D220" s="2">
        <f>IFERROR(__xludf.DUMMYFUNCTION("""COMPUTED_VALUE"""),45608.66666666667)</f>
        <v>45608.66667</v>
      </c>
      <c r="E220" s="1">
        <f>IFERROR(__xludf.DUMMYFUNCTION("""COMPUTED_VALUE"""),11576.81)</f>
        <v>11576.81</v>
      </c>
      <c r="G220" s="2">
        <f>IFERROR(__xludf.DUMMYFUNCTION("""COMPUTED_VALUE"""),45608.66666666667)</f>
        <v>45608.66667</v>
      </c>
      <c r="H220" s="1">
        <f>IFERROR(__xludf.DUMMYFUNCTION("""COMPUTED_VALUE"""),11457.74)</f>
        <v>11457.74</v>
      </c>
      <c r="J220" s="2">
        <f>IFERROR(__xludf.DUMMYFUNCTION("""COMPUTED_VALUE"""),45608.66666666667)</f>
        <v>45608.66667</v>
      </c>
      <c r="K220" s="1">
        <f>IFERROR(__xludf.DUMMYFUNCTION("""COMPUTED_VALUE"""),11519.08)</f>
        <v>11519.08</v>
      </c>
      <c r="M220" s="2">
        <f>IFERROR(__xludf.DUMMYFUNCTION("""COMPUTED_VALUE"""),45608.66666666667)</f>
        <v>45608.66667</v>
      </c>
      <c r="N220" s="1">
        <f>IFERROR(__xludf.DUMMYFUNCTION("""COMPUTED_VALUE"""),0.0)</f>
        <v>0</v>
      </c>
    </row>
    <row r="221">
      <c r="A221" s="2">
        <f>IFERROR(__xludf.DUMMYFUNCTION("""COMPUTED_VALUE"""),45609.66666666667)</f>
        <v>45609.66667</v>
      </c>
      <c r="B221" s="1">
        <f>IFERROR(__xludf.DUMMYFUNCTION("""COMPUTED_VALUE"""),11547.66)</f>
        <v>11547.66</v>
      </c>
      <c r="D221" s="2">
        <f>IFERROR(__xludf.DUMMYFUNCTION("""COMPUTED_VALUE"""),45609.66666666667)</f>
        <v>45609.66667</v>
      </c>
      <c r="E221" s="1">
        <f>IFERROR(__xludf.DUMMYFUNCTION("""COMPUTED_VALUE"""),11641.62)</f>
        <v>11641.62</v>
      </c>
      <c r="G221" s="2">
        <f>IFERROR(__xludf.DUMMYFUNCTION("""COMPUTED_VALUE"""),45609.66666666667)</f>
        <v>45609.66667</v>
      </c>
      <c r="H221" s="1">
        <f>IFERROR(__xludf.DUMMYFUNCTION("""COMPUTED_VALUE"""),11515.28)</f>
        <v>11515.28</v>
      </c>
      <c r="J221" s="2">
        <f>IFERROR(__xludf.DUMMYFUNCTION("""COMPUTED_VALUE"""),45609.66666666667)</f>
        <v>45609.66667</v>
      </c>
      <c r="K221" s="1">
        <f>IFERROR(__xludf.DUMMYFUNCTION("""COMPUTED_VALUE"""),11525.59)</f>
        <v>11525.59</v>
      </c>
      <c r="M221" s="2">
        <f>IFERROR(__xludf.DUMMYFUNCTION("""COMPUTED_VALUE"""),45609.66666666667)</f>
        <v>45609.66667</v>
      </c>
      <c r="N221" s="1">
        <f>IFERROR(__xludf.DUMMYFUNCTION("""COMPUTED_VALUE"""),0.0)</f>
        <v>0</v>
      </c>
    </row>
    <row r="222">
      <c r="A222" s="2">
        <f>IFERROR(__xludf.DUMMYFUNCTION("""COMPUTED_VALUE"""),45610.66666666667)</f>
        <v>45610.66667</v>
      </c>
      <c r="B222" s="1">
        <f>IFERROR(__xludf.DUMMYFUNCTION("""COMPUTED_VALUE"""),11524.64)</f>
        <v>11524.64</v>
      </c>
      <c r="D222" s="2">
        <f>IFERROR(__xludf.DUMMYFUNCTION("""COMPUTED_VALUE"""),45610.66666666667)</f>
        <v>45610.66667</v>
      </c>
      <c r="E222" s="1">
        <f>IFERROR(__xludf.DUMMYFUNCTION("""COMPUTED_VALUE"""),11532.0)</f>
        <v>11532</v>
      </c>
      <c r="G222" s="2">
        <f>IFERROR(__xludf.DUMMYFUNCTION("""COMPUTED_VALUE"""),45610.66666666667)</f>
        <v>45610.66667</v>
      </c>
      <c r="H222" s="1">
        <f>IFERROR(__xludf.DUMMYFUNCTION("""COMPUTED_VALUE"""),11395.04)</f>
        <v>11395.04</v>
      </c>
      <c r="J222" s="2">
        <f>IFERROR(__xludf.DUMMYFUNCTION("""COMPUTED_VALUE"""),45610.66666666667)</f>
        <v>45610.66667</v>
      </c>
      <c r="K222" s="1">
        <f>IFERROR(__xludf.DUMMYFUNCTION("""COMPUTED_VALUE"""),11403.14)</f>
        <v>11403.14</v>
      </c>
      <c r="M222" s="2">
        <f>IFERROR(__xludf.DUMMYFUNCTION("""COMPUTED_VALUE"""),45610.66666666667)</f>
        <v>45610.66667</v>
      </c>
      <c r="N222" s="1">
        <f>IFERROR(__xludf.DUMMYFUNCTION("""COMPUTED_VALUE"""),0.0)</f>
        <v>0</v>
      </c>
    </row>
    <row r="223">
      <c r="A223" s="2">
        <f>IFERROR(__xludf.DUMMYFUNCTION("""COMPUTED_VALUE"""),45611.66666666667)</f>
        <v>45611.66667</v>
      </c>
      <c r="B223" s="1">
        <f>IFERROR(__xludf.DUMMYFUNCTION("""COMPUTED_VALUE"""),11349.62)</f>
        <v>11349.62</v>
      </c>
      <c r="D223" s="2">
        <f>IFERROR(__xludf.DUMMYFUNCTION("""COMPUTED_VALUE"""),45611.66666666667)</f>
        <v>45611.66667</v>
      </c>
      <c r="E223" s="1">
        <f>IFERROR(__xludf.DUMMYFUNCTION("""COMPUTED_VALUE"""),11364.88)</f>
        <v>11364.88</v>
      </c>
      <c r="G223" s="2">
        <f>IFERROR(__xludf.DUMMYFUNCTION("""COMPUTED_VALUE"""),45611.66666666667)</f>
        <v>45611.66667</v>
      </c>
      <c r="H223" s="1">
        <f>IFERROR(__xludf.DUMMYFUNCTION("""COMPUTED_VALUE"""),11224.13)</f>
        <v>11224.13</v>
      </c>
      <c r="J223" s="2">
        <f>IFERROR(__xludf.DUMMYFUNCTION("""COMPUTED_VALUE"""),45611.66666666667)</f>
        <v>45611.66667</v>
      </c>
      <c r="K223" s="1">
        <f>IFERROR(__xludf.DUMMYFUNCTION("""COMPUTED_VALUE"""),11259.81)</f>
        <v>11259.81</v>
      </c>
      <c r="M223" s="2">
        <f>IFERROR(__xludf.DUMMYFUNCTION("""COMPUTED_VALUE"""),45611.66666666667)</f>
        <v>45611.66667</v>
      </c>
      <c r="N223" s="1">
        <f>IFERROR(__xludf.DUMMYFUNCTION("""COMPUTED_VALUE"""),0.0)</f>
        <v>0</v>
      </c>
    </row>
    <row r="224">
      <c r="A224" s="2">
        <f>IFERROR(__xludf.DUMMYFUNCTION("""COMPUTED_VALUE"""),45614.66666666667)</f>
        <v>45614.66667</v>
      </c>
      <c r="B224" s="1">
        <f>IFERROR(__xludf.DUMMYFUNCTION("""COMPUTED_VALUE"""),11263.25)</f>
        <v>11263.25</v>
      </c>
      <c r="D224" s="2">
        <f>IFERROR(__xludf.DUMMYFUNCTION("""COMPUTED_VALUE"""),45614.66666666667)</f>
        <v>45614.66667</v>
      </c>
      <c r="E224" s="1">
        <f>IFERROR(__xludf.DUMMYFUNCTION("""COMPUTED_VALUE"""),11349.09)</f>
        <v>11349.09</v>
      </c>
      <c r="G224" s="2">
        <f>IFERROR(__xludf.DUMMYFUNCTION("""COMPUTED_VALUE"""),45614.66666666667)</f>
        <v>45614.66667</v>
      </c>
      <c r="H224" s="1">
        <f>IFERROR(__xludf.DUMMYFUNCTION("""COMPUTED_VALUE"""),11216.25)</f>
        <v>11216.25</v>
      </c>
      <c r="J224" s="2">
        <f>IFERROR(__xludf.DUMMYFUNCTION("""COMPUTED_VALUE"""),45614.66666666667)</f>
        <v>45614.66667</v>
      </c>
      <c r="K224" s="1">
        <f>IFERROR(__xludf.DUMMYFUNCTION("""COMPUTED_VALUE"""),11303.51)</f>
        <v>11303.51</v>
      </c>
      <c r="M224" s="2">
        <f>IFERROR(__xludf.DUMMYFUNCTION("""COMPUTED_VALUE"""),45614.66666666667)</f>
        <v>45614.66667</v>
      </c>
      <c r="N224" s="1">
        <f>IFERROR(__xludf.DUMMYFUNCTION("""COMPUTED_VALUE"""),0.0)</f>
        <v>0</v>
      </c>
    </row>
    <row r="225">
      <c r="A225" s="2">
        <f>IFERROR(__xludf.DUMMYFUNCTION("""COMPUTED_VALUE"""),45615.66666666667)</f>
        <v>45615.66667</v>
      </c>
      <c r="B225" s="1">
        <f>IFERROR(__xludf.DUMMYFUNCTION("""COMPUTED_VALUE"""),11217.32)</f>
        <v>11217.32</v>
      </c>
      <c r="D225" s="2">
        <f>IFERROR(__xludf.DUMMYFUNCTION("""COMPUTED_VALUE"""),45615.66666666667)</f>
        <v>45615.66667</v>
      </c>
      <c r="E225" s="1">
        <f>IFERROR(__xludf.DUMMYFUNCTION("""COMPUTED_VALUE"""),11383.38)</f>
        <v>11383.38</v>
      </c>
      <c r="G225" s="2">
        <f>IFERROR(__xludf.DUMMYFUNCTION("""COMPUTED_VALUE"""),45615.66666666667)</f>
        <v>45615.66667</v>
      </c>
      <c r="H225" s="1">
        <f>IFERROR(__xludf.DUMMYFUNCTION("""COMPUTED_VALUE"""),11211.07)</f>
        <v>11211.07</v>
      </c>
      <c r="J225" s="2">
        <f>IFERROR(__xludf.DUMMYFUNCTION("""COMPUTED_VALUE"""),45615.66666666667)</f>
        <v>45615.66667</v>
      </c>
      <c r="K225" s="1">
        <f>IFERROR(__xludf.DUMMYFUNCTION("""COMPUTED_VALUE"""),11382.68)</f>
        <v>11382.68</v>
      </c>
      <c r="M225" s="2">
        <f>IFERROR(__xludf.DUMMYFUNCTION("""COMPUTED_VALUE"""),45615.66666666667)</f>
        <v>45615.66667</v>
      </c>
      <c r="N225" s="1">
        <f>IFERROR(__xludf.DUMMYFUNCTION("""COMPUTED_VALUE"""),0.0)</f>
        <v>0</v>
      </c>
    </row>
    <row r="226">
      <c r="A226" s="2">
        <f>IFERROR(__xludf.DUMMYFUNCTION("""COMPUTED_VALUE"""),45616.66666666667)</f>
        <v>45616.66667</v>
      </c>
      <c r="B226" s="1">
        <f>IFERROR(__xludf.DUMMYFUNCTION("""COMPUTED_VALUE"""),11407.84)</f>
        <v>11407.84</v>
      </c>
      <c r="D226" s="2">
        <f>IFERROR(__xludf.DUMMYFUNCTION("""COMPUTED_VALUE"""),45616.66666666667)</f>
        <v>45616.66667</v>
      </c>
      <c r="E226" s="1">
        <f>IFERROR(__xludf.DUMMYFUNCTION("""COMPUTED_VALUE"""),11429.78)</f>
        <v>11429.78</v>
      </c>
      <c r="G226" s="2">
        <f>IFERROR(__xludf.DUMMYFUNCTION("""COMPUTED_VALUE"""),45616.66666666667)</f>
        <v>45616.66667</v>
      </c>
      <c r="H226" s="1">
        <f>IFERROR(__xludf.DUMMYFUNCTION("""COMPUTED_VALUE"""),11290.95)</f>
        <v>11290.95</v>
      </c>
      <c r="J226" s="2">
        <f>IFERROR(__xludf.DUMMYFUNCTION("""COMPUTED_VALUE"""),45616.66666666667)</f>
        <v>45616.66667</v>
      </c>
      <c r="K226" s="1">
        <f>IFERROR(__xludf.DUMMYFUNCTION("""COMPUTED_VALUE"""),11424.45)</f>
        <v>11424.45</v>
      </c>
      <c r="M226" s="2">
        <f>IFERROR(__xludf.DUMMYFUNCTION("""COMPUTED_VALUE"""),45616.66666666667)</f>
        <v>45616.66667</v>
      </c>
      <c r="N226" s="1">
        <f>IFERROR(__xludf.DUMMYFUNCTION("""COMPUTED_VALUE"""),0.0)</f>
        <v>0</v>
      </c>
    </row>
    <row r="227">
      <c r="A227" s="2">
        <f>IFERROR(__xludf.DUMMYFUNCTION("""COMPUTED_VALUE"""),45617.66666666667)</f>
        <v>45617.66667</v>
      </c>
      <c r="B227" s="1">
        <f>IFERROR(__xludf.DUMMYFUNCTION("""COMPUTED_VALUE"""),11516.27)</f>
        <v>11516.27</v>
      </c>
      <c r="D227" s="2">
        <f>IFERROR(__xludf.DUMMYFUNCTION("""COMPUTED_VALUE"""),45617.66666666667)</f>
        <v>45617.66667</v>
      </c>
      <c r="E227" s="1">
        <f>IFERROR(__xludf.DUMMYFUNCTION("""COMPUTED_VALUE"""),11643.94)</f>
        <v>11643.94</v>
      </c>
      <c r="G227" s="2">
        <f>IFERROR(__xludf.DUMMYFUNCTION("""COMPUTED_VALUE"""),45617.66666666667)</f>
        <v>45617.66667</v>
      </c>
      <c r="H227" s="1">
        <f>IFERROR(__xludf.DUMMYFUNCTION("""COMPUTED_VALUE"""),11460.22)</f>
        <v>11460.22</v>
      </c>
      <c r="J227" s="2">
        <f>IFERROR(__xludf.DUMMYFUNCTION("""COMPUTED_VALUE"""),45617.66666666667)</f>
        <v>45617.66667</v>
      </c>
      <c r="K227" s="1">
        <f>IFERROR(__xludf.DUMMYFUNCTION("""COMPUTED_VALUE"""),11606.84)</f>
        <v>11606.84</v>
      </c>
      <c r="M227" s="2">
        <f>IFERROR(__xludf.DUMMYFUNCTION("""COMPUTED_VALUE"""),45617.66666666667)</f>
        <v>45617.66667</v>
      </c>
      <c r="N227" s="1">
        <f>IFERROR(__xludf.DUMMYFUNCTION("""COMPUTED_VALUE"""),0.0)</f>
        <v>0</v>
      </c>
    </row>
    <row r="228">
      <c r="A228" s="2">
        <f>IFERROR(__xludf.DUMMYFUNCTION("""COMPUTED_VALUE"""),45618.66666666667)</f>
        <v>45618.66667</v>
      </c>
      <c r="B228" s="1">
        <f>IFERROR(__xludf.DUMMYFUNCTION("""COMPUTED_VALUE"""),11643.33)</f>
        <v>11643.33</v>
      </c>
      <c r="D228" s="2">
        <f>IFERROR(__xludf.DUMMYFUNCTION("""COMPUTED_VALUE"""),45618.66666666667)</f>
        <v>45618.66667</v>
      </c>
      <c r="E228" s="1">
        <f>IFERROR(__xludf.DUMMYFUNCTION("""COMPUTED_VALUE"""),11780.23)</f>
        <v>11780.23</v>
      </c>
      <c r="G228" s="2">
        <f>IFERROR(__xludf.DUMMYFUNCTION("""COMPUTED_VALUE"""),45618.66666666667)</f>
        <v>45618.66667</v>
      </c>
      <c r="H228" s="1">
        <f>IFERROR(__xludf.DUMMYFUNCTION("""COMPUTED_VALUE"""),11643.33)</f>
        <v>11643.33</v>
      </c>
      <c r="J228" s="2">
        <f>IFERROR(__xludf.DUMMYFUNCTION("""COMPUTED_VALUE"""),45618.66666666667)</f>
        <v>45618.66667</v>
      </c>
      <c r="K228" s="1">
        <f>IFERROR(__xludf.DUMMYFUNCTION("""COMPUTED_VALUE"""),11773.31)</f>
        <v>11773.31</v>
      </c>
      <c r="M228" s="2">
        <f>IFERROR(__xludf.DUMMYFUNCTION("""COMPUTED_VALUE"""),45618.66666666667)</f>
        <v>45618.66667</v>
      </c>
      <c r="N228" s="1">
        <f>IFERROR(__xludf.DUMMYFUNCTION("""COMPUTED_VALUE"""),0.0)</f>
        <v>0</v>
      </c>
    </row>
    <row r="229">
      <c r="A229" s="2">
        <f>IFERROR(__xludf.DUMMYFUNCTION("""COMPUTED_VALUE"""),45621.66666666667)</f>
        <v>45621.66667</v>
      </c>
      <c r="B229" s="1">
        <f>IFERROR(__xludf.DUMMYFUNCTION("""COMPUTED_VALUE"""),11892.28)</f>
        <v>11892.28</v>
      </c>
      <c r="D229" s="2">
        <f>IFERROR(__xludf.DUMMYFUNCTION("""COMPUTED_VALUE"""),45621.66666666667)</f>
        <v>45621.66667</v>
      </c>
      <c r="E229" s="1">
        <f>IFERROR(__xludf.DUMMYFUNCTION("""COMPUTED_VALUE"""),11920.72)</f>
        <v>11920.72</v>
      </c>
      <c r="G229" s="2">
        <f>IFERROR(__xludf.DUMMYFUNCTION("""COMPUTED_VALUE"""),45621.66666666667)</f>
        <v>45621.66667</v>
      </c>
      <c r="H229" s="1">
        <f>IFERROR(__xludf.DUMMYFUNCTION("""COMPUTED_VALUE"""),11818.34)</f>
        <v>11818.34</v>
      </c>
      <c r="J229" s="2">
        <f>IFERROR(__xludf.DUMMYFUNCTION("""COMPUTED_VALUE"""),45621.66666666667)</f>
        <v>45621.66667</v>
      </c>
      <c r="K229" s="1">
        <f>IFERROR(__xludf.DUMMYFUNCTION("""COMPUTED_VALUE"""),11842.95)</f>
        <v>11842.95</v>
      </c>
      <c r="M229" s="2">
        <f>IFERROR(__xludf.DUMMYFUNCTION("""COMPUTED_VALUE"""),45621.66666666667)</f>
        <v>45621.66667</v>
      </c>
      <c r="N229" s="1">
        <f>IFERROR(__xludf.DUMMYFUNCTION("""COMPUTED_VALUE"""),0.0)</f>
        <v>0</v>
      </c>
    </row>
    <row r="230">
      <c r="A230" s="2">
        <f>IFERROR(__xludf.DUMMYFUNCTION("""COMPUTED_VALUE"""),45622.66666666667)</f>
        <v>45622.66667</v>
      </c>
      <c r="B230" s="1">
        <f>IFERROR(__xludf.DUMMYFUNCTION("""COMPUTED_VALUE"""),11842.93)</f>
        <v>11842.93</v>
      </c>
      <c r="D230" s="2">
        <f>IFERROR(__xludf.DUMMYFUNCTION("""COMPUTED_VALUE"""),45622.66666666667)</f>
        <v>45622.66667</v>
      </c>
      <c r="E230" s="1">
        <f>IFERROR(__xludf.DUMMYFUNCTION("""COMPUTED_VALUE"""),11869.87)</f>
        <v>11869.87</v>
      </c>
      <c r="G230" s="2">
        <f>IFERROR(__xludf.DUMMYFUNCTION("""COMPUTED_VALUE"""),45622.66666666667)</f>
        <v>45622.66667</v>
      </c>
      <c r="H230" s="1">
        <f>IFERROR(__xludf.DUMMYFUNCTION("""COMPUTED_VALUE"""),11816.13)</f>
        <v>11816.13</v>
      </c>
      <c r="J230" s="2">
        <f>IFERROR(__xludf.DUMMYFUNCTION("""COMPUTED_VALUE"""),45622.66666666667)</f>
        <v>45622.66667</v>
      </c>
      <c r="K230" s="1">
        <f>IFERROR(__xludf.DUMMYFUNCTION("""COMPUTED_VALUE"""),11860.99)</f>
        <v>11860.99</v>
      </c>
      <c r="M230" s="2">
        <f>IFERROR(__xludf.DUMMYFUNCTION("""COMPUTED_VALUE"""),45622.66666666667)</f>
        <v>45622.66667</v>
      </c>
      <c r="N230" s="1">
        <f>IFERROR(__xludf.DUMMYFUNCTION("""COMPUTED_VALUE"""),0.0)</f>
        <v>0</v>
      </c>
    </row>
    <row r="231">
      <c r="A231" s="2">
        <f>IFERROR(__xludf.DUMMYFUNCTION("""COMPUTED_VALUE"""),45623.66666666667)</f>
        <v>45623.66667</v>
      </c>
      <c r="B231" s="1">
        <f>IFERROR(__xludf.DUMMYFUNCTION("""COMPUTED_VALUE"""),11847.69)</f>
        <v>11847.69</v>
      </c>
      <c r="D231" s="2">
        <f>IFERROR(__xludf.DUMMYFUNCTION("""COMPUTED_VALUE"""),45623.66666666667)</f>
        <v>45623.66667</v>
      </c>
      <c r="E231" s="1">
        <f>IFERROR(__xludf.DUMMYFUNCTION("""COMPUTED_VALUE"""),11857.6)</f>
        <v>11857.6</v>
      </c>
      <c r="G231" s="2">
        <f>IFERROR(__xludf.DUMMYFUNCTION("""COMPUTED_VALUE"""),45623.66666666667)</f>
        <v>45623.66667</v>
      </c>
      <c r="H231" s="1">
        <f>IFERROR(__xludf.DUMMYFUNCTION("""COMPUTED_VALUE"""),11729.31)</f>
        <v>11729.31</v>
      </c>
      <c r="J231" s="2">
        <f>IFERROR(__xludf.DUMMYFUNCTION("""COMPUTED_VALUE"""),45623.66666666667)</f>
        <v>45623.66667</v>
      </c>
      <c r="K231" s="1">
        <f>IFERROR(__xludf.DUMMYFUNCTION("""COMPUTED_VALUE"""),11787.52)</f>
        <v>11787.52</v>
      </c>
      <c r="M231" s="2">
        <f>IFERROR(__xludf.DUMMYFUNCTION("""COMPUTED_VALUE"""),45623.66666666667)</f>
        <v>45623.66667</v>
      </c>
      <c r="N231" s="1">
        <f>IFERROR(__xludf.DUMMYFUNCTION("""COMPUTED_VALUE"""),0.0)</f>
        <v>0</v>
      </c>
    </row>
    <row r="232">
      <c r="A232" s="2">
        <f>IFERROR(__xludf.DUMMYFUNCTION("""COMPUTED_VALUE"""),45625.54166666667)</f>
        <v>45625.54167</v>
      </c>
      <c r="B232" s="1">
        <f>IFERROR(__xludf.DUMMYFUNCTION("""COMPUTED_VALUE"""),11813.96)</f>
        <v>11813.96</v>
      </c>
      <c r="D232" s="2">
        <f>IFERROR(__xludf.DUMMYFUNCTION("""COMPUTED_VALUE"""),45625.54166666667)</f>
        <v>45625.54167</v>
      </c>
      <c r="E232" s="1">
        <f>IFERROR(__xludf.DUMMYFUNCTION("""COMPUTED_VALUE"""),11864.19)</f>
        <v>11864.19</v>
      </c>
      <c r="G232" s="2">
        <f>IFERROR(__xludf.DUMMYFUNCTION("""COMPUTED_VALUE"""),45625.54166666667)</f>
        <v>45625.54167</v>
      </c>
      <c r="H232" s="1">
        <f>IFERROR(__xludf.DUMMYFUNCTION("""COMPUTED_VALUE"""),11810.09)</f>
        <v>11810.09</v>
      </c>
      <c r="J232" s="2">
        <f>IFERROR(__xludf.DUMMYFUNCTION("""COMPUTED_VALUE"""),45625.54166666667)</f>
        <v>45625.54167</v>
      </c>
      <c r="K232" s="1">
        <f>IFERROR(__xludf.DUMMYFUNCTION("""COMPUTED_VALUE"""),11823.39)</f>
        <v>11823.39</v>
      </c>
      <c r="M232" s="2">
        <f>IFERROR(__xludf.DUMMYFUNCTION("""COMPUTED_VALUE"""),45625.54166666667)</f>
        <v>45625.54167</v>
      </c>
      <c r="N232" s="1">
        <f>IFERROR(__xludf.DUMMYFUNCTION("""COMPUTED_VALUE"""),0.0)</f>
        <v>0</v>
      </c>
    </row>
    <row r="233">
      <c r="A233" s="2">
        <f>IFERROR(__xludf.DUMMYFUNCTION("""COMPUTED_VALUE"""),45628.66666666667)</f>
        <v>45628.66667</v>
      </c>
      <c r="B233" s="1">
        <f>IFERROR(__xludf.DUMMYFUNCTION("""COMPUTED_VALUE"""),11852.03)</f>
        <v>11852.03</v>
      </c>
      <c r="D233" s="2">
        <f>IFERROR(__xludf.DUMMYFUNCTION("""COMPUTED_VALUE"""),45628.66666666667)</f>
        <v>45628.66667</v>
      </c>
      <c r="E233" s="1">
        <f>IFERROR(__xludf.DUMMYFUNCTION("""COMPUTED_VALUE"""),11866.73)</f>
        <v>11866.73</v>
      </c>
      <c r="G233" s="2">
        <f>IFERROR(__xludf.DUMMYFUNCTION("""COMPUTED_VALUE"""),45628.66666666667)</f>
        <v>45628.66667</v>
      </c>
      <c r="H233" s="1">
        <f>IFERROR(__xludf.DUMMYFUNCTION("""COMPUTED_VALUE"""),11820.07)</f>
        <v>11820.07</v>
      </c>
      <c r="J233" s="2">
        <f>IFERROR(__xludf.DUMMYFUNCTION("""COMPUTED_VALUE"""),45628.66666666667)</f>
        <v>45628.66667</v>
      </c>
      <c r="K233" s="1">
        <f>IFERROR(__xludf.DUMMYFUNCTION("""COMPUTED_VALUE"""),11839.03)</f>
        <v>11839.03</v>
      </c>
      <c r="M233" s="2">
        <f>IFERROR(__xludf.DUMMYFUNCTION("""COMPUTED_VALUE"""),45628.66666666667)</f>
        <v>45628.66667</v>
      </c>
      <c r="N233" s="1">
        <f>IFERROR(__xludf.DUMMYFUNCTION("""COMPUTED_VALUE"""),0.0)</f>
        <v>0</v>
      </c>
    </row>
    <row r="234">
      <c r="A234" s="2">
        <f>IFERROR(__xludf.DUMMYFUNCTION("""COMPUTED_VALUE"""),45629.66666666667)</f>
        <v>45629.66667</v>
      </c>
      <c r="B234" s="1">
        <f>IFERROR(__xludf.DUMMYFUNCTION("""COMPUTED_VALUE"""),11831.09)</f>
        <v>11831.09</v>
      </c>
      <c r="D234" s="2">
        <f>IFERROR(__xludf.DUMMYFUNCTION("""COMPUTED_VALUE"""),45629.66666666667)</f>
        <v>45629.66667</v>
      </c>
      <c r="E234" s="1">
        <f>IFERROR(__xludf.DUMMYFUNCTION("""COMPUTED_VALUE"""),11885.84)</f>
        <v>11885.84</v>
      </c>
      <c r="G234" s="2">
        <f>IFERROR(__xludf.DUMMYFUNCTION("""COMPUTED_VALUE"""),45629.66666666667)</f>
        <v>45629.66667</v>
      </c>
      <c r="H234" s="1">
        <f>IFERROR(__xludf.DUMMYFUNCTION("""COMPUTED_VALUE"""),11808.55)</f>
        <v>11808.55</v>
      </c>
      <c r="J234" s="2">
        <f>IFERROR(__xludf.DUMMYFUNCTION("""COMPUTED_VALUE"""),45629.66666666667)</f>
        <v>45629.66667</v>
      </c>
      <c r="K234" s="1">
        <f>IFERROR(__xludf.DUMMYFUNCTION("""COMPUTED_VALUE"""),11875.42)</f>
        <v>11875.42</v>
      </c>
      <c r="M234" s="2">
        <f>IFERROR(__xludf.DUMMYFUNCTION("""COMPUTED_VALUE"""),45629.66666666667)</f>
        <v>45629.66667</v>
      </c>
      <c r="N234" s="1">
        <f>IFERROR(__xludf.DUMMYFUNCTION("""COMPUTED_VALUE"""),0.0)</f>
        <v>0</v>
      </c>
    </row>
    <row r="235">
      <c r="A235" s="2">
        <f>IFERROR(__xludf.DUMMYFUNCTION("""COMPUTED_VALUE"""),45630.66666666667)</f>
        <v>45630.66667</v>
      </c>
      <c r="B235" s="1">
        <f>IFERROR(__xludf.DUMMYFUNCTION("""COMPUTED_VALUE"""),11956.13)</f>
        <v>11956.13</v>
      </c>
      <c r="D235" s="2">
        <f>IFERROR(__xludf.DUMMYFUNCTION("""COMPUTED_VALUE"""),45630.66666666667)</f>
        <v>45630.66667</v>
      </c>
      <c r="E235" s="1">
        <f>IFERROR(__xludf.DUMMYFUNCTION("""COMPUTED_VALUE"""),12066.68)</f>
        <v>12066.68</v>
      </c>
      <c r="G235" s="2">
        <f>IFERROR(__xludf.DUMMYFUNCTION("""COMPUTED_VALUE"""),45630.66666666667)</f>
        <v>45630.66667</v>
      </c>
      <c r="H235" s="1">
        <f>IFERROR(__xludf.DUMMYFUNCTION("""COMPUTED_VALUE"""),11938.23)</f>
        <v>11938.23</v>
      </c>
      <c r="J235" s="2">
        <f>IFERROR(__xludf.DUMMYFUNCTION("""COMPUTED_VALUE"""),45630.66666666667)</f>
        <v>45630.66667</v>
      </c>
      <c r="K235" s="1">
        <f>IFERROR(__xludf.DUMMYFUNCTION("""COMPUTED_VALUE"""),12066.39)</f>
        <v>12066.39</v>
      </c>
      <c r="M235" s="2">
        <f>IFERROR(__xludf.DUMMYFUNCTION("""COMPUTED_VALUE"""),45630.66666666667)</f>
        <v>45630.66667</v>
      </c>
      <c r="N235" s="1">
        <f>IFERROR(__xludf.DUMMYFUNCTION("""COMPUTED_VALUE"""),0.0)</f>
        <v>0</v>
      </c>
    </row>
    <row r="236">
      <c r="A236" s="2">
        <f>IFERROR(__xludf.DUMMYFUNCTION("""COMPUTED_VALUE"""),45631.66666666667)</f>
        <v>45631.66667</v>
      </c>
      <c r="B236" s="1">
        <f>IFERROR(__xludf.DUMMYFUNCTION("""COMPUTED_VALUE"""),12045.21)</f>
        <v>12045.21</v>
      </c>
      <c r="D236" s="2">
        <f>IFERROR(__xludf.DUMMYFUNCTION("""COMPUTED_VALUE"""),45631.66666666667)</f>
        <v>45631.66667</v>
      </c>
      <c r="E236" s="1">
        <f>IFERROR(__xludf.DUMMYFUNCTION("""COMPUTED_VALUE"""),12068.16)</f>
        <v>12068.16</v>
      </c>
      <c r="G236" s="2">
        <f>IFERROR(__xludf.DUMMYFUNCTION("""COMPUTED_VALUE"""),45631.66666666667)</f>
        <v>45631.66667</v>
      </c>
      <c r="H236" s="1">
        <f>IFERROR(__xludf.DUMMYFUNCTION("""COMPUTED_VALUE"""),11978.44)</f>
        <v>11978.44</v>
      </c>
      <c r="J236" s="2">
        <f>IFERROR(__xludf.DUMMYFUNCTION("""COMPUTED_VALUE"""),45631.66666666667)</f>
        <v>45631.66667</v>
      </c>
      <c r="K236" s="1">
        <f>IFERROR(__xludf.DUMMYFUNCTION("""COMPUTED_VALUE"""),11981.85)</f>
        <v>11981.85</v>
      </c>
      <c r="M236" s="2">
        <f>IFERROR(__xludf.DUMMYFUNCTION("""COMPUTED_VALUE"""),45631.66666666667)</f>
        <v>45631.66667</v>
      </c>
      <c r="N236" s="1">
        <f>IFERROR(__xludf.DUMMYFUNCTION("""COMPUTED_VALUE"""),0.0)</f>
        <v>0</v>
      </c>
    </row>
    <row r="237">
      <c r="A237" s="2">
        <f>IFERROR(__xludf.DUMMYFUNCTION("""COMPUTED_VALUE"""),45632.66666666667)</f>
        <v>45632.66667</v>
      </c>
      <c r="B237" s="1">
        <f>IFERROR(__xludf.DUMMYFUNCTION("""COMPUTED_VALUE"""),12048.55)</f>
        <v>12048.55</v>
      </c>
      <c r="D237" s="2">
        <f>IFERROR(__xludf.DUMMYFUNCTION("""COMPUTED_VALUE"""),45632.66666666667)</f>
        <v>45632.66667</v>
      </c>
      <c r="E237" s="1">
        <f>IFERROR(__xludf.DUMMYFUNCTION("""COMPUTED_VALUE"""),12109.71)</f>
        <v>12109.71</v>
      </c>
      <c r="G237" s="2">
        <f>IFERROR(__xludf.DUMMYFUNCTION("""COMPUTED_VALUE"""),45632.66666666667)</f>
        <v>45632.66667</v>
      </c>
      <c r="H237" s="1">
        <f>IFERROR(__xludf.DUMMYFUNCTION("""COMPUTED_VALUE"""),12048.55)</f>
        <v>12048.55</v>
      </c>
      <c r="J237" s="2">
        <f>IFERROR(__xludf.DUMMYFUNCTION("""COMPUTED_VALUE"""),45632.66666666667)</f>
        <v>45632.66667</v>
      </c>
      <c r="K237" s="1">
        <f>IFERROR(__xludf.DUMMYFUNCTION("""COMPUTED_VALUE"""),12081.88)</f>
        <v>12081.88</v>
      </c>
      <c r="M237" s="2">
        <f>IFERROR(__xludf.DUMMYFUNCTION("""COMPUTED_VALUE"""),45632.66666666667)</f>
        <v>45632.66667</v>
      </c>
      <c r="N237" s="1">
        <f>IFERROR(__xludf.DUMMYFUNCTION("""COMPUTED_VALUE"""),0.0)</f>
        <v>0</v>
      </c>
    </row>
    <row r="238">
      <c r="A238" s="2">
        <f>IFERROR(__xludf.DUMMYFUNCTION("""COMPUTED_VALUE"""),45635.66666666667)</f>
        <v>45635.66667</v>
      </c>
      <c r="B238" s="1">
        <f>IFERROR(__xludf.DUMMYFUNCTION("""COMPUTED_VALUE"""),12085.31)</f>
        <v>12085.31</v>
      </c>
      <c r="D238" s="2">
        <f>IFERROR(__xludf.DUMMYFUNCTION("""COMPUTED_VALUE"""),45635.66666666667)</f>
        <v>45635.66667</v>
      </c>
      <c r="E238" s="1">
        <f>IFERROR(__xludf.DUMMYFUNCTION("""COMPUTED_VALUE"""),12098.45)</f>
        <v>12098.45</v>
      </c>
      <c r="G238" s="2">
        <f>IFERROR(__xludf.DUMMYFUNCTION("""COMPUTED_VALUE"""),45635.66666666667)</f>
        <v>45635.66667</v>
      </c>
      <c r="H238" s="1">
        <f>IFERROR(__xludf.DUMMYFUNCTION("""COMPUTED_VALUE"""),11857.37)</f>
        <v>11857.37</v>
      </c>
      <c r="J238" s="2">
        <f>IFERROR(__xludf.DUMMYFUNCTION("""COMPUTED_VALUE"""),45635.66666666667)</f>
        <v>45635.66667</v>
      </c>
      <c r="K238" s="1">
        <f>IFERROR(__xludf.DUMMYFUNCTION("""COMPUTED_VALUE"""),11872.48)</f>
        <v>11872.48</v>
      </c>
      <c r="M238" s="2">
        <f>IFERROR(__xludf.DUMMYFUNCTION("""COMPUTED_VALUE"""),45635.66666666667)</f>
        <v>45635.66667</v>
      </c>
      <c r="N238" s="1">
        <f>IFERROR(__xludf.DUMMYFUNCTION("""COMPUTED_VALUE"""),0.0)</f>
        <v>0</v>
      </c>
    </row>
    <row r="239">
      <c r="A239" s="2">
        <f>IFERROR(__xludf.DUMMYFUNCTION("""COMPUTED_VALUE"""),45636.66666666667)</f>
        <v>45636.66667</v>
      </c>
      <c r="B239" s="1">
        <f>IFERROR(__xludf.DUMMYFUNCTION("""COMPUTED_VALUE"""),11845.02)</f>
        <v>11845.02</v>
      </c>
      <c r="D239" s="2">
        <f>IFERROR(__xludf.DUMMYFUNCTION("""COMPUTED_VALUE"""),45636.66666666667)</f>
        <v>45636.66667</v>
      </c>
      <c r="E239" s="1">
        <f>IFERROR(__xludf.DUMMYFUNCTION("""COMPUTED_VALUE"""),11862.4)</f>
        <v>11862.4</v>
      </c>
      <c r="G239" s="2">
        <f>IFERROR(__xludf.DUMMYFUNCTION("""COMPUTED_VALUE"""),45636.66666666667)</f>
        <v>45636.66667</v>
      </c>
      <c r="H239" s="1">
        <f>IFERROR(__xludf.DUMMYFUNCTION("""COMPUTED_VALUE"""),11710.41)</f>
        <v>11710.41</v>
      </c>
      <c r="J239" s="2">
        <f>IFERROR(__xludf.DUMMYFUNCTION("""COMPUTED_VALUE"""),45636.66666666667)</f>
        <v>45636.66667</v>
      </c>
      <c r="K239" s="1">
        <f>IFERROR(__xludf.DUMMYFUNCTION("""COMPUTED_VALUE"""),11728.63)</f>
        <v>11728.63</v>
      </c>
      <c r="M239" s="2">
        <f>IFERROR(__xludf.DUMMYFUNCTION("""COMPUTED_VALUE"""),45636.66666666667)</f>
        <v>45636.66667</v>
      </c>
      <c r="N239" s="1">
        <f>IFERROR(__xludf.DUMMYFUNCTION("""COMPUTED_VALUE"""),0.0)</f>
        <v>0</v>
      </c>
    </row>
    <row r="240">
      <c r="A240" s="2">
        <f>IFERROR(__xludf.DUMMYFUNCTION("""COMPUTED_VALUE"""),45637.66666666667)</f>
        <v>45637.66667</v>
      </c>
      <c r="B240" s="1">
        <f>IFERROR(__xludf.DUMMYFUNCTION("""COMPUTED_VALUE"""),11821.56)</f>
        <v>11821.56</v>
      </c>
      <c r="D240" s="2">
        <f>IFERROR(__xludf.DUMMYFUNCTION("""COMPUTED_VALUE"""),45637.66666666667)</f>
        <v>45637.66667</v>
      </c>
      <c r="E240" s="1">
        <f>IFERROR(__xludf.DUMMYFUNCTION("""COMPUTED_VALUE"""),11896.31)</f>
        <v>11896.31</v>
      </c>
      <c r="G240" s="2">
        <f>IFERROR(__xludf.DUMMYFUNCTION("""COMPUTED_VALUE"""),45637.66666666667)</f>
        <v>45637.66667</v>
      </c>
      <c r="H240" s="1">
        <f>IFERROR(__xludf.DUMMYFUNCTION("""COMPUTED_VALUE"""),11803.24)</f>
        <v>11803.24</v>
      </c>
      <c r="J240" s="2">
        <f>IFERROR(__xludf.DUMMYFUNCTION("""COMPUTED_VALUE"""),45637.66666666667)</f>
        <v>45637.66667</v>
      </c>
      <c r="K240" s="1">
        <f>IFERROR(__xludf.DUMMYFUNCTION("""COMPUTED_VALUE"""),11872.57)</f>
        <v>11872.57</v>
      </c>
      <c r="M240" s="2">
        <f>IFERROR(__xludf.DUMMYFUNCTION("""COMPUTED_VALUE"""),45637.66666666667)</f>
        <v>45637.66667</v>
      </c>
      <c r="N240" s="1">
        <f>IFERROR(__xludf.DUMMYFUNCTION("""COMPUTED_VALUE"""),0.0)</f>
        <v>0</v>
      </c>
    </row>
    <row r="241">
      <c r="A241" s="2">
        <f>IFERROR(__xludf.DUMMYFUNCTION("""COMPUTED_VALUE"""),45638.66666666667)</f>
        <v>45638.66667</v>
      </c>
      <c r="B241" s="1">
        <f>IFERROR(__xludf.DUMMYFUNCTION("""COMPUTED_VALUE"""),11861.02)</f>
        <v>11861.02</v>
      </c>
      <c r="D241" s="2">
        <f>IFERROR(__xludf.DUMMYFUNCTION("""COMPUTED_VALUE"""),45638.66666666667)</f>
        <v>45638.66667</v>
      </c>
      <c r="E241" s="1">
        <f>IFERROR(__xludf.DUMMYFUNCTION("""COMPUTED_VALUE"""),11885.72)</f>
        <v>11885.72</v>
      </c>
      <c r="G241" s="2">
        <f>IFERROR(__xludf.DUMMYFUNCTION("""COMPUTED_VALUE"""),45638.66666666667)</f>
        <v>45638.66667</v>
      </c>
      <c r="H241" s="1">
        <f>IFERROR(__xludf.DUMMYFUNCTION("""COMPUTED_VALUE"""),11816.91)</f>
        <v>11816.91</v>
      </c>
      <c r="J241" s="2">
        <f>IFERROR(__xludf.DUMMYFUNCTION("""COMPUTED_VALUE"""),45638.66666666667)</f>
        <v>45638.66667</v>
      </c>
      <c r="K241" s="1">
        <f>IFERROR(__xludf.DUMMYFUNCTION("""COMPUTED_VALUE"""),11826.58)</f>
        <v>11826.58</v>
      </c>
      <c r="M241" s="2">
        <f>IFERROR(__xludf.DUMMYFUNCTION("""COMPUTED_VALUE"""),45638.66666666667)</f>
        <v>45638.66667</v>
      </c>
      <c r="N241" s="1">
        <f>IFERROR(__xludf.DUMMYFUNCTION("""COMPUTED_VALUE"""),0.0)</f>
        <v>0</v>
      </c>
    </row>
    <row r="242">
      <c r="A242" s="2">
        <f>IFERROR(__xludf.DUMMYFUNCTION("""COMPUTED_VALUE"""),45639.66666666667)</f>
        <v>45639.66667</v>
      </c>
      <c r="B242" s="1">
        <f>IFERROR(__xludf.DUMMYFUNCTION("""COMPUTED_VALUE"""),11838.93)</f>
        <v>11838.93</v>
      </c>
      <c r="D242" s="2">
        <f>IFERROR(__xludf.DUMMYFUNCTION("""COMPUTED_VALUE"""),45639.66666666667)</f>
        <v>45639.66667</v>
      </c>
      <c r="E242" s="1">
        <f>IFERROR(__xludf.DUMMYFUNCTION("""COMPUTED_VALUE"""),11853.74)</f>
        <v>11853.74</v>
      </c>
      <c r="G242" s="2">
        <f>IFERROR(__xludf.DUMMYFUNCTION("""COMPUTED_VALUE"""),45639.66666666667)</f>
        <v>45639.66667</v>
      </c>
      <c r="H242" s="1">
        <f>IFERROR(__xludf.DUMMYFUNCTION("""COMPUTED_VALUE"""),11739.16)</f>
        <v>11739.16</v>
      </c>
      <c r="J242" s="2">
        <f>IFERROR(__xludf.DUMMYFUNCTION("""COMPUTED_VALUE"""),45639.66666666667)</f>
        <v>45639.66667</v>
      </c>
      <c r="K242" s="1">
        <f>IFERROR(__xludf.DUMMYFUNCTION("""COMPUTED_VALUE"""),11783.4)</f>
        <v>11783.4</v>
      </c>
      <c r="M242" s="2">
        <f>IFERROR(__xludf.DUMMYFUNCTION("""COMPUTED_VALUE"""),45639.66666666667)</f>
        <v>45639.66667</v>
      </c>
      <c r="N242" s="1">
        <f>IFERROR(__xludf.DUMMYFUNCTION("""COMPUTED_VALUE"""),0.0)</f>
        <v>0</v>
      </c>
    </row>
    <row r="243">
      <c r="A243" s="2">
        <f>IFERROR(__xludf.DUMMYFUNCTION("""COMPUTED_VALUE"""),45642.66666666667)</f>
        <v>45642.66667</v>
      </c>
      <c r="B243" s="1">
        <f>IFERROR(__xludf.DUMMYFUNCTION("""COMPUTED_VALUE"""),11790.2)</f>
        <v>11790.2</v>
      </c>
      <c r="D243" s="2">
        <f>IFERROR(__xludf.DUMMYFUNCTION("""COMPUTED_VALUE"""),45642.66666666667)</f>
        <v>45642.66667</v>
      </c>
      <c r="E243" s="1">
        <f>IFERROR(__xludf.DUMMYFUNCTION("""COMPUTED_VALUE"""),11864.05)</f>
        <v>11864.05</v>
      </c>
      <c r="G243" s="2">
        <f>IFERROR(__xludf.DUMMYFUNCTION("""COMPUTED_VALUE"""),45642.66666666667)</f>
        <v>45642.66667</v>
      </c>
      <c r="H243" s="1">
        <f>IFERROR(__xludf.DUMMYFUNCTION("""COMPUTED_VALUE"""),11777.24)</f>
        <v>11777.24</v>
      </c>
      <c r="J243" s="2">
        <f>IFERROR(__xludf.DUMMYFUNCTION("""COMPUTED_VALUE"""),45642.66666666667)</f>
        <v>45642.66667</v>
      </c>
      <c r="K243" s="1">
        <f>IFERROR(__xludf.DUMMYFUNCTION("""COMPUTED_VALUE"""),11826.69)</f>
        <v>11826.69</v>
      </c>
      <c r="M243" s="2">
        <f>IFERROR(__xludf.DUMMYFUNCTION("""COMPUTED_VALUE"""),45642.66666666667)</f>
        <v>45642.66667</v>
      </c>
      <c r="N243" s="1">
        <f>IFERROR(__xludf.DUMMYFUNCTION("""COMPUTED_VALUE"""),0.0)</f>
        <v>0</v>
      </c>
    </row>
    <row r="244">
      <c r="A244" s="2">
        <f>IFERROR(__xludf.DUMMYFUNCTION("""COMPUTED_VALUE"""),45643.66666666667)</f>
        <v>45643.66667</v>
      </c>
      <c r="B244" s="1">
        <f>IFERROR(__xludf.DUMMYFUNCTION("""COMPUTED_VALUE"""),11757.63)</f>
        <v>11757.63</v>
      </c>
      <c r="D244" s="2">
        <f>IFERROR(__xludf.DUMMYFUNCTION("""COMPUTED_VALUE"""),45643.66666666667)</f>
        <v>45643.66667</v>
      </c>
      <c r="E244" s="1">
        <f>IFERROR(__xludf.DUMMYFUNCTION("""COMPUTED_VALUE"""),11760.11)</f>
        <v>11760.11</v>
      </c>
      <c r="G244" s="2">
        <f>IFERROR(__xludf.DUMMYFUNCTION("""COMPUTED_VALUE"""),45643.66666666667)</f>
        <v>45643.66667</v>
      </c>
      <c r="H244" s="1">
        <f>IFERROR(__xludf.DUMMYFUNCTION("""COMPUTED_VALUE"""),11677.06)</f>
        <v>11677.06</v>
      </c>
      <c r="J244" s="2">
        <f>IFERROR(__xludf.DUMMYFUNCTION("""COMPUTED_VALUE"""),45643.66666666667)</f>
        <v>45643.66667</v>
      </c>
      <c r="K244" s="1">
        <f>IFERROR(__xludf.DUMMYFUNCTION("""COMPUTED_VALUE"""),11691.37)</f>
        <v>11691.37</v>
      </c>
      <c r="M244" s="2">
        <f>IFERROR(__xludf.DUMMYFUNCTION("""COMPUTED_VALUE"""),45643.66666666667)</f>
        <v>45643.66667</v>
      </c>
      <c r="N244" s="1">
        <f>IFERROR(__xludf.DUMMYFUNCTION("""COMPUTED_VALUE"""),0.0)</f>
        <v>0</v>
      </c>
    </row>
    <row r="245">
      <c r="A245" s="2">
        <f>IFERROR(__xludf.DUMMYFUNCTION("""COMPUTED_VALUE"""),45644.66666666667)</f>
        <v>45644.66667</v>
      </c>
      <c r="B245" s="1">
        <f>IFERROR(__xludf.DUMMYFUNCTION("""COMPUTED_VALUE"""),11686.96)</f>
        <v>11686.96</v>
      </c>
      <c r="D245" s="2">
        <f>IFERROR(__xludf.DUMMYFUNCTION("""COMPUTED_VALUE"""),45644.66666666667)</f>
        <v>45644.66667</v>
      </c>
      <c r="E245" s="1">
        <f>IFERROR(__xludf.DUMMYFUNCTION("""COMPUTED_VALUE"""),11697.76)</f>
        <v>11697.76</v>
      </c>
      <c r="G245" s="2">
        <f>IFERROR(__xludf.DUMMYFUNCTION("""COMPUTED_VALUE"""),45644.66666666667)</f>
        <v>45644.66667</v>
      </c>
      <c r="H245" s="1">
        <f>IFERROR(__xludf.DUMMYFUNCTION("""COMPUTED_VALUE"""),11218.02)</f>
        <v>11218.02</v>
      </c>
      <c r="J245" s="2">
        <f>IFERROR(__xludf.DUMMYFUNCTION("""COMPUTED_VALUE"""),45644.66666666667)</f>
        <v>45644.66667</v>
      </c>
      <c r="K245" s="1">
        <f>IFERROR(__xludf.DUMMYFUNCTION("""COMPUTED_VALUE"""),11243.4)</f>
        <v>11243.4</v>
      </c>
      <c r="M245" s="2">
        <f>IFERROR(__xludf.DUMMYFUNCTION("""COMPUTED_VALUE"""),45644.66666666667)</f>
        <v>45644.66667</v>
      </c>
      <c r="N245" s="1">
        <f>IFERROR(__xludf.DUMMYFUNCTION("""COMPUTED_VALUE"""),0.0)</f>
        <v>0</v>
      </c>
    </row>
    <row r="246">
      <c r="A246" s="2">
        <f>IFERROR(__xludf.DUMMYFUNCTION("""COMPUTED_VALUE"""),45645.66666666667)</f>
        <v>45645.66667</v>
      </c>
      <c r="B246" s="1">
        <f>IFERROR(__xludf.DUMMYFUNCTION("""COMPUTED_VALUE"""),11346.37)</f>
        <v>11346.37</v>
      </c>
      <c r="D246" s="2">
        <f>IFERROR(__xludf.DUMMYFUNCTION("""COMPUTED_VALUE"""),45645.66666666667)</f>
        <v>45645.66667</v>
      </c>
      <c r="E246" s="1">
        <f>IFERROR(__xludf.DUMMYFUNCTION("""COMPUTED_VALUE"""),11406.05)</f>
        <v>11406.05</v>
      </c>
      <c r="G246" s="2">
        <f>IFERROR(__xludf.DUMMYFUNCTION("""COMPUTED_VALUE"""),45645.66666666667)</f>
        <v>45645.66667</v>
      </c>
      <c r="H246" s="1">
        <f>IFERROR(__xludf.DUMMYFUNCTION("""COMPUTED_VALUE"""),11212.02)</f>
        <v>11212.02</v>
      </c>
      <c r="J246" s="2">
        <f>IFERROR(__xludf.DUMMYFUNCTION("""COMPUTED_VALUE"""),45645.66666666667)</f>
        <v>45645.66667</v>
      </c>
      <c r="K246" s="1">
        <f>IFERROR(__xludf.DUMMYFUNCTION("""COMPUTED_VALUE"""),11243.55)</f>
        <v>11243.55</v>
      </c>
      <c r="M246" s="2">
        <f>IFERROR(__xludf.DUMMYFUNCTION("""COMPUTED_VALUE"""),45645.66666666667)</f>
        <v>45645.66667</v>
      </c>
      <c r="N246" s="1">
        <f>IFERROR(__xludf.DUMMYFUNCTION("""COMPUTED_VALUE"""),0.0)</f>
        <v>0</v>
      </c>
    </row>
    <row r="247">
      <c r="A247" s="2">
        <f>IFERROR(__xludf.DUMMYFUNCTION("""COMPUTED_VALUE"""),45646.66666666667)</f>
        <v>45646.66667</v>
      </c>
      <c r="B247" s="1">
        <f>IFERROR(__xludf.DUMMYFUNCTION("""COMPUTED_VALUE"""),11154.19)</f>
        <v>11154.19</v>
      </c>
      <c r="D247" s="2">
        <f>IFERROR(__xludf.DUMMYFUNCTION("""COMPUTED_VALUE"""),45646.66666666667)</f>
        <v>45646.66667</v>
      </c>
      <c r="E247" s="1">
        <f>IFERROR(__xludf.DUMMYFUNCTION("""COMPUTED_VALUE"""),11512.29)</f>
        <v>11512.29</v>
      </c>
      <c r="G247" s="2">
        <f>IFERROR(__xludf.DUMMYFUNCTION("""COMPUTED_VALUE"""),45646.66666666667)</f>
        <v>45646.66667</v>
      </c>
      <c r="H247" s="1">
        <f>IFERROR(__xludf.DUMMYFUNCTION("""COMPUTED_VALUE"""),11153.67)</f>
        <v>11153.67</v>
      </c>
      <c r="J247" s="2">
        <f>IFERROR(__xludf.DUMMYFUNCTION("""COMPUTED_VALUE"""),45646.66666666667)</f>
        <v>45646.66667</v>
      </c>
      <c r="K247" s="1">
        <f>IFERROR(__xludf.DUMMYFUNCTION("""COMPUTED_VALUE"""),11445.33)</f>
        <v>11445.33</v>
      </c>
      <c r="M247" s="2">
        <f>IFERROR(__xludf.DUMMYFUNCTION("""COMPUTED_VALUE"""),45646.66666666667)</f>
        <v>45646.66667</v>
      </c>
      <c r="N247" s="1">
        <f>IFERROR(__xludf.DUMMYFUNCTION("""COMPUTED_VALUE"""),0.0)</f>
        <v>0</v>
      </c>
    </row>
    <row r="248">
      <c r="A248" s="2">
        <f>IFERROR(__xludf.DUMMYFUNCTION("""COMPUTED_VALUE"""),45649.66666666667)</f>
        <v>45649.66667</v>
      </c>
      <c r="B248" s="1">
        <f>IFERROR(__xludf.DUMMYFUNCTION("""COMPUTED_VALUE"""),11421.3)</f>
        <v>11421.3</v>
      </c>
      <c r="D248" s="2">
        <f>IFERROR(__xludf.DUMMYFUNCTION("""COMPUTED_VALUE"""),45649.66666666667)</f>
        <v>45649.66667</v>
      </c>
      <c r="E248" s="1">
        <f>IFERROR(__xludf.DUMMYFUNCTION("""COMPUTED_VALUE"""),11443.24)</f>
        <v>11443.24</v>
      </c>
      <c r="G248" s="2">
        <f>IFERROR(__xludf.DUMMYFUNCTION("""COMPUTED_VALUE"""),45649.66666666667)</f>
        <v>45649.66667</v>
      </c>
      <c r="H248" s="1">
        <f>IFERROR(__xludf.DUMMYFUNCTION("""COMPUTED_VALUE"""),11304.21)</f>
        <v>11304.21</v>
      </c>
      <c r="J248" s="2">
        <f>IFERROR(__xludf.DUMMYFUNCTION("""COMPUTED_VALUE"""),45649.66666666667)</f>
        <v>45649.66667</v>
      </c>
      <c r="K248" s="1">
        <f>IFERROR(__xludf.DUMMYFUNCTION("""COMPUTED_VALUE"""),11437.34)</f>
        <v>11437.34</v>
      </c>
      <c r="M248" s="2">
        <f>IFERROR(__xludf.DUMMYFUNCTION("""COMPUTED_VALUE"""),45649.66666666667)</f>
        <v>45649.66667</v>
      </c>
      <c r="N248" s="1">
        <f>IFERROR(__xludf.DUMMYFUNCTION("""COMPUTED_VALUE"""),0.0)</f>
        <v>0</v>
      </c>
    </row>
    <row r="249">
      <c r="A249" s="2">
        <f>IFERROR(__xludf.DUMMYFUNCTION("""COMPUTED_VALUE"""),45650.54166666667)</f>
        <v>45650.54167</v>
      </c>
      <c r="B249" s="1">
        <f>IFERROR(__xludf.DUMMYFUNCTION("""COMPUTED_VALUE"""),11462.78)</f>
        <v>11462.78</v>
      </c>
      <c r="D249" s="2">
        <f>IFERROR(__xludf.DUMMYFUNCTION("""COMPUTED_VALUE"""),45650.54166666667)</f>
        <v>45650.54167</v>
      </c>
      <c r="E249" s="1">
        <f>IFERROR(__xludf.DUMMYFUNCTION("""COMPUTED_VALUE"""),11550.88)</f>
        <v>11550.88</v>
      </c>
      <c r="G249" s="2">
        <f>IFERROR(__xludf.DUMMYFUNCTION("""COMPUTED_VALUE"""),45650.54166666667)</f>
        <v>45650.54167</v>
      </c>
      <c r="H249" s="1">
        <f>IFERROR(__xludf.DUMMYFUNCTION("""COMPUTED_VALUE"""),11442.04)</f>
        <v>11442.04</v>
      </c>
      <c r="J249" s="2">
        <f>IFERROR(__xludf.DUMMYFUNCTION("""COMPUTED_VALUE"""),45650.54166666667)</f>
        <v>45650.54167</v>
      </c>
      <c r="K249" s="1">
        <f>IFERROR(__xludf.DUMMYFUNCTION("""COMPUTED_VALUE"""),11550.73)</f>
        <v>11550.73</v>
      </c>
      <c r="M249" s="2">
        <f>IFERROR(__xludf.DUMMYFUNCTION("""COMPUTED_VALUE"""),45650.54166666667)</f>
        <v>45650.54167</v>
      </c>
      <c r="N249" s="1">
        <f>IFERROR(__xludf.DUMMYFUNCTION("""COMPUTED_VALUE"""),0.0)</f>
        <v>0</v>
      </c>
    </row>
    <row r="250">
      <c r="A250" s="2">
        <f>IFERROR(__xludf.DUMMYFUNCTION("""COMPUTED_VALUE"""),45652.66666666667)</f>
        <v>45652.66667</v>
      </c>
      <c r="B250" s="1">
        <f>IFERROR(__xludf.DUMMYFUNCTION("""COMPUTED_VALUE"""),11503.16)</f>
        <v>11503.16</v>
      </c>
      <c r="D250" s="2">
        <f>IFERROR(__xludf.DUMMYFUNCTION("""COMPUTED_VALUE"""),45652.66666666667)</f>
        <v>45652.66667</v>
      </c>
      <c r="E250" s="1">
        <f>IFERROR(__xludf.DUMMYFUNCTION("""COMPUTED_VALUE"""),11556.66)</f>
        <v>11556.66</v>
      </c>
      <c r="G250" s="2">
        <f>IFERROR(__xludf.DUMMYFUNCTION("""COMPUTED_VALUE"""),45652.66666666667)</f>
        <v>45652.66667</v>
      </c>
      <c r="H250" s="1">
        <f>IFERROR(__xludf.DUMMYFUNCTION("""COMPUTED_VALUE"""),11470.93)</f>
        <v>11470.93</v>
      </c>
      <c r="J250" s="2">
        <f>IFERROR(__xludf.DUMMYFUNCTION("""COMPUTED_VALUE"""),45652.66666666667)</f>
        <v>45652.66667</v>
      </c>
      <c r="K250" s="1">
        <f>IFERROR(__xludf.DUMMYFUNCTION("""COMPUTED_VALUE"""),11532.97)</f>
        <v>11532.97</v>
      </c>
      <c r="M250" s="2">
        <f>IFERROR(__xludf.DUMMYFUNCTION("""COMPUTED_VALUE"""),45652.66666666667)</f>
        <v>45652.66667</v>
      </c>
      <c r="N250" s="1">
        <f>IFERROR(__xludf.DUMMYFUNCTION("""COMPUTED_VALUE"""),0.0)</f>
        <v>0</v>
      </c>
    </row>
    <row r="251">
      <c r="A251" s="2">
        <f>IFERROR(__xludf.DUMMYFUNCTION("""COMPUTED_VALUE"""),45653.66666666667)</f>
        <v>45653.66667</v>
      </c>
      <c r="B251" s="1">
        <f>IFERROR(__xludf.DUMMYFUNCTION("""COMPUTED_VALUE"""),11453.04)</f>
        <v>11453.04</v>
      </c>
      <c r="D251" s="2">
        <f>IFERROR(__xludf.DUMMYFUNCTION("""COMPUTED_VALUE"""),45653.66666666667)</f>
        <v>45653.66667</v>
      </c>
      <c r="E251" s="1">
        <f>IFERROR(__xludf.DUMMYFUNCTION("""COMPUTED_VALUE"""),11468.3)</f>
        <v>11468.3</v>
      </c>
      <c r="G251" s="2">
        <f>IFERROR(__xludf.DUMMYFUNCTION("""COMPUTED_VALUE"""),45653.66666666667)</f>
        <v>45653.66667</v>
      </c>
      <c r="H251" s="1">
        <f>IFERROR(__xludf.DUMMYFUNCTION("""COMPUTED_VALUE"""),11313.48)</f>
        <v>11313.48</v>
      </c>
      <c r="J251" s="2">
        <f>IFERROR(__xludf.DUMMYFUNCTION("""COMPUTED_VALUE"""),45653.66666666667)</f>
        <v>45653.66667</v>
      </c>
      <c r="K251" s="1">
        <f>IFERROR(__xludf.DUMMYFUNCTION("""COMPUTED_VALUE"""),11391.24)</f>
        <v>11391.24</v>
      </c>
      <c r="M251" s="2">
        <f>IFERROR(__xludf.DUMMYFUNCTION("""COMPUTED_VALUE"""),45653.66666666667)</f>
        <v>45653.66667</v>
      </c>
      <c r="N251" s="1">
        <f>IFERROR(__xludf.DUMMYFUNCTION("""COMPUTED_VALUE"""),0.0)</f>
        <v>0</v>
      </c>
    </row>
    <row r="252">
      <c r="A252" s="2">
        <f>IFERROR(__xludf.DUMMYFUNCTION("""COMPUTED_VALUE"""),45656.66666666667)</f>
        <v>45656.66667</v>
      </c>
      <c r="B252" s="1">
        <f>IFERROR(__xludf.DUMMYFUNCTION("""COMPUTED_VALUE"""),11266.47)</f>
        <v>11266.47</v>
      </c>
      <c r="D252" s="2">
        <f>IFERROR(__xludf.DUMMYFUNCTION("""COMPUTED_VALUE"""),45656.66666666667)</f>
        <v>45656.66667</v>
      </c>
      <c r="E252" s="1">
        <f>IFERROR(__xludf.DUMMYFUNCTION("""COMPUTED_VALUE"""),11330.65)</f>
        <v>11330.65</v>
      </c>
      <c r="G252" s="2">
        <f>IFERROR(__xludf.DUMMYFUNCTION("""COMPUTED_VALUE"""),45656.66666666667)</f>
        <v>45656.66667</v>
      </c>
      <c r="H252" s="1">
        <f>IFERROR(__xludf.DUMMYFUNCTION("""COMPUTED_VALUE"""),11155.13)</f>
        <v>11155.13</v>
      </c>
      <c r="J252" s="2">
        <f>IFERROR(__xludf.DUMMYFUNCTION("""COMPUTED_VALUE"""),45656.66666666667)</f>
        <v>45656.66667</v>
      </c>
      <c r="K252" s="1">
        <f>IFERROR(__xludf.DUMMYFUNCTION("""COMPUTED_VALUE"""),11264.91)</f>
        <v>11264.91</v>
      </c>
      <c r="M252" s="2">
        <f>IFERROR(__xludf.DUMMYFUNCTION("""COMPUTED_VALUE"""),45656.66666666667)</f>
        <v>45656.66667</v>
      </c>
      <c r="N252" s="1">
        <f>IFERROR(__xludf.DUMMYFUNCTION("""COMPUTED_VALUE"""),0.0)</f>
        <v>0</v>
      </c>
    </row>
    <row r="253">
      <c r="A253" s="2">
        <f>IFERROR(__xludf.DUMMYFUNCTION("""COMPUTED_VALUE"""),45657.66666666667)</f>
        <v>45657.66667</v>
      </c>
      <c r="B253" s="1">
        <f>IFERROR(__xludf.DUMMYFUNCTION("""COMPUTED_VALUE"""),11298.81)</f>
        <v>11298.81</v>
      </c>
      <c r="D253" s="2">
        <f>IFERROR(__xludf.DUMMYFUNCTION("""COMPUTED_VALUE"""),45657.66666666667)</f>
        <v>45657.66667</v>
      </c>
      <c r="E253" s="1">
        <f>IFERROR(__xludf.DUMMYFUNCTION("""COMPUTED_VALUE"""),11306.75)</f>
        <v>11306.75</v>
      </c>
      <c r="G253" s="2">
        <f>IFERROR(__xludf.DUMMYFUNCTION("""COMPUTED_VALUE"""),45657.66666666667)</f>
        <v>45657.66667</v>
      </c>
      <c r="H253" s="1">
        <f>IFERROR(__xludf.DUMMYFUNCTION("""COMPUTED_VALUE"""),11170.24)</f>
        <v>11170.24</v>
      </c>
      <c r="J253" s="2">
        <f>IFERROR(__xludf.DUMMYFUNCTION("""COMPUTED_VALUE"""),45657.66666666667)</f>
        <v>45657.66667</v>
      </c>
      <c r="K253" s="1">
        <f>IFERROR(__xludf.DUMMYFUNCTION("""COMPUTED_VALUE"""),11203.24)</f>
        <v>11203.24</v>
      </c>
      <c r="M253" s="2">
        <f>IFERROR(__xludf.DUMMYFUNCTION("""COMPUTED_VALUE"""),45657.66666666667)</f>
        <v>45657.66667</v>
      </c>
      <c r="N253" s="1">
        <f>IFERROR(__xludf.DUMMYFUNCTION("""COMPUTED_VALUE"""),0.0)</f>
        <v>0</v>
      </c>
    </row>
    <row r="254">
      <c r="A254" s="2">
        <f>IFERROR(__xludf.DUMMYFUNCTION("""COMPUTED_VALUE"""),45659.66666666667)</f>
        <v>45659.66667</v>
      </c>
      <c r="B254" s="1">
        <f>IFERROR(__xludf.DUMMYFUNCTION("""COMPUTED_VALUE"""),11293.64)</f>
        <v>11293.64</v>
      </c>
      <c r="D254" s="2">
        <f>IFERROR(__xludf.DUMMYFUNCTION("""COMPUTED_VALUE"""),45659.66666666667)</f>
        <v>45659.66667</v>
      </c>
      <c r="E254" s="1">
        <f>IFERROR(__xludf.DUMMYFUNCTION("""COMPUTED_VALUE"""),11337.72)</f>
        <v>11337.72</v>
      </c>
      <c r="G254" s="2">
        <f>IFERROR(__xludf.DUMMYFUNCTION("""COMPUTED_VALUE"""),45659.66666666667)</f>
        <v>45659.66667</v>
      </c>
      <c r="H254" s="1">
        <f>IFERROR(__xludf.DUMMYFUNCTION("""COMPUTED_VALUE"""),11143.11)</f>
        <v>11143.11</v>
      </c>
      <c r="J254" s="2">
        <f>IFERROR(__xludf.DUMMYFUNCTION("""COMPUTED_VALUE"""),45659.66666666667)</f>
        <v>45659.66667</v>
      </c>
      <c r="K254" s="1">
        <f>IFERROR(__xludf.DUMMYFUNCTION("""COMPUTED_VALUE"""),11224.77)</f>
        <v>11224.77</v>
      </c>
      <c r="M254" s="2">
        <f>IFERROR(__xludf.DUMMYFUNCTION("""COMPUTED_VALUE"""),45659.66666666667)</f>
        <v>45659.66667</v>
      </c>
      <c r="N254" s="1">
        <f>IFERROR(__xludf.DUMMYFUNCTION("""COMPUTED_VALUE"""),0.0)</f>
        <v>0</v>
      </c>
    </row>
    <row r="255">
      <c r="A255" s="2">
        <f>IFERROR(__xludf.DUMMYFUNCTION("""COMPUTED_VALUE"""),45660.66666666667)</f>
        <v>45660.66667</v>
      </c>
      <c r="B255" s="1">
        <f>IFERROR(__xludf.DUMMYFUNCTION("""COMPUTED_VALUE"""),11279.07)</f>
        <v>11279.07</v>
      </c>
      <c r="D255" s="2">
        <f>IFERROR(__xludf.DUMMYFUNCTION("""COMPUTED_VALUE"""),45660.66666666667)</f>
        <v>45660.66667</v>
      </c>
      <c r="E255" s="1">
        <f>IFERROR(__xludf.DUMMYFUNCTION("""COMPUTED_VALUE"""),11440.54)</f>
        <v>11440.54</v>
      </c>
      <c r="G255" s="2">
        <f>IFERROR(__xludf.DUMMYFUNCTION("""COMPUTED_VALUE"""),45660.66666666667)</f>
        <v>45660.66667</v>
      </c>
      <c r="H255" s="1">
        <f>IFERROR(__xludf.DUMMYFUNCTION("""COMPUTED_VALUE"""),11279.07)</f>
        <v>11279.07</v>
      </c>
      <c r="J255" s="2">
        <f>IFERROR(__xludf.DUMMYFUNCTION("""COMPUTED_VALUE"""),45660.66666666667)</f>
        <v>45660.66667</v>
      </c>
      <c r="K255" s="1">
        <f>IFERROR(__xludf.DUMMYFUNCTION("""COMPUTED_VALUE"""),11428.64)</f>
        <v>11428.64</v>
      </c>
      <c r="M255" s="2">
        <f>IFERROR(__xludf.DUMMYFUNCTION("""COMPUTED_VALUE"""),45660.66666666667)</f>
        <v>45660.66667</v>
      </c>
      <c r="N255" s="1">
        <f>IFERROR(__xludf.DUMMYFUNCTION("""COMPUTED_VALUE"""),0.0)</f>
        <v>0</v>
      </c>
    </row>
    <row r="256">
      <c r="A256" s="2">
        <f>IFERROR(__xludf.DUMMYFUNCTION("""COMPUTED_VALUE"""),45663.66666666667)</f>
        <v>45663.66667</v>
      </c>
      <c r="B256" s="1">
        <f>IFERROR(__xludf.DUMMYFUNCTION("""COMPUTED_VALUE"""),11509.61)</f>
        <v>11509.61</v>
      </c>
      <c r="D256" s="2">
        <f>IFERROR(__xludf.DUMMYFUNCTION("""COMPUTED_VALUE"""),45663.66666666667)</f>
        <v>45663.66667</v>
      </c>
      <c r="E256" s="1">
        <f>IFERROR(__xludf.DUMMYFUNCTION("""COMPUTED_VALUE"""),11570.59)</f>
        <v>11570.59</v>
      </c>
      <c r="G256" s="2">
        <f>IFERROR(__xludf.DUMMYFUNCTION("""COMPUTED_VALUE"""),45663.66666666667)</f>
        <v>45663.66667</v>
      </c>
      <c r="H256" s="1">
        <f>IFERROR(__xludf.DUMMYFUNCTION("""COMPUTED_VALUE"""),11450.62)</f>
        <v>11450.62</v>
      </c>
      <c r="J256" s="2">
        <f>IFERROR(__xludf.DUMMYFUNCTION("""COMPUTED_VALUE"""),45663.66666666667)</f>
        <v>45663.66667</v>
      </c>
      <c r="K256" s="1">
        <f>IFERROR(__xludf.DUMMYFUNCTION("""COMPUTED_VALUE"""),11470.09)</f>
        <v>11470.09</v>
      </c>
      <c r="M256" s="2">
        <f>IFERROR(__xludf.DUMMYFUNCTION("""COMPUTED_VALUE"""),45663.66666666667)</f>
        <v>45663.66667</v>
      </c>
      <c r="N256" s="1">
        <f>IFERROR(__xludf.DUMMYFUNCTION("""COMPUTED_VALUE"""),0.0)</f>
        <v>0</v>
      </c>
    </row>
    <row r="257">
      <c r="A257" s="2">
        <f>IFERROR(__xludf.DUMMYFUNCTION("""COMPUTED_VALUE"""),45664.66666666667)</f>
        <v>45664.66667</v>
      </c>
      <c r="B257" s="1">
        <f>IFERROR(__xludf.DUMMYFUNCTION("""COMPUTED_VALUE"""),11496.26)</f>
        <v>11496.26</v>
      </c>
      <c r="D257" s="2">
        <f>IFERROR(__xludf.DUMMYFUNCTION("""COMPUTED_VALUE"""),45664.66666666667)</f>
        <v>45664.66667</v>
      </c>
      <c r="E257" s="1">
        <f>IFERROR(__xludf.DUMMYFUNCTION("""COMPUTED_VALUE"""),11507.38)</f>
        <v>11507.38</v>
      </c>
      <c r="G257" s="2">
        <f>IFERROR(__xludf.DUMMYFUNCTION("""COMPUTED_VALUE"""),45664.66666666667)</f>
        <v>45664.66667</v>
      </c>
      <c r="H257" s="1">
        <f>IFERROR(__xludf.DUMMYFUNCTION("""COMPUTED_VALUE"""),11271.58)</f>
        <v>11271.58</v>
      </c>
      <c r="J257" s="2">
        <f>IFERROR(__xludf.DUMMYFUNCTION("""COMPUTED_VALUE"""),45664.66666666667)</f>
        <v>45664.66667</v>
      </c>
      <c r="K257" s="1">
        <f>IFERROR(__xludf.DUMMYFUNCTION("""COMPUTED_VALUE"""),11317.32)</f>
        <v>11317.32</v>
      </c>
      <c r="M257" s="2">
        <f>IFERROR(__xludf.DUMMYFUNCTION("""COMPUTED_VALUE"""),45664.66666666667)</f>
        <v>45664.66667</v>
      </c>
      <c r="N257" s="1">
        <f>IFERROR(__xludf.DUMMYFUNCTION("""COMPUTED_VALUE"""),0.0)</f>
        <v>0</v>
      </c>
    </row>
    <row r="258">
      <c r="A258" s="2">
        <f>IFERROR(__xludf.DUMMYFUNCTION("""COMPUTED_VALUE"""),45665.66666666667)</f>
        <v>45665.66667</v>
      </c>
      <c r="B258" s="1">
        <f>IFERROR(__xludf.DUMMYFUNCTION("""COMPUTED_VALUE"""),11286.54)</f>
        <v>11286.54</v>
      </c>
      <c r="D258" s="2">
        <f>IFERROR(__xludf.DUMMYFUNCTION("""COMPUTED_VALUE"""),45665.66666666667)</f>
        <v>45665.66667</v>
      </c>
      <c r="E258" s="1">
        <f>IFERROR(__xludf.DUMMYFUNCTION("""COMPUTED_VALUE"""),11379.02)</f>
        <v>11379.02</v>
      </c>
      <c r="G258" s="2">
        <f>IFERROR(__xludf.DUMMYFUNCTION("""COMPUTED_VALUE"""),45665.66666666667)</f>
        <v>45665.66667</v>
      </c>
      <c r="H258" s="1">
        <f>IFERROR(__xludf.DUMMYFUNCTION("""COMPUTED_VALUE"""),11219.0)</f>
        <v>11219</v>
      </c>
      <c r="J258" s="2">
        <f>IFERROR(__xludf.DUMMYFUNCTION("""COMPUTED_VALUE"""),45665.66666666667)</f>
        <v>45665.66667</v>
      </c>
      <c r="K258" s="1">
        <f>IFERROR(__xludf.DUMMYFUNCTION("""COMPUTED_VALUE"""),11355.11)</f>
        <v>11355.11</v>
      </c>
      <c r="M258" s="2">
        <f>IFERROR(__xludf.DUMMYFUNCTION("""COMPUTED_VALUE"""),45665.66666666667)</f>
        <v>45665.66667</v>
      </c>
      <c r="N258" s="1">
        <f>IFERROR(__xludf.DUMMYFUNCTION("""COMPUTED_VALUE"""),0.0)</f>
        <v>0</v>
      </c>
    </row>
    <row r="259">
      <c r="A259" s="2">
        <f>IFERROR(__xludf.DUMMYFUNCTION("""COMPUTED_VALUE"""),45667.66666666667)</f>
        <v>45667.66667</v>
      </c>
      <c r="B259" s="1">
        <f>IFERROR(__xludf.DUMMYFUNCTION("""COMPUTED_VALUE"""),11274.62)</f>
        <v>11274.62</v>
      </c>
      <c r="D259" s="2">
        <f>IFERROR(__xludf.DUMMYFUNCTION("""COMPUTED_VALUE"""),45667.66666666667)</f>
        <v>45667.66667</v>
      </c>
      <c r="E259" s="1">
        <f>IFERROR(__xludf.DUMMYFUNCTION("""COMPUTED_VALUE"""),11294.99)</f>
        <v>11294.99</v>
      </c>
      <c r="G259" s="2">
        <f>IFERROR(__xludf.DUMMYFUNCTION("""COMPUTED_VALUE"""),45667.66666666667)</f>
        <v>45667.66667</v>
      </c>
      <c r="H259" s="1">
        <f>IFERROR(__xludf.DUMMYFUNCTION("""COMPUTED_VALUE"""),11179.34)</f>
        <v>11179.34</v>
      </c>
      <c r="J259" s="2">
        <f>IFERROR(__xludf.DUMMYFUNCTION("""COMPUTED_VALUE"""),45667.66666666667)</f>
        <v>45667.66667</v>
      </c>
      <c r="K259" s="1">
        <f>IFERROR(__xludf.DUMMYFUNCTION("""COMPUTED_VALUE"""),11221.26)</f>
        <v>11221.26</v>
      </c>
      <c r="M259" s="2">
        <f>IFERROR(__xludf.DUMMYFUNCTION("""COMPUTED_VALUE"""),45667.66666666667)</f>
        <v>45667.66667</v>
      </c>
      <c r="N259" s="1">
        <f>IFERROR(__xludf.DUMMYFUNCTION("""COMPUTED_VALUE"""),0.0)</f>
        <v>0</v>
      </c>
    </row>
    <row r="260">
      <c r="A260" s="2">
        <f>IFERROR(__xludf.DUMMYFUNCTION("""COMPUTED_VALUE"""),45670.66666666667)</f>
        <v>45670.66667</v>
      </c>
      <c r="B260" s="1">
        <f>IFERROR(__xludf.DUMMYFUNCTION("""COMPUTED_VALUE"""),11108.59)</f>
        <v>11108.59</v>
      </c>
      <c r="D260" s="2">
        <f>IFERROR(__xludf.DUMMYFUNCTION("""COMPUTED_VALUE"""),45670.66666666667)</f>
        <v>45670.66667</v>
      </c>
      <c r="E260" s="1">
        <f>IFERROR(__xludf.DUMMYFUNCTION("""COMPUTED_VALUE"""),11217.34)</f>
        <v>11217.34</v>
      </c>
      <c r="G260" s="2">
        <f>IFERROR(__xludf.DUMMYFUNCTION("""COMPUTED_VALUE"""),45670.66666666667)</f>
        <v>45670.66667</v>
      </c>
      <c r="H260" s="1">
        <f>IFERROR(__xludf.DUMMYFUNCTION("""COMPUTED_VALUE"""),11083.86)</f>
        <v>11083.86</v>
      </c>
      <c r="J260" s="2">
        <f>IFERROR(__xludf.DUMMYFUNCTION("""COMPUTED_VALUE"""),45670.66666666667)</f>
        <v>45670.66667</v>
      </c>
      <c r="K260" s="1">
        <f>IFERROR(__xludf.DUMMYFUNCTION("""COMPUTED_VALUE"""),11215.56)</f>
        <v>11215.56</v>
      </c>
      <c r="M260" s="2">
        <f>IFERROR(__xludf.DUMMYFUNCTION("""COMPUTED_VALUE"""),45670.66666666667)</f>
        <v>45670.66667</v>
      </c>
      <c r="N260" s="1">
        <f>IFERROR(__xludf.DUMMYFUNCTION("""COMPUTED_VALUE"""),0.0)</f>
        <v>0</v>
      </c>
    </row>
    <row r="261">
      <c r="A261" s="2">
        <f>IFERROR(__xludf.DUMMYFUNCTION("""COMPUTED_VALUE"""),45671.66666666667)</f>
        <v>45671.66667</v>
      </c>
      <c r="B261" s="1">
        <f>IFERROR(__xludf.DUMMYFUNCTION("""COMPUTED_VALUE"""),11307.07)</f>
        <v>11307.07</v>
      </c>
      <c r="D261" s="2">
        <f>IFERROR(__xludf.DUMMYFUNCTION("""COMPUTED_VALUE"""),45671.66666666667)</f>
        <v>45671.66667</v>
      </c>
      <c r="E261" s="1">
        <f>IFERROR(__xludf.DUMMYFUNCTION("""COMPUTED_VALUE"""),11374.71)</f>
        <v>11374.71</v>
      </c>
      <c r="G261" s="2">
        <f>IFERROR(__xludf.DUMMYFUNCTION("""COMPUTED_VALUE"""),45671.66666666667)</f>
        <v>45671.66667</v>
      </c>
      <c r="H261" s="1">
        <f>IFERROR(__xludf.DUMMYFUNCTION("""COMPUTED_VALUE"""),11244.09)</f>
        <v>11244.09</v>
      </c>
      <c r="J261" s="2">
        <f>IFERROR(__xludf.DUMMYFUNCTION("""COMPUTED_VALUE"""),45671.66666666667)</f>
        <v>45671.66667</v>
      </c>
      <c r="K261" s="1">
        <f>IFERROR(__xludf.DUMMYFUNCTION("""COMPUTED_VALUE"""),11317.07)</f>
        <v>11317.07</v>
      </c>
      <c r="M261" s="2">
        <f>IFERROR(__xludf.DUMMYFUNCTION("""COMPUTED_VALUE"""),45671.66666666667)</f>
        <v>45671.66667</v>
      </c>
      <c r="N261" s="1">
        <f>IFERROR(__xludf.DUMMYFUNCTION("""COMPUTED_VALUE"""),0.0)</f>
        <v>0</v>
      </c>
    </row>
    <row r="262">
      <c r="A262" s="2">
        <f>IFERROR(__xludf.DUMMYFUNCTION("""COMPUTED_VALUE"""),45672.66666666667)</f>
        <v>45672.66667</v>
      </c>
      <c r="B262" s="1">
        <f>IFERROR(__xludf.DUMMYFUNCTION("""COMPUTED_VALUE"""),11523.51)</f>
        <v>11523.51</v>
      </c>
      <c r="D262" s="2">
        <f>IFERROR(__xludf.DUMMYFUNCTION("""COMPUTED_VALUE"""),45672.66666666667)</f>
        <v>45672.66667</v>
      </c>
      <c r="E262" s="1">
        <f>IFERROR(__xludf.DUMMYFUNCTION("""COMPUTED_VALUE"""),11564.43)</f>
        <v>11564.43</v>
      </c>
      <c r="G262" s="2">
        <f>IFERROR(__xludf.DUMMYFUNCTION("""COMPUTED_VALUE"""),45672.66666666667)</f>
        <v>45672.66667</v>
      </c>
      <c r="H262" s="1">
        <f>IFERROR(__xludf.DUMMYFUNCTION("""COMPUTED_VALUE"""),11452.2)</f>
        <v>11452.2</v>
      </c>
      <c r="J262" s="2">
        <f>IFERROR(__xludf.DUMMYFUNCTION("""COMPUTED_VALUE"""),45672.66666666667)</f>
        <v>45672.66667</v>
      </c>
      <c r="K262" s="1">
        <f>IFERROR(__xludf.DUMMYFUNCTION("""COMPUTED_VALUE"""),11473.64)</f>
        <v>11473.64</v>
      </c>
      <c r="M262" s="2">
        <f>IFERROR(__xludf.DUMMYFUNCTION("""COMPUTED_VALUE"""),45672.66666666667)</f>
        <v>45672.66667</v>
      </c>
      <c r="N262" s="1">
        <f>IFERROR(__xludf.DUMMYFUNCTION("""COMPUTED_VALUE"""),0.0)</f>
        <v>0</v>
      </c>
    </row>
    <row r="263">
      <c r="A263" s="2">
        <f>IFERROR(__xludf.DUMMYFUNCTION("""COMPUTED_VALUE"""),45673.66666666667)</f>
        <v>45673.66667</v>
      </c>
      <c r="B263" s="1">
        <f>IFERROR(__xludf.DUMMYFUNCTION("""COMPUTED_VALUE"""),11511.84)</f>
        <v>11511.84</v>
      </c>
      <c r="D263" s="2">
        <f>IFERROR(__xludf.DUMMYFUNCTION("""COMPUTED_VALUE"""),45673.66666666667)</f>
        <v>45673.66667</v>
      </c>
      <c r="E263" s="1">
        <f>IFERROR(__xludf.DUMMYFUNCTION("""COMPUTED_VALUE"""),11622.5)</f>
        <v>11622.5</v>
      </c>
      <c r="G263" s="2">
        <f>IFERROR(__xludf.DUMMYFUNCTION("""COMPUTED_VALUE"""),45673.66666666667)</f>
        <v>45673.66667</v>
      </c>
      <c r="H263" s="1">
        <f>IFERROR(__xludf.DUMMYFUNCTION("""COMPUTED_VALUE"""),11468.55)</f>
        <v>11468.55</v>
      </c>
      <c r="J263" s="2">
        <f>IFERROR(__xludf.DUMMYFUNCTION("""COMPUTED_VALUE"""),45673.66666666667)</f>
        <v>45673.66667</v>
      </c>
      <c r="K263" s="1">
        <f>IFERROR(__xludf.DUMMYFUNCTION("""COMPUTED_VALUE"""),11578.15)</f>
        <v>11578.15</v>
      </c>
      <c r="M263" s="2">
        <f>IFERROR(__xludf.DUMMYFUNCTION("""COMPUTED_VALUE"""),45673.66666666667)</f>
        <v>45673.66667</v>
      </c>
      <c r="N263" s="1">
        <f>IFERROR(__xludf.DUMMYFUNCTION("""COMPUTED_VALUE"""),0.0)</f>
        <v>0</v>
      </c>
    </row>
    <row r="264">
      <c r="A264" s="2">
        <f>IFERROR(__xludf.DUMMYFUNCTION("""COMPUTED_VALUE"""),45674.66666666667)</f>
        <v>45674.66667</v>
      </c>
      <c r="B264" s="1">
        <f>IFERROR(__xludf.DUMMYFUNCTION("""COMPUTED_VALUE"""),11694.21)</f>
        <v>11694.21</v>
      </c>
      <c r="D264" s="2">
        <f>IFERROR(__xludf.DUMMYFUNCTION("""COMPUTED_VALUE"""),45674.66666666667)</f>
        <v>45674.66667</v>
      </c>
      <c r="E264" s="1">
        <f>IFERROR(__xludf.DUMMYFUNCTION("""COMPUTED_VALUE"""),11710.02)</f>
        <v>11710.02</v>
      </c>
      <c r="G264" s="2">
        <f>IFERROR(__xludf.DUMMYFUNCTION("""COMPUTED_VALUE"""),45674.66666666667)</f>
        <v>45674.66667</v>
      </c>
      <c r="H264" s="1">
        <f>IFERROR(__xludf.DUMMYFUNCTION("""COMPUTED_VALUE"""),11633.91)</f>
        <v>11633.91</v>
      </c>
      <c r="J264" s="2">
        <f>IFERROR(__xludf.DUMMYFUNCTION("""COMPUTED_VALUE"""),45674.66666666667)</f>
        <v>45674.66667</v>
      </c>
      <c r="K264" s="1">
        <f>IFERROR(__xludf.DUMMYFUNCTION("""COMPUTED_VALUE"""),11672.26)</f>
        <v>11672.26</v>
      </c>
      <c r="M264" s="2">
        <f>IFERROR(__xludf.DUMMYFUNCTION("""COMPUTED_VALUE"""),45674.66666666667)</f>
        <v>45674.66667</v>
      </c>
      <c r="N264" s="1">
        <f>IFERROR(__xludf.DUMMYFUNCTION("""COMPUTED_VALUE"""),0.0)</f>
        <v>0</v>
      </c>
    </row>
    <row r="265">
      <c r="A265" s="2">
        <f>IFERROR(__xludf.DUMMYFUNCTION("""COMPUTED_VALUE"""),45678.66666666667)</f>
        <v>45678.66667</v>
      </c>
      <c r="B265" s="1">
        <f>IFERROR(__xludf.DUMMYFUNCTION("""COMPUTED_VALUE"""),11786.78)</f>
        <v>11786.78</v>
      </c>
      <c r="D265" s="2">
        <f>IFERROR(__xludf.DUMMYFUNCTION("""COMPUTED_VALUE"""),45678.66666666667)</f>
        <v>45678.66667</v>
      </c>
      <c r="E265" s="1">
        <f>IFERROR(__xludf.DUMMYFUNCTION("""COMPUTED_VALUE"""),11861.3)</f>
        <v>11861.3</v>
      </c>
      <c r="G265" s="2">
        <f>IFERROR(__xludf.DUMMYFUNCTION("""COMPUTED_VALUE"""),45678.66666666667)</f>
        <v>45678.66667</v>
      </c>
      <c r="H265" s="1">
        <f>IFERROR(__xludf.DUMMYFUNCTION("""COMPUTED_VALUE"""),11720.45)</f>
        <v>11720.45</v>
      </c>
      <c r="J265" s="2">
        <f>IFERROR(__xludf.DUMMYFUNCTION("""COMPUTED_VALUE"""),45678.66666666667)</f>
        <v>45678.66667</v>
      </c>
      <c r="K265" s="1">
        <f>IFERROR(__xludf.DUMMYFUNCTION("""COMPUTED_VALUE"""),11833.14)</f>
        <v>11833.14</v>
      </c>
      <c r="M265" s="2">
        <f>IFERROR(__xludf.DUMMYFUNCTION("""COMPUTED_VALUE"""),45678.66666666667)</f>
        <v>45678.66667</v>
      </c>
      <c r="N265" s="1">
        <f>IFERROR(__xludf.DUMMYFUNCTION("""COMPUTED_VALUE"""),0.0)</f>
        <v>0</v>
      </c>
    </row>
    <row r="266">
      <c r="A266" s="2">
        <f>IFERROR(__xludf.DUMMYFUNCTION("""COMPUTED_VALUE"""),45679.66666666667)</f>
        <v>45679.66667</v>
      </c>
      <c r="B266" s="1">
        <f>IFERROR(__xludf.DUMMYFUNCTION("""COMPUTED_VALUE"""),11893.2)</f>
        <v>11893.2</v>
      </c>
      <c r="D266" s="2">
        <f>IFERROR(__xludf.DUMMYFUNCTION("""COMPUTED_VALUE"""),45679.66666666667)</f>
        <v>45679.66667</v>
      </c>
      <c r="E266" s="1">
        <f>IFERROR(__xludf.DUMMYFUNCTION("""COMPUTED_VALUE"""),11955.05)</f>
        <v>11955.05</v>
      </c>
      <c r="G266" s="2">
        <f>IFERROR(__xludf.DUMMYFUNCTION("""COMPUTED_VALUE"""),45679.66666666667)</f>
        <v>45679.66667</v>
      </c>
      <c r="H266" s="1">
        <f>IFERROR(__xludf.DUMMYFUNCTION("""COMPUTED_VALUE"""),11854.85)</f>
        <v>11854.85</v>
      </c>
      <c r="J266" s="2">
        <f>IFERROR(__xludf.DUMMYFUNCTION("""COMPUTED_VALUE"""),45679.66666666667)</f>
        <v>45679.66667</v>
      </c>
      <c r="K266" s="1">
        <f>IFERROR(__xludf.DUMMYFUNCTION("""COMPUTED_VALUE"""),11918.92)</f>
        <v>11918.92</v>
      </c>
      <c r="M266" s="2">
        <f>IFERROR(__xludf.DUMMYFUNCTION("""COMPUTED_VALUE"""),45679.66666666667)</f>
        <v>45679.66667</v>
      </c>
      <c r="N266" s="1">
        <f>IFERROR(__xludf.DUMMYFUNCTION("""COMPUTED_VALUE"""),0.0)</f>
        <v>0</v>
      </c>
    </row>
    <row r="267">
      <c r="A267" s="2">
        <f>IFERROR(__xludf.DUMMYFUNCTION("""COMPUTED_VALUE"""),45680.66666666667)</f>
        <v>45680.66667</v>
      </c>
      <c r="B267" s="1">
        <f>IFERROR(__xludf.DUMMYFUNCTION("""COMPUTED_VALUE"""),11898.05)</f>
        <v>11898.05</v>
      </c>
      <c r="D267" s="2">
        <f>IFERROR(__xludf.DUMMYFUNCTION("""COMPUTED_VALUE"""),45680.66666666667)</f>
        <v>45680.66667</v>
      </c>
      <c r="E267" s="1">
        <f>IFERROR(__xludf.DUMMYFUNCTION("""COMPUTED_VALUE"""),11995.42)</f>
        <v>11995.42</v>
      </c>
      <c r="G267" s="2">
        <f>IFERROR(__xludf.DUMMYFUNCTION("""COMPUTED_VALUE"""),45680.66666666667)</f>
        <v>45680.66667</v>
      </c>
      <c r="H267" s="1">
        <f>IFERROR(__xludf.DUMMYFUNCTION("""COMPUTED_VALUE"""),11868.86)</f>
        <v>11868.86</v>
      </c>
      <c r="J267" s="2">
        <f>IFERROR(__xludf.DUMMYFUNCTION("""COMPUTED_VALUE"""),45680.66666666667)</f>
        <v>45680.66667</v>
      </c>
      <c r="K267" s="1">
        <f>IFERROR(__xludf.DUMMYFUNCTION("""COMPUTED_VALUE"""),11995.42)</f>
        <v>11995.42</v>
      </c>
      <c r="M267" s="2">
        <f>IFERROR(__xludf.DUMMYFUNCTION("""COMPUTED_VALUE"""),45680.66666666667)</f>
        <v>45680.66667</v>
      </c>
      <c r="N267" s="1">
        <f>IFERROR(__xludf.DUMMYFUNCTION("""COMPUTED_VALUE"""),0.0)</f>
        <v>0</v>
      </c>
    </row>
    <row r="268">
      <c r="A268" s="2">
        <f>IFERROR(__xludf.DUMMYFUNCTION("""COMPUTED_VALUE"""),45681.66666666667)</f>
        <v>45681.66667</v>
      </c>
      <c r="B268" s="1">
        <f>IFERROR(__xludf.DUMMYFUNCTION("""COMPUTED_VALUE"""),12003.91)</f>
        <v>12003.91</v>
      </c>
      <c r="D268" s="2">
        <f>IFERROR(__xludf.DUMMYFUNCTION("""COMPUTED_VALUE"""),45681.66666666667)</f>
        <v>45681.66667</v>
      </c>
      <c r="E268" s="1">
        <f>IFERROR(__xludf.DUMMYFUNCTION("""COMPUTED_VALUE"""),12030.3)</f>
        <v>12030.3</v>
      </c>
      <c r="G268" s="2">
        <f>IFERROR(__xludf.DUMMYFUNCTION("""COMPUTED_VALUE"""),45681.66666666667)</f>
        <v>45681.66667</v>
      </c>
      <c r="H268" s="1">
        <f>IFERROR(__xludf.DUMMYFUNCTION("""COMPUTED_VALUE"""),11939.35)</f>
        <v>11939.35</v>
      </c>
      <c r="J268" s="2">
        <f>IFERROR(__xludf.DUMMYFUNCTION("""COMPUTED_VALUE"""),45681.66666666667)</f>
        <v>45681.66667</v>
      </c>
      <c r="K268" s="1">
        <f>IFERROR(__xludf.DUMMYFUNCTION("""COMPUTED_VALUE"""),11963.35)</f>
        <v>11963.35</v>
      </c>
      <c r="M268" s="2">
        <f>IFERROR(__xludf.DUMMYFUNCTION("""COMPUTED_VALUE"""),45681.66666666667)</f>
        <v>45681.66667</v>
      </c>
      <c r="N268" s="1">
        <f>IFERROR(__xludf.DUMMYFUNCTION("""COMPUTED_VALUE"""),0.0)</f>
        <v>0</v>
      </c>
    </row>
    <row r="269">
      <c r="A269" s="2">
        <f>IFERROR(__xludf.DUMMYFUNCTION("""COMPUTED_VALUE"""),45684.66666666667)</f>
        <v>45684.66667</v>
      </c>
      <c r="B269" s="1">
        <f>IFERROR(__xludf.DUMMYFUNCTION("""COMPUTED_VALUE"""),11727.52)</f>
        <v>11727.52</v>
      </c>
      <c r="D269" s="2">
        <f>IFERROR(__xludf.DUMMYFUNCTION("""COMPUTED_VALUE"""),45684.66666666667)</f>
        <v>45684.66667</v>
      </c>
      <c r="E269" s="1">
        <f>IFERROR(__xludf.DUMMYFUNCTION("""COMPUTED_VALUE"""),11755.51)</f>
        <v>11755.51</v>
      </c>
      <c r="G269" s="2">
        <f>IFERROR(__xludf.DUMMYFUNCTION("""COMPUTED_VALUE"""),45684.66666666667)</f>
        <v>45684.66667</v>
      </c>
      <c r="H269" s="1">
        <f>IFERROR(__xludf.DUMMYFUNCTION("""COMPUTED_VALUE"""),11580.59)</f>
        <v>11580.59</v>
      </c>
      <c r="J269" s="2">
        <f>IFERROR(__xludf.DUMMYFUNCTION("""COMPUTED_VALUE"""),45684.66666666667)</f>
        <v>45684.66667</v>
      </c>
      <c r="K269" s="1">
        <f>IFERROR(__xludf.DUMMYFUNCTION("""COMPUTED_VALUE"""),11661.42)</f>
        <v>11661.42</v>
      </c>
      <c r="M269" s="2">
        <f>IFERROR(__xludf.DUMMYFUNCTION("""COMPUTED_VALUE"""),45684.66666666667)</f>
        <v>45684.66667</v>
      </c>
      <c r="N269" s="1">
        <f>IFERROR(__xludf.DUMMYFUNCTION("""COMPUTED_VALUE"""),0.0)</f>
        <v>0</v>
      </c>
    </row>
    <row r="270">
      <c r="A270" s="2">
        <f>IFERROR(__xludf.DUMMYFUNCTION("""COMPUTED_VALUE"""),45685.66666666667)</f>
        <v>45685.66667</v>
      </c>
      <c r="B270" s="1">
        <f>IFERROR(__xludf.DUMMYFUNCTION("""COMPUTED_VALUE"""),11699.22)</f>
        <v>11699.22</v>
      </c>
      <c r="D270" s="2">
        <f>IFERROR(__xludf.DUMMYFUNCTION("""COMPUTED_VALUE"""),45685.66666666667)</f>
        <v>45685.66667</v>
      </c>
      <c r="E270" s="1">
        <f>IFERROR(__xludf.DUMMYFUNCTION("""COMPUTED_VALUE"""),11858.9)</f>
        <v>11858.9</v>
      </c>
      <c r="G270" s="2">
        <f>IFERROR(__xludf.DUMMYFUNCTION("""COMPUTED_VALUE"""),45685.66666666667)</f>
        <v>45685.66667</v>
      </c>
      <c r="H270" s="1">
        <f>IFERROR(__xludf.DUMMYFUNCTION("""COMPUTED_VALUE"""),11614.09)</f>
        <v>11614.09</v>
      </c>
      <c r="J270" s="2">
        <f>IFERROR(__xludf.DUMMYFUNCTION("""COMPUTED_VALUE"""),45685.66666666667)</f>
        <v>45685.66667</v>
      </c>
      <c r="K270" s="1">
        <f>IFERROR(__xludf.DUMMYFUNCTION("""COMPUTED_VALUE"""),11827.2)</f>
        <v>11827.2</v>
      </c>
      <c r="M270" s="2">
        <f>IFERROR(__xludf.DUMMYFUNCTION("""COMPUTED_VALUE"""),45685.66666666667)</f>
        <v>45685.66667</v>
      </c>
      <c r="N270" s="1">
        <f>IFERROR(__xludf.DUMMYFUNCTION("""COMPUTED_VALUE"""),0.0)</f>
        <v>0</v>
      </c>
    </row>
    <row r="271">
      <c r="A271" s="2">
        <f>IFERROR(__xludf.DUMMYFUNCTION("""COMPUTED_VALUE"""),45686.66666666667)</f>
        <v>45686.66667</v>
      </c>
      <c r="B271" s="1">
        <f>IFERROR(__xludf.DUMMYFUNCTION("""COMPUTED_VALUE"""),11814.08)</f>
        <v>11814.08</v>
      </c>
      <c r="D271" s="2">
        <f>IFERROR(__xludf.DUMMYFUNCTION("""COMPUTED_VALUE"""),45686.66666666667)</f>
        <v>45686.66667</v>
      </c>
      <c r="E271" s="1">
        <f>IFERROR(__xludf.DUMMYFUNCTION("""COMPUTED_VALUE"""),11837.48)</f>
        <v>11837.48</v>
      </c>
      <c r="G271" s="2">
        <f>IFERROR(__xludf.DUMMYFUNCTION("""COMPUTED_VALUE"""),45686.66666666667)</f>
        <v>45686.66667</v>
      </c>
      <c r="H271" s="1">
        <f>IFERROR(__xludf.DUMMYFUNCTION("""COMPUTED_VALUE"""),11724.76)</f>
        <v>11724.76</v>
      </c>
      <c r="J271" s="2">
        <f>IFERROR(__xludf.DUMMYFUNCTION("""COMPUTED_VALUE"""),45686.66666666667)</f>
        <v>45686.66667</v>
      </c>
      <c r="K271" s="1">
        <f>IFERROR(__xludf.DUMMYFUNCTION("""COMPUTED_VALUE"""),11788.63)</f>
        <v>11788.63</v>
      </c>
      <c r="M271" s="2">
        <f>IFERROR(__xludf.DUMMYFUNCTION("""COMPUTED_VALUE"""),45686.66666666667)</f>
        <v>45686.66667</v>
      </c>
      <c r="N271" s="1">
        <f>IFERROR(__xludf.DUMMYFUNCTION("""COMPUTED_VALUE"""),0.0)</f>
        <v>0</v>
      </c>
    </row>
    <row r="272">
      <c r="A272" s="2">
        <f>IFERROR(__xludf.DUMMYFUNCTION("""COMPUTED_VALUE"""),45687.66666666667)</f>
        <v>45687.66667</v>
      </c>
      <c r="B272" s="1">
        <f>IFERROR(__xludf.DUMMYFUNCTION("""COMPUTED_VALUE"""),11895.52)</f>
        <v>11895.52</v>
      </c>
      <c r="D272" s="2">
        <f>IFERROR(__xludf.DUMMYFUNCTION("""COMPUTED_VALUE"""),45687.66666666667)</f>
        <v>45687.66667</v>
      </c>
      <c r="E272" s="1">
        <f>IFERROR(__xludf.DUMMYFUNCTION("""COMPUTED_VALUE"""),12020.54)</f>
        <v>12020.54</v>
      </c>
      <c r="G272" s="2">
        <f>IFERROR(__xludf.DUMMYFUNCTION("""COMPUTED_VALUE"""),45687.66666666667)</f>
        <v>45687.66667</v>
      </c>
      <c r="H272" s="1">
        <f>IFERROR(__xludf.DUMMYFUNCTION("""COMPUTED_VALUE"""),11894.44)</f>
        <v>11894.44</v>
      </c>
      <c r="J272" s="2">
        <f>IFERROR(__xludf.DUMMYFUNCTION("""COMPUTED_VALUE"""),45687.66666666667)</f>
        <v>45687.66667</v>
      </c>
      <c r="K272" s="1">
        <f>IFERROR(__xludf.DUMMYFUNCTION("""COMPUTED_VALUE"""),11981.32)</f>
        <v>11981.32</v>
      </c>
      <c r="M272" s="2">
        <f>IFERROR(__xludf.DUMMYFUNCTION("""COMPUTED_VALUE"""),45687.66666666667)</f>
        <v>45687.66667</v>
      </c>
      <c r="N272" s="1">
        <f>IFERROR(__xludf.DUMMYFUNCTION("""COMPUTED_VALUE"""),0.0)</f>
        <v>0</v>
      </c>
    </row>
    <row r="273">
      <c r="A273" s="2">
        <f>IFERROR(__xludf.DUMMYFUNCTION("""COMPUTED_VALUE"""),45688.66666666667)</f>
        <v>45688.66667</v>
      </c>
      <c r="B273" s="1">
        <f>IFERROR(__xludf.DUMMYFUNCTION("""COMPUTED_VALUE"""),12041.39)</f>
        <v>12041.39</v>
      </c>
      <c r="D273" s="2">
        <f>IFERROR(__xludf.DUMMYFUNCTION("""COMPUTED_VALUE"""),45688.66666666667)</f>
        <v>45688.66667</v>
      </c>
      <c r="E273" s="1">
        <f>IFERROR(__xludf.DUMMYFUNCTION("""COMPUTED_VALUE"""),12090.97)</f>
        <v>12090.97</v>
      </c>
      <c r="G273" s="2">
        <f>IFERROR(__xludf.DUMMYFUNCTION("""COMPUTED_VALUE"""),45688.66666666667)</f>
        <v>45688.66667</v>
      </c>
      <c r="H273" s="1">
        <f>IFERROR(__xludf.DUMMYFUNCTION("""COMPUTED_VALUE"""),11904.9)</f>
        <v>11904.9</v>
      </c>
      <c r="J273" s="2">
        <f>IFERROR(__xludf.DUMMYFUNCTION("""COMPUTED_VALUE"""),45688.66666666667)</f>
        <v>45688.66667</v>
      </c>
      <c r="K273" s="1">
        <f>IFERROR(__xludf.DUMMYFUNCTION("""COMPUTED_VALUE"""),11921.42)</f>
        <v>11921.42</v>
      </c>
      <c r="M273" s="2">
        <f>IFERROR(__xludf.DUMMYFUNCTION("""COMPUTED_VALUE"""),45688.66666666667)</f>
        <v>45688.66667</v>
      </c>
      <c r="N273" s="1">
        <f>IFERROR(__xludf.DUMMYFUNCTION("""COMPUTED_VALUE"""),0.0)</f>
        <v>0</v>
      </c>
    </row>
    <row r="274">
      <c r="A274" s="2">
        <f>IFERROR(__xludf.DUMMYFUNCTION("""COMPUTED_VALUE"""),45691.66666666667)</f>
        <v>45691.66667</v>
      </c>
      <c r="B274" s="1">
        <f>IFERROR(__xludf.DUMMYFUNCTION("""COMPUTED_VALUE"""),11734.49)</f>
        <v>11734.49</v>
      </c>
      <c r="D274" s="2">
        <f>IFERROR(__xludf.DUMMYFUNCTION("""COMPUTED_VALUE"""),45691.66666666667)</f>
        <v>45691.66667</v>
      </c>
      <c r="E274" s="1">
        <f>IFERROR(__xludf.DUMMYFUNCTION("""COMPUTED_VALUE"""),11944.44)</f>
        <v>11944.44</v>
      </c>
      <c r="G274" s="2">
        <f>IFERROR(__xludf.DUMMYFUNCTION("""COMPUTED_VALUE"""),45691.66666666667)</f>
        <v>45691.66667</v>
      </c>
      <c r="H274" s="1">
        <f>IFERROR(__xludf.DUMMYFUNCTION("""COMPUTED_VALUE"""),11678.32)</f>
        <v>11678.32</v>
      </c>
      <c r="J274" s="2">
        <f>IFERROR(__xludf.DUMMYFUNCTION("""COMPUTED_VALUE"""),45691.66666666667)</f>
        <v>45691.66667</v>
      </c>
      <c r="K274" s="1">
        <f>IFERROR(__xludf.DUMMYFUNCTION("""COMPUTED_VALUE"""),11887.45)</f>
        <v>11887.45</v>
      </c>
      <c r="M274" s="2">
        <f>IFERROR(__xludf.DUMMYFUNCTION("""COMPUTED_VALUE"""),45691.66666666667)</f>
        <v>45691.66667</v>
      </c>
      <c r="N274" s="1">
        <f>IFERROR(__xludf.DUMMYFUNCTION("""COMPUTED_VALUE"""),0.0)</f>
        <v>0</v>
      </c>
    </row>
    <row r="275">
      <c r="A275" s="2">
        <f>IFERROR(__xludf.DUMMYFUNCTION("""COMPUTED_VALUE"""),45692.66666666667)</f>
        <v>45692.66667</v>
      </c>
      <c r="B275" s="1">
        <f>IFERROR(__xludf.DUMMYFUNCTION("""COMPUTED_VALUE"""),11933.01)</f>
        <v>11933.01</v>
      </c>
      <c r="D275" s="2">
        <f>IFERROR(__xludf.DUMMYFUNCTION("""COMPUTED_VALUE"""),45692.66666666667)</f>
        <v>45692.66667</v>
      </c>
      <c r="E275" s="1">
        <f>IFERROR(__xludf.DUMMYFUNCTION("""COMPUTED_VALUE"""),12042.9)</f>
        <v>12042.9</v>
      </c>
      <c r="G275" s="2">
        <f>IFERROR(__xludf.DUMMYFUNCTION("""COMPUTED_VALUE"""),45692.66666666667)</f>
        <v>45692.66667</v>
      </c>
      <c r="H275" s="1">
        <f>IFERROR(__xludf.DUMMYFUNCTION("""COMPUTED_VALUE"""),11933.01)</f>
        <v>11933.01</v>
      </c>
      <c r="J275" s="2">
        <f>IFERROR(__xludf.DUMMYFUNCTION("""COMPUTED_VALUE"""),45692.66666666667)</f>
        <v>45692.66667</v>
      </c>
      <c r="K275" s="1">
        <f>IFERROR(__xludf.DUMMYFUNCTION("""COMPUTED_VALUE"""),12013.06)</f>
        <v>12013.06</v>
      </c>
      <c r="M275" s="2">
        <f>IFERROR(__xludf.DUMMYFUNCTION("""COMPUTED_VALUE"""),45692.66666666667)</f>
        <v>45692.66667</v>
      </c>
      <c r="N275" s="1">
        <f>IFERROR(__xludf.DUMMYFUNCTION("""COMPUTED_VALUE"""),0.0)</f>
        <v>0</v>
      </c>
    </row>
    <row r="276">
      <c r="A276" s="2">
        <f>IFERROR(__xludf.DUMMYFUNCTION("""COMPUTED_VALUE"""),45693.66666666667)</f>
        <v>45693.66667</v>
      </c>
      <c r="B276" s="1">
        <f>IFERROR(__xludf.DUMMYFUNCTION("""COMPUTED_VALUE"""),12051.19)</f>
        <v>12051.19</v>
      </c>
      <c r="D276" s="2">
        <f>IFERROR(__xludf.DUMMYFUNCTION("""COMPUTED_VALUE"""),45693.66666666667)</f>
        <v>45693.66667</v>
      </c>
      <c r="E276" s="1">
        <f>IFERROR(__xludf.DUMMYFUNCTION("""COMPUTED_VALUE"""),12092.2)</f>
        <v>12092.2</v>
      </c>
      <c r="G276" s="2">
        <f>IFERROR(__xludf.DUMMYFUNCTION("""COMPUTED_VALUE"""),45693.66666666667)</f>
        <v>45693.66667</v>
      </c>
      <c r="H276" s="1">
        <f>IFERROR(__xludf.DUMMYFUNCTION("""COMPUTED_VALUE"""),11958.06)</f>
        <v>11958.06</v>
      </c>
      <c r="J276" s="2">
        <f>IFERROR(__xludf.DUMMYFUNCTION("""COMPUTED_VALUE"""),45693.66666666667)</f>
        <v>45693.66667</v>
      </c>
      <c r="K276" s="1">
        <f>IFERROR(__xludf.DUMMYFUNCTION("""COMPUTED_VALUE"""),12091.74)</f>
        <v>12091.74</v>
      </c>
      <c r="M276" s="2">
        <f>IFERROR(__xludf.DUMMYFUNCTION("""COMPUTED_VALUE"""),45693.66666666667)</f>
        <v>45693.66667</v>
      </c>
      <c r="N276" s="1">
        <f>IFERROR(__xludf.DUMMYFUNCTION("""COMPUTED_VALUE"""),0.0)</f>
        <v>0</v>
      </c>
    </row>
    <row r="277">
      <c r="A277" s="2">
        <f>IFERROR(__xludf.DUMMYFUNCTION("""COMPUTED_VALUE"""),45694.66666666667)</f>
        <v>45694.66667</v>
      </c>
      <c r="B277" s="1">
        <f>IFERROR(__xludf.DUMMYFUNCTION("""COMPUTED_VALUE"""),12094.93)</f>
        <v>12094.93</v>
      </c>
      <c r="D277" s="2">
        <f>IFERROR(__xludf.DUMMYFUNCTION("""COMPUTED_VALUE"""),45694.66666666667)</f>
        <v>45694.66667</v>
      </c>
      <c r="E277" s="1">
        <f>IFERROR(__xludf.DUMMYFUNCTION("""COMPUTED_VALUE"""),12162.5)</f>
        <v>12162.5</v>
      </c>
      <c r="G277" s="2">
        <f>IFERROR(__xludf.DUMMYFUNCTION("""COMPUTED_VALUE"""),45694.66666666667)</f>
        <v>45694.66667</v>
      </c>
      <c r="H277" s="1">
        <f>IFERROR(__xludf.DUMMYFUNCTION("""COMPUTED_VALUE"""),12048.4)</f>
        <v>12048.4</v>
      </c>
      <c r="J277" s="2">
        <f>IFERROR(__xludf.DUMMYFUNCTION("""COMPUTED_VALUE"""),45694.66666666667)</f>
        <v>45694.66667</v>
      </c>
      <c r="K277" s="1">
        <f>IFERROR(__xludf.DUMMYFUNCTION("""COMPUTED_VALUE"""),12161.3)</f>
        <v>12161.3</v>
      </c>
      <c r="M277" s="2">
        <f>IFERROR(__xludf.DUMMYFUNCTION("""COMPUTED_VALUE"""),45694.66666666667)</f>
        <v>45694.66667</v>
      </c>
      <c r="N277" s="1">
        <f>IFERROR(__xludf.DUMMYFUNCTION("""COMPUTED_VALUE"""),0.0)</f>
        <v>0</v>
      </c>
    </row>
    <row r="278">
      <c r="A278" s="2">
        <f>IFERROR(__xludf.DUMMYFUNCTION("""COMPUTED_VALUE"""),45695.66666666667)</f>
        <v>45695.66667</v>
      </c>
      <c r="B278" s="1">
        <f>IFERROR(__xludf.DUMMYFUNCTION("""COMPUTED_VALUE"""),12246.89)</f>
        <v>12246.89</v>
      </c>
      <c r="D278" s="2">
        <f>IFERROR(__xludf.DUMMYFUNCTION("""COMPUTED_VALUE"""),45695.66666666667)</f>
        <v>45695.66667</v>
      </c>
      <c r="E278" s="1">
        <f>IFERROR(__xludf.DUMMYFUNCTION("""COMPUTED_VALUE"""),12283.38)</f>
        <v>12283.38</v>
      </c>
      <c r="G278" s="2">
        <f>IFERROR(__xludf.DUMMYFUNCTION("""COMPUTED_VALUE"""),45695.66666666667)</f>
        <v>45695.66667</v>
      </c>
      <c r="H278" s="1">
        <f>IFERROR(__xludf.DUMMYFUNCTION("""COMPUTED_VALUE"""),12117.44)</f>
        <v>12117.44</v>
      </c>
      <c r="J278" s="2">
        <f>IFERROR(__xludf.DUMMYFUNCTION("""COMPUTED_VALUE"""),45695.66666666667)</f>
        <v>45695.66667</v>
      </c>
      <c r="K278" s="1">
        <f>IFERROR(__xludf.DUMMYFUNCTION("""COMPUTED_VALUE"""),12123.02)</f>
        <v>12123.02</v>
      </c>
      <c r="M278" s="2">
        <f>IFERROR(__xludf.DUMMYFUNCTION("""COMPUTED_VALUE"""),45695.66666666667)</f>
        <v>45695.66667</v>
      </c>
      <c r="N278" s="1">
        <f>IFERROR(__xludf.DUMMYFUNCTION("""COMPUTED_VALUE"""),0.0)</f>
        <v>0</v>
      </c>
    </row>
    <row r="279">
      <c r="A279" s="2">
        <f>IFERROR(__xludf.DUMMYFUNCTION("""COMPUTED_VALUE"""),45698.66666666667)</f>
        <v>45698.66667</v>
      </c>
      <c r="B279" s="1">
        <f>IFERROR(__xludf.DUMMYFUNCTION("""COMPUTED_VALUE"""),12204.45)</f>
        <v>12204.45</v>
      </c>
      <c r="D279" s="2">
        <f>IFERROR(__xludf.DUMMYFUNCTION("""COMPUTED_VALUE"""),45698.66666666667)</f>
        <v>45698.66667</v>
      </c>
      <c r="E279" s="1">
        <f>IFERROR(__xludf.DUMMYFUNCTION("""COMPUTED_VALUE"""),12271.5)</f>
        <v>12271.5</v>
      </c>
      <c r="G279" s="2">
        <f>IFERROR(__xludf.DUMMYFUNCTION("""COMPUTED_VALUE"""),45698.66666666667)</f>
        <v>45698.66667</v>
      </c>
      <c r="H279" s="1">
        <f>IFERROR(__xludf.DUMMYFUNCTION("""COMPUTED_VALUE"""),12164.89)</f>
        <v>12164.89</v>
      </c>
      <c r="J279" s="2">
        <f>IFERROR(__xludf.DUMMYFUNCTION("""COMPUTED_VALUE"""),45698.66666666667)</f>
        <v>45698.66667</v>
      </c>
      <c r="K279" s="1">
        <f>IFERROR(__xludf.DUMMYFUNCTION("""COMPUTED_VALUE"""),12270.97)</f>
        <v>12270.97</v>
      </c>
      <c r="M279" s="2">
        <f>IFERROR(__xludf.DUMMYFUNCTION("""COMPUTED_VALUE"""),45698.66666666667)</f>
        <v>45698.66667</v>
      </c>
      <c r="N279" s="1">
        <f>IFERROR(__xludf.DUMMYFUNCTION("""COMPUTED_VALUE"""),0.0)</f>
        <v>0</v>
      </c>
    </row>
    <row r="280">
      <c r="A280" s="2">
        <f>IFERROR(__xludf.DUMMYFUNCTION("""COMPUTED_VALUE"""),45699.66666666667)</f>
        <v>45699.66667</v>
      </c>
      <c r="B280" s="1">
        <f>IFERROR(__xludf.DUMMYFUNCTION("""COMPUTED_VALUE"""),12192.9)</f>
        <v>12192.9</v>
      </c>
      <c r="D280" s="2">
        <f>IFERROR(__xludf.DUMMYFUNCTION("""COMPUTED_VALUE"""),45699.66666666667)</f>
        <v>45699.66667</v>
      </c>
      <c r="E280" s="1">
        <f>IFERROR(__xludf.DUMMYFUNCTION("""COMPUTED_VALUE"""),12205.72)</f>
        <v>12205.72</v>
      </c>
      <c r="G280" s="2">
        <f>IFERROR(__xludf.DUMMYFUNCTION("""COMPUTED_VALUE"""),45699.66666666667)</f>
        <v>45699.66667</v>
      </c>
      <c r="H280" s="1">
        <f>IFERROR(__xludf.DUMMYFUNCTION("""COMPUTED_VALUE"""),12099.29)</f>
        <v>12099.29</v>
      </c>
      <c r="J280" s="2">
        <f>IFERROR(__xludf.DUMMYFUNCTION("""COMPUTED_VALUE"""),45699.66666666667)</f>
        <v>45699.66667</v>
      </c>
      <c r="K280" s="1">
        <f>IFERROR(__xludf.DUMMYFUNCTION("""COMPUTED_VALUE"""),12146.55)</f>
        <v>12146.55</v>
      </c>
      <c r="M280" s="2">
        <f>IFERROR(__xludf.DUMMYFUNCTION("""COMPUTED_VALUE"""),45699.66666666667)</f>
        <v>45699.66667</v>
      </c>
      <c r="N280" s="1">
        <f>IFERROR(__xludf.DUMMYFUNCTION("""COMPUTED_VALUE"""),0.0)</f>
        <v>0</v>
      </c>
    </row>
    <row r="281">
      <c r="A281" s="2">
        <f>IFERROR(__xludf.DUMMYFUNCTION("""COMPUTED_VALUE"""),45700.66666666667)</f>
        <v>45700.66667</v>
      </c>
      <c r="B281" s="1">
        <f>IFERROR(__xludf.DUMMYFUNCTION("""COMPUTED_VALUE"""),12008.39)</f>
        <v>12008.39</v>
      </c>
      <c r="D281" s="2">
        <f>IFERROR(__xludf.DUMMYFUNCTION("""COMPUTED_VALUE"""),45700.66666666667)</f>
        <v>45700.66667</v>
      </c>
      <c r="E281" s="1">
        <f>IFERROR(__xludf.DUMMYFUNCTION("""COMPUTED_VALUE"""),12138.4)</f>
        <v>12138.4</v>
      </c>
      <c r="G281" s="2">
        <f>IFERROR(__xludf.DUMMYFUNCTION("""COMPUTED_VALUE"""),45700.66666666667)</f>
        <v>45700.66667</v>
      </c>
      <c r="H281" s="1">
        <f>IFERROR(__xludf.DUMMYFUNCTION("""COMPUTED_VALUE"""),12008.39)</f>
        <v>12008.39</v>
      </c>
      <c r="J281" s="2">
        <f>IFERROR(__xludf.DUMMYFUNCTION("""COMPUTED_VALUE"""),45700.66666666667)</f>
        <v>45700.66667</v>
      </c>
      <c r="K281" s="1">
        <f>IFERROR(__xludf.DUMMYFUNCTION("""COMPUTED_VALUE"""),12131.93)</f>
        <v>12131.93</v>
      </c>
      <c r="M281" s="2">
        <f>IFERROR(__xludf.DUMMYFUNCTION("""COMPUTED_VALUE"""),45700.66666666667)</f>
        <v>45700.66667</v>
      </c>
      <c r="N281" s="1">
        <f>IFERROR(__xludf.DUMMYFUNCTION("""COMPUTED_VALUE"""),0.0)</f>
        <v>0</v>
      </c>
    </row>
    <row r="282">
      <c r="A282" s="2">
        <f>IFERROR(__xludf.DUMMYFUNCTION("""COMPUTED_VALUE"""),45701.66666666667)</f>
        <v>45701.66667</v>
      </c>
      <c r="B282" s="1">
        <f>IFERROR(__xludf.DUMMYFUNCTION("""COMPUTED_VALUE"""),12170.24)</f>
        <v>12170.24</v>
      </c>
      <c r="D282" s="2">
        <f>IFERROR(__xludf.DUMMYFUNCTION("""COMPUTED_VALUE"""),45701.66666666667)</f>
        <v>45701.66667</v>
      </c>
      <c r="E282" s="1">
        <f>IFERROR(__xludf.DUMMYFUNCTION("""COMPUTED_VALUE"""),12192.04)</f>
        <v>12192.04</v>
      </c>
      <c r="G282" s="2">
        <f>IFERROR(__xludf.DUMMYFUNCTION("""COMPUTED_VALUE"""),45701.66666666667)</f>
        <v>45701.66667</v>
      </c>
      <c r="H282" s="1">
        <f>IFERROR(__xludf.DUMMYFUNCTION("""COMPUTED_VALUE"""),12075.24)</f>
        <v>12075.24</v>
      </c>
      <c r="J282" s="2">
        <f>IFERROR(__xludf.DUMMYFUNCTION("""COMPUTED_VALUE"""),45701.66666666667)</f>
        <v>45701.66667</v>
      </c>
      <c r="K282" s="1">
        <f>IFERROR(__xludf.DUMMYFUNCTION("""COMPUTED_VALUE"""),12190.39)</f>
        <v>12190.39</v>
      </c>
      <c r="M282" s="2">
        <f>IFERROR(__xludf.DUMMYFUNCTION("""COMPUTED_VALUE"""),45701.66666666667)</f>
        <v>45701.66667</v>
      </c>
      <c r="N282" s="1">
        <f>IFERROR(__xludf.DUMMYFUNCTION("""COMPUTED_VALUE"""),0.0)</f>
        <v>0</v>
      </c>
    </row>
    <row r="283">
      <c r="A283" s="2">
        <f>IFERROR(__xludf.DUMMYFUNCTION("""COMPUTED_VALUE"""),45702.66666666667)</f>
        <v>45702.66667</v>
      </c>
      <c r="B283" s="1">
        <f>IFERROR(__xludf.DUMMYFUNCTION("""COMPUTED_VALUE"""),12203.77)</f>
        <v>12203.77</v>
      </c>
      <c r="D283" s="2">
        <f>IFERROR(__xludf.DUMMYFUNCTION("""COMPUTED_VALUE"""),45702.66666666667)</f>
        <v>45702.66667</v>
      </c>
      <c r="E283" s="1">
        <f>IFERROR(__xludf.DUMMYFUNCTION("""COMPUTED_VALUE"""),12213.02)</f>
        <v>12213.02</v>
      </c>
      <c r="G283" s="2">
        <f>IFERROR(__xludf.DUMMYFUNCTION("""COMPUTED_VALUE"""),45702.66666666667)</f>
        <v>45702.66667</v>
      </c>
      <c r="H283" s="1">
        <f>IFERROR(__xludf.DUMMYFUNCTION("""COMPUTED_VALUE"""),12140.42)</f>
        <v>12140.42</v>
      </c>
      <c r="J283" s="2">
        <f>IFERROR(__xludf.DUMMYFUNCTION("""COMPUTED_VALUE"""),45702.66666666667)</f>
        <v>45702.66667</v>
      </c>
      <c r="K283" s="1">
        <f>IFERROR(__xludf.DUMMYFUNCTION("""COMPUTED_VALUE"""),12186.8)</f>
        <v>12186.8</v>
      </c>
      <c r="M283" s="2">
        <f>IFERROR(__xludf.DUMMYFUNCTION("""COMPUTED_VALUE"""),45702.66666666667)</f>
        <v>45702.66667</v>
      </c>
      <c r="N283" s="1">
        <f>IFERROR(__xludf.DUMMYFUNCTION("""COMPUTED_VALUE"""),0.0)</f>
        <v>0</v>
      </c>
    </row>
    <row r="284">
      <c r="A284" s="2">
        <f>IFERROR(__xludf.DUMMYFUNCTION("""COMPUTED_VALUE"""),45706.66666666667)</f>
        <v>45706.66667</v>
      </c>
      <c r="B284" s="1">
        <f>IFERROR(__xludf.DUMMYFUNCTION("""COMPUTED_VALUE"""),12217.21)</f>
        <v>12217.21</v>
      </c>
      <c r="D284" s="2">
        <f>IFERROR(__xludf.DUMMYFUNCTION("""COMPUTED_VALUE"""),45706.66666666667)</f>
        <v>45706.66667</v>
      </c>
      <c r="E284" s="1">
        <f>IFERROR(__xludf.DUMMYFUNCTION("""COMPUTED_VALUE"""),12248.27)</f>
        <v>12248.27</v>
      </c>
      <c r="G284" s="2">
        <f>IFERROR(__xludf.DUMMYFUNCTION("""COMPUTED_VALUE"""),45706.66666666667)</f>
        <v>45706.66667</v>
      </c>
      <c r="H284" s="1">
        <f>IFERROR(__xludf.DUMMYFUNCTION("""COMPUTED_VALUE"""),12171.94)</f>
        <v>12171.94</v>
      </c>
      <c r="J284" s="2">
        <f>IFERROR(__xludf.DUMMYFUNCTION("""COMPUTED_VALUE"""),45706.66666666667)</f>
        <v>45706.66667</v>
      </c>
      <c r="K284" s="1">
        <f>IFERROR(__xludf.DUMMYFUNCTION("""COMPUTED_VALUE"""),12248.27)</f>
        <v>12248.27</v>
      </c>
      <c r="M284" s="2">
        <f>IFERROR(__xludf.DUMMYFUNCTION("""COMPUTED_VALUE"""),45706.66666666667)</f>
        <v>45706.66667</v>
      </c>
      <c r="N284" s="1">
        <f>IFERROR(__xludf.DUMMYFUNCTION("""COMPUTED_VALUE"""),0.0)</f>
        <v>0</v>
      </c>
    </row>
    <row r="285">
      <c r="A285" s="2">
        <f>IFERROR(__xludf.DUMMYFUNCTION("""COMPUTED_VALUE"""),45707.66666666667)</f>
        <v>45707.66667</v>
      </c>
      <c r="B285" s="1">
        <f>IFERROR(__xludf.DUMMYFUNCTION("""COMPUTED_VALUE"""),12215.42)</f>
        <v>12215.42</v>
      </c>
      <c r="D285" s="2">
        <f>IFERROR(__xludf.DUMMYFUNCTION("""COMPUTED_VALUE"""),45707.66666666667)</f>
        <v>45707.66667</v>
      </c>
      <c r="E285" s="1">
        <f>IFERROR(__xludf.DUMMYFUNCTION("""COMPUTED_VALUE"""),12243.35)</f>
        <v>12243.35</v>
      </c>
      <c r="G285" s="2">
        <f>IFERROR(__xludf.DUMMYFUNCTION("""COMPUTED_VALUE"""),45707.66666666667)</f>
        <v>45707.66667</v>
      </c>
      <c r="H285" s="1">
        <f>IFERROR(__xludf.DUMMYFUNCTION("""COMPUTED_VALUE"""),12126.67)</f>
        <v>12126.67</v>
      </c>
      <c r="J285" s="2">
        <f>IFERROR(__xludf.DUMMYFUNCTION("""COMPUTED_VALUE"""),45707.66666666667)</f>
        <v>45707.66667</v>
      </c>
      <c r="K285" s="1">
        <f>IFERROR(__xludf.DUMMYFUNCTION("""COMPUTED_VALUE"""),12155.29)</f>
        <v>12155.29</v>
      </c>
      <c r="M285" s="2">
        <f>IFERROR(__xludf.DUMMYFUNCTION("""COMPUTED_VALUE"""),45707.66666666667)</f>
        <v>45707.66667</v>
      </c>
      <c r="N285" s="1">
        <f>IFERROR(__xludf.DUMMYFUNCTION("""COMPUTED_VALUE"""),0.0)</f>
        <v>0</v>
      </c>
    </row>
    <row r="286">
      <c r="A286" s="2">
        <f>IFERROR(__xludf.DUMMYFUNCTION("""COMPUTED_VALUE"""),45708.66666666667)</f>
        <v>45708.66667</v>
      </c>
      <c r="B286" s="1">
        <f>IFERROR(__xludf.DUMMYFUNCTION("""COMPUTED_VALUE"""),12065.57)</f>
        <v>12065.57</v>
      </c>
      <c r="D286" s="2">
        <f>IFERROR(__xludf.DUMMYFUNCTION("""COMPUTED_VALUE"""),45708.66666666667)</f>
        <v>45708.66667</v>
      </c>
      <c r="E286" s="1">
        <f>IFERROR(__xludf.DUMMYFUNCTION("""COMPUTED_VALUE"""),12074.47)</f>
        <v>12074.47</v>
      </c>
      <c r="G286" s="2">
        <f>IFERROR(__xludf.DUMMYFUNCTION("""COMPUTED_VALUE"""),45708.66666666667)</f>
        <v>45708.66667</v>
      </c>
      <c r="H286" s="1">
        <f>IFERROR(__xludf.DUMMYFUNCTION("""COMPUTED_VALUE"""),11841.08)</f>
        <v>11841.08</v>
      </c>
      <c r="J286" s="2">
        <f>IFERROR(__xludf.DUMMYFUNCTION("""COMPUTED_VALUE"""),45708.66666666667)</f>
        <v>45708.66667</v>
      </c>
      <c r="K286" s="1">
        <f>IFERROR(__xludf.DUMMYFUNCTION("""COMPUTED_VALUE"""),11974.87)</f>
        <v>11974.87</v>
      </c>
      <c r="M286" s="2">
        <f>IFERROR(__xludf.DUMMYFUNCTION("""COMPUTED_VALUE"""),45708.66666666667)</f>
        <v>45708.66667</v>
      </c>
      <c r="N286" s="1">
        <f>IFERROR(__xludf.DUMMYFUNCTION("""COMPUTED_VALUE"""),0.0)</f>
        <v>0</v>
      </c>
    </row>
    <row r="287">
      <c r="A287" s="2">
        <f>IFERROR(__xludf.DUMMYFUNCTION("""COMPUTED_VALUE"""),45709.66666666667)</f>
        <v>45709.66667</v>
      </c>
      <c r="B287" s="1">
        <f>IFERROR(__xludf.DUMMYFUNCTION("""COMPUTED_VALUE"""),11973.27)</f>
        <v>11973.27</v>
      </c>
      <c r="D287" s="2">
        <f>IFERROR(__xludf.DUMMYFUNCTION("""COMPUTED_VALUE"""),45709.66666666667)</f>
        <v>45709.66667</v>
      </c>
      <c r="E287" s="1">
        <f>IFERROR(__xludf.DUMMYFUNCTION("""COMPUTED_VALUE"""),11977.88)</f>
        <v>11977.88</v>
      </c>
      <c r="G287" s="2">
        <f>IFERROR(__xludf.DUMMYFUNCTION("""COMPUTED_VALUE"""),45709.66666666667)</f>
        <v>45709.66667</v>
      </c>
      <c r="H287" s="1">
        <f>IFERROR(__xludf.DUMMYFUNCTION("""COMPUTED_VALUE"""),11559.52)</f>
        <v>11559.52</v>
      </c>
      <c r="J287" s="2">
        <f>IFERROR(__xludf.DUMMYFUNCTION("""COMPUTED_VALUE"""),45709.66666666667)</f>
        <v>45709.66667</v>
      </c>
      <c r="K287" s="1">
        <f>IFERROR(__xludf.DUMMYFUNCTION("""COMPUTED_VALUE"""),11586.22)</f>
        <v>11586.22</v>
      </c>
      <c r="M287" s="2">
        <f>IFERROR(__xludf.DUMMYFUNCTION("""COMPUTED_VALUE"""),45709.66666666667)</f>
        <v>45709.66667</v>
      </c>
      <c r="N287" s="1">
        <f>IFERROR(__xludf.DUMMYFUNCTION("""COMPUTED_VALUE"""),0.0)</f>
        <v>0</v>
      </c>
    </row>
    <row r="288">
      <c r="A288" s="2">
        <f>IFERROR(__xludf.DUMMYFUNCTION("""COMPUTED_VALUE"""),45712.66666666667)</f>
        <v>45712.66667</v>
      </c>
      <c r="B288" s="1">
        <f>IFERROR(__xludf.DUMMYFUNCTION("""COMPUTED_VALUE"""),11582.85)</f>
        <v>11582.85</v>
      </c>
      <c r="D288" s="2">
        <f>IFERROR(__xludf.DUMMYFUNCTION("""COMPUTED_VALUE"""),45712.66666666667)</f>
        <v>45712.66667</v>
      </c>
      <c r="E288" s="1">
        <f>IFERROR(__xludf.DUMMYFUNCTION("""COMPUTED_VALUE"""),11593.84)</f>
        <v>11593.84</v>
      </c>
      <c r="G288" s="2">
        <f>IFERROR(__xludf.DUMMYFUNCTION("""COMPUTED_VALUE"""),45712.66666666667)</f>
        <v>45712.66667</v>
      </c>
      <c r="H288" s="1">
        <f>IFERROR(__xludf.DUMMYFUNCTION("""COMPUTED_VALUE"""),11347.7)</f>
        <v>11347.7</v>
      </c>
      <c r="J288" s="2">
        <f>IFERROR(__xludf.DUMMYFUNCTION("""COMPUTED_VALUE"""),45712.66666666667)</f>
        <v>45712.66667</v>
      </c>
      <c r="K288" s="1">
        <f>IFERROR(__xludf.DUMMYFUNCTION("""COMPUTED_VALUE"""),11440.73)</f>
        <v>11440.73</v>
      </c>
      <c r="M288" s="2">
        <f>IFERROR(__xludf.DUMMYFUNCTION("""COMPUTED_VALUE"""),45712.66666666667)</f>
        <v>45712.66667</v>
      </c>
      <c r="N288" s="1">
        <f>IFERROR(__xludf.DUMMYFUNCTION("""COMPUTED_VALUE"""),0.0)</f>
        <v>0</v>
      </c>
    </row>
    <row r="289">
      <c r="A289" s="2">
        <f>IFERROR(__xludf.DUMMYFUNCTION("""COMPUTED_VALUE"""),45713.66666666667)</f>
        <v>45713.66667</v>
      </c>
      <c r="B289" s="1">
        <f>IFERROR(__xludf.DUMMYFUNCTION("""COMPUTED_VALUE"""),11412.13)</f>
        <v>11412.13</v>
      </c>
      <c r="D289" s="2">
        <f>IFERROR(__xludf.DUMMYFUNCTION("""COMPUTED_VALUE"""),45713.66666666667)</f>
        <v>45713.66667</v>
      </c>
      <c r="E289" s="1">
        <f>IFERROR(__xludf.DUMMYFUNCTION("""COMPUTED_VALUE"""),11434.74)</f>
        <v>11434.74</v>
      </c>
      <c r="G289" s="2">
        <f>IFERROR(__xludf.DUMMYFUNCTION("""COMPUTED_VALUE"""),45713.66666666667)</f>
        <v>45713.66667</v>
      </c>
      <c r="H289" s="1">
        <f>IFERROR(__xludf.DUMMYFUNCTION("""COMPUTED_VALUE"""),11204.72)</f>
        <v>11204.72</v>
      </c>
      <c r="J289" s="2">
        <f>IFERROR(__xludf.DUMMYFUNCTION("""COMPUTED_VALUE"""),45713.66666666667)</f>
        <v>45713.66667</v>
      </c>
      <c r="K289" s="1">
        <f>IFERROR(__xludf.DUMMYFUNCTION("""COMPUTED_VALUE"""),11352.75)</f>
        <v>11352.75</v>
      </c>
      <c r="M289" s="2">
        <f>IFERROR(__xludf.DUMMYFUNCTION("""COMPUTED_VALUE"""),45713.66666666667)</f>
        <v>45713.66667</v>
      </c>
      <c r="N289" s="1">
        <f>IFERROR(__xludf.DUMMYFUNCTION("""COMPUTED_VALUE"""),0.0)</f>
        <v>0</v>
      </c>
    </row>
    <row r="290">
      <c r="A290" s="2">
        <f>IFERROR(__xludf.DUMMYFUNCTION("""COMPUTED_VALUE"""),45714.66666666667)</f>
        <v>45714.66667</v>
      </c>
      <c r="B290" s="1">
        <f>IFERROR(__xludf.DUMMYFUNCTION("""COMPUTED_VALUE"""),11398.91)</f>
        <v>11398.91</v>
      </c>
      <c r="D290" s="2">
        <f>IFERROR(__xludf.DUMMYFUNCTION("""COMPUTED_VALUE"""),45714.66666666667)</f>
        <v>45714.66667</v>
      </c>
      <c r="E290" s="1">
        <f>IFERROR(__xludf.DUMMYFUNCTION("""COMPUTED_VALUE"""),11534.91)</f>
        <v>11534.91</v>
      </c>
      <c r="G290" s="2">
        <f>IFERROR(__xludf.DUMMYFUNCTION("""COMPUTED_VALUE"""),45714.66666666667)</f>
        <v>45714.66667</v>
      </c>
      <c r="H290" s="1">
        <f>IFERROR(__xludf.DUMMYFUNCTION("""COMPUTED_VALUE"""),11365.88)</f>
        <v>11365.88</v>
      </c>
      <c r="J290" s="2">
        <f>IFERROR(__xludf.DUMMYFUNCTION("""COMPUTED_VALUE"""),45714.66666666667)</f>
        <v>45714.66667</v>
      </c>
      <c r="K290" s="1">
        <f>IFERROR(__xludf.DUMMYFUNCTION("""COMPUTED_VALUE"""),11397.88)</f>
        <v>11397.88</v>
      </c>
      <c r="M290" s="2">
        <f>IFERROR(__xludf.DUMMYFUNCTION("""COMPUTED_VALUE"""),45714.66666666667)</f>
        <v>45714.66667</v>
      </c>
      <c r="N290" s="1">
        <f>IFERROR(__xludf.DUMMYFUNCTION("""COMPUTED_VALUE"""),0.0)</f>
        <v>0</v>
      </c>
    </row>
    <row r="291">
      <c r="A291" s="2">
        <f>IFERROR(__xludf.DUMMYFUNCTION("""COMPUTED_VALUE"""),45715.66666666667)</f>
        <v>45715.66667</v>
      </c>
      <c r="B291" s="1">
        <f>IFERROR(__xludf.DUMMYFUNCTION("""COMPUTED_VALUE"""),11493.4)</f>
        <v>11493.4</v>
      </c>
      <c r="D291" s="2">
        <f>IFERROR(__xludf.DUMMYFUNCTION("""COMPUTED_VALUE"""),45715.66666666667)</f>
        <v>45715.66667</v>
      </c>
      <c r="E291" s="1">
        <f>IFERROR(__xludf.DUMMYFUNCTION("""COMPUTED_VALUE"""),11523.52)</f>
        <v>11523.52</v>
      </c>
      <c r="G291" s="2">
        <f>IFERROR(__xludf.DUMMYFUNCTION("""COMPUTED_VALUE"""),45715.66666666667)</f>
        <v>45715.66667</v>
      </c>
      <c r="H291" s="1">
        <f>IFERROR(__xludf.DUMMYFUNCTION("""COMPUTED_VALUE"""),11226.45)</f>
        <v>11226.45</v>
      </c>
      <c r="J291" s="2">
        <f>IFERROR(__xludf.DUMMYFUNCTION("""COMPUTED_VALUE"""),45715.66666666667)</f>
        <v>45715.66667</v>
      </c>
      <c r="K291" s="1">
        <f>IFERROR(__xludf.DUMMYFUNCTION("""COMPUTED_VALUE"""),11229.58)</f>
        <v>11229.58</v>
      </c>
      <c r="M291" s="2">
        <f>IFERROR(__xludf.DUMMYFUNCTION("""COMPUTED_VALUE"""),45715.66666666667)</f>
        <v>45715.66667</v>
      </c>
      <c r="N291" s="1">
        <f>IFERROR(__xludf.DUMMYFUNCTION("""COMPUTED_VALUE"""),0.0)</f>
        <v>0</v>
      </c>
    </row>
    <row r="292">
      <c r="A292" s="2">
        <f>IFERROR(__xludf.DUMMYFUNCTION("""COMPUTED_VALUE"""),45716.66666666667)</f>
        <v>45716.66667</v>
      </c>
      <c r="B292" s="1">
        <f>IFERROR(__xludf.DUMMYFUNCTION("""COMPUTED_VALUE"""),11201.98)</f>
        <v>11201.98</v>
      </c>
      <c r="D292" s="2">
        <f>IFERROR(__xludf.DUMMYFUNCTION("""COMPUTED_VALUE"""),45716.66666666667)</f>
        <v>45716.66667</v>
      </c>
      <c r="E292" s="1">
        <f>IFERROR(__xludf.DUMMYFUNCTION("""COMPUTED_VALUE"""),11415.05)</f>
        <v>11415.05</v>
      </c>
      <c r="G292" s="2">
        <f>IFERROR(__xludf.DUMMYFUNCTION("""COMPUTED_VALUE"""),45716.66666666667)</f>
        <v>45716.66667</v>
      </c>
      <c r="H292" s="1">
        <f>IFERROR(__xludf.DUMMYFUNCTION("""COMPUTED_VALUE"""),11181.74)</f>
        <v>11181.74</v>
      </c>
      <c r="J292" s="2">
        <f>IFERROR(__xludf.DUMMYFUNCTION("""COMPUTED_VALUE"""),45716.66666666667)</f>
        <v>45716.66667</v>
      </c>
      <c r="K292" s="1">
        <f>IFERROR(__xludf.DUMMYFUNCTION("""COMPUTED_VALUE"""),11409.23)</f>
        <v>11409.23</v>
      </c>
      <c r="M292" s="2">
        <f>IFERROR(__xludf.DUMMYFUNCTION("""COMPUTED_VALUE"""),45716.66666666667)</f>
        <v>45716.66667</v>
      </c>
      <c r="N292" s="1">
        <f>IFERROR(__xludf.DUMMYFUNCTION("""COMPUTED_VALUE"""),0.0)</f>
        <v>0</v>
      </c>
    </row>
    <row r="293">
      <c r="A293" s="2">
        <f>IFERROR(__xludf.DUMMYFUNCTION("""COMPUTED_VALUE"""),45719.66666666667)</f>
        <v>45719.66667</v>
      </c>
      <c r="B293" s="1">
        <f>IFERROR(__xludf.DUMMYFUNCTION("""COMPUTED_VALUE"""),11491.23)</f>
        <v>11491.23</v>
      </c>
      <c r="D293" s="2">
        <f>IFERROR(__xludf.DUMMYFUNCTION("""COMPUTED_VALUE"""),45719.66666666667)</f>
        <v>45719.66667</v>
      </c>
      <c r="E293" s="1">
        <f>IFERROR(__xludf.DUMMYFUNCTION("""COMPUTED_VALUE"""),11526.79)</f>
        <v>11526.79</v>
      </c>
      <c r="G293" s="2">
        <f>IFERROR(__xludf.DUMMYFUNCTION("""COMPUTED_VALUE"""),45719.66666666667)</f>
        <v>45719.66667</v>
      </c>
      <c r="H293" s="1">
        <f>IFERROR(__xludf.DUMMYFUNCTION("""COMPUTED_VALUE"""),11110.39)</f>
        <v>11110.39</v>
      </c>
      <c r="J293" s="2">
        <f>IFERROR(__xludf.DUMMYFUNCTION("""COMPUTED_VALUE"""),45719.66666666667)</f>
        <v>45719.66667</v>
      </c>
      <c r="K293" s="1">
        <f>IFERROR(__xludf.DUMMYFUNCTION("""COMPUTED_VALUE"""),11175.6)</f>
        <v>11175.6</v>
      </c>
      <c r="M293" s="2">
        <f>IFERROR(__xludf.DUMMYFUNCTION("""COMPUTED_VALUE"""),45719.66666666667)</f>
        <v>45719.66667</v>
      </c>
      <c r="N293" s="1">
        <f>IFERROR(__xludf.DUMMYFUNCTION("""COMPUTED_VALUE"""),0.0)</f>
        <v>0</v>
      </c>
    </row>
    <row r="294">
      <c r="A294" s="2">
        <f>IFERROR(__xludf.DUMMYFUNCTION("""COMPUTED_VALUE"""),45720.66666666667)</f>
        <v>45720.66667</v>
      </c>
      <c r="B294" s="1">
        <f>IFERROR(__xludf.DUMMYFUNCTION("""COMPUTED_VALUE"""),11060.77)</f>
        <v>11060.77</v>
      </c>
      <c r="D294" s="2">
        <f>IFERROR(__xludf.DUMMYFUNCTION("""COMPUTED_VALUE"""),45720.66666666667)</f>
        <v>45720.66667</v>
      </c>
      <c r="E294" s="1">
        <f>IFERROR(__xludf.DUMMYFUNCTION("""COMPUTED_VALUE"""),11270.57)</f>
        <v>11270.57</v>
      </c>
      <c r="G294" s="2">
        <f>IFERROR(__xludf.DUMMYFUNCTION("""COMPUTED_VALUE"""),45720.66666666667)</f>
        <v>45720.66667</v>
      </c>
      <c r="H294" s="1">
        <f>IFERROR(__xludf.DUMMYFUNCTION("""COMPUTED_VALUE"""),10848.71)</f>
        <v>10848.71</v>
      </c>
      <c r="J294" s="2">
        <f>IFERROR(__xludf.DUMMYFUNCTION("""COMPUTED_VALUE"""),45720.66666666667)</f>
        <v>45720.66667</v>
      </c>
      <c r="K294" s="1">
        <f>IFERROR(__xludf.DUMMYFUNCTION("""COMPUTED_VALUE"""),11074.61)</f>
        <v>11074.61</v>
      </c>
      <c r="M294" s="2">
        <f>IFERROR(__xludf.DUMMYFUNCTION("""COMPUTED_VALUE"""),45720.66666666667)</f>
        <v>45720.66667</v>
      </c>
      <c r="N294" s="1">
        <f>IFERROR(__xludf.DUMMYFUNCTION("""COMPUTED_VALUE"""),0.0)</f>
        <v>0</v>
      </c>
    </row>
    <row r="295">
      <c r="A295" s="2">
        <f>IFERROR(__xludf.DUMMYFUNCTION("""COMPUTED_VALUE"""),45721.66666666667)</f>
        <v>45721.66667</v>
      </c>
      <c r="B295" s="1">
        <f>IFERROR(__xludf.DUMMYFUNCTION("""COMPUTED_VALUE"""),11048.36)</f>
        <v>11048.36</v>
      </c>
      <c r="D295" s="2">
        <f>IFERROR(__xludf.DUMMYFUNCTION("""COMPUTED_VALUE"""),45721.66666666667)</f>
        <v>45721.66667</v>
      </c>
      <c r="E295" s="1">
        <f>IFERROR(__xludf.DUMMYFUNCTION("""COMPUTED_VALUE"""),11221.52)</f>
        <v>11221.52</v>
      </c>
      <c r="G295" s="2">
        <f>IFERROR(__xludf.DUMMYFUNCTION("""COMPUTED_VALUE"""),45721.66666666667)</f>
        <v>45721.66667</v>
      </c>
      <c r="H295" s="1">
        <f>IFERROR(__xludf.DUMMYFUNCTION("""COMPUTED_VALUE"""),10981.76)</f>
        <v>10981.76</v>
      </c>
      <c r="J295" s="2">
        <f>IFERROR(__xludf.DUMMYFUNCTION("""COMPUTED_VALUE"""),45721.66666666667)</f>
        <v>45721.66667</v>
      </c>
      <c r="K295" s="1">
        <f>IFERROR(__xludf.DUMMYFUNCTION("""COMPUTED_VALUE"""),11207.2)</f>
        <v>11207.2</v>
      </c>
      <c r="M295" s="2">
        <f>IFERROR(__xludf.DUMMYFUNCTION("""COMPUTED_VALUE"""),45721.66666666667)</f>
        <v>45721.66667</v>
      </c>
      <c r="N295" s="1">
        <f>IFERROR(__xludf.DUMMYFUNCTION("""COMPUTED_VALUE"""),0.0)</f>
        <v>0</v>
      </c>
    </row>
    <row r="296">
      <c r="A296" s="2">
        <f>IFERROR(__xludf.DUMMYFUNCTION("""COMPUTED_VALUE"""),45722.66666666667)</f>
        <v>45722.66667</v>
      </c>
      <c r="B296" s="1">
        <f>IFERROR(__xludf.DUMMYFUNCTION("""COMPUTED_VALUE"""),10998.58)</f>
        <v>10998.58</v>
      </c>
      <c r="D296" s="2">
        <f>IFERROR(__xludf.DUMMYFUNCTION("""COMPUTED_VALUE"""),45722.66666666667)</f>
        <v>45722.66667</v>
      </c>
      <c r="E296" s="1">
        <f>IFERROR(__xludf.DUMMYFUNCTION("""COMPUTED_VALUE"""),11093.12)</f>
        <v>11093.12</v>
      </c>
      <c r="G296" s="2">
        <f>IFERROR(__xludf.DUMMYFUNCTION("""COMPUTED_VALUE"""),45722.66666666667)</f>
        <v>45722.66667</v>
      </c>
      <c r="H296" s="1">
        <f>IFERROR(__xludf.DUMMYFUNCTION("""COMPUTED_VALUE"""),10788.93)</f>
        <v>10788.93</v>
      </c>
      <c r="J296" s="2">
        <f>IFERROR(__xludf.DUMMYFUNCTION("""COMPUTED_VALUE"""),45722.66666666667)</f>
        <v>45722.66667</v>
      </c>
      <c r="K296" s="1">
        <f>IFERROR(__xludf.DUMMYFUNCTION("""COMPUTED_VALUE"""),10813.8)</f>
        <v>10813.8</v>
      </c>
      <c r="M296" s="2">
        <f>IFERROR(__xludf.DUMMYFUNCTION("""COMPUTED_VALUE"""),45722.66666666667)</f>
        <v>45722.66667</v>
      </c>
      <c r="N296" s="1">
        <f>IFERROR(__xludf.DUMMYFUNCTION("""COMPUTED_VALUE"""),0.0)</f>
        <v>0</v>
      </c>
    </row>
    <row r="297">
      <c r="A297" s="2">
        <f>IFERROR(__xludf.DUMMYFUNCTION("""COMPUTED_VALUE"""),45723.66666666667)</f>
        <v>45723.66667</v>
      </c>
      <c r="B297" s="1">
        <f>IFERROR(__xludf.DUMMYFUNCTION("""COMPUTED_VALUE"""),10776.57)</f>
        <v>10776.57</v>
      </c>
      <c r="D297" s="2">
        <f>IFERROR(__xludf.DUMMYFUNCTION("""COMPUTED_VALUE"""),45723.66666666667)</f>
        <v>45723.66667</v>
      </c>
      <c r="E297" s="1">
        <f>IFERROR(__xludf.DUMMYFUNCTION("""COMPUTED_VALUE"""),10863.58)</f>
        <v>10863.58</v>
      </c>
      <c r="G297" s="2">
        <f>IFERROR(__xludf.DUMMYFUNCTION("""COMPUTED_VALUE"""),45723.66666666667)</f>
        <v>45723.66667</v>
      </c>
      <c r="H297" s="1">
        <f>IFERROR(__xludf.DUMMYFUNCTION("""COMPUTED_VALUE"""),10534.58)</f>
        <v>10534.58</v>
      </c>
      <c r="J297" s="2">
        <f>IFERROR(__xludf.DUMMYFUNCTION("""COMPUTED_VALUE"""),45723.66666666667)</f>
        <v>45723.66667</v>
      </c>
      <c r="K297" s="1">
        <f>IFERROR(__xludf.DUMMYFUNCTION("""COMPUTED_VALUE"""),10832.19)</f>
        <v>10832.19</v>
      </c>
      <c r="M297" s="2">
        <f>IFERROR(__xludf.DUMMYFUNCTION("""COMPUTED_VALUE"""),45723.66666666667)</f>
        <v>45723.66667</v>
      </c>
      <c r="N297" s="1">
        <f>IFERROR(__xludf.DUMMYFUNCTION("""COMPUTED_VALUE"""),0.0)</f>
        <v>0</v>
      </c>
    </row>
    <row r="298">
      <c r="A298" s="2">
        <f>IFERROR(__xludf.DUMMYFUNCTION("""COMPUTED_VALUE"""),45726.66666666667)</f>
        <v>45726.66667</v>
      </c>
      <c r="B298" s="1">
        <f>IFERROR(__xludf.DUMMYFUNCTION("""COMPUTED_VALUE"""),10667.87)</f>
        <v>10667.87</v>
      </c>
      <c r="D298" s="2">
        <f>IFERROR(__xludf.DUMMYFUNCTION("""COMPUTED_VALUE"""),45726.66666666667)</f>
        <v>45726.66667</v>
      </c>
      <c r="E298" s="1">
        <f>IFERROR(__xludf.DUMMYFUNCTION("""COMPUTED_VALUE"""),10667.87)</f>
        <v>10667.87</v>
      </c>
      <c r="G298" s="2">
        <f>IFERROR(__xludf.DUMMYFUNCTION("""COMPUTED_VALUE"""),45726.66666666667)</f>
        <v>45726.66667</v>
      </c>
      <c r="H298" s="1">
        <f>IFERROR(__xludf.DUMMYFUNCTION("""COMPUTED_VALUE"""),10373.29)</f>
        <v>10373.29</v>
      </c>
      <c r="J298" s="2">
        <f>IFERROR(__xludf.DUMMYFUNCTION("""COMPUTED_VALUE"""),45726.66666666667)</f>
        <v>45726.66667</v>
      </c>
      <c r="K298" s="1">
        <f>IFERROR(__xludf.DUMMYFUNCTION("""COMPUTED_VALUE"""),10464.31)</f>
        <v>10464.31</v>
      </c>
      <c r="M298" s="2">
        <f>IFERROR(__xludf.DUMMYFUNCTION("""COMPUTED_VALUE"""),45726.66666666667)</f>
        <v>45726.66667</v>
      </c>
      <c r="N298" s="1">
        <f>IFERROR(__xludf.DUMMYFUNCTION("""COMPUTED_VALUE"""),0.0)</f>
        <v>0</v>
      </c>
    </row>
    <row r="299">
      <c r="A299" s="2">
        <f>IFERROR(__xludf.DUMMYFUNCTION("""COMPUTED_VALUE"""),45727.66666666667)</f>
        <v>45727.66667</v>
      </c>
      <c r="B299" s="1">
        <f>IFERROR(__xludf.DUMMYFUNCTION("""COMPUTED_VALUE"""),10462.35)</f>
        <v>10462.35</v>
      </c>
      <c r="D299" s="2">
        <f>IFERROR(__xludf.DUMMYFUNCTION("""COMPUTED_VALUE"""),45727.66666666667)</f>
        <v>45727.66667</v>
      </c>
      <c r="E299" s="1">
        <f>IFERROR(__xludf.DUMMYFUNCTION("""COMPUTED_VALUE"""),10611.29)</f>
        <v>10611.29</v>
      </c>
      <c r="G299" s="2">
        <f>IFERROR(__xludf.DUMMYFUNCTION("""COMPUTED_VALUE"""),45727.66666666667)</f>
        <v>45727.66667</v>
      </c>
      <c r="H299" s="1">
        <f>IFERROR(__xludf.DUMMYFUNCTION("""COMPUTED_VALUE"""),10375.43)</f>
        <v>10375.43</v>
      </c>
      <c r="J299" s="2">
        <f>IFERROR(__xludf.DUMMYFUNCTION("""COMPUTED_VALUE"""),45727.66666666667)</f>
        <v>45727.66667</v>
      </c>
      <c r="K299" s="1">
        <f>IFERROR(__xludf.DUMMYFUNCTION("""COMPUTED_VALUE"""),10471.51)</f>
        <v>10471.51</v>
      </c>
      <c r="M299" s="2">
        <f>IFERROR(__xludf.DUMMYFUNCTION("""COMPUTED_VALUE"""),45727.66666666667)</f>
        <v>45727.66667</v>
      </c>
      <c r="N299" s="1">
        <f>IFERROR(__xludf.DUMMYFUNCTION("""COMPUTED_VALUE"""),0.0)</f>
        <v>0</v>
      </c>
    </row>
    <row r="300">
      <c r="A300" s="2">
        <f>IFERROR(__xludf.DUMMYFUNCTION("""COMPUTED_VALUE"""),45728.66666666667)</f>
        <v>45728.66667</v>
      </c>
      <c r="B300" s="1">
        <f>IFERROR(__xludf.DUMMYFUNCTION("""COMPUTED_VALUE"""),10647.29)</f>
        <v>10647.29</v>
      </c>
      <c r="D300" s="2">
        <f>IFERROR(__xludf.DUMMYFUNCTION("""COMPUTED_VALUE"""),45728.66666666667)</f>
        <v>45728.66667</v>
      </c>
      <c r="E300" s="1">
        <f>IFERROR(__xludf.DUMMYFUNCTION("""COMPUTED_VALUE"""),10695.58)</f>
        <v>10695.58</v>
      </c>
      <c r="G300" s="2">
        <f>IFERROR(__xludf.DUMMYFUNCTION("""COMPUTED_VALUE"""),45728.66666666667)</f>
        <v>45728.66667</v>
      </c>
      <c r="H300" s="1">
        <f>IFERROR(__xludf.DUMMYFUNCTION("""COMPUTED_VALUE"""),10439.83)</f>
        <v>10439.83</v>
      </c>
      <c r="J300" s="2">
        <f>IFERROR(__xludf.DUMMYFUNCTION("""COMPUTED_VALUE"""),45728.66666666667)</f>
        <v>45728.66667</v>
      </c>
      <c r="K300" s="1">
        <f>IFERROR(__xludf.DUMMYFUNCTION("""COMPUTED_VALUE"""),10557.06)</f>
        <v>10557.06</v>
      </c>
      <c r="M300" s="2">
        <f>IFERROR(__xludf.DUMMYFUNCTION("""COMPUTED_VALUE"""),45728.66666666667)</f>
        <v>45728.66667</v>
      </c>
      <c r="N300" s="1">
        <f>IFERROR(__xludf.DUMMYFUNCTION("""COMPUTED_VALUE"""),0.0)</f>
        <v>0</v>
      </c>
    </row>
    <row r="301">
      <c r="A301" s="2">
        <f>IFERROR(__xludf.DUMMYFUNCTION("""COMPUTED_VALUE"""),45729.66666666667)</f>
        <v>45729.66667</v>
      </c>
      <c r="B301" s="1">
        <f>IFERROR(__xludf.DUMMYFUNCTION("""COMPUTED_VALUE"""),10526.82)</f>
        <v>10526.82</v>
      </c>
      <c r="D301" s="2">
        <f>IFERROR(__xludf.DUMMYFUNCTION("""COMPUTED_VALUE"""),45729.66666666667)</f>
        <v>45729.66667</v>
      </c>
      <c r="E301" s="1">
        <f>IFERROR(__xludf.DUMMYFUNCTION("""COMPUTED_VALUE"""),10526.91)</f>
        <v>10526.91</v>
      </c>
      <c r="G301" s="2">
        <f>IFERROR(__xludf.DUMMYFUNCTION("""COMPUTED_VALUE"""),45729.66666666667)</f>
        <v>45729.66667</v>
      </c>
      <c r="H301" s="1">
        <f>IFERROR(__xludf.DUMMYFUNCTION("""COMPUTED_VALUE"""),10284.64)</f>
        <v>10284.64</v>
      </c>
      <c r="J301" s="2">
        <f>IFERROR(__xludf.DUMMYFUNCTION("""COMPUTED_VALUE"""),45729.66666666667)</f>
        <v>45729.66667</v>
      </c>
      <c r="K301" s="1">
        <f>IFERROR(__xludf.DUMMYFUNCTION("""COMPUTED_VALUE"""),10341.0)</f>
        <v>10341</v>
      </c>
      <c r="M301" s="2">
        <f>IFERROR(__xludf.DUMMYFUNCTION("""COMPUTED_VALUE"""),45729.66666666667)</f>
        <v>45729.66667</v>
      </c>
      <c r="N301" s="1">
        <f>IFERROR(__xludf.DUMMYFUNCTION("""COMPUTED_VALUE"""),0.0)</f>
        <v>0</v>
      </c>
    </row>
    <row r="302">
      <c r="A302" s="2">
        <f>IFERROR(__xludf.DUMMYFUNCTION("""COMPUTED_VALUE"""),45730.66666666667)</f>
        <v>45730.66667</v>
      </c>
      <c r="B302" s="1">
        <f>IFERROR(__xludf.DUMMYFUNCTION("""COMPUTED_VALUE"""),10478.44)</f>
        <v>10478.44</v>
      </c>
      <c r="D302" s="2">
        <f>IFERROR(__xludf.DUMMYFUNCTION("""COMPUTED_VALUE"""),45730.66666666667)</f>
        <v>45730.66667</v>
      </c>
      <c r="E302" s="1">
        <f>IFERROR(__xludf.DUMMYFUNCTION("""COMPUTED_VALUE"""),10636.24)</f>
        <v>10636.24</v>
      </c>
      <c r="G302" s="2">
        <f>IFERROR(__xludf.DUMMYFUNCTION("""COMPUTED_VALUE"""),45730.66666666667)</f>
        <v>45730.66667</v>
      </c>
      <c r="H302" s="1">
        <f>IFERROR(__xludf.DUMMYFUNCTION("""COMPUTED_VALUE"""),10471.05)</f>
        <v>10471.05</v>
      </c>
      <c r="J302" s="2">
        <f>IFERROR(__xludf.DUMMYFUNCTION("""COMPUTED_VALUE"""),45730.66666666667)</f>
        <v>45730.66667</v>
      </c>
      <c r="K302" s="1">
        <f>IFERROR(__xludf.DUMMYFUNCTION("""COMPUTED_VALUE"""),10626.44)</f>
        <v>10626.44</v>
      </c>
      <c r="M302" s="2">
        <f>IFERROR(__xludf.DUMMYFUNCTION("""COMPUTED_VALUE"""),45730.66666666667)</f>
        <v>45730.66667</v>
      </c>
      <c r="N302" s="1">
        <f>IFERROR(__xludf.DUMMYFUNCTION("""COMPUTED_VALUE"""),0.0)</f>
        <v>0</v>
      </c>
    </row>
    <row r="303">
      <c r="A303" s="2">
        <f>IFERROR(__xludf.DUMMYFUNCTION("""COMPUTED_VALUE"""),45733.66666666667)</f>
        <v>45733.66667</v>
      </c>
      <c r="B303" s="1">
        <f>IFERROR(__xludf.DUMMYFUNCTION("""COMPUTED_VALUE"""),10629.05)</f>
        <v>10629.05</v>
      </c>
      <c r="D303" s="2">
        <f>IFERROR(__xludf.DUMMYFUNCTION("""COMPUTED_VALUE"""),45733.66666666667)</f>
        <v>45733.66667</v>
      </c>
      <c r="E303" s="1">
        <f>IFERROR(__xludf.DUMMYFUNCTION("""COMPUTED_VALUE"""),10873.87)</f>
        <v>10873.87</v>
      </c>
      <c r="G303" s="2">
        <f>IFERROR(__xludf.DUMMYFUNCTION("""COMPUTED_VALUE"""),45733.66666666667)</f>
        <v>45733.66667</v>
      </c>
      <c r="H303" s="1">
        <f>IFERROR(__xludf.DUMMYFUNCTION("""COMPUTED_VALUE"""),10626.31)</f>
        <v>10626.31</v>
      </c>
      <c r="J303" s="2">
        <f>IFERROR(__xludf.DUMMYFUNCTION("""COMPUTED_VALUE"""),45733.66666666667)</f>
        <v>45733.66667</v>
      </c>
      <c r="K303" s="1">
        <f>IFERROR(__xludf.DUMMYFUNCTION("""COMPUTED_VALUE"""),10817.25)</f>
        <v>10817.25</v>
      </c>
      <c r="M303" s="2">
        <f>IFERROR(__xludf.DUMMYFUNCTION("""COMPUTED_VALUE"""),45733.66666666667)</f>
        <v>45733.66667</v>
      </c>
      <c r="N303" s="1">
        <f>IFERROR(__xludf.DUMMYFUNCTION("""COMPUTED_VALUE"""),0.0)</f>
        <v>0</v>
      </c>
    </row>
    <row r="304">
      <c r="A304" s="2">
        <f>IFERROR(__xludf.DUMMYFUNCTION("""COMPUTED_VALUE"""),45734.66666666667)</f>
        <v>45734.66667</v>
      </c>
      <c r="B304" s="1">
        <f>IFERROR(__xludf.DUMMYFUNCTION("""COMPUTED_VALUE"""),10764.89)</f>
        <v>10764.89</v>
      </c>
      <c r="D304" s="2">
        <f>IFERROR(__xludf.DUMMYFUNCTION("""COMPUTED_VALUE"""),45734.66666666667)</f>
        <v>45734.66667</v>
      </c>
      <c r="E304" s="1">
        <f>IFERROR(__xludf.DUMMYFUNCTION("""COMPUTED_VALUE"""),10769.1)</f>
        <v>10769.1</v>
      </c>
      <c r="G304" s="2">
        <f>IFERROR(__xludf.DUMMYFUNCTION("""COMPUTED_VALUE"""),45734.66666666667)</f>
        <v>45734.66667</v>
      </c>
      <c r="H304" s="1">
        <f>IFERROR(__xludf.DUMMYFUNCTION("""COMPUTED_VALUE"""),10610.82)</f>
        <v>10610.82</v>
      </c>
      <c r="J304" s="2">
        <f>IFERROR(__xludf.DUMMYFUNCTION("""COMPUTED_VALUE"""),45734.66666666667)</f>
        <v>45734.66667</v>
      </c>
      <c r="K304" s="1">
        <f>IFERROR(__xludf.DUMMYFUNCTION("""COMPUTED_VALUE"""),10671.82)</f>
        <v>10671.82</v>
      </c>
      <c r="M304" s="2">
        <f>IFERROR(__xludf.DUMMYFUNCTION("""COMPUTED_VALUE"""),45734.66666666667)</f>
        <v>45734.66667</v>
      </c>
      <c r="N304" s="1">
        <f>IFERROR(__xludf.DUMMYFUNCTION("""COMPUTED_VALUE"""),0.0)</f>
        <v>0</v>
      </c>
    </row>
    <row r="305">
      <c r="A305" s="2">
        <f>IFERROR(__xludf.DUMMYFUNCTION("""COMPUTED_VALUE"""),45735.66666666667)</f>
        <v>45735.66667</v>
      </c>
      <c r="B305" s="1">
        <f>IFERROR(__xludf.DUMMYFUNCTION("""COMPUTED_VALUE"""),10706.29)</f>
        <v>10706.29</v>
      </c>
      <c r="D305" s="2">
        <f>IFERROR(__xludf.DUMMYFUNCTION("""COMPUTED_VALUE"""),45735.66666666667)</f>
        <v>45735.66667</v>
      </c>
      <c r="E305" s="1">
        <f>IFERROR(__xludf.DUMMYFUNCTION("""COMPUTED_VALUE"""),10957.53)</f>
        <v>10957.53</v>
      </c>
      <c r="G305" s="2">
        <f>IFERROR(__xludf.DUMMYFUNCTION("""COMPUTED_VALUE"""),45735.66666666667)</f>
        <v>45735.66667</v>
      </c>
      <c r="H305" s="1">
        <f>IFERROR(__xludf.DUMMYFUNCTION("""COMPUTED_VALUE"""),10696.56)</f>
        <v>10696.56</v>
      </c>
      <c r="J305" s="2">
        <f>IFERROR(__xludf.DUMMYFUNCTION("""COMPUTED_VALUE"""),45735.66666666667)</f>
        <v>45735.66667</v>
      </c>
      <c r="K305" s="1">
        <f>IFERROR(__xludf.DUMMYFUNCTION("""COMPUTED_VALUE"""),10870.71)</f>
        <v>10870.71</v>
      </c>
      <c r="M305" s="2">
        <f>IFERROR(__xludf.DUMMYFUNCTION("""COMPUTED_VALUE"""),45735.66666666667)</f>
        <v>45735.66667</v>
      </c>
      <c r="N305" s="1">
        <f>IFERROR(__xludf.DUMMYFUNCTION("""COMPUTED_VALUE"""),0.0)</f>
        <v>0</v>
      </c>
    </row>
    <row r="306">
      <c r="A306" s="2">
        <f>IFERROR(__xludf.DUMMYFUNCTION("""COMPUTED_VALUE"""),45736.66666666667)</f>
        <v>45736.66667</v>
      </c>
      <c r="B306" s="1">
        <f>IFERROR(__xludf.DUMMYFUNCTION("""COMPUTED_VALUE"""),10796.82)</f>
        <v>10796.82</v>
      </c>
      <c r="D306" s="2">
        <f>IFERROR(__xludf.DUMMYFUNCTION("""COMPUTED_VALUE"""),45736.66666666667)</f>
        <v>45736.66667</v>
      </c>
      <c r="E306" s="1">
        <f>IFERROR(__xludf.DUMMYFUNCTION("""COMPUTED_VALUE"""),10960.49)</f>
        <v>10960.49</v>
      </c>
      <c r="G306" s="2">
        <f>IFERROR(__xludf.DUMMYFUNCTION("""COMPUTED_VALUE"""),45736.66666666667)</f>
        <v>45736.66667</v>
      </c>
      <c r="H306" s="1">
        <f>IFERROR(__xludf.DUMMYFUNCTION("""COMPUTED_VALUE"""),10796.56)</f>
        <v>10796.56</v>
      </c>
      <c r="J306" s="2">
        <f>IFERROR(__xludf.DUMMYFUNCTION("""COMPUTED_VALUE"""),45736.66666666667)</f>
        <v>45736.66667</v>
      </c>
      <c r="K306" s="1">
        <f>IFERROR(__xludf.DUMMYFUNCTION("""COMPUTED_VALUE"""),10853.73)</f>
        <v>10853.73</v>
      </c>
      <c r="M306" s="2">
        <f>IFERROR(__xludf.DUMMYFUNCTION("""COMPUTED_VALUE"""),45736.66666666667)</f>
        <v>45736.66667</v>
      </c>
      <c r="N306" s="1">
        <f>IFERROR(__xludf.DUMMYFUNCTION("""COMPUTED_VALUE"""),0.0)</f>
        <v>0</v>
      </c>
    </row>
    <row r="307">
      <c r="A307" s="2">
        <f>IFERROR(__xludf.DUMMYFUNCTION("""COMPUTED_VALUE"""),45737.66666666667)</f>
        <v>45737.66667</v>
      </c>
      <c r="B307" s="1">
        <f>IFERROR(__xludf.DUMMYFUNCTION("""COMPUTED_VALUE"""),10748.46)</f>
        <v>10748.46</v>
      </c>
      <c r="D307" s="2">
        <f>IFERROR(__xludf.DUMMYFUNCTION("""COMPUTED_VALUE"""),45737.66666666667)</f>
        <v>45737.66667</v>
      </c>
      <c r="E307" s="1">
        <f>IFERROR(__xludf.DUMMYFUNCTION("""COMPUTED_VALUE"""),10881.95)</f>
        <v>10881.95</v>
      </c>
      <c r="G307" s="2">
        <f>IFERROR(__xludf.DUMMYFUNCTION("""COMPUTED_VALUE"""),45737.66666666667)</f>
        <v>45737.66667</v>
      </c>
      <c r="H307" s="1">
        <f>IFERROR(__xludf.DUMMYFUNCTION("""COMPUTED_VALUE"""),10670.29)</f>
        <v>10670.29</v>
      </c>
      <c r="J307" s="2">
        <f>IFERROR(__xludf.DUMMYFUNCTION("""COMPUTED_VALUE"""),45737.66666666667)</f>
        <v>45737.66667</v>
      </c>
      <c r="K307" s="1">
        <f>IFERROR(__xludf.DUMMYFUNCTION("""COMPUTED_VALUE"""),10873.34)</f>
        <v>10873.34</v>
      </c>
      <c r="M307" s="2">
        <f>IFERROR(__xludf.DUMMYFUNCTION("""COMPUTED_VALUE"""),45737.66666666667)</f>
        <v>45737.66667</v>
      </c>
      <c r="N307" s="1">
        <f>IFERROR(__xludf.DUMMYFUNCTION("""COMPUTED_VALUE"""),0.0)</f>
        <v>0</v>
      </c>
    </row>
    <row r="308">
      <c r="A308" s="2">
        <f>IFERROR(__xludf.DUMMYFUNCTION("""COMPUTED_VALUE"""),45740.66666666667)</f>
        <v>45740.66667</v>
      </c>
      <c r="B308" s="1">
        <f>IFERROR(__xludf.DUMMYFUNCTION("""COMPUTED_VALUE"""),11022.76)</f>
        <v>11022.76</v>
      </c>
      <c r="D308" s="2">
        <f>IFERROR(__xludf.DUMMYFUNCTION("""COMPUTED_VALUE"""),45740.66666666667)</f>
        <v>45740.66667</v>
      </c>
      <c r="E308" s="1">
        <f>IFERROR(__xludf.DUMMYFUNCTION("""COMPUTED_VALUE"""),11166.8)</f>
        <v>11166.8</v>
      </c>
      <c r="G308" s="2">
        <f>IFERROR(__xludf.DUMMYFUNCTION("""COMPUTED_VALUE"""),45740.66666666667)</f>
        <v>45740.66667</v>
      </c>
      <c r="H308" s="1">
        <f>IFERROR(__xludf.DUMMYFUNCTION("""COMPUTED_VALUE"""),11022.76)</f>
        <v>11022.76</v>
      </c>
      <c r="J308" s="2">
        <f>IFERROR(__xludf.DUMMYFUNCTION("""COMPUTED_VALUE"""),45740.66666666667)</f>
        <v>45740.66667</v>
      </c>
      <c r="K308" s="1">
        <f>IFERROR(__xludf.DUMMYFUNCTION("""COMPUTED_VALUE"""),11150.53)</f>
        <v>11150.53</v>
      </c>
      <c r="M308" s="2">
        <f>IFERROR(__xludf.DUMMYFUNCTION("""COMPUTED_VALUE"""),45740.66666666667)</f>
        <v>45740.66667</v>
      </c>
      <c r="N308" s="1">
        <f>IFERROR(__xludf.DUMMYFUNCTION("""COMPUTED_VALUE"""),0.0)</f>
        <v>0</v>
      </c>
    </row>
    <row r="309">
      <c r="A309" s="2">
        <f>IFERROR(__xludf.DUMMYFUNCTION("""COMPUTED_VALUE"""),45741.66666666667)</f>
        <v>45741.66667</v>
      </c>
      <c r="B309" s="1">
        <f>IFERROR(__xludf.DUMMYFUNCTION("""COMPUTED_VALUE"""),11176.03)</f>
        <v>11176.03</v>
      </c>
      <c r="D309" s="2">
        <f>IFERROR(__xludf.DUMMYFUNCTION("""COMPUTED_VALUE"""),45741.66666666667)</f>
        <v>45741.66667</v>
      </c>
      <c r="E309" s="1">
        <f>IFERROR(__xludf.DUMMYFUNCTION("""COMPUTED_VALUE"""),11222.5)</f>
        <v>11222.5</v>
      </c>
      <c r="G309" s="2">
        <f>IFERROR(__xludf.DUMMYFUNCTION("""COMPUTED_VALUE"""),45741.66666666667)</f>
        <v>45741.66667</v>
      </c>
      <c r="H309" s="1">
        <f>IFERROR(__xludf.DUMMYFUNCTION("""COMPUTED_VALUE"""),11121.64)</f>
        <v>11121.64</v>
      </c>
      <c r="J309" s="2">
        <f>IFERROR(__xludf.DUMMYFUNCTION("""COMPUTED_VALUE"""),45741.66666666667)</f>
        <v>45741.66667</v>
      </c>
      <c r="K309" s="1">
        <f>IFERROR(__xludf.DUMMYFUNCTION("""COMPUTED_VALUE"""),11171.75)</f>
        <v>11171.75</v>
      </c>
      <c r="M309" s="2">
        <f>IFERROR(__xludf.DUMMYFUNCTION("""COMPUTED_VALUE"""),45741.66666666667)</f>
        <v>45741.66667</v>
      </c>
      <c r="N309" s="1">
        <f>IFERROR(__xludf.DUMMYFUNCTION("""COMPUTED_VALUE"""),0.0)</f>
        <v>0</v>
      </c>
    </row>
    <row r="310">
      <c r="A310" s="2">
        <f>IFERROR(__xludf.DUMMYFUNCTION("""COMPUTED_VALUE"""),45742.66666666667)</f>
        <v>45742.66667</v>
      </c>
      <c r="B310" s="1">
        <f>IFERROR(__xludf.DUMMYFUNCTION("""COMPUTED_VALUE"""),11169.04)</f>
        <v>11169.04</v>
      </c>
      <c r="D310" s="2">
        <f>IFERROR(__xludf.DUMMYFUNCTION("""COMPUTED_VALUE"""),45742.66666666667)</f>
        <v>45742.66667</v>
      </c>
      <c r="E310" s="1">
        <f>IFERROR(__xludf.DUMMYFUNCTION("""COMPUTED_VALUE"""),11191.25)</f>
        <v>11191.25</v>
      </c>
      <c r="G310" s="2">
        <f>IFERROR(__xludf.DUMMYFUNCTION("""COMPUTED_VALUE"""),45742.66666666667)</f>
        <v>45742.66667</v>
      </c>
      <c r="H310" s="1">
        <f>IFERROR(__xludf.DUMMYFUNCTION("""COMPUTED_VALUE"""),10951.94)</f>
        <v>10951.94</v>
      </c>
      <c r="J310" s="2">
        <f>IFERROR(__xludf.DUMMYFUNCTION("""COMPUTED_VALUE"""),45742.66666666667)</f>
        <v>45742.66667</v>
      </c>
      <c r="K310" s="1">
        <f>IFERROR(__xludf.DUMMYFUNCTION("""COMPUTED_VALUE"""),10993.63)</f>
        <v>10993.63</v>
      </c>
      <c r="M310" s="2">
        <f>IFERROR(__xludf.DUMMYFUNCTION("""COMPUTED_VALUE"""),45742.66666666667)</f>
        <v>45742.66667</v>
      </c>
      <c r="N310" s="1">
        <f>IFERROR(__xludf.DUMMYFUNCTION("""COMPUTED_VALUE"""),0.0)</f>
        <v>0</v>
      </c>
    </row>
    <row r="311">
      <c r="A311" s="2">
        <f>IFERROR(__xludf.DUMMYFUNCTION("""COMPUTED_VALUE"""),45743.66666666667)</f>
        <v>45743.66667</v>
      </c>
      <c r="B311" s="1">
        <f>IFERROR(__xludf.DUMMYFUNCTION("""COMPUTED_VALUE"""),10940.87)</f>
        <v>10940.87</v>
      </c>
      <c r="D311" s="2">
        <f>IFERROR(__xludf.DUMMYFUNCTION("""COMPUTED_VALUE"""),45743.66666666667)</f>
        <v>45743.66667</v>
      </c>
      <c r="E311" s="1">
        <f>IFERROR(__xludf.DUMMYFUNCTION("""COMPUTED_VALUE"""),11030.84)</f>
        <v>11030.84</v>
      </c>
      <c r="G311" s="2">
        <f>IFERROR(__xludf.DUMMYFUNCTION("""COMPUTED_VALUE"""),45743.66666666667)</f>
        <v>45743.66667</v>
      </c>
      <c r="H311" s="1">
        <f>IFERROR(__xludf.DUMMYFUNCTION("""COMPUTED_VALUE"""),10848.34)</f>
        <v>10848.34</v>
      </c>
      <c r="J311" s="2">
        <f>IFERROR(__xludf.DUMMYFUNCTION("""COMPUTED_VALUE"""),45743.66666666667)</f>
        <v>45743.66667</v>
      </c>
      <c r="K311" s="1">
        <f>IFERROR(__xludf.DUMMYFUNCTION("""COMPUTED_VALUE"""),10896.74)</f>
        <v>10896.74</v>
      </c>
      <c r="M311" s="2">
        <f>IFERROR(__xludf.DUMMYFUNCTION("""COMPUTED_VALUE"""),45743.66666666667)</f>
        <v>45743.66667</v>
      </c>
      <c r="N311" s="1">
        <f>IFERROR(__xludf.DUMMYFUNCTION("""COMPUTED_VALUE"""),0.0)</f>
        <v>0</v>
      </c>
    </row>
    <row r="312">
      <c r="A312" s="2">
        <f>IFERROR(__xludf.DUMMYFUNCTION("""COMPUTED_VALUE"""),45744.66666666667)</f>
        <v>45744.66667</v>
      </c>
      <c r="B312" s="1">
        <f>IFERROR(__xludf.DUMMYFUNCTION("""COMPUTED_VALUE"""),10863.13)</f>
        <v>10863.13</v>
      </c>
      <c r="D312" s="2">
        <f>IFERROR(__xludf.DUMMYFUNCTION("""COMPUTED_VALUE"""),45744.66666666667)</f>
        <v>45744.66667</v>
      </c>
      <c r="E312" s="1">
        <f>IFERROR(__xludf.DUMMYFUNCTION("""COMPUTED_VALUE"""),10863.13)</f>
        <v>10863.13</v>
      </c>
      <c r="G312" s="2">
        <f>IFERROR(__xludf.DUMMYFUNCTION("""COMPUTED_VALUE"""),45744.66666666667)</f>
        <v>45744.66667</v>
      </c>
      <c r="H312" s="1">
        <f>IFERROR(__xludf.DUMMYFUNCTION("""COMPUTED_VALUE"""),10623.04)</f>
        <v>10623.04</v>
      </c>
      <c r="J312" s="2">
        <f>IFERROR(__xludf.DUMMYFUNCTION("""COMPUTED_VALUE"""),45744.66666666667)</f>
        <v>45744.66667</v>
      </c>
      <c r="K312" s="1">
        <f>IFERROR(__xludf.DUMMYFUNCTION("""COMPUTED_VALUE"""),10668.21)</f>
        <v>10668.21</v>
      </c>
      <c r="M312" s="2">
        <f>IFERROR(__xludf.DUMMYFUNCTION("""COMPUTED_VALUE"""),45744.66666666667)</f>
        <v>45744.66667</v>
      </c>
      <c r="N312" s="1">
        <f>IFERROR(__xludf.DUMMYFUNCTION("""COMPUTED_VALUE"""),0.0)</f>
        <v>0</v>
      </c>
    </row>
    <row r="313">
      <c r="A313" s="2">
        <f>IFERROR(__xludf.DUMMYFUNCTION("""COMPUTED_VALUE"""),45747.66666666667)</f>
        <v>45747.66667</v>
      </c>
      <c r="B313" s="1">
        <f>IFERROR(__xludf.DUMMYFUNCTION("""COMPUTED_VALUE"""),10520.62)</f>
        <v>10520.62</v>
      </c>
      <c r="D313" s="2">
        <f>IFERROR(__xludf.DUMMYFUNCTION("""COMPUTED_VALUE"""),45747.66666666667)</f>
        <v>45747.66667</v>
      </c>
      <c r="E313" s="1">
        <f>IFERROR(__xludf.DUMMYFUNCTION("""COMPUTED_VALUE"""),10706.55)</f>
        <v>10706.55</v>
      </c>
      <c r="G313" s="2">
        <f>IFERROR(__xludf.DUMMYFUNCTION("""COMPUTED_VALUE"""),45747.66666666667)</f>
        <v>45747.66667</v>
      </c>
      <c r="H313" s="1">
        <f>IFERROR(__xludf.DUMMYFUNCTION("""COMPUTED_VALUE"""),10399.26)</f>
        <v>10399.26</v>
      </c>
      <c r="J313" s="2">
        <f>IFERROR(__xludf.DUMMYFUNCTION("""COMPUTED_VALUE"""),45747.66666666667)</f>
        <v>45747.66667</v>
      </c>
      <c r="K313" s="1">
        <f>IFERROR(__xludf.DUMMYFUNCTION("""COMPUTED_VALUE"""),10675.69)</f>
        <v>10675.69</v>
      </c>
      <c r="M313" s="2">
        <f>IFERROR(__xludf.DUMMYFUNCTION("""COMPUTED_VALUE"""),45747.66666666667)</f>
        <v>45747.66667</v>
      </c>
      <c r="N313" s="1">
        <f>IFERROR(__xludf.DUMMYFUNCTION("""COMPUTED_VALUE"""),0.0)</f>
        <v>0</v>
      </c>
    </row>
    <row r="314">
      <c r="A314" s="2">
        <f>IFERROR(__xludf.DUMMYFUNCTION("""COMPUTED_VALUE"""),45748.66666666667)</f>
        <v>45748.66667</v>
      </c>
      <c r="B314" s="1">
        <f>IFERROR(__xludf.DUMMYFUNCTION("""COMPUTED_VALUE"""),10662.74)</f>
        <v>10662.74</v>
      </c>
      <c r="D314" s="2">
        <f>IFERROR(__xludf.DUMMYFUNCTION("""COMPUTED_VALUE"""),45748.66666666667)</f>
        <v>45748.66667</v>
      </c>
      <c r="E314" s="1">
        <f>IFERROR(__xludf.DUMMYFUNCTION("""COMPUTED_VALUE"""),10765.88)</f>
        <v>10765.88</v>
      </c>
      <c r="G314" s="2">
        <f>IFERROR(__xludf.DUMMYFUNCTION("""COMPUTED_VALUE"""),45748.66666666667)</f>
        <v>45748.66667</v>
      </c>
      <c r="H314" s="1">
        <f>IFERROR(__xludf.DUMMYFUNCTION("""COMPUTED_VALUE"""),10548.37)</f>
        <v>10548.37</v>
      </c>
      <c r="J314" s="2">
        <f>IFERROR(__xludf.DUMMYFUNCTION("""COMPUTED_VALUE"""),45748.66666666667)</f>
        <v>45748.66667</v>
      </c>
      <c r="K314" s="1">
        <f>IFERROR(__xludf.DUMMYFUNCTION("""COMPUTED_VALUE"""),10748.49)</f>
        <v>10748.49</v>
      </c>
      <c r="M314" s="2">
        <f>IFERROR(__xludf.DUMMYFUNCTION("""COMPUTED_VALUE"""),45748.66666666667)</f>
        <v>45748.66667</v>
      </c>
      <c r="N314" s="1">
        <f>IFERROR(__xludf.DUMMYFUNCTION("""COMPUTED_VALUE"""),0.0)</f>
        <v>0</v>
      </c>
    </row>
    <row r="315">
      <c r="A315" s="2">
        <f>IFERROR(__xludf.DUMMYFUNCTION("""COMPUTED_VALUE"""),45749.66666666667)</f>
        <v>45749.66667</v>
      </c>
      <c r="B315" s="1">
        <f>IFERROR(__xludf.DUMMYFUNCTION("""COMPUTED_VALUE"""),10616.54)</f>
        <v>10616.54</v>
      </c>
      <c r="D315" s="2">
        <f>IFERROR(__xludf.DUMMYFUNCTION("""COMPUTED_VALUE"""),45749.66666666667)</f>
        <v>45749.66667</v>
      </c>
      <c r="E315" s="1">
        <f>IFERROR(__xludf.DUMMYFUNCTION("""COMPUTED_VALUE"""),10978.88)</f>
        <v>10978.88</v>
      </c>
      <c r="G315" s="2">
        <f>IFERROR(__xludf.DUMMYFUNCTION("""COMPUTED_VALUE"""),45749.66666666667)</f>
        <v>45749.66667</v>
      </c>
      <c r="H315" s="1">
        <f>IFERROR(__xludf.DUMMYFUNCTION("""COMPUTED_VALUE"""),10616.54)</f>
        <v>10616.54</v>
      </c>
      <c r="J315" s="2">
        <f>IFERROR(__xludf.DUMMYFUNCTION("""COMPUTED_VALUE"""),45749.66666666667)</f>
        <v>45749.66667</v>
      </c>
      <c r="K315" s="1">
        <f>IFERROR(__xludf.DUMMYFUNCTION("""COMPUTED_VALUE"""),10923.48)</f>
        <v>10923.48</v>
      </c>
      <c r="M315" s="2">
        <f>IFERROR(__xludf.DUMMYFUNCTION("""COMPUTED_VALUE"""),45749.66666666667)</f>
        <v>45749.66667</v>
      </c>
      <c r="N315" s="1">
        <f>IFERROR(__xludf.DUMMYFUNCTION("""COMPUTED_VALUE"""),0.0)</f>
        <v>0</v>
      </c>
    </row>
    <row r="316">
      <c r="A316" s="2">
        <f>IFERROR(__xludf.DUMMYFUNCTION("""COMPUTED_VALUE"""),45750.66666666667)</f>
        <v>45750.66667</v>
      </c>
      <c r="B316" s="1">
        <f>IFERROR(__xludf.DUMMYFUNCTION("""COMPUTED_VALUE"""),10536.4)</f>
        <v>10536.4</v>
      </c>
      <c r="D316" s="2">
        <f>IFERROR(__xludf.DUMMYFUNCTION("""COMPUTED_VALUE"""),45750.66666666667)</f>
        <v>45750.66667</v>
      </c>
      <c r="E316" s="1">
        <f>IFERROR(__xludf.DUMMYFUNCTION("""COMPUTED_VALUE"""),10543.54)</f>
        <v>10543.54</v>
      </c>
      <c r="G316" s="2">
        <f>IFERROR(__xludf.DUMMYFUNCTION("""COMPUTED_VALUE"""),45750.66666666667)</f>
        <v>45750.66667</v>
      </c>
      <c r="H316" s="1">
        <f>IFERROR(__xludf.DUMMYFUNCTION("""COMPUTED_VALUE"""),10287.92)</f>
        <v>10287.92</v>
      </c>
      <c r="J316" s="2">
        <f>IFERROR(__xludf.DUMMYFUNCTION("""COMPUTED_VALUE"""),45750.66666666667)</f>
        <v>45750.66667</v>
      </c>
      <c r="K316" s="1">
        <f>IFERROR(__xludf.DUMMYFUNCTION("""COMPUTED_VALUE"""),10311.21)</f>
        <v>10311.21</v>
      </c>
      <c r="M316" s="2">
        <f>IFERROR(__xludf.DUMMYFUNCTION("""COMPUTED_VALUE"""),45750.66666666667)</f>
        <v>45750.66667</v>
      </c>
      <c r="N316" s="1">
        <f>IFERROR(__xludf.DUMMYFUNCTION("""COMPUTED_VALUE"""),0.0)</f>
        <v>0</v>
      </c>
    </row>
    <row r="317">
      <c r="A317" s="2">
        <f>IFERROR(__xludf.DUMMYFUNCTION("""COMPUTED_VALUE"""),45751.66666666667)</f>
        <v>45751.66667</v>
      </c>
      <c r="B317" s="1">
        <f>IFERROR(__xludf.DUMMYFUNCTION("""COMPUTED_VALUE"""),10038.64)</f>
        <v>10038.64</v>
      </c>
      <c r="D317" s="2">
        <f>IFERROR(__xludf.DUMMYFUNCTION("""COMPUTED_VALUE"""),45751.66666666667)</f>
        <v>45751.66667</v>
      </c>
      <c r="E317" s="1">
        <f>IFERROR(__xludf.DUMMYFUNCTION("""COMPUTED_VALUE"""),10038.64)</f>
        <v>10038.64</v>
      </c>
      <c r="G317" s="2">
        <f>IFERROR(__xludf.DUMMYFUNCTION("""COMPUTED_VALUE"""),45751.66666666667)</f>
        <v>45751.66667</v>
      </c>
      <c r="H317" s="1">
        <f>IFERROR(__xludf.DUMMYFUNCTION("""COMPUTED_VALUE"""),9585.61)</f>
        <v>9585.61</v>
      </c>
      <c r="J317" s="2">
        <f>IFERROR(__xludf.DUMMYFUNCTION("""COMPUTED_VALUE"""),45751.66666666667)</f>
        <v>45751.66667</v>
      </c>
      <c r="K317" s="1">
        <f>IFERROR(__xludf.DUMMYFUNCTION("""COMPUTED_VALUE"""),9616.31)</f>
        <v>9616.31</v>
      </c>
      <c r="M317" s="2">
        <f>IFERROR(__xludf.DUMMYFUNCTION("""COMPUTED_VALUE"""),45751.66666666667)</f>
        <v>45751.66667</v>
      </c>
      <c r="N317" s="1">
        <f>IFERROR(__xludf.DUMMYFUNCTION("""COMPUTED_VALUE"""),0.0)</f>
        <v>0</v>
      </c>
    </row>
    <row r="318">
      <c r="A318" s="2">
        <f>IFERROR(__xludf.DUMMYFUNCTION("""COMPUTED_VALUE"""),45754.66666666667)</f>
        <v>45754.66667</v>
      </c>
      <c r="B318" s="1">
        <f>IFERROR(__xludf.DUMMYFUNCTION("""COMPUTED_VALUE"""),9310.22)</f>
        <v>9310.22</v>
      </c>
      <c r="D318" s="2">
        <f>IFERROR(__xludf.DUMMYFUNCTION("""COMPUTED_VALUE"""),45754.66666666667)</f>
        <v>45754.66667</v>
      </c>
      <c r="E318" s="1">
        <f>IFERROR(__xludf.DUMMYFUNCTION("""COMPUTED_VALUE"""),10027.16)</f>
        <v>10027.16</v>
      </c>
      <c r="G318" s="2">
        <f>IFERROR(__xludf.DUMMYFUNCTION("""COMPUTED_VALUE"""),45754.66666666667)</f>
        <v>45754.66667</v>
      </c>
      <c r="H318" s="1">
        <f>IFERROR(__xludf.DUMMYFUNCTION("""COMPUTED_VALUE"""),9144.98)</f>
        <v>9144.98</v>
      </c>
      <c r="J318" s="2">
        <f>IFERROR(__xludf.DUMMYFUNCTION("""COMPUTED_VALUE"""),45754.66666666667)</f>
        <v>45754.66667</v>
      </c>
      <c r="K318" s="1">
        <f>IFERROR(__xludf.DUMMYFUNCTION("""COMPUTED_VALUE"""),9647.41)</f>
        <v>9647.41</v>
      </c>
      <c r="M318" s="2">
        <f>IFERROR(__xludf.DUMMYFUNCTION("""COMPUTED_VALUE"""),45754.66666666667)</f>
        <v>45754.66667</v>
      </c>
      <c r="N318" s="1">
        <f>IFERROR(__xludf.DUMMYFUNCTION("""COMPUTED_VALUE"""),0.0)</f>
        <v>0</v>
      </c>
    </row>
    <row r="319">
      <c r="A319" s="2">
        <f>IFERROR(__xludf.DUMMYFUNCTION("""COMPUTED_VALUE"""),45755.66666666667)</f>
        <v>45755.66667</v>
      </c>
      <c r="B319" s="1">
        <f>IFERROR(__xludf.DUMMYFUNCTION("""COMPUTED_VALUE"""),9936.66)</f>
        <v>9936.66</v>
      </c>
      <c r="D319" s="2">
        <f>IFERROR(__xludf.DUMMYFUNCTION("""COMPUTED_VALUE"""),45755.66666666667)</f>
        <v>45755.66667</v>
      </c>
      <c r="E319" s="1">
        <f>IFERROR(__xludf.DUMMYFUNCTION("""COMPUTED_VALUE"""),10063.81)</f>
        <v>10063.81</v>
      </c>
      <c r="G319" s="2">
        <f>IFERROR(__xludf.DUMMYFUNCTION("""COMPUTED_VALUE"""),45755.66666666667)</f>
        <v>45755.66667</v>
      </c>
      <c r="H319" s="1">
        <f>IFERROR(__xludf.DUMMYFUNCTION("""COMPUTED_VALUE"""),9368.26)</f>
        <v>9368.26</v>
      </c>
      <c r="J319" s="2">
        <f>IFERROR(__xludf.DUMMYFUNCTION("""COMPUTED_VALUE"""),45755.66666666667)</f>
        <v>45755.66667</v>
      </c>
      <c r="K319" s="1">
        <f>IFERROR(__xludf.DUMMYFUNCTION("""COMPUTED_VALUE"""),9510.0)</f>
        <v>9510</v>
      </c>
      <c r="M319" s="2">
        <f>IFERROR(__xludf.DUMMYFUNCTION("""COMPUTED_VALUE"""),45755.66666666667)</f>
        <v>45755.66667</v>
      </c>
      <c r="N319" s="1">
        <f>IFERROR(__xludf.DUMMYFUNCTION("""COMPUTED_VALUE"""),0.0)</f>
        <v>0</v>
      </c>
    </row>
    <row r="320">
      <c r="A320" s="2">
        <f>IFERROR(__xludf.DUMMYFUNCTION("""COMPUTED_VALUE"""),45756.66666666667)</f>
        <v>45756.66667</v>
      </c>
      <c r="B320" s="1">
        <f>IFERROR(__xludf.DUMMYFUNCTION("""COMPUTED_VALUE"""),9450.94)</f>
        <v>9450.94</v>
      </c>
      <c r="D320" s="2">
        <f>IFERROR(__xludf.DUMMYFUNCTION("""COMPUTED_VALUE"""),45756.66666666667)</f>
        <v>45756.66667</v>
      </c>
      <c r="E320" s="1">
        <f>IFERROR(__xludf.DUMMYFUNCTION("""COMPUTED_VALUE"""),10546.22)</f>
        <v>10546.22</v>
      </c>
      <c r="G320" s="2">
        <f>IFERROR(__xludf.DUMMYFUNCTION("""COMPUTED_VALUE"""),45756.66666666667)</f>
        <v>45756.66667</v>
      </c>
      <c r="H320" s="1">
        <f>IFERROR(__xludf.DUMMYFUNCTION("""COMPUTED_VALUE"""),9401.47)</f>
        <v>9401.47</v>
      </c>
      <c r="J320" s="2">
        <f>IFERROR(__xludf.DUMMYFUNCTION("""COMPUTED_VALUE"""),45756.66666666667)</f>
        <v>45756.66667</v>
      </c>
      <c r="K320" s="1">
        <f>IFERROR(__xludf.DUMMYFUNCTION("""COMPUTED_VALUE"""),10485.97)</f>
        <v>10485.97</v>
      </c>
      <c r="M320" s="2">
        <f>IFERROR(__xludf.DUMMYFUNCTION("""COMPUTED_VALUE"""),45756.66666666667)</f>
        <v>45756.66667</v>
      </c>
      <c r="N320" s="1">
        <f>IFERROR(__xludf.DUMMYFUNCTION("""COMPUTED_VALUE"""),0.0)</f>
        <v>0</v>
      </c>
    </row>
    <row r="321">
      <c r="A321" s="2">
        <f>IFERROR(__xludf.DUMMYFUNCTION("""COMPUTED_VALUE"""),45757.66666666667)</f>
        <v>45757.66667</v>
      </c>
      <c r="B321" s="1">
        <f>IFERROR(__xludf.DUMMYFUNCTION("""COMPUTED_VALUE"""),10268.88)</f>
        <v>10268.88</v>
      </c>
      <c r="D321" s="2">
        <f>IFERROR(__xludf.DUMMYFUNCTION("""COMPUTED_VALUE"""),45757.66666666667)</f>
        <v>45757.66667</v>
      </c>
      <c r="E321" s="1">
        <f>IFERROR(__xludf.DUMMYFUNCTION("""COMPUTED_VALUE"""),10278.46)</f>
        <v>10278.46</v>
      </c>
      <c r="G321" s="2">
        <f>IFERROR(__xludf.DUMMYFUNCTION("""COMPUTED_VALUE"""),45757.66666666667)</f>
        <v>45757.66667</v>
      </c>
      <c r="H321" s="1">
        <f>IFERROR(__xludf.DUMMYFUNCTION("""COMPUTED_VALUE"""),9836.66)</f>
        <v>9836.66</v>
      </c>
      <c r="J321" s="2">
        <f>IFERROR(__xludf.DUMMYFUNCTION("""COMPUTED_VALUE"""),45757.66666666667)</f>
        <v>45757.66667</v>
      </c>
      <c r="K321" s="1">
        <f>IFERROR(__xludf.DUMMYFUNCTION("""COMPUTED_VALUE"""),10129.34)</f>
        <v>10129.34</v>
      </c>
      <c r="M321" s="2">
        <f>IFERROR(__xludf.DUMMYFUNCTION("""COMPUTED_VALUE"""),45757.66666666667)</f>
        <v>45757.66667</v>
      </c>
      <c r="N321" s="1">
        <f>IFERROR(__xludf.DUMMYFUNCTION("""COMPUTED_VALUE"""),0.0)</f>
        <v>0</v>
      </c>
    </row>
    <row r="322">
      <c r="A322" s="2">
        <f>IFERROR(__xludf.DUMMYFUNCTION("""COMPUTED_VALUE"""),45758.66666666667)</f>
        <v>45758.66667</v>
      </c>
      <c r="B322" s="1">
        <f>IFERROR(__xludf.DUMMYFUNCTION("""COMPUTED_VALUE"""),10103.16)</f>
        <v>10103.16</v>
      </c>
      <c r="D322" s="2">
        <f>IFERROR(__xludf.DUMMYFUNCTION("""COMPUTED_VALUE"""),45758.66666666667)</f>
        <v>45758.66667</v>
      </c>
      <c r="E322" s="1">
        <f>IFERROR(__xludf.DUMMYFUNCTION("""COMPUTED_VALUE"""),10307.65)</f>
        <v>10307.65</v>
      </c>
      <c r="G322" s="2">
        <f>IFERROR(__xludf.DUMMYFUNCTION("""COMPUTED_VALUE"""),45758.66666666667)</f>
        <v>45758.66667</v>
      </c>
      <c r="H322" s="1">
        <f>IFERROR(__xludf.DUMMYFUNCTION("""COMPUTED_VALUE"""),9979.54)</f>
        <v>9979.54</v>
      </c>
      <c r="J322" s="2">
        <f>IFERROR(__xludf.DUMMYFUNCTION("""COMPUTED_VALUE"""),45758.66666666667)</f>
        <v>45758.66667</v>
      </c>
      <c r="K322" s="1">
        <f>IFERROR(__xludf.DUMMYFUNCTION("""COMPUTED_VALUE"""),10281.33)</f>
        <v>10281.33</v>
      </c>
      <c r="M322" s="2">
        <f>IFERROR(__xludf.DUMMYFUNCTION("""COMPUTED_VALUE"""),45758.66666666667)</f>
        <v>45758.66667</v>
      </c>
      <c r="N322" s="1">
        <f>IFERROR(__xludf.DUMMYFUNCTION("""COMPUTED_VALUE"""),0.0)</f>
        <v>0</v>
      </c>
    </row>
    <row r="323">
      <c r="A323" s="2">
        <f>IFERROR(__xludf.DUMMYFUNCTION("""COMPUTED_VALUE"""),45761.66666666667)</f>
        <v>45761.66667</v>
      </c>
      <c r="B323" s="1">
        <f>IFERROR(__xludf.DUMMYFUNCTION("""COMPUTED_VALUE"""),10473.57)</f>
        <v>10473.57</v>
      </c>
      <c r="D323" s="2">
        <f>IFERROR(__xludf.DUMMYFUNCTION("""COMPUTED_VALUE"""),45761.66666666667)</f>
        <v>45761.66667</v>
      </c>
      <c r="E323" s="1">
        <f>IFERROR(__xludf.DUMMYFUNCTION("""COMPUTED_VALUE"""),10498.52)</f>
        <v>10498.52</v>
      </c>
      <c r="G323" s="2">
        <f>IFERROR(__xludf.DUMMYFUNCTION("""COMPUTED_VALUE"""),45761.66666666667)</f>
        <v>45761.66667</v>
      </c>
      <c r="H323" s="1">
        <f>IFERROR(__xludf.DUMMYFUNCTION("""COMPUTED_VALUE"""),10256.37)</f>
        <v>10256.37</v>
      </c>
      <c r="J323" s="2">
        <f>IFERROR(__xludf.DUMMYFUNCTION("""COMPUTED_VALUE"""),45761.66666666667)</f>
        <v>45761.66667</v>
      </c>
      <c r="K323" s="1">
        <f>IFERROR(__xludf.DUMMYFUNCTION("""COMPUTED_VALUE"""),10372.57)</f>
        <v>10372.57</v>
      </c>
      <c r="M323" s="2">
        <f>IFERROR(__xludf.DUMMYFUNCTION("""COMPUTED_VALUE"""),45761.66666666667)</f>
        <v>45761.66667</v>
      </c>
      <c r="N323" s="1">
        <f>IFERROR(__xludf.DUMMYFUNCTION("""COMPUTED_VALUE"""),0.0)</f>
        <v>0</v>
      </c>
    </row>
    <row r="324">
      <c r="A324" s="2">
        <f>IFERROR(__xludf.DUMMYFUNCTION("""COMPUTED_VALUE"""),45762.66666666667)</f>
        <v>45762.66667</v>
      </c>
      <c r="B324" s="1">
        <f>IFERROR(__xludf.DUMMYFUNCTION("""COMPUTED_VALUE"""),10395.87)</f>
        <v>10395.87</v>
      </c>
      <c r="D324" s="2">
        <f>IFERROR(__xludf.DUMMYFUNCTION("""COMPUTED_VALUE"""),45762.66666666667)</f>
        <v>45762.66667</v>
      </c>
      <c r="E324" s="1">
        <f>IFERROR(__xludf.DUMMYFUNCTION("""COMPUTED_VALUE"""),10511.54)</f>
        <v>10511.54</v>
      </c>
      <c r="G324" s="2">
        <f>IFERROR(__xludf.DUMMYFUNCTION("""COMPUTED_VALUE"""),45762.66666666667)</f>
        <v>45762.66667</v>
      </c>
      <c r="H324" s="1">
        <f>IFERROR(__xludf.DUMMYFUNCTION("""COMPUTED_VALUE"""),10395.78)</f>
        <v>10395.78</v>
      </c>
      <c r="J324" s="2">
        <f>IFERROR(__xludf.DUMMYFUNCTION("""COMPUTED_VALUE"""),45762.66666666667)</f>
        <v>45762.66667</v>
      </c>
      <c r="K324" s="1">
        <f>IFERROR(__xludf.DUMMYFUNCTION("""COMPUTED_VALUE"""),10441.68)</f>
        <v>10441.68</v>
      </c>
      <c r="M324" s="2">
        <f>IFERROR(__xludf.DUMMYFUNCTION("""COMPUTED_VALUE"""),45762.66666666667)</f>
        <v>45762.66667</v>
      </c>
      <c r="N324" s="1">
        <f>IFERROR(__xludf.DUMMYFUNCTION("""COMPUTED_VALUE"""),0.0)</f>
        <v>0</v>
      </c>
    </row>
    <row r="325">
      <c r="A325" s="2">
        <f>IFERROR(__xludf.DUMMYFUNCTION("""COMPUTED_VALUE"""),45763.66666666667)</f>
        <v>45763.66667</v>
      </c>
      <c r="B325" s="1">
        <f>IFERROR(__xludf.DUMMYFUNCTION("""COMPUTED_VALUE"""),10332.57)</f>
        <v>10332.57</v>
      </c>
      <c r="D325" s="2">
        <f>IFERROR(__xludf.DUMMYFUNCTION("""COMPUTED_VALUE"""),45763.66666666667)</f>
        <v>45763.66667</v>
      </c>
      <c r="E325" s="1">
        <f>IFERROR(__xludf.DUMMYFUNCTION("""COMPUTED_VALUE"""),10429.18)</f>
        <v>10429.18</v>
      </c>
      <c r="G325" s="2">
        <f>IFERROR(__xludf.DUMMYFUNCTION("""COMPUTED_VALUE"""),45763.66666666667)</f>
        <v>45763.66667</v>
      </c>
      <c r="H325" s="1">
        <f>IFERROR(__xludf.DUMMYFUNCTION("""COMPUTED_VALUE"""),10143.17)</f>
        <v>10143.17</v>
      </c>
      <c r="J325" s="2">
        <f>IFERROR(__xludf.DUMMYFUNCTION("""COMPUTED_VALUE"""),45763.66666666667)</f>
        <v>45763.66667</v>
      </c>
      <c r="K325" s="1">
        <f>IFERROR(__xludf.DUMMYFUNCTION("""COMPUTED_VALUE"""),10261.89)</f>
        <v>10261.89</v>
      </c>
      <c r="M325" s="2">
        <f>IFERROR(__xludf.DUMMYFUNCTION("""COMPUTED_VALUE"""),45763.66666666667)</f>
        <v>45763.66667</v>
      </c>
      <c r="N325" s="1">
        <f>IFERROR(__xludf.DUMMYFUNCTION("""COMPUTED_VALUE"""),0.0)</f>
        <v>0</v>
      </c>
    </row>
    <row r="326">
      <c r="A326" s="2">
        <f>IFERROR(__xludf.DUMMYFUNCTION("""COMPUTED_VALUE"""),45764.66666666667)</f>
        <v>45764.66667</v>
      </c>
      <c r="B326" s="1">
        <f>IFERROR(__xludf.DUMMYFUNCTION("""COMPUTED_VALUE"""),10312.0)</f>
        <v>10312</v>
      </c>
      <c r="D326" s="2">
        <f>IFERROR(__xludf.DUMMYFUNCTION("""COMPUTED_VALUE"""),45764.66666666667)</f>
        <v>45764.66667</v>
      </c>
      <c r="E326" s="1">
        <f>IFERROR(__xludf.DUMMYFUNCTION("""COMPUTED_VALUE"""),10381.98)</f>
        <v>10381.98</v>
      </c>
      <c r="G326" s="2">
        <f>IFERROR(__xludf.DUMMYFUNCTION("""COMPUTED_VALUE"""),45764.66666666667)</f>
        <v>45764.66667</v>
      </c>
      <c r="H326" s="1">
        <f>IFERROR(__xludf.DUMMYFUNCTION("""COMPUTED_VALUE"""),10235.13)</f>
        <v>10235.13</v>
      </c>
      <c r="J326" s="2">
        <f>IFERROR(__xludf.DUMMYFUNCTION("""COMPUTED_VALUE"""),45764.66666666667)</f>
        <v>45764.66667</v>
      </c>
      <c r="K326" s="1">
        <f>IFERROR(__xludf.DUMMYFUNCTION("""COMPUTED_VALUE"""),10308.67)</f>
        <v>10308.67</v>
      </c>
      <c r="M326" s="2">
        <f>IFERROR(__xludf.DUMMYFUNCTION("""COMPUTED_VALUE"""),45764.66666666667)</f>
        <v>45764.66667</v>
      </c>
      <c r="N326" s="1">
        <f>IFERROR(__xludf.DUMMYFUNCTION("""COMPUTED_VALUE"""),0.0)</f>
        <v>0</v>
      </c>
    </row>
    <row r="327">
      <c r="A327" s="2">
        <f>IFERROR(__xludf.DUMMYFUNCTION("""COMPUTED_VALUE"""),45768.66666666667)</f>
        <v>45768.66667</v>
      </c>
      <c r="B327" s="1">
        <f>IFERROR(__xludf.DUMMYFUNCTION("""COMPUTED_VALUE"""),10210.39)</f>
        <v>10210.39</v>
      </c>
      <c r="D327" s="2">
        <f>IFERROR(__xludf.DUMMYFUNCTION("""COMPUTED_VALUE"""),45768.66666666667)</f>
        <v>45768.66667</v>
      </c>
      <c r="E327" s="1">
        <f>IFERROR(__xludf.DUMMYFUNCTION("""COMPUTED_VALUE"""),10227.64)</f>
        <v>10227.64</v>
      </c>
      <c r="G327" s="2">
        <f>IFERROR(__xludf.DUMMYFUNCTION("""COMPUTED_VALUE"""),45768.66666666667)</f>
        <v>45768.66667</v>
      </c>
      <c r="H327" s="1">
        <f>IFERROR(__xludf.DUMMYFUNCTION("""COMPUTED_VALUE"""),9902.14)</f>
        <v>9902.14</v>
      </c>
      <c r="J327" s="2">
        <f>IFERROR(__xludf.DUMMYFUNCTION("""COMPUTED_VALUE"""),45768.66666666667)</f>
        <v>45768.66667</v>
      </c>
      <c r="K327" s="1">
        <f>IFERROR(__xludf.DUMMYFUNCTION("""COMPUTED_VALUE"""),10018.03)</f>
        <v>10018.03</v>
      </c>
      <c r="M327" s="2">
        <f>IFERROR(__xludf.DUMMYFUNCTION("""COMPUTED_VALUE"""),45768.66666666667)</f>
        <v>45768.66667</v>
      </c>
      <c r="N327" s="1">
        <f>IFERROR(__xludf.DUMMYFUNCTION("""COMPUTED_VALUE"""),0.0)</f>
        <v>0</v>
      </c>
    </row>
    <row r="328">
      <c r="A328" s="2">
        <f>IFERROR(__xludf.DUMMYFUNCTION("""COMPUTED_VALUE"""),45769.66666666667)</f>
        <v>45769.66667</v>
      </c>
      <c r="B328" s="1">
        <f>IFERROR(__xludf.DUMMYFUNCTION("""COMPUTED_VALUE"""),10139.49)</f>
        <v>10139.49</v>
      </c>
      <c r="D328" s="2">
        <f>IFERROR(__xludf.DUMMYFUNCTION("""COMPUTED_VALUE"""),45769.66666666667)</f>
        <v>45769.66667</v>
      </c>
      <c r="E328" s="1">
        <f>IFERROR(__xludf.DUMMYFUNCTION("""COMPUTED_VALUE"""),10354.36)</f>
        <v>10354.36</v>
      </c>
      <c r="G328" s="2">
        <f>IFERROR(__xludf.DUMMYFUNCTION("""COMPUTED_VALUE"""),45769.66666666667)</f>
        <v>45769.66667</v>
      </c>
      <c r="H328" s="1">
        <f>IFERROR(__xludf.DUMMYFUNCTION("""COMPUTED_VALUE"""),10117.05)</f>
        <v>10117.05</v>
      </c>
      <c r="J328" s="2">
        <f>IFERROR(__xludf.DUMMYFUNCTION("""COMPUTED_VALUE"""),45769.66666666667)</f>
        <v>45769.66667</v>
      </c>
      <c r="K328" s="1">
        <f>IFERROR(__xludf.DUMMYFUNCTION("""COMPUTED_VALUE"""),10297.8)</f>
        <v>10297.8</v>
      </c>
      <c r="M328" s="2">
        <f>IFERROR(__xludf.DUMMYFUNCTION("""COMPUTED_VALUE"""),45769.66666666667)</f>
        <v>45769.66667</v>
      </c>
      <c r="N328" s="1">
        <f>IFERROR(__xludf.DUMMYFUNCTION("""COMPUTED_VALUE"""),0.0)</f>
        <v>0</v>
      </c>
    </row>
    <row r="329">
      <c r="A329" s="2">
        <f>IFERROR(__xludf.DUMMYFUNCTION("""COMPUTED_VALUE"""),45770.66666666667)</f>
        <v>45770.66667</v>
      </c>
      <c r="B329" s="1">
        <f>IFERROR(__xludf.DUMMYFUNCTION("""COMPUTED_VALUE"""),10567.31)</f>
        <v>10567.31</v>
      </c>
      <c r="D329" s="2">
        <f>IFERROR(__xludf.DUMMYFUNCTION("""COMPUTED_VALUE"""),45770.66666666667)</f>
        <v>45770.66667</v>
      </c>
      <c r="E329" s="1">
        <f>IFERROR(__xludf.DUMMYFUNCTION("""COMPUTED_VALUE"""),10793.28)</f>
        <v>10793.28</v>
      </c>
      <c r="G329" s="2">
        <f>IFERROR(__xludf.DUMMYFUNCTION("""COMPUTED_VALUE"""),45770.66666666667)</f>
        <v>45770.66667</v>
      </c>
      <c r="H329" s="1">
        <f>IFERROR(__xludf.DUMMYFUNCTION("""COMPUTED_VALUE"""),10492.93)</f>
        <v>10492.93</v>
      </c>
      <c r="J329" s="2">
        <f>IFERROR(__xludf.DUMMYFUNCTION("""COMPUTED_VALUE"""),45770.66666666667)</f>
        <v>45770.66667</v>
      </c>
      <c r="K329" s="1">
        <f>IFERROR(__xludf.DUMMYFUNCTION("""COMPUTED_VALUE"""),10531.33)</f>
        <v>10531.33</v>
      </c>
      <c r="M329" s="2">
        <f>IFERROR(__xludf.DUMMYFUNCTION("""COMPUTED_VALUE"""),45770.66666666667)</f>
        <v>45770.66667</v>
      </c>
      <c r="N329" s="1">
        <f>IFERROR(__xludf.DUMMYFUNCTION("""COMPUTED_VALUE"""),0.0)</f>
        <v>0</v>
      </c>
    </row>
    <row r="330">
      <c r="A330" s="2">
        <f>IFERROR(__xludf.DUMMYFUNCTION("""COMPUTED_VALUE"""),45771.66666666667)</f>
        <v>45771.66667</v>
      </c>
      <c r="B330" s="1">
        <f>IFERROR(__xludf.DUMMYFUNCTION("""COMPUTED_VALUE"""),10574.37)</f>
        <v>10574.37</v>
      </c>
      <c r="D330" s="2">
        <f>IFERROR(__xludf.DUMMYFUNCTION("""COMPUTED_VALUE"""),45771.66666666667)</f>
        <v>45771.66667</v>
      </c>
      <c r="E330" s="1">
        <f>IFERROR(__xludf.DUMMYFUNCTION("""COMPUTED_VALUE"""),10879.4)</f>
        <v>10879.4</v>
      </c>
      <c r="G330" s="2">
        <f>IFERROR(__xludf.DUMMYFUNCTION("""COMPUTED_VALUE"""),45771.66666666667)</f>
        <v>45771.66667</v>
      </c>
      <c r="H330" s="1">
        <f>IFERROR(__xludf.DUMMYFUNCTION("""COMPUTED_VALUE"""),10568.64)</f>
        <v>10568.64</v>
      </c>
      <c r="J330" s="2">
        <f>IFERROR(__xludf.DUMMYFUNCTION("""COMPUTED_VALUE"""),45771.66666666667)</f>
        <v>45771.66667</v>
      </c>
      <c r="K330" s="1">
        <f>IFERROR(__xludf.DUMMYFUNCTION("""COMPUTED_VALUE"""),10865.06)</f>
        <v>10865.06</v>
      </c>
      <c r="M330" s="2">
        <f>IFERROR(__xludf.DUMMYFUNCTION("""COMPUTED_VALUE"""),45771.66666666667)</f>
        <v>45771.66667</v>
      </c>
      <c r="N330" s="1">
        <f>IFERROR(__xludf.DUMMYFUNCTION("""COMPUTED_VALUE"""),0.0)</f>
        <v>0</v>
      </c>
    </row>
    <row r="331">
      <c r="A331" s="2">
        <f>IFERROR(__xludf.DUMMYFUNCTION("""COMPUTED_VALUE"""),45772.66666666667)</f>
        <v>45772.66667</v>
      </c>
      <c r="B331" s="1">
        <f>IFERROR(__xludf.DUMMYFUNCTION("""COMPUTED_VALUE"""),10837.09)</f>
        <v>10837.09</v>
      </c>
      <c r="D331" s="2">
        <f>IFERROR(__xludf.DUMMYFUNCTION("""COMPUTED_VALUE"""),45772.66666666667)</f>
        <v>45772.66667</v>
      </c>
      <c r="E331" s="1">
        <f>IFERROR(__xludf.DUMMYFUNCTION("""COMPUTED_VALUE"""),10945.67)</f>
        <v>10945.67</v>
      </c>
      <c r="G331" s="2">
        <f>IFERROR(__xludf.DUMMYFUNCTION("""COMPUTED_VALUE"""),45772.66666666667)</f>
        <v>45772.66667</v>
      </c>
      <c r="H331" s="1">
        <f>IFERROR(__xludf.DUMMYFUNCTION("""COMPUTED_VALUE"""),10805.09)</f>
        <v>10805.09</v>
      </c>
      <c r="J331" s="2">
        <f>IFERROR(__xludf.DUMMYFUNCTION("""COMPUTED_VALUE"""),45772.66666666667)</f>
        <v>45772.66667</v>
      </c>
      <c r="K331" s="1">
        <f>IFERROR(__xludf.DUMMYFUNCTION("""COMPUTED_VALUE"""),10941.28)</f>
        <v>10941.28</v>
      </c>
      <c r="M331" s="2">
        <f>IFERROR(__xludf.DUMMYFUNCTION("""COMPUTED_VALUE"""),45772.66666666667)</f>
        <v>45772.66667</v>
      </c>
      <c r="N331" s="1">
        <f>IFERROR(__xludf.DUMMYFUNCTION("""COMPUTED_VALUE"""),0.0)</f>
        <v>0</v>
      </c>
    </row>
    <row r="332">
      <c r="A332" s="2">
        <f>IFERROR(__xludf.DUMMYFUNCTION("""COMPUTED_VALUE"""),45775.66666666667)</f>
        <v>45775.66667</v>
      </c>
      <c r="B332" s="1">
        <f>IFERROR(__xludf.DUMMYFUNCTION("""COMPUTED_VALUE"""),10964.9)</f>
        <v>10964.9</v>
      </c>
      <c r="D332" s="2">
        <f>IFERROR(__xludf.DUMMYFUNCTION("""COMPUTED_VALUE"""),45775.66666666667)</f>
        <v>45775.66667</v>
      </c>
      <c r="E332" s="1">
        <f>IFERROR(__xludf.DUMMYFUNCTION("""COMPUTED_VALUE"""),11022.53)</f>
        <v>11022.53</v>
      </c>
      <c r="G332" s="2">
        <f>IFERROR(__xludf.DUMMYFUNCTION("""COMPUTED_VALUE"""),45775.66666666667)</f>
        <v>45775.66667</v>
      </c>
      <c r="H332" s="1">
        <f>IFERROR(__xludf.DUMMYFUNCTION("""COMPUTED_VALUE"""),10835.83)</f>
        <v>10835.83</v>
      </c>
      <c r="J332" s="2">
        <f>IFERROR(__xludf.DUMMYFUNCTION("""COMPUTED_VALUE"""),45775.66666666667)</f>
        <v>45775.66667</v>
      </c>
      <c r="K332" s="1">
        <f>IFERROR(__xludf.DUMMYFUNCTION("""COMPUTED_VALUE"""),10964.05)</f>
        <v>10964.05</v>
      </c>
      <c r="M332" s="2">
        <f>IFERROR(__xludf.DUMMYFUNCTION("""COMPUTED_VALUE"""),45775.66666666667)</f>
        <v>45775.66667</v>
      </c>
      <c r="N332" s="1">
        <f>IFERROR(__xludf.DUMMYFUNCTION("""COMPUTED_VALUE"""),0.0)</f>
        <v>0</v>
      </c>
    </row>
    <row r="333">
      <c r="A333" s="2">
        <f>IFERROR(__xludf.DUMMYFUNCTION("""COMPUTED_VALUE"""),45776.66666666667)</f>
        <v>45776.66667</v>
      </c>
      <c r="B333" s="1">
        <f>IFERROR(__xludf.DUMMYFUNCTION("""COMPUTED_VALUE"""),10951.56)</f>
        <v>10951.56</v>
      </c>
      <c r="D333" s="2">
        <f>IFERROR(__xludf.DUMMYFUNCTION("""COMPUTED_VALUE"""),45776.66666666667)</f>
        <v>45776.66667</v>
      </c>
      <c r="E333" s="1">
        <f>IFERROR(__xludf.DUMMYFUNCTION("""COMPUTED_VALUE"""),11078.51)</f>
        <v>11078.51</v>
      </c>
      <c r="G333" s="2">
        <f>IFERROR(__xludf.DUMMYFUNCTION("""COMPUTED_VALUE"""),45776.66666666667)</f>
        <v>45776.66667</v>
      </c>
      <c r="H333" s="1">
        <f>IFERROR(__xludf.DUMMYFUNCTION("""COMPUTED_VALUE"""),10926.05)</f>
        <v>10926.05</v>
      </c>
      <c r="J333" s="2">
        <f>IFERROR(__xludf.DUMMYFUNCTION("""COMPUTED_VALUE"""),45776.66666666667)</f>
        <v>45776.66667</v>
      </c>
      <c r="K333" s="1">
        <f>IFERROR(__xludf.DUMMYFUNCTION("""COMPUTED_VALUE"""),11059.82)</f>
        <v>11059.82</v>
      </c>
      <c r="M333" s="2">
        <f>IFERROR(__xludf.DUMMYFUNCTION("""COMPUTED_VALUE"""),45776.66666666667)</f>
        <v>45776.66667</v>
      </c>
      <c r="N333" s="1">
        <f>IFERROR(__xludf.DUMMYFUNCTION("""COMPUTED_VALUE"""),0.0)</f>
        <v>0</v>
      </c>
    </row>
    <row r="334">
      <c r="A334" s="2">
        <f>IFERROR(__xludf.DUMMYFUNCTION("""COMPUTED_VALUE"""),45777.66666666667)</f>
        <v>45777.66667</v>
      </c>
      <c r="B334" s="1">
        <f>IFERROR(__xludf.DUMMYFUNCTION("""COMPUTED_VALUE"""),10859.05)</f>
        <v>10859.05</v>
      </c>
      <c r="D334" s="2">
        <f>IFERROR(__xludf.DUMMYFUNCTION("""COMPUTED_VALUE"""),45777.66666666667)</f>
        <v>45777.66667</v>
      </c>
      <c r="E334" s="1">
        <f>IFERROR(__xludf.DUMMYFUNCTION("""COMPUTED_VALUE"""),11084.31)</f>
        <v>11084.31</v>
      </c>
      <c r="G334" s="2">
        <f>IFERROR(__xludf.DUMMYFUNCTION("""COMPUTED_VALUE"""),45777.66666666667)</f>
        <v>45777.66667</v>
      </c>
      <c r="H334" s="1">
        <f>IFERROR(__xludf.DUMMYFUNCTION("""COMPUTED_VALUE"""),10772.08)</f>
        <v>10772.08</v>
      </c>
      <c r="J334" s="2">
        <f>IFERROR(__xludf.DUMMYFUNCTION("""COMPUTED_VALUE"""),45777.66666666667)</f>
        <v>45777.66667</v>
      </c>
      <c r="K334" s="1">
        <f>IFERROR(__xludf.DUMMYFUNCTION("""COMPUTED_VALUE"""),11066.7)</f>
        <v>11066.7</v>
      </c>
      <c r="M334" s="2">
        <f>IFERROR(__xludf.DUMMYFUNCTION("""COMPUTED_VALUE"""),45777.66666666667)</f>
        <v>45777.66667</v>
      </c>
      <c r="N334" s="1">
        <f>IFERROR(__xludf.DUMMYFUNCTION("""COMPUTED_VALUE"""),0.0)</f>
        <v>0</v>
      </c>
    </row>
    <row r="335">
      <c r="A335" s="2">
        <f>IFERROR(__xludf.DUMMYFUNCTION("""COMPUTED_VALUE"""),45778.66666666667)</f>
        <v>45778.66667</v>
      </c>
      <c r="B335" s="1">
        <f>IFERROR(__xludf.DUMMYFUNCTION("""COMPUTED_VALUE"""),11180.46)</f>
        <v>11180.46</v>
      </c>
      <c r="D335" s="2">
        <f>IFERROR(__xludf.DUMMYFUNCTION("""COMPUTED_VALUE"""),45778.66666666667)</f>
        <v>45778.66667</v>
      </c>
      <c r="E335" s="1">
        <f>IFERROR(__xludf.DUMMYFUNCTION("""COMPUTED_VALUE"""),11267.45)</f>
        <v>11267.45</v>
      </c>
      <c r="G335" s="2">
        <f>IFERROR(__xludf.DUMMYFUNCTION("""COMPUTED_VALUE"""),45778.66666666667)</f>
        <v>45778.66667</v>
      </c>
      <c r="H335" s="1">
        <f>IFERROR(__xludf.DUMMYFUNCTION("""COMPUTED_VALUE"""),11097.66)</f>
        <v>11097.66</v>
      </c>
      <c r="J335" s="2">
        <f>IFERROR(__xludf.DUMMYFUNCTION("""COMPUTED_VALUE"""),45778.66666666667)</f>
        <v>45778.66667</v>
      </c>
      <c r="K335" s="1">
        <f>IFERROR(__xludf.DUMMYFUNCTION("""COMPUTED_VALUE"""),11143.38)</f>
        <v>11143.38</v>
      </c>
      <c r="M335" s="2">
        <f>IFERROR(__xludf.DUMMYFUNCTION("""COMPUTED_VALUE"""),45778.66666666667)</f>
        <v>45778.66667</v>
      </c>
      <c r="N335" s="1">
        <f>IFERROR(__xludf.DUMMYFUNCTION("""COMPUTED_VALUE"""),0.0)</f>
        <v>0</v>
      </c>
    </row>
    <row r="336">
      <c r="A336" s="2">
        <f>IFERROR(__xludf.DUMMYFUNCTION("""COMPUTED_VALUE"""),45779.66666666667)</f>
        <v>45779.66667</v>
      </c>
      <c r="B336" s="1">
        <f>IFERROR(__xludf.DUMMYFUNCTION("""COMPUTED_VALUE"""),11243.35)</f>
        <v>11243.35</v>
      </c>
      <c r="D336" s="2">
        <f>IFERROR(__xludf.DUMMYFUNCTION("""COMPUTED_VALUE"""),45779.66666666667)</f>
        <v>45779.66667</v>
      </c>
      <c r="E336" s="1">
        <f>IFERROR(__xludf.DUMMYFUNCTION("""COMPUTED_VALUE"""),11390.71)</f>
        <v>11390.71</v>
      </c>
      <c r="G336" s="2">
        <f>IFERROR(__xludf.DUMMYFUNCTION("""COMPUTED_VALUE"""),45779.66666666667)</f>
        <v>45779.66667</v>
      </c>
      <c r="H336" s="1">
        <f>IFERROR(__xludf.DUMMYFUNCTION("""COMPUTED_VALUE"""),11240.11)</f>
        <v>11240.11</v>
      </c>
      <c r="J336" s="2">
        <f>IFERROR(__xludf.DUMMYFUNCTION("""COMPUTED_VALUE"""),45779.66666666667)</f>
        <v>45779.66667</v>
      </c>
      <c r="K336" s="1">
        <f>IFERROR(__xludf.DUMMYFUNCTION("""COMPUTED_VALUE"""),11358.92)</f>
        <v>11358.92</v>
      </c>
      <c r="M336" s="2">
        <f>IFERROR(__xludf.DUMMYFUNCTION("""COMPUTED_VALUE"""),45779.66666666667)</f>
        <v>45779.66667</v>
      </c>
      <c r="N336" s="1">
        <f>IFERROR(__xludf.DUMMYFUNCTION("""COMPUTED_VALUE"""),0.0)</f>
        <v>0</v>
      </c>
    </row>
    <row r="337">
      <c r="A337" s="2">
        <f>IFERROR(__xludf.DUMMYFUNCTION("""COMPUTED_VALUE"""),45782.66666666667)</f>
        <v>45782.66667</v>
      </c>
      <c r="B337" s="1">
        <f>IFERROR(__xludf.DUMMYFUNCTION("""COMPUTED_VALUE"""),11288.53)</f>
        <v>11288.53</v>
      </c>
      <c r="D337" s="2">
        <f>IFERROR(__xludf.DUMMYFUNCTION("""COMPUTED_VALUE"""),45782.66666666667)</f>
        <v>45782.66667</v>
      </c>
      <c r="E337" s="1">
        <f>IFERROR(__xludf.DUMMYFUNCTION("""COMPUTED_VALUE"""),11428.87)</f>
        <v>11428.87</v>
      </c>
      <c r="G337" s="2">
        <f>IFERROR(__xludf.DUMMYFUNCTION("""COMPUTED_VALUE"""),45782.66666666667)</f>
        <v>45782.66667</v>
      </c>
      <c r="H337" s="1">
        <f>IFERROR(__xludf.DUMMYFUNCTION("""COMPUTED_VALUE"""),11270.02)</f>
        <v>11270.02</v>
      </c>
      <c r="J337" s="2">
        <f>IFERROR(__xludf.DUMMYFUNCTION("""COMPUTED_VALUE"""),45782.66666666667)</f>
        <v>45782.66667</v>
      </c>
      <c r="K337" s="1">
        <f>IFERROR(__xludf.DUMMYFUNCTION("""COMPUTED_VALUE"""),11347.53)</f>
        <v>11347.53</v>
      </c>
      <c r="M337" s="2">
        <f>IFERROR(__xludf.DUMMYFUNCTION("""COMPUTED_VALUE"""),45782.66666666667)</f>
        <v>45782.66667</v>
      </c>
      <c r="N337" s="1">
        <f>IFERROR(__xludf.DUMMYFUNCTION("""COMPUTED_VALUE"""),0.0)</f>
        <v>0</v>
      </c>
    </row>
    <row r="338">
      <c r="A338" s="2">
        <f>IFERROR(__xludf.DUMMYFUNCTION("""COMPUTED_VALUE"""),45783.66666666667)</f>
        <v>45783.66667</v>
      </c>
      <c r="B338" s="1">
        <f>IFERROR(__xludf.DUMMYFUNCTION("""COMPUTED_VALUE"""),11175.37)</f>
        <v>11175.37</v>
      </c>
      <c r="D338" s="2">
        <f>IFERROR(__xludf.DUMMYFUNCTION("""COMPUTED_VALUE"""),45783.66666666667)</f>
        <v>45783.66667</v>
      </c>
      <c r="E338" s="1">
        <f>IFERROR(__xludf.DUMMYFUNCTION("""COMPUTED_VALUE"""),11278.71)</f>
        <v>11278.71</v>
      </c>
      <c r="G338" s="2">
        <f>IFERROR(__xludf.DUMMYFUNCTION("""COMPUTED_VALUE"""),45783.66666666667)</f>
        <v>45783.66667</v>
      </c>
      <c r="H338" s="1">
        <f>IFERROR(__xludf.DUMMYFUNCTION("""COMPUTED_VALUE"""),11125.17)</f>
        <v>11125.17</v>
      </c>
      <c r="J338" s="2">
        <f>IFERROR(__xludf.DUMMYFUNCTION("""COMPUTED_VALUE"""),45783.66666666667)</f>
        <v>45783.66667</v>
      </c>
      <c r="K338" s="1">
        <f>IFERROR(__xludf.DUMMYFUNCTION("""COMPUTED_VALUE"""),11203.83)</f>
        <v>11203.83</v>
      </c>
      <c r="M338" s="2">
        <f>IFERROR(__xludf.DUMMYFUNCTION("""COMPUTED_VALUE"""),45783.66666666667)</f>
        <v>45783.66667</v>
      </c>
      <c r="N338" s="1">
        <f>IFERROR(__xludf.DUMMYFUNCTION("""COMPUTED_VALUE"""),0.0)</f>
        <v>0</v>
      </c>
    </row>
    <row r="339">
      <c r="A339" s="2">
        <f>IFERROR(__xludf.DUMMYFUNCTION("""COMPUTED_VALUE"""),45784.66666666667)</f>
        <v>45784.66667</v>
      </c>
      <c r="B339" s="1">
        <f>IFERROR(__xludf.DUMMYFUNCTION("""COMPUTED_VALUE"""),11185.81)</f>
        <v>11185.81</v>
      </c>
      <c r="D339" s="2">
        <f>IFERROR(__xludf.DUMMYFUNCTION("""COMPUTED_VALUE"""),45784.66666666667)</f>
        <v>45784.66667</v>
      </c>
      <c r="E339" s="1">
        <f>IFERROR(__xludf.DUMMYFUNCTION("""COMPUTED_VALUE"""),11304.09)</f>
        <v>11304.09</v>
      </c>
      <c r="G339" s="2">
        <f>IFERROR(__xludf.DUMMYFUNCTION("""COMPUTED_VALUE"""),45784.66666666667)</f>
        <v>45784.66667</v>
      </c>
      <c r="H339" s="1">
        <f>IFERROR(__xludf.DUMMYFUNCTION("""COMPUTED_VALUE"""),11165.9)</f>
        <v>11165.9</v>
      </c>
      <c r="J339" s="2">
        <f>IFERROR(__xludf.DUMMYFUNCTION("""COMPUTED_VALUE"""),45784.66666666667)</f>
        <v>45784.66667</v>
      </c>
      <c r="K339" s="1">
        <f>IFERROR(__xludf.DUMMYFUNCTION("""COMPUTED_VALUE"""),11267.66)</f>
        <v>11267.66</v>
      </c>
      <c r="M339" s="2">
        <f>IFERROR(__xludf.DUMMYFUNCTION("""COMPUTED_VALUE"""),45784.66666666667)</f>
        <v>45784.66667</v>
      </c>
      <c r="N339" s="1">
        <f>IFERROR(__xludf.DUMMYFUNCTION("""COMPUTED_VALUE"""),0.0)</f>
        <v>0</v>
      </c>
    </row>
    <row r="340">
      <c r="A340" s="2">
        <f>IFERROR(__xludf.DUMMYFUNCTION("""COMPUTED_VALUE"""),45785.66666666667)</f>
        <v>45785.66667</v>
      </c>
      <c r="B340" s="1">
        <f>IFERROR(__xludf.DUMMYFUNCTION("""COMPUTED_VALUE"""),11351.74)</f>
        <v>11351.74</v>
      </c>
      <c r="D340" s="2">
        <f>IFERROR(__xludf.DUMMYFUNCTION("""COMPUTED_VALUE"""),45785.66666666667)</f>
        <v>45785.66667</v>
      </c>
      <c r="E340" s="1">
        <f>IFERROR(__xludf.DUMMYFUNCTION("""COMPUTED_VALUE"""),11509.45)</f>
        <v>11509.45</v>
      </c>
      <c r="G340" s="2">
        <f>IFERROR(__xludf.DUMMYFUNCTION("""COMPUTED_VALUE"""),45785.66666666667)</f>
        <v>45785.66667</v>
      </c>
      <c r="H340" s="1">
        <f>IFERROR(__xludf.DUMMYFUNCTION("""COMPUTED_VALUE"""),11327.34)</f>
        <v>11327.34</v>
      </c>
      <c r="J340" s="2">
        <f>IFERROR(__xludf.DUMMYFUNCTION("""COMPUTED_VALUE"""),45785.66666666667)</f>
        <v>45785.66667</v>
      </c>
      <c r="K340" s="1">
        <f>IFERROR(__xludf.DUMMYFUNCTION("""COMPUTED_VALUE"""),11394.71)</f>
        <v>11394.71</v>
      </c>
      <c r="M340" s="2">
        <f>IFERROR(__xludf.DUMMYFUNCTION("""COMPUTED_VALUE"""),45785.66666666667)</f>
        <v>45785.66667</v>
      </c>
      <c r="N340" s="1">
        <f>IFERROR(__xludf.DUMMYFUNCTION("""COMPUTED_VALUE"""),0.0)</f>
        <v>0</v>
      </c>
    </row>
    <row r="341">
      <c r="A341" s="2">
        <f>IFERROR(__xludf.DUMMYFUNCTION("""COMPUTED_VALUE"""),45786.66666666667)</f>
        <v>45786.66667</v>
      </c>
      <c r="B341" s="1">
        <f>IFERROR(__xludf.DUMMYFUNCTION("""COMPUTED_VALUE"""),11443.04)</f>
        <v>11443.04</v>
      </c>
      <c r="D341" s="2">
        <f>IFERROR(__xludf.DUMMYFUNCTION("""COMPUTED_VALUE"""),45786.66666666667)</f>
        <v>45786.66667</v>
      </c>
      <c r="E341" s="1">
        <f>IFERROR(__xludf.DUMMYFUNCTION("""COMPUTED_VALUE"""),11445.89)</f>
        <v>11445.89</v>
      </c>
      <c r="G341" s="2">
        <f>IFERROR(__xludf.DUMMYFUNCTION("""COMPUTED_VALUE"""),45786.66666666667)</f>
        <v>45786.66667</v>
      </c>
      <c r="H341" s="1">
        <f>IFERROR(__xludf.DUMMYFUNCTION("""COMPUTED_VALUE"""),11298.02)</f>
        <v>11298.02</v>
      </c>
      <c r="J341" s="2">
        <f>IFERROR(__xludf.DUMMYFUNCTION("""COMPUTED_VALUE"""),45786.66666666667)</f>
        <v>45786.66667</v>
      </c>
      <c r="K341" s="1">
        <f>IFERROR(__xludf.DUMMYFUNCTION("""COMPUTED_VALUE"""),11349.63)</f>
        <v>11349.63</v>
      </c>
      <c r="M341" s="2">
        <f>IFERROR(__xludf.DUMMYFUNCTION("""COMPUTED_VALUE"""),45786.66666666667)</f>
        <v>45786.66667</v>
      </c>
      <c r="N341" s="1">
        <f>IFERROR(__xludf.DUMMYFUNCTION("""COMPUTED_VALUE"""),0.0)</f>
        <v>0</v>
      </c>
    </row>
    <row r="342">
      <c r="A342" s="2">
        <f>IFERROR(__xludf.DUMMYFUNCTION("""COMPUTED_VALUE"""),45789.66666666667)</f>
        <v>45789.66667</v>
      </c>
      <c r="B342" s="1">
        <f>IFERROR(__xludf.DUMMYFUNCTION("""COMPUTED_VALUE"""),11646.83)</f>
        <v>11646.83</v>
      </c>
      <c r="D342" s="2">
        <f>IFERROR(__xludf.DUMMYFUNCTION("""COMPUTED_VALUE"""),45789.66666666667)</f>
        <v>45789.66667</v>
      </c>
      <c r="E342" s="1">
        <f>IFERROR(__xludf.DUMMYFUNCTION("""COMPUTED_VALUE"""),11712.65)</f>
        <v>11712.65</v>
      </c>
      <c r="G342" s="2">
        <f>IFERROR(__xludf.DUMMYFUNCTION("""COMPUTED_VALUE"""),45789.66666666667)</f>
        <v>45789.66667</v>
      </c>
      <c r="H342" s="1">
        <f>IFERROR(__xludf.DUMMYFUNCTION("""COMPUTED_VALUE"""),11573.81)</f>
        <v>11573.81</v>
      </c>
      <c r="J342" s="2">
        <f>IFERROR(__xludf.DUMMYFUNCTION("""COMPUTED_VALUE"""),45789.66666666667)</f>
        <v>45789.66667</v>
      </c>
      <c r="K342" s="1">
        <f>IFERROR(__xludf.DUMMYFUNCTION("""COMPUTED_VALUE"""),11711.6)</f>
        <v>11711.6</v>
      </c>
      <c r="M342" s="2">
        <f>IFERROR(__xludf.DUMMYFUNCTION("""COMPUTED_VALUE"""),45789.66666666667)</f>
        <v>45789.66667</v>
      </c>
      <c r="N342" s="1">
        <f>IFERROR(__xludf.DUMMYFUNCTION("""COMPUTED_VALUE"""),0.0)</f>
        <v>0</v>
      </c>
    </row>
    <row r="343">
      <c r="A343" s="2">
        <f>IFERROR(__xludf.DUMMYFUNCTION("""COMPUTED_VALUE"""),45790.66666666667)</f>
        <v>45790.66667</v>
      </c>
      <c r="B343" s="1">
        <f>IFERROR(__xludf.DUMMYFUNCTION("""COMPUTED_VALUE"""),11742.42)</f>
        <v>11742.42</v>
      </c>
      <c r="D343" s="2">
        <f>IFERROR(__xludf.DUMMYFUNCTION("""COMPUTED_VALUE"""),45790.66666666667)</f>
        <v>45790.66667</v>
      </c>
      <c r="E343" s="1">
        <f>IFERROR(__xludf.DUMMYFUNCTION("""COMPUTED_VALUE"""),11962.04)</f>
        <v>11962.04</v>
      </c>
      <c r="G343" s="2">
        <f>IFERROR(__xludf.DUMMYFUNCTION("""COMPUTED_VALUE"""),45790.66666666667)</f>
        <v>45790.66667</v>
      </c>
      <c r="H343" s="1">
        <f>IFERROR(__xludf.DUMMYFUNCTION("""COMPUTED_VALUE"""),11739.91)</f>
        <v>11739.91</v>
      </c>
      <c r="J343" s="2">
        <f>IFERROR(__xludf.DUMMYFUNCTION("""COMPUTED_VALUE"""),45790.66666666667)</f>
        <v>45790.66667</v>
      </c>
      <c r="K343" s="1">
        <f>IFERROR(__xludf.DUMMYFUNCTION("""COMPUTED_VALUE"""),11886.42)</f>
        <v>11886.42</v>
      </c>
      <c r="M343" s="2">
        <f>IFERROR(__xludf.DUMMYFUNCTION("""COMPUTED_VALUE"""),45790.66666666667)</f>
        <v>45790.66667</v>
      </c>
      <c r="N343" s="1">
        <f>IFERROR(__xludf.DUMMYFUNCTION("""COMPUTED_VALUE"""),0.0)</f>
        <v>0</v>
      </c>
    </row>
    <row r="344">
      <c r="A344" s="2">
        <f>IFERROR(__xludf.DUMMYFUNCTION("""COMPUTED_VALUE"""),45791.66666666667)</f>
        <v>45791.66667</v>
      </c>
      <c r="B344" s="1">
        <f>IFERROR(__xludf.DUMMYFUNCTION("""COMPUTED_VALUE"""),11910.83)</f>
        <v>11910.83</v>
      </c>
      <c r="D344" s="2">
        <f>IFERROR(__xludf.DUMMYFUNCTION("""COMPUTED_VALUE"""),45791.66666666667)</f>
        <v>45791.66667</v>
      </c>
      <c r="E344" s="1">
        <f>IFERROR(__xludf.DUMMYFUNCTION("""COMPUTED_VALUE"""),11954.01)</f>
        <v>11954.01</v>
      </c>
      <c r="G344" s="2">
        <f>IFERROR(__xludf.DUMMYFUNCTION("""COMPUTED_VALUE"""),45791.66666666667)</f>
        <v>45791.66667</v>
      </c>
      <c r="H344" s="1">
        <f>IFERROR(__xludf.DUMMYFUNCTION("""COMPUTED_VALUE"""),11841.55)</f>
        <v>11841.55</v>
      </c>
      <c r="J344" s="2">
        <f>IFERROR(__xludf.DUMMYFUNCTION("""COMPUTED_VALUE"""),45791.66666666667)</f>
        <v>45791.66667</v>
      </c>
      <c r="K344" s="1">
        <f>IFERROR(__xludf.DUMMYFUNCTION("""COMPUTED_VALUE"""),11890.71)</f>
        <v>11890.71</v>
      </c>
      <c r="M344" s="2">
        <f>IFERROR(__xludf.DUMMYFUNCTION("""COMPUTED_VALUE"""),45791.66666666667)</f>
        <v>45791.66667</v>
      </c>
      <c r="N344" s="1">
        <f>IFERROR(__xludf.DUMMYFUNCTION("""COMPUTED_VALUE"""),0.0)</f>
        <v>0</v>
      </c>
    </row>
    <row r="345">
      <c r="A345" s="2">
        <f>IFERROR(__xludf.DUMMYFUNCTION("""COMPUTED_VALUE"""),45792.66666666667)</f>
        <v>45792.66667</v>
      </c>
      <c r="B345" s="1">
        <f>IFERROR(__xludf.DUMMYFUNCTION("""COMPUTED_VALUE"""),11827.59)</f>
        <v>11827.59</v>
      </c>
      <c r="D345" s="2">
        <f>IFERROR(__xludf.DUMMYFUNCTION("""COMPUTED_VALUE"""),45792.66666666667)</f>
        <v>45792.66667</v>
      </c>
      <c r="E345" s="1">
        <f>IFERROR(__xludf.DUMMYFUNCTION("""COMPUTED_VALUE"""),11925.05)</f>
        <v>11925.05</v>
      </c>
      <c r="G345" s="2">
        <f>IFERROR(__xludf.DUMMYFUNCTION("""COMPUTED_VALUE"""),45792.66666666667)</f>
        <v>45792.66667</v>
      </c>
      <c r="H345" s="1">
        <f>IFERROR(__xludf.DUMMYFUNCTION("""COMPUTED_VALUE"""),11783.15)</f>
        <v>11783.15</v>
      </c>
      <c r="J345" s="2">
        <f>IFERROR(__xludf.DUMMYFUNCTION("""COMPUTED_VALUE"""),45792.66666666667)</f>
        <v>45792.66667</v>
      </c>
      <c r="K345" s="1">
        <f>IFERROR(__xludf.DUMMYFUNCTION("""COMPUTED_VALUE"""),11903.91)</f>
        <v>11903.91</v>
      </c>
      <c r="M345" s="2">
        <f>IFERROR(__xludf.DUMMYFUNCTION("""COMPUTED_VALUE"""),45792.66666666667)</f>
        <v>45792.66667</v>
      </c>
      <c r="N345" s="1">
        <f>IFERROR(__xludf.DUMMYFUNCTION("""COMPUTED_VALUE"""),0.0)</f>
        <v>0</v>
      </c>
    </row>
    <row r="346">
      <c r="A346" s="2">
        <f>IFERROR(__xludf.DUMMYFUNCTION("""COMPUTED_VALUE"""),45793.66666666667)</f>
        <v>45793.66667</v>
      </c>
      <c r="B346" s="1">
        <f>IFERROR(__xludf.DUMMYFUNCTION("""COMPUTED_VALUE"""),11939.82)</f>
        <v>11939.82</v>
      </c>
      <c r="D346" s="2">
        <f>IFERROR(__xludf.DUMMYFUNCTION("""COMPUTED_VALUE"""),45793.66666666667)</f>
        <v>45793.66667</v>
      </c>
      <c r="E346" s="1">
        <f>IFERROR(__xludf.DUMMYFUNCTION("""COMPUTED_VALUE"""),12031.82)</f>
        <v>12031.82</v>
      </c>
      <c r="G346" s="2">
        <f>IFERROR(__xludf.DUMMYFUNCTION("""COMPUTED_VALUE"""),45793.66666666667)</f>
        <v>45793.66667</v>
      </c>
      <c r="H346" s="1">
        <f>IFERROR(__xludf.DUMMYFUNCTION("""COMPUTED_VALUE"""),11904.18)</f>
        <v>11904.18</v>
      </c>
      <c r="J346" s="2">
        <f>IFERROR(__xludf.DUMMYFUNCTION("""COMPUTED_VALUE"""),45793.66666666667)</f>
        <v>45793.66667</v>
      </c>
      <c r="K346" s="1">
        <f>IFERROR(__xludf.DUMMYFUNCTION("""COMPUTED_VALUE"""),12031.6)</f>
        <v>12031.6</v>
      </c>
      <c r="M346" s="2">
        <f>IFERROR(__xludf.DUMMYFUNCTION("""COMPUTED_VALUE"""),45793.66666666667)</f>
        <v>45793.66667</v>
      </c>
      <c r="N346" s="1">
        <f>IFERROR(__xludf.DUMMYFUNCTION("""COMPUTED_VALUE"""),0.0)</f>
        <v>0</v>
      </c>
    </row>
    <row r="347">
      <c r="A347" s="2">
        <f>IFERROR(__xludf.DUMMYFUNCTION("""COMPUTED_VALUE"""),45796.66666666667)</f>
        <v>45796.66667</v>
      </c>
      <c r="B347" s="1">
        <f>IFERROR(__xludf.DUMMYFUNCTION("""COMPUTED_VALUE"""),11883.02)</f>
        <v>11883.02</v>
      </c>
      <c r="D347" s="2">
        <f>IFERROR(__xludf.DUMMYFUNCTION("""COMPUTED_VALUE"""),45796.66666666667)</f>
        <v>45796.66667</v>
      </c>
      <c r="E347" s="1">
        <f>IFERROR(__xludf.DUMMYFUNCTION("""COMPUTED_VALUE"""),12055.14)</f>
        <v>12055.14</v>
      </c>
      <c r="G347" s="2">
        <f>IFERROR(__xludf.DUMMYFUNCTION("""COMPUTED_VALUE"""),45796.66666666667)</f>
        <v>45796.66667</v>
      </c>
      <c r="H347" s="1">
        <f>IFERROR(__xludf.DUMMYFUNCTION("""COMPUTED_VALUE"""),11878.55)</f>
        <v>11878.55</v>
      </c>
      <c r="J347" s="2">
        <f>IFERROR(__xludf.DUMMYFUNCTION("""COMPUTED_VALUE"""),45796.66666666667)</f>
        <v>45796.66667</v>
      </c>
      <c r="K347" s="1">
        <f>IFERROR(__xludf.DUMMYFUNCTION("""COMPUTED_VALUE"""),12042.49)</f>
        <v>12042.49</v>
      </c>
      <c r="M347" s="2">
        <f>IFERROR(__xludf.DUMMYFUNCTION("""COMPUTED_VALUE"""),45796.66666666667)</f>
        <v>45796.66667</v>
      </c>
      <c r="N347" s="1">
        <f>IFERROR(__xludf.DUMMYFUNCTION("""COMPUTED_VALUE"""),0.0)</f>
        <v>0</v>
      </c>
    </row>
    <row r="348">
      <c r="A348" s="2">
        <f>IFERROR(__xludf.DUMMYFUNCTION("""COMPUTED_VALUE"""),45797.66666666667)</f>
        <v>45797.66667</v>
      </c>
      <c r="B348" s="1">
        <f>IFERROR(__xludf.DUMMYFUNCTION("""COMPUTED_VALUE"""),11998.2)</f>
        <v>11998.2</v>
      </c>
      <c r="D348" s="2">
        <f>IFERROR(__xludf.DUMMYFUNCTION("""COMPUTED_VALUE"""),45797.66666666667)</f>
        <v>45797.66667</v>
      </c>
      <c r="E348" s="1">
        <f>IFERROR(__xludf.DUMMYFUNCTION("""COMPUTED_VALUE"""),12015.85)</f>
        <v>12015.85</v>
      </c>
      <c r="G348" s="2">
        <f>IFERROR(__xludf.DUMMYFUNCTION("""COMPUTED_VALUE"""),45797.66666666667)</f>
        <v>45797.66667</v>
      </c>
      <c r="H348" s="1">
        <f>IFERROR(__xludf.DUMMYFUNCTION("""COMPUTED_VALUE"""),11920.43)</f>
        <v>11920.43</v>
      </c>
      <c r="J348" s="2">
        <f>IFERROR(__xludf.DUMMYFUNCTION("""COMPUTED_VALUE"""),45797.66666666667)</f>
        <v>45797.66667</v>
      </c>
      <c r="K348" s="1">
        <f>IFERROR(__xludf.DUMMYFUNCTION("""COMPUTED_VALUE"""),11974.21)</f>
        <v>11974.21</v>
      </c>
      <c r="M348" s="2">
        <f>IFERROR(__xludf.DUMMYFUNCTION("""COMPUTED_VALUE"""),45797.66666666667)</f>
        <v>45797.66667</v>
      </c>
      <c r="N348" s="1">
        <f>IFERROR(__xludf.DUMMYFUNCTION("""COMPUTED_VALUE"""),0.0)</f>
        <v>0</v>
      </c>
    </row>
    <row r="349">
      <c r="A349" s="2">
        <f>IFERROR(__xludf.DUMMYFUNCTION("""COMPUTED_VALUE"""),45798.66666666667)</f>
        <v>45798.66667</v>
      </c>
      <c r="B349" s="1">
        <f>IFERROR(__xludf.DUMMYFUNCTION("""COMPUTED_VALUE"""),11884.79)</f>
        <v>11884.79</v>
      </c>
      <c r="D349" s="2">
        <f>IFERROR(__xludf.DUMMYFUNCTION("""COMPUTED_VALUE"""),45798.66666666667)</f>
        <v>45798.66667</v>
      </c>
      <c r="E349" s="1">
        <f>IFERROR(__xludf.DUMMYFUNCTION("""COMPUTED_VALUE"""),11944.03)</f>
        <v>11944.03</v>
      </c>
      <c r="G349" s="2">
        <f>IFERROR(__xludf.DUMMYFUNCTION("""COMPUTED_VALUE"""),45798.66666666667)</f>
        <v>45798.66667</v>
      </c>
      <c r="H349" s="1">
        <f>IFERROR(__xludf.DUMMYFUNCTION("""COMPUTED_VALUE"""),11703.24)</f>
        <v>11703.24</v>
      </c>
      <c r="J349" s="2">
        <f>IFERROR(__xludf.DUMMYFUNCTION("""COMPUTED_VALUE"""),45798.66666666667)</f>
        <v>45798.66667</v>
      </c>
      <c r="K349" s="1">
        <f>IFERROR(__xludf.DUMMYFUNCTION("""COMPUTED_VALUE"""),11729.47)</f>
        <v>11729.47</v>
      </c>
      <c r="M349" s="2">
        <f>IFERROR(__xludf.DUMMYFUNCTION("""COMPUTED_VALUE"""),45798.66666666667)</f>
        <v>45798.66667</v>
      </c>
      <c r="N349" s="1">
        <f>IFERROR(__xludf.DUMMYFUNCTION("""COMPUTED_VALUE"""),0.0)</f>
        <v>0</v>
      </c>
    </row>
    <row r="350">
      <c r="A350" s="2">
        <f>IFERROR(__xludf.DUMMYFUNCTION("""COMPUTED_VALUE"""),45799.66666666667)</f>
        <v>45799.66667</v>
      </c>
      <c r="B350" s="1">
        <f>IFERROR(__xludf.DUMMYFUNCTION("""COMPUTED_VALUE"""),11725.97)</f>
        <v>11725.97</v>
      </c>
      <c r="D350" s="2">
        <f>IFERROR(__xludf.DUMMYFUNCTION("""COMPUTED_VALUE"""),45799.66666666667)</f>
        <v>45799.66667</v>
      </c>
      <c r="E350" s="1">
        <f>IFERROR(__xludf.DUMMYFUNCTION("""COMPUTED_VALUE"""),11843.51)</f>
        <v>11843.51</v>
      </c>
      <c r="G350" s="2">
        <f>IFERROR(__xludf.DUMMYFUNCTION("""COMPUTED_VALUE"""),45799.66666666667)</f>
        <v>45799.66667</v>
      </c>
      <c r="H350" s="1">
        <f>IFERROR(__xludf.DUMMYFUNCTION("""COMPUTED_VALUE"""),11708.65)</f>
        <v>11708.65</v>
      </c>
      <c r="J350" s="2">
        <f>IFERROR(__xludf.DUMMYFUNCTION("""COMPUTED_VALUE"""),45799.66666666667)</f>
        <v>45799.66667</v>
      </c>
      <c r="K350" s="1">
        <f>IFERROR(__xludf.DUMMYFUNCTION("""COMPUTED_VALUE"""),11766.33)</f>
        <v>11766.33</v>
      </c>
      <c r="M350" s="2">
        <f>IFERROR(__xludf.DUMMYFUNCTION("""COMPUTED_VALUE"""),45799.66666666667)</f>
        <v>45799.66667</v>
      </c>
      <c r="N350" s="1">
        <f>IFERROR(__xludf.DUMMYFUNCTION("""COMPUTED_VALUE"""),0.0)</f>
        <v>0</v>
      </c>
    </row>
    <row r="351">
      <c r="A351" s="2">
        <f>IFERROR(__xludf.DUMMYFUNCTION("""COMPUTED_VALUE"""),45800.66666666667)</f>
        <v>45800.66667</v>
      </c>
      <c r="B351" s="1">
        <f>IFERROR(__xludf.DUMMYFUNCTION("""COMPUTED_VALUE"""),11632.27)</f>
        <v>11632.27</v>
      </c>
      <c r="D351" s="2">
        <f>IFERROR(__xludf.DUMMYFUNCTION("""COMPUTED_VALUE"""),45800.66666666667)</f>
        <v>45800.66667</v>
      </c>
      <c r="E351" s="1">
        <f>IFERROR(__xludf.DUMMYFUNCTION("""COMPUTED_VALUE"""),11803.51)</f>
        <v>11803.51</v>
      </c>
      <c r="G351" s="2">
        <f>IFERROR(__xludf.DUMMYFUNCTION("""COMPUTED_VALUE"""),45800.66666666667)</f>
        <v>45800.66667</v>
      </c>
      <c r="H351" s="1">
        <f>IFERROR(__xludf.DUMMYFUNCTION("""COMPUTED_VALUE"""),11632.27)</f>
        <v>11632.27</v>
      </c>
      <c r="J351" s="2">
        <f>IFERROR(__xludf.DUMMYFUNCTION("""COMPUTED_VALUE"""),45800.66666666667)</f>
        <v>45800.66667</v>
      </c>
      <c r="K351" s="1">
        <f>IFERROR(__xludf.DUMMYFUNCTION("""COMPUTED_VALUE"""),11749.01)</f>
        <v>11749.01</v>
      </c>
      <c r="M351" s="2">
        <f>IFERROR(__xludf.DUMMYFUNCTION("""COMPUTED_VALUE"""),45800.66666666667)</f>
        <v>45800.66667</v>
      </c>
      <c r="N351" s="1">
        <f>IFERROR(__xludf.DUMMYFUNCTION("""COMPUTED_VALUE"""),0.0)</f>
        <v>0</v>
      </c>
    </row>
    <row r="352">
      <c r="A352" s="2">
        <f>IFERROR(__xludf.DUMMYFUNCTION("""COMPUTED_VALUE"""),45804.66666666667)</f>
        <v>45804.66667</v>
      </c>
      <c r="B352" s="1">
        <f>IFERROR(__xludf.DUMMYFUNCTION("""COMPUTED_VALUE"""),11895.75)</f>
        <v>11895.75</v>
      </c>
      <c r="D352" s="2">
        <f>IFERROR(__xludf.DUMMYFUNCTION("""COMPUTED_VALUE"""),45804.66666666667)</f>
        <v>45804.66667</v>
      </c>
      <c r="E352" s="1">
        <f>IFERROR(__xludf.DUMMYFUNCTION("""COMPUTED_VALUE"""),11957.15)</f>
        <v>11957.15</v>
      </c>
      <c r="G352" s="2">
        <f>IFERROR(__xludf.DUMMYFUNCTION("""COMPUTED_VALUE"""),45804.66666666667)</f>
        <v>45804.66667</v>
      </c>
      <c r="H352" s="1">
        <f>IFERROR(__xludf.DUMMYFUNCTION("""COMPUTED_VALUE"""),11851.21)</f>
        <v>11851.21</v>
      </c>
      <c r="J352" s="2">
        <f>IFERROR(__xludf.DUMMYFUNCTION("""COMPUTED_VALUE"""),45804.66666666667)</f>
        <v>45804.66667</v>
      </c>
      <c r="K352" s="1">
        <f>IFERROR(__xludf.DUMMYFUNCTION("""COMPUTED_VALUE"""),11941.25)</f>
        <v>11941.25</v>
      </c>
      <c r="M352" s="2">
        <f>IFERROR(__xludf.DUMMYFUNCTION("""COMPUTED_VALUE"""),45804.66666666667)</f>
        <v>45804.66667</v>
      </c>
      <c r="N352" s="1">
        <f>IFERROR(__xludf.DUMMYFUNCTION("""COMPUTED_VALUE"""),0.0)</f>
        <v>0</v>
      </c>
    </row>
    <row r="353">
      <c r="A353" s="2">
        <f>IFERROR(__xludf.DUMMYFUNCTION("""COMPUTED_VALUE"""),45805.66666666667)</f>
        <v>45805.66667</v>
      </c>
      <c r="B353" s="1">
        <f>IFERROR(__xludf.DUMMYFUNCTION("""COMPUTED_VALUE"""),11954.49)</f>
        <v>11954.49</v>
      </c>
      <c r="D353" s="2">
        <f>IFERROR(__xludf.DUMMYFUNCTION("""COMPUTED_VALUE"""),45805.66666666667)</f>
        <v>45805.66667</v>
      </c>
      <c r="E353" s="1">
        <f>IFERROR(__xludf.DUMMYFUNCTION("""COMPUTED_VALUE"""),11986.45)</f>
        <v>11986.45</v>
      </c>
      <c r="G353" s="2">
        <f>IFERROR(__xludf.DUMMYFUNCTION("""COMPUTED_VALUE"""),45805.66666666667)</f>
        <v>45805.66667</v>
      </c>
      <c r="H353" s="1">
        <f>IFERROR(__xludf.DUMMYFUNCTION("""COMPUTED_VALUE"""),11878.46)</f>
        <v>11878.46</v>
      </c>
      <c r="J353" s="2">
        <f>IFERROR(__xludf.DUMMYFUNCTION("""COMPUTED_VALUE"""),45805.66666666667)</f>
        <v>45805.66667</v>
      </c>
      <c r="K353" s="1">
        <f>IFERROR(__xludf.DUMMYFUNCTION("""COMPUTED_VALUE"""),11889.37)</f>
        <v>11889.37</v>
      </c>
      <c r="M353" s="2">
        <f>IFERROR(__xludf.DUMMYFUNCTION("""COMPUTED_VALUE"""),45805.66666666667)</f>
        <v>45805.66667</v>
      </c>
      <c r="N353" s="1">
        <f>IFERROR(__xludf.DUMMYFUNCTION("""COMPUTED_VALUE"""),0.0)</f>
        <v>0</v>
      </c>
    </row>
    <row r="354">
      <c r="A354" s="2">
        <f>IFERROR(__xludf.DUMMYFUNCTION("""COMPUTED_VALUE"""),45806.66666666667)</f>
        <v>45806.66667</v>
      </c>
      <c r="B354" s="1">
        <f>IFERROR(__xludf.DUMMYFUNCTION("""COMPUTED_VALUE"""),11984.0)</f>
        <v>11984</v>
      </c>
      <c r="D354" s="2">
        <f>IFERROR(__xludf.DUMMYFUNCTION("""COMPUTED_VALUE"""),45806.66666666667)</f>
        <v>45806.66667</v>
      </c>
      <c r="E354" s="1">
        <f>IFERROR(__xludf.DUMMYFUNCTION("""COMPUTED_VALUE"""),11987.71)</f>
        <v>11987.71</v>
      </c>
      <c r="G354" s="2">
        <f>IFERROR(__xludf.DUMMYFUNCTION("""COMPUTED_VALUE"""),45806.66666666667)</f>
        <v>45806.66667</v>
      </c>
      <c r="H354" s="1">
        <f>IFERROR(__xludf.DUMMYFUNCTION("""COMPUTED_VALUE"""),11799.86)</f>
        <v>11799.86</v>
      </c>
      <c r="J354" s="2">
        <f>IFERROR(__xludf.DUMMYFUNCTION("""COMPUTED_VALUE"""),45806.66666666667)</f>
        <v>45806.66667</v>
      </c>
      <c r="K354" s="1">
        <f>IFERROR(__xludf.DUMMYFUNCTION("""COMPUTED_VALUE"""),11863.58)</f>
        <v>11863.58</v>
      </c>
      <c r="M354" s="2">
        <f>IFERROR(__xludf.DUMMYFUNCTION("""COMPUTED_VALUE"""),45806.66666666667)</f>
        <v>45806.66667</v>
      </c>
      <c r="N354" s="1">
        <f>IFERROR(__xludf.DUMMYFUNCTION("""COMPUTED_VALUE"""),0.0)</f>
        <v>0</v>
      </c>
    </row>
    <row r="355">
      <c r="A355" s="2">
        <f>IFERROR(__xludf.DUMMYFUNCTION("""COMPUTED_VALUE"""),45807.66666666667)</f>
        <v>45807.66667</v>
      </c>
      <c r="B355" s="1">
        <f>IFERROR(__xludf.DUMMYFUNCTION("""COMPUTED_VALUE"""),11849.9)</f>
        <v>11849.9</v>
      </c>
      <c r="D355" s="2">
        <f>IFERROR(__xludf.DUMMYFUNCTION("""COMPUTED_VALUE"""),45807.66666666667)</f>
        <v>45807.66667</v>
      </c>
      <c r="E355" s="1">
        <f>IFERROR(__xludf.DUMMYFUNCTION("""COMPUTED_VALUE"""),11971.93)</f>
        <v>11971.93</v>
      </c>
      <c r="G355" s="2">
        <f>IFERROR(__xludf.DUMMYFUNCTION("""COMPUTED_VALUE"""),45807.66666666667)</f>
        <v>45807.66667</v>
      </c>
      <c r="H355" s="1">
        <f>IFERROR(__xludf.DUMMYFUNCTION("""COMPUTED_VALUE"""),11767.74)</f>
        <v>11767.74</v>
      </c>
      <c r="J355" s="2">
        <f>IFERROR(__xludf.DUMMYFUNCTION("""COMPUTED_VALUE"""),45807.66666666667)</f>
        <v>45807.66667</v>
      </c>
      <c r="K355" s="1">
        <f>IFERROR(__xludf.DUMMYFUNCTION("""COMPUTED_VALUE"""),11959.96)</f>
        <v>11959.96</v>
      </c>
      <c r="M355" s="2">
        <f>IFERROR(__xludf.DUMMYFUNCTION("""COMPUTED_VALUE"""),45807.66666666667)</f>
        <v>45807.66667</v>
      </c>
      <c r="N355" s="1">
        <f>IFERROR(__xludf.DUMMYFUNCTION("""COMPUTED_VALUE"""),0.0)</f>
        <v>0</v>
      </c>
    </row>
    <row r="356">
      <c r="A356" s="2">
        <f>IFERROR(__xludf.DUMMYFUNCTION("""COMPUTED_VALUE"""),45810.66666666667)</f>
        <v>45810.66667</v>
      </c>
      <c r="B356" s="1">
        <f>IFERROR(__xludf.DUMMYFUNCTION("""COMPUTED_VALUE"""),11921.92)</f>
        <v>11921.92</v>
      </c>
      <c r="D356" s="2">
        <f>IFERROR(__xludf.DUMMYFUNCTION("""COMPUTED_VALUE"""),45810.66666666667)</f>
        <v>45810.66667</v>
      </c>
      <c r="E356" s="1">
        <f>IFERROR(__xludf.DUMMYFUNCTION("""COMPUTED_VALUE"""),12010.76)</f>
        <v>12010.76</v>
      </c>
      <c r="G356" s="2">
        <f>IFERROR(__xludf.DUMMYFUNCTION("""COMPUTED_VALUE"""),45810.66666666667)</f>
        <v>45810.66667</v>
      </c>
      <c r="H356" s="1">
        <f>IFERROR(__xludf.DUMMYFUNCTION("""COMPUTED_VALUE"""),11790.13)</f>
        <v>11790.13</v>
      </c>
      <c r="J356" s="2">
        <f>IFERROR(__xludf.DUMMYFUNCTION("""COMPUTED_VALUE"""),45810.66666666667)</f>
        <v>45810.66667</v>
      </c>
      <c r="K356" s="1">
        <f>IFERROR(__xludf.DUMMYFUNCTION("""COMPUTED_VALUE"""),12009.13)</f>
        <v>12009.13</v>
      </c>
      <c r="M356" s="2">
        <f>IFERROR(__xludf.DUMMYFUNCTION("""COMPUTED_VALUE"""),45810.66666666667)</f>
        <v>45810.66667</v>
      </c>
      <c r="N356" s="1">
        <f>IFERROR(__xludf.DUMMYFUNCTION("""COMPUTED_VALUE"""),0.0)</f>
        <v>0</v>
      </c>
    </row>
    <row r="357">
      <c r="A357" s="2">
        <f>IFERROR(__xludf.DUMMYFUNCTION("""COMPUTED_VALUE"""),45811.66666666667)</f>
        <v>45811.66667</v>
      </c>
      <c r="B357" s="1">
        <f>IFERROR(__xludf.DUMMYFUNCTION("""COMPUTED_VALUE"""),12036.69)</f>
        <v>12036.69</v>
      </c>
      <c r="D357" s="2">
        <f>IFERROR(__xludf.DUMMYFUNCTION("""COMPUTED_VALUE"""),45811.66666666667)</f>
        <v>45811.66667</v>
      </c>
      <c r="E357" s="1">
        <f>IFERROR(__xludf.DUMMYFUNCTION("""COMPUTED_VALUE"""),12116.33)</f>
        <v>12116.33</v>
      </c>
      <c r="G357" s="2">
        <f>IFERROR(__xludf.DUMMYFUNCTION("""COMPUTED_VALUE"""),45811.66666666667)</f>
        <v>45811.66667</v>
      </c>
      <c r="H357" s="1">
        <f>IFERROR(__xludf.DUMMYFUNCTION("""COMPUTED_VALUE"""),11994.9)</f>
        <v>11994.9</v>
      </c>
      <c r="J357" s="2">
        <f>IFERROR(__xludf.DUMMYFUNCTION("""COMPUTED_VALUE"""),45811.66666666667)</f>
        <v>45811.66667</v>
      </c>
      <c r="K357" s="1">
        <f>IFERROR(__xludf.DUMMYFUNCTION("""COMPUTED_VALUE"""),12106.58)</f>
        <v>12106.58</v>
      </c>
      <c r="M357" s="2">
        <f>IFERROR(__xludf.DUMMYFUNCTION("""COMPUTED_VALUE"""),45811.66666666667)</f>
        <v>45811.66667</v>
      </c>
      <c r="N357" s="1">
        <f>IFERROR(__xludf.DUMMYFUNCTION("""COMPUTED_VALUE"""),0.0)</f>
        <v>0</v>
      </c>
    </row>
    <row r="358">
      <c r="A358" s="2">
        <f>IFERROR(__xludf.DUMMYFUNCTION("""COMPUTED_VALUE"""),45812.66666666667)</f>
        <v>45812.66667</v>
      </c>
      <c r="B358" s="1">
        <f>IFERROR(__xludf.DUMMYFUNCTION("""COMPUTED_VALUE"""),12088.98)</f>
        <v>12088.98</v>
      </c>
      <c r="D358" s="2">
        <f>IFERROR(__xludf.DUMMYFUNCTION("""COMPUTED_VALUE"""),45812.66666666667)</f>
        <v>45812.66667</v>
      </c>
      <c r="E358" s="1">
        <f>IFERROR(__xludf.DUMMYFUNCTION("""COMPUTED_VALUE"""),12133.9)</f>
        <v>12133.9</v>
      </c>
      <c r="G358" s="2">
        <f>IFERROR(__xludf.DUMMYFUNCTION("""COMPUTED_VALUE"""),45812.66666666667)</f>
        <v>45812.66667</v>
      </c>
      <c r="H358" s="1">
        <f>IFERROR(__xludf.DUMMYFUNCTION("""COMPUTED_VALUE"""),12030.27)</f>
        <v>12030.27</v>
      </c>
      <c r="J358" s="2">
        <f>IFERROR(__xludf.DUMMYFUNCTION("""COMPUTED_VALUE"""),45812.66666666667)</f>
        <v>45812.66667</v>
      </c>
      <c r="K358" s="1">
        <f>IFERROR(__xludf.DUMMYFUNCTION("""COMPUTED_VALUE"""),12085.1)</f>
        <v>12085.1</v>
      </c>
      <c r="M358" s="2">
        <f>IFERROR(__xludf.DUMMYFUNCTION("""COMPUTED_VALUE"""),45812.66666666667)</f>
        <v>45812.66667</v>
      </c>
      <c r="N358" s="1">
        <f>IFERROR(__xludf.DUMMYFUNCTION("""COMPUTED_VALUE"""),0.0)</f>
        <v>0</v>
      </c>
    </row>
    <row r="359">
      <c r="A359" s="2">
        <f>IFERROR(__xludf.DUMMYFUNCTION("""COMPUTED_VALUE"""),45813.66666666667)</f>
        <v>45813.66667</v>
      </c>
      <c r="B359" s="1">
        <f>IFERROR(__xludf.DUMMYFUNCTION("""COMPUTED_VALUE"""),12115.63)</f>
        <v>12115.63</v>
      </c>
      <c r="D359" s="2">
        <f>IFERROR(__xludf.DUMMYFUNCTION("""COMPUTED_VALUE"""),45813.66666666667)</f>
        <v>45813.66667</v>
      </c>
      <c r="E359" s="1">
        <f>IFERROR(__xludf.DUMMYFUNCTION("""COMPUTED_VALUE"""),12176.18)</f>
        <v>12176.18</v>
      </c>
      <c r="G359" s="2">
        <f>IFERROR(__xludf.DUMMYFUNCTION("""COMPUTED_VALUE"""),45813.66666666667)</f>
        <v>45813.66667</v>
      </c>
      <c r="H359" s="1">
        <f>IFERROR(__xludf.DUMMYFUNCTION("""COMPUTED_VALUE"""),11976.15)</f>
        <v>11976.15</v>
      </c>
      <c r="J359" s="2">
        <f>IFERROR(__xludf.DUMMYFUNCTION("""COMPUTED_VALUE"""),45813.66666666667)</f>
        <v>45813.66667</v>
      </c>
      <c r="K359" s="1">
        <f>IFERROR(__xludf.DUMMYFUNCTION("""COMPUTED_VALUE"""),12021.92)</f>
        <v>12021.92</v>
      </c>
      <c r="M359" s="2">
        <f>IFERROR(__xludf.DUMMYFUNCTION("""COMPUTED_VALUE"""),45813.66666666667)</f>
        <v>45813.66667</v>
      </c>
      <c r="N359" s="1">
        <f>IFERROR(__xludf.DUMMYFUNCTION("""COMPUTED_VALUE"""),0.0)</f>
        <v>0</v>
      </c>
    </row>
    <row r="360">
      <c r="A360" s="2">
        <f>IFERROR(__xludf.DUMMYFUNCTION("""COMPUTED_VALUE"""),45814.66666666667)</f>
        <v>45814.66667</v>
      </c>
      <c r="B360" s="1">
        <f>IFERROR(__xludf.DUMMYFUNCTION("""COMPUTED_VALUE"""),12113.38)</f>
        <v>12113.38</v>
      </c>
      <c r="D360" s="2">
        <f>IFERROR(__xludf.DUMMYFUNCTION("""COMPUTED_VALUE"""),45814.66666666667)</f>
        <v>45814.66667</v>
      </c>
      <c r="E360" s="1">
        <f>IFERROR(__xludf.DUMMYFUNCTION("""COMPUTED_VALUE"""),12161.08)</f>
        <v>12161.08</v>
      </c>
      <c r="G360" s="2">
        <f>IFERROR(__xludf.DUMMYFUNCTION("""COMPUTED_VALUE"""),45814.66666666667)</f>
        <v>45814.66667</v>
      </c>
      <c r="H360" s="1">
        <f>IFERROR(__xludf.DUMMYFUNCTION("""COMPUTED_VALUE"""),12086.4)</f>
        <v>12086.4</v>
      </c>
      <c r="J360" s="2">
        <f>IFERROR(__xludf.DUMMYFUNCTION("""COMPUTED_VALUE"""),45814.66666666667)</f>
        <v>45814.66667</v>
      </c>
      <c r="K360" s="1">
        <f>IFERROR(__xludf.DUMMYFUNCTION("""COMPUTED_VALUE"""),12142.56)</f>
        <v>12142.56</v>
      </c>
      <c r="M360" s="2">
        <f>IFERROR(__xludf.DUMMYFUNCTION("""COMPUTED_VALUE"""),45814.66666666667)</f>
        <v>45814.66667</v>
      </c>
      <c r="N360" s="1">
        <f>IFERROR(__xludf.DUMMYFUNCTION("""COMPUTED_VALUE"""),0.0)</f>
        <v>0</v>
      </c>
    </row>
    <row r="361">
      <c r="A361" s="2">
        <f>IFERROR(__xludf.DUMMYFUNCTION("""COMPUTED_VALUE"""),45817.66666666667)</f>
        <v>45817.66667</v>
      </c>
      <c r="B361" s="1">
        <f>IFERROR(__xludf.DUMMYFUNCTION("""COMPUTED_VALUE"""),12172.84)</f>
        <v>12172.84</v>
      </c>
      <c r="D361" s="2">
        <f>IFERROR(__xludf.DUMMYFUNCTION("""COMPUTED_VALUE"""),45817.66666666667)</f>
        <v>45817.66667</v>
      </c>
      <c r="E361" s="1">
        <f>IFERROR(__xludf.DUMMYFUNCTION("""COMPUTED_VALUE"""),12177.06)</f>
        <v>12177.06</v>
      </c>
      <c r="G361" s="2">
        <f>IFERROR(__xludf.DUMMYFUNCTION("""COMPUTED_VALUE"""),45817.66666666667)</f>
        <v>45817.66667</v>
      </c>
      <c r="H361" s="1">
        <f>IFERROR(__xludf.DUMMYFUNCTION("""COMPUTED_VALUE"""),12065.57)</f>
        <v>12065.57</v>
      </c>
      <c r="J361" s="2">
        <f>IFERROR(__xludf.DUMMYFUNCTION("""COMPUTED_VALUE"""),45817.66666666667)</f>
        <v>45817.66667</v>
      </c>
      <c r="K361" s="1">
        <f>IFERROR(__xludf.DUMMYFUNCTION("""COMPUTED_VALUE"""),12100.16)</f>
        <v>12100.16</v>
      </c>
      <c r="M361" s="2">
        <f>IFERROR(__xludf.DUMMYFUNCTION("""COMPUTED_VALUE"""),45817.66666666667)</f>
        <v>45817.66667</v>
      </c>
      <c r="N361" s="1">
        <f>IFERROR(__xludf.DUMMYFUNCTION("""COMPUTED_VALUE"""),0.0)</f>
        <v>0</v>
      </c>
    </row>
    <row r="362">
      <c r="A362" s="2">
        <f>IFERROR(__xludf.DUMMYFUNCTION("""COMPUTED_VALUE"""),45818.66666666667)</f>
        <v>45818.66667</v>
      </c>
      <c r="B362" s="1">
        <f>IFERROR(__xludf.DUMMYFUNCTION("""COMPUTED_VALUE"""),12128.83)</f>
        <v>12128.83</v>
      </c>
      <c r="D362" s="2">
        <f>IFERROR(__xludf.DUMMYFUNCTION("""COMPUTED_VALUE"""),45818.66666666667)</f>
        <v>45818.66667</v>
      </c>
      <c r="E362" s="1">
        <f>IFERROR(__xludf.DUMMYFUNCTION("""COMPUTED_VALUE"""),12148.25)</f>
        <v>12148.25</v>
      </c>
      <c r="G362" s="2">
        <f>IFERROR(__xludf.DUMMYFUNCTION("""COMPUTED_VALUE"""),45818.66666666667)</f>
        <v>45818.66667</v>
      </c>
      <c r="H362" s="1">
        <f>IFERROR(__xludf.DUMMYFUNCTION("""COMPUTED_VALUE"""),12016.59)</f>
        <v>12016.59</v>
      </c>
      <c r="J362" s="2">
        <f>IFERROR(__xludf.DUMMYFUNCTION("""COMPUTED_VALUE"""),45818.66666666667)</f>
        <v>45818.66667</v>
      </c>
      <c r="K362" s="1">
        <f>IFERROR(__xludf.DUMMYFUNCTION("""COMPUTED_VALUE"""),12110.92)</f>
        <v>12110.92</v>
      </c>
      <c r="M362" s="2">
        <f>IFERROR(__xludf.DUMMYFUNCTION("""COMPUTED_VALUE"""),45818.66666666667)</f>
        <v>45818.66667</v>
      </c>
      <c r="N362" s="1">
        <f>IFERROR(__xludf.DUMMYFUNCTION("""COMPUTED_VALUE"""),0.0)</f>
        <v>0</v>
      </c>
    </row>
    <row r="363">
      <c r="A363" s="2">
        <f>IFERROR(__xludf.DUMMYFUNCTION("""COMPUTED_VALUE"""),45819.66666666667)</f>
        <v>45819.66667</v>
      </c>
      <c r="B363" s="1">
        <f>IFERROR(__xludf.DUMMYFUNCTION("""COMPUTED_VALUE"""),12135.61)</f>
        <v>12135.61</v>
      </c>
      <c r="D363" s="2">
        <f>IFERROR(__xludf.DUMMYFUNCTION("""COMPUTED_VALUE"""),45819.66666666667)</f>
        <v>45819.66667</v>
      </c>
      <c r="E363" s="1">
        <f>IFERROR(__xludf.DUMMYFUNCTION("""COMPUTED_VALUE"""),12204.58)</f>
        <v>12204.58</v>
      </c>
      <c r="G363" s="2">
        <f>IFERROR(__xludf.DUMMYFUNCTION("""COMPUTED_VALUE"""),45819.66666666667)</f>
        <v>45819.66667</v>
      </c>
      <c r="H363" s="1">
        <f>IFERROR(__xludf.DUMMYFUNCTION("""COMPUTED_VALUE"""),12088.22)</f>
        <v>12088.22</v>
      </c>
      <c r="J363" s="2">
        <f>IFERROR(__xludf.DUMMYFUNCTION("""COMPUTED_VALUE"""),45819.66666666667)</f>
        <v>45819.66667</v>
      </c>
      <c r="K363" s="1">
        <f>IFERROR(__xludf.DUMMYFUNCTION("""COMPUTED_VALUE"""),12134.43)</f>
        <v>12134.43</v>
      </c>
      <c r="M363" s="2">
        <f>IFERROR(__xludf.DUMMYFUNCTION("""COMPUTED_VALUE"""),45819.66666666667)</f>
        <v>45819.66667</v>
      </c>
      <c r="N363" s="1">
        <f>IFERROR(__xludf.DUMMYFUNCTION("""COMPUTED_VALUE"""),0.0)</f>
        <v>0</v>
      </c>
    </row>
    <row r="364">
      <c r="A364" s="2">
        <f>IFERROR(__xludf.DUMMYFUNCTION("""COMPUTED_VALUE"""),45820.66666666667)</f>
        <v>45820.66667</v>
      </c>
      <c r="B364" s="1">
        <f>IFERROR(__xludf.DUMMYFUNCTION("""COMPUTED_VALUE"""),12092.82)</f>
        <v>12092.82</v>
      </c>
      <c r="D364" s="2">
        <f>IFERROR(__xludf.DUMMYFUNCTION("""COMPUTED_VALUE"""),45820.66666666667)</f>
        <v>45820.66667</v>
      </c>
      <c r="E364" s="1">
        <f>IFERROR(__xludf.DUMMYFUNCTION("""COMPUTED_VALUE"""),12177.11)</f>
        <v>12177.11</v>
      </c>
      <c r="G364" s="2">
        <f>IFERROR(__xludf.DUMMYFUNCTION("""COMPUTED_VALUE"""),45820.66666666667)</f>
        <v>45820.66667</v>
      </c>
      <c r="H364" s="1">
        <f>IFERROR(__xludf.DUMMYFUNCTION("""COMPUTED_VALUE"""),12092.82)</f>
        <v>12092.82</v>
      </c>
      <c r="J364" s="2">
        <f>IFERROR(__xludf.DUMMYFUNCTION("""COMPUTED_VALUE"""),45820.66666666667)</f>
        <v>45820.66667</v>
      </c>
      <c r="K364" s="1">
        <f>IFERROR(__xludf.DUMMYFUNCTION("""COMPUTED_VALUE"""),12145.29)</f>
        <v>12145.29</v>
      </c>
      <c r="M364" s="2">
        <f>IFERROR(__xludf.DUMMYFUNCTION("""COMPUTED_VALUE"""),45820.66666666667)</f>
        <v>45820.66667</v>
      </c>
      <c r="N364" s="1">
        <f>IFERROR(__xludf.DUMMYFUNCTION("""COMPUTED_VALUE"""),0.0)</f>
        <v>0</v>
      </c>
    </row>
    <row r="365">
      <c r="A365" s="2">
        <f>IFERROR(__xludf.DUMMYFUNCTION("""COMPUTED_VALUE"""),45821.66666666667)</f>
        <v>45821.66667</v>
      </c>
      <c r="B365" s="1">
        <f>IFERROR(__xludf.DUMMYFUNCTION("""COMPUTED_VALUE"""),12006.69)</f>
        <v>12006.69</v>
      </c>
      <c r="D365" s="2">
        <f>IFERROR(__xludf.DUMMYFUNCTION("""COMPUTED_VALUE"""),45821.66666666667)</f>
        <v>45821.66667</v>
      </c>
      <c r="E365" s="1">
        <f>IFERROR(__xludf.DUMMYFUNCTION("""COMPUTED_VALUE"""),12114.82)</f>
        <v>12114.82</v>
      </c>
      <c r="G365" s="2">
        <f>IFERROR(__xludf.DUMMYFUNCTION("""COMPUTED_VALUE"""),45821.66666666667)</f>
        <v>45821.66667</v>
      </c>
      <c r="H365" s="1">
        <f>IFERROR(__xludf.DUMMYFUNCTION("""COMPUTED_VALUE"""),11960.33)</f>
        <v>11960.33</v>
      </c>
      <c r="J365" s="2">
        <f>IFERROR(__xludf.DUMMYFUNCTION("""COMPUTED_VALUE"""),45821.66666666667)</f>
        <v>45821.66667</v>
      </c>
      <c r="K365" s="1">
        <f>IFERROR(__xludf.DUMMYFUNCTION("""COMPUTED_VALUE"""),11990.1)</f>
        <v>11990.1</v>
      </c>
      <c r="M365" s="2">
        <f>IFERROR(__xludf.DUMMYFUNCTION("""COMPUTED_VALUE"""),45821.66666666667)</f>
        <v>45821.66667</v>
      </c>
      <c r="N365" s="1">
        <f>IFERROR(__xludf.DUMMYFUNCTION("""COMPUTED_VALUE"""),0.0)</f>
        <v>0</v>
      </c>
    </row>
    <row r="366">
      <c r="A366" s="2">
        <f>IFERROR(__xludf.DUMMYFUNCTION("""COMPUTED_VALUE"""),45824.66666666667)</f>
        <v>45824.66667</v>
      </c>
      <c r="B366" s="1">
        <f>IFERROR(__xludf.DUMMYFUNCTION("""COMPUTED_VALUE"""),12073.43)</f>
        <v>12073.43</v>
      </c>
      <c r="D366" s="2">
        <f>IFERROR(__xludf.DUMMYFUNCTION("""COMPUTED_VALUE"""),45824.66666666667)</f>
        <v>45824.66667</v>
      </c>
      <c r="E366" s="1">
        <f>IFERROR(__xludf.DUMMYFUNCTION("""COMPUTED_VALUE"""),12185.73)</f>
        <v>12185.73</v>
      </c>
      <c r="G366" s="2">
        <f>IFERROR(__xludf.DUMMYFUNCTION("""COMPUTED_VALUE"""),45824.66666666667)</f>
        <v>45824.66667</v>
      </c>
      <c r="H366" s="1">
        <f>IFERROR(__xludf.DUMMYFUNCTION("""COMPUTED_VALUE"""),12073.43)</f>
        <v>12073.43</v>
      </c>
      <c r="J366" s="2">
        <f>IFERROR(__xludf.DUMMYFUNCTION("""COMPUTED_VALUE"""),45824.66666666667)</f>
        <v>45824.66667</v>
      </c>
      <c r="K366" s="1">
        <f>IFERROR(__xludf.DUMMYFUNCTION("""COMPUTED_VALUE"""),12137.86)</f>
        <v>12137.86</v>
      </c>
      <c r="M366" s="2">
        <f>IFERROR(__xludf.DUMMYFUNCTION("""COMPUTED_VALUE"""),45824.66666666667)</f>
        <v>45824.66667</v>
      </c>
      <c r="N366" s="1">
        <f>IFERROR(__xludf.DUMMYFUNCTION("""COMPUTED_VALUE"""),0.0)</f>
        <v>0</v>
      </c>
    </row>
    <row r="367">
      <c r="A367" s="2">
        <f>IFERROR(__xludf.DUMMYFUNCTION("""COMPUTED_VALUE"""),45825.66666666667)</f>
        <v>45825.66667</v>
      </c>
      <c r="B367" s="1">
        <f>IFERROR(__xludf.DUMMYFUNCTION("""COMPUTED_VALUE"""),12090.69)</f>
        <v>12090.69</v>
      </c>
      <c r="D367" s="2">
        <f>IFERROR(__xludf.DUMMYFUNCTION("""COMPUTED_VALUE"""),45825.66666666667)</f>
        <v>45825.66667</v>
      </c>
      <c r="E367" s="1">
        <f>IFERROR(__xludf.DUMMYFUNCTION("""COMPUTED_VALUE"""),12135.48)</f>
        <v>12135.48</v>
      </c>
      <c r="G367" s="2">
        <f>IFERROR(__xludf.DUMMYFUNCTION("""COMPUTED_VALUE"""),45825.66666666667)</f>
        <v>45825.66667</v>
      </c>
      <c r="H367" s="1">
        <f>IFERROR(__xludf.DUMMYFUNCTION("""COMPUTED_VALUE"""),12012.73)</f>
        <v>12012.73</v>
      </c>
      <c r="J367" s="2">
        <f>IFERROR(__xludf.DUMMYFUNCTION("""COMPUTED_VALUE"""),45825.66666666667)</f>
        <v>45825.66667</v>
      </c>
      <c r="K367" s="1">
        <f>IFERROR(__xludf.DUMMYFUNCTION("""COMPUTED_VALUE"""),12056.78)</f>
        <v>12056.78</v>
      </c>
      <c r="M367" s="2">
        <f>IFERROR(__xludf.DUMMYFUNCTION("""COMPUTED_VALUE"""),45825.66666666667)</f>
        <v>45825.66667</v>
      </c>
      <c r="N367" s="1">
        <f>IFERROR(__xludf.DUMMYFUNCTION("""COMPUTED_VALUE"""),0.0)</f>
        <v>0</v>
      </c>
    </row>
    <row r="368">
      <c r="A368" s="2">
        <f>IFERROR(__xludf.DUMMYFUNCTION("""COMPUTED_VALUE"""),45826.66666666667)</f>
        <v>45826.66667</v>
      </c>
      <c r="B368" s="1">
        <f>IFERROR(__xludf.DUMMYFUNCTION("""COMPUTED_VALUE"""),12069.54)</f>
        <v>12069.54</v>
      </c>
      <c r="D368" s="2">
        <f>IFERROR(__xludf.DUMMYFUNCTION("""COMPUTED_VALUE"""),45826.66666666667)</f>
        <v>45826.66667</v>
      </c>
      <c r="E368" s="1">
        <f>IFERROR(__xludf.DUMMYFUNCTION("""COMPUTED_VALUE"""),12160.82)</f>
        <v>12160.82</v>
      </c>
      <c r="G368" s="2">
        <f>IFERROR(__xludf.DUMMYFUNCTION("""COMPUTED_VALUE"""),45826.66666666667)</f>
        <v>45826.66667</v>
      </c>
      <c r="H368" s="1">
        <f>IFERROR(__xludf.DUMMYFUNCTION("""COMPUTED_VALUE"""),12050.73)</f>
        <v>12050.73</v>
      </c>
      <c r="J368" s="2">
        <f>IFERROR(__xludf.DUMMYFUNCTION("""COMPUTED_VALUE"""),45826.66666666667)</f>
        <v>45826.66667</v>
      </c>
      <c r="K368" s="1">
        <f>IFERROR(__xludf.DUMMYFUNCTION("""COMPUTED_VALUE"""),12097.85)</f>
        <v>12097.85</v>
      </c>
      <c r="M368" s="2">
        <f>IFERROR(__xludf.DUMMYFUNCTION("""COMPUTED_VALUE"""),45826.66666666667)</f>
        <v>45826.66667</v>
      </c>
      <c r="N368" s="1">
        <f>IFERROR(__xludf.DUMMYFUNCTION("""COMPUTED_VALUE"""),0.0)</f>
        <v>0</v>
      </c>
    </row>
    <row r="369">
      <c r="A369" s="2">
        <f>IFERROR(__xludf.DUMMYFUNCTION("""COMPUTED_VALUE"""),45828.66666666667)</f>
        <v>45828.66667</v>
      </c>
      <c r="B369" s="1">
        <f>IFERROR(__xludf.DUMMYFUNCTION("""COMPUTED_VALUE"""),12173.77)</f>
        <v>12173.77</v>
      </c>
      <c r="D369" s="2">
        <f>IFERROR(__xludf.DUMMYFUNCTION("""COMPUTED_VALUE"""),45828.66666666667)</f>
        <v>45828.66667</v>
      </c>
      <c r="E369" s="1">
        <f>IFERROR(__xludf.DUMMYFUNCTION("""COMPUTED_VALUE"""),12198.36)</f>
        <v>12198.36</v>
      </c>
      <c r="G369" s="2">
        <f>IFERROR(__xludf.DUMMYFUNCTION("""COMPUTED_VALUE"""),45828.66666666667)</f>
        <v>45828.66667</v>
      </c>
      <c r="H369" s="1">
        <f>IFERROR(__xludf.DUMMYFUNCTION("""COMPUTED_VALUE"""),12046.44)</f>
        <v>12046.44</v>
      </c>
      <c r="J369" s="2">
        <f>IFERROR(__xludf.DUMMYFUNCTION("""COMPUTED_VALUE"""),45828.66666666667)</f>
        <v>45828.66667</v>
      </c>
      <c r="K369" s="1">
        <f>IFERROR(__xludf.DUMMYFUNCTION("""COMPUTED_VALUE"""),12089.64)</f>
        <v>12089.64</v>
      </c>
      <c r="M369" s="2">
        <f>IFERROR(__xludf.DUMMYFUNCTION("""COMPUTED_VALUE"""),45828.66666666667)</f>
        <v>45828.66667</v>
      </c>
      <c r="N369" s="1">
        <f>IFERROR(__xludf.DUMMYFUNCTION("""COMPUTED_VALUE"""),0.0)</f>
        <v>0</v>
      </c>
    </row>
    <row r="370">
      <c r="A370" s="2">
        <f>IFERROR(__xludf.DUMMYFUNCTION("""COMPUTED_VALUE"""),45831.66666666667)</f>
        <v>45831.66667</v>
      </c>
      <c r="B370" s="1">
        <f>IFERROR(__xludf.DUMMYFUNCTION("""COMPUTED_VALUE"""),12083.09)</f>
        <v>12083.09</v>
      </c>
      <c r="D370" s="2">
        <f>IFERROR(__xludf.DUMMYFUNCTION("""COMPUTED_VALUE"""),45831.66666666667)</f>
        <v>45831.66667</v>
      </c>
      <c r="E370" s="1">
        <f>IFERROR(__xludf.DUMMYFUNCTION("""COMPUTED_VALUE"""),12229.44)</f>
        <v>12229.44</v>
      </c>
      <c r="G370" s="2">
        <f>IFERROR(__xludf.DUMMYFUNCTION("""COMPUTED_VALUE"""),45831.66666666667)</f>
        <v>45831.66667</v>
      </c>
      <c r="H370" s="1">
        <f>IFERROR(__xludf.DUMMYFUNCTION("""COMPUTED_VALUE"""),12008.48)</f>
        <v>12008.48</v>
      </c>
      <c r="J370" s="2">
        <f>IFERROR(__xludf.DUMMYFUNCTION("""COMPUTED_VALUE"""),45831.66666666667)</f>
        <v>45831.66667</v>
      </c>
      <c r="K370" s="1">
        <f>IFERROR(__xludf.DUMMYFUNCTION("""COMPUTED_VALUE"""),12224.84)</f>
        <v>12224.84</v>
      </c>
      <c r="M370" s="2">
        <f>IFERROR(__xludf.DUMMYFUNCTION("""COMPUTED_VALUE"""),45831.66666666667)</f>
        <v>45831.66667</v>
      </c>
      <c r="N370" s="1">
        <f>IFERROR(__xludf.DUMMYFUNCTION("""COMPUTED_VALUE"""),0.0)</f>
        <v>0</v>
      </c>
    </row>
    <row r="371">
      <c r="A371" s="2">
        <f>IFERROR(__xludf.DUMMYFUNCTION("""COMPUTED_VALUE"""),45832.66666666667)</f>
        <v>45832.66667</v>
      </c>
      <c r="B371" s="1">
        <f>IFERROR(__xludf.DUMMYFUNCTION("""COMPUTED_VALUE"""),12309.68)</f>
        <v>12309.68</v>
      </c>
      <c r="D371" s="2">
        <f>IFERROR(__xludf.DUMMYFUNCTION("""COMPUTED_VALUE"""),45832.66666666667)</f>
        <v>45832.66667</v>
      </c>
      <c r="E371" s="1">
        <f>IFERROR(__xludf.DUMMYFUNCTION("""COMPUTED_VALUE"""),12439.85)</f>
        <v>12439.85</v>
      </c>
      <c r="G371" s="2">
        <f>IFERROR(__xludf.DUMMYFUNCTION("""COMPUTED_VALUE"""),45832.66666666667)</f>
        <v>45832.66667</v>
      </c>
      <c r="H371" s="1">
        <f>IFERROR(__xludf.DUMMYFUNCTION("""COMPUTED_VALUE"""),12261.73)</f>
        <v>12261.73</v>
      </c>
      <c r="J371" s="2">
        <f>IFERROR(__xludf.DUMMYFUNCTION("""COMPUTED_VALUE"""),45832.66666666667)</f>
        <v>45832.66667</v>
      </c>
      <c r="K371" s="1">
        <f>IFERROR(__xludf.DUMMYFUNCTION("""COMPUTED_VALUE"""),12425.5)</f>
        <v>12425.5</v>
      </c>
      <c r="M371" s="2">
        <f>IFERROR(__xludf.DUMMYFUNCTION("""COMPUTED_VALUE"""),45832.66666666667)</f>
        <v>45832.66667</v>
      </c>
      <c r="N371" s="1">
        <f>IFERROR(__xludf.DUMMYFUNCTION("""COMPUTED_VALUE"""),0.0)</f>
        <v>0</v>
      </c>
    </row>
    <row r="372">
      <c r="A372" s="2">
        <f>IFERROR(__xludf.DUMMYFUNCTION("""COMPUTED_VALUE"""),45833.66666666667)</f>
        <v>45833.66667</v>
      </c>
      <c r="B372" s="1">
        <f>IFERROR(__xludf.DUMMYFUNCTION("""COMPUTED_VALUE"""),12464.59)</f>
        <v>12464.59</v>
      </c>
      <c r="D372" s="2">
        <f>IFERROR(__xludf.DUMMYFUNCTION("""COMPUTED_VALUE"""),45833.66666666667)</f>
        <v>45833.66667</v>
      </c>
      <c r="E372" s="1">
        <f>IFERROR(__xludf.DUMMYFUNCTION("""COMPUTED_VALUE"""),12477.97)</f>
        <v>12477.97</v>
      </c>
      <c r="G372" s="2">
        <f>IFERROR(__xludf.DUMMYFUNCTION("""COMPUTED_VALUE"""),45833.66666666667)</f>
        <v>45833.66667</v>
      </c>
      <c r="H372" s="1">
        <f>IFERROR(__xludf.DUMMYFUNCTION("""COMPUTED_VALUE"""),12340.15)</f>
        <v>12340.15</v>
      </c>
      <c r="J372" s="2">
        <f>IFERROR(__xludf.DUMMYFUNCTION("""COMPUTED_VALUE"""),45833.66666666667)</f>
        <v>45833.66667</v>
      </c>
      <c r="K372" s="1">
        <f>IFERROR(__xludf.DUMMYFUNCTION("""COMPUTED_VALUE"""),12352.07)</f>
        <v>12352.07</v>
      </c>
      <c r="M372" s="2">
        <f>IFERROR(__xludf.DUMMYFUNCTION("""COMPUTED_VALUE"""),45833.66666666667)</f>
        <v>45833.66667</v>
      </c>
      <c r="N372" s="1">
        <f>IFERROR(__xludf.DUMMYFUNCTION("""COMPUTED_VALUE"""),0.0)</f>
        <v>0</v>
      </c>
    </row>
    <row r="373">
      <c r="A373" s="2">
        <f>IFERROR(__xludf.DUMMYFUNCTION("""COMPUTED_VALUE"""),45834.66666666667)</f>
        <v>45834.66667</v>
      </c>
      <c r="B373" s="1">
        <f>IFERROR(__xludf.DUMMYFUNCTION("""COMPUTED_VALUE"""),12418.12)</f>
        <v>12418.12</v>
      </c>
      <c r="D373" s="2">
        <f>IFERROR(__xludf.DUMMYFUNCTION("""COMPUTED_VALUE"""),45834.66666666667)</f>
        <v>45834.66667</v>
      </c>
      <c r="E373" s="1">
        <f>IFERROR(__xludf.DUMMYFUNCTION("""COMPUTED_VALUE"""),12466.68)</f>
        <v>12466.68</v>
      </c>
      <c r="G373" s="2">
        <f>IFERROR(__xludf.DUMMYFUNCTION("""COMPUTED_VALUE"""),45834.66666666667)</f>
        <v>45834.66667</v>
      </c>
      <c r="H373" s="1">
        <f>IFERROR(__xludf.DUMMYFUNCTION("""COMPUTED_VALUE"""),12373.94)</f>
        <v>12373.94</v>
      </c>
      <c r="J373" s="2">
        <f>IFERROR(__xludf.DUMMYFUNCTION("""COMPUTED_VALUE"""),45834.66666666667)</f>
        <v>45834.66667</v>
      </c>
      <c r="K373" s="1">
        <f>IFERROR(__xludf.DUMMYFUNCTION("""COMPUTED_VALUE"""),12457.67)</f>
        <v>12457.67</v>
      </c>
      <c r="M373" s="2">
        <f>IFERROR(__xludf.DUMMYFUNCTION("""COMPUTED_VALUE"""),45834.66666666667)</f>
        <v>45834.66667</v>
      </c>
      <c r="N373" s="1">
        <f>IFERROR(__xludf.DUMMYFUNCTION("""COMPUTED_VALUE"""),0.0)</f>
        <v>0</v>
      </c>
    </row>
    <row r="374">
      <c r="A374" s="2">
        <f>IFERROR(__xludf.DUMMYFUNCTION("""COMPUTED_VALUE"""),45835.66666666667)</f>
        <v>45835.66667</v>
      </c>
      <c r="B374" s="1">
        <f>IFERROR(__xludf.DUMMYFUNCTION("""COMPUTED_VALUE"""),12474.41)</f>
        <v>12474.41</v>
      </c>
      <c r="D374" s="2">
        <f>IFERROR(__xludf.DUMMYFUNCTION("""COMPUTED_VALUE"""),45835.66666666667)</f>
        <v>45835.66667</v>
      </c>
      <c r="E374" s="1">
        <f>IFERROR(__xludf.DUMMYFUNCTION("""COMPUTED_VALUE"""),12556.32)</f>
        <v>12556.32</v>
      </c>
      <c r="G374" s="2">
        <f>IFERROR(__xludf.DUMMYFUNCTION("""COMPUTED_VALUE"""),45835.66666666667)</f>
        <v>45835.66667</v>
      </c>
      <c r="H374" s="1">
        <f>IFERROR(__xludf.DUMMYFUNCTION("""COMPUTED_VALUE"""),12414.02)</f>
        <v>12414.02</v>
      </c>
      <c r="J374" s="2">
        <f>IFERROR(__xludf.DUMMYFUNCTION("""COMPUTED_VALUE"""),45835.66666666667)</f>
        <v>45835.66667</v>
      </c>
      <c r="K374" s="1">
        <f>IFERROR(__xludf.DUMMYFUNCTION("""COMPUTED_VALUE"""),12446.14)</f>
        <v>12446.14</v>
      </c>
      <c r="M374" s="2">
        <f>IFERROR(__xludf.DUMMYFUNCTION("""COMPUTED_VALUE"""),45835.66666666667)</f>
        <v>45835.66667</v>
      </c>
      <c r="N374" s="1">
        <f>IFERROR(__xludf.DUMMYFUNCTION("""COMPUTED_VALUE"""),0.0)</f>
        <v>0</v>
      </c>
    </row>
    <row r="375">
      <c r="A375" s="2">
        <f>IFERROR(__xludf.DUMMYFUNCTION("""COMPUTED_VALUE"""),45838.66666666667)</f>
        <v>45838.66667</v>
      </c>
      <c r="B375" s="1">
        <f>IFERROR(__xludf.DUMMYFUNCTION("""COMPUTED_VALUE"""),12522.56)</f>
        <v>12522.56</v>
      </c>
      <c r="D375" s="2">
        <f>IFERROR(__xludf.DUMMYFUNCTION("""COMPUTED_VALUE"""),45838.66666666667)</f>
        <v>45838.66667</v>
      </c>
      <c r="E375" s="1">
        <f>IFERROR(__xludf.DUMMYFUNCTION("""COMPUTED_VALUE"""),12588.71)</f>
        <v>12588.71</v>
      </c>
      <c r="G375" s="2">
        <f>IFERROR(__xludf.DUMMYFUNCTION("""COMPUTED_VALUE"""),45838.66666666667)</f>
        <v>45838.66667</v>
      </c>
      <c r="H375" s="1">
        <f>IFERROR(__xludf.DUMMYFUNCTION("""COMPUTED_VALUE"""),12511.69)</f>
        <v>12511.69</v>
      </c>
      <c r="J375" s="2">
        <f>IFERROR(__xludf.DUMMYFUNCTION("""COMPUTED_VALUE"""),45838.66666666667)</f>
        <v>45838.66667</v>
      </c>
      <c r="K375" s="1">
        <f>IFERROR(__xludf.DUMMYFUNCTION("""COMPUTED_VALUE"""),12575.58)</f>
        <v>12575.58</v>
      </c>
      <c r="M375" s="2">
        <f>IFERROR(__xludf.DUMMYFUNCTION("""COMPUTED_VALUE"""),45838.66666666667)</f>
        <v>45838.66667</v>
      </c>
      <c r="N375" s="1">
        <f>IFERROR(__xludf.DUMMYFUNCTION("""COMPUTED_VALUE"""),0.0)</f>
        <v>0</v>
      </c>
    </row>
    <row r="376">
      <c r="A376" s="2">
        <f>IFERROR(__xludf.DUMMYFUNCTION("""COMPUTED_VALUE"""),45839.66666666667)</f>
        <v>45839.66667</v>
      </c>
      <c r="B376" s="1">
        <f>IFERROR(__xludf.DUMMYFUNCTION("""COMPUTED_VALUE"""),12515.44)</f>
        <v>12515.44</v>
      </c>
      <c r="D376" s="2">
        <f>IFERROR(__xludf.DUMMYFUNCTION("""COMPUTED_VALUE"""),45839.66666666667)</f>
        <v>45839.66667</v>
      </c>
      <c r="E376" s="1">
        <f>IFERROR(__xludf.DUMMYFUNCTION("""COMPUTED_VALUE"""),12564.14)</f>
        <v>12564.14</v>
      </c>
      <c r="G376" s="2">
        <f>IFERROR(__xludf.DUMMYFUNCTION("""COMPUTED_VALUE"""),45839.66666666667)</f>
        <v>45839.66667</v>
      </c>
      <c r="H376" s="1">
        <f>IFERROR(__xludf.DUMMYFUNCTION("""COMPUTED_VALUE"""),12410.99)</f>
        <v>12410.99</v>
      </c>
      <c r="J376" s="2">
        <f>IFERROR(__xludf.DUMMYFUNCTION("""COMPUTED_VALUE"""),45839.66666666667)</f>
        <v>45839.66667</v>
      </c>
      <c r="K376" s="1">
        <f>IFERROR(__xludf.DUMMYFUNCTION("""COMPUTED_VALUE"""),12491.83)</f>
        <v>12491.83</v>
      </c>
      <c r="M376" s="2">
        <f>IFERROR(__xludf.DUMMYFUNCTION("""COMPUTED_VALUE"""),45839.66666666667)</f>
        <v>45839.66667</v>
      </c>
      <c r="N376" s="1">
        <f>IFERROR(__xludf.DUMMYFUNCTION("""COMPUTED_VALUE"""),0.0)</f>
        <v>0</v>
      </c>
    </row>
    <row r="377">
      <c r="A377" s="2">
        <f>IFERROR(__xludf.DUMMYFUNCTION("""COMPUTED_VALUE"""),45840.66666666667)</f>
        <v>45840.66667</v>
      </c>
      <c r="B377" s="1">
        <f>IFERROR(__xludf.DUMMYFUNCTION("""COMPUTED_VALUE"""),12465.6)</f>
        <v>12465.6</v>
      </c>
      <c r="D377" s="2">
        <f>IFERROR(__xludf.DUMMYFUNCTION("""COMPUTED_VALUE"""),45840.66666666667)</f>
        <v>45840.66667</v>
      </c>
      <c r="E377" s="1">
        <f>IFERROR(__xludf.DUMMYFUNCTION("""COMPUTED_VALUE"""),12513.99)</f>
        <v>12513.99</v>
      </c>
      <c r="G377" s="2">
        <f>IFERROR(__xludf.DUMMYFUNCTION("""COMPUTED_VALUE"""),45840.66666666667)</f>
        <v>45840.66667</v>
      </c>
      <c r="H377" s="1">
        <f>IFERROR(__xludf.DUMMYFUNCTION("""COMPUTED_VALUE"""),12443.86)</f>
        <v>12443.86</v>
      </c>
      <c r="J377" s="2">
        <f>IFERROR(__xludf.DUMMYFUNCTION("""COMPUTED_VALUE"""),45840.66666666667)</f>
        <v>45840.66667</v>
      </c>
      <c r="K377" s="1">
        <f>IFERROR(__xludf.DUMMYFUNCTION("""COMPUTED_VALUE"""),12506.12)</f>
        <v>12506.12</v>
      </c>
      <c r="M377" s="2">
        <f>IFERROR(__xludf.DUMMYFUNCTION("""COMPUTED_VALUE"""),45840.66666666667)</f>
        <v>45840.66667</v>
      </c>
      <c r="N377" s="1">
        <f>IFERROR(__xludf.DUMMYFUNCTION("""COMPUTED_VALUE"""),0.0)</f>
        <v>0</v>
      </c>
    </row>
    <row r="378">
      <c r="A378" s="2">
        <f>IFERROR(__xludf.DUMMYFUNCTION("""COMPUTED_VALUE"""),45841.54166666667)</f>
        <v>45841.54167</v>
      </c>
      <c r="B378" s="1">
        <f>IFERROR(__xludf.DUMMYFUNCTION("""COMPUTED_VALUE"""),12568.8)</f>
        <v>12568.8</v>
      </c>
      <c r="D378" s="2">
        <f>IFERROR(__xludf.DUMMYFUNCTION("""COMPUTED_VALUE"""),45841.54166666667)</f>
        <v>45841.54167</v>
      </c>
      <c r="E378" s="1">
        <f>IFERROR(__xludf.DUMMYFUNCTION("""COMPUTED_VALUE"""),12675.72)</f>
        <v>12675.72</v>
      </c>
      <c r="G378" s="2">
        <f>IFERROR(__xludf.DUMMYFUNCTION("""COMPUTED_VALUE"""),45841.54166666667)</f>
        <v>45841.54167</v>
      </c>
      <c r="H378" s="1">
        <f>IFERROR(__xludf.DUMMYFUNCTION("""COMPUTED_VALUE"""),12565.43)</f>
        <v>12565.43</v>
      </c>
      <c r="J378" s="2">
        <f>IFERROR(__xludf.DUMMYFUNCTION("""COMPUTED_VALUE"""),45841.54166666667)</f>
        <v>45841.54167</v>
      </c>
      <c r="K378" s="1">
        <f>IFERROR(__xludf.DUMMYFUNCTION("""COMPUTED_VALUE"""),12667.67)</f>
        <v>12667.67</v>
      </c>
      <c r="M378" s="2">
        <f>IFERROR(__xludf.DUMMYFUNCTION("""COMPUTED_VALUE"""),45841.54166666667)</f>
        <v>45841.54167</v>
      </c>
      <c r="N378" s="1">
        <f>IFERROR(__xludf.DUMMYFUNCTION("""COMPUTED_VALUE"""),0.0)</f>
        <v>0</v>
      </c>
    </row>
    <row r="379">
      <c r="A379" s="2">
        <f>IFERROR(__xludf.DUMMYFUNCTION("""COMPUTED_VALUE"""),45845.66666666667)</f>
        <v>45845.66667</v>
      </c>
      <c r="B379" s="1">
        <f>IFERROR(__xludf.DUMMYFUNCTION("""COMPUTED_VALUE"""),12636.88)</f>
        <v>12636.88</v>
      </c>
      <c r="D379" s="2">
        <f>IFERROR(__xludf.DUMMYFUNCTION("""COMPUTED_VALUE"""),45845.66666666667)</f>
        <v>45845.66667</v>
      </c>
      <c r="E379" s="1">
        <f>IFERROR(__xludf.DUMMYFUNCTION("""COMPUTED_VALUE"""),12669.78)</f>
        <v>12669.78</v>
      </c>
      <c r="G379" s="2">
        <f>IFERROR(__xludf.DUMMYFUNCTION("""COMPUTED_VALUE"""),45845.66666666667)</f>
        <v>45845.66667</v>
      </c>
      <c r="H379" s="1">
        <f>IFERROR(__xludf.DUMMYFUNCTION("""COMPUTED_VALUE"""),12577.49)</f>
        <v>12577.49</v>
      </c>
      <c r="J379" s="2">
        <f>IFERROR(__xludf.DUMMYFUNCTION("""COMPUTED_VALUE"""),45845.66666666667)</f>
        <v>45845.66667</v>
      </c>
      <c r="K379" s="1">
        <f>IFERROR(__xludf.DUMMYFUNCTION("""COMPUTED_VALUE"""),12659.89)</f>
        <v>12659.89</v>
      </c>
      <c r="M379" s="2">
        <f>IFERROR(__xludf.DUMMYFUNCTION("""COMPUTED_VALUE"""),45845.66666666667)</f>
        <v>45845.66667</v>
      </c>
      <c r="N379" s="1">
        <f>IFERROR(__xludf.DUMMYFUNCTION("""COMPUTED_VALUE"""),0.0)</f>
        <v>0</v>
      </c>
    </row>
    <row r="380">
      <c r="A380" s="2">
        <f>IFERROR(__xludf.DUMMYFUNCTION("""COMPUTED_VALUE"""),45846.66666666667)</f>
        <v>45846.66667</v>
      </c>
      <c r="B380" s="1">
        <f>IFERROR(__xludf.DUMMYFUNCTION("""COMPUTED_VALUE"""),12674.96)</f>
        <v>12674.96</v>
      </c>
      <c r="D380" s="2">
        <f>IFERROR(__xludf.DUMMYFUNCTION("""COMPUTED_VALUE"""),45846.66666666667)</f>
        <v>45846.66667</v>
      </c>
      <c r="E380" s="1">
        <f>IFERROR(__xludf.DUMMYFUNCTION("""COMPUTED_VALUE"""),12685.92)</f>
        <v>12685.92</v>
      </c>
      <c r="G380" s="2">
        <f>IFERROR(__xludf.DUMMYFUNCTION("""COMPUTED_VALUE"""),45846.66666666667)</f>
        <v>45846.66667</v>
      </c>
      <c r="H380" s="1">
        <f>IFERROR(__xludf.DUMMYFUNCTION("""COMPUTED_VALUE"""),12567.81)</f>
        <v>12567.81</v>
      </c>
      <c r="J380" s="2">
        <f>IFERROR(__xludf.DUMMYFUNCTION("""COMPUTED_VALUE"""),45846.66666666667)</f>
        <v>45846.66667</v>
      </c>
      <c r="K380" s="1">
        <f>IFERROR(__xludf.DUMMYFUNCTION("""COMPUTED_VALUE"""),12636.16)</f>
        <v>12636.16</v>
      </c>
      <c r="M380" s="2">
        <f>IFERROR(__xludf.DUMMYFUNCTION("""COMPUTED_VALUE"""),45846.66666666667)</f>
        <v>45846.66667</v>
      </c>
      <c r="N380" s="1">
        <f>IFERROR(__xludf.DUMMYFUNCTION("""COMPUTED_VALUE"""),0.0)</f>
        <v>0</v>
      </c>
    </row>
    <row r="381">
      <c r="A381" s="2">
        <f>IFERROR(__xludf.DUMMYFUNCTION("""COMPUTED_VALUE"""),45847.66666666667)</f>
        <v>45847.66667</v>
      </c>
      <c r="B381" s="1">
        <f>IFERROR(__xludf.DUMMYFUNCTION("""COMPUTED_VALUE"""),12675.87)</f>
        <v>12675.87</v>
      </c>
      <c r="D381" s="2">
        <f>IFERROR(__xludf.DUMMYFUNCTION("""COMPUTED_VALUE"""),45847.66666666667)</f>
        <v>45847.66667</v>
      </c>
      <c r="E381" s="1">
        <f>IFERROR(__xludf.DUMMYFUNCTION("""COMPUTED_VALUE"""),12722.17)</f>
        <v>12722.17</v>
      </c>
      <c r="G381" s="2">
        <f>IFERROR(__xludf.DUMMYFUNCTION("""COMPUTED_VALUE"""),45847.66666666667)</f>
        <v>45847.66667</v>
      </c>
      <c r="H381" s="1">
        <f>IFERROR(__xludf.DUMMYFUNCTION("""COMPUTED_VALUE"""),12611.74)</f>
        <v>12611.74</v>
      </c>
      <c r="J381" s="2">
        <f>IFERROR(__xludf.DUMMYFUNCTION("""COMPUTED_VALUE"""),45847.66666666667)</f>
        <v>45847.66667</v>
      </c>
      <c r="K381" s="1">
        <f>IFERROR(__xludf.DUMMYFUNCTION("""COMPUTED_VALUE"""),12716.0)</f>
        <v>12716</v>
      </c>
      <c r="M381" s="2">
        <f>IFERROR(__xludf.DUMMYFUNCTION("""COMPUTED_VALUE"""),45847.66666666667)</f>
        <v>45847.66667</v>
      </c>
      <c r="N381" s="1">
        <f>IFERROR(__xludf.DUMMYFUNCTION("""COMPUTED_VALUE"""),0.0)</f>
        <v>0</v>
      </c>
    </row>
    <row r="382">
      <c r="A382" s="2">
        <f>IFERROR(__xludf.DUMMYFUNCTION("""COMPUTED_VALUE"""),45848.66666666667)</f>
        <v>45848.66667</v>
      </c>
      <c r="B382" s="1">
        <f>IFERROR(__xludf.DUMMYFUNCTION("""COMPUTED_VALUE"""),12724.5)</f>
        <v>12724.5</v>
      </c>
      <c r="D382" s="2">
        <f>IFERROR(__xludf.DUMMYFUNCTION("""COMPUTED_VALUE"""),45848.66666666667)</f>
        <v>45848.66667</v>
      </c>
      <c r="E382" s="1">
        <f>IFERROR(__xludf.DUMMYFUNCTION("""COMPUTED_VALUE"""),12732.06)</f>
        <v>12732.06</v>
      </c>
      <c r="G382" s="2">
        <f>IFERROR(__xludf.DUMMYFUNCTION("""COMPUTED_VALUE"""),45848.66666666667)</f>
        <v>45848.66667</v>
      </c>
      <c r="H382" s="1">
        <f>IFERROR(__xludf.DUMMYFUNCTION("""COMPUTED_VALUE"""),12612.63)</f>
        <v>12612.63</v>
      </c>
      <c r="J382" s="2">
        <f>IFERROR(__xludf.DUMMYFUNCTION("""COMPUTED_VALUE"""),45848.66666666667)</f>
        <v>45848.66667</v>
      </c>
      <c r="K382" s="1">
        <f>IFERROR(__xludf.DUMMYFUNCTION("""COMPUTED_VALUE"""),12658.69)</f>
        <v>12658.69</v>
      </c>
      <c r="M382" s="2">
        <f>IFERROR(__xludf.DUMMYFUNCTION("""COMPUTED_VALUE"""),45848.66666666667)</f>
        <v>45848.66667</v>
      </c>
      <c r="N382" s="1">
        <f>IFERROR(__xludf.DUMMYFUNCTION("""COMPUTED_VALUE"""),0.0)</f>
        <v>0</v>
      </c>
    </row>
    <row r="383">
      <c r="A383" s="2">
        <f>IFERROR(__xludf.DUMMYFUNCTION("""COMPUTED_VALUE"""),45849.66666666667)</f>
        <v>45849.66667</v>
      </c>
      <c r="B383" s="1">
        <f>IFERROR(__xludf.DUMMYFUNCTION("""COMPUTED_VALUE"""),12603.32)</f>
        <v>12603.32</v>
      </c>
      <c r="D383" s="2">
        <f>IFERROR(__xludf.DUMMYFUNCTION("""COMPUTED_VALUE"""),45849.66666666667)</f>
        <v>45849.66667</v>
      </c>
      <c r="E383" s="1">
        <f>IFERROR(__xludf.DUMMYFUNCTION("""COMPUTED_VALUE"""),12629.0)</f>
        <v>12629</v>
      </c>
      <c r="G383" s="2">
        <f>IFERROR(__xludf.DUMMYFUNCTION("""COMPUTED_VALUE"""),45849.66666666667)</f>
        <v>45849.66667</v>
      </c>
      <c r="H383" s="1">
        <f>IFERROR(__xludf.DUMMYFUNCTION("""COMPUTED_VALUE"""),12556.98)</f>
        <v>12556.98</v>
      </c>
      <c r="J383" s="2">
        <f>IFERROR(__xludf.DUMMYFUNCTION("""COMPUTED_VALUE"""),45849.66666666667)</f>
        <v>45849.66667</v>
      </c>
      <c r="K383" s="1">
        <f>IFERROR(__xludf.DUMMYFUNCTION("""COMPUTED_VALUE"""),12567.86)</f>
        <v>12567.86</v>
      </c>
      <c r="M383" s="2">
        <f>IFERROR(__xludf.DUMMYFUNCTION("""COMPUTED_VALUE"""),45849.66666666667)</f>
        <v>45849.66667</v>
      </c>
      <c r="N383" s="1">
        <f>IFERROR(__xludf.DUMMYFUNCTION("""COMPUTED_VALUE"""),0.0)</f>
        <v>0</v>
      </c>
    </row>
    <row r="384">
      <c r="A384" s="2">
        <f>IFERROR(__xludf.DUMMYFUNCTION("""COMPUTED_VALUE"""),45852.66666666667)</f>
        <v>45852.66667</v>
      </c>
      <c r="B384" s="1">
        <f>IFERROR(__xludf.DUMMYFUNCTION("""COMPUTED_VALUE"""),12573.82)</f>
        <v>12573.82</v>
      </c>
      <c r="D384" s="2">
        <f>IFERROR(__xludf.DUMMYFUNCTION("""COMPUTED_VALUE"""),45852.66666666667)</f>
        <v>45852.66667</v>
      </c>
      <c r="E384" s="1">
        <f>IFERROR(__xludf.DUMMYFUNCTION("""COMPUTED_VALUE"""),12712.63)</f>
        <v>12712.63</v>
      </c>
      <c r="G384" s="2">
        <f>IFERROR(__xludf.DUMMYFUNCTION("""COMPUTED_VALUE"""),45852.66666666667)</f>
        <v>45852.66667</v>
      </c>
      <c r="H384" s="1">
        <f>IFERROR(__xludf.DUMMYFUNCTION("""COMPUTED_VALUE"""),12561.7)</f>
        <v>12561.7</v>
      </c>
      <c r="J384" s="2">
        <f>IFERROR(__xludf.DUMMYFUNCTION("""COMPUTED_VALUE"""),45852.66666666667)</f>
        <v>45852.66667</v>
      </c>
      <c r="K384" s="1">
        <f>IFERROR(__xludf.DUMMYFUNCTION("""COMPUTED_VALUE"""),12699.37)</f>
        <v>12699.37</v>
      </c>
      <c r="M384" s="2">
        <f>IFERROR(__xludf.DUMMYFUNCTION("""COMPUTED_VALUE"""),45852.66666666667)</f>
        <v>45852.66667</v>
      </c>
      <c r="N384" s="1">
        <f>IFERROR(__xludf.DUMMYFUNCTION("""COMPUTED_VALUE"""),0.0)</f>
        <v>0</v>
      </c>
    </row>
    <row r="385">
      <c r="A385" s="2">
        <f>IFERROR(__xludf.DUMMYFUNCTION("""COMPUTED_VALUE"""),45853.66666666667)</f>
        <v>45853.66667</v>
      </c>
      <c r="B385" s="1">
        <f>IFERROR(__xludf.DUMMYFUNCTION("""COMPUTED_VALUE"""),12725.9)</f>
        <v>12725.9</v>
      </c>
      <c r="D385" s="2">
        <f>IFERROR(__xludf.DUMMYFUNCTION("""COMPUTED_VALUE"""),45853.66666666667)</f>
        <v>45853.66667</v>
      </c>
      <c r="E385" s="1">
        <f>IFERROR(__xludf.DUMMYFUNCTION("""COMPUTED_VALUE"""),12730.76)</f>
        <v>12730.76</v>
      </c>
      <c r="G385" s="2">
        <f>IFERROR(__xludf.DUMMYFUNCTION("""COMPUTED_VALUE"""),45853.66666666667)</f>
        <v>45853.66667</v>
      </c>
      <c r="H385" s="1">
        <f>IFERROR(__xludf.DUMMYFUNCTION("""COMPUTED_VALUE"""),12567.48)</f>
        <v>12567.48</v>
      </c>
      <c r="J385" s="2">
        <f>IFERROR(__xludf.DUMMYFUNCTION("""COMPUTED_VALUE"""),45853.66666666667)</f>
        <v>45853.66667</v>
      </c>
      <c r="K385" s="1">
        <f>IFERROR(__xludf.DUMMYFUNCTION("""COMPUTED_VALUE"""),12569.78)</f>
        <v>12569.78</v>
      </c>
      <c r="M385" s="2">
        <f>IFERROR(__xludf.DUMMYFUNCTION("""COMPUTED_VALUE"""),45853.66666666667)</f>
        <v>45853.66667</v>
      </c>
      <c r="N385" s="1">
        <f>IFERROR(__xludf.DUMMYFUNCTION("""COMPUTED_VALUE"""),0.0)</f>
        <v>0</v>
      </c>
    </row>
    <row r="386">
      <c r="A386" s="2">
        <f>IFERROR(__xludf.DUMMYFUNCTION("""COMPUTED_VALUE"""),45854.66666666667)</f>
        <v>45854.66667</v>
      </c>
      <c r="B386" s="1">
        <f>IFERROR(__xludf.DUMMYFUNCTION("""COMPUTED_VALUE"""),12614.25)</f>
        <v>12614.25</v>
      </c>
      <c r="D386" s="2">
        <f>IFERROR(__xludf.DUMMYFUNCTION("""COMPUTED_VALUE"""),45854.66666666667)</f>
        <v>45854.66667</v>
      </c>
      <c r="E386" s="1">
        <f>IFERROR(__xludf.DUMMYFUNCTION("""COMPUTED_VALUE"""),12642.82)</f>
        <v>12642.82</v>
      </c>
      <c r="G386" s="2">
        <f>IFERROR(__xludf.DUMMYFUNCTION("""COMPUTED_VALUE"""),45854.66666666667)</f>
        <v>45854.66667</v>
      </c>
      <c r="H386" s="1">
        <f>IFERROR(__xludf.DUMMYFUNCTION("""COMPUTED_VALUE"""),12443.99)</f>
        <v>12443.99</v>
      </c>
      <c r="J386" s="2">
        <f>IFERROR(__xludf.DUMMYFUNCTION("""COMPUTED_VALUE"""),45854.66666666667)</f>
        <v>45854.66667</v>
      </c>
      <c r="K386" s="1">
        <f>IFERROR(__xludf.DUMMYFUNCTION("""COMPUTED_VALUE"""),12627.51)</f>
        <v>12627.51</v>
      </c>
      <c r="M386" s="2">
        <f>IFERROR(__xludf.DUMMYFUNCTION("""COMPUTED_VALUE"""),45854.66666666667)</f>
        <v>45854.66667</v>
      </c>
      <c r="N386" s="1">
        <f>IFERROR(__xludf.DUMMYFUNCTION("""COMPUTED_VALUE"""),0.0)</f>
        <v>0</v>
      </c>
    </row>
    <row r="387">
      <c r="A387" s="2">
        <f>IFERROR(__xludf.DUMMYFUNCTION("""COMPUTED_VALUE"""),45855.66666666667)</f>
        <v>45855.66667</v>
      </c>
      <c r="B387" s="1">
        <f>IFERROR(__xludf.DUMMYFUNCTION("""COMPUTED_VALUE"""),12636.31)</f>
        <v>12636.31</v>
      </c>
      <c r="D387" s="2">
        <f>IFERROR(__xludf.DUMMYFUNCTION("""COMPUTED_VALUE"""),45855.66666666667)</f>
        <v>45855.66667</v>
      </c>
      <c r="E387" s="1">
        <f>IFERROR(__xludf.DUMMYFUNCTION("""COMPUTED_VALUE"""),12779.01)</f>
        <v>12779.01</v>
      </c>
      <c r="G387" s="2">
        <f>IFERROR(__xludf.DUMMYFUNCTION("""COMPUTED_VALUE"""),45855.66666666667)</f>
        <v>45855.66667</v>
      </c>
      <c r="H387" s="1">
        <f>IFERROR(__xludf.DUMMYFUNCTION("""COMPUTED_VALUE"""),12636.31)</f>
        <v>12636.31</v>
      </c>
      <c r="J387" s="2">
        <f>IFERROR(__xludf.DUMMYFUNCTION("""COMPUTED_VALUE"""),45855.66666666667)</f>
        <v>45855.66667</v>
      </c>
      <c r="K387" s="1">
        <f>IFERROR(__xludf.DUMMYFUNCTION("""COMPUTED_VALUE"""),12755.87)</f>
        <v>12755.87</v>
      </c>
      <c r="M387" s="2">
        <f>IFERROR(__xludf.DUMMYFUNCTION("""COMPUTED_VALUE"""),45855.66666666667)</f>
        <v>45855.66667</v>
      </c>
      <c r="N387" s="1">
        <f>IFERROR(__xludf.DUMMYFUNCTION("""COMPUTED_VALUE"""),0.0)</f>
        <v>0</v>
      </c>
    </row>
    <row r="388">
      <c r="A388" s="2">
        <f>IFERROR(__xludf.DUMMYFUNCTION("""COMPUTED_VALUE"""),45856.66666666667)</f>
        <v>45856.66667</v>
      </c>
      <c r="B388" s="1">
        <f>IFERROR(__xludf.DUMMYFUNCTION("""COMPUTED_VALUE"""),12827.32)</f>
        <v>12827.32</v>
      </c>
      <c r="D388" s="2">
        <f>IFERROR(__xludf.DUMMYFUNCTION("""COMPUTED_VALUE"""),45856.66666666667)</f>
        <v>45856.66667</v>
      </c>
      <c r="E388" s="1">
        <f>IFERROR(__xludf.DUMMYFUNCTION("""COMPUTED_VALUE"""),12853.76)</f>
        <v>12853.76</v>
      </c>
      <c r="G388" s="2">
        <f>IFERROR(__xludf.DUMMYFUNCTION("""COMPUTED_VALUE"""),45856.66666666667)</f>
        <v>45856.66667</v>
      </c>
      <c r="H388" s="1">
        <f>IFERROR(__xludf.DUMMYFUNCTION("""COMPUTED_VALUE"""),12769.71)</f>
        <v>12769.71</v>
      </c>
      <c r="J388" s="2">
        <f>IFERROR(__xludf.DUMMYFUNCTION("""COMPUTED_VALUE"""),45856.66666666667)</f>
        <v>45856.66667</v>
      </c>
      <c r="K388" s="1">
        <f>IFERROR(__xludf.DUMMYFUNCTION("""COMPUTED_VALUE"""),12827.39)</f>
        <v>12827.39</v>
      </c>
      <c r="M388" s="2">
        <f>IFERROR(__xludf.DUMMYFUNCTION("""COMPUTED_VALUE"""),45856.66666666667)</f>
        <v>45856.66667</v>
      </c>
      <c r="N388" s="1">
        <f>IFERROR(__xludf.DUMMYFUNCTION("""COMPUTED_VALUE"""),0.0)</f>
        <v>0</v>
      </c>
    </row>
    <row r="389">
      <c r="A389" s="2">
        <f>IFERROR(__xludf.DUMMYFUNCTION("""COMPUTED_VALUE"""),45859.66666666667)</f>
        <v>45859.66667</v>
      </c>
      <c r="B389" s="1">
        <f>IFERROR(__xludf.DUMMYFUNCTION("""COMPUTED_VALUE"""),12851.8)</f>
        <v>12851.8</v>
      </c>
      <c r="D389" s="2">
        <f>IFERROR(__xludf.DUMMYFUNCTION("""COMPUTED_VALUE"""),45859.66666666667)</f>
        <v>45859.66667</v>
      </c>
      <c r="E389" s="1">
        <f>IFERROR(__xludf.DUMMYFUNCTION("""COMPUTED_VALUE"""),12878.4)</f>
        <v>12878.4</v>
      </c>
      <c r="G389" s="2">
        <f>IFERROR(__xludf.DUMMYFUNCTION("""COMPUTED_VALUE"""),45859.66666666667)</f>
        <v>45859.66667</v>
      </c>
      <c r="H389" s="1">
        <f>IFERROR(__xludf.DUMMYFUNCTION("""COMPUTED_VALUE"""),12758.8)</f>
        <v>12758.8</v>
      </c>
      <c r="J389" s="2">
        <f>IFERROR(__xludf.DUMMYFUNCTION("""COMPUTED_VALUE"""),45859.66666666667)</f>
        <v>45859.66667</v>
      </c>
      <c r="K389" s="1">
        <f>IFERROR(__xludf.DUMMYFUNCTION("""COMPUTED_VALUE"""),12758.8)</f>
        <v>12758.8</v>
      </c>
      <c r="M389" s="2">
        <f>IFERROR(__xludf.DUMMYFUNCTION("""COMPUTED_VALUE"""),45859.66666666667)</f>
        <v>45859.66667</v>
      </c>
      <c r="N389" s="1">
        <f>IFERROR(__xludf.DUMMYFUNCTION("""COMPUTED_VALUE"""),0.0)</f>
        <v>0</v>
      </c>
    </row>
    <row r="390">
      <c r="A390" s="2">
        <f>IFERROR(__xludf.DUMMYFUNCTION("""COMPUTED_VALUE"""),45860.66666666667)</f>
        <v>45860.66667</v>
      </c>
      <c r="B390" s="1">
        <f>IFERROR(__xludf.DUMMYFUNCTION("""COMPUTED_VALUE"""),12759.73)</f>
        <v>12759.73</v>
      </c>
      <c r="D390" s="2">
        <f>IFERROR(__xludf.DUMMYFUNCTION("""COMPUTED_VALUE"""),45860.66666666667)</f>
        <v>45860.66667</v>
      </c>
      <c r="E390" s="1">
        <f>IFERROR(__xludf.DUMMYFUNCTION("""COMPUTED_VALUE"""),12785.37)</f>
        <v>12785.37</v>
      </c>
      <c r="G390" s="2">
        <f>IFERROR(__xludf.DUMMYFUNCTION("""COMPUTED_VALUE"""),45860.66666666667)</f>
        <v>45860.66667</v>
      </c>
      <c r="H390" s="1">
        <f>IFERROR(__xludf.DUMMYFUNCTION("""COMPUTED_VALUE"""),12657.63)</f>
        <v>12657.63</v>
      </c>
      <c r="J390" s="2">
        <f>IFERROR(__xludf.DUMMYFUNCTION("""COMPUTED_VALUE"""),45860.66666666667)</f>
        <v>45860.66667</v>
      </c>
      <c r="K390" s="1">
        <f>IFERROR(__xludf.DUMMYFUNCTION("""COMPUTED_VALUE"""),12759.49)</f>
        <v>12759.49</v>
      </c>
      <c r="M390" s="2">
        <f>IFERROR(__xludf.DUMMYFUNCTION("""COMPUTED_VALUE"""),45860.66666666667)</f>
        <v>45860.66667</v>
      </c>
      <c r="N390" s="1">
        <f>IFERROR(__xludf.DUMMYFUNCTION("""COMPUTED_VALUE"""),0.0)</f>
        <v>0</v>
      </c>
    </row>
    <row r="391">
      <c r="A391" s="2">
        <f>IFERROR(__xludf.DUMMYFUNCTION("""COMPUTED_VALUE"""),45861.66666666667)</f>
        <v>45861.66667</v>
      </c>
      <c r="B391" s="1">
        <f>IFERROR(__xludf.DUMMYFUNCTION("""COMPUTED_VALUE"""),12844.16)</f>
        <v>12844.16</v>
      </c>
      <c r="D391" s="2">
        <f>IFERROR(__xludf.DUMMYFUNCTION("""COMPUTED_VALUE"""),45861.66666666667)</f>
        <v>45861.66667</v>
      </c>
      <c r="E391" s="1">
        <f>IFERROR(__xludf.DUMMYFUNCTION("""COMPUTED_VALUE"""),12939.01)</f>
        <v>12939.01</v>
      </c>
      <c r="G391" s="2">
        <f>IFERROR(__xludf.DUMMYFUNCTION("""COMPUTED_VALUE"""),45861.66666666667)</f>
        <v>45861.66667</v>
      </c>
      <c r="H391" s="1">
        <f>IFERROR(__xludf.DUMMYFUNCTION("""COMPUTED_VALUE"""),12830.42)</f>
        <v>12830.42</v>
      </c>
      <c r="J391" s="2">
        <f>IFERROR(__xludf.DUMMYFUNCTION("""COMPUTED_VALUE"""),45861.66666666667)</f>
        <v>45861.66667</v>
      </c>
      <c r="K391" s="1">
        <f>IFERROR(__xludf.DUMMYFUNCTION("""COMPUTED_VALUE"""),12938.54)</f>
        <v>12938.54</v>
      </c>
      <c r="M391" s="2">
        <f>IFERROR(__xludf.DUMMYFUNCTION("""COMPUTED_VALUE"""),45861.66666666667)</f>
        <v>45861.66667</v>
      </c>
      <c r="N391" s="1">
        <f>IFERROR(__xludf.DUMMYFUNCTION("""COMPUTED_VALUE"""),0.0)</f>
        <v>0</v>
      </c>
    </row>
    <row r="392">
      <c r="A392" s="2">
        <f>IFERROR(__xludf.DUMMYFUNCTION("""COMPUTED_VALUE"""),45862.66666666667)</f>
        <v>45862.66667</v>
      </c>
      <c r="B392" s="1">
        <f>IFERROR(__xludf.DUMMYFUNCTION("""COMPUTED_VALUE"""),12938.68)</f>
        <v>12938.68</v>
      </c>
      <c r="D392" s="2">
        <f>IFERROR(__xludf.DUMMYFUNCTION("""COMPUTED_VALUE"""),45862.66666666667)</f>
        <v>45862.66667</v>
      </c>
      <c r="E392" s="1">
        <f>IFERROR(__xludf.DUMMYFUNCTION("""COMPUTED_VALUE"""),13001.06)</f>
        <v>13001.06</v>
      </c>
      <c r="G392" s="2">
        <f>IFERROR(__xludf.DUMMYFUNCTION("""COMPUTED_VALUE"""),45862.66666666667)</f>
        <v>45862.66667</v>
      </c>
      <c r="H392" s="1">
        <f>IFERROR(__xludf.DUMMYFUNCTION("""COMPUTED_VALUE"""),12934.8)</f>
        <v>12934.8</v>
      </c>
      <c r="J392" s="2">
        <f>IFERROR(__xludf.DUMMYFUNCTION("""COMPUTED_VALUE"""),45862.66666666667)</f>
        <v>45862.66667</v>
      </c>
      <c r="K392" s="1">
        <f>IFERROR(__xludf.DUMMYFUNCTION("""COMPUTED_VALUE"""),12959.88)</f>
        <v>12959.88</v>
      </c>
      <c r="M392" s="2">
        <f>IFERROR(__xludf.DUMMYFUNCTION("""COMPUTED_VALUE"""),45862.66666666667)</f>
        <v>45862.66667</v>
      </c>
      <c r="N392" s="1">
        <f>IFERROR(__xludf.DUMMYFUNCTION("""COMPUTED_VALUE"""),0.0)</f>
        <v>0</v>
      </c>
    </row>
    <row r="393">
      <c r="A393" s="2">
        <f>IFERROR(__xludf.DUMMYFUNCTION("""COMPUTED_VALUE"""),45863.66666666667)</f>
        <v>45863.66667</v>
      </c>
      <c r="B393" s="1">
        <f>IFERROR(__xludf.DUMMYFUNCTION("""COMPUTED_VALUE"""),13011.3)</f>
        <v>13011.3</v>
      </c>
      <c r="D393" s="2">
        <f>IFERROR(__xludf.DUMMYFUNCTION("""COMPUTED_VALUE"""),45863.66666666667)</f>
        <v>45863.66667</v>
      </c>
      <c r="E393" s="1">
        <f>IFERROR(__xludf.DUMMYFUNCTION("""COMPUTED_VALUE"""),13121.61)</f>
        <v>13121.61</v>
      </c>
      <c r="G393" s="2">
        <f>IFERROR(__xludf.DUMMYFUNCTION("""COMPUTED_VALUE"""),45863.66666666667)</f>
        <v>45863.66667</v>
      </c>
      <c r="H393" s="1">
        <f>IFERROR(__xludf.DUMMYFUNCTION("""COMPUTED_VALUE"""),13006.17)</f>
        <v>13006.17</v>
      </c>
      <c r="J393" s="2">
        <f>IFERROR(__xludf.DUMMYFUNCTION("""COMPUTED_VALUE"""),45863.66666666667)</f>
        <v>45863.66667</v>
      </c>
      <c r="K393" s="1">
        <f>IFERROR(__xludf.DUMMYFUNCTION("""COMPUTED_VALUE"""),13111.07)</f>
        <v>13111.07</v>
      </c>
      <c r="M393" s="2">
        <f>IFERROR(__xludf.DUMMYFUNCTION("""COMPUTED_VALUE"""),45863.66666666667)</f>
        <v>45863.66667</v>
      </c>
      <c r="N393" s="1">
        <f>IFERROR(__xludf.DUMMYFUNCTION("""COMPUTED_VALUE"""),0.0)</f>
        <v>0</v>
      </c>
    </row>
    <row r="394">
      <c r="A394" s="2">
        <f>IFERROR(__xludf.DUMMYFUNCTION("""COMPUTED_VALUE"""),45866.66666666667)</f>
        <v>45866.66667</v>
      </c>
      <c r="B394" s="1">
        <f>IFERROR(__xludf.DUMMYFUNCTION("""COMPUTED_VALUE"""),13133.65)</f>
        <v>13133.65</v>
      </c>
      <c r="D394" s="2">
        <f>IFERROR(__xludf.DUMMYFUNCTION("""COMPUTED_VALUE"""),45866.66666666667)</f>
        <v>45866.66667</v>
      </c>
      <c r="E394" s="1">
        <f>IFERROR(__xludf.DUMMYFUNCTION("""COMPUTED_VALUE"""),13141.68)</f>
        <v>13141.68</v>
      </c>
      <c r="G394" s="2">
        <f>IFERROR(__xludf.DUMMYFUNCTION("""COMPUTED_VALUE"""),45866.66666666667)</f>
        <v>45866.66667</v>
      </c>
      <c r="H394" s="1">
        <f>IFERROR(__xludf.DUMMYFUNCTION("""COMPUTED_VALUE"""),13061.38)</f>
        <v>13061.38</v>
      </c>
      <c r="J394" s="2">
        <f>IFERROR(__xludf.DUMMYFUNCTION("""COMPUTED_VALUE"""),45866.66666666667)</f>
        <v>45866.66667</v>
      </c>
      <c r="K394" s="1">
        <f>IFERROR(__xludf.DUMMYFUNCTION("""COMPUTED_VALUE"""),13090.45)</f>
        <v>13090.45</v>
      </c>
      <c r="M394" s="2">
        <f>IFERROR(__xludf.DUMMYFUNCTION("""COMPUTED_VALUE"""),45866.66666666667)</f>
        <v>45866.66667</v>
      </c>
      <c r="N394" s="1">
        <f>IFERROR(__xludf.DUMMYFUNCTION("""COMPUTED_VALUE"""),0.0)</f>
        <v>0</v>
      </c>
    </row>
    <row r="395">
      <c r="A395" s="2">
        <f>IFERROR(__xludf.DUMMYFUNCTION("""COMPUTED_VALUE"""),45867.66666666667)</f>
        <v>45867.66667</v>
      </c>
      <c r="B395" s="1">
        <f>IFERROR(__xludf.DUMMYFUNCTION("""COMPUTED_VALUE"""),13152.88)</f>
        <v>13152.88</v>
      </c>
      <c r="D395" s="2">
        <f>IFERROR(__xludf.DUMMYFUNCTION("""COMPUTED_VALUE"""),45867.66666666667)</f>
        <v>45867.66667</v>
      </c>
      <c r="E395" s="1">
        <f>IFERROR(__xludf.DUMMYFUNCTION("""COMPUTED_VALUE"""),13170.93)</f>
        <v>13170.93</v>
      </c>
      <c r="G395" s="2">
        <f>IFERROR(__xludf.DUMMYFUNCTION("""COMPUTED_VALUE"""),45867.66666666667)</f>
        <v>45867.66667</v>
      </c>
      <c r="H395" s="1">
        <f>IFERROR(__xludf.DUMMYFUNCTION("""COMPUTED_VALUE"""),13002.45)</f>
        <v>13002.45</v>
      </c>
      <c r="J395" s="2">
        <f>IFERROR(__xludf.DUMMYFUNCTION("""COMPUTED_VALUE"""),45867.66666666667)</f>
        <v>45867.66667</v>
      </c>
      <c r="K395" s="1">
        <f>IFERROR(__xludf.DUMMYFUNCTION("""COMPUTED_VALUE"""),13047.88)</f>
        <v>13047.88</v>
      </c>
      <c r="M395" s="2">
        <f>IFERROR(__xludf.DUMMYFUNCTION("""COMPUTED_VALUE"""),45867.66666666667)</f>
        <v>45867.66667</v>
      </c>
      <c r="N395" s="1">
        <f>IFERROR(__xludf.DUMMYFUNCTION("""COMPUTED_VALUE"""),0.0)</f>
        <v>0</v>
      </c>
    </row>
    <row r="396">
      <c r="A396" s="2">
        <f>IFERROR(__xludf.DUMMYFUNCTION("""COMPUTED_VALUE"""),45868.66666666667)</f>
        <v>45868.66667</v>
      </c>
      <c r="B396" s="1">
        <f>IFERROR(__xludf.DUMMYFUNCTION("""COMPUTED_VALUE"""),13079.95)</f>
        <v>13079.95</v>
      </c>
      <c r="D396" s="2">
        <f>IFERROR(__xludf.DUMMYFUNCTION("""COMPUTED_VALUE"""),45868.66666666667)</f>
        <v>45868.66667</v>
      </c>
      <c r="E396" s="1">
        <f>IFERROR(__xludf.DUMMYFUNCTION("""COMPUTED_VALUE"""),13174.98)</f>
        <v>13174.98</v>
      </c>
      <c r="G396" s="2">
        <f>IFERROR(__xludf.DUMMYFUNCTION("""COMPUTED_VALUE"""),45868.66666666667)</f>
        <v>45868.66667</v>
      </c>
      <c r="H396" s="1">
        <f>IFERROR(__xludf.DUMMYFUNCTION("""COMPUTED_VALUE"""),13029.36)</f>
        <v>13029.36</v>
      </c>
      <c r="J396" s="2">
        <f>IFERROR(__xludf.DUMMYFUNCTION("""COMPUTED_VALUE"""),45868.66666666667)</f>
        <v>45868.66667</v>
      </c>
      <c r="K396" s="1">
        <f>IFERROR(__xludf.DUMMYFUNCTION("""COMPUTED_VALUE"""),13091.13)</f>
        <v>13091.13</v>
      </c>
      <c r="M396" s="2">
        <f>IFERROR(__xludf.DUMMYFUNCTION("""COMPUTED_VALUE"""),45868.66666666667)</f>
        <v>45868.66667</v>
      </c>
      <c r="N396" s="1">
        <f>IFERROR(__xludf.DUMMYFUNCTION("""COMPUTED_VALUE"""),0.0)</f>
        <v>0</v>
      </c>
    </row>
    <row r="397">
      <c r="A397" s="2">
        <f>IFERROR(__xludf.DUMMYFUNCTION("""COMPUTED_VALUE"""),45869.66666666667)</f>
        <v>45869.66667</v>
      </c>
      <c r="B397" s="1">
        <f>IFERROR(__xludf.DUMMYFUNCTION("""COMPUTED_VALUE"""),13139.6)</f>
        <v>13139.6</v>
      </c>
      <c r="D397" s="2">
        <f>IFERROR(__xludf.DUMMYFUNCTION("""COMPUTED_VALUE"""),45869.66666666667)</f>
        <v>45869.66667</v>
      </c>
      <c r="E397" s="1">
        <f>IFERROR(__xludf.DUMMYFUNCTION("""COMPUTED_VALUE"""),13210.31)</f>
        <v>13210.31</v>
      </c>
      <c r="G397" s="2">
        <f>IFERROR(__xludf.DUMMYFUNCTION("""COMPUTED_VALUE"""),45869.66666666667)</f>
        <v>45869.66667</v>
      </c>
      <c r="H397" s="1">
        <f>IFERROR(__xludf.DUMMYFUNCTION("""COMPUTED_VALUE"""),13002.54)</f>
        <v>13002.54</v>
      </c>
      <c r="J397" s="2">
        <f>IFERROR(__xludf.DUMMYFUNCTION("""COMPUTED_VALUE"""),45869.66666666667)</f>
        <v>45869.66667</v>
      </c>
      <c r="K397" s="1">
        <f>IFERROR(__xludf.DUMMYFUNCTION("""COMPUTED_VALUE"""),13020.38)</f>
        <v>13020.38</v>
      </c>
      <c r="M397" s="2">
        <f>IFERROR(__xludf.DUMMYFUNCTION("""COMPUTED_VALUE"""),45869.66666666667)</f>
        <v>45869.66667</v>
      </c>
      <c r="N397" s="1">
        <f>IFERROR(__xludf.DUMMYFUNCTION("""COMPUTED_VALUE"""),0.0)</f>
        <v>0</v>
      </c>
    </row>
    <row r="398">
      <c r="A398" s="2">
        <f>IFERROR(__xludf.DUMMYFUNCTION("""COMPUTED_VALUE"""),45870.66666666667)</f>
        <v>45870.66667</v>
      </c>
      <c r="B398" s="1">
        <f>IFERROR(__xludf.DUMMYFUNCTION("""COMPUTED_VALUE"""),12806.55)</f>
        <v>12806.55</v>
      </c>
      <c r="D398" s="2">
        <f>IFERROR(__xludf.DUMMYFUNCTION("""COMPUTED_VALUE"""),45870.66666666667)</f>
        <v>45870.66667</v>
      </c>
      <c r="E398" s="1">
        <f>IFERROR(__xludf.DUMMYFUNCTION("""COMPUTED_VALUE"""),12833.73)</f>
        <v>12833.73</v>
      </c>
      <c r="G398" s="2">
        <f>IFERROR(__xludf.DUMMYFUNCTION("""COMPUTED_VALUE"""),45870.66666666667)</f>
        <v>45870.66667</v>
      </c>
      <c r="H398" s="1">
        <f>IFERROR(__xludf.DUMMYFUNCTION("""COMPUTED_VALUE"""),12584.48)</f>
        <v>12584.48</v>
      </c>
      <c r="J398" s="2">
        <f>IFERROR(__xludf.DUMMYFUNCTION("""COMPUTED_VALUE"""),45870.66666666667)</f>
        <v>45870.66667</v>
      </c>
      <c r="K398" s="1">
        <f>IFERROR(__xludf.DUMMYFUNCTION("""COMPUTED_VALUE"""),12742.02)</f>
        <v>12742.02</v>
      </c>
      <c r="M398" s="2">
        <f>IFERROR(__xludf.DUMMYFUNCTION("""COMPUTED_VALUE"""),45870.66666666667)</f>
        <v>45870.66667</v>
      </c>
      <c r="N398" s="1">
        <f>IFERROR(__xludf.DUMMYFUNCTION("""COMPUTED_VALUE"""),0.0)</f>
        <v>0</v>
      </c>
    </row>
    <row r="399">
      <c r="A399" s="2">
        <f>IFERROR(__xludf.DUMMYFUNCTION("""COMPUTED_VALUE"""),45873.66666666667)</f>
        <v>45873.66667</v>
      </c>
      <c r="B399" s="1">
        <f>IFERROR(__xludf.DUMMYFUNCTION("""COMPUTED_VALUE"""),12876.12)</f>
        <v>12876.12</v>
      </c>
      <c r="D399" s="2">
        <f>IFERROR(__xludf.DUMMYFUNCTION("""COMPUTED_VALUE"""),45873.66666666667)</f>
        <v>45873.66667</v>
      </c>
      <c r="E399" s="1">
        <f>IFERROR(__xludf.DUMMYFUNCTION("""COMPUTED_VALUE"""),13030.64)</f>
        <v>13030.64</v>
      </c>
      <c r="G399" s="2">
        <f>IFERROR(__xludf.DUMMYFUNCTION("""COMPUTED_VALUE"""),45873.66666666667)</f>
        <v>45873.66667</v>
      </c>
      <c r="H399" s="1">
        <f>IFERROR(__xludf.DUMMYFUNCTION("""COMPUTED_VALUE"""),12866.12)</f>
        <v>12866.12</v>
      </c>
      <c r="J399" s="2">
        <f>IFERROR(__xludf.DUMMYFUNCTION("""COMPUTED_VALUE"""),45873.66666666667)</f>
        <v>45873.66667</v>
      </c>
      <c r="K399" s="1">
        <f>IFERROR(__xludf.DUMMYFUNCTION("""COMPUTED_VALUE"""),13028.27)</f>
        <v>13028.27</v>
      </c>
      <c r="M399" s="2">
        <f>IFERROR(__xludf.DUMMYFUNCTION("""COMPUTED_VALUE"""),45873.66666666667)</f>
        <v>45873.66667</v>
      </c>
      <c r="N399" s="1">
        <f>IFERROR(__xludf.DUMMYFUNCTION("""COMPUTED_VALUE"""),0.0)</f>
        <v>0</v>
      </c>
    </row>
    <row r="400">
      <c r="A400" s="2">
        <f>IFERROR(__xludf.DUMMYFUNCTION("""COMPUTED_VALUE"""),45874.66666666667)</f>
        <v>45874.66667</v>
      </c>
      <c r="B400" s="1">
        <f>IFERROR(__xludf.DUMMYFUNCTION("""COMPUTED_VALUE"""),13053.67)</f>
        <v>13053.67</v>
      </c>
      <c r="D400" s="2">
        <f>IFERROR(__xludf.DUMMYFUNCTION("""COMPUTED_VALUE"""),45874.66666666667)</f>
        <v>45874.66667</v>
      </c>
      <c r="E400" s="1">
        <f>IFERROR(__xludf.DUMMYFUNCTION("""COMPUTED_VALUE"""),13080.71)</f>
        <v>13080.71</v>
      </c>
      <c r="G400" s="2">
        <f>IFERROR(__xludf.DUMMYFUNCTION("""COMPUTED_VALUE"""),45874.66666666667)</f>
        <v>45874.66667</v>
      </c>
      <c r="H400" s="1">
        <f>IFERROR(__xludf.DUMMYFUNCTION("""COMPUTED_VALUE"""),12863.43)</f>
        <v>12863.43</v>
      </c>
      <c r="J400" s="2">
        <f>IFERROR(__xludf.DUMMYFUNCTION("""COMPUTED_VALUE"""),45874.66666666667)</f>
        <v>45874.66667</v>
      </c>
      <c r="K400" s="1">
        <f>IFERROR(__xludf.DUMMYFUNCTION("""COMPUTED_VALUE"""),12915.0)</f>
        <v>12915</v>
      </c>
      <c r="M400" s="2">
        <f>IFERROR(__xludf.DUMMYFUNCTION("""COMPUTED_VALUE"""),45874.66666666667)</f>
        <v>45874.66667</v>
      </c>
      <c r="N400" s="1">
        <f>IFERROR(__xludf.DUMMYFUNCTION("""COMPUTED_VALUE"""),0.0)</f>
        <v>0</v>
      </c>
    </row>
    <row r="401">
      <c r="A401" s="2">
        <f>IFERROR(__xludf.DUMMYFUNCTION("""COMPUTED_VALUE"""),45875.66666666667)</f>
        <v>45875.66667</v>
      </c>
      <c r="B401" s="1">
        <f>IFERROR(__xludf.DUMMYFUNCTION("""COMPUTED_VALUE"""),12907.17)</f>
        <v>12907.17</v>
      </c>
      <c r="D401" s="2">
        <f>IFERROR(__xludf.DUMMYFUNCTION("""COMPUTED_VALUE"""),45875.66666666667)</f>
        <v>45875.66667</v>
      </c>
      <c r="E401" s="1">
        <f>IFERROR(__xludf.DUMMYFUNCTION("""COMPUTED_VALUE"""),13000.58)</f>
        <v>13000.58</v>
      </c>
      <c r="G401" s="2">
        <f>IFERROR(__xludf.DUMMYFUNCTION("""COMPUTED_VALUE"""),45875.66666666667)</f>
        <v>45875.66667</v>
      </c>
      <c r="H401" s="1">
        <f>IFERROR(__xludf.DUMMYFUNCTION("""COMPUTED_VALUE"""),12872.88)</f>
        <v>12872.88</v>
      </c>
      <c r="J401" s="2">
        <f>IFERROR(__xludf.DUMMYFUNCTION("""COMPUTED_VALUE"""),45875.66666666667)</f>
        <v>45875.66667</v>
      </c>
      <c r="K401" s="1">
        <f>IFERROR(__xludf.DUMMYFUNCTION("""COMPUTED_VALUE"""),12998.97)</f>
        <v>12998.97</v>
      </c>
      <c r="M401" s="2">
        <f>IFERROR(__xludf.DUMMYFUNCTION("""COMPUTED_VALUE"""),45875.66666666667)</f>
        <v>45875.66667</v>
      </c>
      <c r="N401" s="1">
        <f>IFERROR(__xludf.DUMMYFUNCTION("""COMPUTED_VALUE"""),0.0)</f>
        <v>0</v>
      </c>
    </row>
    <row r="402">
      <c r="A402" s="2">
        <f>IFERROR(__xludf.DUMMYFUNCTION("""COMPUTED_VALUE"""),45876.66666666667)</f>
        <v>45876.66667</v>
      </c>
      <c r="B402" s="1">
        <f>IFERROR(__xludf.DUMMYFUNCTION("""COMPUTED_VALUE"""),13070.9)</f>
        <v>13070.9</v>
      </c>
      <c r="D402" s="2">
        <f>IFERROR(__xludf.DUMMYFUNCTION("""COMPUTED_VALUE"""),45876.66666666667)</f>
        <v>45876.66667</v>
      </c>
      <c r="E402" s="1">
        <f>IFERROR(__xludf.DUMMYFUNCTION("""COMPUTED_VALUE"""),13081.83)</f>
        <v>13081.83</v>
      </c>
      <c r="G402" s="2">
        <f>IFERROR(__xludf.DUMMYFUNCTION("""COMPUTED_VALUE"""),45876.66666666667)</f>
        <v>45876.66667</v>
      </c>
      <c r="H402" s="1">
        <f>IFERROR(__xludf.DUMMYFUNCTION("""COMPUTED_VALUE"""),12804.73)</f>
        <v>12804.73</v>
      </c>
      <c r="J402" s="2">
        <f>IFERROR(__xludf.DUMMYFUNCTION("""COMPUTED_VALUE"""),45876.66666666667)</f>
        <v>45876.66667</v>
      </c>
      <c r="K402" s="1">
        <f>IFERROR(__xludf.DUMMYFUNCTION("""COMPUTED_VALUE"""),12917.16)</f>
        <v>12917.16</v>
      </c>
      <c r="M402" s="2">
        <f>IFERROR(__xludf.DUMMYFUNCTION("""COMPUTED_VALUE"""),45876.66666666667)</f>
        <v>45876.66667</v>
      </c>
      <c r="N402" s="1">
        <f>IFERROR(__xludf.DUMMYFUNCTION("""COMPUTED_VALUE"""),0.0)</f>
        <v>0</v>
      </c>
    </row>
    <row r="403">
      <c r="A403" s="2">
        <f>IFERROR(__xludf.DUMMYFUNCTION("""COMPUTED_VALUE"""),45877.66666666667)</f>
        <v>45877.66667</v>
      </c>
      <c r="B403" s="1">
        <f>IFERROR(__xludf.DUMMYFUNCTION("""COMPUTED_VALUE"""),12941.4)</f>
        <v>12941.4</v>
      </c>
      <c r="D403" s="2">
        <f>IFERROR(__xludf.DUMMYFUNCTION("""COMPUTED_VALUE"""),45877.66666666667)</f>
        <v>45877.66667</v>
      </c>
      <c r="E403" s="1">
        <f>IFERROR(__xludf.DUMMYFUNCTION("""COMPUTED_VALUE"""),12953.47)</f>
        <v>12953.47</v>
      </c>
      <c r="G403" s="2">
        <f>IFERROR(__xludf.DUMMYFUNCTION("""COMPUTED_VALUE"""),45877.66666666667)</f>
        <v>45877.66667</v>
      </c>
      <c r="H403" s="1">
        <f>IFERROR(__xludf.DUMMYFUNCTION("""COMPUTED_VALUE"""),12834.38)</f>
        <v>12834.38</v>
      </c>
      <c r="J403" s="2">
        <f>IFERROR(__xludf.DUMMYFUNCTION("""COMPUTED_VALUE"""),45877.66666666667)</f>
        <v>45877.66667</v>
      </c>
      <c r="K403" s="1">
        <f>IFERROR(__xludf.DUMMYFUNCTION("""COMPUTED_VALUE"""),12857.25)</f>
        <v>12857.25</v>
      </c>
      <c r="M403" s="2">
        <f>IFERROR(__xludf.DUMMYFUNCTION("""COMPUTED_VALUE"""),45877.66666666667)</f>
        <v>45877.66667</v>
      </c>
      <c r="N403" s="1">
        <f>IFERROR(__xludf.DUMMYFUNCTION("""COMPUTED_VALUE"""),0.0)</f>
        <v>0</v>
      </c>
    </row>
    <row r="404">
      <c r="A404" s="2">
        <f>IFERROR(__xludf.DUMMYFUNCTION("""COMPUTED_VALUE"""),45880.66666666667)</f>
        <v>45880.66667</v>
      </c>
      <c r="B404" s="1">
        <f>IFERROR(__xludf.DUMMYFUNCTION("""COMPUTED_VALUE"""),12853.43)</f>
        <v>12853.43</v>
      </c>
      <c r="D404" s="2">
        <f>IFERROR(__xludf.DUMMYFUNCTION("""COMPUTED_VALUE"""),45880.66666666667)</f>
        <v>45880.66667</v>
      </c>
      <c r="E404" s="1">
        <f>IFERROR(__xludf.DUMMYFUNCTION("""COMPUTED_VALUE"""),12914.36)</f>
        <v>12914.36</v>
      </c>
      <c r="G404" s="2">
        <f>IFERROR(__xludf.DUMMYFUNCTION("""COMPUTED_VALUE"""),45880.66666666667)</f>
        <v>45880.66667</v>
      </c>
      <c r="H404" s="1">
        <f>IFERROR(__xludf.DUMMYFUNCTION("""COMPUTED_VALUE"""),12783.24)</f>
        <v>12783.24</v>
      </c>
      <c r="J404" s="2">
        <f>IFERROR(__xludf.DUMMYFUNCTION("""COMPUTED_VALUE"""),45880.66666666667)</f>
        <v>45880.66667</v>
      </c>
      <c r="K404" s="1">
        <f>IFERROR(__xludf.DUMMYFUNCTION("""COMPUTED_VALUE"""),12801.51)</f>
        <v>12801.51</v>
      </c>
      <c r="M404" s="2">
        <f>IFERROR(__xludf.DUMMYFUNCTION("""COMPUTED_VALUE"""),45880.66666666667)</f>
        <v>45880.66667</v>
      </c>
      <c r="N404" s="1">
        <f>IFERROR(__xludf.DUMMYFUNCTION("""COMPUTED_VALUE"""),0.0)</f>
        <v>0</v>
      </c>
    </row>
    <row r="405">
      <c r="A405" s="2">
        <f>IFERROR(__xludf.DUMMYFUNCTION("""COMPUTED_VALUE"""),45881.66666666667)</f>
        <v>45881.66667</v>
      </c>
      <c r="B405" s="1">
        <f>IFERROR(__xludf.DUMMYFUNCTION("""COMPUTED_VALUE"""),12851.2)</f>
        <v>12851.2</v>
      </c>
      <c r="D405" s="2">
        <f>IFERROR(__xludf.DUMMYFUNCTION("""COMPUTED_VALUE"""),45881.66666666667)</f>
        <v>45881.66667</v>
      </c>
      <c r="E405" s="1">
        <f>IFERROR(__xludf.DUMMYFUNCTION("""COMPUTED_VALUE"""),12969.97)</f>
        <v>12969.97</v>
      </c>
      <c r="G405" s="2">
        <f>IFERROR(__xludf.DUMMYFUNCTION("""COMPUTED_VALUE"""),45881.66666666667)</f>
        <v>45881.66667</v>
      </c>
      <c r="H405" s="1">
        <f>IFERROR(__xludf.DUMMYFUNCTION("""COMPUTED_VALUE"""),12810.81)</f>
        <v>12810.81</v>
      </c>
      <c r="J405" s="2">
        <f>IFERROR(__xludf.DUMMYFUNCTION("""COMPUTED_VALUE"""),45881.66666666667)</f>
        <v>45881.66667</v>
      </c>
      <c r="K405" s="1">
        <f>IFERROR(__xludf.DUMMYFUNCTION("""COMPUTED_VALUE"""),12968.56)</f>
        <v>12968.56</v>
      </c>
      <c r="M405" s="2">
        <f>IFERROR(__xludf.DUMMYFUNCTION("""COMPUTED_VALUE"""),45881.66666666667)</f>
        <v>45881.66667</v>
      </c>
      <c r="N405" s="1">
        <f>IFERROR(__xludf.DUMMYFUNCTION("""COMPUTED_VALUE"""),0.0)</f>
        <v>0</v>
      </c>
    </row>
    <row r="406">
      <c r="A406" s="2">
        <f>IFERROR(__xludf.DUMMYFUNCTION("""COMPUTED_VALUE"""),45882.66666666667)</f>
        <v>45882.66667</v>
      </c>
      <c r="B406" s="1">
        <f>IFERROR(__xludf.DUMMYFUNCTION("""COMPUTED_VALUE"""),13023.35)</f>
        <v>13023.35</v>
      </c>
      <c r="D406" s="2">
        <f>IFERROR(__xludf.DUMMYFUNCTION("""COMPUTED_VALUE"""),45882.66666666667)</f>
        <v>45882.66667</v>
      </c>
      <c r="E406" s="1">
        <f>IFERROR(__xludf.DUMMYFUNCTION("""COMPUTED_VALUE"""),13034.56)</f>
        <v>13034.56</v>
      </c>
      <c r="G406" s="2">
        <f>IFERROR(__xludf.DUMMYFUNCTION("""COMPUTED_VALUE"""),45882.66666666667)</f>
        <v>45882.66667</v>
      </c>
      <c r="H406" s="1">
        <f>IFERROR(__xludf.DUMMYFUNCTION("""COMPUTED_VALUE"""),12896.5)</f>
        <v>12896.5</v>
      </c>
      <c r="J406" s="2">
        <f>IFERROR(__xludf.DUMMYFUNCTION("""COMPUTED_VALUE"""),45882.66666666667)</f>
        <v>45882.66667</v>
      </c>
      <c r="K406" s="1">
        <f>IFERROR(__xludf.DUMMYFUNCTION("""COMPUTED_VALUE"""),13014.27)</f>
        <v>13014.27</v>
      </c>
      <c r="M406" s="2">
        <f>IFERROR(__xludf.DUMMYFUNCTION("""COMPUTED_VALUE"""),45882.66666666667)</f>
        <v>45882.66667</v>
      </c>
      <c r="N406" s="1">
        <f>IFERROR(__xludf.DUMMYFUNCTION("""COMPUTED_VALUE"""),0.0)</f>
        <v>0</v>
      </c>
    </row>
    <row r="407">
      <c r="A407" s="2">
        <f>IFERROR(__xludf.DUMMYFUNCTION("""COMPUTED_VALUE"""),45883.66666666667)</f>
        <v>45883.66667</v>
      </c>
      <c r="B407" s="1">
        <f>IFERROR(__xludf.DUMMYFUNCTION("""COMPUTED_VALUE"""),12923.95)</f>
        <v>12923.95</v>
      </c>
      <c r="D407" s="2">
        <f>IFERROR(__xludf.DUMMYFUNCTION("""COMPUTED_VALUE"""),45883.66666666667)</f>
        <v>45883.66667</v>
      </c>
      <c r="E407" s="1">
        <f>IFERROR(__xludf.DUMMYFUNCTION("""COMPUTED_VALUE"""),12953.72)</f>
        <v>12953.72</v>
      </c>
      <c r="G407" s="2">
        <f>IFERROR(__xludf.DUMMYFUNCTION("""COMPUTED_VALUE"""),45883.66666666667)</f>
        <v>45883.66667</v>
      </c>
      <c r="H407" s="1">
        <f>IFERROR(__xludf.DUMMYFUNCTION("""COMPUTED_VALUE"""),12843.45)</f>
        <v>12843.45</v>
      </c>
      <c r="J407" s="2">
        <f>IFERROR(__xludf.DUMMYFUNCTION("""COMPUTED_VALUE"""),45883.66666666667)</f>
        <v>45883.66667</v>
      </c>
      <c r="K407" s="1">
        <f>IFERROR(__xludf.DUMMYFUNCTION("""COMPUTED_VALUE"""),12892.43)</f>
        <v>12892.43</v>
      </c>
      <c r="M407" s="2">
        <f>IFERROR(__xludf.DUMMYFUNCTION("""COMPUTED_VALUE"""),45883.66666666667)</f>
        <v>45883.66667</v>
      </c>
      <c r="N407" s="1">
        <f>IFERROR(__xludf.DUMMYFUNCTION("""COMPUTED_VALUE"""),0.0)</f>
        <v>0</v>
      </c>
    </row>
    <row r="408">
      <c r="A408" s="2">
        <f>IFERROR(__xludf.DUMMYFUNCTION("""COMPUTED_VALUE"""),45884.66666666667)</f>
        <v>45884.66667</v>
      </c>
      <c r="B408" s="1">
        <f>IFERROR(__xludf.DUMMYFUNCTION("""COMPUTED_VALUE"""),12886.78)</f>
        <v>12886.78</v>
      </c>
      <c r="D408" s="2">
        <f>IFERROR(__xludf.DUMMYFUNCTION("""COMPUTED_VALUE"""),45884.66666666667)</f>
        <v>45884.66667</v>
      </c>
      <c r="E408" s="1">
        <f>IFERROR(__xludf.DUMMYFUNCTION("""COMPUTED_VALUE"""),12886.78)</f>
        <v>12886.78</v>
      </c>
      <c r="G408" s="2">
        <f>IFERROR(__xludf.DUMMYFUNCTION("""COMPUTED_VALUE"""),45884.66666666667)</f>
        <v>45884.66667</v>
      </c>
      <c r="H408" s="1">
        <f>IFERROR(__xludf.DUMMYFUNCTION("""COMPUTED_VALUE"""),12817.49)</f>
        <v>12817.49</v>
      </c>
      <c r="J408" s="2">
        <f>IFERROR(__xludf.DUMMYFUNCTION("""COMPUTED_VALUE"""),45884.66666666667)</f>
        <v>45884.66667</v>
      </c>
      <c r="K408" s="1">
        <f>IFERROR(__xludf.DUMMYFUNCTION("""COMPUTED_VALUE"""),12851.73)</f>
        <v>12851.73</v>
      </c>
      <c r="M408" s="2">
        <f>IFERROR(__xludf.DUMMYFUNCTION("""COMPUTED_VALUE"""),45884.66666666667)</f>
        <v>45884.66667</v>
      </c>
      <c r="N408" s="1">
        <f>IFERROR(__xludf.DUMMYFUNCTION("""COMPUTED_VALUE"""),0.0)</f>
        <v>0</v>
      </c>
    </row>
    <row r="409">
      <c r="A409" s="2">
        <f>IFERROR(__xludf.DUMMYFUNCTION("""COMPUTED_VALUE"""),45887.66666666667)</f>
        <v>45887.66667</v>
      </c>
      <c r="B409" s="1">
        <f>IFERROR(__xludf.DUMMYFUNCTION("""COMPUTED_VALUE"""),12837.18)</f>
        <v>12837.18</v>
      </c>
      <c r="D409" s="2">
        <f>IFERROR(__xludf.DUMMYFUNCTION("""COMPUTED_VALUE"""),45887.66666666667)</f>
        <v>45887.66667</v>
      </c>
      <c r="E409" s="1">
        <f>IFERROR(__xludf.DUMMYFUNCTION("""COMPUTED_VALUE"""),12899.34)</f>
        <v>12899.34</v>
      </c>
      <c r="G409" s="2">
        <f>IFERROR(__xludf.DUMMYFUNCTION("""COMPUTED_VALUE"""),45887.66666666667)</f>
        <v>45887.66667</v>
      </c>
      <c r="H409" s="1">
        <f>IFERROR(__xludf.DUMMYFUNCTION("""COMPUTED_VALUE"""),12816.5)</f>
        <v>12816.5</v>
      </c>
      <c r="J409" s="2">
        <f>IFERROR(__xludf.DUMMYFUNCTION("""COMPUTED_VALUE"""),45887.66666666667)</f>
        <v>45887.66667</v>
      </c>
      <c r="K409" s="1">
        <f>IFERROR(__xludf.DUMMYFUNCTION("""COMPUTED_VALUE"""),12886.37)</f>
        <v>12886.37</v>
      </c>
      <c r="M409" s="2">
        <f>IFERROR(__xludf.DUMMYFUNCTION("""COMPUTED_VALUE"""),45887.66666666667)</f>
        <v>45887.66667</v>
      </c>
      <c r="N409" s="1">
        <f>IFERROR(__xludf.DUMMYFUNCTION("""COMPUTED_VALUE"""),0.0)</f>
        <v>0</v>
      </c>
    </row>
    <row r="410">
      <c r="A410" s="2">
        <f>IFERROR(__xludf.DUMMYFUNCTION("""COMPUTED_VALUE"""),45888.66666666667)</f>
        <v>45888.66667</v>
      </c>
      <c r="B410" s="1">
        <f>IFERROR(__xludf.DUMMYFUNCTION("""COMPUTED_VALUE"""),12855.15)</f>
        <v>12855.15</v>
      </c>
      <c r="D410" s="2">
        <f>IFERROR(__xludf.DUMMYFUNCTION("""COMPUTED_VALUE"""),45888.66666666667)</f>
        <v>45888.66667</v>
      </c>
      <c r="E410" s="1">
        <f>IFERROR(__xludf.DUMMYFUNCTION("""COMPUTED_VALUE"""),12870.38)</f>
        <v>12870.38</v>
      </c>
      <c r="G410" s="2">
        <f>IFERROR(__xludf.DUMMYFUNCTION("""COMPUTED_VALUE"""),45888.66666666667)</f>
        <v>45888.66667</v>
      </c>
      <c r="H410" s="1">
        <f>IFERROR(__xludf.DUMMYFUNCTION("""COMPUTED_VALUE"""),12695.09)</f>
        <v>12695.09</v>
      </c>
      <c r="J410" s="2">
        <f>IFERROR(__xludf.DUMMYFUNCTION("""COMPUTED_VALUE"""),45888.66666666667)</f>
        <v>45888.66667</v>
      </c>
      <c r="K410" s="1">
        <f>IFERROR(__xludf.DUMMYFUNCTION("""COMPUTED_VALUE"""),12715.91)</f>
        <v>12715.91</v>
      </c>
      <c r="M410" s="2">
        <f>IFERROR(__xludf.DUMMYFUNCTION("""COMPUTED_VALUE"""),45888.66666666667)</f>
        <v>45888.66667</v>
      </c>
      <c r="N410" s="1">
        <f>IFERROR(__xludf.DUMMYFUNCTION("""COMPUTED_VALUE"""),0.0)</f>
        <v>0</v>
      </c>
    </row>
    <row r="411">
      <c r="A411" s="2">
        <f>IFERROR(__xludf.DUMMYFUNCTION("""COMPUTED_VALUE"""),45889.66666666667)</f>
        <v>45889.66667</v>
      </c>
      <c r="B411" s="1">
        <f>IFERROR(__xludf.DUMMYFUNCTION("""COMPUTED_VALUE"""),12660.0)</f>
        <v>12660</v>
      </c>
      <c r="D411" s="2">
        <f>IFERROR(__xludf.DUMMYFUNCTION("""COMPUTED_VALUE"""),45889.66666666667)</f>
        <v>45889.66667</v>
      </c>
      <c r="E411" s="1">
        <f>IFERROR(__xludf.DUMMYFUNCTION("""COMPUTED_VALUE"""),12706.27)</f>
        <v>12706.27</v>
      </c>
      <c r="G411" s="2">
        <f>IFERROR(__xludf.DUMMYFUNCTION("""COMPUTED_VALUE"""),45889.66666666667)</f>
        <v>45889.66667</v>
      </c>
      <c r="H411" s="1">
        <f>IFERROR(__xludf.DUMMYFUNCTION("""COMPUTED_VALUE"""),12474.38)</f>
        <v>12474.38</v>
      </c>
      <c r="J411" s="2">
        <f>IFERROR(__xludf.DUMMYFUNCTION("""COMPUTED_VALUE"""),45889.66666666667)</f>
        <v>45889.66667</v>
      </c>
      <c r="K411" s="1">
        <f>IFERROR(__xludf.DUMMYFUNCTION("""COMPUTED_VALUE"""),12685.76)</f>
        <v>12685.76</v>
      </c>
      <c r="M411" s="2">
        <f>IFERROR(__xludf.DUMMYFUNCTION("""COMPUTED_VALUE"""),45889.66666666667)</f>
        <v>45889.66667</v>
      </c>
      <c r="N411" s="1">
        <f>IFERROR(__xludf.DUMMYFUNCTION("""COMPUTED_VALUE"""),0.0)</f>
        <v>0</v>
      </c>
    </row>
    <row r="412">
      <c r="A412" s="2">
        <f>IFERROR(__xludf.DUMMYFUNCTION("""COMPUTED_VALUE"""),45890.66666666667)</f>
        <v>45890.66667</v>
      </c>
      <c r="B412" s="1">
        <f>IFERROR(__xludf.DUMMYFUNCTION("""COMPUTED_VALUE"""),12647.16)</f>
        <v>12647.16</v>
      </c>
      <c r="D412" s="2">
        <f>IFERROR(__xludf.DUMMYFUNCTION("""COMPUTED_VALUE"""),45890.66666666667)</f>
        <v>45890.66667</v>
      </c>
      <c r="E412" s="1">
        <f>IFERROR(__xludf.DUMMYFUNCTION("""COMPUTED_VALUE"""),12710.01)</f>
        <v>12710.01</v>
      </c>
      <c r="G412" s="2">
        <f>IFERROR(__xludf.DUMMYFUNCTION("""COMPUTED_VALUE"""),45890.66666666667)</f>
        <v>45890.66667</v>
      </c>
      <c r="H412" s="1">
        <f>IFERROR(__xludf.DUMMYFUNCTION("""COMPUTED_VALUE"""),12615.62)</f>
        <v>12615.62</v>
      </c>
      <c r="J412" s="2">
        <f>IFERROR(__xludf.DUMMYFUNCTION("""COMPUTED_VALUE"""),45890.66666666667)</f>
        <v>45890.66667</v>
      </c>
      <c r="K412" s="1">
        <f>IFERROR(__xludf.DUMMYFUNCTION("""COMPUTED_VALUE"""),12651.77)</f>
        <v>12651.77</v>
      </c>
      <c r="M412" s="2">
        <f>IFERROR(__xludf.DUMMYFUNCTION("""COMPUTED_VALUE"""),45890.66666666667)</f>
        <v>45890.66667</v>
      </c>
      <c r="N412" s="1">
        <f>IFERROR(__xludf.DUMMYFUNCTION("""COMPUTED_VALUE"""),0.0)</f>
        <v>0</v>
      </c>
    </row>
    <row r="413">
      <c r="A413" s="2">
        <f>IFERROR(__xludf.DUMMYFUNCTION("""COMPUTED_VALUE"""),45891.66666666667)</f>
        <v>45891.66667</v>
      </c>
      <c r="B413" s="1">
        <f>IFERROR(__xludf.DUMMYFUNCTION("""COMPUTED_VALUE"""),12696.85)</f>
        <v>12696.85</v>
      </c>
      <c r="D413" s="2">
        <f>IFERROR(__xludf.DUMMYFUNCTION("""COMPUTED_VALUE"""),45891.66666666667)</f>
        <v>45891.66667</v>
      </c>
      <c r="E413" s="1">
        <f>IFERROR(__xludf.DUMMYFUNCTION("""COMPUTED_VALUE"""),12951.99)</f>
        <v>12951.99</v>
      </c>
      <c r="G413" s="2">
        <f>IFERROR(__xludf.DUMMYFUNCTION("""COMPUTED_VALUE"""),45891.66666666667)</f>
        <v>45891.66667</v>
      </c>
      <c r="H413" s="1">
        <f>IFERROR(__xludf.DUMMYFUNCTION("""COMPUTED_VALUE"""),12675.7)</f>
        <v>12675.7</v>
      </c>
      <c r="J413" s="2">
        <f>IFERROR(__xludf.DUMMYFUNCTION("""COMPUTED_VALUE"""),45891.66666666667)</f>
        <v>45891.66667</v>
      </c>
      <c r="K413" s="1">
        <f>IFERROR(__xludf.DUMMYFUNCTION("""COMPUTED_VALUE"""),12873.44)</f>
        <v>12873.44</v>
      </c>
      <c r="M413" s="2">
        <f>IFERROR(__xludf.DUMMYFUNCTION("""COMPUTED_VALUE"""),45891.66666666667)</f>
        <v>45891.66667</v>
      </c>
      <c r="N413" s="1">
        <f>IFERROR(__xludf.DUMMYFUNCTION("""COMPUTED_VALUE"""),0.0)</f>
        <v>0</v>
      </c>
    </row>
    <row r="414">
      <c r="A414" s="2">
        <f>IFERROR(__xludf.DUMMYFUNCTION("""COMPUTED_VALUE"""),45894.66666666667)</f>
        <v>45894.66667</v>
      </c>
      <c r="B414" s="1">
        <f>IFERROR(__xludf.DUMMYFUNCTION("""COMPUTED_VALUE"""),12847.82)</f>
        <v>12847.82</v>
      </c>
      <c r="D414" s="2">
        <f>IFERROR(__xludf.DUMMYFUNCTION("""COMPUTED_VALUE"""),45894.66666666667)</f>
        <v>45894.66667</v>
      </c>
      <c r="E414" s="1">
        <f>IFERROR(__xludf.DUMMYFUNCTION("""COMPUTED_VALUE"""),12854.87)</f>
        <v>12854.87</v>
      </c>
      <c r="G414" s="2">
        <f>IFERROR(__xludf.DUMMYFUNCTION("""COMPUTED_VALUE"""),45894.66666666667)</f>
        <v>45894.66667</v>
      </c>
      <c r="H414" s="1">
        <f>IFERROR(__xludf.DUMMYFUNCTION("""COMPUTED_VALUE"""),12775.61)</f>
        <v>12775.61</v>
      </c>
      <c r="J414" s="2">
        <f>IFERROR(__xludf.DUMMYFUNCTION("""COMPUTED_VALUE"""),45894.66666666667)</f>
        <v>45894.66667</v>
      </c>
      <c r="K414" s="1">
        <f>IFERROR(__xludf.DUMMYFUNCTION("""COMPUTED_VALUE"""),12775.67)</f>
        <v>12775.67</v>
      </c>
      <c r="M414" s="2">
        <f>IFERROR(__xludf.DUMMYFUNCTION("""COMPUTED_VALUE"""),45894.66666666667)</f>
        <v>45894.66667</v>
      </c>
      <c r="N414" s="1">
        <f>IFERROR(__xludf.DUMMYFUNCTION("""COMPUTED_VALUE"""),0.0)</f>
        <v>0</v>
      </c>
    </row>
    <row r="415">
      <c r="A415" s="2">
        <f>IFERROR(__xludf.DUMMYFUNCTION("""COMPUTED_VALUE"""),45895.66666666667)</f>
        <v>45895.66667</v>
      </c>
      <c r="B415" s="1">
        <f>IFERROR(__xludf.DUMMYFUNCTION("""COMPUTED_VALUE"""),12762.87)</f>
        <v>12762.87</v>
      </c>
      <c r="D415" s="2">
        <f>IFERROR(__xludf.DUMMYFUNCTION("""COMPUTED_VALUE"""),45895.66666666667)</f>
        <v>45895.66667</v>
      </c>
      <c r="E415" s="1">
        <f>IFERROR(__xludf.DUMMYFUNCTION("""COMPUTED_VALUE"""),12876.77)</f>
        <v>12876.77</v>
      </c>
      <c r="G415" s="2">
        <f>IFERROR(__xludf.DUMMYFUNCTION("""COMPUTED_VALUE"""),45895.66666666667)</f>
        <v>45895.66667</v>
      </c>
      <c r="H415" s="1">
        <f>IFERROR(__xludf.DUMMYFUNCTION("""COMPUTED_VALUE"""),12761.98)</f>
        <v>12761.98</v>
      </c>
      <c r="J415" s="2">
        <f>IFERROR(__xludf.DUMMYFUNCTION("""COMPUTED_VALUE"""),45895.66666666667)</f>
        <v>45895.66667</v>
      </c>
      <c r="K415" s="1">
        <f>IFERROR(__xludf.DUMMYFUNCTION("""COMPUTED_VALUE"""),12861.61)</f>
        <v>12861.61</v>
      </c>
      <c r="M415" s="2">
        <f>IFERROR(__xludf.DUMMYFUNCTION("""COMPUTED_VALUE"""),45895.66666666667)</f>
        <v>45895.66667</v>
      </c>
      <c r="N415" s="1">
        <f>IFERROR(__xludf.DUMMYFUNCTION("""COMPUTED_VALUE"""),0.0)</f>
        <v>0</v>
      </c>
    </row>
    <row r="416">
      <c r="A416" s="2">
        <f>IFERROR(__xludf.DUMMYFUNCTION("""COMPUTED_VALUE"""),45896.66666666667)</f>
        <v>45896.66667</v>
      </c>
      <c r="B416" s="1">
        <f>IFERROR(__xludf.DUMMYFUNCTION("""COMPUTED_VALUE"""),12888.34)</f>
        <v>12888.34</v>
      </c>
      <c r="D416" s="2">
        <f>IFERROR(__xludf.DUMMYFUNCTION("""COMPUTED_VALUE"""),45896.66666666667)</f>
        <v>45896.66667</v>
      </c>
      <c r="E416" s="1">
        <f>IFERROR(__xludf.DUMMYFUNCTION("""COMPUTED_VALUE"""),12924.03)</f>
        <v>12924.03</v>
      </c>
      <c r="G416" s="2">
        <f>IFERROR(__xludf.DUMMYFUNCTION("""COMPUTED_VALUE"""),45896.66666666667)</f>
        <v>45896.66667</v>
      </c>
      <c r="H416" s="1">
        <f>IFERROR(__xludf.DUMMYFUNCTION("""COMPUTED_VALUE"""),12860.48)</f>
        <v>12860.48</v>
      </c>
      <c r="J416" s="2">
        <f>IFERROR(__xludf.DUMMYFUNCTION("""COMPUTED_VALUE"""),45896.66666666667)</f>
        <v>45896.66667</v>
      </c>
      <c r="K416" s="1">
        <f>IFERROR(__xludf.DUMMYFUNCTION("""COMPUTED_VALUE"""),12891.32)</f>
        <v>12891.32</v>
      </c>
      <c r="M416" s="2">
        <f>IFERROR(__xludf.DUMMYFUNCTION("""COMPUTED_VALUE"""),45896.66666666667)</f>
        <v>45896.66667</v>
      </c>
      <c r="N416" s="1">
        <f>IFERROR(__xludf.DUMMYFUNCTION("""COMPUTED_VALUE"""),0.0)</f>
        <v>0</v>
      </c>
    </row>
    <row r="417">
      <c r="A417" s="2">
        <f>IFERROR(__xludf.DUMMYFUNCTION("""COMPUTED_VALUE"""),45897.66666666667)</f>
        <v>45897.66667</v>
      </c>
      <c r="B417" s="1">
        <f>IFERROR(__xludf.DUMMYFUNCTION("""COMPUTED_VALUE"""),12921.74)</f>
        <v>12921.74</v>
      </c>
      <c r="D417" s="2">
        <f>IFERROR(__xludf.DUMMYFUNCTION("""COMPUTED_VALUE"""),45897.66666666667)</f>
        <v>45897.66667</v>
      </c>
      <c r="E417" s="1">
        <f>IFERROR(__xludf.DUMMYFUNCTION("""COMPUTED_VALUE"""),13034.13)</f>
        <v>13034.13</v>
      </c>
      <c r="G417" s="2">
        <f>IFERROR(__xludf.DUMMYFUNCTION("""COMPUTED_VALUE"""),45897.66666666667)</f>
        <v>45897.66667</v>
      </c>
      <c r="H417" s="1">
        <f>IFERROR(__xludf.DUMMYFUNCTION("""COMPUTED_VALUE"""),12917.52)</f>
        <v>12917.52</v>
      </c>
      <c r="J417" s="2">
        <f>IFERROR(__xludf.DUMMYFUNCTION("""COMPUTED_VALUE"""),45897.66666666667)</f>
        <v>45897.66667</v>
      </c>
      <c r="K417" s="1">
        <f>IFERROR(__xludf.DUMMYFUNCTION("""COMPUTED_VALUE"""),13023.67)</f>
        <v>13023.67</v>
      </c>
      <c r="M417" s="2">
        <f>IFERROR(__xludf.DUMMYFUNCTION("""COMPUTED_VALUE"""),45897.66666666667)</f>
        <v>45897.66667</v>
      </c>
      <c r="N417" s="1">
        <f>IFERROR(__xludf.DUMMYFUNCTION("""COMPUTED_VALUE"""),0.0)</f>
        <v>0</v>
      </c>
    </row>
    <row r="418">
      <c r="A418" s="2">
        <f>IFERROR(__xludf.DUMMYFUNCTION("""COMPUTED_VALUE"""),45898.66666666667)</f>
        <v>45898.66667</v>
      </c>
      <c r="B418" s="1">
        <f>IFERROR(__xludf.DUMMYFUNCTION("""COMPUTED_VALUE"""),12980.56)</f>
        <v>12980.56</v>
      </c>
      <c r="D418" s="2">
        <f>IFERROR(__xludf.DUMMYFUNCTION("""COMPUTED_VALUE"""),45898.66666666667)</f>
        <v>45898.66667</v>
      </c>
      <c r="E418" s="1">
        <f>IFERROR(__xludf.DUMMYFUNCTION("""COMPUTED_VALUE"""),12994.05)</f>
        <v>12994.05</v>
      </c>
      <c r="G418" s="2">
        <f>IFERROR(__xludf.DUMMYFUNCTION("""COMPUTED_VALUE"""),45898.66666666667)</f>
        <v>45898.66667</v>
      </c>
      <c r="H418" s="1">
        <f>IFERROR(__xludf.DUMMYFUNCTION("""COMPUTED_VALUE"""),12851.13)</f>
        <v>12851.13</v>
      </c>
      <c r="J418" s="2">
        <f>IFERROR(__xludf.DUMMYFUNCTION("""COMPUTED_VALUE"""),45898.66666666667)</f>
        <v>45898.66667</v>
      </c>
      <c r="K418" s="1">
        <f>IFERROR(__xludf.DUMMYFUNCTION("""COMPUTED_VALUE"""),12896.85)</f>
        <v>12896.85</v>
      </c>
      <c r="M418" s="2">
        <f>IFERROR(__xludf.DUMMYFUNCTION("""COMPUTED_VALUE"""),45898.66666666667)</f>
        <v>45898.66667</v>
      </c>
      <c r="N418" s="1">
        <f>IFERROR(__xludf.DUMMYFUNCTION("""COMPUTED_VALUE"""),0.0)</f>
        <v>0</v>
      </c>
    </row>
    <row r="419">
      <c r="A419" s="2">
        <f>IFERROR(__xludf.DUMMYFUNCTION("""COMPUTED_VALUE"""),45902.66666666667)</f>
        <v>45902.66667</v>
      </c>
      <c r="B419" s="1">
        <f>IFERROR(__xludf.DUMMYFUNCTION("""COMPUTED_VALUE"""),12684.38)</f>
        <v>12684.38</v>
      </c>
      <c r="D419" s="2">
        <f>IFERROR(__xludf.DUMMYFUNCTION("""COMPUTED_VALUE"""),45902.66666666667)</f>
        <v>45902.66667</v>
      </c>
      <c r="E419" s="1">
        <f>IFERROR(__xludf.DUMMYFUNCTION("""COMPUTED_VALUE"""),12801.95)</f>
        <v>12801.95</v>
      </c>
      <c r="G419" s="2">
        <f>IFERROR(__xludf.DUMMYFUNCTION("""COMPUTED_VALUE"""),45902.66666666667)</f>
        <v>45902.66667</v>
      </c>
      <c r="H419" s="1">
        <f>IFERROR(__xludf.DUMMYFUNCTION("""COMPUTED_VALUE"""),12634.66)</f>
        <v>12634.66</v>
      </c>
      <c r="J419" s="2">
        <f>IFERROR(__xludf.DUMMYFUNCTION("""COMPUTED_VALUE"""),45902.66666666667)</f>
        <v>45902.66667</v>
      </c>
      <c r="K419" s="1">
        <f>IFERROR(__xludf.DUMMYFUNCTION("""COMPUTED_VALUE"""),12800.21)</f>
        <v>12800.21</v>
      </c>
      <c r="M419" s="2">
        <f>IFERROR(__xludf.DUMMYFUNCTION("""COMPUTED_VALUE"""),45902.66666666667)</f>
        <v>45902.66667</v>
      </c>
      <c r="N419" s="1">
        <f>IFERROR(__xludf.DUMMYFUNCTION("""COMPUTED_VALUE"""),0.0)</f>
        <v>0</v>
      </c>
    </row>
    <row r="420">
      <c r="A420" s="2">
        <f>IFERROR(__xludf.DUMMYFUNCTION("""COMPUTED_VALUE"""),45903.66666666667)</f>
        <v>45903.66667</v>
      </c>
      <c r="B420" s="1">
        <f>IFERROR(__xludf.DUMMYFUNCTION("""COMPUTED_VALUE"""),12802.87)</f>
        <v>12802.87</v>
      </c>
      <c r="D420" s="2">
        <f>IFERROR(__xludf.DUMMYFUNCTION("""COMPUTED_VALUE"""),45903.66666666667)</f>
        <v>45903.66667</v>
      </c>
      <c r="E420" s="1">
        <f>IFERROR(__xludf.DUMMYFUNCTION("""COMPUTED_VALUE"""),12828.0)</f>
        <v>12828</v>
      </c>
      <c r="G420" s="2">
        <f>IFERROR(__xludf.DUMMYFUNCTION("""COMPUTED_VALUE"""),45903.66666666667)</f>
        <v>45903.66667</v>
      </c>
      <c r="H420" s="1">
        <f>IFERROR(__xludf.DUMMYFUNCTION("""COMPUTED_VALUE"""),12713.73)</f>
        <v>12713.73</v>
      </c>
      <c r="J420" s="2">
        <f>IFERROR(__xludf.DUMMYFUNCTION("""COMPUTED_VALUE"""),45903.66666666667)</f>
        <v>45903.66667</v>
      </c>
      <c r="K420" s="1">
        <f>IFERROR(__xludf.DUMMYFUNCTION("""COMPUTED_VALUE"""),12774.53)</f>
        <v>12774.53</v>
      </c>
      <c r="M420" s="2">
        <f>IFERROR(__xludf.DUMMYFUNCTION("""COMPUTED_VALUE"""),45903.66666666667)</f>
        <v>45903.66667</v>
      </c>
      <c r="N420" s="1">
        <f>IFERROR(__xludf.DUMMYFUNCTION("""COMPUTED_VALUE"""),0.0)</f>
        <v>0</v>
      </c>
    </row>
    <row r="421">
      <c r="A421" s="2">
        <f>IFERROR(__xludf.DUMMYFUNCTION("""COMPUTED_VALUE"""),45904.66666666667)</f>
        <v>45904.66667</v>
      </c>
      <c r="B421" s="1">
        <f>IFERROR(__xludf.DUMMYFUNCTION("""COMPUTED_VALUE"""),12786.22)</f>
        <v>12786.22</v>
      </c>
      <c r="D421" s="2">
        <f>IFERROR(__xludf.DUMMYFUNCTION("""COMPUTED_VALUE"""),45904.66666666667)</f>
        <v>45904.66667</v>
      </c>
      <c r="E421" s="1">
        <f>IFERROR(__xludf.DUMMYFUNCTION("""COMPUTED_VALUE"""),12884.34)</f>
        <v>12884.34</v>
      </c>
      <c r="G421" s="2">
        <f>IFERROR(__xludf.DUMMYFUNCTION("""COMPUTED_VALUE"""),45904.66666666667)</f>
        <v>45904.66667</v>
      </c>
      <c r="H421" s="1">
        <f>IFERROR(__xludf.DUMMYFUNCTION("""COMPUTED_VALUE"""),12730.77)</f>
        <v>12730.77</v>
      </c>
      <c r="J421" s="2">
        <f>IFERROR(__xludf.DUMMYFUNCTION("""COMPUTED_VALUE"""),45904.66666666667)</f>
        <v>45904.66667</v>
      </c>
      <c r="K421" s="1">
        <f>IFERROR(__xludf.DUMMYFUNCTION("""COMPUTED_VALUE"""),12878.78)</f>
        <v>12878.78</v>
      </c>
      <c r="M421" s="2">
        <f>IFERROR(__xludf.DUMMYFUNCTION("""COMPUTED_VALUE"""),45904.66666666667)</f>
        <v>45904.66667</v>
      </c>
      <c r="N421" s="1">
        <f>IFERROR(__xludf.DUMMYFUNCTION("""COMPUTED_VALUE"""),0.0)</f>
        <v>0</v>
      </c>
    </row>
    <row r="422">
      <c r="A422" s="2">
        <f>IFERROR(__xludf.DUMMYFUNCTION("""COMPUTED_VALUE"""),45905.66666666667)</f>
        <v>45905.66667</v>
      </c>
      <c r="B422" s="1">
        <f>IFERROR(__xludf.DUMMYFUNCTION("""COMPUTED_VALUE"""),12927.24)</f>
        <v>12927.24</v>
      </c>
      <c r="D422" s="2">
        <f>IFERROR(__xludf.DUMMYFUNCTION("""COMPUTED_VALUE"""),45905.66666666667)</f>
        <v>45905.66667</v>
      </c>
      <c r="E422" s="1">
        <f>IFERROR(__xludf.DUMMYFUNCTION("""COMPUTED_VALUE"""),12949.62)</f>
        <v>12949.62</v>
      </c>
      <c r="G422" s="2">
        <f>IFERROR(__xludf.DUMMYFUNCTION("""COMPUTED_VALUE"""),45905.66666666667)</f>
        <v>45905.66667</v>
      </c>
      <c r="H422" s="1">
        <f>IFERROR(__xludf.DUMMYFUNCTION("""COMPUTED_VALUE"""),12681.65)</f>
        <v>12681.65</v>
      </c>
      <c r="J422" s="2">
        <f>IFERROR(__xludf.DUMMYFUNCTION("""COMPUTED_VALUE"""),45905.66666666667)</f>
        <v>45905.66667</v>
      </c>
      <c r="K422" s="1">
        <f>IFERROR(__xludf.DUMMYFUNCTION("""COMPUTED_VALUE"""),12826.51)</f>
        <v>12826.51</v>
      </c>
      <c r="M422" s="2">
        <f>IFERROR(__xludf.DUMMYFUNCTION("""COMPUTED_VALUE"""),45905.66666666667)</f>
        <v>45905.66667</v>
      </c>
      <c r="N422" s="1">
        <f>IFERROR(__xludf.DUMMYFUNCTION("""COMPUTED_VALUE"""),0.0)</f>
        <v>0</v>
      </c>
    </row>
    <row r="423">
      <c r="A423" s="2">
        <f>IFERROR(__xludf.DUMMYFUNCTION("""COMPUTED_VALUE"""),45908.66666666667)</f>
        <v>45908.66667</v>
      </c>
      <c r="B423" s="1">
        <f>IFERROR(__xludf.DUMMYFUNCTION("""COMPUTED_VALUE"""),12902.68)</f>
        <v>12902.68</v>
      </c>
      <c r="D423" s="2">
        <f>IFERROR(__xludf.DUMMYFUNCTION("""COMPUTED_VALUE"""),45908.66666666667)</f>
        <v>45908.66667</v>
      </c>
      <c r="E423" s="1">
        <f>IFERROR(__xludf.DUMMYFUNCTION("""COMPUTED_VALUE"""),12966.39)</f>
        <v>12966.39</v>
      </c>
      <c r="G423" s="2">
        <f>IFERROR(__xludf.DUMMYFUNCTION("""COMPUTED_VALUE"""),45908.66666666667)</f>
        <v>45908.66667</v>
      </c>
      <c r="H423" s="1">
        <f>IFERROR(__xludf.DUMMYFUNCTION("""COMPUTED_VALUE"""),12866.19)</f>
        <v>12866.19</v>
      </c>
      <c r="J423" s="2">
        <f>IFERROR(__xludf.DUMMYFUNCTION("""COMPUTED_VALUE"""),45908.66666666667)</f>
        <v>45908.66667</v>
      </c>
      <c r="K423" s="1">
        <f>IFERROR(__xludf.DUMMYFUNCTION("""COMPUTED_VALUE"""),12961.44)</f>
        <v>12961.44</v>
      </c>
      <c r="M423" s="2">
        <f>IFERROR(__xludf.DUMMYFUNCTION("""COMPUTED_VALUE"""),45908.66666666667)</f>
        <v>45908.66667</v>
      </c>
      <c r="N423" s="1">
        <f>IFERROR(__xludf.DUMMYFUNCTION("""COMPUTED_VALUE"""),0.0)</f>
        <v>0</v>
      </c>
    </row>
    <row r="424">
      <c r="A424" s="2">
        <f>IFERROR(__xludf.DUMMYFUNCTION("""COMPUTED_VALUE"""),45909.66666666667)</f>
        <v>45909.66667</v>
      </c>
      <c r="B424" s="1">
        <f>IFERROR(__xludf.DUMMYFUNCTION("""COMPUTED_VALUE"""),12971.27)</f>
        <v>12971.27</v>
      </c>
      <c r="D424" s="2">
        <f>IFERROR(__xludf.DUMMYFUNCTION("""COMPUTED_VALUE"""),45909.66666666667)</f>
        <v>45909.66667</v>
      </c>
      <c r="E424" s="1">
        <f>IFERROR(__xludf.DUMMYFUNCTION("""COMPUTED_VALUE"""),13034.01)</f>
        <v>13034.01</v>
      </c>
      <c r="G424" s="2">
        <f>IFERROR(__xludf.DUMMYFUNCTION("""COMPUTED_VALUE"""),45909.66666666667)</f>
        <v>45909.66667</v>
      </c>
      <c r="H424" s="1">
        <f>IFERROR(__xludf.DUMMYFUNCTION("""COMPUTED_VALUE"""),12902.76)</f>
        <v>12902.76</v>
      </c>
      <c r="J424" s="2">
        <f>IFERROR(__xludf.DUMMYFUNCTION("""COMPUTED_VALUE"""),45909.66666666667)</f>
        <v>45909.66667</v>
      </c>
      <c r="K424" s="1">
        <f>IFERROR(__xludf.DUMMYFUNCTION("""COMPUTED_VALUE"""),13020.42)</f>
        <v>13020.42</v>
      </c>
      <c r="M424" s="2">
        <f>IFERROR(__xludf.DUMMYFUNCTION("""COMPUTED_VALUE"""),45909.66666666667)</f>
        <v>45909.66667</v>
      </c>
      <c r="N424" s="1">
        <f>IFERROR(__xludf.DUMMYFUNCTION("""COMPUTED_VALUE"""),0.0)</f>
        <v>0</v>
      </c>
    </row>
    <row r="425">
      <c r="A425" s="2">
        <f>IFERROR(__xludf.DUMMYFUNCTION("""COMPUTED_VALUE"""),45910.66666666667)</f>
        <v>45910.66667</v>
      </c>
      <c r="B425" s="1">
        <f>IFERROR(__xludf.DUMMYFUNCTION("""COMPUTED_VALUE"""),13073.05)</f>
        <v>13073.05</v>
      </c>
      <c r="D425" s="2">
        <f>IFERROR(__xludf.DUMMYFUNCTION("""COMPUTED_VALUE"""),45910.66666666667)</f>
        <v>45910.66667</v>
      </c>
      <c r="E425" s="1">
        <f>IFERROR(__xludf.DUMMYFUNCTION("""COMPUTED_VALUE"""),13114.08)</f>
        <v>13114.08</v>
      </c>
      <c r="G425" s="2">
        <f>IFERROR(__xludf.DUMMYFUNCTION("""COMPUTED_VALUE"""),45910.66666666667)</f>
        <v>45910.66667</v>
      </c>
      <c r="H425" s="1">
        <f>IFERROR(__xludf.DUMMYFUNCTION("""COMPUTED_VALUE"""),12976.58)</f>
        <v>12976.58</v>
      </c>
      <c r="J425" s="2">
        <f>IFERROR(__xludf.DUMMYFUNCTION("""COMPUTED_VALUE"""),45910.66666666667)</f>
        <v>45910.66667</v>
      </c>
      <c r="K425" s="1">
        <f>IFERROR(__xludf.DUMMYFUNCTION("""COMPUTED_VALUE"""),13027.22)</f>
        <v>13027.22</v>
      </c>
      <c r="M425" s="2">
        <f>IFERROR(__xludf.DUMMYFUNCTION("""COMPUTED_VALUE"""),45910.66666666667)</f>
        <v>45910.66667</v>
      </c>
      <c r="N425" s="1">
        <f>IFERROR(__xludf.DUMMYFUNCTION("""COMPUTED_VALUE"""),0.0)</f>
        <v>0</v>
      </c>
    </row>
    <row r="426">
      <c r="A426" s="2">
        <f>IFERROR(__xludf.DUMMYFUNCTION("""COMPUTED_VALUE"""),45911.66666666667)</f>
        <v>45911.66667</v>
      </c>
      <c r="B426" s="1">
        <f>IFERROR(__xludf.DUMMYFUNCTION("""COMPUTED_VALUE"""),13060.04)</f>
        <v>13060.04</v>
      </c>
      <c r="D426" s="2">
        <f>IFERROR(__xludf.DUMMYFUNCTION("""COMPUTED_VALUE"""),45911.66666666667)</f>
        <v>45911.66667</v>
      </c>
      <c r="E426" s="1">
        <f>IFERROR(__xludf.DUMMYFUNCTION("""COMPUTED_VALUE"""),13202.36)</f>
        <v>13202.36</v>
      </c>
      <c r="G426" s="2">
        <f>IFERROR(__xludf.DUMMYFUNCTION("""COMPUTED_VALUE"""),45911.66666666667)</f>
        <v>45911.66667</v>
      </c>
      <c r="H426" s="1">
        <f>IFERROR(__xludf.DUMMYFUNCTION("""COMPUTED_VALUE"""),13057.8)</f>
        <v>13057.8</v>
      </c>
      <c r="J426" s="2">
        <f>IFERROR(__xludf.DUMMYFUNCTION("""COMPUTED_VALUE"""),45911.66666666667)</f>
        <v>45911.66667</v>
      </c>
      <c r="K426" s="1">
        <f>IFERROR(__xludf.DUMMYFUNCTION("""COMPUTED_VALUE"""),13184.05)</f>
        <v>13184.05</v>
      </c>
      <c r="M426" s="2">
        <f>IFERROR(__xludf.DUMMYFUNCTION("""COMPUTED_VALUE"""),45911.66666666667)</f>
        <v>45911.66667</v>
      </c>
      <c r="N426" s="1">
        <f>IFERROR(__xludf.DUMMYFUNCTION("""COMPUTED_VALUE"""),0.0)</f>
        <v>0</v>
      </c>
    </row>
    <row r="427">
      <c r="A427" s="2">
        <f>IFERROR(__xludf.DUMMYFUNCTION("""COMPUTED_VALUE"""),45912.66666666667)</f>
        <v>45912.66667</v>
      </c>
      <c r="B427" s="1">
        <f>IFERROR(__xludf.DUMMYFUNCTION("""COMPUTED_VALUE"""),13186.22)</f>
        <v>13186.22</v>
      </c>
      <c r="D427" s="2">
        <f>IFERROR(__xludf.DUMMYFUNCTION("""COMPUTED_VALUE"""),45912.66666666667)</f>
        <v>45912.66667</v>
      </c>
      <c r="E427" s="1">
        <f>IFERROR(__xludf.DUMMYFUNCTION("""COMPUTED_VALUE"""),13209.69)</f>
        <v>13209.69</v>
      </c>
      <c r="G427" s="2">
        <f>IFERROR(__xludf.DUMMYFUNCTION("""COMPUTED_VALUE"""),45912.66666666667)</f>
        <v>45912.66667</v>
      </c>
      <c r="H427" s="1">
        <f>IFERROR(__xludf.DUMMYFUNCTION("""COMPUTED_VALUE"""),13119.01)</f>
        <v>13119.01</v>
      </c>
      <c r="J427" s="2">
        <f>IFERROR(__xludf.DUMMYFUNCTION("""COMPUTED_VALUE"""),45912.66666666667)</f>
        <v>45912.66667</v>
      </c>
      <c r="K427" s="1">
        <f>IFERROR(__xludf.DUMMYFUNCTION("""COMPUTED_VALUE"""),13131.86)</f>
        <v>13131.86</v>
      </c>
      <c r="M427" s="2">
        <f>IFERROR(__xludf.DUMMYFUNCTION("""COMPUTED_VALUE"""),45912.66666666667)</f>
        <v>45912.66667</v>
      </c>
      <c r="N427" s="1">
        <f>IFERROR(__xludf.DUMMYFUNCTION("""COMPUTED_VALUE"""),0.0)</f>
        <v>0</v>
      </c>
    </row>
    <row r="428">
      <c r="A428" s="2">
        <f>IFERROR(__xludf.DUMMYFUNCTION("""COMPUTED_VALUE"""),45915.66666666667)</f>
        <v>45915.66667</v>
      </c>
      <c r="B428" s="1">
        <f>IFERROR(__xludf.DUMMYFUNCTION("""COMPUTED_VALUE"""),13143.65)</f>
        <v>13143.65</v>
      </c>
      <c r="D428" s="2">
        <f>IFERROR(__xludf.DUMMYFUNCTION("""COMPUTED_VALUE"""),45915.66666666667)</f>
        <v>45915.66667</v>
      </c>
      <c r="E428" s="1">
        <f>IFERROR(__xludf.DUMMYFUNCTION("""COMPUTED_VALUE"""),13207.23)</f>
        <v>13207.23</v>
      </c>
      <c r="G428" s="2">
        <f>IFERROR(__xludf.DUMMYFUNCTION("""COMPUTED_VALUE"""),45915.66666666667)</f>
        <v>45915.66667</v>
      </c>
      <c r="H428" s="1">
        <f>IFERROR(__xludf.DUMMYFUNCTION("""COMPUTED_VALUE"""),13143.65)</f>
        <v>13143.65</v>
      </c>
      <c r="J428" s="2">
        <f>IFERROR(__xludf.DUMMYFUNCTION("""COMPUTED_VALUE"""),45915.66666666667)</f>
        <v>45915.66667</v>
      </c>
      <c r="K428" s="1">
        <f>IFERROR(__xludf.DUMMYFUNCTION("""COMPUTED_VALUE"""),13166.94)</f>
        <v>13166.94</v>
      </c>
      <c r="M428" s="2">
        <f>IFERROR(__xludf.DUMMYFUNCTION("""COMPUTED_VALUE"""),45915.66666666667)</f>
        <v>45915.66667</v>
      </c>
      <c r="N428" s="1">
        <f>IFERROR(__xludf.DUMMYFUNCTION("""COMPUTED_VALUE"""),0.0)</f>
        <v>0</v>
      </c>
    </row>
    <row r="429">
      <c r="A429" s="2">
        <f>IFERROR(__xludf.DUMMYFUNCTION("""COMPUTED_VALUE"""),45916.66666666667)</f>
        <v>45916.66667</v>
      </c>
      <c r="B429" s="1">
        <f>IFERROR(__xludf.DUMMYFUNCTION("""COMPUTED_VALUE"""),13169.14)</f>
        <v>13169.14</v>
      </c>
      <c r="D429" s="2">
        <f>IFERROR(__xludf.DUMMYFUNCTION("""COMPUTED_VALUE"""),45916.66666666667)</f>
        <v>45916.66667</v>
      </c>
      <c r="E429" s="1">
        <f>IFERROR(__xludf.DUMMYFUNCTION("""COMPUTED_VALUE"""),13169.14)</f>
        <v>13169.14</v>
      </c>
      <c r="G429" s="2">
        <f>IFERROR(__xludf.DUMMYFUNCTION("""COMPUTED_VALUE"""),45916.66666666667)</f>
        <v>45916.66667</v>
      </c>
      <c r="H429" s="1">
        <f>IFERROR(__xludf.DUMMYFUNCTION("""COMPUTED_VALUE"""),13068.39)</f>
        <v>13068.39</v>
      </c>
      <c r="J429" s="2">
        <f>IFERROR(__xludf.DUMMYFUNCTION("""COMPUTED_VALUE"""),45916.66666666667)</f>
        <v>45916.66667</v>
      </c>
      <c r="K429" s="1">
        <f>IFERROR(__xludf.DUMMYFUNCTION("""COMPUTED_VALUE"""),13122.32)</f>
        <v>13122.32</v>
      </c>
      <c r="M429" s="2">
        <f>IFERROR(__xludf.DUMMYFUNCTION("""COMPUTED_VALUE"""),45916.66666666667)</f>
        <v>45916.66667</v>
      </c>
      <c r="N429" s="1">
        <f>IFERROR(__xludf.DUMMYFUNCTION("""COMPUTED_VALUE"""),0.0)</f>
        <v>0</v>
      </c>
    </row>
    <row r="430">
      <c r="A430" s="2">
        <f>IFERROR(__xludf.DUMMYFUNCTION("""COMPUTED_VALUE"""),45917.66666666667)</f>
        <v>45917.66667</v>
      </c>
      <c r="B430" s="1">
        <f>IFERROR(__xludf.DUMMYFUNCTION("""COMPUTED_VALUE"""),13130.14)</f>
        <v>13130.14</v>
      </c>
      <c r="D430" s="2">
        <f>IFERROR(__xludf.DUMMYFUNCTION("""COMPUTED_VALUE"""),45917.66666666667)</f>
        <v>45917.66667</v>
      </c>
      <c r="E430" s="1">
        <f>IFERROR(__xludf.DUMMYFUNCTION("""COMPUTED_VALUE"""),13172.35)</f>
        <v>13172.35</v>
      </c>
      <c r="G430" s="2">
        <f>IFERROR(__xludf.DUMMYFUNCTION("""COMPUTED_VALUE"""),45917.66666666667)</f>
        <v>45917.66667</v>
      </c>
      <c r="H430" s="1">
        <f>IFERROR(__xludf.DUMMYFUNCTION("""COMPUTED_VALUE"""),12946.49)</f>
        <v>12946.49</v>
      </c>
      <c r="J430" s="2">
        <f>IFERROR(__xludf.DUMMYFUNCTION("""COMPUTED_VALUE"""),45917.66666666667)</f>
        <v>45917.66667</v>
      </c>
      <c r="K430" s="1">
        <f>IFERROR(__xludf.DUMMYFUNCTION("""COMPUTED_VALUE"""),13080.36)</f>
        <v>13080.36</v>
      </c>
      <c r="M430" s="2">
        <f>IFERROR(__xludf.DUMMYFUNCTION("""COMPUTED_VALUE"""),45917.66666666667)</f>
        <v>45917.66667</v>
      </c>
      <c r="N430" s="1">
        <f>IFERROR(__xludf.DUMMYFUNCTION("""COMPUTED_VALUE"""),0.0)</f>
        <v>0</v>
      </c>
    </row>
    <row r="431">
      <c r="A431" s="2">
        <f>IFERROR(__xludf.DUMMYFUNCTION("""COMPUTED_VALUE"""),45918.66666666667)</f>
        <v>45918.66667</v>
      </c>
      <c r="B431" s="1">
        <f>IFERROR(__xludf.DUMMYFUNCTION("""COMPUTED_VALUE"""),13171.61)</f>
        <v>13171.61</v>
      </c>
      <c r="D431" s="2">
        <f>IFERROR(__xludf.DUMMYFUNCTION("""COMPUTED_VALUE"""),45918.66666666667)</f>
        <v>45918.66667</v>
      </c>
      <c r="E431" s="1">
        <f>IFERROR(__xludf.DUMMYFUNCTION("""COMPUTED_VALUE"""),13316.87)</f>
        <v>13316.87</v>
      </c>
      <c r="G431" s="2">
        <f>IFERROR(__xludf.DUMMYFUNCTION("""COMPUTED_VALUE"""),45918.66666666667)</f>
        <v>45918.66667</v>
      </c>
      <c r="H431" s="1">
        <f>IFERROR(__xludf.DUMMYFUNCTION("""COMPUTED_VALUE"""),13159.83)</f>
        <v>13159.83</v>
      </c>
      <c r="J431" s="2">
        <f>IFERROR(__xludf.DUMMYFUNCTION("""COMPUTED_VALUE"""),45918.66666666667)</f>
        <v>45918.66667</v>
      </c>
      <c r="K431" s="1">
        <f>IFERROR(__xludf.DUMMYFUNCTION("""COMPUTED_VALUE"""),13289.26)</f>
        <v>13289.26</v>
      </c>
      <c r="M431" s="2">
        <f>IFERROR(__xludf.DUMMYFUNCTION("""COMPUTED_VALUE"""),45918.66666666667)</f>
        <v>45918.66667</v>
      </c>
      <c r="N431" s="1">
        <f>IFERROR(__xludf.DUMMYFUNCTION("""COMPUTED_VALUE"""),0.0)</f>
        <v>0</v>
      </c>
    </row>
    <row r="432">
      <c r="A432" s="2">
        <f>IFERROR(__xludf.DUMMYFUNCTION("""COMPUTED_VALUE"""),45919.66666666667)</f>
        <v>45919.66667</v>
      </c>
      <c r="B432" s="1">
        <f>IFERROR(__xludf.DUMMYFUNCTION("""COMPUTED_VALUE"""),13324.3)</f>
        <v>13324.3</v>
      </c>
      <c r="D432" s="2">
        <f>IFERROR(__xludf.DUMMYFUNCTION("""COMPUTED_VALUE"""),45919.66666666667)</f>
        <v>45919.66667</v>
      </c>
      <c r="E432" s="1">
        <f>IFERROR(__xludf.DUMMYFUNCTION("""COMPUTED_VALUE"""),13379.44)</f>
        <v>13379.44</v>
      </c>
      <c r="G432" s="2">
        <f>IFERROR(__xludf.DUMMYFUNCTION("""COMPUTED_VALUE"""),45919.66666666667)</f>
        <v>45919.66667</v>
      </c>
      <c r="H432" s="1">
        <f>IFERROR(__xludf.DUMMYFUNCTION("""COMPUTED_VALUE"""),13246.46)</f>
        <v>13246.46</v>
      </c>
      <c r="J432" s="2">
        <f>IFERROR(__xludf.DUMMYFUNCTION("""COMPUTED_VALUE"""),45919.66666666667)</f>
        <v>45919.66667</v>
      </c>
      <c r="K432" s="1">
        <f>IFERROR(__xludf.DUMMYFUNCTION("""COMPUTED_VALUE"""),13354.27)</f>
        <v>13354.27</v>
      </c>
      <c r="M432" s="2">
        <f>IFERROR(__xludf.DUMMYFUNCTION("""COMPUTED_VALUE"""),45919.66666666667)</f>
        <v>45919.66667</v>
      </c>
      <c r="N432" s="1">
        <f>IFERROR(__xludf.DUMMYFUNCTION("""COMPUTED_VALUE"""),0.0)</f>
        <v>0</v>
      </c>
    </row>
    <row r="433">
      <c r="A433" s="2">
        <f>IFERROR(__xludf.DUMMYFUNCTION("""COMPUTED_VALUE"""),45922.66666666667)</f>
        <v>45922.66667</v>
      </c>
      <c r="B433" s="1">
        <f>IFERROR(__xludf.DUMMYFUNCTION("""COMPUTED_VALUE"""),13285.95)</f>
        <v>13285.95</v>
      </c>
      <c r="D433" s="2">
        <f>IFERROR(__xludf.DUMMYFUNCTION("""COMPUTED_VALUE"""),45922.66666666667)</f>
        <v>45922.66667</v>
      </c>
      <c r="E433" s="1">
        <f>IFERROR(__xludf.DUMMYFUNCTION("""COMPUTED_VALUE"""),13415.11)</f>
        <v>13415.11</v>
      </c>
      <c r="G433" s="2">
        <f>IFERROR(__xludf.DUMMYFUNCTION("""COMPUTED_VALUE"""),45922.66666666667)</f>
        <v>45922.66667</v>
      </c>
      <c r="H433" s="1">
        <f>IFERROR(__xludf.DUMMYFUNCTION("""COMPUTED_VALUE"""),13248.59)</f>
        <v>13248.59</v>
      </c>
      <c r="J433" s="2">
        <f>IFERROR(__xludf.DUMMYFUNCTION("""COMPUTED_VALUE"""),45922.66666666667)</f>
        <v>45922.66667</v>
      </c>
      <c r="K433" s="1">
        <f>IFERROR(__xludf.DUMMYFUNCTION("""COMPUTED_VALUE"""),13395.38)</f>
        <v>13395.38</v>
      </c>
      <c r="M433" s="2">
        <f>IFERROR(__xludf.DUMMYFUNCTION("""COMPUTED_VALUE"""),45922.66666666667)</f>
        <v>45922.66667</v>
      </c>
      <c r="N433" s="1">
        <f>IFERROR(__xludf.DUMMYFUNCTION("""COMPUTED_VALUE"""),0.0)</f>
        <v>0</v>
      </c>
    </row>
    <row r="434">
      <c r="A434" s="2">
        <f>IFERROR(__xludf.DUMMYFUNCTION("""COMPUTED_VALUE"""),45923.66666666667)</f>
        <v>45923.66667</v>
      </c>
      <c r="B434" s="1">
        <f>IFERROR(__xludf.DUMMYFUNCTION("""COMPUTED_VALUE"""),13380.97)</f>
        <v>13380.97</v>
      </c>
      <c r="D434" s="2">
        <f>IFERROR(__xludf.DUMMYFUNCTION("""COMPUTED_VALUE"""),45923.66666666667)</f>
        <v>45923.66667</v>
      </c>
      <c r="E434" s="1">
        <f>IFERROR(__xludf.DUMMYFUNCTION("""COMPUTED_VALUE"""),13415.31)</f>
        <v>13415.31</v>
      </c>
      <c r="G434" s="2">
        <f>IFERROR(__xludf.DUMMYFUNCTION("""COMPUTED_VALUE"""),45923.66666666667)</f>
        <v>45923.66667</v>
      </c>
      <c r="H434" s="1">
        <f>IFERROR(__xludf.DUMMYFUNCTION("""COMPUTED_VALUE"""),13297.6)</f>
        <v>13297.6</v>
      </c>
      <c r="J434" s="2">
        <f>IFERROR(__xludf.DUMMYFUNCTION("""COMPUTED_VALUE"""),45923.66666666667)</f>
        <v>45923.66667</v>
      </c>
      <c r="K434" s="1">
        <f>IFERROR(__xludf.DUMMYFUNCTION("""COMPUTED_VALUE"""),13314.92)</f>
        <v>13314.92</v>
      </c>
      <c r="M434" s="2">
        <f>IFERROR(__xludf.DUMMYFUNCTION("""COMPUTED_VALUE"""),45923.66666666667)</f>
        <v>45923.66667</v>
      </c>
      <c r="N434" s="1">
        <f>IFERROR(__xludf.DUMMYFUNCTION("""COMPUTED_VALUE"""),0.0)</f>
        <v>0</v>
      </c>
    </row>
    <row r="435">
      <c r="A435" s="2">
        <f>IFERROR(__xludf.DUMMYFUNCTION("""COMPUTED_VALUE"""),45924.66666666667)</f>
        <v>45924.66667</v>
      </c>
      <c r="B435" s="1">
        <f>IFERROR(__xludf.DUMMYFUNCTION("""COMPUTED_VALUE"""),13334.74)</f>
        <v>13334.74</v>
      </c>
      <c r="D435" s="2">
        <f>IFERROR(__xludf.DUMMYFUNCTION("""COMPUTED_VALUE"""),45924.66666666667)</f>
        <v>45924.66667</v>
      </c>
      <c r="E435" s="1">
        <f>IFERROR(__xludf.DUMMYFUNCTION("""COMPUTED_VALUE"""),13359.74)</f>
        <v>13359.74</v>
      </c>
      <c r="G435" s="2">
        <f>IFERROR(__xludf.DUMMYFUNCTION("""COMPUTED_VALUE"""),45924.66666666667)</f>
        <v>45924.66667</v>
      </c>
      <c r="H435" s="1">
        <f>IFERROR(__xludf.DUMMYFUNCTION("""COMPUTED_VALUE"""),13225.68)</f>
        <v>13225.68</v>
      </c>
      <c r="J435" s="2">
        <f>IFERROR(__xludf.DUMMYFUNCTION("""COMPUTED_VALUE"""),45924.66666666667)</f>
        <v>45924.66667</v>
      </c>
      <c r="K435" s="1">
        <f>IFERROR(__xludf.DUMMYFUNCTION("""COMPUTED_VALUE"""),13228.85)</f>
        <v>13228.85</v>
      </c>
      <c r="M435" s="2">
        <f>IFERROR(__xludf.DUMMYFUNCTION("""COMPUTED_VALUE"""),45924.66666666667)</f>
        <v>45924.66667</v>
      </c>
      <c r="N435" s="1">
        <f>IFERROR(__xludf.DUMMYFUNCTION("""COMPUTED_VALUE"""),0.0)</f>
        <v>0</v>
      </c>
    </row>
    <row r="436">
      <c r="A436" s="2">
        <f>IFERROR(__xludf.DUMMYFUNCTION("""COMPUTED_VALUE"""),45925.66666666667)</f>
        <v>45925.66667</v>
      </c>
      <c r="B436" s="1">
        <f>IFERROR(__xludf.DUMMYFUNCTION("""COMPUTED_VALUE"""),13121.63)</f>
        <v>13121.63</v>
      </c>
      <c r="D436" s="2">
        <f>IFERROR(__xludf.DUMMYFUNCTION("""COMPUTED_VALUE"""),45925.66666666667)</f>
        <v>45925.66667</v>
      </c>
      <c r="E436" s="1">
        <f>IFERROR(__xludf.DUMMYFUNCTION("""COMPUTED_VALUE"""),13148.06)</f>
        <v>13148.06</v>
      </c>
      <c r="G436" s="2">
        <f>IFERROR(__xludf.DUMMYFUNCTION("""COMPUTED_VALUE"""),45925.66666666667)</f>
        <v>45925.66667</v>
      </c>
      <c r="H436" s="1">
        <f>IFERROR(__xludf.DUMMYFUNCTION("""COMPUTED_VALUE"""),13023.52)</f>
        <v>13023.52</v>
      </c>
      <c r="J436" s="2">
        <f>IFERROR(__xludf.DUMMYFUNCTION("""COMPUTED_VALUE"""),45925.66666666667)</f>
        <v>45925.66667</v>
      </c>
      <c r="K436" s="1">
        <f>IFERROR(__xludf.DUMMYFUNCTION("""COMPUTED_VALUE"""),13106.18)</f>
        <v>13106.18</v>
      </c>
      <c r="M436" s="2">
        <f>IFERROR(__xludf.DUMMYFUNCTION("""COMPUTED_VALUE"""),45925.66666666667)</f>
        <v>45925.66667</v>
      </c>
      <c r="N436" s="1">
        <f>IFERROR(__xludf.DUMMYFUNCTION("""COMPUTED_VALUE"""),0.0)</f>
        <v>0</v>
      </c>
    </row>
    <row r="437">
      <c r="A437" s="2">
        <f>IFERROR(__xludf.DUMMYFUNCTION("""COMPUTED_VALUE"""),45926.66666666667)</f>
        <v>45926.66667</v>
      </c>
      <c r="B437" s="1">
        <f>IFERROR(__xludf.DUMMYFUNCTION("""COMPUTED_VALUE"""),13130.93)</f>
        <v>13130.93</v>
      </c>
      <c r="D437" s="2">
        <f>IFERROR(__xludf.DUMMYFUNCTION("""COMPUTED_VALUE"""),45926.66666666667)</f>
        <v>45926.66667</v>
      </c>
      <c r="E437" s="1">
        <f>IFERROR(__xludf.DUMMYFUNCTION("""COMPUTED_VALUE"""),13231.87)</f>
        <v>13231.87</v>
      </c>
      <c r="G437" s="2">
        <f>IFERROR(__xludf.DUMMYFUNCTION("""COMPUTED_VALUE"""),45926.66666666667)</f>
        <v>45926.66667</v>
      </c>
      <c r="H437" s="1">
        <f>IFERROR(__xludf.DUMMYFUNCTION("""COMPUTED_VALUE"""),13117.37)</f>
        <v>13117.37</v>
      </c>
      <c r="J437" s="2">
        <f>IFERROR(__xludf.DUMMYFUNCTION("""COMPUTED_VALUE"""),45926.66666666667)</f>
        <v>45926.66667</v>
      </c>
      <c r="K437" s="1">
        <f>IFERROR(__xludf.DUMMYFUNCTION("""COMPUTED_VALUE"""),13222.51)</f>
        <v>13222.51</v>
      </c>
      <c r="M437" s="2">
        <f>IFERROR(__xludf.DUMMYFUNCTION("""COMPUTED_VALUE"""),45926.66666666667)</f>
        <v>45926.66667</v>
      </c>
      <c r="N437" s="1">
        <f>IFERROR(__xludf.DUMMYFUNCTION("""COMPUTED_VALUE"""),0.0)</f>
        <v>0</v>
      </c>
    </row>
  </sheetData>
  <drawing r:id="rId1"/>
</worksheet>
</file>